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of order" sheetId="1" r:id="rId4"/>
    <sheet state="visible" name="NEO GRP " sheetId="2" r:id="rId5"/>
    <sheet state="visible" name="NEO PU" sheetId="3" r:id="rId6"/>
    <sheet state="visible" name="NEO PE" sheetId="4" r:id="rId7"/>
    <sheet state="visible" name="REDUCTOR" sheetId="5" r:id="rId8"/>
    <sheet state="hidden" name="PE PRODUCTION LIST NEO" sheetId="6" r:id="rId9"/>
    <sheet state="hidden" name="PE PACKING LIST NEO" sheetId="7" r:id="rId10"/>
    <sheet state="hidden" name="GRP PRODUCTION LIST NEO " sheetId="8" r:id="rId11"/>
    <sheet state="hidden" name="GRP PACKING LIST NEO" sheetId="9" r:id="rId12"/>
    <sheet state="hidden" name="PU PRODUCTION LIST NEO" sheetId="10" r:id="rId13"/>
    <sheet state="hidden" name="Uvoz za Vasco" sheetId="11" r:id="rId14"/>
    <sheet state="hidden" name="PU PACKING LIST NEO" sheetId="12" r:id="rId15"/>
    <sheet state="hidden" name="PAKIRANJE  " sheetId="13" r:id="rId16"/>
    <sheet state="hidden" name="sum neo" sheetId="14" r:id="rId17"/>
    <sheet state="hidden" name="prevoz" sheetId="15" r:id="rId18"/>
  </sheets>
  <definedNames>
    <definedName hidden="1" localSheetId="1" name="_xlnm._FilterDatabase">'NEO GRP '!$AB$8:$AC$63</definedName>
    <definedName hidden="1" localSheetId="2" name="_xlnm._FilterDatabase">'NEO PU'!$V$8:$W$45</definedName>
    <definedName hidden="1" localSheetId="3" name="_xlnm._FilterDatabase">'NEO PE'!$V$8:$W$27</definedName>
    <definedName hidden="1" localSheetId="4" name="_xlnm._FilterDatabase">REDUCTOR!$U$8:$V$11</definedName>
    <definedName hidden="1" localSheetId="5" name="_xlnm._FilterDatabase">'PE PRODUCTION LIST NEO'!$M$6:$M$24</definedName>
    <definedName hidden="1" localSheetId="6" name="_xlnm._FilterDatabase">'PE PACKING LIST NEO'!$L$3:$L$20</definedName>
    <definedName hidden="1" localSheetId="7" name="_xlnm._FilterDatabase">'GRP PRODUCTION LIST NEO '!$R$6:$R$52</definedName>
    <definedName hidden="1" localSheetId="8" name="_xlnm._FilterDatabase">'GRP PACKING LIST NEO'!$Q$3:$Q$41</definedName>
    <definedName hidden="1" localSheetId="9" name="_xlnm._FilterDatabase">'PU PRODUCTION LIST NEO'!$W$7:$W$25</definedName>
    <definedName hidden="1" localSheetId="10" name="_xlnm._FilterDatabase">'Uvoz za Vasco'!$A$14:$J$1125</definedName>
    <definedName hidden="1" localSheetId="11" name="_xlnm._FilterDatabase">'PU PACKING LIST NEO'!$L$3:$L$20</definedName>
    <definedName hidden="1" localSheetId="14" name="_xlnm._FilterDatabase">prevoz!$A$1</definedName>
  </definedNames>
  <calcPr/>
  <extLst>
    <ext uri="GoogleSheetsCustomDataVersion2">
      <go:sheetsCustomData xmlns:go="http://customooxmlschemas.google.com/" r:id="rId19" roundtripDataChecksum="RvgaB5xKzANGq0pvYxp8keAmIIzM84B5nks7kmKYJDw="/>
    </ext>
  </extLst>
</workbook>
</file>

<file path=xl/sharedStrings.xml><?xml version="1.0" encoding="utf-8"?>
<sst xmlns="http://schemas.openxmlformats.org/spreadsheetml/2006/main" count="4094" uniqueCount="1805">
  <si>
    <t>order list: OCTOBER 2024</t>
  </si>
  <si>
    <t>360LINE D.O.O.</t>
  </si>
  <si>
    <t>BAČ 49A</t>
  </si>
  <si>
    <t>Customer:</t>
  </si>
  <si>
    <t xml:space="preserve">SI-6253 KNEŽAK </t>
  </si>
  <si>
    <t>VAT: SI32177330</t>
  </si>
  <si>
    <t>Delivery address:</t>
  </si>
  <si>
    <t>DISCOUNT</t>
  </si>
  <si>
    <t>%</t>
  </si>
  <si>
    <t>Sum pieces</t>
  </si>
  <si>
    <t>Sum kg</t>
  </si>
  <si>
    <t>Price without VAT</t>
  </si>
  <si>
    <t>prod. quota</t>
  </si>
  <si>
    <t>GRP macros</t>
  </si>
  <si>
    <t>PU holds</t>
  </si>
  <si>
    <t>PE  holds</t>
  </si>
  <si>
    <t>reductor</t>
  </si>
  <si>
    <t xml:space="preserve">SUM  </t>
  </si>
  <si>
    <t>SUM (price wtihout VAT)</t>
  </si>
  <si>
    <t>SUM including vat</t>
  </si>
  <si>
    <r>
      <rPr>
        <rFont val="Calibri"/>
        <color theme="1"/>
        <sz val="12.0"/>
      </rPr>
      <t xml:space="preserve">No. of pcs. by </t>
    </r>
    <r>
      <rPr>
        <rFont val="Calibri"/>
        <b/>
        <color theme="1"/>
        <sz val="12.0"/>
      </rPr>
      <t>COLOR</t>
    </r>
  </si>
  <si>
    <t>black</t>
  </si>
  <si>
    <t>white</t>
  </si>
  <si>
    <t>red</t>
  </si>
  <si>
    <t>yellow</t>
  </si>
  <si>
    <t>blue</t>
  </si>
  <si>
    <t>bright green</t>
  </si>
  <si>
    <t>pure green</t>
  </si>
  <si>
    <t>apricot orange</t>
  </si>
  <si>
    <t>deep orange</t>
  </si>
  <si>
    <t>pink</t>
  </si>
  <si>
    <t>grey</t>
  </si>
  <si>
    <t>purple</t>
  </si>
  <si>
    <t>mint</t>
  </si>
  <si>
    <t>deep rose</t>
  </si>
  <si>
    <t>black with MAT</t>
  </si>
  <si>
    <t>brown</t>
  </si>
  <si>
    <r>
      <rPr>
        <rFont val="Calibri"/>
        <color theme="1"/>
        <sz val="12.0"/>
      </rPr>
      <t xml:space="preserve">No. of pcs. by </t>
    </r>
    <r>
      <rPr>
        <rFont val="Calibri"/>
        <b/>
        <color theme="1"/>
        <sz val="12.0"/>
      </rPr>
      <t>TEXTURE</t>
    </r>
  </si>
  <si>
    <t>all texture</t>
  </si>
  <si>
    <t>dual texture</t>
  </si>
  <si>
    <t>no texture</t>
  </si>
  <si>
    <r>
      <rPr>
        <rFont val="Calibri"/>
        <color theme="1"/>
        <sz val="11.0"/>
      </rPr>
      <t xml:space="preserve">No. of </t>
    </r>
    <r>
      <rPr>
        <rFont val="Calibri"/>
        <b/>
        <color theme="1"/>
        <sz val="11.0"/>
      </rPr>
      <t>PU</t>
    </r>
    <r>
      <rPr>
        <rFont val="Calibri"/>
        <color theme="1"/>
        <sz val="11.0"/>
      </rPr>
      <t xml:space="preserve"> pcs. by 
</t>
    </r>
    <r>
      <rPr>
        <rFont val="Calibri"/>
        <b/>
        <color theme="1"/>
        <sz val="11.0"/>
      </rPr>
      <t>SIZE</t>
    </r>
  </si>
  <si>
    <t>XS</t>
  </si>
  <si>
    <t>S</t>
  </si>
  <si>
    <t>M</t>
  </si>
  <si>
    <t>L</t>
  </si>
  <si>
    <t>XL</t>
  </si>
  <si>
    <t>2XL</t>
  </si>
  <si>
    <t>3XL</t>
  </si>
  <si>
    <t>various</t>
  </si>
  <si>
    <r>
      <rPr>
        <rFont val="Calibri"/>
        <color theme="1"/>
        <sz val="11.0"/>
      </rPr>
      <t xml:space="preserve">No. of </t>
    </r>
    <r>
      <rPr>
        <rFont val="Calibri"/>
        <b/>
        <color theme="1"/>
        <sz val="11.0"/>
      </rPr>
      <t>PE</t>
    </r>
    <r>
      <rPr>
        <rFont val="Calibri"/>
        <color theme="1"/>
        <sz val="11.0"/>
      </rPr>
      <t xml:space="preserve"> pcs. by 
</t>
    </r>
    <r>
      <rPr>
        <rFont val="Calibri"/>
        <b/>
        <color theme="1"/>
        <sz val="11.0"/>
      </rPr>
      <t>SIZE</t>
    </r>
  </si>
  <si>
    <r>
      <rPr>
        <rFont val="Calibri"/>
        <color theme="1"/>
        <sz val="11.0"/>
      </rPr>
      <t xml:space="preserve">No. of </t>
    </r>
    <r>
      <rPr>
        <rFont val="Calibri"/>
        <b/>
        <color theme="1"/>
        <sz val="11.0"/>
      </rPr>
      <t>GRP</t>
    </r>
    <r>
      <rPr>
        <rFont val="Calibri"/>
        <color theme="1"/>
        <sz val="11.0"/>
      </rPr>
      <t xml:space="preserve"> pcs. by </t>
    </r>
    <r>
      <rPr>
        <rFont val="Calibri"/>
        <b/>
        <color theme="1"/>
        <sz val="11.0"/>
      </rPr>
      <t>SIZE</t>
    </r>
  </si>
  <si>
    <r>
      <rPr>
        <rFont val="Calibri"/>
        <color theme="1"/>
        <sz val="12.0"/>
      </rPr>
      <t xml:space="preserve">No. of pcs. by 
</t>
    </r>
    <r>
      <rPr>
        <rFont val="Calibri"/>
        <b/>
        <color theme="1"/>
        <sz val="12.0"/>
      </rPr>
      <t>TYPE</t>
    </r>
  </si>
  <si>
    <t>sloper</t>
  </si>
  <si>
    <t>footholds</t>
  </si>
  <si>
    <t>micros</t>
  </si>
  <si>
    <t>jug</t>
  </si>
  <si>
    <t>ledge</t>
  </si>
  <si>
    <t>edge</t>
  </si>
  <si>
    <t>crimp</t>
  </si>
  <si>
    <t>incut</t>
  </si>
  <si>
    <t>dish</t>
  </si>
  <si>
    <t>pinch</t>
  </si>
  <si>
    <t>pocket</t>
  </si>
  <si>
    <t>insert</t>
  </si>
  <si>
    <t>feature</t>
  </si>
  <si>
    <t>scoop</t>
  </si>
  <si>
    <t>positive</t>
  </si>
  <si>
    <r>
      <rPr>
        <rFont val="Calibri"/>
        <color theme="1"/>
        <sz val="12.0"/>
      </rPr>
      <t>No. of</t>
    </r>
    <r>
      <rPr>
        <rFont val="Calibri"/>
        <b/>
        <color theme="1"/>
        <sz val="12.0"/>
      </rPr>
      <t xml:space="preserve"> SCREWS</t>
    </r>
    <r>
      <rPr>
        <rFont val="Calibri"/>
        <color theme="1"/>
        <sz val="12.0"/>
      </rPr>
      <t xml:space="preserve"> needed </t>
    </r>
  </si>
  <si>
    <t>50mm</t>
  </si>
  <si>
    <t>70mm</t>
  </si>
  <si>
    <t>90mm</t>
  </si>
  <si>
    <t>120mm</t>
  </si>
  <si>
    <t>150mm</t>
  </si>
  <si>
    <r>
      <rPr>
        <rFont val="Calibri"/>
        <color theme="1"/>
        <sz val="12.0"/>
      </rPr>
      <t>No. of</t>
    </r>
    <r>
      <rPr>
        <rFont val="Calibri"/>
        <b/>
        <color theme="1"/>
        <sz val="12.0"/>
      </rPr>
      <t xml:space="preserve"> BOLTS</t>
    </r>
    <r>
      <rPr>
        <rFont val="Calibri"/>
        <color theme="1"/>
        <sz val="12.0"/>
      </rPr>
      <t xml:space="preserve"> needed </t>
    </r>
  </si>
  <si>
    <t>30mm</t>
  </si>
  <si>
    <t>40mm</t>
  </si>
  <si>
    <t>100mm</t>
  </si>
  <si>
    <t>140mm</t>
  </si>
  <si>
    <t>BANK DETAILS:</t>
  </si>
  <si>
    <t>SI56 3300 0001 0251 921</t>
  </si>
  <si>
    <t>SWIFT: SI56 3300 0001 0251 921</t>
  </si>
  <si>
    <t>Bic: HAABSI22</t>
  </si>
  <si>
    <t>Addiko Bank d.d.</t>
  </si>
  <si>
    <t>Address: Dunajska cesta 117, 1000 Ljubljana</t>
  </si>
  <si>
    <t>COMPANY NAME: 360LINE D.O.O.</t>
  </si>
  <si>
    <t>ADDRESS: Bač 49 A, 6253 Knežak, Slovenia (EU)</t>
  </si>
  <si>
    <t>Sum Price without VAT</t>
  </si>
  <si>
    <t>CHF</t>
  </si>
  <si>
    <t>10cm CUBE symbol for sizing is representing GRP material</t>
  </si>
  <si>
    <t xml:space="preserve"> 200mm</t>
  </si>
  <si>
    <t>SUM sets</t>
  </si>
  <si>
    <t>SUM</t>
  </si>
  <si>
    <t>kg</t>
  </si>
  <si>
    <t xml:space="preserve">Ordered production quota </t>
  </si>
  <si>
    <t>NEW</t>
  </si>
  <si>
    <t>SUM of pcs.</t>
  </si>
  <si>
    <t xml:space="preserve">Sum pcs. by colour: </t>
  </si>
  <si>
    <t>SUM:</t>
  </si>
  <si>
    <t>ID</t>
  </si>
  <si>
    <t>TEXTURE</t>
  </si>
  <si>
    <t>TYPE</t>
  </si>
  <si>
    <t>SIZE</t>
  </si>
  <si>
    <t>DIMENSIONS</t>
  </si>
  <si>
    <t>PCS. IN SET</t>
  </si>
  <si>
    <t>FIXING</t>
  </si>
  <si>
    <t>PRICE WITHOUT VAT</t>
  </si>
  <si>
    <t>BLACK
RAL 9005</t>
  </si>
  <si>
    <t>WHITE</t>
  </si>
  <si>
    <t xml:space="preserve">RED
RAL 3000 </t>
  </si>
  <si>
    <t xml:space="preserve">YELLOW
RAL 1018 </t>
  </si>
  <si>
    <t>BLUE
RAL 5015</t>
  </si>
  <si>
    <t>BRIGHT
GREEN
RAL 6018</t>
  </si>
  <si>
    <t>PURE 
GREEN
RAL 6037</t>
  </si>
  <si>
    <t>APRICOT
ORANGE 
RAL 1033</t>
  </si>
  <si>
    <t>DEEP ORANGE          
RAL 2011</t>
  </si>
  <si>
    <t>PINK
RAL 4003</t>
  </si>
  <si>
    <t>GREY  
RAL 7001</t>
  </si>
  <si>
    <r>
      <rPr>
        <rFont val="Calibri"/>
        <color theme="0"/>
        <sz val="12.0"/>
      </rPr>
      <t xml:space="preserve">PURPLE
</t>
    </r>
    <r>
      <rPr>
        <rFont val="Calibri"/>
        <color theme="0"/>
        <sz val="11.0"/>
      </rPr>
      <t>S4050-R60B/M</t>
    </r>
  </si>
  <si>
    <t>MINT   
RAL 6027</t>
  </si>
  <si>
    <t>DEEP ROSE 
RAL 4008</t>
  </si>
  <si>
    <t>BLACK with MAT DUAL TEX.</t>
  </si>
  <si>
    <t xml:space="preserve">Sum </t>
  </si>
  <si>
    <t>ordered</t>
  </si>
  <si>
    <t>Production quota pet set</t>
  </si>
  <si>
    <t>sum kg</t>
  </si>
  <si>
    <t>greenn</t>
  </si>
  <si>
    <t>oragne</t>
  </si>
  <si>
    <t>DEEP ORANGE</t>
  </si>
  <si>
    <t>gray</t>
  </si>
  <si>
    <t xml:space="preserve">MATT </t>
  </si>
  <si>
    <t>norma</t>
  </si>
  <si>
    <t>screws
50 mm</t>
  </si>
  <si>
    <t>screws
70 mm</t>
  </si>
  <si>
    <t>screws
longer mm</t>
  </si>
  <si>
    <t>01</t>
  </si>
  <si>
    <t>02</t>
  </si>
  <si>
    <t>03</t>
  </si>
  <si>
    <t>04</t>
  </si>
  <si>
    <t>05</t>
  </si>
  <si>
    <t>06</t>
  </si>
  <si>
    <t>15</t>
  </si>
  <si>
    <t>07</t>
  </si>
  <si>
    <t>08</t>
  </si>
  <si>
    <t>09</t>
  </si>
  <si>
    <t>10</t>
  </si>
  <si>
    <t>11</t>
  </si>
  <si>
    <t>12</t>
  </si>
  <si>
    <t>13</t>
  </si>
  <si>
    <t>99</t>
  </si>
  <si>
    <t>LOW ABSOLUTES</t>
  </si>
  <si>
    <t>Yes</t>
  </si>
  <si>
    <t>NEO-21</t>
  </si>
  <si>
    <t>21x16x4 cm, 21,5x17,5x2,5 cm, 
23,5x18x3,5 cm, 28,5x18,5x4,5 cm</t>
  </si>
  <si>
    <t>screws</t>
  </si>
  <si>
    <t>not available</t>
  </si>
  <si>
    <t>NEO-21-NT</t>
  </si>
  <si>
    <t>No tex.</t>
  </si>
  <si>
    <t>NEO-30</t>
  </si>
  <si>
    <t>58x47x15,5 cm</t>
  </si>
  <si>
    <t>NEO-30-DT</t>
  </si>
  <si>
    <t>Dual tex.</t>
  </si>
  <si>
    <t>NEO-30-NT</t>
  </si>
  <si>
    <t>NEO-32</t>
  </si>
  <si>
    <t>59x50x16,5 cm</t>
  </si>
  <si>
    <t>NEO-32-DT</t>
  </si>
  <si>
    <t>NEO-32-NT</t>
  </si>
  <si>
    <t>NEO-37</t>
  </si>
  <si>
    <t>82x63,5x12 cm</t>
  </si>
  <si>
    <t>NEO-37-DT</t>
  </si>
  <si>
    <t>NEO-37-NT</t>
  </si>
  <si>
    <t>NEO-38</t>
  </si>
  <si>
    <t>86x64x15 cm</t>
  </si>
  <si>
    <t>NEO-38-DT</t>
  </si>
  <si>
    <t>NEO-38-NT</t>
  </si>
  <si>
    <t>NEO-39</t>
  </si>
  <si>
    <t>87x61x14 cm</t>
  </si>
  <si>
    <t>NEO-39-DT</t>
  </si>
  <si>
    <t>NEO-39-NT</t>
  </si>
  <si>
    <t>ABSOLUTES</t>
  </si>
  <si>
    <t>NEO-1</t>
  </si>
  <si>
    <t xml:space="preserve">37,5x29x8 cm </t>
  </si>
  <si>
    <t>NEO-1-DT</t>
  </si>
  <si>
    <t>NEO-2</t>
  </si>
  <si>
    <t>38x25x10 cm</t>
  </si>
  <si>
    <t>NEO-2-DT</t>
  </si>
  <si>
    <t>NEO-3</t>
  </si>
  <si>
    <t>50x237x13 cm</t>
  </si>
  <si>
    <t>NEO-3-DT</t>
  </si>
  <si>
    <t>NEO-4</t>
  </si>
  <si>
    <t>45x40x17 cm</t>
  </si>
  <si>
    <t>NEO-4-DT</t>
  </si>
  <si>
    <t>NEO-5</t>
  </si>
  <si>
    <t>51x46x21 cm</t>
  </si>
  <si>
    <t>NEO-5-DT</t>
  </si>
  <si>
    <t>NEO-6</t>
  </si>
  <si>
    <t>67x52x28 cm</t>
  </si>
  <si>
    <t>NEO-6-DT</t>
  </si>
  <si>
    <t>NEO-11</t>
  </si>
  <si>
    <t>39x31x11 cm</t>
  </si>
  <si>
    <t>NEO-11-DT</t>
  </si>
  <si>
    <t>NEO-12</t>
  </si>
  <si>
    <t>46x26,5x12,5 cm</t>
  </si>
  <si>
    <t>NEO-12-DT</t>
  </si>
  <si>
    <t>NEO-13</t>
  </si>
  <si>
    <t>50x34x14 cm</t>
  </si>
  <si>
    <t>NEO-13-DT</t>
  </si>
  <si>
    <t>NEO-14</t>
  </si>
  <si>
    <t>45x37x14 cm</t>
  </si>
  <si>
    <t>NEO-14-DT</t>
  </si>
  <si>
    <t>NEO-15</t>
  </si>
  <si>
    <t>44x38x13 cm</t>
  </si>
  <si>
    <t>NEO-15-DT</t>
  </si>
  <si>
    <t>NEO-16</t>
  </si>
  <si>
    <t>60x51x22 cm</t>
  </si>
  <si>
    <t>NEO-16-DT</t>
  </si>
  <si>
    <t>NEO-23</t>
  </si>
  <si>
    <t>38x33x3,5 cm, 
39x31x7 cm</t>
  </si>
  <si>
    <t>NEO-24</t>
  </si>
  <si>
    <t>40,5x32x7 cm</t>
  </si>
  <si>
    <t>NEO-25</t>
  </si>
  <si>
    <t>42,5x34,5x7,5 cm</t>
  </si>
  <si>
    <t>NEO-26</t>
  </si>
  <si>
    <t>39x31x8,5 cm</t>
  </si>
  <si>
    <t>NEO-27</t>
  </si>
  <si>
    <t>41x28,5x7 cm</t>
  </si>
  <si>
    <t>NEO-29</t>
  </si>
  <si>
    <t>50x40x8,5 cm</t>
  </si>
  <si>
    <t>NEO-31</t>
  </si>
  <si>
    <t>56,5x41x7 cm</t>
  </si>
  <si>
    <t>NEO-33</t>
  </si>
  <si>
    <t>59,5x56x9,5 cm</t>
  </si>
  <si>
    <t>NEO-36</t>
  </si>
  <si>
    <t>91x69,5x13,5 cm</t>
  </si>
  <si>
    <t>NEO-40</t>
  </si>
  <si>
    <t>123,5x83,5x15 cm</t>
  </si>
  <si>
    <t xml:space="preserve"> </t>
  </si>
  <si>
    <t>10cm BALL symbol for sizing is representing PU material</t>
  </si>
  <si>
    <t>BLACK              RAL 9005</t>
  </si>
  <si>
    <t xml:space="preserve">RED                RAL 3000 </t>
  </si>
  <si>
    <t xml:space="preserve">YELLOW       RAL 1018 </t>
  </si>
  <si>
    <t>BLUE             RAL 5015</t>
  </si>
  <si>
    <t>BRIGHT GREEN          RAL 6018</t>
  </si>
  <si>
    <t>PINK             RAL 4003</t>
  </si>
  <si>
    <r>
      <rPr>
        <rFont val="Calibri"/>
        <color theme="0"/>
        <sz val="12.0"/>
      </rPr>
      <t xml:space="preserve">PURPLE   </t>
    </r>
    <r>
      <rPr>
        <rFont val="Calibri"/>
        <color theme="0"/>
        <sz val="11.0"/>
      </rPr>
      <t>nS4050-R60B/M</t>
    </r>
  </si>
  <si>
    <t>BROWN
RAL 8003</t>
  </si>
  <si>
    <t>MINT</t>
  </si>
  <si>
    <t>BROWN</t>
  </si>
  <si>
    <t>bolt 30</t>
  </si>
  <si>
    <t>bolt 40</t>
  </si>
  <si>
    <t>bolt 50</t>
  </si>
  <si>
    <t>bolt 70</t>
  </si>
  <si>
    <t>bolt 90</t>
  </si>
  <si>
    <t>bolt 100</t>
  </si>
  <si>
    <t>bolt 120</t>
  </si>
  <si>
    <t>bolt 140</t>
  </si>
  <si>
    <t>14</t>
  </si>
  <si>
    <t>NEO-1PU</t>
  </si>
  <si>
    <t xml:space="preserve">bolts/
screws </t>
  </si>
  <si>
    <t>NEO-2PU</t>
  </si>
  <si>
    <t>NEO-3PU</t>
  </si>
  <si>
    <t>NEO-4PU</t>
  </si>
  <si>
    <t>NEO-5PU</t>
  </si>
  <si>
    <t>AVAILABLE SOON</t>
  </si>
  <si>
    <t>NEO-6PU</t>
  </si>
  <si>
    <t>NEO-7PU</t>
  </si>
  <si>
    <t>NEO-8PU</t>
  </si>
  <si>
    <t>NEO-9PU</t>
  </si>
  <si>
    <t>NEO-10PU</t>
  </si>
  <si>
    <t>NEO-11PU</t>
  </si>
  <si>
    <t>NEO-12PU</t>
  </si>
  <si>
    <t>NEO-13PU</t>
  </si>
  <si>
    <t>NEO-14PU</t>
  </si>
  <si>
    <t>NEO-15PU</t>
  </si>
  <si>
    <t>NEO-16PU</t>
  </si>
  <si>
    <t>NEO-17PU</t>
  </si>
  <si>
    <t>NEO-18PU</t>
  </si>
  <si>
    <t>NEO-20PU</t>
  </si>
  <si>
    <t>NEO-22PU</t>
  </si>
  <si>
    <t>NEO-24PU</t>
  </si>
  <si>
    <t>NEO-26PU</t>
  </si>
  <si>
    <t>NEO-28PU</t>
  </si>
  <si>
    <t>NEO-30PU</t>
  </si>
  <si>
    <t>NEO-32PU</t>
  </si>
  <si>
    <t>NEO-34PU</t>
  </si>
  <si>
    <t>NEO-36PU</t>
  </si>
  <si>
    <t>NEO-38PU</t>
  </si>
  <si>
    <t>NEO-41PU</t>
  </si>
  <si>
    <t>NEO-42PU</t>
  </si>
  <si>
    <t>NEO-43PU</t>
  </si>
  <si>
    <t>NEO-44PU</t>
  </si>
  <si>
    <t>NEO-45PU</t>
  </si>
  <si>
    <t>NEO-46PU</t>
  </si>
  <si>
    <t>bolts/
screws</t>
  </si>
  <si>
    <t>NEO-47PU</t>
  </si>
  <si>
    <t>10cm CYLINDER  symbol for 
sizing is representing 
PE material</t>
  </si>
  <si>
    <t>BRIGHT
GREEN          RAL 6018</t>
  </si>
  <si>
    <r>
      <rPr>
        <rFont val="Calibri"/>
        <color theme="0"/>
        <sz val="12.0"/>
      </rPr>
      <t xml:space="preserve">PURPLE   </t>
    </r>
    <r>
      <rPr>
        <rFont val="Calibri"/>
        <color theme="0"/>
        <sz val="11.0"/>
      </rPr>
      <t>nS4050-R60B/M</t>
    </r>
  </si>
  <si>
    <t>NEO-6PE</t>
  </si>
  <si>
    <t>NEO-8PE</t>
  </si>
  <si>
    <t>NEO-9PE</t>
  </si>
  <si>
    <t>NEO-10PE</t>
  </si>
  <si>
    <t>NEO-11PE</t>
  </si>
  <si>
    <t>NEO-12PE</t>
  </si>
  <si>
    <t>NEO-14PE</t>
  </si>
  <si>
    <t>NEO-15PE</t>
  </si>
  <si>
    <t>NEO-16PE</t>
  </si>
  <si>
    <t>NEO-17PE</t>
  </si>
  <si>
    <t>NEO-18PE</t>
  </si>
  <si>
    <t>NEO-20PE</t>
  </si>
  <si>
    <t>NEO-22PE</t>
  </si>
  <si>
    <t>NEO-24PE</t>
  </si>
  <si>
    <t>NEO-26PE</t>
  </si>
  <si>
    <t>NEO-28PE</t>
  </si>
  <si>
    <t>NEO-30PE</t>
  </si>
  <si>
    <t>NEO-41PE</t>
  </si>
  <si>
    <t>NEO-42PE</t>
  </si>
  <si>
    <t>bolts</t>
  </si>
  <si>
    <t>NEO-43PE</t>
  </si>
  <si>
    <t>NEO-44PE</t>
  </si>
  <si>
    <t>NEO-45PE</t>
  </si>
  <si>
    <t>NEO-46PE</t>
  </si>
  <si>
    <t>NEO-47PE</t>
  </si>
  <si>
    <r>
      <rPr>
        <rFont val="Calibri"/>
        <color theme="0"/>
        <sz val="12.0"/>
      </rPr>
      <t xml:space="preserve">PURPLE   </t>
    </r>
    <r>
      <rPr>
        <rFont val="Calibri"/>
        <color theme="0"/>
        <sz val="11.0"/>
      </rPr>
      <t>nS4050-R60B/M</t>
    </r>
  </si>
  <si>
    <t>REDUCTOR-30PU</t>
  </si>
  <si>
    <t xml:space="preserve">screws </t>
  </si>
  <si>
    <t>REDUCTOR-100PU</t>
  </si>
  <si>
    <t>NEO PE</t>
  </si>
  <si>
    <t>sets</t>
  </si>
  <si>
    <t>CUSTOMER:</t>
  </si>
  <si>
    <t>izdelek</t>
  </si>
  <si>
    <t>kosi/set</t>
  </si>
  <si>
    <t>bright
 green</t>
  </si>
  <si>
    <t>sum set</t>
  </si>
  <si>
    <t>sum kos</t>
  </si>
  <si>
    <t>sum kos norma</t>
  </si>
  <si>
    <t>PU</t>
  </si>
  <si>
    <t xml:space="preserve"> brown</t>
  </si>
  <si>
    <t>Palette No.:</t>
  </si>
  <si>
    <t>Date:</t>
  </si>
  <si>
    <t>Dimensions:</t>
  </si>
  <si>
    <t>Name:</t>
  </si>
  <si>
    <t>Signature:</t>
  </si>
  <si>
    <t>NEO GRP</t>
  </si>
  <si>
    <t>št. naročila:</t>
  </si>
  <si>
    <t>DT</t>
  </si>
  <si>
    <t>sum KOS</t>
  </si>
  <si>
    <t>BLACK MAT SHINE</t>
  </si>
  <si>
    <t>IZDELEK</t>
  </si>
  <si>
    <t>MAT
DT</t>
  </si>
  <si>
    <t>BLACK</t>
  </si>
  <si>
    <t>SUM SET</t>
  </si>
  <si>
    <t>SUM KOS</t>
  </si>
  <si>
    <t>SUM KOS NORMA</t>
  </si>
  <si>
    <t>MDT</t>
  </si>
  <si>
    <t>BLACK MAT DT</t>
  </si>
  <si>
    <t>NEO PU</t>
  </si>
  <si>
    <t>REDUCTOR</t>
  </si>
  <si>
    <t>'NEO GRP '!</t>
  </si>
  <si>
    <t>M3</t>
  </si>
  <si>
    <t>ORDER LIST</t>
  </si>
  <si>
    <t>SUMMARY</t>
  </si>
  <si>
    <t>DIFF</t>
  </si>
  <si>
    <t>GRP</t>
  </si>
  <si>
    <t>'NEO PU'!</t>
  </si>
  <si>
    <t>L2</t>
  </si>
  <si>
    <t>'NEO PE'!</t>
  </si>
  <si>
    <t>PE</t>
  </si>
  <si>
    <t>'REDUCTOR'!</t>
  </si>
  <si>
    <t>K2</t>
  </si>
  <si>
    <t>d:Z</t>
  </si>
  <si>
    <t>d9:Z9</t>
  </si>
  <si>
    <t>d:t</t>
  </si>
  <si>
    <t>d9:t9</t>
  </si>
  <si>
    <t>D:T</t>
  </si>
  <si>
    <t>D9:T9</t>
  </si>
  <si>
    <t>D:S</t>
  </si>
  <si>
    <t>D9:S9</t>
  </si>
  <si>
    <t>Barva</t>
  </si>
  <si>
    <t>PU/non PU</t>
  </si>
  <si>
    <t>ŠIFRA BREZ BARVE</t>
  </si>
  <si>
    <t>SIFRA Z BARVO</t>
  </si>
  <si>
    <t>ŠTEVILO NAROČENIH</t>
  </si>
  <si>
    <t>list</t>
  </si>
  <si>
    <t>range 1</t>
  </si>
  <si>
    <t>range 2</t>
  </si>
  <si>
    <t>NEO-9PE-01</t>
  </si>
  <si>
    <t>NEO-9PE-02</t>
  </si>
  <si>
    <t>NEO-9PE-03</t>
  </si>
  <si>
    <t>NEO-9PE-04</t>
  </si>
  <si>
    <t>NEO-9PE-05</t>
  </si>
  <si>
    <t>NEO-9PE-06</t>
  </si>
  <si>
    <t>NEO-9PE-09</t>
  </si>
  <si>
    <t>NEO-9PE-11</t>
  </si>
  <si>
    <t>NEO-9PE-12</t>
  </si>
  <si>
    <t>NEO-9PE-14</t>
  </si>
  <si>
    <t>NEO-6PE-01</t>
  </si>
  <si>
    <t>NEO-6PE-02</t>
  </si>
  <si>
    <t>NEO-6PE-03</t>
  </si>
  <si>
    <t>NEO-6PE-04</t>
  </si>
  <si>
    <t>NEO-6PE-05</t>
  </si>
  <si>
    <t>NEO-6PE-06</t>
  </si>
  <si>
    <t>NEO-6PE-09</t>
  </si>
  <si>
    <t>NEO-6PE-11</t>
  </si>
  <si>
    <t>NEO-6PE-12</t>
  </si>
  <si>
    <t>NEO-6PE-14</t>
  </si>
  <si>
    <t>NEO-11PE-01</t>
  </si>
  <si>
    <t>NEO-11PE-02</t>
  </si>
  <si>
    <t>NEO-11PE-03</t>
  </si>
  <si>
    <t>NEO-11PE-04</t>
  </si>
  <si>
    <t>NEO-11PE-05</t>
  </si>
  <si>
    <t>NEO-11PE-06</t>
  </si>
  <si>
    <t>NEO-11PE-09</t>
  </si>
  <si>
    <t>NEO-11PE-11</t>
  </si>
  <si>
    <t>NEO-11PE-12</t>
  </si>
  <si>
    <t>NEO-11PE-14</t>
  </si>
  <si>
    <t>NEO-12PE-01</t>
  </si>
  <si>
    <t>NEO-12PE-02</t>
  </si>
  <si>
    <t>NEO-12PE-03</t>
  </si>
  <si>
    <t>NEO-12PE-04</t>
  </si>
  <si>
    <t>NEO-12PE-05</t>
  </si>
  <si>
    <t>NEO-12PE-06</t>
  </si>
  <si>
    <t>NEO-12PE-09</t>
  </si>
  <si>
    <t>NEO-12PE-11</t>
  </si>
  <si>
    <t>NEO-12PE-12</t>
  </si>
  <si>
    <t>NEO-12PE-14</t>
  </si>
  <si>
    <t>NEO-14PE-01</t>
  </si>
  <si>
    <t>NEO-14PE-02</t>
  </si>
  <si>
    <t>NEO-14PE-03</t>
  </si>
  <si>
    <t>NEO-14PE-04</t>
  </si>
  <si>
    <t>NEO-14PE-05</t>
  </si>
  <si>
    <t>NEO-14PE-06</t>
  </si>
  <si>
    <t>NEO-14PE-09</t>
  </si>
  <si>
    <t>NEO-14PE-11</t>
  </si>
  <si>
    <t>NEO-14PE-12</t>
  </si>
  <si>
    <t>NEO-14PE-14</t>
  </si>
  <si>
    <t>NEO-2PE</t>
  </si>
  <si>
    <t>NEO-2PE-01</t>
  </si>
  <si>
    <t>NEO-2PE-02</t>
  </si>
  <si>
    <t>NEO-2PE-03</t>
  </si>
  <si>
    <t>NEO-2PE-04</t>
  </si>
  <si>
    <t>NEO-2PE-05</t>
  </si>
  <si>
    <t>NEO-2PE-06</t>
  </si>
  <si>
    <t>NEO-2PE-09</t>
  </si>
  <si>
    <t>NEO-2PE-11</t>
  </si>
  <si>
    <t>NEO-2PE-12</t>
  </si>
  <si>
    <t>NEO-2PE-14</t>
  </si>
  <si>
    <t>NEO-4PE</t>
  </si>
  <si>
    <t>NEO-4PE-01</t>
  </si>
  <si>
    <t>NEO-4PE-02</t>
  </si>
  <si>
    <t>NEO-4PE-03</t>
  </si>
  <si>
    <t>NEO-4PE-04</t>
  </si>
  <si>
    <t>NEO-4PE-05</t>
  </si>
  <si>
    <t>NEO-4PE-06</t>
  </si>
  <si>
    <t>NEO-4PE-09</t>
  </si>
  <si>
    <t>NEO-4PE-11</t>
  </si>
  <si>
    <t>NEO-4PE-12</t>
  </si>
  <si>
    <t>NEO-4PE-14</t>
  </si>
  <si>
    <t>NEO-7PE</t>
  </si>
  <si>
    <t>NEO-7PE-01</t>
  </si>
  <si>
    <t>NEO-7PE-02</t>
  </si>
  <si>
    <t>NEO-7PE-03</t>
  </si>
  <si>
    <t>NEO-7PE-04</t>
  </si>
  <si>
    <t>NEO-7PE-05</t>
  </si>
  <si>
    <t>NEO-7PE-06</t>
  </si>
  <si>
    <t>NEO-7PE-09</t>
  </si>
  <si>
    <t>NEO-7PE-11</t>
  </si>
  <si>
    <t>NEO-7PE-12</t>
  </si>
  <si>
    <t>NEO-7PE-14</t>
  </si>
  <si>
    <t>NEO-15PE-01</t>
  </si>
  <si>
    <t>NEO-15PE-02</t>
  </si>
  <si>
    <t>NEO-15PE-03</t>
  </si>
  <si>
    <t>NEO-15PE-04</t>
  </si>
  <si>
    <t>NEO-15PE-05</t>
  </si>
  <si>
    <t>NEO-15PE-06</t>
  </si>
  <si>
    <t>NEO-15PE-09</t>
  </si>
  <si>
    <t>NEO-15PE-11</t>
  </si>
  <si>
    <t>NEO-15PE-12</t>
  </si>
  <si>
    <t>NEO-15PE-14</t>
  </si>
  <si>
    <t>NEO-16PE-01</t>
  </si>
  <si>
    <t>NEO-16PE-02</t>
  </si>
  <si>
    <t>NEO-16PE-03</t>
  </si>
  <si>
    <t>NEO-16PE-04</t>
  </si>
  <si>
    <t>NEO-16PE-05</t>
  </si>
  <si>
    <t>NEO-16PE-06</t>
  </si>
  <si>
    <t>NEO-16PE-09</t>
  </si>
  <si>
    <t>NEO-16PE-11</t>
  </si>
  <si>
    <t>NEO-16PE-12</t>
  </si>
  <si>
    <t>NEO-16PE-14</t>
  </si>
  <si>
    <t>NEO-17PE-01</t>
  </si>
  <si>
    <t>NEO-17PE-02</t>
  </si>
  <si>
    <t>NEO-17PE-03</t>
  </si>
  <si>
    <t>NEO-17PE-04</t>
  </si>
  <si>
    <t>NEO-17PE-05</t>
  </si>
  <si>
    <t>NEO-17PE-06</t>
  </si>
  <si>
    <t>NEO-17PE-09</t>
  </si>
  <si>
    <t>NEO-17PE-11</t>
  </si>
  <si>
    <t>NEO-17PE-12</t>
  </si>
  <si>
    <t>NEO-17PE-14</t>
  </si>
  <si>
    <t>NEO-41PE-01</t>
  </si>
  <si>
    <t>NEO-41PE-02</t>
  </si>
  <si>
    <t>NEO-41PE-03</t>
  </si>
  <si>
    <t>NEO-41PE-04</t>
  </si>
  <si>
    <t>NEO-41PE-05</t>
  </si>
  <si>
    <t>NEO-41PE-06</t>
  </si>
  <si>
    <t>NEO-41PE-09</t>
  </si>
  <si>
    <t>NEO-41PE-11</t>
  </si>
  <si>
    <t>NEO-41PE-12</t>
  </si>
  <si>
    <t>NEO-41PE-14</t>
  </si>
  <si>
    <t>NEO-42PE-01</t>
  </si>
  <si>
    <t>NEO-42PE-02</t>
  </si>
  <si>
    <t>NEO-42PE-03</t>
  </si>
  <si>
    <t>NEO-42PE-04</t>
  </si>
  <si>
    <t>NEO-42PE-05</t>
  </si>
  <si>
    <t>NEO-42PE-06</t>
  </si>
  <si>
    <t>NEO-42PE-09</t>
  </si>
  <si>
    <t>NEO-42PE-11</t>
  </si>
  <si>
    <t>NEO-42PE-12</t>
  </si>
  <si>
    <t>NEO-42PE-14</t>
  </si>
  <si>
    <t>NEO-43PE-01</t>
  </si>
  <si>
    <t>NEO-43PE-02</t>
  </si>
  <si>
    <t>NEO-43PE-03</t>
  </si>
  <si>
    <t>NEO-43PE-04</t>
  </si>
  <si>
    <t>NEO-43PE-05</t>
  </si>
  <si>
    <t>NEO-43PE-06</t>
  </si>
  <si>
    <t>NEO-43PE-09</t>
  </si>
  <si>
    <t>NEO-43PE-11</t>
  </si>
  <si>
    <t>NEO-43PE-12</t>
  </si>
  <si>
    <t>NEO-43PE-14</t>
  </si>
  <si>
    <t>NEO-44PE-01</t>
  </si>
  <si>
    <t>NEO-44PE-02</t>
  </si>
  <si>
    <t>NEO-44PE-03</t>
  </si>
  <si>
    <t>NEO-44PE-04</t>
  </si>
  <si>
    <t>NEO-44PE-05</t>
  </si>
  <si>
    <t>NEO-44PE-06</t>
  </si>
  <si>
    <t>NEO-44PE-09</t>
  </si>
  <si>
    <t>NEO-44PE-11</t>
  </si>
  <si>
    <t>NEO-44PE-12</t>
  </si>
  <si>
    <t>NEO-44PE-14</t>
  </si>
  <si>
    <t>NEO-45PE-01</t>
  </si>
  <si>
    <t>NEO-45PE-02</t>
  </si>
  <si>
    <t>NEO-45PE-03</t>
  </si>
  <si>
    <t>NEO-45PE-04</t>
  </si>
  <si>
    <t>NEO-45PE-05</t>
  </si>
  <si>
    <t>NEO-45PE-06</t>
  </si>
  <si>
    <t>NEO-45PE-09</t>
  </si>
  <si>
    <t>NEO-45PE-11</t>
  </si>
  <si>
    <t>NEO-45PE-12</t>
  </si>
  <si>
    <t>NEO-45PE-14</t>
  </si>
  <si>
    <t>NEO-46PE-01</t>
  </si>
  <si>
    <t>NEO-46PE-02</t>
  </si>
  <si>
    <t>NEO-46PE-03</t>
  </si>
  <si>
    <t>NEO-46PE-04</t>
  </si>
  <si>
    <t>NEO-46PE-05</t>
  </si>
  <si>
    <t>NEO-46PE-06</t>
  </si>
  <si>
    <t>NEO-46PE-09</t>
  </si>
  <si>
    <t>NEO-46PE-11</t>
  </si>
  <si>
    <t>NEO-46PE-12</t>
  </si>
  <si>
    <t>NEO-46PE-14</t>
  </si>
  <si>
    <t>NEO-47PE-01</t>
  </si>
  <si>
    <t>NEO-47PE-02</t>
  </si>
  <si>
    <t>NEO-47PE-03</t>
  </si>
  <si>
    <t>NEO-47PE-04</t>
  </si>
  <si>
    <t>NEO-47PE-05</t>
  </si>
  <si>
    <t>NEO-47PE-06</t>
  </si>
  <si>
    <t>NEO-47PE-09</t>
  </si>
  <si>
    <t>NEO-47PE-11</t>
  </si>
  <si>
    <t>NEO-47PE-12</t>
  </si>
  <si>
    <t>NEO-47PE-14</t>
  </si>
  <si>
    <t>NEO-21-NT-01</t>
  </si>
  <si>
    <t>NEO-21-NT-02</t>
  </si>
  <si>
    <t>NEO-21-NT-03</t>
  </si>
  <si>
    <t>NEO-21-NT-04</t>
  </si>
  <si>
    <t>NEO-21-NT-05</t>
  </si>
  <si>
    <t>NEO-21-NT-06</t>
  </si>
  <si>
    <t>NEO-21-NT-07</t>
  </si>
  <si>
    <t>NEO-21-NT-08</t>
  </si>
  <si>
    <t>NEO-21-NT-09</t>
  </si>
  <si>
    <t>NEO-21-NT-10</t>
  </si>
  <si>
    <t>NEO-21-NT-11</t>
  </si>
  <si>
    <t>NEO-21-NT-12</t>
  </si>
  <si>
    <t>NEO-21-NT-13</t>
  </si>
  <si>
    <t>NEO-21-NT-100</t>
  </si>
  <si>
    <t>NEO-21-NT-99</t>
  </si>
  <si>
    <t>REDUCTOR-30PU-01</t>
  </si>
  <si>
    <t>REDUCTOR-30PU-02</t>
  </si>
  <si>
    <t>REDUCTOR-30PU-03</t>
  </si>
  <si>
    <t>REDUCTOR-30PU-04</t>
  </si>
  <si>
    <t>REDUCTOR-30PU-05</t>
  </si>
  <si>
    <t>REDUCTOR-30PU-06</t>
  </si>
  <si>
    <t>REDUCTOR-30PU-09</t>
  </si>
  <si>
    <t>REDUCTOR-30PU-11</t>
  </si>
  <si>
    <t>REDUCTOR-30PU-12</t>
  </si>
  <si>
    <t>REDUCTOR-30PU-14</t>
  </si>
  <si>
    <t>REDUCTOR-100PU-01</t>
  </si>
  <si>
    <t>REDUCTOR-100PU-02</t>
  </si>
  <si>
    <t>REDUCTOR-100PU-03</t>
  </si>
  <si>
    <t>REDUCTOR-100PU-04</t>
  </si>
  <si>
    <t>REDUCTOR-100PU-05</t>
  </si>
  <si>
    <t>REDUCTOR-100PU-06</t>
  </si>
  <si>
    <t>REDUCTOR-100PU-09</t>
  </si>
  <si>
    <t>REDUCTOR-100PU-11</t>
  </si>
  <si>
    <t>REDUCTOR-100PU-12</t>
  </si>
  <si>
    <t>REDUCTOR-100PU-14</t>
  </si>
  <si>
    <t>NEO-1-01</t>
  </si>
  <si>
    <t>NEO-1-02</t>
  </si>
  <si>
    <t>NEO-1-03</t>
  </si>
  <si>
    <t>NEO-1-04</t>
  </si>
  <si>
    <t>NEO-1-05</t>
  </si>
  <si>
    <t>NEO-1-06</t>
  </si>
  <si>
    <t>NEO-1-07</t>
  </si>
  <si>
    <t>NEO-1-08</t>
  </si>
  <si>
    <t>NEO-1-09</t>
  </si>
  <si>
    <t>NEO-1-10</t>
  </si>
  <si>
    <t>NEO-1-11</t>
  </si>
  <si>
    <t>NEO-1-12</t>
  </si>
  <si>
    <t>NEO-1-13</t>
  </si>
  <si>
    <t>NEO-1-100</t>
  </si>
  <si>
    <t>NEO-11-01</t>
  </si>
  <si>
    <t>NEO-11-02</t>
  </si>
  <si>
    <t>NEO-11-03</t>
  </si>
  <si>
    <t>NEO-11-04</t>
  </si>
  <si>
    <t>NEO-11-05</t>
  </si>
  <si>
    <t>NEO-11-06</t>
  </si>
  <si>
    <t>NEO-11-07</t>
  </si>
  <si>
    <t>NEO-11-08</t>
  </si>
  <si>
    <t>NEO-11-09</t>
  </si>
  <si>
    <t>NEO-11-10</t>
  </si>
  <si>
    <t>NEO-11-11</t>
  </si>
  <si>
    <t>NEO-11-12</t>
  </si>
  <si>
    <t>NEO-11-13</t>
  </si>
  <si>
    <t>NEO-11-100</t>
  </si>
  <si>
    <t>NEO-11-DT-01</t>
  </si>
  <si>
    <t>NEO-11-DT-02</t>
  </si>
  <si>
    <t>NEO-11-DT-03</t>
  </si>
  <si>
    <t>NEO-11-DT-04</t>
  </si>
  <si>
    <t>NEO-11-DT-05</t>
  </si>
  <si>
    <t>NEO-11-DT-06</t>
  </si>
  <si>
    <t>NEO-11-DT-07</t>
  </si>
  <si>
    <t>NEO-11-DT-08</t>
  </si>
  <si>
    <t>NEO-11-DT-09</t>
  </si>
  <si>
    <t>NEO-11-DT-10</t>
  </si>
  <si>
    <t>NEO-11-DT-11</t>
  </si>
  <si>
    <t>NEO-11-DT-12</t>
  </si>
  <si>
    <t>NEO-11-DT-13</t>
  </si>
  <si>
    <t>NEO-11-DT-100</t>
  </si>
  <si>
    <t>NEO-12-01</t>
  </si>
  <si>
    <t>NEO-12-02</t>
  </si>
  <si>
    <t>NEO-12-03</t>
  </si>
  <si>
    <t>NEO-12-04</t>
  </si>
  <si>
    <t>NEO-12-05</t>
  </si>
  <si>
    <t>NEO-12-06</t>
  </si>
  <si>
    <t>NEO-12-07</t>
  </si>
  <si>
    <t>NEO-12-08</t>
  </si>
  <si>
    <t>NEO-12-09</t>
  </si>
  <si>
    <t>NEO-12-10</t>
  </si>
  <si>
    <t>NEO-12-11</t>
  </si>
  <si>
    <t>NEO-12-12</t>
  </si>
  <si>
    <t>NEO-12-13</t>
  </si>
  <si>
    <t>NEO-12-100</t>
  </si>
  <si>
    <t>NEO-12-DT-01</t>
  </si>
  <si>
    <t>NEO-12-DT-02</t>
  </si>
  <si>
    <t>NEO-12-DT-03</t>
  </si>
  <si>
    <t>NEO-12-DT-04</t>
  </si>
  <si>
    <t>NEO-12-DT-05</t>
  </si>
  <si>
    <t>NEO-12-DT-06</t>
  </si>
  <si>
    <t>NEO-12-DT-07</t>
  </si>
  <si>
    <t>NEO-12-DT-08</t>
  </si>
  <si>
    <t>NEO-12-DT-09</t>
  </si>
  <si>
    <t>NEO-12-DT-10</t>
  </si>
  <si>
    <t>NEO-12-DT-11</t>
  </si>
  <si>
    <t>NEO-12-DT-12</t>
  </si>
  <si>
    <t>NEO-12-DT-13</t>
  </si>
  <si>
    <t>NEO-12-DT-100</t>
  </si>
  <si>
    <t>NEO-13-01</t>
  </si>
  <si>
    <t>NEO-13-02</t>
  </si>
  <si>
    <t>NEO-13-03</t>
  </si>
  <si>
    <t>NEO-13-04</t>
  </si>
  <si>
    <t>NEO-13-05</t>
  </si>
  <si>
    <t>NEO-13-06</t>
  </si>
  <si>
    <t>NEO-13-07</t>
  </si>
  <si>
    <t>NEO-13-08</t>
  </si>
  <si>
    <t>NEO-13-09</t>
  </si>
  <si>
    <t>NEO-13-10</t>
  </si>
  <si>
    <t>NEO-13-11</t>
  </si>
  <si>
    <t>NEO-13-12</t>
  </si>
  <si>
    <t>NEO-13-13</t>
  </si>
  <si>
    <t>NEO-13-100</t>
  </si>
  <si>
    <t>NEO-13-DT-01</t>
  </si>
  <si>
    <t>NEO-13-DT-02</t>
  </si>
  <si>
    <t>NEO-13-DT-03</t>
  </si>
  <si>
    <t>NEO-13-DT-04</t>
  </si>
  <si>
    <t>NEO-13-DT-05</t>
  </si>
  <si>
    <t>NEO-13-DT-06</t>
  </si>
  <si>
    <t>NEO-13-DT-07</t>
  </si>
  <si>
    <t>NEO-13-DT-08</t>
  </si>
  <si>
    <t>NEO-13-DT-09</t>
  </si>
  <si>
    <t>NEO-13-DT-10</t>
  </si>
  <si>
    <t>NEO-13-DT-11</t>
  </si>
  <si>
    <t>NEO-13-DT-12</t>
  </si>
  <si>
    <t>NEO-13-DT-13</t>
  </si>
  <si>
    <t>NEO-13-DT-100</t>
  </si>
  <si>
    <t>NEO-14-01</t>
  </si>
  <si>
    <t>NEO-14-02</t>
  </si>
  <si>
    <t>NEO-14-03</t>
  </si>
  <si>
    <t>NEO-14-04</t>
  </si>
  <si>
    <t>NEO-14-05</t>
  </si>
  <si>
    <t>NEO-14-06</t>
  </si>
  <si>
    <t>NEO-14-07</t>
  </si>
  <si>
    <t>NEO-14-08</t>
  </si>
  <si>
    <t>NEO-14-09</t>
  </si>
  <si>
    <t>NEO-14-10</t>
  </si>
  <si>
    <t>NEO-14-11</t>
  </si>
  <si>
    <t>NEO-14-12</t>
  </si>
  <si>
    <t>NEO-14-13</t>
  </si>
  <si>
    <t>NEO-14-100</t>
  </si>
  <si>
    <t>NEO-14-DT-01</t>
  </si>
  <si>
    <t>NEO-14-DT-02</t>
  </si>
  <si>
    <t>NEO-14-DT-03</t>
  </si>
  <si>
    <t>NEO-14-DT-04</t>
  </si>
  <si>
    <t>NEO-14-DT-05</t>
  </si>
  <si>
    <t>NEO-14-DT-06</t>
  </si>
  <si>
    <t>NEO-14-DT-07</t>
  </si>
  <si>
    <t>NEO-14-DT-08</t>
  </si>
  <si>
    <t>NEO-14-DT-09</t>
  </si>
  <si>
    <t>NEO-14-DT-10</t>
  </si>
  <si>
    <t>NEO-14-DT-11</t>
  </si>
  <si>
    <t>NEO-14-DT-12</t>
  </si>
  <si>
    <t>NEO-14-DT-13</t>
  </si>
  <si>
    <t>NEO-14-DT-100</t>
  </si>
  <si>
    <t>NEO-15-01</t>
  </si>
  <si>
    <t>NEO-15-02</t>
  </si>
  <si>
    <t>NEO-15-03</t>
  </si>
  <si>
    <t>NEO-15-04</t>
  </si>
  <si>
    <t>NEO-15-05</t>
  </si>
  <si>
    <t>NEO-15-06</t>
  </si>
  <si>
    <t>NEO-15-07</t>
  </si>
  <si>
    <t>NEO-15-08</t>
  </si>
  <si>
    <t>NEO-15-09</t>
  </si>
  <si>
    <t>NEO-15-10</t>
  </si>
  <si>
    <t>NEO-15-11</t>
  </si>
  <si>
    <t>NEO-15-12</t>
  </si>
  <si>
    <t>NEO-15-13</t>
  </si>
  <si>
    <t>NEO-15-100</t>
  </si>
  <si>
    <t>NEO-15-DT-01</t>
  </si>
  <si>
    <t>NEO-15-DT-02</t>
  </si>
  <si>
    <t>NEO-15-DT-03</t>
  </si>
  <si>
    <t>NEO-15-DT-04</t>
  </si>
  <si>
    <t>NEO-15-DT-05</t>
  </si>
  <si>
    <t>NEO-15-DT-06</t>
  </si>
  <si>
    <t>NEO-15-DT-07</t>
  </si>
  <si>
    <t>NEO-15-DT-08</t>
  </si>
  <si>
    <t>NEO-15-DT-09</t>
  </si>
  <si>
    <t>NEO-15-DT-10</t>
  </si>
  <si>
    <t>NEO-15-DT-11</t>
  </si>
  <si>
    <t>NEO-15-DT-12</t>
  </si>
  <si>
    <t>NEO-15-DT-13</t>
  </si>
  <si>
    <t>NEO-15-DT-100</t>
  </si>
  <si>
    <t>NEO-16-01</t>
  </si>
  <si>
    <t>NEO-16-02</t>
  </si>
  <si>
    <t>NEO-16-03</t>
  </si>
  <si>
    <t>NEO-16-04</t>
  </si>
  <si>
    <t>NEO-16-05</t>
  </si>
  <si>
    <t>NEO-16-06</t>
  </si>
  <si>
    <t>NEO-16-07</t>
  </si>
  <si>
    <t>NEO-16-08</t>
  </si>
  <si>
    <t>NEO-16-09</t>
  </si>
  <si>
    <t>NEO-16-10</t>
  </si>
  <si>
    <t>NEO-16-11</t>
  </si>
  <si>
    <t>NEO-16-12</t>
  </si>
  <si>
    <t>NEO-16-13</t>
  </si>
  <si>
    <t>NEO-16-100</t>
  </si>
  <si>
    <t>NEO-16-DT-01</t>
  </si>
  <si>
    <t>NEO-16-DT-02</t>
  </si>
  <si>
    <t>NEO-16-DT-03</t>
  </si>
  <si>
    <t>NEO-16-DT-04</t>
  </si>
  <si>
    <t>NEO-16-DT-05</t>
  </si>
  <si>
    <t>NEO-16-DT-06</t>
  </si>
  <si>
    <t>NEO-16-DT-07</t>
  </si>
  <si>
    <t>NEO-16-DT-08</t>
  </si>
  <si>
    <t>NEO-16-DT-09</t>
  </si>
  <si>
    <t>NEO-16-DT-10</t>
  </si>
  <si>
    <t>NEO-16-DT-11</t>
  </si>
  <si>
    <t>NEO-16-DT-12</t>
  </si>
  <si>
    <t>NEO-16-DT-13</t>
  </si>
  <si>
    <t>NEO-16-DT-100</t>
  </si>
  <si>
    <t>NEO-1-DT-01</t>
  </si>
  <si>
    <t>NEO-1-DT-02</t>
  </si>
  <si>
    <t>NEO-1-DT-03</t>
  </si>
  <si>
    <t>NEO-1-DT-04</t>
  </si>
  <si>
    <t>NEO-1-DT-05</t>
  </si>
  <si>
    <t>NEO-1-DT-06</t>
  </si>
  <si>
    <t>NEO-1-DT-07</t>
  </si>
  <si>
    <t>NEO-1-DT-08</t>
  </si>
  <si>
    <t>NEO-1-DT-09</t>
  </si>
  <si>
    <t>NEO-1-DT-10</t>
  </si>
  <si>
    <t>NEO-1-DT-11</t>
  </si>
  <si>
    <t>NEO-1-DT-12</t>
  </si>
  <si>
    <t>NEO-1-DT-13</t>
  </si>
  <si>
    <t>NEO-1-DT-100</t>
  </si>
  <si>
    <t>NEO-2-01</t>
  </si>
  <si>
    <t>NEO-2-02</t>
  </si>
  <si>
    <t>NEO-2-03</t>
  </si>
  <si>
    <t>NEO-2-04</t>
  </si>
  <si>
    <t>NEO-2-05</t>
  </si>
  <si>
    <t>NEO-2-06</t>
  </si>
  <si>
    <t>NEO-2-07</t>
  </si>
  <si>
    <t>NEO-2-08</t>
  </si>
  <si>
    <t>NEO-2-09</t>
  </si>
  <si>
    <t>NEO-2-10</t>
  </si>
  <si>
    <t>NEO-2-11</t>
  </si>
  <si>
    <t>NEO-2-12</t>
  </si>
  <si>
    <t>NEO-2-13</t>
  </si>
  <si>
    <t>NEO-2-100</t>
  </si>
  <si>
    <t>NEO-2-DT-01</t>
  </si>
  <si>
    <t>NEO-2-DT-02</t>
  </si>
  <si>
    <t>NEO-2-DT-03</t>
  </si>
  <si>
    <t>NEO-2-DT-04</t>
  </si>
  <si>
    <t>NEO-2-DT-05</t>
  </si>
  <si>
    <t>NEO-2-DT-06</t>
  </si>
  <si>
    <t>NEO-2-DT-07</t>
  </si>
  <si>
    <t>NEO-2-DT-08</t>
  </si>
  <si>
    <t>NEO-2-DT-09</t>
  </si>
  <si>
    <t>NEO-2-DT-10</t>
  </si>
  <si>
    <t>NEO-2-DT-11</t>
  </si>
  <si>
    <t>NEO-2-DT-12</t>
  </si>
  <si>
    <t>NEO-2-DT-13</t>
  </si>
  <si>
    <t>NEO-2-DT-100</t>
  </si>
  <si>
    <t>NEO-3-01</t>
  </si>
  <si>
    <t>NEO-3-02</t>
  </si>
  <si>
    <t>NEO-3-03</t>
  </si>
  <si>
    <t>NEO-3-04</t>
  </si>
  <si>
    <t>NEO-3-05</t>
  </si>
  <si>
    <t>NEO-3-06</t>
  </si>
  <si>
    <t>NEO-3-07</t>
  </si>
  <si>
    <t>NEO-3-08</t>
  </si>
  <si>
    <t>NEO-3-09</t>
  </si>
  <si>
    <t>NEO-3-10</t>
  </si>
  <si>
    <t>NEO-3-11</t>
  </si>
  <si>
    <t>NEO-3-12</t>
  </si>
  <si>
    <t>NEO-3-13</t>
  </si>
  <si>
    <t>NEO-3-100</t>
  </si>
  <si>
    <t>NEO-3-DT-01</t>
  </si>
  <si>
    <t>NEO-3-DT-02</t>
  </si>
  <si>
    <t>NEO-3-DT-03</t>
  </si>
  <si>
    <t>NEO-3-DT-04</t>
  </si>
  <si>
    <t>NEO-3-DT-05</t>
  </si>
  <si>
    <t>NEO-3-DT-06</t>
  </si>
  <si>
    <t>NEO-3-DT-07</t>
  </si>
  <si>
    <t>NEO-3-DT-08</t>
  </si>
  <si>
    <t>NEO-3-DT-09</t>
  </si>
  <si>
    <t>NEO-3-DT-10</t>
  </si>
  <si>
    <t>NEO-3-DT-11</t>
  </si>
  <si>
    <t>NEO-3-DT-12</t>
  </si>
  <si>
    <t>NEO-3-DT-13</t>
  </si>
  <si>
    <t>NEO-3-DT-100</t>
  </si>
  <si>
    <t>NEO-4-01</t>
  </si>
  <si>
    <t>NEO-4-02</t>
  </si>
  <si>
    <t>NEO-4-03</t>
  </si>
  <si>
    <t>NEO-4-04</t>
  </si>
  <si>
    <t>NEO-4-05</t>
  </si>
  <si>
    <t>NEO-4-06</t>
  </si>
  <si>
    <t>NEO-4-07</t>
  </si>
  <si>
    <t>NEO-4-08</t>
  </si>
  <si>
    <t>NEO-4-09</t>
  </si>
  <si>
    <t>NEO-4-10</t>
  </si>
  <si>
    <t>NEO-4-11</t>
  </si>
  <si>
    <t>NEO-4-12</t>
  </si>
  <si>
    <t>NEO-4-13</t>
  </si>
  <si>
    <t>NEO-4-100</t>
  </si>
  <si>
    <t>NEO-4-DT-01</t>
  </si>
  <si>
    <t>NEO-4-DT-02</t>
  </si>
  <si>
    <t>NEO-4-DT-03</t>
  </si>
  <si>
    <t>NEO-4-DT-04</t>
  </si>
  <si>
    <t>NEO-4-DT-05</t>
  </si>
  <si>
    <t>NEO-4-DT-06</t>
  </si>
  <si>
    <t>NEO-4-DT-07</t>
  </si>
  <si>
    <t>NEO-4-DT-08</t>
  </si>
  <si>
    <t>NEO-4-DT-09</t>
  </si>
  <si>
    <t>NEO-4-DT-10</t>
  </si>
  <si>
    <t>NEO-4-DT-11</t>
  </si>
  <si>
    <t>NEO-4-DT-12</t>
  </si>
  <si>
    <t>NEO-4-DT-13</t>
  </si>
  <si>
    <t>NEO-4-DT-100</t>
  </si>
  <si>
    <t>NEO-5-01</t>
  </si>
  <si>
    <t>NEO-5-02</t>
  </si>
  <si>
    <t>NEO-5-03</t>
  </si>
  <si>
    <t>NEO-5-04</t>
  </si>
  <si>
    <t>NEO-5-05</t>
  </si>
  <si>
    <t>NEO-5-06</t>
  </si>
  <si>
    <t>NEO-5-07</t>
  </si>
  <si>
    <t>NEO-5-08</t>
  </si>
  <si>
    <t>NEO-5-09</t>
  </si>
  <si>
    <t>NEO-5-10</t>
  </si>
  <si>
    <t>NEO-5-11</t>
  </si>
  <si>
    <t>NEO-5-12</t>
  </si>
  <si>
    <t>NEO-5-13</t>
  </si>
  <si>
    <t>NEO-5-100</t>
  </si>
  <si>
    <t>NEO-6-01</t>
  </si>
  <si>
    <t>NEO-6-02</t>
  </si>
  <si>
    <t>NEO-6-03</t>
  </si>
  <si>
    <t>NEO-6-04</t>
  </si>
  <si>
    <t>NEO-6-05</t>
  </si>
  <si>
    <t>NEO-6-06</t>
  </si>
  <si>
    <t>NEO-6-07</t>
  </si>
  <si>
    <t>NEO-6-08</t>
  </si>
  <si>
    <t>NEO-6-09</t>
  </si>
  <si>
    <t>NEO-6-10</t>
  </si>
  <si>
    <t>NEO-6-11</t>
  </si>
  <si>
    <t>NEO-6-12</t>
  </si>
  <si>
    <t>NEO-6-13</t>
  </si>
  <si>
    <t>NEO-6-100</t>
  </si>
  <si>
    <t>NEO-6-DT-01</t>
  </si>
  <si>
    <t>NEO-6-DT-02</t>
  </si>
  <si>
    <t>NEO-6-DT-03</t>
  </si>
  <si>
    <t>NEO-6-DT-04</t>
  </si>
  <si>
    <t>NEO-6-DT-05</t>
  </si>
  <si>
    <t>NEO-6-DT-06</t>
  </si>
  <si>
    <t>NEO-6-DT-07</t>
  </si>
  <si>
    <t>NEO-6-DT-08</t>
  </si>
  <si>
    <t>NEO-6-DT-09</t>
  </si>
  <si>
    <t>NEO-6-DT-10</t>
  </si>
  <si>
    <t>NEO-6-DT-11</t>
  </si>
  <si>
    <t>NEO-6-DT-12</t>
  </si>
  <si>
    <t>NEO-6-DT-13</t>
  </si>
  <si>
    <t>NEO-6-DT-100</t>
  </si>
  <si>
    <t>NEO-5-DT-01</t>
  </si>
  <si>
    <t>NEO-5-DT-02</t>
  </si>
  <si>
    <t>NEO-5-DT-03</t>
  </si>
  <si>
    <t>NEO-5-DT-04</t>
  </si>
  <si>
    <t>NEO-5-DT-05</t>
  </si>
  <si>
    <t>NEO-5-DT-06</t>
  </si>
  <si>
    <t>NEO-5-DT-07</t>
  </si>
  <si>
    <t>NEO-5-DT-08</t>
  </si>
  <si>
    <t>NEO-5-DT-09</t>
  </si>
  <si>
    <t>NEO-5-DT-10</t>
  </si>
  <si>
    <t>NEO-5-DT-11</t>
  </si>
  <si>
    <t>NEO-5-DT-12</t>
  </si>
  <si>
    <t>NEO-5-DT-13</t>
  </si>
  <si>
    <t>NEO-5-DT-100</t>
  </si>
  <si>
    <t>NEO-21-01</t>
  </si>
  <si>
    <t>NEO-21-02</t>
  </si>
  <si>
    <t>NEO-21-03</t>
  </si>
  <si>
    <t>NEO-21-04</t>
  </si>
  <si>
    <t>NEO-21-05</t>
  </si>
  <si>
    <t>NEO-21-06</t>
  </si>
  <si>
    <t>NEO-21-07</t>
  </si>
  <si>
    <t>NEO-21-08</t>
  </si>
  <si>
    <t>NEO-21-09</t>
  </si>
  <si>
    <t>NEO-21-10</t>
  </si>
  <si>
    <t>NEO-21-11</t>
  </si>
  <si>
    <t>NEO-21-12</t>
  </si>
  <si>
    <t>NEO-21-13</t>
  </si>
  <si>
    <t>NEO-21-100</t>
  </si>
  <si>
    <t>NEO-23-01</t>
  </si>
  <si>
    <t>NEO-23-02</t>
  </si>
  <si>
    <t>NEO-23-03</t>
  </si>
  <si>
    <t>NEO-23-04</t>
  </si>
  <si>
    <t>NEO-23-05</t>
  </si>
  <si>
    <t>NEO-23-06</t>
  </si>
  <si>
    <t>NEO-23-07</t>
  </si>
  <si>
    <t>NEO-23-08</t>
  </si>
  <si>
    <t>NEO-23-09</t>
  </si>
  <si>
    <t>NEO-23-10</t>
  </si>
  <si>
    <t>NEO-23-11</t>
  </si>
  <si>
    <t>NEO-23-12</t>
  </si>
  <si>
    <t>NEO-23-13</t>
  </si>
  <si>
    <t>NEO-23-100</t>
  </si>
  <si>
    <t>NEO-24-01</t>
  </si>
  <si>
    <t>NEO-24-02</t>
  </si>
  <si>
    <t>NEO-24-03</t>
  </si>
  <si>
    <t>NEO-24-04</t>
  </si>
  <si>
    <t>NEO-24-05</t>
  </si>
  <si>
    <t>NEO-24-06</t>
  </si>
  <si>
    <t>NEO-24-07</t>
  </si>
  <si>
    <t>NEO-24-08</t>
  </si>
  <si>
    <t>NEO-24-09</t>
  </si>
  <si>
    <t>NEO-24-10</t>
  </si>
  <si>
    <t>NEO-24-11</t>
  </si>
  <si>
    <t>NEO-24-12</t>
  </si>
  <si>
    <t>NEO-24-13</t>
  </si>
  <si>
    <t>NEO-24-100</t>
  </si>
  <si>
    <t>NEO-25-01</t>
  </si>
  <si>
    <t>NEO-25-02</t>
  </si>
  <si>
    <t>NEO-25-03</t>
  </si>
  <si>
    <t>NEO-25-04</t>
  </si>
  <si>
    <t>NEO-25-05</t>
  </si>
  <si>
    <t>NEO-25-06</t>
  </si>
  <si>
    <t>NEO-25-07</t>
  </si>
  <si>
    <t>NEO-25-08</t>
  </si>
  <si>
    <t>NEO-25-09</t>
  </si>
  <si>
    <t>NEO-25-10</t>
  </si>
  <si>
    <t>NEO-25-11</t>
  </si>
  <si>
    <t>NEO-25-12</t>
  </si>
  <si>
    <t>NEO-25-13</t>
  </si>
  <si>
    <t>NEO-25-100</t>
  </si>
  <si>
    <t>NEO-26-01</t>
  </si>
  <si>
    <t>NEO-26-02</t>
  </si>
  <si>
    <t>NEO-26-03</t>
  </si>
  <si>
    <t>NEO-26-04</t>
  </si>
  <si>
    <t>NEO-26-05</t>
  </si>
  <si>
    <t>NEO-26-06</t>
  </si>
  <si>
    <t>NEO-26-07</t>
  </si>
  <si>
    <t>NEO-26-08</t>
  </si>
  <si>
    <t>NEO-26-09</t>
  </si>
  <si>
    <t>NEO-26-10</t>
  </si>
  <si>
    <t>NEO-26-11</t>
  </si>
  <si>
    <t>NEO-26-12</t>
  </si>
  <si>
    <t>NEO-26-13</t>
  </si>
  <si>
    <t>NEO-26-100</t>
  </si>
  <si>
    <t>NEO-27-01</t>
  </si>
  <si>
    <t>NEO-27-02</t>
  </si>
  <si>
    <t>NEO-27-03</t>
  </si>
  <si>
    <t>NEO-27-04</t>
  </si>
  <si>
    <t>NEO-27-05</t>
  </si>
  <si>
    <t>NEO-27-06</t>
  </si>
  <si>
    <t>NEO-27-07</t>
  </si>
  <si>
    <t>NEO-27-08</t>
  </si>
  <si>
    <t>NEO-27-09</t>
  </si>
  <si>
    <t>NEO-27-10</t>
  </si>
  <si>
    <t>NEO-27-11</t>
  </si>
  <si>
    <t>NEO-27-12</t>
  </si>
  <si>
    <t>NEO-27-13</t>
  </si>
  <si>
    <t>NEO-27-100</t>
  </si>
  <si>
    <t>NEO-29-01</t>
  </si>
  <si>
    <t>NEO-29-02</t>
  </si>
  <si>
    <t>NEO-29-03</t>
  </si>
  <si>
    <t>NEO-29-04</t>
  </si>
  <si>
    <t>NEO-29-05</t>
  </si>
  <si>
    <t>NEO-29-06</t>
  </si>
  <si>
    <t>NEO-29-07</t>
  </si>
  <si>
    <t>NEO-29-08</t>
  </si>
  <si>
    <t>NEO-29-09</t>
  </si>
  <si>
    <t>NEO-29-10</t>
  </si>
  <si>
    <t>NEO-29-11</t>
  </si>
  <si>
    <t>NEO-29-12</t>
  </si>
  <si>
    <t>NEO-29-13</t>
  </si>
  <si>
    <t>NEO-29-100</t>
  </si>
  <si>
    <t>NEO-31-01</t>
  </si>
  <si>
    <t>NEO-31-02</t>
  </si>
  <si>
    <t>NEO-31-03</t>
  </si>
  <si>
    <t>NEO-31-04</t>
  </si>
  <si>
    <t>NEO-31-05</t>
  </si>
  <si>
    <t>NEO-31-06</t>
  </si>
  <si>
    <t>NEO-31-07</t>
  </si>
  <si>
    <t>NEO-31-08</t>
  </si>
  <si>
    <t>NEO-31-09</t>
  </si>
  <si>
    <t>NEO-31-10</t>
  </si>
  <si>
    <t>NEO-31-11</t>
  </si>
  <si>
    <t>NEO-31-12</t>
  </si>
  <si>
    <t>NEO-31-13</t>
  </si>
  <si>
    <t>NEO-31-100</t>
  </si>
  <si>
    <t>NEO-33-01</t>
  </si>
  <si>
    <t>NEO-33-02</t>
  </si>
  <si>
    <t>NEO-33-03</t>
  </si>
  <si>
    <t>NEO-33-04</t>
  </si>
  <si>
    <t>NEO-33-05</t>
  </si>
  <si>
    <t>NEO-33-06</t>
  </si>
  <si>
    <t>NEO-33-07</t>
  </si>
  <si>
    <t>NEO-33-08</t>
  </si>
  <si>
    <t>NEO-33-09</t>
  </si>
  <si>
    <t>NEO-33-10</t>
  </si>
  <si>
    <t>NEO-33-11</t>
  </si>
  <si>
    <t>NEO-33-12</t>
  </si>
  <si>
    <t>NEO-33-13</t>
  </si>
  <si>
    <t>NEO-33-100</t>
  </si>
  <si>
    <t>NEO-36-01</t>
  </si>
  <si>
    <t>NEO-36-02</t>
  </si>
  <si>
    <t>NEO-36-03</t>
  </si>
  <si>
    <t>NEO-36-04</t>
  </si>
  <si>
    <t>NEO-36-05</t>
  </si>
  <si>
    <t>NEO-36-06</t>
  </si>
  <si>
    <t>NEO-36-07</t>
  </si>
  <si>
    <t>NEO-36-08</t>
  </si>
  <si>
    <t>NEO-36-09</t>
  </si>
  <si>
    <t>NEO-36-10</t>
  </si>
  <si>
    <t>NEO-36-11</t>
  </si>
  <si>
    <t>NEO-36-12</t>
  </si>
  <si>
    <t>NEO-36-13</t>
  </si>
  <si>
    <t>NEO-36-100</t>
  </si>
  <si>
    <t>NEO-40-01</t>
  </si>
  <si>
    <t>NEO-40-02</t>
  </si>
  <si>
    <t>NEO-40-03</t>
  </si>
  <si>
    <t>NEO-40-04</t>
  </si>
  <si>
    <t>NEO-40-05</t>
  </si>
  <si>
    <t>NEO-40-06</t>
  </si>
  <si>
    <t>NEO-40-07</t>
  </si>
  <si>
    <t>NEO-40-08</t>
  </si>
  <si>
    <t>NEO-40-09</t>
  </si>
  <si>
    <t>NEO-40-10</t>
  </si>
  <si>
    <t>NEO-40-11</t>
  </si>
  <si>
    <t>NEO-40-12</t>
  </si>
  <si>
    <t>NEO-40-13</t>
  </si>
  <si>
    <t>NEO-40-100</t>
  </si>
  <si>
    <t>NEO-1PU-01</t>
  </si>
  <si>
    <t>NEO-1PU-02</t>
  </si>
  <si>
    <t>NEO-1PU-03</t>
  </si>
  <si>
    <t>NEO-1PU-04</t>
  </si>
  <si>
    <t>NEO-1PU-05</t>
  </si>
  <si>
    <t>NEO-1PU-06</t>
  </si>
  <si>
    <t>NEO-1PU-09</t>
  </si>
  <si>
    <t>NEO-1PU-11</t>
  </si>
  <si>
    <t>NEO-1PU-12</t>
  </si>
  <si>
    <t>NEO-1PU-14</t>
  </si>
  <si>
    <t>NEO-3PU-01</t>
  </si>
  <si>
    <t>NEO-3PU-02</t>
  </si>
  <si>
    <t>NEO-3PU-03</t>
  </si>
  <si>
    <t>NEO-3PU-04</t>
  </si>
  <si>
    <t>NEO-3PU-05</t>
  </si>
  <si>
    <t>NEO-3PU-06</t>
  </si>
  <si>
    <t>NEO-3PU-09</t>
  </si>
  <si>
    <t>NEO-3PU-11</t>
  </si>
  <si>
    <t>NEO-3PU-12</t>
  </si>
  <si>
    <t>NEO-3PU-14</t>
  </si>
  <si>
    <t>NEO-5PU-01</t>
  </si>
  <si>
    <t>NEO-5PU-02</t>
  </si>
  <si>
    <t>NEO-5PU-03</t>
  </si>
  <si>
    <t>NEO-5PU-04</t>
  </si>
  <si>
    <t>NEO-5PU-05</t>
  </si>
  <si>
    <t>NEO-5PU-06</t>
  </si>
  <si>
    <t>NEO-5PU-09</t>
  </si>
  <si>
    <t>NEO-5PU-11</t>
  </si>
  <si>
    <t>NEO-5PU-12</t>
  </si>
  <si>
    <t>NEO-5PU-14</t>
  </si>
  <si>
    <t>NEO-8PU-01</t>
  </si>
  <si>
    <t>NEO-8PU-02</t>
  </si>
  <si>
    <t>NEO-8PU-03</t>
  </si>
  <si>
    <t>NEO-8PU-04</t>
  </si>
  <si>
    <t>NEO-8PU-05</t>
  </si>
  <si>
    <t>NEO-8PU-06</t>
  </si>
  <si>
    <t>NEO-8PU-09</t>
  </si>
  <si>
    <t>NEO-8PU-11</t>
  </si>
  <si>
    <t>NEO-8PU-12</t>
  </si>
  <si>
    <t>NEO-8PU-14</t>
  </si>
  <si>
    <t>NEO-10PU-01</t>
  </si>
  <si>
    <t>NEO-10PU-02</t>
  </si>
  <si>
    <t>NEO-10PU-03</t>
  </si>
  <si>
    <t>NEO-10PU-04</t>
  </si>
  <si>
    <t>NEO-10PU-05</t>
  </si>
  <si>
    <t>NEO-10PU-06</t>
  </si>
  <si>
    <t>NEO-10PU-09</t>
  </si>
  <si>
    <t>NEO-10PU-11</t>
  </si>
  <si>
    <t>NEO-10PU-12</t>
  </si>
  <si>
    <t>NEO-10PU-14</t>
  </si>
  <si>
    <t>NEO-13PU-01</t>
  </si>
  <si>
    <t>NEO-13PU-02</t>
  </si>
  <si>
    <t>NEO-13PU-03</t>
  </si>
  <si>
    <t>NEO-13PU-04</t>
  </si>
  <si>
    <t>NEO-13PU-05</t>
  </si>
  <si>
    <t>NEO-13PU-06</t>
  </si>
  <si>
    <t>NEO-13PU-09</t>
  </si>
  <si>
    <t>NEO-13PU-11</t>
  </si>
  <si>
    <t>NEO-13PU-12</t>
  </si>
  <si>
    <t>NEO-13PU-14</t>
  </si>
  <si>
    <t>NEO-18PU-01</t>
  </si>
  <si>
    <t>NEO-18PU-02</t>
  </si>
  <si>
    <t>NEO-18PU-03</t>
  </si>
  <si>
    <t>NEO-18PU-04</t>
  </si>
  <si>
    <t>NEO-18PU-05</t>
  </si>
  <si>
    <t>NEO-18PU-06</t>
  </si>
  <si>
    <t>NEO-18PU-09</t>
  </si>
  <si>
    <t>NEO-18PU-11</t>
  </si>
  <si>
    <t>NEO-18PU-12</t>
  </si>
  <si>
    <t>NEO-18PU-14</t>
  </si>
  <si>
    <t>NEO-20PU-01</t>
  </si>
  <si>
    <t>NEO-20PU-02</t>
  </si>
  <si>
    <t>NEO-20PU-03</t>
  </si>
  <si>
    <t>NEO-20PU-04</t>
  </si>
  <si>
    <t>NEO-20PU-05</t>
  </si>
  <si>
    <t>NEO-20PU-06</t>
  </si>
  <si>
    <t>NEO-20PU-09</t>
  </si>
  <si>
    <t>NEO-20PU-11</t>
  </si>
  <si>
    <t>NEO-20PU-12</t>
  </si>
  <si>
    <t>NEO-20PU-14</t>
  </si>
  <si>
    <t>NEO-22PU-01</t>
  </si>
  <si>
    <t>NEO-22PU-02</t>
  </si>
  <si>
    <t>NEO-22PU-03</t>
  </si>
  <si>
    <t>NEO-22PU-04</t>
  </si>
  <si>
    <t>NEO-22PU-05</t>
  </si>
  <si>
    <t>NEO-22PU-06</t>
  </si>
  <si>
    <t>NEO-22PU-09</t>
  </si>
  <si>
    <t>NEO-22PU-11</t>
  </si>
  <si>
    <t>NEO-22PU-12</t>
  </si>
  <si>
    <t>NEO-22PU-14</t>
  </si>
  <si>
    <t>NEO-24PU-01</t>
  </si>
  <si>
    <t>NEO-24PU-02</t>
  </si>
  <si>
    <t>NEO-24PU-03</t>
  </si>
  <si>
    <t>NEO-24PU-04</t>
  </si>
  <si>
    <t>NEO-24PU-05</t>
  </si>
  <si>
    <t>NEO-24PU-06</t>
  </si>
  <si>
    <t>NEO-24PU-09</t>
  </si>
  <si>
    <t>NEO-24PU-11</t>
  </si>
  <si>
    <t>NEO-24PU-12</t>
  </si>
  <si>
    <t>NEO-24PU-14</t>
  </si>
  <si>
    <t>NEO-26PU-01</t>
  </si>
  <si>
    <t>NEO-26PU-02</t>
  </si>
  <si>
    <t>NEO-26PU-03</t>
  </si>
  <si>
    <t>NEO-26PU-04</t>
  </si>
  <si>
    <t>NEO-26PU-05</t>
  </si>
  <si>
    <t>NEO-26PU-06</t>
  </si>
  <si>
    <t>NEO-26PU-09</t>
  </si>
  <si>
    <t>NEO-26PU-11</t>
  </si>
  <si>
    <t>NEO-26PU-12</t>
  </si>
  <si>
    <t>NEO-26PU-14</t>
  </si>
  <si>
    <t>NEO-28PU-01</t>
  </si>
  <si>
    <t>NEO-28PU-02</t>
  </si>
  <si>
    <t>NEO-28PU-03</t>
  </si>
  <si>
    <t>NEO-28PU-04</t>
  </si>
  <si>
    <t>NEO-28PU-05</t>
  </si>
  <si>
    <t>NEO-28PU-06</t>
  </si>
  <si>
    <t>NEO-28PU-09</t>
  </si>
  <si>
    <t>NEO-28PU-11</t>
  </si>
  <si>
    <t>NEO-28PU-12</t>
  </si>
  <si>
    <t>NEO-28PU-14</t>
  </si>
  <si>
    <t>NEO-30PU-01</t>
  </si>
  <si>
    <t>NEO-30PU-02</t>
  </si>
  <si>
    <t>NEO-30PU-03</t>
  </si>
  <si>
    <t>NEO-30PU-04</t>
  </si>
  <si>
    <t>NEO-30PU-05</t>
  </si>
  <si>
    <t>NEO-30PU-06</t>
  </si>
  <si>
    <t>NEO-30PU-09</t>
  </si>
  <si>
    <t>NEO-30PU-11</t>
  </si>
  <si>
    <t>NEO-30PU-12</t>
  </si>
  <si>
    <t>NEO-30PU-14</t>
  </si>
  <si>
    <t>NEO-32PU-01</t>
  </si>
  <si>
    <t>NEO-32PU-02</t>
  </si>
  <si>
    <t>NEO-32PU-03</t>
  </si>
  <si>
    <t>NEO-32PU-04</t>
  </si>
  <si>
    <t>NEO-32PU-05</t>
  </si>
  <si>
    <t>NEO-32PU-06</t>
  </si>
  <si>
    <t>NEO-32PU-09</t>
  </si>
  <si>
    <t>NEO-32PU-11</t>
  </si>
  <si>
    <t>NEO-32PU-12</t>
  </si>
  <si>
    <t>NEO-32PU-14</t>
  </si>
  <si>
    <t>NEO-34PU-01</t>
  </si>
  <si>
    <t>NEO-34PU-02</t>
  </si>
  <si>
    <t>NEO-34PU-03</t>
  </si>
  <si>
    <t>NEO-34PU-04</t>
  </si>
  <si>
    <t>NEO-34PU-05</t>
  </si>
  <si>
    <t>NEO-34PU-06</t>
  </si>
  <si>
    <t>NEO-34PU-09</t>
  </si>
  <si>
    <t>NEO-34PU-11</t>
  </si>
  <si>
    <t>NEO-34PU-12</t>
  </si>
  <si>
    <t>NEO-34PU-14</t>
  </si>
  <si>
    <t>NEO-36PU-01</t>
  </si>
  <si>
    <t>NEO-36PU-02</t>
  </si>
  <si>
    <t>NEO-36PU-03</t>
  </si>
  <si>
    <t>NEO-36PU-04</t>
  </si>
  <si>
    <t>NEO-36PU-05</t>
  </si>
  <si>
    <t>NEO-36PU-06</t>
  </si>
  <si>
    <t>NEO-36PU-09</t>
  </si>
  <si>
    <t>NEO-36PU-11</t>
  </si>
  <si>
    <t>NEO-36PU-12</t>
  </si>
  <si>
    <t>NEO-36PU-14</t>
  </si>
  <si>
    <t>NEO-38PU-01</t>
  </si>
  <si>
    <t>NEO-38PU-02</t>
  </si>
  <si>
    <t>NEO-38PU-03</t>
  </si>
  <si>
    <t>NEO-38PU-04</t>
  </si>
  <si>
    <t>NEO-38PU-05</t>
  </si>
  <si>
    <t>NEO-38PU-06</t>
  </si>
  <si>
    <t>NEO-38PU-09</t>
  </si>
  <si>
    <t>NEO-38PU-11</t>
  </si>
  <si>
    <t>NEO-38PU-12</t>
  </si>
  <si>
    <t>NEO-38PU-14</t>
  </si>
  <si>
    <t>NEO-1-DT-99</t>
  </si>
  <si>
    <t>NEO-2-DT-99</t>
  </si>
  <si>
    <t>NEO-3-DT-99</t>
  </si>
  <si>
    <t>NEO-4-DT-99</t>
  </si>
  <si>
    <t>NEO-5-DT-99</t>
  </si>
  <si>
    <t>NEO-6-DT-99</t>
  </si>
  <si>
    <t>NEO-11-DT-99</t>
  </si>
  <si>
    <t>NEO-12-DT-99</t>
  </si>
  <si>
    <t>NEO-13-DT-99</t>
  </si>
  <si>
    <t>NEO-14-DT-99</t>
  </si>
  <si>
    <t>NEO-15-DT-99</t>
  </si>
  <si>
    <t>NEO-16-DT-99</t>
  </si>
  <si>
    <t>NEO-30-01</t>
  </si>
  <si>
    <t>NEO-30-02</t>
  </si>
  <si>
    <t>NEO-30-03</t>
  </si>
  <si>
    <t>NEO-30-04</t>
  </si>
  <si>
    <t>NEO-30-05</t>
  </si>
  <si>
    <t>NEO-30-06</t>
  </si>
  <si>
    <t>NEO-30-07</t>
  </si>
  <si>
    <t>NEO-30-08</t>
  </si>
  <si>
    <t>NEO-30-09</t>
  </si>
  <si>
    <t>NEO-30-10</t>
  </si>
  <si>
    <t>NEO-30-11</t>
  </si>
  <si>
    <t>NEO-30-12</t>
  </si>
  <si>
    <t>NEO-30-13</t>
  </si>
  <si>
    <t>NEO-30-100</t>
  </si>
  <si>
    <t>NEO-32-01</t>
  </si>
  <si>
    <t>NEO-32-02</t>
  </si>
  <si>
    <t>NEO-32-03</t>
  </si>
  <si>
    <t>NEO-32-04</t>
  </si>
  <si>
    <t>NEO-32-05</t>
  </si>
  <si>
    <t>NEO-32-06</t>
  </si>
  <si>
    <t>NEO-32-07</t>
  </si>
  <si>
    <t>NEO-32-08</t>
  </si>
  <si>
    <t>NEO-32-09</t>
  </si>
  <si>
    <t>NEO-32-10</t>
  </si>
  <si>
    <t>NEO-32-11</t>
  </si>
  <si>
    <t>NEO-32-12</t>
  </si>
  <si>
    <t>NEO-32-13</t>
  </si>
  <si>
    <t>NEO-32-100</t>
  </si>
  <si>
    <t>NEO-37-01</t>
  </si>
  <si>
    <t>NEO-37-02</t>
  </si>
  <si>
    <t>NEO-37-03</t>
  </si>
  <si>
    <t>NEO-37-04</t>
  </si>
  <si>
    <t>NEO-37-05</t>
  </si>
  <si>
    <t>NEO-37-06</t>
  </si>
  <si>
    <t>NEO-37-07</t>
  </si>
  <si>
    <t>NEO-37-08</t>
  </si>
  <si>
    <t>NEO-37-09</t>
  </si>
  <si>
    <t>NEO-37-10</t>
  </si>
  <si>
    <t>NEO-37-11</t>
  </si>
  <si>
    <t>NEO-37-12</t>
  </si>
  <si>
    <t>NEO-37-13</t>
  </si>
  <si>
    <t>NEO-37-100</t>
  </si>
  <si>
    <t>NEO-38-01</t>
  </si>
  <si>
    <t>NEO-38-02</t>
  </si>
  <si>
    <t>NEO-38-03</t>
  </si>
  <si>
    <t>NEO-38-04</t>
  </si>
  <si>
    <t>NEO-38-05</t>
  </si>
  <si>
    <t>NEO-38-06</t>
  </si>
  <si>
    <t>NEO-38-07</t>
  </si>
  <si>
    <t>NEO-38-08</t>
  </si>
  <si>
    <t>NEO-38-09</t>
  </si>
  <si>
    <t>NEO-38-10</t>
  </si>
  <si>
    <t>NEO-38-11</t>
  </si>
  <si>
    <t>NEO-38-12</t>
  </si>
  <si>
    <t>NEO-38-13</t>
  </si>
  <si>
    <t>NEO-38-100</t>
  </si>
  <si>
    <t>NEO-39-01</t>
  </si>
  <si>
    <t>NEO-39-02</t>
  </si>
  <si>
    <t>NEO-39-03</t>
  </si>
  <si>
    <t>NEO-39-04</t>
  </si>
  <si>
    <t>NEO-39-05</t>
  </si>
  <si>
    <t>NEO-39-06</t>
  </si>
  <si>
    <t>NEO-39-07</t>
  </si>
  <si>
    <t>NEO-39-08</t>
  </si>
  <si>
    <t>NEO-39-09</t>
  </si>
  <si>
    <t>NEO-39-10</t>
  </si>
  <si>
    <t>NEO-39-11</t>
  </si>
  <si>
    <t>NEO-39-12</t>
  </si>
  <si>
    <t>NEO-39-13</t>
  </si>
  <si>
    <t>NEO-39-100</t>
  </si>
  <si>
    <t>NEO-6PU-01</t>
  </si>
  <si>
    <t>NEO-6PU-02</t>
  </si>
  <si>
    <t>NEO-6PU-03</t>
  </si>
  <si>
    <t>NEO-6PU-04</t>
  </si>
  <si>
    <t>NEO-6PU-05</t>
  </si>
  <si>
    <t>NEO-6PU-06</t>
  </si>
  <si>
    <t>NEO-6PU-09</t>
  </si>
  <si>
    <t>NEO-6PU-11</t>
  </si>
  <si>
    <t>NEO-6PU-12</t>
  </si>
  <si>
    <t>NEO-6PU-14</t>
  </si>
  <si>
    <t>NEO-9PU-01</t>
  </si>
  <si>
    <t>NEO-9PU-02</t>
  </si>
  <si>
    <t>NEO-9PU-03</t>
  </si>
  <si>
    <t>NEO-9PU-04</t>
  </si>
  <si>
    <t>NEO-9PU-05</t>
  </si>
  <si>
    <t>NEO-9PU-06</t>
  </si>
  <si>
    <t>NEO-9PU-09</t>
  </si>
  <si>
    <t>NEO-9PU-11</t>
  </si>
  <si>
    <t>NEO-9PU-12</t>
  </si>
  <si>
    <t>NEO-9PU-14</t>
  </si>
  <si>
    <t>NEO-11PU-01</t>
  </si>
  <si>
    <t>NEO-11PU-02</t>
  </si>
  <si>
    <t>NEO-11PU-03</t>
  </si>
  <si>
    <t>NEO-11PU-04</t>
  </si>
  <si>
    <t>NEO-11PU-05</t>
  </si>
  <si>
    <t>NEO-11PU-06</t>
  </si>
  <si>
    <t>NEO-11PU-09</t>
  </si>
  <si>
    <t>NEO-11PU-11</t>
  </si>
  <si>
    <t>NEO-11PU-12</t>
  </si>
  <si>
    <t>NEO-11PU-14</t>
  </si>
  <si>
    <t>NEO-12PU-01</t>
  </si>
  <si>
    <t>NEO-12PU-02</t>
  </si>
  <si>
    <t>NEO-12PU-03</t>
  </si>
  <si>
    <t>NEO-12PU-04</t>
  </si>
  <si>
    <t>NEO-12PU-05</t>
  </si>
  <si>
    <t>NEO-12PU-06</t>
  </si>
  <si>
    <t>NEO-12PU-09</t>
  </si>
  <si>
    <t>NEO-12PU-11</t>
  </si>
  <si>
    <t>NEO-12PU-12</t>
  </si>
  <si>
    <t>NEO-12PU-14</t>
  </si>
  <si>
    <t>NEO-14PU-01</t>
  </si>
  <si>
    <t>NEO-14PU-02</t>
  </si>
  <si>
    <t>NEO-14PU-03</t>
  </si>
  <si>
    <t>NEO-14PU-04</t>
  </si>
  <si>
    <t>NEO-14PU-05</t>
  </si>
  <si>
    <t>NEO-14PU-06</t>
  </si>
  <si>
    <t>NEO-14PU-09</t>
  </si>
  <si>
    <t>NEO-14PU-11</t>
  </si>
  <si>
    <t>NEO-14PU-12</t>
  </si>
  <si>
    <t>NEO-14PU-14</t>
  </si>
  <si>
    <t>NEO-2PU-01</t>
  </si>
  <si>
    <t>NEO-2PU-02</t>
  </si>
  <si>
    <t>NEO-2PU-03</t>
  </si>
  <si>
    <t>NEO-2PU-04</t>
  </si>
  <si>
    <t>NEO-2PU-05</t>
  </si>
  <si>
    <t>NEO-2PU-06</t>
  </si>
  <si>
    <t>NEO-2PU-09</t>
  </si>
  <si>
    <t>NEO-2PU-11</t>
  </si>
  <si>
    <t>NEO-2PU-12</t>
  </si>
  <si>
    <t>NEO-2PU-14</t>
  </si>
  <si>
    <t>NEO-4PU-01</t>
  </si>
  <si>
    <t>NEO-4PU-02</t>
  </si>
  <si>
    <t>NEO-4PU-03</t>
  </si>
  <si>
    <t>NEO-4PU-04</t>
  </si>
  <si>
    <t>NEO-4PU-05</t>
  </si>
  <si>
    <t>NEO-4PU-06</t>
  </si>
  <si>
    <t>NEO-4PU-09</t>
  </si>
  <si>
    <t>NEO-4PU-11</t>
  </si>
  <si>
    <t>NEO-4PU-12</t>
  </si>
  <si>
    <t>NEO-4PU-14</t>
  </si>
  <si>
    <t>NEO-7PU-01</t>
  </si>
  <si>
    <t>NEO-7PU-02</t>
  </si>
  <si>
    <t>NEO-7PU-03</t>
  </si>
  <si>
    <t>NEO-7PU-04</t>
  </si>
  <si>
    <t>NEO-7PU-05</t>
  </si>
  <si>
    <t>NEO-7PU-06</t>
  </si>
  <si>
    <t>NEO-7PU-09</t>
  </si>
  <si>
    <t>NEO-7PU-11</t>
  </si>
  <si>
    <t>NEO-7PU-12</t>
  </si>
  <si>
    <t>NEO-7PU-14</t>
  </si>
  <si>
    <t>NEO-37-DT-01</t>
  </si>
  <si>
    <t>NEO-37-DT-02</t>
  </si>
  <si>
    <t>NEO-37-DT-03</t>
  </si>
  <si>
    <t>NEO-37-DT-04</t>
  </si>
  <si>
    <t>NEO-37-DT-05</t>
  </si>
  <si>
    <t>NEO-37-DT-06</t>
  </si>
  <si>
    <t>NEO-37-DT-07</t>
  </si>
  <si>
    <t>NEO-37-DT-08</t>
  </si>
  <si>
    <t>NEO-37-DT-09</t>
  </si>
  <si>
    <t>NEO-37-DT-10</t>
  </si>
  <si>
    <t>NEO-37-DT-11</t>
  </si>
  <si>
    <t>NEO-37-DT-12</t>
  </si>
  <si>
    <t>NEO-37-DT-13</t>
  </si>
  <si>
    <t>NEO-37-DT-100</t>
  </si>
  <si>
    <t>NEO-37-DT-99</t>
  </si>
  <si>
    <t>NEO-38-DT-01</t>
  </si>
  <si>
    <t>NEO-38-DT-02</t>
  </si>
  <si>
    <t>NEO-38-DT-03</t>
  </si>
  <si>
    <t>NEO-38-DT-04</t>
  </si>
  <si>
    <t>NEO-38-DT-05</t>
  </si>
  <si>
    <t>NEO-38-DT-06</t>
  </si>
  <si>
    <t>NEO-38-DT-07</t>
  </si>
  <si>
    <t>NEO-38-DT-08</t>
  </si>
  <si>
    <t>NEO-38-DT-09</t>
  </si>
  <si>
    <t>NEO-38-DT-10</t>
  </si>
  <si>
    <t>NEO-38-DT-11</t>
  </si>
  <si>
    <t>NEO-38-DT-12</t>
  </si>
  <si>
    <t>NEO-38-DT-13</t>
  </si>
  <si>
    <t>NEO-38-DT-100</t>
  </si>
  <si>
    <t>NEO-38-DT-99</t>
  </si>
  <si>
    <t>NEO-39-DT-01</t>
  </si>
  <si>
    <t>NEO-39-DT-02</t>
  </si>
  <si>
    <t>NEO-39-DT-03</t>
  </si>
  <si>
    <t>NEO-39-DT-04</t>
  </si>
  <si>
    <t>NEO-39-DT-05</t>
  </si>
  <si>
    <t>NEO-39-DT-06</t>
  </si>
  <si>
    <t>NEO-39-DT-07</t>
  </si>
  <si>
    <t>NEO-39-DT-08</t>
  </si>
  <si>
    <t>NEO-39-DT-09</t>
  </si>
  <si>
    <t>NEO-39-DT-10</t>
  </si>
  <si>
    <t>NEO-39-DT-11</t>
  </si>
  <si>
    <t>NEO-39-DT-12</t>
  </si>
  <si>
    <t>NEO-39-DT-13</t>
  </si>
  <si>
    <t>NEO-39-DT-100</t>
  </si>
  <si>
    <t>NEO-39-DT-99</t>
  </si>
  <si>
    <t>NEO-32-DT-01</t>
  </si>
  <si>
    <t>NEO-32-DT-02</t>
  </si>
  <si>
    <t>NEO-32-DT-03</t>
  </si>
  <si>
    <t>NEO-32-DT-04</t>
  </si>
  <si>
    <t>NEO-32-DT-05</t>
  </si>
  <si>
    <t>NEO-32-DT-06</t>
  </si>
  <si>
    <t>NEO-32-DT-07</t>
  </si>
  <si>
    <t>NEO-32-DT-08</t>
  </si>
  <si>
    <t>NEO-32-DT-09</t>
  </si>
  <si>
    <t>NEO-32-DT-10</t>
  </si>
  <si>
    <t>NEO-32-DT-11</t>
  </si>
  <si>
    <t>NEO-32-DT-12</t>
  </si>
  <si>
    <t>NEO-32-DT-13</t>
  </si>
  <si>
    <t>NEO-32-DT-100</t>
  </si>
  <si>
    <t>NEO-32-DT-99</t>
  </si>
  <si>
    <t>NEO-30-DT-01</t>
  </si>
  <si>
    <t>NEO-30-DT-02</t>
  </si>
  <si>
    <t>NEO-30-DT-03</t>
  </si>
  <si>
    <t>NEO-30-DT-04</t>
  </si>
  <si>
    <t>NEO-30-DT-05</t>
  </si>
  <si>
    <t>NEO-30-DT-06</t>
  </si>
  <si>
    <t>NEO-30-DT-07</t>
  </si>
  <si>
    <t>NEO-30-DT-08</t>
  </si>
  <si>
    <t>NEO-30-DT-09</t>
  </si>
  <si>
    <t>NEO-30-DT-10</t>
  </si>
  <si>
    <t>NEO-30-DT-11</t>
  </si>
  <si>
    <t>NEO-30-DT-12</t>
  </si>
  <si>
    <t>NEO-30-DT-13</t>
  </si>
  <si>
    <t>NEO-30-DT-100</t>
  </si>
  <si>
    <t>NEO-30-DT-99</t>
  </si>
  <si>
    <t>NEO-37-NT-01</t>
  </si>
  <si>
    <t>NEO-37-NT-02</t>
  </si>
  <si>
    <t>NEO-37-NT-03</t>
  </si>
  <si>
    <t>NEO-37-NT-04</t>
  </si>
  <si>
    <t>NEO-37-NT-05</t>
  </si>
  <si>
    <t>NEO-37-NT-06</t>
  </si>
  <si>
    <t>NEO-37-NT-07</t>
  </si>
  <si>
    <t>NEO-37-NT-08</t>
  </si>
  <si>
    <t>NEO-37-NT-09</t>
  </si>
  <si>
    <t>NEO-37-NT-10</t>
  </si>
  <si>
    <t>NEO-37-NT-11</t>
  </si>
  <si>
    <t>NEO-37-NT-12</t>
  </si>
  <si>
    <t>NEO-37-NT-13</t>
  </si>
  <si>
    <t>NEO-37-NT-100</t>
  </si>
  <si>
    <t>NEO-37-NT-99</t>
  </si>
  <si>
    <t>NEO-38-NT-01</t>
  </si>
  <si>
    <t>NEO-38-NT-02</t>
  </si>
  <si>
    <t>NEO-38-NT-03</t>
  </si>
  <si>
    <t>NEO-38-NT-04</t>
  </si>
  <si>
    <t>NEO-38-NT-05</t>
  </si>
  <si>
    <t>NEO-38-NT-06</t>
  </si>
  <si>
    <t>NEO-38-NT-07</t>
  </si>
  <si>
    <t>NEO-38-NT-08</t>
  </si>
  <si>
    <t>NEO-38-NT-09</t>
  </si>
  <si>
    <t>NEO-38-NT-10</t>
  </si>
  <si>
    <t>NEO-38-NT-11</t>
  </si>
  <si>
    <t>NEO-38-NT-12</t>
  </si>
  <si>
    <t>NEO-38-NT-13</t>
  </si>
  <si>
    <t>NEO-38-NT-100</t>
  </si>
  <si>
    <t>NEO-38-NT-99</t>
  </si>
  <si>
    <t>NEO-39-NT-01</t>
  </si>
  <si>
    <t>NEO-39-NT-02</t>
  </si>
  <si>
    <t>NEO-39-NT-03</t>
  </si>
  <si>
    <t>NEO-39-NT-04</t>
  </si>
  <si>
    <t>NEO-39-NT-05</t>
  </si>
  <si>
    <t>NEO-39-NT-06</t>
  </si>
  <si>
    <t>NEO-39-NT-07</t>
  </si>
  <si>
    <t>NEO-39-NT-08</t>
  </si>
  <si>
    <t>NEO-39-NT-09</t>
  </si>
  <si>
    <t>NEO-39-NT-10</t>
  </si>
  <si>
    <t>NEO-39-NT-11</t>
  </si>
  <si>
    <t>NEO-39-NT-12</t>
  </si>
  <si>
    <t>NEO-39-NT-13</t>
  </si>
  <si>
    <t>NEO-39-NT-100</t>
  </si>
  <si>
    <t>NEO-39-NT-99</t>
  </si>
  <si>
    <t>NEO-32-NT-01</t>
  </si>
  <si>
    <t>NEO-32-NT-02</t>
  </si>
  <si>
    <t>NEO-32-NT-03</t>
  </si>
  <si>
    <t>NEO-32-NT-04</t>
  </si>
  <si>
    <t>NEO-32-NT-05</t>
  </si>
  <si>
    <t>NEO-32-NT-06</t>
  </si>
  <si>
    <t>NEO-32-NT-07</t>
  </si>
  <si>
    <t>NEO-32-NT-08</t>
  </si>
  <si>
    <t>NEO-32-NT-09</t>
  </si>
  <si>
    <t>NEO-32-NT-10</t>
  </si>
  <si>
    <t>NEO-32-NT-11</t>
  </si>
  <si>
    <t>NEO-32-NT-12</t>
  </si>
  <si>
    <t>NEO-32-NT-13</t>
  </si>
  <si>
    <t>NEO-32-NT-100</t>
  </si>
  <si>
    <t>NEO-32-NT-99</t>
  </si>
  <si>
    <t>NEO-30-NT-01</t>
  </si>
  <si>
    <t>NEO-30-NT-02</t>
  </si>
  <si>
    <t>NEO-30-NT-03</t>
  </si>
  <si>
    <t>NEO-30-NT-04</t>
  </si>
  <si>
    <t>NEO-30-NT-05</t>
  </si>
  <si>
    <t>NEO-30-NT-06</t>
  </si>
  <si>
    <t>NEO-30-NT-07</t>
  </si>
  <si>
    <t>NEO-30-NT-08</t>
  </si>
  <si>
    <t>NEO-30-NT-09</t>
  </si>
  <si>
    <t>NEO-30-NT-10</t>
  </si>
  <si>
    <t>NEO-30-NT-11</t>
  </si>
  <si>
    <t>NEO-30-NT-12</t>
  </si>
  <si>
    <t>NEO-30-NT-13</t>
  </si>
  <si>
    <t>NEO-30-NT-100</t>
  </si>
  <si>
    <t>NEO-30-NT-99</t>
  </si>
  <si>
    <t>NEO-1-15</t>
  </si>
  <si>
    <t>NEO-1-DT-15</t>
  </si>
  <si>
    <t>NEO-2-15</t>
  </si>
  <si>
    <t>NEO-2-DT-15</t>
  </si>
  <si>
    <t>NEO-3-15</t>
  </si>
  <si>
    <t>NEO-3-DT-15</t>
  </si>
  <si>
    <t>NEO-4-15</t>
  </si>
  <si>
    <t>NEO-4-DT-15</t>
  </si>
  <si>
    <t>NEO-5-15</t>
  </si>
  <si>
    <t>NEO-5-DT-15</t>
  </si>
  <si>
    <t>NEO-6-15</t>
  </si>
  <si>
    <t>NEO-6-DT-15</t>
  </si>
  <si>
    <t>NEO-11-15</t>
  </si>
  <si>
    <t>NEO-11-DT-15</t>
  </si>
  <si>
    <t>NEO-12-15</t>
  </si>
  <si>
    <t>NEO-12-DT-15</t>
  </si>
  <si>
    <t>NEO-13-15</t>
  </si>
  <si>
    <t>NEO-13-DT-15</t>
  </si>
  <si>
    <t>NEO-14-15</t>
  </si>
  <si>
    <t>NEO-14-DT-15</t>
  </si>
  <si>
    <t>NEO-15-15</t>
  </si>
  <si>
    <t>NEO-15-DT-15</t>
  </si>
  <si>
    <t>NEO-16-15</t>
  </si>
  <si>
    <t>NEO-16-DT-15</t>
  </si>
  <si>
    <t>NEO-21-15</t>
  </si>
  <si>
    <t>NEO-23-15</t>
  </si>
  <si>
    <t>NEO-24-15</t>
  </si>
  <si>
    <t>NEO-25-15</t>
  </si>
  <si>
    <t>NEO-26-15</t>
  </si>
  <si>
    <t>NEO-27-15</t>
  </si>
  <si>
    <t>NEO-29-15</t>
  </si>
  <si>
    <t>NEO-30-15</t>
  </si>
  <si>
    <t>NEO-30-DT-15</t>
  </si>
  <si>
    <t>NEO-30-NT-15</t>
  </si>
  <si>
    <t>NEO-31-15</t>
  </si>
  <si>
    <t>NEO-32-15</t>
  </si>
  <si>
    <t>NEO-32-DT-15</t>
  </si>
  <si>
    <t>NEO-32-NT-15</t>
  </si>
  <si>
    <t>NEO-33-15</t>
  </si>
  <si>
    <t>NEO-36-15</t>
  </si>
  <si>
    <t>NEO-37-15</t>
  </si>
  <si>
    <t>NEO-37-DT-15</t>
  </si>
  <si>
    <t>NEO-37-NT-15</t>
  </si>
  <si>
    <t>NEO-38-15</t>
  </si>
  <si>
    <t>NEO-38-DT-15</t>
  </si>
  <si>
    <t>NEO-38-NT-15</t>
  </si>
  <si>
    <t>NEO-39-15</t>
  </si>
  <si>
    <t>NEO-39-DT-15</t>
  </si>
  <si>
    <t>NEO-39-NT-15</t>
  </si>
  <si>
    <t>NEO-40-15</t>
  </si>
  <si>
    <t>NEO-15PU-01</t>
  </si>
  <si>
    <t>NEO-15PU-02</t>
  </si>
  <si>
    <t>NEO-15PU-03</t>
  </si>
  <si>
    <t>NEO-15PU-04</t>
  </si>
  <si>
    <t>NEO-15PU-05</t>
  </si>
  <si>
    <t>NEO-15PU-06</t>
  </si>
  <si>
    <t>NEO-15PU-09</t>
  </si>
  <si>
    <t>NEO-15PU-11</t>
  </si>
  <si>
    <t>NEO-15PU-12</t>
  </si>
  <si>
    <t>NEO-15PU-14</t>
  </si>
  <si>
    <t>NEO-16PU-01</t>
  </si>
  <si>
    <t>NEO-16PU-02</t>
  </si>
  <si>
    <t>NEO-16PU-03</t>
  </si>
  <si>
    <t>NEO-16PU-04</t>
  </si>
  <si>
    <t>NEO-16PU-05</t>
  </si>
  <si>
    <t>NEO-16PU-06</t>
  </si>
  <si>
    <t>NEO-16PU-09</t>
  </si>
  <si>
    <t>NEO-16PU-11</t>
  </si>
  <si>
    <t>NEO-16PU-12</t>
  </si>
  <si>
    <t>NEO-16PU-14</t>
  </si>
  <si>
    <t>NEO-17PU-01</t>
  </si>
  <si>
    <t>NEO-17PU-02</t>
  </si>
  <si>
    <t>NEO-17PU-03</t>
  </si>
  <si>
    <t>NEO-17PU-04</t>
  </si>
  <si>
    <t>NEO-17PU-05</t>
  </si>
  <si>
    <t>NEO-17PU-06</t>
  </si>
  <si>
    <t>NEO-17PU-09</t>
  </si>
  <si>
    <t>NEO-17PU-11</t>
  </si>
  <si>
    <t>NEO-17PU-12</t>
  </si>
  <si>
    <t>NEO-17PU-14</t>
  </si>
  <si>
    <t>NEO-41PU-01</t>
  </si>
  <si>
    <t>NEO-41PU-02</t>
  </si>
  <si>
    <t>NEO-41PU-03</t>
  </si>
  <si>
    <t>NEO-41PU-04</t>
  </si>
  <si>
    <t>NEO-41PU-05</t>
  </si>
  <si>
    <t>NEO-41PU-06</t>
  </si>
  <si>
    <t>NEO-41PU-09</t>
  </si>
  <si>
    <t>NEO-41PU-11</t>
  </si>
  <si>
    <t>NEO-41PU-12</t>
  </si>
  <si>
    <t>NEO-41PU-14</t>
  </si>
  <si>
    <t>NEO-42PU-01</t>
  </si>
  <si>
    <t>NEO-42PU-02</t>
  </si>
  <si>
    <t>NEO-42PU-03</t>
  </si>
  <si>
    <t>NEO-42PU-04</t>
  </si>
  <si>
    <t>NEO-42PU-05</t>
  </si>
  <si>
    <t>NEO-42PU-06</t>
  </si>
  <si>
    <t>NEO-42PU-09</t>
  </si>
  <si>
    <t>NEO-42PU-11</t>
  </si>
  <si>
    <t>NEO-42PU-12</t>
  </si>
  <si>
    <t>NEO-42PU-14</t>
  </si>
  <si>
    <t>NEO-43PU-01</t>
  </si>
  <si>
    <t>NEO-43PU-02</t>
  </si>
  <si>
    <t>NEO-43PU-03</t>
  </si>
  <si>
    <t>NEO-43PU-04</t>
  </si>
  <si>
    <t>NEO-43PU-05</t>
  </si>
  <si>
    <t>NEO-43PU-06</t>
  </si>
  <si>
    <t>NEO-43PU-09</t>
  </si>
  <si>
    <t>NEO-43PU-11</t>
  </si>
  <si>
    <t>NEO-43PU-12</t>
  </si>
  <si>
    <t>NEO-43PU-14</t>
  </si>
  <si>
    <t>NEO-44PU-01</t>
  </si>
  <si>
    <t>NEO-44PU-02</t>
  </si>
  <si>
    <t>NEO-44PU-03</t>
  </si>
  <si>
    <t>NEO-44PU-04</t>
  </si>
  <si>
    <t>NEO-44PU-05</t>
  </si>
  <si>
    <t>NEO-44PU-06</t>
  </si>
  <si>
    <t>NEO-44PU-09</t>
  </si>
  <si>
    <t>NEO-44PU-11</t>
  </si>
  <si>
    <t>NEO-44PU-12</t>
  </si>
  <si>
    <t>NEO-44PU-14</t>
  </si>
  <si>
    <t>NEO-45PU-01</t>
  </si>
  <si>
    <t>NEO-45PU-02</t>
  </si>
  <si>
    <t>NEO-45PU-03</t>
  </si>
  <si>
    <t>NEO-45PU-04</t>
  </si>
  <si>
    <t>NEO-45PU-05</t>
  </si>
  <si>
    <t>NEO-45PU-06</t>
  </si>
  <si>
    <t>NEO-45PU-09</t>
  </si>
  <si>
    <t>NEO-45PU-11</t>
  </si>
  <si>
    <t>NEO-45PU-12</t>
  </si>
  <si>
    <t>NEO-45PU-14</t>
  </si>
  <si>
    <t>NEO-46PU-01</t>
  </si>
  <si>
    <t>NEO-46PU-02</t>
  </si>
  <si>
    <t>NEO-46PU-03</t>
  </si>
  <si>
    <t>NEO-46PU-04</t>
  </si>
  <si>
    <t>NEO-46PU-05</t>
  </si>
  <si>
    <t>NEO-46PU-06</t>
  </si>
  <si>
    <t>NEO-46PU-09</t>
  </si>
  <si>
    <t>NEO-46PU-11</t>
  </si>
  <si>
    <t>NEO-46PU-12</t>
  </si>
  <si>
    <t>NEO-46PU-14</t>
  </si>
  <si>
    <t>NEO-47PU-01</t>
  </si>
  <si>
    <t>NEO-47PU-02</t>
  </si>
  <si>
    <t>NEO-47PU-03</t>
  </si>
  <si>
    <t>NEO-47PU-04</t>
  </si>
  <si>
    <t>NEO-47PU-05</t>
  </si>
  <si>
    <t>NEO-47PU-06</t>
  </si>
  <si>
    <t>NEO-47PU-09</t>
  </si>
  <si>
    <t>NEO-47PU-11</t>
  </si>
  <si>
    <t>NEO-47PU-12</t>
  </si>
  <si>
    <t>NEO-47PU-14</t>
  </si>
  <si>
    <t>PAKIRANJE</t>
  </si>
  <si>
    <t>stranka</t>
  </si>
  <si>
    <t>št.naročila</t>
  </si>
  <si>
    <t>spakirano</t>
  </si>
  <si>
    <t>360 GRP</t>
  </si>
  <si>
    <t>LYNX wood</t>
  </si>
  <si>
    <t>ARTLINE GRP</t>
  </si>
  <si>
    <t>360 PU</t>
  </si>
  <si>
    <t>LYNX GRP</t>
  </si>
  <si>
    <t>ARTLINE PU</t>
  </si>
  <si>
    <t>360 PE</t>
  </si>
  <si>
    <t>LYNX PU</t>
  </si>
  <si>
    <t>BLUE PILL GRP</t>
  </si>
  <si>
    <t>360 ghost line</t>
  </si>
  <si>
    <t>READY GRP</t>
  </si>
  <si>
    <t>SO ILL wood</t>
  </si>
  <si>
    <t>360 hangboards</t>
  </si>
  <si>
    <t>READY PU</t>
  </si>
  <si>
    <t>SO ILL accessories</t>
  </si>
  <si>
    <t>360 accessories</t>
  </si>
  <si>
    <t>READY PE</t>
  </si>
  <si>
    <t>TENTOMEN GRP</t>
  </si>
  <si>
    <t>SIMPL wood</t>
  </si>
  <si>
    <t>PLAY wood</t>
  </si>
  <si>
    <t>TENTOMEN PU</t>
  </si>
  <si>
    <t>TTC (les+grifi)</t>
  </si>
  <si>
    <t>ROCK CITY GRP</t>
  </si>
  <si>
    <t>VEZI GRP</t>
  </si>
  <si>
    <t>ESPACE GRP</t>
  </si>
  <si>
    <t>ROCK CITY wood</t>
  </si>
  <si>
    <t>VEZI PU</t>
  </si>
  <si>
    <t>INDOOR VOLUMES</t>
  </si>
  <si>
    <t>ROCK CITY PU</t>
  </si>
  <si>
    <t xml:space="preserve">SNAP GRP </t>
  </si>
  <si>
    <t>DELTA wood</t>
  </si>
  <si>
    <t>CHEETA GRP</t>
  </si>
  <si>
    <t>DELTA GRP</t>
  </si>
  <si>
    <t>ODGOVOREN ZA PAKIRANJE IN ODPREMO:</t>
  </si>
  <si>
    <t>ime in priimek</t>
  </si>
  <si>
    <t>PALETA Z ŽIGOM</t>
  </si>
  <si>
    <t>DA</t>
  </si>
  <si>
    <t>podpis</t>
  </si>
  <si>
    <t>NE</t>
  </si>
  <si>
    <t>datum SPAKIRANO</t>
  </si>
  <si>
    <t>sum</t>
  </si>
  <si>
    <t>paleta 120x80x80 teža 100kg</t>
  </si>
  <si>
    <t>paleta 120x80x120 teža 150kg</t>
  </si>
  <si>
    <t>paleta 120x80x160teža 200kg</t>
  </si>
  <si>
    <t>Avstrija (AT)</t>
  </si>
  <si>
    <t>Hrvaška (HR)</t>
  </si>
  <si>
    <t>Italija (IT)</t>
  </si>
  <si>
    <t>Madžarska (HU)</t>
  </si>
  <si>
    <t>Nemčija (DE)</t>
  </si>
  <si>
    <t>Vatikan (VA)</t>
  </si>
  <si>
    <t>Belgija (BE)</t>
  </si>
  <si>
    <t>Češka republika (CZ)</t>
  </si>
  <si>
    <t>Francija (FR)</t>
  </si>
  <si>
    <t>Luksemburg (LU)</t>
  </si>
  <si>
    <t>Monako (MC)</t>
  </si>
  <si>
    <t>Nizozemska (NL)</t>
  </si>
  <si>
    <t>Slovaška (SK)</t>
  </si>
  <si>
    <t>Velika Britanija (GB)</t>
  </si>
  <si>
    <t>Bolgarija (BG)</t>
  </si>
  <si>
    <t>Danska (DK)</t>
  </si>
  <si>
    <t>Estonija (EE)</t>
  </si>
  <si>
    <t>Finska (FI)</t>
  </si>
  <si>
    <t>Grčija (GR)</t>
  </si>
  <si>
    <t>Irska (IE)</t>
  </si>
  <si>
    <t>Latvija (LV)</t>
  </si>
  <si>
    <t>Litva (LT)</t>
  </si>
  <si>
    <t>Poljska (PL)</t>
  </si>
  <si>
    <t>Portugalska (PT)</t>
  </si>
  <si>
    <t>Romunija (RO)</t>
  </si>
  <si>
    <t>Španija (ES)</t>
  </si>
  <si>
    <t>Švedska (SE)</t>
  </si>
  <si>
    <t>Andora (AD)</t>
  </si>
  <si>
    <t>Liechtenstein (LI)</t>
  </si>
  <si>
    <t>Norveška (NO)</t>
  </si>
  <si>
    <t>Švica (CH)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</si>
</sst>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CHF]#,##0.00"/>
    <numFmt numFmtId="165" formatCode="_-* #,##0.00\ &quot;€&quot;_-;\-* #,##0.00\ &quot;€&quot;_-;_-* &quot;-&quot;??\ &quot;€&quot;_-;_-@"/>
    <numFmt numFmtId="166" formatCode="#,##0.00_ ;\-#,##0.00\ "/>
    <numFmt numFmtId="167" formatCode="#,##0_ ;\-#,##0\ "/>
    <numFmt numFmtId="168" formatCode="0.0"/>
  </numFmts>
  <fonts count="48">
    <font>
      <sz val="12.0"/>
      <color theme="1"/>
      <name val="Calibri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4.0"/>
      <color theme="1"/>
      <name val="Calibri"/>
    </font>
    <font/>
    <font>
      <b/>
      <sz val="12.0"/>
      <color theme="1"/>
      <name val="Calibri"/>
    </font>
    <font>
      <sz val="12.0"/>
      <color theme="0"/>
      <name val="Calibri"/>
    </font>
    <font>
      <sz val="12.0"/>
      <color rgb="FFF2F2F2"/>
      <name val="Calibri"/>
    </font>
    <font>
      <sz val="10.0"/>
      <color theme="0"/>
      <name val="Calibri"/>
    </font>
    <font>
      <sz val="11.0"/>
      <color theme="1"/>
      <name val="Calibri"/>
    </font>
    <font>
      <b/>
      <sz val="16.0"/>
      <color theme="1"/>
      <name val="Calibri"/>
    </font>
    <font>
      <sz val="16.0"/>
      <color theme="1"/>
      <name val="Calibri"/>
    </font>
    <font>
      <sz val="14.0"/>
      <color theme="1"/>
      <name val="Calibri"/>
    </font>
    <font>
      <b/>
      <sz val="18.0"/>
      <color theme="1"/>
      <name val="Calibri"/>
    </font>
    <font>
      <sz val="12.0"/>
      <color rgb="FFFF0000"/>
      <name val="Calibri"/>
    </font>
    <font>
      <sz val="14.0"/>
      <color rgb="FFFF0000"/>
      <name val="Calibri"/>
    </font>
    <font>
      <b/>
      <sz val="20.0"/>
      <color theme="1"/>
      <name val="Calibri"/>
    </font>
    <font>
      <b/>
      <sz val="20.0"/>
      <color theme="0"/>
      <name val="Calibri"/>
    </font>
    <font>
      <b/>
      <sz val="14.0"/>
      <color rgb="FFF2F2F2"/>
      <name val="Calibri"/>
    </font>
    <font>
      <b/>
      <sz val="14.0"/>
      <color theme="0"/>
      <name val="Calibri"/>
    </font>
    <font>
      <b/>
      <sz val="24.0"/>
      <color theme="1"/>
      <name val="Calibri"/>
    </font>
    <font>
      <b/>
      <sz val="26.0"/>
      <color theme="1"/>
      <name val="Calibri"/>
    </font>
    <font>
      <b/>
      <sz val="16.0"/>
      <color rgb="FFFF3399"/>
      <name val="Calibri"/>
    </font>
    <font>
      <sz val="16.0"/>
      <color rgb="FFFF3399"/>
      <name val="Calibri"/>
    </font>
    <font>
      <b/>
      <sz val="12.0"/>
      <color theme="0"/>
      <name val="Calibri"/>
    </font>
    <font>
      <sz val="12.0"/>
      <color rgb="FFE36C09"/>
      <name val="Calibri"/>
    </font>
    <font>
      <sz val="12.0"/>
      <color rgb="FF595959"/>
      <name val="Calibri"/>
    </font>
    <font>
      <sz val="12.0"/>
      <color rgb="FF548DD4"/>
      <name val="Calibri"/>
    </font>
    <font>
      <sz val="14.0"/>
      <color theme="1"/>
      <name val="AR Techni"/>
    </font>
    <font>
      <sz val="11.0"/>
      <color theme="1"/>
      <name val="AR Techni"/>
    </font>
    <font>
      <b/>
      <sz val="28.0"/>
      <color theme="1"/>
      <name val="Calibri"/>
    </font>
    <font>
      <b/>
      <sz val="11.0"/>
      <color theme="1"/>
      <name val="Calibri"/>
    </font>
    <font>
      <b/>
      <i/>
      <sz val="12.0"/>
      <color theme="1"/>
      <name val="Calibri"/>
    </font>
    <font>
      <sz val="22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8.0"/>
      <color theme="1"/>
      <name val="Calibri"/>
    </font>
    <font>
      <sz val="8.0"/>
      <color theme="1"/>
      <name val="Calibri"/>
    </font>
    <font>
      <sz val="18.0"/>
      <color theme="1"/>
      <name val="Calibri"/>
    </font>
    <font>
      <b/>
      <sz val="10.0"/>
      <color theme="1"/>
      <name val="Calibri"/>
    </font>
    <font>
      <u/>
      <sz val="11.0"/>
      <color theme="1"/>
      <name val="Calibri"/>
    </font>
    <font>
      <b/>
      <sz val="48.0"/>
      <color theme="1"/>
      <name val="Calibri"/>
    </font>
    <font>
      <color theme="1"/>
      <name val="Calibri"/>
      <scheme val="minor"/>
    </font>
    <font>
      <sz val="24.0"/>
      <color theme="1"/>
      <name val="Calibri"/>
    </font>
    <font>
      <sz val="36.0"/>
      <color theme="1"/>
      <name val="Calibri"/>
    </font>
    <font>
      <sz val="20.0"/>
      <color theme="1"/>
      <name val="Calibri"/>
    </font>
    <font>
      <i/>
      <sz val="12.0"/>
      <color theme="1"/>
      <name val="Calibri"/>
    </font>
    <font>
      <b/>
      <sz val="12.0"/>
      <color rgb="FF000000"/>
      <name val="Calibri"/>
    </font>
  </fonts>
  <fills count="4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3F3F3F"/>
        <bgColor rgb="FF3F3F3F"/>
      </patternFill>
    </fill>
    <fill>
      <patternFill patternType="solid">
        <fgColor rgb="FFDB4531"/>
        <bgColor rgb="FFDB4531"/>
      </patternFill>
    </fill>
    <fill>
      <patternFill patternType="solid">
        <fgColor rgb="FFF6E726"/>
        <bgColor rgb="FFF6E726"/>
      </patternFill>
    </fill>
    <fill>
      <patternFill patternType="solid">
        <fgColor rgb="FF0887DE"/>
        <bgColor rgb="FF0887DE"/>
      </patternFill>
    </fill>
    <fill>
      <patternFill patternType="solid">
        <fgColor rgb="FF57BC2E"/>
        <bgColor rgb="FF57BC2E"/>
      </patternFill>
    </fill>
    <fill>
      <patternFill patternType="solid">
        <fgColor rgb="FF00B050"/>
        <bgColor rgb="FF00B050"/>
      </patternFill>
    </fill>
    <fill>
      <patternFill patternType="solid">
        <fgColor rgb="FFF99A1C"/>
        <bgColor rgb="FFF99A1C"/>
      </patternFill>
    </fill>
    <fill>
      <patternFill patternType="solid">
        <fgColor rgb="FFE26E0E"/>
        <bgColor rgb="FFE26E0E"/>
      </patternFill>
    </fill>
    <fill>
      <patternFill patternType="solid">
        <fgColor rgb="FFFF61B4"/>
        <bgColor rgb="FFFF61B4"/>
      </patternFill>
    </fill>
    <fill>
      <patternFill patternType="solid">
        <fgColor rgb="FFA6A6A6"/>
        <bgColor rgb="FFA6A6A6"/>
      </patternFill>
    </fill>
    <fill>
      <patternFill patternType="solid">
        <fgColor rgb="FF7030A0"/>
        <bgColor rgb="FF7030A0"/>
      </patternFill>
    </fill>
    <fill>
      <patternFill patternType="solid">
        <fgColor rgb="FF00CBD9"/>
        <bgColor rgb="FF00CBD9"/>
      </patternFill>
    </fill>
    <fill>
      <patternFill patternType="solid">
        <fgColor rgb="FFC21AA0"/>
        <bgColor rgb="FFC21AA0"/>
      </patternFill>
    </fill>
    <fill>
      <patternFill patternType="solid">
        <fgColor rgb="FF825A3B"/>
        <bgColor rgb="FF825A3B"/>
      </patternFill>
    </fill>
    <fill>
      <patternFill patternType="solid">
        <fgColor rgb="FFCCC0D9"/>
        <bgColor rgb="FFCCC0D9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00CC00"/>
        <bgColor rgb="FF00CC00"/>
      </patternFill>
    </fill>
    <fill>
      <patternFill patternType="solid">
        <fgColor rgb="FFF77F20"/>
        <bgColor rgb="FFF77F20"/>
      </patternFill>
    </fill>
    <fill>
      <patternFill patternType="solid">
        <fgColor rgb="FFFF3399"/>
        <bgColor rgb="FFFF3399"/>
      </patternFill>
    </fill>
    <fill>
      <patternFill patternType="solid">
        <fgColor rgb="FFA5A5A5"/>
        <bgColor rgb="FFA5A5A5"/>
      </patternFill>
    </fill>
    <fill>
      <patternFill patternType="solid">
        <fgColor rgb="FF595959"/>
        <bgColor rgb="FF595959"/>
      </patternFill>
    </fill>
    <fill>
      <patternFill patternType="solid">
        <fgColor rgb="FFB6DDE8"/>
        <bgColor rgb="FFB6DDE8"/>
      </patternFill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404040"/>
        <bgColor rgb="FF404040"/>
      </patternFill>
    </fill>
    <fill>
      <patternFill patternType="solid">
        <fgColor rgb="FFFF66FF"/>
        <bgColor rgb="FFFF66FF"/>
      </patternFill>
    </fill>
    <fill>
      <patternFill patternType="solid">
        <fgColor rgb="FFBFBFBF"/>
        <bgColor rgb="FFBFBFBF"/>
      </patternFill>
    </fill>
    <fill>
      <patternFill patternType="solid">
        <fgColor rgb="FFFDE9D9"/>
        <bgColor rgb="FFFDE9D9"/>
      </patternFill>
    </fill>
    <fill>
      <patternFill patternType="solid">
        <fgColor rgb="FFDDD9C3"/>
        <bgColor rgb="FFDDD9C3"/>
      </patternFill>
    </fill>
    <fill>
      <patternFill patternType="solid">
        <fgColor rgb="FF9F7457"/>
        <bgColor rgb="FF9F7457"/>
      </patternFill>
    </fill>
    <fill>
      <patternFill patternType="solid">
        <fgColor rgb="FF76923C"/>
        <bgColor rgb="FF76923C"/>
      </patternFill>
    </fill>
    <fill>
      <patternFill patternType="solid">
        <fgColor rgb="FFFBD4B4"/>
        <bgColor rgb="FFFBD4B4"/>
      </patternFill>
    </fill>
    <fill>
      <patternFill patternType="solid">
        <fgColor rgb="FFB2A1C7"/>
        <bgColor rgb="FFB2A1C7"/>
      </patternFill>
    </fill>
    <fill>
      <patternFill patternType="solid">
        <fgColor rgb="FF92D050"/>
        <bgColor rgb="FF92D050"/>
      </patternFill>
    </fill>
  </fills>
  <borders count="73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left/>
      <right/>
      <top style="medium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/>
      <bottom/>
    </border>
    <border>
      <left style="medium">
        <color rgb="FF000000"/>
      </left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6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vertical="center"/>
    </xf>
    <xf borderId="1" fillId="2" fontId="1" numFmtId="0" xfId="0" applyBorder="1" applyFill="1" applyFont="1"/>
    <xf borderId="2" fillId="3" fontId="3" numFmtId="0" xfId="0" applyAlignment="1" applyBorder="1" applyFill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3" fontId="1" numFmtId="1" xfId="0" applyBorder="1" applyFont="1" applyNumberFormat="1"/>
    <xf borderId="0" fillId="0" fontId="1" numFmtId="9" xfId="0" applyFont="1" applyNumberFormat="1"/>
    <xf borderId="2" fillId="3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8" fillId="0" fontId="1" numFmtId="0" xfId="0" applyBorder="1" applyFont="1"/>
    <xf borderId="8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right" vertical="center"/>
    </xf>
    <xf borderId="0" fillId="0" fontId="1" numFmtId="0" xfId="0" applyAlignment="1" applyFont="1">
      <alignment horizontal="right" vertical="center"/>
    </xf>
    <xf borderId="1" fillId="2" fontId="1" numFmtId="0" xfId="0" applyAlignment="1" applyBorder="1" applyFont="1">
      <alignment horizontal="right" vertic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right" vertical="center"/>
    </xf>
    <xf borderId="0" fillId="0" fontId="1" numFmtId="2" xfId="0" applyAlignment="1" applyFont="1" applyNumberFormat="1">
      <alignment horizontal="center" vertical="center"/>
    </xf>
    <xf borderId="3" fillId="0" fontId="1" numFmtId="164" xfId="0" applyAlignment="1" applyBorder="1" applyFont="1" applyNumberFormat="1">
      <alignment horizontal="right" vertical="center"/>
    </xf>
    <xf borderId="0" fillId="0" fontId="6" numFmtId="0" xfId="0" applyAlignment="1" applyFont="1">
      <alignment horizontal="center" vertical="center"/>
    </xf>
    <xf borderId="1" fillId="2" fontId="6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right" vertical="center"/>
    </xf>
    <xf borderId="8" fillId="0" fontId="1" numFmtId="164" xfId="0" applyAlignment="1" applyBorder="1" applyFont="1" applyNumberFormat="1">
      <alignment horizontal="right" vertical="center"/>
    </xf>
    <xf borderId="3" fillId="0" fontId="1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vertical="center"/>
    </xf>
    <xf borderId="3" fillId="0" fontId="1" numFmtId="2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vertical="center"/>
    </xf>
    <xf borderId="0" fillId="0" fontId="1" numFmtId="165" xfId="0" applyAlignment="1" applyFont="1" applyNumberFormat="1">
      <alignment horizontal="center" vertical="center"/>
    </xf>
    <xf borderId="11" fillId="3" fontId="5" numFmtId="0" xfId="0" applyAlignment="1" applyBorder="1" applyFont="1">
      <alignment horizontal="center" vertical="center"/>
    </xf>
    <xf borderId="12" fillId="3" fontId="5" numFmtId="0" xfId="0" applyAlignment="1" applyBorder="1" applyFont="1">
      <alignment horizontal="right" vertical="center"/>
    </xf>
    <xf borderId="12" fillId="3" fontId="5" numFmtId="0" xfId="0" applyAlignment="1" applyBorder="1" applyFont="1">
      <alignment horizontal="center" vertical="center"/>
    </xf>
    <xf borderId="13" fillId="3" fontId="5" numFmtId="164" xfId="0" applyAlignment="1" applyBorder="1" applyFont="1" applyNumberFormat="1">
      <alignment horizontal="right" vertical="center"/>
    </xf>
    <xf borderId="14" fillId="0" fontId="4" numFmtId="0" xfId="0" applyBorder="1" applyFont="1"/>
    <xf borderId="12" fillId="3" fontId="5" numFmtId="165" xfId="0" applyAlignment="1" applyBorder="1" applyFont="1" applyNumberFormat="1">
      <alignment horizontal="center" vertical="center"/>
    </xf>
    <xf borderId="15" fillId="2" fontId="5" numFmtId="165" xfId="0" applyAlignment="1" applyBorder="1" applyFont="1" applyNumberFormat="1">
      <alignment horizontal="center" vertical="center"/>
    </xf>
    <xf borderId="1" fillId="2" fontId="5" numFmtId="165" xfId="0" applyAlignment="1" applyBorder="1" applyFont="1" applyNumberFormat="1">
      <alignment horizontal="center" vertical="center"/>
    </xf>
    <xf borderId="1" fillId="2" fontId="5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center" vertical="center"/>
    </xf>
    <xf borderId="17" fillId="0" fontId="5" numFmtId="0" xfId="0" applyAlignment="1" applyBorder="1" applyFont="1">
      <alignment horizontal="center" vertical="center"/>
    </xf>
    <xf borderId="17" fillId="0" fontId="5" numFmtId="165" xfId="0" applyAlignment="1" applyBorder="1" applyFont="1" applyNumberFormat="1">
      <alignment horizontal="center" vertical="center"/>
    </xf>
    <xf borderId="18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19" fillId="0" fontId="1" numFmtId="0" xfId="0" applyAlignment="1" applyBorder="1" applyFont="1">
      <alignment horizontal="center" shrinkToFit="0" vertical="center" wrapText="1"/>
    </xf>
    <xf borderId="11" fillId="4" fontId="7" numFmtId="0" xfId="0" applyAlignment="1" applyBorder="1" applyFill="1" applyFont="1">
      <alignment horizontal="center" shrinkToFit="0" vertical="center" wrapText="1"/>
    </xf>
    <xf borderId="20" fillId="0" fontId="1" numFmtId="0" xfId="0" applyAlignment="1" applyBorder="1" applyFont="1">
      <alignment horizontal="center" vertical="center"/>
    </xf>
    <xf borderId="12" fillId="5" fontId="1" numFmtId="0" xfId="0" applyAlignment="1" applyBorder="1" applyFill="1" applyFont="1">
      <alignment horizontal="center" shrinkToFit="0" vertical="center" wrapText="1"/>
    </xf>
    <xf borderId="12" fillId="6" fontId="1" numFmtId="0" xfId="0" applyAlignment="1" applyBorder="1" applyFill="1" applyFont="1">
      <alignment horizontal="center" shrinkToFit="0" vertical="center" wrapText="1"/>
    </xf>
    <xf borderId="12" fillId="7" fontId="6" numFmtId="0" xfId="0" applyAlignment="1" applyBorder="1" applyFill="1" applyFont="1">
      <alignment horizontal="center" shrinkToFit="0" vertical="center" wrapText="1"/>
    </xf>
    <xf borderId="12" fillId="8" fontId="1" numFmtId="0" xfId="0" applyAlignment="1" applyBorder="1" applyFill="1" applyFont="1">
      <alignment horizontal="center" shrinkToFit="0" vertical="center" wrapText="1"/>
    </xf>
    <xf borderId="12" fillId="9" fontId="1" numFmtId="0" xfId="0" applyAlignment="1" applyBorder="1" applyFill="1" applyFont="1">
      <alignment horizontal="center" shrinkToFit="0" vertical="center" wrapText="1"/>
    </xf>
    <xf borderId="12" fillId="10" fontId="1" numFmtId="0" xfId="0" applyAlignment="1" applyBorder="1" applyFill="1" applyFont="1">
      <alignment horizontal="center" shrinkToFit="0" vertical="center" wrapText="1"/>
    </xf>
    <xf borderId="12" fillId="11" fontId="1" numFmtId="0" xfId="0" applyAlignment="1" applyBorder="1" applyFill="1" applyFont="1">
      <alignment horizontal="center" vertical="center"/>
    </xf>
    <xf borderId="12" fillId="12" fontId="1" numFmtId="0" xfId="0" applyAlignment="1" applyBorder="1" applyFill="1" applyFont="1">
      <alignment horizontal="center" shrinkToFit="0" vertical="center" wrapText="1"/>
    </xf>
    <xf borderId="12" fillId="13" fontId="1" numFmtId="0" xfId="0" applyAlignment="1" applyBorder="1" applyFill="1" applyFont="1">
      <alignment horizontal="center" shrinkToFit="0" vertical="center" wrapText="1"/>
    </xf>
    <xf borderId="12" fillId="14" fontId="6" numFmtId="0" xfId="0" applyAlignment="1" applyBorder="1" applyFill="1" applyFont="1">
      <alignment horizontal="center" shrinkToFit="0" vertical="center" wrapText="1"/>
    </xf>
    <xf borderId="12" fillId="15" fontId="1" numFmtId="0" xfId="0" applyAlignment="1" applyBorder="1" applyFill="1" applyFont="1">
      <alignment horizontal="center" shrinkToFit="0" vertical="center" wrapText="1"/>
    </xf>
    <xf borderId="12" fillId="16" fontId="6" numFmtId="0" xfId="0" applyAlignment="1" applyBorder="1" applyFill="1" applyFont="1">
      <alignment horizontal="center" shrinkToFit="0" vertical="center" wrapText="1"/>
    </xf>
    <xf borderId="12" fillId="4" fontId="8" numFmtId="0" xfId="0" applyAlignment="1" applyBorder="1" applyFont="1">
      <alignment horizontal="center" shrinkToFit="0" vertical="center" wrapText="1"/>
    </xf>
    <xf borderId="12" fillId="17" fontId="6" numFmtId="0" xfId="0" applyAlignment="1" applyBorder="1" applyFill="1" applyFont="1">
      <alignment horizontal="center"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22" fillId="0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23" fillId="0" fontId="4" numFmtId="0" xfId="0" applyBorder="1" applyFont="1"/>
    <xf borderId="10" fillId="0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19" fillId="0" fontId="9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8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0" fillId="0" fontId="9" numFmtId="0" xfId="0" applyFont="1"/>
    <xf borderId="0" fillId="0" fontId="1" numFmtId="0" xfId="0" applyAlignment="1" applyFont="1">
      <alignment textRotation="180"/>
    </xf>
    <xf borderId="0" fillId="0" fontId="10" numFmtId="0" xfId="0" applyAlignment="1" applyFont="1">
      <alignment horizontal="center"/>
    </xf>
    <xf borderId="0" fillId="0" fontId="11" numFmtId="0" xfId="0" applyFont="1"/>
    <xf borderId="0" fillId="0" fontId="11" numFmtId="0" xfId="0" applyAlignment="1" applyFont="1">
      <alignment horizontal="center"/>
    </xf>
    <xf borderId="0" fillId="0" fontId="12" numFmtId="0" xfId="0" applyFont="1"/>
    <xf borderId="1" fillId="2" fontId="13" numFmtId="0" xfId="0" applyAlignment="1" applyBorder="1" applyFont="1">
      <alignment horizontal="right"/>
    </xf>
    <xf borderId="25" fillId="2" fontId="13" numFmtId="166" xfId="0" applyAlignment="1" applyBorder="1" applyFont="1" applyNumberFormat="1">
      <alignment horizontal="center"/>
    </xf>
    <xf borderId="26" fillId="0" fontId="4" numFmtId="0" xfId="0" applyBorder="1" applyFont="1"/>
    <xf borderId="1" fillId="2" fontId="13" numFmtId="0" xfId="0" applyAlignment="1" applyBorder="1" applyFont="1">
      <alignment horizontal="left" readingOrder="0"/>
    </xf>
    <xf borderId="0" fillId="0" fontId="3" numFmtId="0" xfId="0" applyAlignment="1" applyFont="1">
      <alignment horizontal="center" vertical="center"/>
    </xf>
    <xf borderId="1" fillId="2" fontId="12" numFmtId="0" xfId="0" applyAlignment="1" applyBorder="1" applyFont="1">
      <alignment vertical="center"/>
    </xf>
    <xf borderId="1" fillId="18" fontId="1" numFmtId="0" xfId="0" applyBorder="1" applyFill="1" applyFont="1"/>
    <xf borderId="1" fillId="19" fontId="6" numFmtId="0" xfId="0" applyBorder="1" applyFill="1" applyFont="1"/>
    <xf borderId="1" fillId="20" fontId="1" numFmtId="0" xfId="0" applyBorder="1" applyFill="1" applyFont="1"/>
    <xf borderId="1" fillId="21" fontId="1" numFmtId="0" xfId="0" applyBorder="1" applyFill="1" applyFont="1"/>
    <xf borderId="1" fillId="22" fontId="1" numFmtId="0" xfId="0" applyBorder="1" applyFill="1" applyFont="1"/>
    <xf borderId="1" fillId="23" fontId="1" numFmtId="0" xfId="0" applyBorder="1" applyFill="1" applyFont="1"/>
    <xf borderId="27" fillId="24" fontId="1" numFmtId="0" xfId="0" applyAlignment="1" applyBorder="1" applyFill="1" applyFont="1">
      <alignment horizontal="center" shrinkToFit="0" vertical="center" wrapText="1"/>
    </xf>
    <xf borderId="1" fillId="11" fontId="2" numFmtId="0" xfId="0" applyAlignment="1" applyBorder="1" applyFont="1">
      <alignment horizontal="center" shrinkToFit="0" vertical="center" wrapText="1"/>
    </xf>
    <xf borderId="1" fillId="25" fontId="1" numFmtId="0" xfId="0" applyBorder="1" applyFill="1" applyFont="1"/>
    <xf borderId="1" fillId="26" fontId="1" numFmtId="0" xfId="0" applyBorder="1" applyFill="1" applyFont="1"/>
    <xf borderId="1" fillId="14" fontId="1" numFmtId="0" xfId="0" applyBorder="1" applyFont="1"/>
    <xf borderId="1" fillId="27" fontId="6" numFmtId="0" xfId="0" applyAlignment="1" applyBorder="1" applyFill="1" applyFont="1">
      <alignment horizontal="center" shrinkToFit="0" vertical="center" wrapText="1"/>
    </xf>
    <xf borderId="1" fillId="28" fontId="1" numFmtId="0" xfId="0" applyBorder="1" applyFill="1" applyFont="1"/>
    <xf borderId="1" fillId="29" fontId="1" numFmtId="0" xfId="0" applyBorder="1" applyFill="1" applyFont="1"/>
    <xf borderId="1" fillId="30" fontId="1" numFmtId="0" xfId="0" applyBorder="1" applyFill="1" applyFont="1"/>
    <xf borderId="0" fillId="0" fontId="12" numFmtId="0" xfId="0" applyAlignment="1" applyFont="1">
      <alignment shrinkToFit="0" vertical="top" wrapText="1"/>
    </xf>
    <xf borderId="0" fillId="0" fontId="12" numFmtId="0" xfId="0" applyAlignment="1" applyFont="1">
      <alignment horizontal="center" shrinkToFit="0" vertical="top" wrapText="1"/>
    </xf>
    <xf borderId="0" fillId="0" fontId="10" numFmtId="0" xfId="0" applyAlignment="1" applyFont="1">
      <alignment horizontal="center" shrinkToFit="0" vertical="top" wrapText="1"/>
    </xf>
    <xf borderId="0" fillId="0" fontId="1" numFmtId="0" xfId="0" applyFont="1"/>
    <xf borderId="0" fillId="0" fontId="12" numFmtId="166" xfId="0" applyAlignment="1" applyFont="1" applyNumberForma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1" fillId="27" fontId="1" numFmtId="0" xfId="0" applyBorder="1" applyFont="1"/>
    <xf borderId="0" fillId="0" fontId="11" numFmtId="0" xfId="0" applyAlignment="1" applyFont="1">
      <alignment horizontal="right" vertical="center"/>
    </xf>
    <xf borderId="0" fillId="0" fontId="11" numFmtId="167" xfId="0" applyAlignment="1" applyFont="1" applyNumberFormat="1">
      <alignment horizontal="center" vertical="center"/>
    </xf>
    <xf borderId="10" fillId="31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vertical="center"/>
    </xf>
    <xf borderId="1" fillId="2" fontId="1" numFmtId="0" xfId="0" applyAlignment="1" applyBorder="1" applyFont="1">
      <alignment shrinkToFit="0" vertical="center" wrapText="1"/>
    </xf>
    <xf borderId="0" fillId="0" fontId="11" numFmtId="2" xfId="0" applyAlignment="1" applyFont="1" applyNumberFormat="1">
      <alignment horizontal="center" vertical="center"/>
    </xf>
    <xf borderId="0" fillId="0" fontId="12" numFmtId="0" xfId="0" applyAlignment="1" applyFont="1">
      <alignment horizontal="left" vertical="center"/>
    </xf>
    <xf borderId="0" fillId="0" fontId="1" numFmtId="2" xfId="0" applyFont="1" applyNumberFormat="1"/>
    <xf borderId="0" fillId="0" fontId="1" numFmtId="2" xfId="0" applyAlignment="1" applyFont="1" applyNumberFormat="1">
      <alignment shrinkToFit="0" vertical="center" wrapText="1"/>
    </xf>
    <xf borderId="19" fillId="31" fontId="1" numFmtId="0" xfId="0" applyAlignment="1" applyBorder="1" applyFont="1">
      <alignment horizontal="center" shrinkToFit="0" vertical="center" wrapText="1"/>
    </xf>
    <xf borderId="28" fillId="2" fontId="1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/>
    </xf>
    <xf borderId="29" fillId="0" fontId="4" numFmtId="0" xfId="0" applyBorder="1" applyFont="1"/>
    <xf borderId="0" fillId="0" fontId="15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32" fontId="1" numFmtId="0" xfId="0" applyBorder="1" applyFill="1" applyFont="1"/>
    <xf borderId="30" fillId="0" fontId="4" numFmtId="0" xfId="0" applyBorder="1" applyFont="1"/>
    <xf borderId="0" fillId="0" fontId="16" numFmtId="0" xfId="0" applyAlignment="1" applyFont="1">
      <alignment horizontal="center" textRotation="180" vertical="center"/>
    </xf>
    <xf borderId="0" fillId="0" fontId="10" numFmtId="0" xfId="0" applyAlignment="1" applyFont="1">
      <alignment horizontal="center" vertical="center"/>
    </xf>
    <xf borderId="0" fillId="0" fontId="3" numFmtId="0" xfId="0" applyAlignment="1" applyFont="1">
      <alignment horizontal="right" vertical="center"/>
    </xf>
    <xf borderId="24" fillId="0" fontId="3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0" fillId="0" fontId="12" numFmtId="0" xfId="0" applyAlignment="1" applyFont="1">
      <alignment horizontal="right" shrinkToFit="0" vertical="center" wrapText="1"/>
    </xf>
    <xf borderId="10" fillId="31" fontId="3" numFmtId="0" xfId="0" applyAlignment="1" applyBorder="1" applyFont="1">
      <alignment horizontal="center" vertical="center"/>
    </xf>
    <xf borderId="1" fillId="18" fontId="16" numFmtId="0" xfId="0" applyAlignment="1" applyBorder="1" applyFont="1">
      <alignment horizontal="center" vertical="center"/>
    </xf>
    <xf borderId="1" fillId="19" fontId="17" numFmtId="0" xfId="0" applyAlignment="1" applyBorder="1" applyFont="1">
      <alignment horizontal="center" vertical="center"/>
    </xf>
    <xf borderId="1" fillId="2" fontId="16" numFmtId="0" xfId="0" applyAlignment="1" applyBorder="1" applyFont="1">
      <alignment horizontal="center" vertical="center"/>
    </xf>
    <xf borderId="1" fillId="20" fontId="16" numFmtId="0" xfId="0" applyAlignment="1" applyBorder="1" applyFont="1">
      <alignment horizontal="center" vertical="center"/>
    </xf>
    <xf borderId="1" fillId="21" fontId="16" numFmtId="0" xfId="0" applyAlignment="1" applyBorder="1" applyFont="1">
      <alignment horizontal="center" vertical="center"/>
    </xf>
    <xf borderId="1" fillId="22" fontId="16" numFmtId="0" xfId="0" applyAlignment="1" applyBorder="1" applyFont="1">
      <alignment horizontal="center" vertical="center"/>
    </xf>
    <xf borderId="1" fillId="23" fontId="16" numFmtId="0" xfId="0" applyAlignment="1" applyBorder="1" applyFont="1">
      <alignment horizontal="center" vertical="center"/>
    </xf>
    <xf borderId="31" fillId="24" fontId="1" numFmtId="0" xfId="0" applyAlignment="1" applyBorder="1" applyFont="1">
      <alignment horizontal="center" shrinkToFit="0" vertical="center" wrapText="1"/>
    </xf>
    <xf borderId="1" fillId="25" fontId="16" numFmtId="0" xfId="0" applyAlignment="1" applyBorder="1" applyFont="1">
      <alignment horizontal="center" vertical="center"/>
    </xf>
    <xf borderId="1" fillId="26" fontId="16" numFmtId="0" xfId="0" applyAlignment="1" applyBorder="1" applyFont="1">
      <alignment horizontal="center" vertical="center"/>
    </xf>
    <xf borderId="1" fillId="14" fontId="16" numFmtId="0" xfId="0" applyAlignment="1" applyBorder="1" applyFont="1">
      <alignment horizontal="center" vertical="center"/>
    </xf>
    <xf borderId="32" fillId="15" fontId="1" numFmtId="0" xfId="0" applyAlignment="1" applyBorder="1" applyFont="1">
      <alignment horizontal="center" shrinkToFit="0" vertical="center" wrapText="1"/>
    </xf>
    <xf borderId="32" fillId="16" fontId="6" numFmtId="0" xfId="0" applyAlignment="1" applyBorder="1" applyFont="1">
      <alignment horizontal="center" shrinkToFit="0" vertical="center" wrapText="1"/>
    </xf>
    <xf borderId="1" fillId="28" fontId="16" numFmtId="0" xfId="0" applyAlignment="1" applyBorder="1" applyFont="1">
      <alignment horizontal="center" vertical="center"/>
    </xf>
    <xf borderId="1" fillId="29" fontId="16" numFmtId="0" xfId="0" applyAlignment="1" applyBorder="1" applyFont="1">
      <alignment horizontal="center" vertical="center"/>
    </xf>
    <xf borderId="1" fillId="30" fontId="16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textRotation="180" vertical="center"/>
    </xf>
    <xf borderId="20" fillId="0" fontId="3" numFmtId="0" xfId="0" applyAlignment="1" applyBorder="1" applyFont="1">
      <alignment shrinkToFit="0" textRotation="90" vertical="center" wrapText="1"/>
    </xf>
    <xf borderId="20" fillId="0" fontId="3" numFmtId="0" xfId="0" applyAlignment="1" applyBorder="1" applyFont="1">
      <alignment horizontal="center" shrinkToFit="0" vertical="center" wrapText="1"/>
    </xf>
    <xf borderId="12" fillId="33" fontId="7" numFmtId="0" xfId="0" applyAlignment="1" applyBorder="1" applyFill="1" applyFont="1">
      <alignment horizontal="center" shrinkToFit="0" vertical="center" wrapText="1"/>
    </xf>
    <xf borderId="33" fillId="5" fontId="1" numFmtId="0" xfId="0" applyAlignment="1" applyBorder="1" applyFont="1">
      <alignment horizontal="center" shrinkToFit="0" vertical="center" wrapText="1"/>
    </xf>
    <xf borderId="33" fillId="6" fontId="1" numFmtId="0" xfId="0" applyAlignment="1" applyBorder="1" applyFont="1">
      <alignment horizontal="center" shrinkToFit="0" vertical="center" wrapText="1"/>
    </xf>
    <xf borderId="33" fillId="7" fontId="6" numFmtId="0" xfId="0" applyAlignment="1" applyBorder="1" applyFont="1">
      <alignment horizontal="center" shrinkToFit="0" vertical="center" wrapText="1"/>
    </xf>
    <xf borderId="33" fillId="8" fontId="1" numFmtId="0" xfId="0" applyAlignment="1" applyBorder="1" applyFont="1">
      <alignment horizontal="center" shrinkToFit="0" vertical="center" wrapText="1"/>
    </xf>
    <xf borderId="33" fillId="9" fontId="6" numFmtId="0" xfId="0" applyAlignment="1" applyBorder="1" applyFont="1">
      <alignment horizontal="center" shrinkToFit="0" vertical="center" wrapText="1"/>
    </xf>
    <xf borderId="33" fillId="10" fontId="1" numFmtId="0" xfId="0" applyAlignment="1" applyBorder="1" applyFont="1">
      <alignment horizontal="center" shrinkToFit="0" vertical="center" wrapText="1"/>
    </xf>
    <xf borderId="33" fillId="11" fontId="1" numFmtId="0" xfId="0" applyAlignment="1" applyBorder="1" applyFont="1">
      <alignment horizontal="center" shrinkToFit="0" vertical="center" wrapText="1"/>
    </xf>
    <xf borderId="33" fillId="12" fontId="1" numFmtId="0" xfId="0" applyAlignment="1" applyBorder="1" applyFont="1">
      <alignment horizontal="center" shrinkToFit="0" vertical="center" wrapText="1"/>
    </xf>
    <xf borderId="33" fillId="13" fontId="1" numFmtId="0" xfId="0" applyAlignment="1" applyBorder="1" applyFont="1">
      <alignment horizontal="center" shrinkToFit="0" vertical="center" wrapText="1"/>
    </xf>
    <xf borderId="33" fillId="14" fontId="6" numFmtId="0" xfId="0" applyAlignment="1" applyBorder="1" applyFont="1">
      <alignment horizontal="center" shrinkToFit="0" vertical="center" wrapText="1"/>
    </xf>
    <xf borderId="33" fillId="15" fontId="1" numFmtId="0" xfId="0" applyAlignment="1" applyBorder="1" applyFont="1">
      <alignment horizontal="center" shrinkToFit="0" vertical="center" wrapText="1"/>
    </xf>
    <xf borderId="33" fillId="16" fontId="6" numFmtId="0" xfId="0" applyAlignment="1" applyBorder="1" applyFont="1">
      <alignment horizontal="center" shrinkToFit="0" vertical="center" wrapText="1"/>
    </xf>
    <xf borderId="34" fillId="27" fontId="6" numFmtId="0" xfId="0" applyAlignment="1" applyBorder="1" applyFont="1">
      <alignment horizontal="center" shrinkToFit="0" vertical="center" wrapText="1"/>
    </xf>
    <xf borderId="20" fillId="0" fontId="12" numFmtId="0" xfId="0" applyAlignment="1" applyBorder="1" applyFont="1">
      <alignment horizontal="center" vertical="center"/>
    </xf>
    <xf borderId="22" fillId="0" fontId="14" numFmtId="0" xfId="0" applyAlignment="1" applyBorder="1" applyFont="1">
      <alignment horizontal="center" vertical="center"/>
    </xf>
    <xf borderId="10" fillId="31" fontId="9" numFmtId="0" xfId="0" applyAlignment="1" applyBorder="1" applyFont="1">
      <alignment horizontal="center" shrinkToFit="0" vertical="center" wrapText="1"/>
    </xf>
    <xf borderId="12" fillId="18" fontId="3" numFmtId="0" xfId="0" applyAlignment="1" applyBorder="1" applyFont="1">
      <alignment horizontal="center" vertical="center"/>
    </xf>
    <xf borderId="12" fillId="18" fontId="3" numFmtId="0" xfId="0" applyAlignment="1" applyBorder="1" applyFont="1">
      <alignment vertical="center"/>
    </xf>
    <xf borderId="12" fillId="4" fontId="18" numFmtId="0" xfId="0" applyAlignment="1" applyBorder="1" applyFont="1">
      <alignment shrinkToFit="0" vertical="center" wrapText="1"/>
    </xf>
    <xf borderId="20" fillId="0" fontId="3" numFmtId="0" xfId="0" applyAlignment="1" applyBorder="1" applyFont="1">
      <alignment vertical="center"/>
    </xf>
    <xf borderId="12" fillId="20" fontId="3" numFmtId="0" xfId="0" applyAlignment="1" applyBorder="1" applyFont="1">
      <alignment shrinkToFit="0" vertical="center" wrapText="1"/>
    </xf>
    <xf borderId="12" fillId="21" fontId="3" numFmtId="0" xfId="0" applyAlignment="1" applyBorder="1" applyFont="1">
      <alignment shrinkToFit="0" vertical="center" wrapText="1"/>
    </xf>
    <xf borderId="12" fillId="22" fontId="3" numFmtId="0" xfId="0" applyAlignment="1" applyBorder="1" applyFont="1">
      <alignment shrinkToFit="0" vertical="center" wrapText="1"/>
    </xf>
    <xf borderId="12" fillId="23" fontId="3" numFmtId="0" xfId="0" applyAlignment="1" applyBorder="1" applyFont="1">
      <alignment shrinkToFit="0" vertical="center" wrapText="1"/>
    </xf>
    <xf borderId="12" fillId="24" fontId="3" numFmtId="0" xfId="0" applyAlignment="1" applyBorder="1" applyFont="1">
      <alignment shrinkToFit="0" vertical="center" wrapText="1"/>
    </xf>
    <xf borderId="12" fillId="11" fontId="5" numFmtId="0" xfId="0" applyAlignment="1" applyBorder="1" applyFont="1">
      <alignment shrinkToFit="0" vertical="center" wrapText="1"/>
    </xf>
    <xf borderId="12" fillId="34" fontId="3" numFmtId="0" xfId="0" applyAlignment="1" applyBorder="1" applyFill="1" applyFont="1">
      <alignment shrinkToFit="0" vertical="center" wrapText="1"/>
    </xf>
    <xf borderId="12" fillId="26" fontId="3" numFmtId="0" xfId="0" applyAlignment="1" applyBorder="1" applyFont="1">
      <alignment shrinkToFit="0" vertical="center" wrapText="1"/>
    </xf>
    <xf borderId="12" fillId="14" fontId="19" numFmtId="0" xfId="0" applyAlignment="1" applyBorder="1" applyFont="1">
      <alignment shrinkToFit="0" vertical="center" wrapText="1"/>
    </xf>
    <xf borderId="12" fillId="15" fontId="3" numFmtId="0" xfId="0" applyAlignment="1" applyBorder="1" applyFont="1">
      <alignment shrinkToFit="0" vertical="center" wrapText="1"/>
    </xf>
    <xf borderId="12" fillId="16" fontId="19" numFmtId="0" xfId="0" applyAlignment="1" applyBorder="1" applyFont="1">
      <alignment shrinkToFit="0" vertical="center" wrapText="1"/>
    </xf>
    <xf borderId="12" fillId="27" fontId="19" numFmtId="0" xfId="0" applyAlignment="1" applyBorder="1" applyFont="1">
      <alignment shrinkToFit="0" vertical="center" wrapText="1"/>
    </xf>
    <xf borderId="12" fillId="28" fontId="3" numFmtId="0" xfId="0" applyAlignment="1" applyBorder="1" applyFont="1">
      <alignment vertical="center"/>
    </xf>
    <xf borderId="12" fillId="29" fontId="12" numFmtId="0" xfId="0" applyAlignment="1" applyBorder="1" applyFont="1">
      <alignment shrinkToFit="0" vertical="center" wrapText="1"/>
    </xf>
    <xf borderId="12" fillId="30" fontId="12" numFmtId="0" xfId="0" applyAlignment="1" applyBorder="1" applyFont="1">
      <alignment shrinkToFit="0" vertical="center" wrapText="1"/>
    </xf>
    <xf borderId="1" fillId="35" fontId="5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textRotation="180" vertical="center"/>
    </xf>
    <xf borderId="1" fillId="2" fontId="3" numFmtId="0" xfId="0" applyAlignment="1" applyBorder="1" applyFont="1">
      <alignment shrinkToFit="0" textRotation="90" vertical="center" wrapText="1"/>
    </xf>
    <xf borderId="1" fillId="2" fontId="3" numFmtId="0" xfId="0" applyAlignment="1" applyBorder="1" applyFont="1">
      <alignment horizontal="center" shrinkToFit="0" vertical="center" wrapText="1"/>
    </xf>
    <xf quotePrefix="1" borderId="35" fillId="2" fontId="1" numFmtId="0" xfId="0" applyAlignment="1" applyBorder="1" applyFont="1">
      <alignment horizontal="center" shrinkToFit="0" vertical="center" wrapText="1"/>
    </xf>
    <xf borderId="1" fillId="2" fontId="12" numFmtId="0" xfId="0" applyAlignment="1" applyBorder="1" applyFont="1">
      <alignment horizontal="center" vertical="center"/>
    </xf>
    <xf borderId="1" fillId="2" fontId="14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 shrinkToFit="0" vertical="center" wrapText="1"/>
    </xf>
    <xf borderId="1" fillId="18" fontId="3" numFmtId="0" xfId="0" applyAlignment="1" applyBorder="1" applyFont="1">
      <alignment vertical="center"/>
    </xf>
    <xf borderId="1" fillId="2" fontId="18" numFmtId="0" xfId="0" applyAlignment="1" applyBorder="1" applyFont="1">
      <alignment shrinkToFit="0" vertical="center" wrapText="1"/>
    </xf>
    <xf borderId="1" fillId="2" fontId="3" numFmtId="0" xfId="0" applyAlignment="1" applyBorder="1" applyFont="1">
      <alignment vertical="center"/>
    </xf>
    <xf borderId="1" fillId="2" fontId="3" numFmtId="0" xfId="0" applyAlignment="1" applyBorder="1" applyFont="1">
      <alignment shrinkToFit="0" vertical="center" wrapText="1"/>
    </xf>
    <xf borderId="1" fillId="2" fontId="19" numFmtId="0" xfId="0" applyAlignment="1" applyBorder="1" applyFont="1">
      <alignment shrinkToFit="0" vertical="center" wrapText="1"/>
    </xf>
    <xf borderId="1" fillId="28" fontId="3" numFmtId="0" xfId="0" applyAlignment="1" applyBorder="1" applyFont="1">
      <alignment vertical="center"/>
    </xf>
    <xf borderId="1" fillId="2" fontId="12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horizontal="center" textRotation="180" vertical="center"/>
    </xf>
    <xf borderId="1" fillId="2" fontId="10" numFmtId="0" xfId="0" applyAlignment="1" applyBorder="1" applyFont="1">
      <alignment horizontal="center" vertical="center"/>
    </xf>
    <xf borderId="1" fillId="2" fontId="20" numFmtId="0" xfId="0" applyAlignment="1" applyBorder="1" applyFont="1">
      <alignment horizontal="right" vertical="center"/>
    </xf>
    <xf borderId="1" fillId="2" fontId="21" numFmtId="0" xfId="0" applyAlignment="1" applyBorder="1" applyFont="1">
      <alignment horizontal="center" vertical="center"/>
    </xf>
    <xf borderId="25" fillId="2" fontId="22" numFmtId="0" xfId="0" applyAlignment="1" applyBorder="1" applyFont="1">
      <alignment horizontal="center" vertical="center"/>
    </xf>
    <xf borderId="36" fillId="0" fontId="4" numFmtId="0" xfId="0" applyBorder="1" applyFont="1"/>
    <xf borderId="0" fillId="0" fontId="23" numFmtId="0" xfId="0" applyAlignment="1" applyFont="1">
      <alignment horizontal="center" vertical="center"/>
    </xf>
    <xf borderId="1" fillId="2" fontId="24" numFmtId="0" xfId="0" applyAlignment="1" applyBorder="1" applyFont="1">
      <alignment horizontal="center" vertical="center"/>
    </xf>
    <xf borderId="1" fillId="18" fontId="1" numFmtId="0" xfId="0" applyAlignment="1" applyBorder="1" applyFont="1">
      <alignment horizontal="center" vertical="center"/>
    </xf>
    <xf borderId="32" fillId="36" fontId="1" numFmtId="0" xfId="0" applyAlignment="1" applyBorder="1" applyFill="1" applyFont="1">
      <alignment horizontal="center" vertical="center"/>
    </xf>
    <xf borderId="1" fillId="28" fontId="1" numFmtId="0" xfId="0" applyAlignment="1" applyBorder="1" applyFont="1">
      <alignment horizontal="center" vertical="center"/>
    </xf>
    <xf borderId="1" fillId="29" fontId="1" numFmtId="0" xfId="0" applyAlignment="1" applyBorder="1" applyFont="1">
      <alignment horizontal="center" vertical="center"/>
    </xf>
    <xf borderId="1" fillId="30" fontId="1" numFmtId="0" xfId="0" applyAlignment="1" applyBorder="1" applyFont="1">
      <alignment horizontal="center" vertical="center"/>
    </xf>
    <xf borderId="37" fillId="0" fontId="10" numFmtId="0" xfId="0" applyAlignment="1" applyBorder="1" applyFont="1">
      <alignment textRotation="90" vertical="center"/>
    </xf>
    <xf borderId="2" fillId="0" fontId="14" numFmtId="0" xfId="0" applyAlignment="1" applyBorder="1" applyFont="1">
      <alignment horizontal="center" textRotation="90" vertical="center"/>
    </xf>
    <xf borderId="32" fillId="2" fontId="1" numFmtId="0" xfId="0" applyAlignment="1" applyBorder="1" applyFont="1">
      <alignment horizontal="center" vertical="center"/>
    </xf>
    <xf borderId="32" fillId="31" fontId="3" numFmtId="0" xfId="0" applyAlignment="1" applyBorder="1" applyFont="1">
      <alignment horizontal="center" vertical="center"/>
    </xf>
    <xf borderId="32" fillId="31" fontId="25" numFmtId="0" xfId="0" applyAlignment="1" applyBorder="1" applyFont="1">
      <alignment horizontal="center" textRotation="180" vertical="center"/>
    </xf>
    <xf borderId="32" fillId="31" fontId="1" numFmtId="0" xfId="0" applyAlignment="1" applyBorder="1" applyFont="1">
      <alignment horizontal="center" shrinkToFit="1" vertical="center" wrapText="0"/>
    </xf>
    <xf borderId="32" fillId="31" fontId="9" numFmtId="0" xfId="0" applyAlignment="1" applyBorder="1" applyFont="1">
      <alignment horizontal="center" shrinkToFit="1" vertical="center" wrapText="0"/>
    </xf>
    <xf borderId="32" fillId="31" fontId="1" numFmtId="0" xfId="0" applyAlignment="1" applyBorder="1" applyFont="1">
      <alignment horizontal="center" vertical="center"/>
    </xf>
    <xf borderId="32" fillId="31" fontId="12" numFmtId="164" xfId="0" applyAlignment="1" applyBorder="1" applyFont="1" applyNumberFormat="1">
      <alignment horizontal="center" vertical="center"/>
    </xf>
    <xf borderId="38" fillId="31" fontId="1" numFmtId="0" xfId="0" applyAlignment="1" applyBorder="1" applyFont="1">
      <alignment horizontal="center" vertical="center"/>
    </xf>
    <xf borderId="39" fillId="31" fontId="1" numFmtId="0" xfId="0" applyAlignment="1" applyBorder="1" applyFont="1">
      <alignment horizontal="center" vertical="center"/>
    </xf>
    <xf borderId="40" fillId="31" fontId="1" numFmtId="0" xfId="0" applyAlignment="1" applyBorder="1" applyFont="1">
      <alignment horizontal="center" vertical="center"/>
    </xf>
    <xf borderId="39" fillId="31" fontId="26" numFmtId="0" xfId="0" applyAlignment="1" applyBorder="1" applyFont="1">
      <alignment horizontal="center" shrinkToFit="0" vertical="center" wrapText="1"/>
    </xf>
    <xf borderId="32" fillId="31" fontId="1" numFmtId="164" xfId="0" applyAlignment="1" applyBorder="1" applyFont="1" applyNumberFormat="1">
      <alignment horizontal="center" vertical="center"/>
    </xf>
    <xf borderId="15" fillId="31" fontId="1" numFmtId="0" xfId="0" applyAlignment="1" applyBorder="1" applyFont="1">
      <alignment horizontal="center" vertical="center"/>
    </xf>
    <xf borderId="41" fillId="31" fontId="1" numFmtId="0" xfId="0" applyAlignment="1" applyBorder="1" applyFont="1">
      <alignment horizontal="center" vertical="center"/>
    </xf>
    <xf borderId="32" fillId="18" fontId="1" numFmtId="0" xfId="0" applyAlignment="1" applyBorder="1" applyFont="1">
      <alignment horizontal="center" vertical="center"/>
    </xf>
    <xf borderId="32" fillId="28" fontId="1" numFmtId="0" xfId="0" applyAlignment="1" applyBorder="1" applyFont="1">
      <alignment horizontal="center" vertical="center"/>
    </xf>
    <xf borderId="32" fillId="29" fontId="1" numFmtId="0" xfId="0" applyAlignment="1" applyBorder="1" applyFont="1">
      <alignment horizontal="center" vertical="center"/>
    </xf>
    <xf borderId="32" fillId="30" fontId="1" numFmtId="0" xfId="0" applyAlignment="1" applyBorder="1" applyFont="1">
      <alignment horizontal="center" vertical="center"/>
    </xf>
    <xf borderId="5" fillId="0" fontId="14" numFmtId="0" xfId="0" applyAlignment="1" applyBorder="1" applyFont="1">
      <alignment horizontal="center" textRotation="90" vertical="center"/>
    </xf>
    <xf borderId="1" fillId="31" fontId="3" numFmtId="0" xfId="0" applyAlignment="1" applyBorder="1" applyFont="1">
      <alignment horizontal="center" vertical="center"/>
    </xf>
    <xf borderId="1" fillId="31" fontId="27" numFmtId="0" xfId="0" applyAlignment="1" applyBorder="1" applyFont="1">
      <alignment horizontal="center" textRotation="90" vertical="center"/>
    </xf>
    <xf borderId="1" fillId="31" fontId="1" numFmtId="0" xfId="0" applyAlignment="1" applyBorder="1" applyFont="1">
      <alignment horizontal="center" shrinkToFit="1" vertical="center" wrapText="0"/>
    </xf>
    <xf borderId="1" fillId="31" fontId="9" numFmtId="0" xfId="0" applyAlignment="1" applyBorder="1" applyFont="1">
      <alignment horizontal="center" shrinkToFit="1" vertical="center" wrapText="0"/>
    </xf>
    <xf borderId="1" fillId="31" fontId="1" numFmtId="0" xfId="0" applyAlignment="1" applyBorder="1" applyFont="1">
      <alignment horizontal="center" vertical="center"/>
    </xf>
    <xf borderId="41" fillId="31" fontId="12" numFmtId="164" xfId="0" applyAlignment="1" applyBorder="1" applyFont="1" applyNumberFormat="1">
      <alignment horizontal="center" vertical="center"/>
    </xf>
    <xf borderId="42" fillId="31" fontId="1" numFmtId="0" xfId="0" applyAlignment="1" applyBorder="1" applyFont="1">
      <alignment horizontal="center" vertical="center"/>
    </xf>
    <xf borderId="42" fillId="31" fontId="26" numFmtId="0" xfId="0" applyAlignment="1" applyBorder="1" applyFont="1">
      <alignment horizontal="center" shrinkToFit="0" vertical="center" wrapText="1"/>
    </xf>
    <xf borderId="15" fillId="31" fontId="1" numFmtId="164" xfId="0" applyAlignment="1" applyBorder="1" applyFont="1" applyNumberFormat="1">
      <alignment horizontal="center" vertical="center"/>
    </xf>
    <xf borderId="1" fillId="2" fontId="25" numFmtId="0" xfId="0" applyAlignment="1" applyBorder="1" applyFont="1">
      <alignment horizontal="center" textRotation="90" vertical="center"/>
    </xf>
    <xf borderId="1" fillId="2" fontId="1" numFmtId="0" xfId="0" applyAlignment="1" applyBorder="1" applyFont="1">
      <alignment horizontal="center" shrinkToFit="1" vertical="center" wrapText="0"/>
    </xf>
    <xf borderId="1" fillId="2" fontId="12" numFmtId="164" xfId="0" applyAlignment="1" applyBorder="1" applyFont="1" applyNumberFormat="1">
      <alignment horizontal="center" vertical="center"/>
    </xf>
    <xf borderId="42" fillId="2" fontId="1" numFmtId="0" xfId="0" applyAlignment="1" applyBorder="1" applyFont="1">
      <alignment horizontal="center" vertical="center"/>
    </xf>
    <xf borderId="1" fillId="2" fontId="26" numFmtId="0" xfId="0" applyAlignment="1" applyBorder="1" applyFont="1">
      <alignment horizontal="center" shrinkToFit="0" vertical="center" wrapText="1"/>
    </xf>
    <xf borderId="15" fillId="2" fontId="1" numFmtId="164" xfId="0" applyAlignment="1" applyBorder="1" applyFont="1" applyNumberFormat="1">
      <alignment horizontal="center" vertical="center"/>
    </xf>
    <xf borderId="41" fillId="2" fontId="1" numFmtId="0" xfId="0" applyAlignment="1" applyBorder="1" applyFont="1">
      <alignment horizontal="center" vertical="center"/>
    </xf>
    <xf borderId="15" fillId="2" fontId="26" numFmtId="0" xfId="0" applyAlignment="1" applyBorder="1" applyFont="1">
      <alignment horizontal="center" shrinkToFit="0" vertical="center" wrapText="1"/>
    </xf>
    <xf borderId="1" fillId="2" fontId="27" numFmtId="0" xfId="0" applyAlignment="1" applyBorder="1" applyFont="1">
      <alignment horizontal="center" textRotation="90" vertical="center"/>
    </xf>
    <xf borderId="15" fillId="2" fontId="14" numFmtId="0" xfId="0" applyAlignment="1" applyBorder="1" applyFont="1">
      <alignment horizontal="center" textRotation="90" vertical="center"/>
    </xf>
    <xf borderId="1" fillId="31" fontId="25" numFmtId="0" xfId="0" applyAlignment="1" applyBorder="1" applyFont="1">
      <alignment horizontal="center" textRotation="90" vertical="center"/>
    </xf>
    <xf borderId="1" fillId="31" fontId="12" numFmtId="164" xfId="0" applyAlignment="1" applyBorder="1" applyFont="1" applyNumberFormat="1">
      <alignment horizontal="center" vertical="center"/>
    </xf>
    <xf borderId="15" fillId="31" fontId="26" numFmtId="0" xfId="0" applyAlignment="1" applyBorder="1" applyFont="1">
      <alignment horizontal="center" shrinkToFit="0" vertical="center" wrapText="1"/>
    </xf>
    <xf borderId="1" fillId="31" fontId="26" numFmtId="0" xfId="0" applyAlignment="1" applyBorder="1" applyFont="1">
      <alignment horizontal="center" shrinkToFit="0" vertical="center" wrapText="1"/>
    </xf>
    <xf borderId="41" fillId="2" fontId="12" numFmtId="164" xfId="0" applyAlignment="1" applyBorder="1" applyFont="1" applyNumberFormat="1">
      <alignment horizontal="center" vertical="center"/>
    </xf>
    <xf borderId="43" fillId="2" fontId="14" numFmtId="0" xfId="0" applyAlignment="1" applyBorder="1" applyFont="1">
      <alignment horizontal="center" textRotation="90" vertical="center"/>
    </xf>
    <xf borderId="33" fillId="2" fontId="1" numFmtId="0" xfId="0" applyAlignment="1" applyBorder="1" applyFont="1">
      <alignment horizontal="center" vertical="center"/>
    </xf>
    <xf borderId="33" fillId="2" fontId="3" numFmtId="0" xfId="0" applyAlignment="1" applyBorder="1" applyFont="1">
      <alignment horizontal="center" vertical="center"/>
    </xf>
    <xf borderId="33" fillId="2" fontId="27" numFmtId="0" xfId="0" applyAlignment="1" applyBorder="1" applyFont="1">
      <alignment horizontal="center" textRotation="90" vertical="center"/>
    </xf>
    <xf borderId="33" fillId="2" fontId="1" numFmtId="0" xfId="0" applyAlignment="1" applyBorder="1" applyFont="1">
      <alignment horizontal="center" shrinkToFit="1" vertical="center" wrapText="0"/>
    </xf>
    <xf borderId="44" fillId="2" fontId="12" numFmtId="164" xfId="0" applyAlignment="1" applyBorder="1" applyFont="1" applyNumberFormat="1">
      <alignment horizontal="center" vertical="center"/>
    </xf>
    <xf borderId="43" fillId="2" fontId="1" numFmtId="0" xfId="0" applyAlignment="1" applyBorder="1" applyFont="1">
      <alignment horizontal="center" vertical="center"/>
    </xf>
    <xf borderId="35" fillId="2" fontId="1" numFmtId="0" xfId="0" applyAlignment="1" applyBorder="1" applyFont="1">
      <alignment horizontal="center" vertical="center"/>
    </xf>
    <xf borderId="44" fillId="2" fontId="1" numFmtId="0" xfId="0" applyAlignment="1" applyBorder="1" applyFont="1">
      <alignment horizontal="center" vertical="center"/>
    </xf>
    <xf borderId="33" fillId="2" fontId="26" numFmtId="0" xfId="0" applyAlignment="1" applyBorder="1" applyFont="1">
      <alignment horizontal="center" shrinkToFit="0" vertical="center" wrapText="1"/>
    </xf>
    <xf borderId="43" fillId="2" fontId="1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textRotation="90" vertical="center"/>
    </xf>
    <xf borderId="0" fillId="0" fontId="14" numFmtId="0" xfId="0" applyAlignment="1" applyFont="1">
      <alignment horizontal="center" textRotation="90" vertical="center"/>
    </xf>
    <xf borderId="0" fillId="0" fontId="25" numFmtId="0" xfId="0" applyAlignment="1" applyFont="1">
      <alignment horizontal="center" textRotation="90" vertical="center"/>
    </xf>
    <xf borderId="0" fillId="0" fontId="1" numFmtId="0" xfId="0" applyAlignment="1" applyFont="1">
      <alignment horizontal="center" shrinkToFit="1" vertical="center" wrapText="0"/>
    </xf>
    <xf borderId="1" fillId="2" fontId="20" numFmtId="164" xfId="0" applyAlignment="1" applyBorder="1" applyFont="1" applyNumberFormat="1">
      <alignment horizontal="right" vertical="center"/>
    </xf>
    <xf borderId="0" fillId="0" fontId="1" numFmtId="164" xfId="0" applyAlignment="1" applyFont="1" applyNumberFormat="1">
      <alignment horizontal="center" vertical="center"/>
    </xf>
    <xf borderId="12" fillId="2" fontId="1" numFmtId="0" xfId="0" applyAlignment="1" applyBorder="1" applyFont="1">
      <alignment horizontal="center" vertical="center"/>
    </xf>
    <xf borderId="1" fillId="36" fontId="1" numFmtId="0" xfId="0" applyAlignment="1" applyBorder="1" applyFont="1">
      <alignment horizontal="center" vertical="center"/>
    </xf>
    <xf borderId="0" fillId="0" fontId="10" numFmtId="0" xfId="0" applyAlignment="1" applyFont="1">
      <alignment textRotation="90" vertical="center"/>
    </xf>
    <xf borderId="38" fillId="2" fontId="14" numFmtId="0" xfId="0" applyAlignment="1" applyBorder="1" applyFont="1">
      <alignment horizontal="center" textRotation="180" vertical="center"/>
    </xf>
    <xf borderId="1" fillId="2" fontId="10" numFmtId="0" xfId="0" applyAlignment="1" applyBorder="1" applyFont="1">
      <alignment textRotation="90" vertical="center"/>
    </xf>
    <xf borderId="15" fillId="2" fontId="14" numFmtId="0" xfId="0" applyAlignment="1" applyBorder="1" applyFont="1">
      <alignment horizontal="center" textRotation="255" vertical="center"/>
    </xf>
    <xf borderId="1" fillId="31" fontId="1" numFmtId="164" xfId="0" applyAlignment="1" applyBorder="1" applyFont="1" applyNumberFormat="1">
      <alignment horizontal="center" vertical="center"/>
    </xf>
    <xf borderId="5" fillId="0" fontId="14" numFmtId="0" xfId="0" applyAlignment="1" applyBorder="1" applyFont="1">
      <alignment horizontal="center" textRotation="255" vertical="center"/>
    </xf>
    <xf borderId="0" fillId="0" fontId="25" numFmtId="0" xfId="0" applyAlignment="1" applyFont="1">
      <alignment horizontal="center" textRotation="180" vertical="center"/>
    </xf>
    <xf borderId="0" fillId="0" fontId="12" numFmtId="164" xfId="0" applyAlignment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5" fillId="0" fontId="26" numFmtId="0" xfId="0" applyAlignment="1" applyBorder="1" applyFont="1">
      <alignment horizontal="center" shrinkToFit="0" vertical="center" wrapText="1"/>
    </xf>
    <xf borderId="15" fillId="2" fontId="14" numFmtId="0" xfId="0" applyAlignment="1" applyBorder="1" applyFont="1">
      <alignment horizontal="center" textRotation="180" vertical="center"/>
    </xf>
    <xf borderId="1" fillId="31" fontId="25" numFmtId="0" xfId="0" applyAlignment="1" applyBorder="1" applyFont="1">
      <alignment horizontal="center" textRotation="180" vertical="center"/>
    </xf>
    <xf borderId="7" fillId="0" fontId="14" numFmtId="0" xfId="0" applyAlignment="1" applyBorder="1" applyFont="1">
      <alignment horizontal="center" textRotation="255" vertical="center"/>
    </xf>
    <xf borderId="8" fillId="0" fontId="25" numFmtId="0" xfId="0" applyAlignment="1" applyBorder="1" applyFont="1">
      <alignment horizontal="center" textRotation="90" vertical="center"/>
    </xf>
    <xf borderId="8" fillId="0" fontId="12" numFmtId="164" xfId="0" applyAlignment="1" applyBorder="1" applyFont="1" applyNumberFormat="1">
      <alignment horizontal="center" vertical="center"/>
    </xf>
    <xf borderId="21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43" fillId="31" fontId="1" numFmtId="0" xfId="0" applyAlignment="1" applyBorder="1" applyFont="1">
      <alignment horizontal="center" vertical="center"/>
    </xf>
    <xf borderId="44" fillId="31" fontId="1" numFmtId="0" xfId="0" applyAlignment="1" applyBorder="1" applyFont="1">
      <alignment horizontal="center" vertical="center"/>
    </xf>
    <xf borderId="33" fillId="18" fontId="1" numFmtId="0" xfId="0" applyAlignment="1" applyBorder="1" applyFont="1">
      <alignment horizontal="center" vertical="center"/>
    </xf>
    <xf borderId="33" fillId="28" fontId="1" numFmtId="0" xfId="0" applyAlignment="1" applyBorder="1" applyFont="1">
      <alignment horizontal="center" vertical="center"/>
    </xf>
    <xf borderId="33" fillId="29" fontId="1" numFmtId="0" xfId="0" applyAlignment="1" applyBorder="1" applyFont="1">
      <alignment horizontal="center" vertical="center"/>
    </xf>
    <xf borderId="33" fillId="30" fontId="1" numFmtId="0" xfId="0" applyAlignment="1" applyBorder="1" applyFont="1">
      <alignment horizontal="center" vertical="center"/>
    </xf>
    <xf borderId="1" fillId="2" fontId="24" numFmtId="164" xfId="0" applyAlignment="1" applyBorder="1" applyFont="1" applyNumberFormat="1">
      <alignment horizontal="center" vertical="center"/>
    </xf>
    <xf borderId="38" fillId="2" fontId="14" numFmtId="0" xfId="0" applyAlignment="1" applyBorder="1" applyFont="1">
      <alignment horizontal="center" textRotation="90" vertical="center"/>
    </xf>
    <xf borderId="32" fillId="31" fontId="25" numFmtId="0" xfId="0" applyAlignment="1" applyBorder="1" applyFont="1">
      <alignment horizontal="center" textRotation="90" vertical="center"/>
    </xf>
    <xf borderId="38" fillId="31" fontId="26" numFmtId="0" xfId="0" applyAlignment="1" applyBorder="1" applyFont="1">
      <alignment horizontal="center" shrinkToFit="0" vertical="center" wrapText="1"/>
    </xf>
    <xf borderId="38" fillId="31" fontId="1" numFmtId="164" xfId="0" applyAlignment="1" applyBorder="1" applyFont="1" applyNumberFormat="1">
      <alignment horizontal="center" vertical="center"/>
    </xf>
    <xf borderId="31" fillId="36" fontId="1" numFmtId="0" xfId="0" applyAlignment="1" applyBorder="1" applyFont="1">
      <alignment horizontal="center" vertical="center"/>
    </xf>
    <xf borderId="7" fillId="0" fontId="14" numFmtId="0" xfId="0" applyAlignment="1" applyBorder="1" applyFont="1">
      <alignment horizontal="center" textRotation="90" vertical="center"/>
    </xf>
    <xf borderId="33" fillId="2" fontId="25" numFmtId="0" xfId="0" applyAlignment="1" applyBorder="1" applyFont="1">
      <alignment horizontal="center" textRotation="90" vertical="center"/>
    </xf>
    <xf borderId="33" fillId="2" fontId="12" numFmtId="164" xfId="0" applyAlignment="1" applyBorder="1" applyFont="1" applyNumberFormat="1">
      <alignment horizontal="center" vertical="center"/>
    </xf>
    <xf borderId="43" fillId="2" fontId="26" numFmtId="0" xfId="0" applyAlignment="1" applyBorder="1" applyFont="1">
      <alignment horizontal="center" shrinkToFit="0" vertical="center" wrapText="1"/>
    </xf>
    <xf borderId="33" fillId="31" fontId="1" numFmtId="0" xfId="0" applyAlignment="1" applyBorder="1" applyFont="1">
      <alignment horizontal="center" vertical="center"/>
    </xf>
    <xf borderId="0" fillId="0" fontId="10" numFmtId="0" xfId="0" applyFont="1"/>
    <xf borderId="5" fillId="0" fontId="13" numFmtId="0" xfId="0" applyAlignment="1" applyBorder="1" applyFont="1">
      <alignment vertical="center"/>
    </xf>
    <xf borderId="0" fillId="0" fontId="13" numFmtId="0" xfId="0" applyAlignment="1" applyFont="1">
      <alignment horizontal="right" vertical="center"/>
    </xf>
    <xf borderId="0" fillId="0" fontId="13" numFmtId="166" xfId="0" applyAlignment="1" applyFont="1" applyNumberFormat="1">
      <alignment horizontal="center" vertical="center"/>
    </xf>
    <xf borderId="0" fillId="0" fontId="13" numFmtId="0" xfId="0" applyAlignment="1" applyFont="1">
      <alignment horizontal="left" readingOrder="0" vertical="center"/>
    </xf>
    <xf borderId="1" fillId="37" fontId="1" numFmtId="0" xfId="0" applyBorder="1" applyFill="1" applyFont="1"/>
    <xf borderId="1" fillId="15" fontId="1" numFmtId="0" xfId="0" applyBorder="1" applyFont="1"/>
    <xf borderId="1" fillId="38" fontId="1" numFmtId="0" xfId="0" applyBorder="1" applyFill="1" applyFont="1"/>
    <xf borderId="1" fillId="39" fontId="1" numFmtId="0" xfId="0" applyBorder="1" applyFill="1" applyFont="1"/>
    <xf borderId="1" fillId="40" fontId="1" numFmtId="0" xfId="0" applyBorder="1" applyFill="1" applyFont="1"/>
    <xf borderId="0" fillId="0" fontId="12" numFmtId="0" xfId="0" applyAlignment="1" applyFont="1">
      <alignment horizontal="right" shrinkToFit="0" vertical="top" wrapText="1"/>
    </xf>
    <xf borderId="0" fillId="0" fontId="10" numFmtId="0" xfId="0" applyAlignment="1" applyFont="1">
      <alignment shrinkToFit="0" vertical="top" wrapText="1"/>
    </xf>
    <xf borderId="0" fillId="0" fontId="5" numFmtId="0" xfId="0" applyAlignment="1" applyFont="1">
      <alignment vertical="center"/>
    </xf>
    <xf borderId="0" fillId="0" fontId="10" numFmtId="167" xfId="0" applyAlignment="1" applyFont="1" applyNumberFormat="1">
      <alignment vertical="center"/>
    </xf>
    <xf borderId="11" fillId="31" fontId="1" numFmtId="0" xfId="0" applyAlignment="1" applyBorder="1" applyFont="1">
      <alignment horizontal="center" vertical="center"/>
    </xf>
    <xf borderId="15" fillId="2" fontId="2" numFmtId="0" xfId="0" applyAlignment="1" applyBorder="1" applyFont="1">
      <alignment shrinkToFit="0" vertical="center" wrapText="1"/>
    </xf>
    <xf borderId="0" fillId="0" fontId="10" numFmtId="166" xfId="0" applyAlignment="1" applyFont="1" applyNumberFormat="1">
      <alignment vertical="center"/>
    </xf>
    <xf borderId="0" fillId="0" fontId="3" numFmtId="2" xfId="0" applyAlignment="1" applyFont="1" applyNumberFormat="1">
      <alignment horizontal="center" vertical="center"/>
    </xf>
    <xf borderId="0" fillId="0" fontId="12" numFmtId="0" xfId="0" applyAlignment="1" applyFont="1">
      <alignment horizontal="center"/>
    </xf>
    <xf borderId="0" fillId="0" fontId="28" numFmtId="0" xfId="0" applyAlignment="1" applyFont="1">
      <alignment horizontal="center"/>
    </xf>
    <xf borderId="0" fillId="0" fontId="5" numFmtId="0" xfId="0" applyAlignment="1" applyFont="1">
      <alignment horizontal="right" shrinkToFit="0" wrapText="1"/>
    </xf>
    <xf borderId="10" fillId="31" fontId="5" numFmtId="0" xfId="0" applyAlignment="1" applyBorder="1" applyFont="1">
      <alignment horizontal="center" vertical="center"/>
    </xf>
    <xf borderId="1" fillId="37" fontId="16" numFmtId="0" xfId="0" applyAlignment="1" applyBorder="1" applyFont="1">
      <alignment horizontal="center" vertical="center"/>
    </xf>
    <xf borderId="1" fillId="15" fontId="16" numFmtId="0" xfId="0" applyAlignment="1" applyBorder="1" applyFont="1">
      <alignment horizontal="center" vertical="center"/>
    </xf>
    <xf borderId="1" fillId="38" fontId="16" numFmtId="0" xfId="0" applyAlignment="1" applyBorder="1" applyFont="1">
      <alignment horizontal="center" vertical="center"/>
    </xf>
    <xf borderId="1" fillId="39" fontId="16" numFmtId="0" xfId="0" applyAlignment="1" applyBorder="1" applyFont="1">
      <alignment horizontal="center" vertical="center"/>
    </xf>
    <xf borderId="1" fillId="40" fontId="16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shrinkToFit="0" textRotation="90" vertical="center" wrapText="1"/>
    </xf>
    <xf borderId="33" fillId="33" fontId="7" numFmtId="0" xfId="0" applyAlignment="1" applyBorder="1" applyFont="1">
      <alignment horizontal="center" shrinkToFit="0" vertical="center" wrapText="1"/>
    </xf>
    <xf borderId="34" fillId="17" fontId="6" numFmtId="0" xfId="0" applyAlignment="1" applyBorder="1" applyFont="1">
      <alignment horizontal="center" shrinkToFit="0" vertical="center" wrapText="1"/>
    </xf>
    <xf borderId="12" fillId="37" fontId="1" numFmtId="0" xfId="0" applyAlignment="1" applyBorder="1" applyFont="1">
      <alignment horizontal="center" vertical="center"/>
    </xf>
    <xf borderId="12" fillId="30" fontId="1" numFmtId="0" xfId="0" applyAlignment="1" applyBorder="1" applyFont="1">
      <alignment horizontal="center" vertical="center"/>
    </xf>
    <xf borderId="12" fillId="4" fontId="7" numFmtId="0" xfId="0" applyAlignment="1" applyBorder="1" applyFont="1">
      <alignment horizontal="center" shrinkToFit="0" vertical="center" wrapText="1"/>
    </xf>
    <xf borderId="12" fillId="20" fontId="1" numFmtId="0" xfId="0" applyAlignment="1" applyBorder="1" applyFont="1">
      <alignment horizontal="center" shrinkToFit="0" vertical="center" wrapText="1"/>
    </xf>
    <xf borderId="12" fillId="21" fontId="1" numFmtId="0" xfId="0" applyAlignment="1" applyBorder="1" applyFont="1">
      <alignment horizontal="center" shrinkToFit="0" vertical="center" wrapText="1"/>
    </xf>
    <xf borderId="12" fillId="22" fontId="1" numFmtId="0" xfId="0" applyAlignment="1" applyBorder="1" applyFont="1">
      <alignment horizontal="center" shrinkToFit="0" vertical="center" wrapText="1"/>
    </xf>
    <xf borderId="12" fillId="23" fontId="1" numFmtId="0" xfId="0" applyAlignment="1" applyBorder="1" applyFont="1">
      <alignment horizontal="center" shrinkToFit="0" vertical="center" wrapText="1"/>
    </xf>
    <xf borderId="12" fillId="34" fontId="1" numFmtId="0" xfId="0" applyAlignment="1" applyBorder="1" applyFont="1">
      <alignment horizontal="center" shrinkToFit="0" vertical="center" wrapText="1"/>
    </xf>
    <xf borderId="12" fillId="15" fontId="6" numFmtId="0" xfId="0" applyAlignment="1" applyBorder="1" applyFont="1">
      <alignment horizontal="center" shrinkToFit="0" vertical="center" wrapText="1"/>
    </xf>
    <xf borderId="12" fillId="38" fontId="6" numFmtId="0" xfId="0" applyAlignment="1" applyBorder="1" applyFont="1">
      <alignment horizontal="center" shrinkToFit="0" vertical="center" wrapText="1"/>
    </xf>
    <xf borderId="12" fillId="39" fontId="1" numFmtId="0" xfId="0" applyAlignment="1" applyBorder="1" applyFont="1">
      <alignment horizontal="center" vertical="center"/>
    </xf>
    <xf borderId="12" fillId="40" fontId="1" numFmtId="0" xfId="0" applyAlignment="1" applyBorder="1" applyFont="1">
      <alignment horizontal="center" shrinkToFit="0" vertical="center" wrapText="1"/>
    </xf>
    <xf borderId="12" fillId="30" fontId="1" numFmtId="0" xfId="0" applyAlignment="1" applyBorder="1" applyFont="1">
      <alignment horizontal="center" shrinkToFit="0" vertical="center" wrapText="1"/>
    </xf>
    <xf borderId="1" fillId="30" fontId="1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textRotation="90" vertical="center" wrapText="1"/>
    </xf>
    <xf borderId="41" fillId="2" fontId="3" numFmtId="0" xfId="0" applyAlignment="1" applyBorder="1" applyFont="1">
      <alignment horizontal="center" shrinkToFit="0" vertical="center" wrapText="1"/>
    </xf>
    <xf borderId="1" fillId="2" fontId="29" numFmtId="0" xfId="0" applyAlignment="1" applyBorder="1" applyFont="1">
      <alignment horizontal="center" shrinkToFit="0" vertical="center" wrapText="1"/>
    </xf>
    <xf borderId="1" fillId="37" fontId="1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15" fontId="6" numFmtId="0" xfId="0" applyAlignment="1" applyBorder="1" applyFont="1">
      <alignment horizontal="center" shrinkToFit="0" vertical="center" wrapText="1"/>
    </xf>
    <xf borderId="1" fillId="38" fontId="6" numFmtId="0" xfId="0" applyAlignment="1" applyBorder="1" applyFont="1">
      <alignment horizontal="center" shrinkToFit="0" vertical="center" wrapText="1"/>
    </xf>
    <xf borderId="1" fillId="2" fontId="22" numFmtId="0" xfId="0" applyAlignment="1" applyBorder="1" applyFont="1">
      <alignment horizontal="center" vertical="center"/>
    </xf>
    <xf borderId="1" fillId="15" fontId="1" numFmtId="0" xfId="0" applyAlignment="1" applyBorder="1" applyFont="1">
      <alignment horizontal="center" vertical="center"/>
    </xf>
    <xf borderId="1" fillId="38" fontId="1" numFmtId="0" xfId="0" applyAlignment="1" applyBorder="1" applyFont="1">
      <alignment horizontal="center" vertical="center"/>
    </xf>
    <xf borderId="1" fillId="40" fontId="1" numFmtId="0" xfId="0" applyAlignment="1" applyBorder="1" applyFont="1">
      <alignment horizontal="center" vertical="center"/>
    </xf>
    <xf borderId="32" fillId="2" fontId="3" numFmtId="0" xfId="0" applyAlignment="1" applyBorder="1" applyFont="1">
      <alignment horizontal="center" vertical="center"/>
    </xf>
    <xf borderId="32" fillId="2" fontId="14" numFmtId="0" xfId="0" applyAlignment="1" applyBorder="1" applyFont="1">
      <alignment horizontal="center" textRotation="180" vertical="center"/>
    </xf>
    <xf borderId="32" fillId="2" fontId="1" numFmtId="0" xfId="0" applyAlignment="1" applyBorder="1" applyFont="1">
      <alignment horizontal="center" shrinkToFit="0" vertical="center" wrapText="1"/>
    </xf>
    <xf borderId="32" fillId="2" fontId="12" numFmtId="164" xfId="0" applyAlignment="1" applyBorder="1" applyFont="1" applyNumberFormat="1">
      <alignment horizontal="center" shrinkToFit="1" vertical="center" wrapText="0"/>
    </xf>
    <xf borderId="39" fillId="2" fontId="12" numFmtId="0" xfId="0" applyAlignment="1" applyBorder="1" applyFont="1">
      <alignment horizontal="center" shrinkToFit="1" vertical="center" wrapText="0"/>
    </xf>
    <xf borderId="32" fillId="2" fontId="11" numFmtId="0" xfId="0" applyAlignment="1" applyBorder="1" applyFont="1">
      <alignment horizontal="center" vertical="center"/>
    </xf>
    <xf borderId="39" fillId="2" fontId="12" numFmtId="0" xfId="0" applyAlignment="1" applyBorder="1" applyFont="1">
      <alignment horizontal="center" vertical="center"/>
    </xf>
    <xf borderId="32" fillId="2" fontId="12" numFmtId="0" xfId="0" applyAlignment="1" applyBorder="1" applyFont="1">
      <alignment horizontal="center" shrinkToFit="1" vertical="center" wrapText="0"/>
    </xf>
    <xf borderId="39" fillId="2" fontId="11" numFmtId="0" xfId="0" applyAlignment="1" applyBorder="1" applyFont="1">
      <alignment horizontal="center" vertical="center"/>
    </xf>
    <xf borderId="39" fillId="2" fontId="1" numFmtId="0" xfId="0" applyAlignment="1" applyBorder="1" applyFont="1">
      <alignment horizontal="center" vertical="center"/>
    </xf>
    <xf borderId="40" fillId="2" fontId="1" numFmtId="0" xfId="0" applyAlignment="1" applyBorder="1" applyFont="1">
      <alignment horizontal="center" vertical="center"/>
    </xf>
    <xf borderId="32" fillId="2" fontId="1" numFmtId="164" xfId="0" applyAlignment="1" applyBorder="1" applyFont="1" applyNumberFormat="1">
      <alignment horizontal="center" vertical="center"/>
    </xf>
    <xf borderId="32" fillId="37" fontId="1" numFmtId="0" xfId="0" applyAlignment="1" applyBorder="1" applyFont="1">
      <alignment horizontal="center" vertical="center"/>
    </xf>
    <xf borderId="32" fillId="40" fontId="1" numFmtId="0" xfId="0" applyAlignment="1" applyBorder="1" applyFont="1">
      <alignment horizontal="center" vertical="center"/>
    </xf>
    <xf borderId="1" fillId="31" fontId="14" numFmtId="0" xfId="0" applyAlignment="1" applyBorder="1" applyFont="1">
      <alignment horizontal="center" textRotation="180" vertical="center"/>
    </xf>
    <xf borderId="1" fillId="31" fontId="1" numFmtId="0" xfId="0" applyAlignment="1" applyBorder="1" applyFont="1">
      <alignment horizontal="center" shrinkToFit="0" vertical="center" wrapText="1"/>
    </xf>
    <xf borderId="1" fillId="31" fontId="12" numFmtId="164" xfId="0" applyAlignment="1" applyBorder="1" applyFont="1" applyNumberFormat="1">
      <alignment horizontal="center" shrinkToFit="1" vertical="center" wrapText="0"/>
    </xf>
    <xf borderId="42" fillId="31" fontId="12" numFmtId="0" xfId="0" applyAlignment="1" applyBorder="1" applyFont="1">
      <alignment horizontal="center" shrinkToFit="1" vertical="center" wrapText="0"/>
    </xf>
    <xf borderId="1" fillId="31" fontId="11" numFmtId="0" xfId="0" applyAlignment="1" applyBorder="1" applyFont="1">
      <alignment horizontal="center" vertical="center"/>
    </xf>
    <xf borderId="42" fillId="31" fontId="12" numFmtId="0" xfId="0" applyAlignment="1" applyBorder="1" applyFont="1">
      <alignment horizontal="center" vertical="center"/>
    </xf>
    <xf borderId="1" fillId="31" fontId="12" numFmtId="0" xfId="0" applyAlignment="1" applyBorder="1" applyFont="1">
      <alignment horizontal="center" shrinkToFit="1" vertical="center" wrapText="0"/>
    </xf>
    <xf borderId="42" fillId="31" fontId="11" numFmtId="0" xfId="0" applyAlignment="1" applyBorder="1" applyFont="1">
      <alignment horizontal="center" vertical="center"/>
    </xf>
    <xf borderId="1" fillId="41" fontId="1" numFmtId="0" xfId="0" applyAlignment="1" applyBorder="1" applyFill="1" applyFont="1">
      <alignment horizontal="center" vertical="center"/>
    </xf>
    <xf borderId="1" fillId="2" fontId="14" numFmtId="0" xfId="0" applyAlignment="1" applyBorder="1" applyFont="1">
      <alignment horizontal="center" textRotation="180" vertical="center"/>
    </xf>
    <xf borderId="1" fillId="2" fontId="12" numFmtId="164" xfId="0" applyAlignment="1" applyBorder="1" applyFont="1" applyNumberFormat="1">
      <alignment horizontal="center" shrinkToFit="1" vertical="center" wrapText="0"/>
    </xf>
    <xf borderId="42" fillId="2" fontId="12" numFmtId="0" xfId="0" applyAlignment="1" applyBorder="1" applyFont="1">
      <alignment horizontal="center" shrinkToFit="1" vertical="center" wrapText="0"/>
    </xf>
    <xf borderId="1" fillId="2" fontId="11" numFmtId="0" xfId="0" applyAlignment="1" applyBorder="1" applyFont="1">
      <alignment horizontal="center" vertical="center"/>
    </xf>
    <xf borderId="42" fillId="2" fontId="12" numFmtId="0" xfId="0" applyAlignment="1" applyBorder="1" applyFont="1">
      <alignment horizontal="center" vertical="center"/>
    </xf>
    <xf borderId="1" fillId="2" fontId="12" numFmtId="0" xfId="0" applyAlignment="1" applyBorder="1" applyFont="1">
      <alignment horizontal="center" shrinkToFit="1" vertical="center" wrapText="0"/>
    </xf>
    <xf borderId="42" fillId="2" fontId="11" numFmtId="0" xfId="0" applyAlignment="1" applyBorder="1" applyFont="1">
      <alignment horizontal="center" vertical="center"/>
    </xf>
    <xf borderId="28" fillId="2" fontId="2" numFmtId="0" xfId="0" applyAlignment="1" applyBorder="1" applyFont="1">
      <alignment horizontal="center" shrinkToFit="0" vertical="center" wrapText="1"/>
    </xf>
    <xf borderId="24" fillId="2" fontId="12" numFmtId="0" xfId="0" applyAlignment="1" applyBorder="1" applyFont="1">
      <alignment horizontal="center" shrinkToFit="1" vertical="center" wrapText="0"/>
    </xf>
    <xf borderId="20" fillId="0" fontId="4" numFmtId="0" xfId="0" applyBorder="1" applyFont="1"/>
    <xf borderId="22" fillId="0" fontId="4" numFmtId="0" xfId="0" applyBorder="1" applyFont="1"/>
    <xf borderId="1" fillId="2" fontId="1" numFmtId="164" xfId="0" applyAlignment="1" applyBorder="1" applyFont="1" applyNumberForma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textRotation="180" vertical="center"/>
    </xf>
    <xf borderId="23" fillId="0" fontId="12" numFmtId="0" xfId="0" applyAlignment="1" applyBorder="1" applyFont="1">
      <alignment horizontal="center" shrinkToFit="1" vertical="center" wrapText="0"/>
    </xf>
    <xf borderId="0" fillId="0" fontId="11" numFmtId="0" xfId="0" applyAlignment="1" applyFont="1">
      <alignment horizontal="center" vertical="center"/>
    </xf>
    <xf borderId="23" fillId="0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center" shrinkToFit="1" vertical="center" wrapText="0"/>
    </xf>
    <xf borderId="23" fillId="0" fontId="11" numFmtId="0" xfId="0" applyAlignment="1" applyBorder="1" applyFont="1">
      <alignment horizontal="center" vertical="center"/>
    </xf>
    <xf borderId="15" fillId="31" fontId="12" numFmtId="0" xfId="0" applyAlignment="1" applyBorder="1" applyFont="1">
      <alignment horizontal="center" shrinkToFit="1" vertical="center" wrapText="0"/>
    </xf>
    <xf borderId="15" fillId="31" fontId="11" numFmtId="0" xfId="0" applyAlignment="1" applyBorder="1" applyFont="1">
      <alignment horizontal="center" vertical="center"/>
    </xf>
    <xf borderId="15" fillId="31" fontId="12" numFmtId="0" xfId="0" applyAlignment="1" applyBorder="1" applyFont="1">
      <alignment horizontal="center" vertical="center"/>
    </xf>
    <xf borderId="33" fillId="37" fontId="1" numFmtId="0" xfId="0" applyAlignment="1" applyBorder="1" applyFont="1">
      <alignment horizontal="center" vertical="center"/>
    </xf>
    <xf borderId="33" fillId="41" fontId="1" numFmtId="0" xfId="0" applyAlignment="1" applyBorder="1" applyFont="1">
      <alignment horizontal="center" vertical="center"/>
    </xf>
    <xf borderId="33" fillId="40" fontId="1" numFmtId="0" xfId="0" applyAlignment="1" applyBorder="1" applyFont="1">
      <alignment horizontal="center" vertical="center"/>
    </xf>
    <xf borderId="33" fillId="2" fontId="14" numFmtId="0" xfId="0" applyAlignment="1" applyBorder="1" applyFont="1">
      <alignment horizontal="center" textRotation="180" vertical="center"/>
    </xf>
    <xf borderId="33" fillId="2" fontId="1" numFmtId="0" xfId="0" applyAlignment="1" applyBorder="1" applyFont="1">
      <alignment horizontal="center" shrinkToFit="0" vertical="center" wrapText="1"/>
    </xf>
    <xf borderId="33" fillId="2" fontId="12" numFmtId="164" xfId="0" applyAlignment="1" applyBorder="1" applyFont="1" applyNumberFormat="1">
      <alignment horizontal="center" shrinkToFit="1" vertical="center" wrapText="0"/>
    </xf>
    <xf borderId="35" fillId="2" fontId="12" numFmtId="0" xfId="0" applyAlignment="1" applyBorder="1" applyFont="1">
      <alignment horizontal="center" shrinkToFit="1" vertical="center" wrapText="0"/>
    </xf>
    <xf borderId="33" fillId="2" fontId="11" numFmtId="0" xfId="0" applyAlignment="1" applyBorder="1" applyFont="1">
      <alignment horizontal="center" vertical="center"/>
    </xf>
    <xf borderId="35" fillId="2" fontId="12" numFmtId="0" xfId="0" applyAlignment="1" applyBorder="1" applyFont="1">
      <alignment horizontal="center" vertical="center"/>
    </xf>
    <xf borderId="33" fillId="2" fontId="12" numFmtId="0" xfId="0" applyAlignment="1" applyBorder="1" applyFont="1">
      <alignment horizontal="center" shrinkToFit="1" vertical="center" wrapText="0"/>
    </xf>
    <xf borderId="35" fillId="2" fontId="11" numFmtId="0" xfId="0" applyAlignment="1" applyBorder="1" applyFont="1">
      <alignment horizontal="center" vertical="center"/>
    </xf>
    <xf borderId="33" fillId="2" fontId="1" numFmtId="164" xfId="0" applyAlignment="1" applyBorder="1" applyFont="1" applyNumberFormat="1">
      <alignment horizontal="center" vertical="center"/>
    </xf>
    <xf borderId="1" fillId="41" fontId="1" numFmtId="0" xfId="0" applyBorder="1" applyFont="1"/>
    <xf borderId="0" fillId="0" fontId="1" numFmtId="0" xfId="0" applyAlignment="1" applyFont="1">
      <alignment horizontal="left" shrinkToFit="0" vertical="top" wrapText="1"/>
    </xf>
    <xf borderId="1" fillId="41" fontId="16" numFmtId="0" xfId="0" applyAlignment="1" applyBorder="1" applyFont="1">
      <alignment horizontal="center" vertical="center"/>
    </xf>
    <xf borderId="12" fillId="18" fontId="1" numFmtId="0" xfId="0" applyAlignment="1" applyBorder="1" applyFont="1">
      <alignment horizontal="center" shrinkToFit="0" vertical="center" wrapText="1"/>
    </xf>
    <xf borderId="12" fillId="41" fontId="1" numFmtId="0" xfId="0" applyAlignment="1" applyBorder="1" applyFont="1">
      <alignment horizontal="center" shrinkToFit="0" vertical="center" wrapText="1"/>
    </xf>
    <xf borderId="1" fillId="40" fontId="1" numFmtId="0" xfId="0" applyAlignment="1" applyBorder="1" applyFont="1">
      <alignment horizontal="center" shrinkToFit="0" vertical="center" wrapText="1"/>
    </xf>
    <xf borderId="1" fillId="18" fontId="1" numFmtId="0" xfId="0" applyAlignment="1" applyBorder="1" applyFont="1">
      <alignment horizontal="center" shrinkToFit="0" vertical="center" wrapText="1"/>
    </xf>
    <xf borderId="1" fillId="41" fontId="1" numFmtId="0" xfId="0" applyAlignment="1" applyBorder="1" applyFont="1">
      <alignment horizontal="center" shrinkToFit="0" vertical="center" wrapText="1"/>
    </xf>
    <xf borderId="32" fillId="31" fontId="14" numFmtId="0" xfId="0" applyAlignment="1" applyBorder="1" applyFont="1">
      <alignment horizontal="center" textRotation="180" vertical="center"/>
    </xf>
    <xf borderId="32" fillId="31" fontId="1" numFmtId="0" xfId="0" applyAlignment="1" applyBorder="1" applyFont="1">
      <alignment horizontal="center" shrinkToFit="0" vertical="center" wrapText="1"/>
    </xf>
    <xf borderId="32" fillId="31" fontId="12" numFmtId="164" xfId="0" applyAlignment="1" applyBorder="1" applyFont="1" applyNumberFormat="1">
      <alignment horizontal="center" shrinkToFit="1" vertical="center" wrapText="0"/>
    </xf>
    <xf borderId="39" fillId="31" fontId="12" numFmtId="0" xfId="0" applyAlignment="1" applyBorder="1" applyFont="1">
      <alignment horizontal="center" shrinkToFit="1" vertical="center" wrapText="0"/>
    </xf>
    <xf borderId="32" fillId="31" fontId="11" numFmtId="0" xfId="0" applyAlignment="1" applyBorder="1" applyFont="1">
      <alignment horizontal="center" vertical="center"/>
    </xf>
    <xf borderId="39" fillId="31" fontId="12" numFmtId="0" xfId="0" applyAlignment="1" applyBorder="1" applyFont="1">
      <alignment horizontal="center" vertical="center"/>
    </xf>
    <xf borderId="32" fillId="31" fontId="12" numFmtId="0" xfId="0" applyAlignment="1" applyBorder="1" applyFont="1">
      <alignment horizontal="center" shrinkToFit="1" vertical="center" wrapText="0"/>
    </xf>
    <xf borderId="39" fillId="31" fontId="11" numFmtId="0" xfId="0" applyAlignment="1" applyBorder="1" applyFont="1">
      <alignment horizontal="center" vertical="center"/>
    </xf>
    <xf borderId="12" fillId="38" fontId="8" numFmtId="0" xfId="0" applyAlignment="1" applyBorder="1" applyFont="1">
      <alignment horizontal="center" shrinkToFit="0" vertical="center" wrapText="1"/>
    </xf>
    <xf borderId="45" fillId="2" fontId="14" numFmtId="0" xfId="0" applyAlignment="1" applyBorder="1" applyFont="1">
      <alignment horizontal="center" textRotation="90" vertical="center"/>
    </xf>
    <xf borderId="46" fillId="0" fontId="4" numFmtId="0" xfId="0" applyBorder="1" applyFont="1"/>
    <xf borderId="43" fillId="2" fontId="12" numFmtId="0" xfId="0" applyAlignment="1" applyBorder="1" applyFont="1">
      <alignment horizontal="center" shrinkToFit="1" vertical="center" wrapText="0"/>
    </xf>
    <xf borderId="43" fillId="2" fontId="11" numFmtId="0" xfId="0" applyAlignment="1" applyBorder="1" applyFont="1">
      <alignment horizontal="center" vertical="center"/>
    </xf>
    <xf borderId="43" fillId="2" fontId="12" numFmtId="0" xfId="0" applyAlignment="1" applyBorder="1" applyFont="1">
      <alignment horizontal="center" vertical="center"/>
    </xf>
    <xf borderId="0" fillId="0" fontId="30" numFmtId="1" xfId="0" applyAlignment="1" applyFont="1" applyNumberFormat="1">
      <alignment horizontal="center" vertical="center"/>
    </xf>
    <xf borderId="0" fillId="0" fontId="5" numFmtId="1" xfId="0" applyAlignment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  <xf borderId="0" fillId="0" fontId="1" numFmtId="1" xfId="0" applyAlignment="1" applyFont="1" applyNumberFormat="1">
      <alignment vertical="center"/>
    </xf>
    <xf borderId="0" fillId="0" fontId="1" numFmtId="1" xfId="0" applyAlignment="1" applyFont="1" applyNumberFormat="1">
      <alignment horizontal="left" vertical="center"/>
    </xf>
    <xf borderId="0" fillId="0" fontId="2" numFmtId="1" xfId="0" applyAlignment="1" applyFont="1" applyNumberFormat="1">
      <alignment horizontal="center" vertical="center"/>
    </xf>
    <xf borderId="0" fillId="0" fontId="31" numFmtId="167" xfId="0" applyAlignment="1" applyFont="1" applyNumberFormat="1">
      <alignment horizontal="left" vertical="center"/>
    </xf>
    <xf borderId="0" fillId="0" fontId="31" numFmtId="168" xfId="0" applyAlignment="1" applyFont="1" applyNumberFormat="1">
      <alignment horizontal="left" vertical="center"/>
    </xf>
    <xf borderId="8" fillId="0" fontId="32" numFmtId="0" xfId="0" applyAlignment="1" applyBorder="1" applyFont="1">
      <alignment horizontal="center" shrinkToFit="0" vertical="center" wrapText="1"/>
    </xf>
    <xf borderId="8" fillId="0" fontId="32" numFmtId="0" xfId="0" applyAlignment="1" applyBorder="1" applyFont="1">
      <alignment shrinkToFit="0" vertical="center" wrapText="1"/>
    </xf>
    <xf borderId="24" fillId="0" fontId="30" numFmtId="0" xfId="0" applyAlignment="1" applyBorder="1" applyFont="1">
      <alignment horizontal="left" vertical="center"/>
    </xf>
    <xf borderId="20" fillId="0" fontId="33" numFmtId="1" xfId="0" applyAlignment="1" applyBorder="1" applyFont="1" applyNumberFormat="1">
      <alignment horizontal="center" vertical="center"/>
    </xf>
    <xf borderId="0" fillId="0" fontId="1" numFmtId="0" xfId="0" applyAlignment="1" applyFont="1">
      <alignment shrinkToFit="0" wrapText="1"/>
    </xf>
    <xf borderId="47" fillId="0" fontId="5" numFmtId="0" xfId="0" applyAlignment="1" applyBorder="1" applyFont="1">
      <alignment horizontal="center" shrinkToFit="0" vertical="center" wrapText="1"/>
    </xf>
    <xf borderId="48" fillId="0" fontId="34" numFmtId="1" xfId="0" applyAlignment="1" applyBorder="1" applyFont="1" applyNumberFormat="1">
      <alignment horizontal="center" shrinkToFit="0" textRotation="90" vertical="center" wrapText="1"/>
    </xf>
    <xf borderId="49" fillId="0" fontId="5" numFmtId="1" xfId="0" applyAlignment="1" applyBorder="1" applyFont="1" applyNumberFormat="1">
      <alignment horizontal="center" vertical="center"/>
    </xf>
    <xf borderId="50" fillId="0" fontId="5" numFmtId="1" xfId="0" applyAlignment="1" applyBorder="1" applyFont="1" applyNumberFormat="1">
      <alignment horizontal="center" vertical="center"/>
    </xf>
    <xf borderId="50" fillId="0" fontId="5" numFmtId="1" xfId="0" applyAlignment="1" applyBorder="1" applyFont="1" applyNumberFormat="1">
      <alignment horizontal="center" shrinkToFit="0" vertical="center" wrapText="1"/>
    </xf>
    <xf borderId="51" fillId="0" fontId="35" numFmtId="0" xfId="0" applyAlignment="1" applyBorder="1" applyFont="1">
      <alignment horizontal="center" shrinkToFit="0" vertical="center" wrapText="1"/>
    </xf>
    <xf borderId="52" fillId="0" fontId="35" numFmtId="0" xfId="0" applyAlignment="1" applyBorder="1" applyFont="1">
      <alignment horizontal="center" shrinkToFit="0" vertical="center" wrapText="1"/>
    </xf>
    <xf borderId="53" fillId="0" fontId="35" numFmtId="0" xfId="0" applyAlignment="1" applyBorder="1" applyFont="1">
      <alignment horizontal="center" shrinkToFit="0" vertical="center" wrapText="1"/>
    </xf>
    <xf borderId="54" fillId="0" fontId="34" numFmtId="1" xfId="0" applyAlignment="1" applyBorder="1" applyFont="1" applyNumberFormat="1">
      <alignment horizontal="center" vertical="center"/>
    </xf>
    <xf borderId="55" fillId="0" fontId="4" numFmtId="0" xfId="0" applyBorder="1" applyFont="1"/>
    <xf borderId="56" fillId="0" fontId="36" numFmtId="1" xfId="0" applyAlignment="1" applyBorder="1" applyFont="1" applyNumberFormat="1">
      <alignment horizontal="center" vertical="center"/>
    </xf>
    <xf borderId="57" fillId="0" fontId="36" numFmtId="1" xfId="0" applyAlignment="1" applyBorder="1" applyFont="1" applyNumberFormat="1">
      <alignment horizontal="center" vertical="center"/>
    </xf>
    <xf borderId="58" fillId="0" fontId="37" numFmtId="1" xfId="0" applyAlignment="1" applyBorder="1" applyFont="1" applyNumberFormat="1">
      <alignment horizontal="center" vertical="center"/>
    </xf>
    <xf borderId="57" fillId="0" fontId="31" numFmtId="1" xfId="0" applyAlignment="1" applyBorder="1" applyFont="1" applyNumberFormat="1">
      <alignment horizontal="center" vertical="center"/>
    </xf>
    <xf borderId="47" fillId="0" fontId="2" numFmtId="0" xfId="0" applyAlignment="1" applyBorder="1" applyFont="1">
      <alignment horizontal="center" shrinkToFit="0" vertical="center" wrapText="1"/>
    </xf>
    <xf borderId="59" fillId="0" fontId="37" numFmtId="1" xfId="0" applyAlignment="1" applyBorder="1" applyFont="1" applyNumberFormat="1">
      <alignment horizontal="center" shrinkToFit="0" vertical="center" wrapText="1"/>
    </xf>
    <xf borderId="10" fillId="0" fontId="34" numFmtId="1" xfId="0" applyAlignment="1" applyBorder="1" applyFont="1" applyNumberFormat="1">
      <alignment horizontal="center" vertical="center"/>
    </xf>
    <xf borderId="60" fillId="0" fontId="1" numFmtId="1" xfId="0" applyAlignment="1" applyBorder="1" applyFont="1" applyNumberFormat="1">
      <alignment horizontal="center" vertical="center"/>
    </xf>
    <xf borderId="59" fillId="0" fontId="1" numFmtId="0" xfId="0" applyAlignment="1" applyBorder="1" applyFont="1">
      <alignment horizontal="center" vertical="center"/>
    </xf>
    <xf borderId="0" fillId="0" fontId="38" numFmtId="0" xfId="0" applyAlignment="1" applyFont="1">
      <alignment horizontal="left" vertical="center"/>
    </xf>
    <xf borderId="10" fillId="0" fontId="5" numFmtId="0" xfId="0" applyAlignment="1" applyBorder="1" applyFont="1">
      <alignment horizontal="center" vertical="center"/>
    </xf>
    <xf borderId="10" fillId="0" fontId="39" numFmtId="1" xfId="0" applyAlignment="1" applyBorder="1" applyFont="1" applyNumberFormat="1">
      <alignment horizontal="center" textRotation="90" vertical="center"/>
    </xf>
    <xf borderId="10" fillId="0" fontId="2" numFmtId="0" xfId="0" applyAlignment="1" applyBorder="1" applyFont="1">
      <alignment horizontal="center" vertical="center"/>
    </xf>
    <xf borderId="10" fillId="0" fontId="1" numFmtId="1" xfId="0" applyAlignment="1" applyBorder="1" applyFont="1" applyNumberFormat="1">
      <alignment horizontal="center" vertical="center"/>
    </xf>
    <xf borderId="0" fillId="0" fontId="2" numFmtId="0" xfId="0" applyAlignment="1" applyFont="1">
      <alignment horizontal="right"/>
    </xf>
    <xf borderId="8" fillId="0" fontId="1" numFmtId="0" xfId="0" applyAlignment="1" applyBorder="1" applyFont="1">
      <alignment horizontal="right"/>
    </xf>
    <xf borderId="8" fillId="0" fontId="40" numFmtId="0" xfId="0" applyBorder="1" applyFont="1"/>
    <xf borderId="8" fillId="0" fontId="1" numFmtId="1" xfId="0" applyAlignment="1" applyBorder="1" applyFont="1" applyNumberFormat="1">
      <alignment horizontal="center" vertical="center"/>
    </xf>
    <xf borderId="20" fillId="0" fontId="1" numFmtId="0" xfId="0" applyBorder="1" applyFont="1"/>
    <xf borderId="24" fillId="0" fontId="1" numFmtId="1" xfId="0" applyAlignment="1" applyBorder="1" applyFont="1" applyNumberFormat="1">
      <alignment horizontal="center" vertical="center"/>
    </xf>
    <xf borderId="23" fillId="0" fontId="1" numFmtId="1" xfId="0" applyAlignment="1" applyBorder="1" applyFont="1" applyNumberFormat="1">
      <alignment horizontal="center" vertical="center"/>
    </xf>
    <xf borderId="20" fillId="0" fontId="1" numFmtId="1" xfId="0" applyAlignment="1" applyBorder="1" applyFont="1" applyNumberFormat="1">
      <alignment horizontal="center" vertical="center"/>
    </xf>
    <xf borderId="0" fillId="0" fontId="39" numFmtId="1" xfId="0" applyAlignment="1" applyFont="1" applyNumberFormat="1">
      <alignment horizontal="left" vertical="center"/>
    </xf>
    <xf borderId="0" fillId="0" fontId="39" numFmtId="1" xfId="0" applyAlignment="1" applyFont="1" applyNumberFormat="1">
      <alignment horizontal="center" vertical="center"/>
    </xf>
    <xf borderId="24" fillId="0" fontId="31" numFmtId="167" xfId="0" applyAlignment="1" applyBorder="1" applyFont="1" applyNumberFormat="1">
      <alignment horizontal="center" vertical="center"/>
    </xf>
    <xf borderId="23" fillId="0" fontId="31" numFmtId="167" xfId="0" applyAlignment="1" applyBorder="1" applyFont="1" applyNumberFormat="1">
      <alignment horizontal="center" vertical="center"/>
    </xf>
    <xf borderId="20" fillId="0" fontId="9" numFmtId="168" xfId="0" applyAlignment="1" applyBorder="1" applyFont="1" applyNumberFormat="1">
      <alignment horizontal="center" vertical="center"/>
    </xf>
    <xf borderId="0" fillId="0" fontId="32" numFmtId="0" xfId="0" applyAlignment="1" applyFont="1">
      <alignment horizontal="center" shrinkToFit="0" vertical="center" wrapText="1"/>
    </xf>
    <xf borderId="24" fillId="0" fontId="33" numFmtId="1" xfId="0" applyAlignment="1" applyBorder="1" applyFont="1" applyNumberFormat="1">
      <alignment horizontal="left" vertical="center"/>
    </xf>
    <xf borderId="0" fillId="0" fontId="33" numFmtId="1" xfId="0" applyAlignment="1" applyFont="1" applyNumberFormat="1">
      <alignment vertical="center"/>
    </xf>
    <xf borderId="0" fillId="0" fontId="1" numFmtId="1" xfId="0" applyAlignment="1" applyFont="1" applyNumberFormat="1">
      <alignment horizontal="center"/>
    </xf>
    <xf borderId="0" fillId="0" fontId="1" numFmtId="168" xfId="0" applyAlignment="1" applyFont="1" applyNumberFormat="1">
      <alignment horizontal="center"/>
    </xf>
    <xf borderId="10" fillId="0" fontId="5" numFmtId="0" xfId="0" applyAlignment="1" applyBorder="1" applyFont="1">
      <alignment horizontal="center" shrinkToFit="0" vertical="center" wrapText="1"/>
    </xf>
    <xf borderId="10" fillId="0" fontId="5" numFmtId="1" xfId="0" applyAlignment="1" applyBorder="1" applyFont="1" applyNumberFormat="1">
      <alignment horizontal="center" textRotation="90" vertical="center"/>
    </xf>
    <xf borderId="61" fillId="0" fontId="34" numFmtId="0" xfId="0" applyAlignment="1" applyBorder="1" applyFont="1">
      <alignment horizontal="center" shrinkToFit="0" vertical="center" wrapText="1"/>
    </xf>
    <xf borderId="62" fillId="0" fontId="34" numFmtId="0" xfId="0" applyAlignment="1" applyBorder="1" applyFont="1">
      <alignment horizontal="center" shrinkToFit="0" vertical="center" wrapText="1"/>
    </xf>
    <xf borderId="63" fillId="0" fontId="34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10" fillId="0" fontId="37" numFmtId="1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left" vertical="center"/>
    </xf>
    <xf borderId="10" fillId="0" fontId="39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textRotation="90" vertical="center"/>
    </xf>
    <xf borderId="10" fillId="0" fontId="36" numFmtId="1" xfId="0" applyAlignment="1" applyBorder="1" applyFont="1" applyNumberFormat="1">
      <alignment horizontal="center" shrinkToFit="0" vertical="center" wrapText="1"/>
    </xf>
    <xf borderId="10" fillId="0" fontId="36" numFmtId="0" xfId="0" applyAlignment="1" applyBorder="1" applyFont="1">
      <alignment horizontal="center" shrinkToFit="0" vertical="center" wrapText="1"/>
    </xf>
    <xf borderId="10" fillId="0" fontId="35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vertical="center"/>
    </xf>
    <xf borderId="10" fillId="0" fontId="6" numFmtId="1" xfId="0" applyAlignment="1" applyBorder="1" applyFont="1" applyNumberFormat="1">
      <alignment horizontal="center" vertical="center"/>
    </xf>
    <xf borderId="0" fillId="0" fontId="41" numFmtId="1" xfId="0" applyAlignment="1" applyFont="1" applyNumberFormat="1">
      <alignment horizontal="center" vertical="center"/>
    </xf>
    <xf borderId="0" fillId="0" fontId="31" numFmtId="167" xfId="0" applyAlignment="1" applyFont="1" applyNumberFormat="1">
      <alignment horizontal="center" vertical="center"/>
    </xf>
    <xf borderId="0" fillId="0" fontId="9" numFmtId="168" xfId="0" applyAlignment="1" applyFont="1" applyNumberFormat="1">
      <alignment horizontal="center" vertical="center"/>
    </xf>
    <xf borderId="24" fillId="0" fontId="33" numFmtId="1" xfId="0" applyAlignment="1" applyBorder="1" applyFont="1" applyNumberFormat="1">
      <alignment horizontal="center" vertical="center"/>
    </xf>
    <xf borderId="64" fillId="0" fontId="5" numFmtId="1" xfId="0" applyAlignment="1" applyBorder="1" applyFont="1" applyNumberFormat="1">
      <alignment horizontal="center" vertical="center"/>
    </xf>
    <xf borderId="65" fillId="0" fontId="4" numFmtId="0" xfId="0" applyBorder="1" applyFont="1"/>
    <xf borderId="66" fillId="0" fontId="4" numFmtId="0" xfId="0" applyBorder="1" applyFont="1"/>
    <xf borderId="67" fillId="0" fontId="37" numFmtId="1" xfId="0" applyAlignment="1" applyBorder="1" applyFont="1" applyNumberFormat="1">
      <alignment horizontal="center" shrinkToFit="0" vertical="center" wrapText="1"/>
    </xf>
    <xf borderId="68" fillId="0" fontId="34" numFmtId="1" xfId="0" applyAlignment="1" applyBorder="1" applyFont="1" applyNumberFormat="1">
      <alignment horizontal="center" vertical="center"/>
    </xf>
    <xf borderId="8" fillId="0" fontId="34" numFmtId="1" xfId="0" applyAlignment="1" applyBorder="1" applyFont="1" applyNumberFormat="1">
      <alignment horizontal="center" vertical="center"/>
    </xf>
    <xf borderId="7" fillId="0" fontId="34" numFmtId="1" xfId="0" applyAlignment="1" applyBorder="1" applyFont="1" applyNumberFormat="1">
      <alignment horizontal="center" vertical="center"/>
    </xf>
    <xf borderId="21" fillId="0" fontId="34" numFmtId="1" xfId="0" applyAlignment="1" applyBorder="1" applyFont="1" applyNumberFormat="1">
      <alignment horizontal="center" vertical="center"/>
    </xf>
    <xf borderId="59" fillId="0" fontId="34" numFmtId="1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10" fillId="0" fontId="37" numFmtId="0" xfId="0" applyAlignment="1" applyBorder="1" applyFont="1">
      <alignment horizontal="center" shrinkToFit="0" vertical="center" wrapText="1"/>
    </xf>
    <xf borderId="22" fillId="0" fontId="34" numFmtId="1" xfId="0" applyAlignment="1" applyBorder="1" applyFont="1" applyNumberFormat="1">
      <alignment horizontal="center" vertical="center"/>
    </xf>
    <xf quotePrefix="1" borderId="0" fillId="0" fontId="1" numFmtId="0" xfId="0" applyFont="1"/>
    <xf borderId="0" fillId="0" fontId="42" numFmtId="0" xfId="0" applyFont="1"/>
    <xf borderId="0" fillId="0" fontId="1" numFmtId="1" xfId="0" applyFont="1" applyNumberFormat="1"/>
    <xf borderId="1" fillId="20" fontId="1" numFmtId="1" xfId="0" applyBorder="1" applyFont="1" applyNumberFormat="1"/>
    <xf borderId="1" fillId="42" fontId="1" numFmtId="0" xfId="0" applyBorder="1" applyFill="1" applyFont="1"/>
    <xf borderId="19" fillId="0" fontId="2" numFmtId="0" xfId="0" applyAlignment="1" applyBorder="1" applyFont="1">
      <alignment horizontal="center" vertical="center"/>
    </xf>
    <xf borderId="12" fillId="2" fontId="5" numFmtId="0" xfId="0" applyAlignment="1" applyBorder="1" applyFont="1">
      <alignment horizontal="left" vertical="center"/>
    </xf>
    <xf borderId="21" fillId="0" fontId="2" numFmtId="0" xfId="0" applyAlignment="1" applyBorder="1" applyFont="1">
      <alignment horizontal="center" vertical="center"/>
    </xf>
    <xf borderId="0" fillId="0" fontId="43" numFmtId="0" xfId="0" applyAlignment="1" applyFont="1">
      <alignment horizontal="left"/>
    </xf>
    <xf borderId="0" fillId="0" fontId="1" numFmtId="0" xfId="0" applyAlignment="1" applyFont="1">
      <alignment horizontal="center"/>
    </xf>
    <xf borderId="24" fillId="0" fontId="44" numFmtId="0" xfId="0" applyAlignment="1" applyBorder="1" applyFont="1">
      <alignment horizontal="left" vertical="center"/>
    </xf>
    <xf borderId="24" fillId="0" fontId="45" numFmtId="1" xfId="0" applyAlignment="1" applyBorder="1" applyFont="1" applyNumberFormat="1">
      <alignment horizontal="left" shrinkToFit="0" vertical="center" wrapText="1"/>
    </xf>
    <xf borderId="0" fillId="0" fontId="44" numFmtId="0" xfId="0" applyAlignment="1" applyFont="1">
      <alignment vertical="center"/>
    </xf>
    <xf borderId="0" fillId="0" fontId="46" numFmtId="0" xfId="0" applyAlignment="1" applyFont="1">
      <alignment horizontal="center"/>
    </xf>
    <xf borderId="0" fillId="0" fontId="32" numFmtId="0" xfId="0" applyAlignment="1" applyFont="1">
      <alignment horizontal="left" vertical="center"/>
    </xf>
    <xf borderId="0" fillId="0" fontId="47" numFmtId="0" xfId="0" applyAlignment="1" applyFont="1">
      <alignment horizontal="left" vertical="center"/>
    </xf>
    <xf borderId="2" fillId="0" fontId="11" numFmtId="0" xfId="0" applyAlignment="1" applyBorder="1" applyFont="1">
      <alignment horizontal="left" vertical="center"/>
    </xf>
    <xf borderId="19" fillId="0" fontId="11" numFmtId="0" xfId="0" applyBorder="1" applyFont="1"/>
    <xf borderId="19" fillId="0" fontId="1" numFmtId="0" xfId="0" applyBorder="1" applyFont="1"/>
    <xf borderId="21" fillId="0" fontId="11" numFmtId="0" xfId="0" applyBorder="1" applyFont="1"/>
    <xf borderId="21" fillId="0" fontId="1" numFmtId="0" xfId="0" applyBorder="1" applyFont="1"/>
    <xf borderId="19" fillId="0" fontId="11" numFmtId="0" xfId="0" applyAlignment="1" applyBorder="1" applyFont="1">
      <alignment horizontal="center"/>
    </xf>
    <xf borderId="5" fillId="0" fontId="11" numFmtId="0" xfId="0" applyAlignment="1" applyBorder="1" applyFont="1">
      <alignment horizontal="left" vertical="center"/>
    </xf>
    <xf borderId="23" fillId="0" fontId="1" numFmtId="0" xfId="0" applyBorder="1" applyFont="1"/>
    <xf borderId="21" fillId="0" fontId="11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21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3" fillId="0" fontId="11" numFmtId="0" xfId="0" applyAlignment="1" applyBorder="1" applyFont="1">
      <alignment horizontal="center"/>
    </xf>
    <xf borderId="4" fillId="0" fontId="1" numFmtId="0" xfId="0" applyBorder="1" applyFont="1"/>
    <xf borderId="9" fillId="0" fontId="1" numFmtId="0" xfId="0" applyBorder="1" applyFont="1"/>
    <xf borderId="69" fillId="2" fontId="11" numFmtId="0" xfId="0" applyAlignment="1" applyBorder="1" applyFont="1">
      <alignment horizontal="left" vertical="center"/>
    </xf>
    <xf borderId="70" fillId="0" fontId="4" numFmtId="0" xfId="0" applyBorder="1" applyFont="1"/>
    <xf borderId="2" fillId="0" fontId="12" numFmtId="0" xfId="0" applyAlignment="1" applyBorder="1" applyFont="1">
      <alignment horizontal="left" shrinkToFit="0" vertical="center" wrapText="1"/>
    </xf>
    <xf borderId="2" fillId="31" fontId="11" numFmtId="0" xfId="0" applyAlignment="1" applyBorder="1" applyFont="1">
      <alignment horizontal="left" vertical="center"/>
    </xf>
    <xf borderId="0" fillId="0" fontId="33" numFmtId="0" xfId="0" applyAlignment="1" applyFont="1">
      <alignment horizontal="center" shrinkToFit="0" wrapText="1"/>
    </xf>
    <xf borderId="2" fillId="0" fontId="1" numFmtId="0" xfId="0" applyBorder="1" applyFont="1"/>
    <xf borderId="3" fillId="0" fontId="1" numFmtId="0" xfId="0" applyBorder="1" applyFont="1"/>
    <xf borderId="3" fillId="0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left"/>
    </xf>
    <xf borderId="5" fillId="0" fontId="45" numFmtId="0" xfId="0" applyAlignment="1" applyBorder="1" applyFont="1">
      <alignment horizontal="left" vertical="center"/>
    </xf>
    <xf borderId="0" fillId="0" fontId="45" numFmtId="0" xfId="0" applyAlignment="1" applyFont="1">
      <alignment horizontal="center" shrinkToFit="0" vertical="center" wrapText="1"/>
    </xf>
    <xf borderId="10" fillId="0" fontId="33" numFmtId="0" xfId="0" applyAlignment="1" applyBorder="1" applyFont="1">
      <alignment horizontal="center" shrinkToFit="0" vertical="center" wrapText="1"/>
    </xf>
    <xf borderId="6" fillId="0" fontId="33" numFmtId="0" xfId="0" applyAlignment="1" applyBorder="1" applyFont="1">
      <alignment horizontal="center" shrinkToFit="0" vertical="center" wrapText="1"/>
    </xf>
    <xf borderId="5" fillId="0" fontId="1" numFmtId="0" xfId="0" applyBorder="1" applyFont="1"/>
    <xf borderId="0" fillId="0" fontId="33" numFmtId="0" xfId="0" applyAlignment="1" applyFont="1">
      <alignment horizontal="left" shrinkToFit="0" vertical="center" wrapText="1"/>
    </xf>
    <xf borderId="10" fillId="0" fontId="33" numFmtId="0" xfId="0" applyAlignment="1" applyBorder="1" applyFont="1">
      <alignment horizontal="center" shrinkToFit="0" wrapText="1"/>
    </xf>
    <xf borderId="7" fillId="0" fontId="33" numFmtId="0" xfId="0" applyAlignment="1" applyBorder="1" applyFont="1">
      <alignment horizontal="center" shrinkToFit="0" wrapText="1"/>
    </xf>
    <xf borderId="8" fillId="0" fontId="33" numFmtId="0" xfId="0" applyAlignment="1" applyBorder="1" applyFont="1">
      <alignment horizontal="center" shrinkToFit="0" wrapText="1"/>
    </xf>
    <xf borderId="8" fillId="0" fontId="33" numFmtId="0" xfId="0" applyAlignment="1" applyBorder="1" applyFont="1">
      <alignment horizontal="left" shrinkToFit="0" vertical="center" wrapText="1"/>
    </xf>
    <xf borderId="9" fillId="0" fontId="33" numFmtId="0" xfId="0" applyAlignment="1" applyBorder="1" applyFont="1">
      <alignment horizontal="center" shrinkToFit="0" wrapText="1"/>
    </xf>
    <xf borderId="0" fillId="0" fontId="32" numFmtId="0" xfId="0" applyFont="1"/>
    <xf borderId="71" fillId="0" fontId="1" numFmtId="0" xfId="0" applyAlignment="1" applyBorder="1" applyFont="1">
      <alignment horizontal="center" vertical="center"/>
    </xf>
    <xf borderId="72" fillId="0" fontId="5" numFmtId="0" xfId="0" applyAlignment="1" applyBorder="1" applyFont="1">
      <alignment horizontal="center" vertical="center"/>
    </xf>
    <xf borderId="10" fillId="0" fontId="1" numFmtId="0" xfId="0" applyBorder="1" applyFont="1"/>
    <xf borderId="10" fillId="0" fontId="12" numFmtId="0" xfId="0" applyAlignment="1" applyBorder="1" applyFont="1">
      <alignment horizontal="center" vertical="center"/>
    </xf>
  </cellXfs>
  <cellStyles count="1">
    <cellStyle xfId="0" name="Normal" builtinId="0"/>
  </cellStyles>
  <dxfs count="16">
    <dxf>
      <font>
        <color theme="0"/>
      </font>
      <fill>
        <patternFill patternType="solid">
          <fgColor rgb="FF404040"/>
          <bgColor rgb="FF40404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DB4531"/>
          <bgColor rgb="FFDB4531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6E726"/>
          <bgColor rgb="FFF6E72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0887DE"/>
          <bgColor rgb="FF0887DE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57BC2E"/>
          <bgColor rgb="FF57BC2E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99A1C"/>
          <bgColor rgb="FFF99A1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E26E0E"/>
          <bgColor rgb="FFE26E0E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F61B4"/>
          <bgColor rgb="FFFF61B4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A6A6A6"/>
          <bgColor rgb="FFA6A6A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7030A0"/>
          <bgColor rgb="FF7030A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00CBD9"/>
          <bgColor rgb="FF00CB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C21AA0"/>
          <bgColor rgb="FFC21AA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595959"/>
          <bgColor rgb="FF59595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825A3B"/>
          <bgColor rgb="FF825A3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customschemas.google.com/relationships/workbookmetadata" Target="metadata"/><Relationship Id="rId18" Type="http://schemas.openxmlformats.org/officeDocument/2006/relationships/worksheet" Target="worksheets/sheet1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38.jpg"/><Relationship Id="rId42" Type="http://schemas.openxmlformats.org/officeDocument/2006/relationships/image" Target="../media/image56.jpg"/><Relationship Id="rId41" Type="http://schemas.openxmlformats.org/officeDocument/2006/relationships/image" Target="../media/image37.jpg"/><Relationship Id="rId44" Type="http://schemas.openxmlformats.org/officeDocument/2006/relationships/image" Target="../media/image40.jpg"/><Relationship Id="rId43" Type="http://schemas.openxmlformats.org/officeDocument/2006/relationships/image" Target="../media/image41.jpg"/><Relationship Id="rId46" Type="http://schemas.openxmlformats.org/officeDocument/2006/relationships/image" Target="../media/image44.jpg"/><Relationship Id="rId45" Type="http://schemas.openxmlformats.org/officeDocument/2006/relationships/image" Target="../media/image43.jpg"/><Relationship Id="rId1" Type="http://schemas.openxmlformats.org/officeDocument/2006/relationships/image" Target="../media/image17.jpg"/><Relationship Id="rId2" Type="http://schemas.openxmlformats.org/officeDocument/2006/relationships/image" Target="../media/image36.jpg"/><Relationship Id="rId3" Type="http://schemas.openxmlformats.org/officeDocument/2006/relationships/image" Target="../media/image9.jpg"/><Relationship Id="rId4" Type="http://schemas.openxmlformats.org/officeDocument/2006/relationships/image" Target="../media/image2.jpg"/><Relationship Id="rId9" Type="http://schemas.openxmlformats.org/officeDocument/2006/relationships/image" Target="../media/image8.jpg"/><Relationship Id="rId48" Type="http://schemas.openxmlformats.org/officeDocument/2006/relationships/image" Target="../media/image47.jpg"/><Relationship Id="rId47" Type="http://schemas.openxmlformats.org/officeDocument/2006/relationships/image" Target="../media/image57.jpg"/><Relationship Id="rId49" Type="http://schemas.openxmlformats.org/officeDocument/2006/relationships/image" Target="../media/image45.png"/><Relationship Id="rId5" Type="http://schemas.openxmlformats.org/officeDocument/2006/relationships/image" Target="../media/image3.jpg"/><Relationship Id="rId6" Type="http://schemas.openxmlformats.org/officeDocument/2006/relationships/image" Target="../media/image19.jpg"/><Relationship Id="rId7" Type="http://schemas.openxmlformats.org/officeDocument/2006/relationships/image" Target="../media/image27.jpg"/><Relationship Id="rId8" Type="http://schemas.openxmlformats.org/officeDocument/2006/relationships/image" Target="../media/image10.jpg"/><Relationship Id="rId31" Type="http://schemas.openxmlformats.org/officeDocument/2006/relationships/image" Target="../media/image25.jpg"/><Relationship Id="rId30" Type="http://schemas.openxmlformats.org/officeDocument/2006/relationships/image" Target="../media/image54.jpg"/><Relationship Id="rId33" Type="http://schemas.openxmlformats.org/officeDocument/2006/relationships/image" Target="../media/image29.jpg"/><Relationship Id="rId32" Type="http://schemas.openxmlformats.org/officeDocument/2006/relationships/image" Target="../media/image34.jpg"/><Relationship Id="rId35" Type="http://schemas.openxmlformats.org/officeDocument/2006/relationships/image" Target="../media/image55.jpg"/><Relationship Id="rId34" Type="http://schemas.openxmlformats.org/officeDocument/2006/relationships/image" Target="../media/image42.jpg"/><Relationship Id="rId37" Type="http://schemas.openxmlformats.org/officeDocument/2006/relationships/image" Target="../media/image32.jpg"/><Relationship Id="rId36" Type="http://schemas.openxmlformats.org/officeDocument/2006/relationships/image" Target="../media/image39.jpg"/><Relationship Id="rId39" Type="http://schemas.openxmlformats.org/officeDocument/2006/relationships/image" Target="../media/image35.jpg"/><Relationship Id="rId38" Type="http://schemas.openxmlformats.org/officeDocument/2006/relationships/image" Target="../media/image33.jpg"/><Relationship Id="rId20" Type="http://schemas.openxmlformats.org/officeDocument/2006/relationships/image" Target="../media/image6.png"/><Relationship Id="rId22" Type="http://schemas.openxmlformats.org/officeDocument/2006/relationships/image" Target="../media/image21.jpg"/><Relationship Id="rId21" Type="http://schemas.openxmlformats.org/officeDocument/2006/relationships/image" Target="../media/image24.jpg"/><Relationship Id="rId24" Type="http://schemas.openxmlformats.org/officeDocument/2006/relationships/image" Target="../media/image16.jpg"/><Relationship Id="rId23" Type="http://schemas.openxmlformats.org/officeDocument/2006/relationships/image" Target="../media/image14.jpg"/><Relationship Id="rId26" Type="http://schemas.openxmlformats.org/officeDocument/2006/relationships/image" Target="../media/image28.png"/><Relationship Id="rId25" Type="http://schemas.openxmlformats.org/officeDocument/2006/relationships/image" Target="../media/image23.png"/><Relationship Id="rId28" Type="http://schemas.openxmlformats.org/officeDocument/2006/relationships/image" Target="../media/image26.jpg"/><Relationship Id="rId27" Type="http://schemas.openxmlformats.org/officeDocument/2006/relationships/image" Target="../media/image30.png"/><Relationship Id="rId29" Type="http://schemas.openxmlformats.org/officeDocument/2006/relationships/image" Target="../media/image31.jpg"/><Relationship Id="rId51" Type="http://schemas.openxmlformats.org/officeDocument/2006/relationships/image" Target="../media/image49.jpg"/><Relationship Id="rId50" Type="http://schemas.openxmlformats.org/officeDocument/2006/relationships/image" Target="../media/image52.png"/><Relationship Id="rId53" Type="http://schemas.openxmlformats.org/officeDocument/2006/relationships/image" Target="../media/image50.png"/><Relationship Id="rId52" Type="http://schemas.openxmlformats.org/officeDocument/2006/relationships/image" Target="../media/image53.png"/><Relationship Id="rId11" Type="http://schemas.openxmlformats.org/officeDocument/2006/relationships/image" Target="../media/image20.jpg"/><Relationship Id="rId55" Type="http://schemas.openxmlformats.org/officeDocument/2006/relationships/image" Target="../media/image48.jpg"/><Relationship Id="rId10" Type="http://schemas.openxmlformats.org/officeDocument/2006/relationships/image" Target="../media/image11.jpg"/><Relationship Id="rId54" Type="http://schemas.openxmlformats.org/officeDocument/2006/relationships/image" Target="../media/image46.jpg"/><Relationship Id="rId13" Type="http://schemas.openxmlformats.org/officeDocument/2006/relationships/image" Target="../media/image12.png"/><Relationship Id="rId12" Type="http://schemas.openxmlformats.org/officeDocument/2006/relationships/image" Target="../media/image4.jpg"/><Relationship Id="rId56" Type="http://schemas.openxmlformats.org/officeDocument/2006/relationships/image" Target="../media/image51.jpg"/><Relationship Id="rId15" Type="http://schemas.openxmlformats.org/officeDocument/2006/relationships/image" Target="../media/image18.jpg"/><Relationship Id="rId14" Type="http://schemas.openxmlformats.org/officeDocument/2006/relationships/image" Target="../media/image7.jpg"/><Relationship Id="rId17" Type="http://schemas.openxmlformats.org/officeDocument/2006/relationships/image" Target="../media/image22.png"/><Relationship Id="rId16" Type="http://schemas.openxmlformats.org/officeDocument/2006/relationships/image" Target="../media/image5.png"/><Relationship Id="rId19" Type="http://schemas.openxmlformats.org/officeDocument/2006/relationships/image" Target="../media/image15.png"/><Relationship Id="rId18" Type="http://schemas.openxmlformats.org/officeDocument/2006/relationships/image" Target="../media/image1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58.png"/><Relationship Id="rId2" Type="http://schemas.openxmlformats.org/officeDocument/2006/relationships/image" Target="../media/image59.jpg"/><Relationship Id="rId3" Type="http://schemas.openxmlformats.org/officeDocument/2006/relationships/image" Target="../media/image61.jpg"/><Relationship Id="rId4" Type="http://schemas.openxmlformats.org/officeDocument/2006/relationships/image" Target="../media/image89.jpg"/><Relationship Id="rId9" Type="http://schemas.openxmlformats.org/officeDocument/2006/relationships/image" Target="../media/image78.jpg"/><Relationship Id="rId5" Type="http://schemas.openxmlformats.org/officeDocument/2006/relationships/image" Target="../media/image62.jpg"/><Relationship Id="rId6" Type="http://schemas.openxmlformats.org/officeDocument/2006/relationships/image" Target="../media/image69.jpg"/><Relationship Id="rId7" Type="http://schemas.openxmlformats.org/officeDocument/2006/relationships/image" Target="../media/image74.jpg"/><Relationship Id="rId8" Type="http://schemas.openxmlformats.org/officeDocument/2006/relationships/image" Target="../media/image76.jpg"/><Relationship Id="rId31" Type="http://schemas.openxmlformats.org/officeDocument/2006/relationships/image" Target="../media/image82.jpg"/><Relationship Id="rId30" Type="http://schemas.openxmlformats.org/officeDocument/2006/relationships/image" Target="../media/image80.jpg"/><Relationship Id="rId33" Type="http://schemas.openxmlformats.org/officeDocument/2006/relationships/image" Target="../media/image81.jpg"/><Relationship Id="rId32" Type="http://schemas.openxmlformats.org/officeDocument/2006/relationships/image" Target="../media/image93.jpg"/><Relationship Id="rId35" Type="http://schemas.openxmlformats.org/officeDocument/2006/relationships/image" Target="../media/image87.jpg"/><Relationship Id="rId34" Type="http://schemas.openxmlformats.org/officeDocument/2006/relationships/image" Target="../media/image84.jpg"/><Relationship Id="rId37" Type="http://schemas.openxmlformats.org/officeDocument/2006/relationships/image" Target="../media/image91.jpg"/><Relationship Id="rId36" Type="http://schemas.openxmlformats.org/officeDocument/2006/relationships/image" Target="../media/image85.jpg"/><Relationship Id="rId20" Type="http://schemas.openxmlformats.org/officeDocument/2006/relationships/image" Target="../media/image63.jpg"/><Relationship Id="rId22" Type="http://schemas.openxmlformats.org/officeDocument/2006/relationships/image" Target="../media/image67.jpg"/><Relationship Id="rId21" Type="http://schemas.openxmlformats.org/officeDocument/2006/relationships/image" Target="../media/image65.jpg"/><Relationship Id="rId24" Type="http://schemas.openxmlformats.org/officeDocument/2006/relationships/image" Target="../media/image72.jpg"/><Relationship Id="rId23" Type="http://schemas.openxmlformats.org/officeDocument/2006/relationships/image" Target="../media/image75.jpg"/><Relationship Id="rId26" Type="http://schemas.openxmlformats.org/officeDocument/2006/relationships/image" Target="../media/image90.jpg"/><Relationship Id="rId25" Type="http://schemas.openxmlformats.org/officeDocument/2006/relationships/image" Target="../media/image66.jpg"/><Relationship Id="rId28" Type="http://schemas.openxmlformats.org/officeDocument/2006/relationships/image" Target="../media/image86.jpg"/><Relationship Id="rId27" Type="http://schemas.openxmlformats.org/officeDocument/2006/relationships/image" Target="../media/image88.jpg"/><Relationship Id="rId29" Type="http://schemas.openxmlformats.org/officeDocument/2006/relationships/image" Target="../media/image83.jpg"/><Relationship Id="rId11" Type="http://schemas.openxmlformats.org/officeDocument/2006/relationships/image" Target="../media/image94.jpg"/><Relationship Id="rId10" Type="http://schemas.openxmlformats.org/officeDocument/2006/relationships/image" Target="../media/image92.jpg"/><Relationship Id="rId13" Type="http://schemas.openxmlformats.org/officeDocument/2006/relationships/image" Target="../media/image79.jpg"/><Relationship Id="rId12" Type="http://schemas.openxmlformats.org/officeDocument/2006/relationships/image" Target="../media/image71.jpg"/><Relationship Id="rId15" Type="http://schemas.openxmlformats.org/officeDocument/2006/relationships/image" Target="../media/image68.jpg"/><Relationship Id="rId14" Type="http://schemas.openxmlformats.org/officeDocument/2006/relationships/image" Target="../media/image60.jpg"/><Relationship Id="rId17" Type="http://schemas.openxmlformats.org/officeDocument/2006/relationships/image" Target="../media/image64.jpg"/><Relationship Id="rId16" Type="http://schemas.openxmlformats.org/officeDocument/2006/relationships/image" Target="../media/image73.jpg"/><Relationship Id="rId19" Type="http://schemas.openxmlformats.org/officeDocument/2006/relationships/image" Target="../media/image77.jpg"/><Relationship Id="rId18" Type="http://schemas.openxmlformats.org/officeDocument/2006/relationships/image" Target="../media/image70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13.jpg"/><Relationship Id="rId2" Type="http://schemas.openxmlformats.org/officeDocument/2006/relationships/image" Target="../media/image106.jpg"/><Relationship Id="rId3" Type="http://schemas.openxmlformats.org/officeDocument/2006/relationships/image" Target="../media/image111.jpg"/><Relationship Id="rId4" Type="http://schemas.openxmlformats.org/officeDocument/2006/relationships/image" Target="../media/image104.jpg"/><Relationship Id="rId9" Type="http://schemas.openxmlformats.org/officeDocument/2006/relationships/image" Target="../media/image95.jpg"/><Relationship Id="rId5" Type="http://schemas.openxmlformats.org/officeDocument/2006/relationships/image" Target="../media/image102.jpg"/><Relationship Id="rId6" Type="http://schemas.openxmlformats.org/officeDocument/2006/relationships/image" Target="../media/image105.jpg"/><Relationship Id="rId7" Type="http://schemas.openxmlformats.org/officeDocument/2006/relationships/image" Target="../media/image116.jpg"/><Relationship Id="rId8" Type="http://schemas.openxmlformats.org/officeDocument/2006/relationships/image" Target="../media/image98.jpg"/><Relationship Id="rId20" Type="http://schemas.openxmlformats.org/officeDocument/2006/relationships/image" Target="../media/image108.jpg"/><Relationship Id="rId22" Type="http://schemas.openxmlformats.org/officeDocument/2006/relationships/image" Target="../media/image118.jpg"/><Relationship Id="rId21" Type="http://schemas.openxmlformats.org/officeDocument/2006/relationships/image" Target="../media/image110.jpg"/><Relationship Id="rId24" Type="http://schemas.openxmlformats.org/officeDocument/2006/relationships/image" Target="../media/image114.jpg"/><Relationship Id="rId23" Type="http://schemas.openxmlformats.org/officeDocument/2006/relationships/image" Target="../media/image107.jpg"/><Relationship Id="rId26" Type="http://schemas.openxmlformats.org/officeDocument/2006/relationships/image" Target="../media/image119.jpg"/><Relationship Id="rId25" Type="http://schemas.openxmlformats.org/officeDocument/2006/relationships/image" Target="../media/image115.jpg"/><Relationship Id="rId11" Type="http://schemas.openxmlformats.org/officeDocument/2006/relationships/image" Target="../media/image109.jpg"/><Relationship Id="rId10" Type="http://schemas.openxmlformats.org/officeDocument/2006/relationships/image" Target="../media/image100.jpg"/><Relationship Id="rId13" Type="http://schemas.openxmlformats.org/officeDocument/2006/relationships/image" Target="../media/image97.jpg"/><Relationship Id="rId12" Type="http://schemas.openxmlformats.org/officeDocument/2006/relationships/image" Target="../media/image117.jpg"/><Relationship Id="rId15" Type="http://schemas.openxmlformats.org/officeDocument/2006/relationships/image" Target="../media/image103.jpg"/><Relationship Id="rId14" Type="http://schemas.openxmlformats.org/officeDocument/2006/relationships/image" Target="../media/image120.jpg"/><Relationship Id="rId17" Type="http://schemas.openxmlformats.org/officeDocument/2006/relationships/image" Target="../media/image96.jpg"/><Relationship Id="rId16" Type="http://schemas.openxmlformats.org/officeDocument/2006/relationships/image" Target="../media/image101.jpg"/><Relationship Id="rId19" Type="http://schemas.openxmlformats.org/officeDocument/2006/relationships/image" Target="../media/image112.jpg"/><Relationship Id="rId18" Type="http://schemas.openxmlformats.org/officeDocument/2006/relationships/image" Target="../media/image99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13.jpg"/><Relationship Id="rId2" Type="http://schemas.openxmlformats.org/officeDocument/2006/relationships/image" Target="../media/image12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0</xdr:row>
      <xdr:rowOff>66675</xdr:rowOff>
    </xdr:from>
    <xdr:ext cx="990600" cy="9715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1238250</xdr:colOff>
      <xdr:row>2</xdr:row>
      <xdr:rowOff>104775</xdr:rowOff>
    </xdr:from>
    <xdr:ext cx="942975" cy="9906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54</xdr:row>
      <xdr:rowOff>733425</xdr:rowOff>
    </xdr:from>
    <xdr:ext cx="1257300" cy="847725"/>
    <xdr:pic>
      <xdr:nvPicPr>
        <xdr:cNvPr id="0" name="image3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55</xdr:row>
      <xdr:rowOff>752475</xdr:rowOff>
    </xdr:from>
    <xdr:ext cx="1181100" cy="828675"/>
    <xdr:pic>
      <xdr:nvPicPr>
        <xdr:cNvPr id="0" name="image9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57</xdr:row>
      <xdr:rowOff>19050</xdr:rowOff>
    </xdr:from>
    <xdr:ext cx="1181100" cy="828675"/>
    <xdr:pic>
      <xdr:nvPicPr>
        <xdr:cNvPr id="0" name="image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57</xdr:row>
      <xdr:rowOff>742950</xdr:rowOff>
    </xdr:from>
    <xdr:ext cx="1228725" cy="781050"/>
    <xdr:pic>
      <xdr:nvPicPr>
        <xdr:cNvPr id="0" name="image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59</xdr:row>
      <xdr:rowOff>85725</xdr:rowOff>
    </xdr:from>
    <xdr:ext cx="1285875" cy="695325"/>
    <xdr:pic>
      <xdr:nvPicPr>
        <xdr:cNvPr id="0" name="image1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60</xdr:row>
      <xdr:rowOff>742950</xdr:rowOff>
    </xdr:from>
    <xdr:ext cx="1152525" cy="762000"/>
    <xdr:pic>
      <xdr:nvPicPr>
        <xdr:cNvPr id="0" name="image27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61</xdr:row>
      <xdr:rowOff>742950</xdr:rowOff>
    </xdr:from>
    <xdr:ext cx="1104900" cy="752475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1352550</xdr:colOff>
      <xdr:row>2</xdr:row>
      <xdr:rowOff>47625</xdr:rowOff>
    </xdr:from>
    <xdr:ext cx="971550" cy="1219200"/>
    <xdr:pic>
      <xdr:nvPicPr>
        <xdr:cNvPr id="0" name="image8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45</xdr:row>
      <xdr:rowOff>752475</xdr:rowOff>
    </xdr:from>
    <xdr:ext cx="1133475" cy="771525"/>
    <xdr:pic>
      <xdr:nvPicPr>
        <xdr:cNvPr id="0" name="image11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48</xdr:row>
      <xdr:rowOff>19050</xdr:rowOff>
    </xdr:from>
    <xdr:ext cx="1152525" cy="790575"/>
    <xdr:pic>
      <xdr:nvPicPr>
        <xdr:cNvPr id="0" name="image20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37</xdr:row>
      <xdr:rowOff>752475</xdr:rowOff>
    </xdr:from>
    <xdr:ext cx="1114425" cy="752475"/>
    <xdr:pic>
      <xdr:nvPicPr>
        <xdr:cNvPr id="0" name="image4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42</xdr:row>
      <xdr:rowOff>19050</xdr:rowOff>
    </xdr:from>
    <xdr:ext cx="1143000" cy="762000"/>
    <xdr:pic>
      <xdr:nvPicPr>
        <xdr:cNvPr id="0" name="image12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44</xdr:row>
      <xdr:rowOff>66675</xdr:rowOff>
    </xdr:from>
    <xdr:ext cx="1266825" cy="609600"/>
    <xdr:pic>
      <xdr:nvPicPr>
        <xdr:cNvPr id="0" name="image7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66675</xdr:rowOff>
    </xdr:from>
    <xdr:ext cx="1266825" cy="685800"/>
    <xdr:pic>
      <xdr:nvPicPr>
        <xdr:cNvPr id="0" name="image18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38</xdr:row>
      <xdr:rowOff>752475</xdr:rowOff>
    </xdr:from>
    <xdr:ext cx="1057275" cy="752475"/>
    <xdr:pic>
      <xdr:nvPicPr>
        <xdr:cNvPr id="0" name="image5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43</xdr:row>
      <xdr:rowOff>9525</xdr:rowOff>
    </xdr:from>
    <xdr:ext cx="1076325" cy="685800"/>
    <xdr:pic>
      <xdr:nvPicPr>
        <xdr:cNvPr id="0" name="image22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44</xdr:row>
      <xdr:rowOff>723900</xdr:rowOff>
    </xdr:from>
    <xdr:ext cx="1228725" cy="742950"/>
    <xdr:pic>
      <xdr:nvPicPr>
        <xdr:cNvPr id="0" name="image13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50</xdr:row>
      <xdr:rowOff>752475</xdr:rowOff>
    </xdr:from>
    <xdr:ext cx="1028700" cy="714375"/>
    <xdr:pic>
      <xdr:nvPicPr>
        <xdr:cNvPr id="0" name="image15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49</xdr:row>
      <xdr:rowOff>47625</xdr:rowOff>
    </xdr:from>
    <xdr:ext cx="1228725" cy="638175"/>
    <xdr:pic>
      <xdr:nvPicPr>
        <xdr:cNvPr id="0" name="image6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34</xdr:row>
      <xdr:rowOff>0</xdr:rowOff>
    </xdr:from>
    <xdr:ext cx="1162050" cy="762000"/>
    <xdr:pic>
      <xdr:nvPicPr>
        <xdr:cNvPr id="0" name="image24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30</xdr:row>
      <xdr:rowOff>38100</xdr:rowOff>
    </xdr:from>
    <xdr:ext cx="1095375" cy="762000"/>
    <xdr:pic>
      <xdr:nvPicPr>
        <xdr:cNvPr id="0" name="image21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35</xdr:row>
      <xdr:rowOff>733425</xdr:rowOff>
    </xdr:from>
    <xdr:ext cx="1133475" cy="762000"/>
    <xdr:pic>
      <xdr:nvPicPr>
        <xdr:cNvPr id="0" name="image14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28</xdr:row>
      <xdr:rowOff>0</xdr:rowOff>
    </xdr:from>
    <xdr:ext cx="1162050" cy="790575"/>
    <xdr:pic>
      <xdr:nvPicPr>
        <xdr:cNvPr id="0" name="image16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29</xdr:row>
      <xdr:rowOff>57150</xdr:rowOff>
    </xdr:from>
    <xdr:ext cx="1133475" cy="676275"/>
    <xdr:pic>
      <xdr:nvPicPr>
        <xdr:cNvPr id="0" name="image23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31</xdr:row>
      <xdr:rowOff>38100</xdr:rowOff>
    </xdr:from>
    <xdr:ext cx="1181100" cy="647700"/>
    <xdr:pic>
      <xdr:nvPicPr>
        <xdr:cNvPr id="0" name="image28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33</xdr:row>
      <xdr:rowOff>38100</xdr:rowOff>
    </xdr:from>
    <xdr:ext cx="1085850" cy="695325"/>
    <xdr:pic>
      <xdr:nvPicPr>
        <xdr:cNvPr id="0" name="image30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47</xdr:row>
      <xdr:rowOff>723900</xdr:rowOff>
    </xdr:from>
    <xdr:ext cx="1114425" cy="790575"/>
    <xdr:pic>
      <xdr:nvPicPr>
        <xdr:cNvPr id="0" name="image26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50</xdr:row>
      <xdr:rowOff>0</xdr:rowOff>
    </xdr:from>
    <xdr:ext cx="1228725" cy="685800"/>
    <xdr:pic>
      <xdr:nvPicPr>
        <xdr:cNvPr id="0" name="image31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31</xdr:row>
      <xdr:rowOff>28575</xdr:rowOff>
    </xdr:from>
    <xdr:ext cx="1181100" cy="647700"/>
    <xdr:pic>
      <xdr:nvPicPr>
        <xdr:cNvPr id="0" name="image28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12</xdr:row>
      <xdr:rowOff>114300</xdr:rowOff>
    </xdr:from>
    <xdr:ext cx="1181100" cy="762000"/>
    <xdr:pic>
      <xdr:nvPicPr>
        <xdr:cNvPr id="0" name="image54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13</xdr:row>
      <xdr:rowOff>57150</xdr:rowOff>
    </xdr:from>
    <xdr:ext cx="1219200" cy="609600"/>
    <xdr:pic>
      <xdr:nvPicPr>
        <xdr:cNvPr id="0" name="image25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28575</xdr:rowOff>
    </xdr:from>
    <xdr:ext cx="1276350" cy="628650"/>
    <xdr:pic>
      <xdr:nvPicPr>
        <xdr:cNvPr id="0" name="image34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14</xdr:row>
      <xdr:rowOff>666750</xdr:rowOff>
    </xdr:from>
    <xdr:ext cx="1266825" cy="819150"/>
    <xdr:pic>
      <xdr:nvPicPr>
        <xdr:cNvPr id="0" name="image29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15</xdr:row>
      <xdr:rowOff>733425</xdr:rowOff>
    </xdr:from>
    <xdr:ext cx="1228725" cy="800100"/>
    <xdr:pic>
      <xdr:nvPicPr>
        <xdr:cNvPr id="0" name="image42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752475</xdr:rowOff>
    </xdr:from>
    <xdr:ext cx="1152525" cy="781050"/>
    <xdr:pic>
      <xdr:nvPicPr>
        <xdr:cNvPr id="0" name="image55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18</xdr:row>
      <xdr:rowOff>9525</xdr:rowOff>
    </xdr:from>
    <xdr:ext cx="1143000" cy="752475"/>
    <xdr:pic>
      <xdr:nvPicPr>
        <xdr:cNvPr id="0" name="image39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21</xdr:row>
      <xdr:rowOff>0</xdr:rowOff>
    </xdr:from>
    <xdr:ext cx="1209675" cy="762000"/>
    <xdr:pic>
      <xdr:nvPicPr>
        <xdr:cNvPr id="0" name="image32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24</xdr:row>
      <xdr:rowOff>0</xdr:rowOff>
    </xdr:from>
    <xdr:ext cx="1266825" cy="828675"/>
    <xdr:pic>
      <xdr:nvPicPr>
        <xdr:cNvPr id="0" name="image33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18</xdr:row>
      <xdr:rowOff>28575</xdr:rowOff>
    </xdr:from>
    <xdr:ext cx="1285875" cy="752475"/>
    <xdr:pic>
      <xdr:nvPicPr>
        <xdr:cNvPr id="0" name="image35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19</xdr:row>
      <xdr:rowOff>28575</xdr:rowOff>
    </xdr:from>
    <xdr:ext cx="1257300" cy="676275"/>
    <xdr:pic>
      <xdr:nvPicPr>
        <xdr:cNvPr id="0" name="image38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20</xdr:row>
      <xdr:rowOff>95250</xdr:rowOff>
    </xdr:from>
    <xdr:ext cx="1228725" cy="581025"/>
    <xdr:pic>
      <xdr:nvPicPr>
        <xdr:cNvPr id="0" name="image37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22</xdr:row>
      <xdr:rowOff>47625</xdr:rowOff>
    </xdr:from>
    <xdr:ext cx="1257300" cy="638175"/>
    <xdr:pic>
      <xdr:nvPicPr>
        <xdr:cNvPr id="0" name="image56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23</xdr:row>
      <xdr:rowOff>85725</xdr:rowOff>
    </xdr:from>
    <xdr:ext cx="1238250" cy="571500"/>
    <xdr:pic>
      <xdr:nvPicPr>
        <xdr:cNvPr id="0" name="image41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26</xdr:row>
      <xdr:rowOff>19050</xdr:rowOff>
    </xdr:from>
    <xdr:ext cx="1209675" cy="685800"/>
    <xdr:pic>
      <xdr:nvPicPr>
        <xdr:cNvPr id="0" name="image40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10</xdr:row>
      <xdr:rowOff>19050</xdr:rowOff>
    </xdr:from>
    <xdr:ext cx="1095375" cy="752475"/>
    <xdr:pic>
      <xdr:nvPicPr>
        <xdr:cNvPr id="0" name="image43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11</xdr:row>
      <xdr:rowOff>47625</xdr:rowOff>
    </xdr:from>
    <xdr:ext cx="1257300" cy="628650"/>
    <xdr:pic>
      <xdr:nvPicPr>
        <xdr:cNvPr id="0" name="image44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143000" cy="581025"/>
    <xdr:pic>
      <xdr:nvPicPr>
        <xdr:cNvPr id="0" name="image57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143000" cy="742950"/>
    <xdr:pic>
      <xdr:nvPicPr>
        <xdr:cNvPr id="0" name="image47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143000" cy="714375"/>
    <xdr:pic>
      <xdr:nvPicPr>
        <xdr:cNvPr id="0" name="image45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143000" cy="723900"/>
    <xdr:pic>
      <xdr:nvPicPr>
        <xdr:cNvPr id="0" name="image52.pn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143000" cy="609600"/>
    <xdr:pic>
      <xdr:nvPicPr>
        <xdr:cNvPr id="0" name="image49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143000" cy="714375"/>
    <xdr:pic>
      <xdr:nvPicPr>
        <xdr:cNvPr id="0" name="image53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143000" cy="695325"/>
    <xdr:pic>
      <xdr:nvPicPr>
        <xdr:cNvPr id="0" name="image50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143000" cy="723900"/>
    <xdr:pic>
      <xdr:nvPicPr>
        <xdr:cNvPr id="0" name="image46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133475" cy="762000"/>
    <xdr:pic>
      <xdr:nvPicPr>
        <xdr:cNvPr id="0" name="image48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133475" cy="752475"/>
    <xdr:pic>
      <xdr:nvPicPr>
        <xdr:cNvPr id="0" name="image51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85725</xdr:colOff>
      <xdr:row>1</xdr:row>
      <xdr:rowOff>38100</xdr:rowOff>
    </xdr:from>
    <xdr:ext cx="828675" cy="847725"/>
    <xdr:pic>
      <xdr:nvPicPr>
        <xdr:cNvPr id="0" name="image5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1</xdr:row>
      <xdr:rowOff>38100</xdr:rowOff>
    </xdr:from>
    <xdr:ext cx="1114425" cy="1514475"/>
    <xdr:pic>
      <xdr:nvPicPr>
        <xdr:cNvPr id="0" name="image59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10</xdr:row>
      <xdr:rowOff>38100</xdr:rowOff>
    </xdr:from>
    <xdr:ext cx="1057275" cy="723900"/>
    <xdr:pic>
      <xdr:nvPicPr>
        <xdr:cNvPr id="0" name="image6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12</xdr:row>
      <xdr:rowOff>0</xdr:rowOff>
    </xdr:from>
    <xdr:ext cx="952500" cy="657225"/>
    <xdr:pic>
      <xdr:nvPicPr>
        <xdr:cNvPr id="0" name="image89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13</xdr:row>
      <xdr:rowOff>695325</xdr:rowOff>
    </xdr:from>
    <xdr:ext cx="1000125" cy="704850"/>
    <xdr:pic>
      <xdr:nvPicPr>
        <xdr:cNvPr id="0" name="image6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19</xdr:row>
      <xdr:rowOff>9525</xdr:rowOff>
    </xdr:from>
    <xdr:ext cx="1085850" cy="723900"/>
    <xdr:pic>
      <xdr:nvPicPr>
        <xdr:cNvPr id="0" name="image6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22</xdr:row>
      <xdr:rowOff>47625</xdr:rowOff>
    </xdr:from>
    <xdr:ext cx="1095375" cy="762000"/>
    <xdr:pic>
      <xdr:nvPicPr>
        <xdr:cNvPr id="0" name="image74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27</xdr:row>
      <xdr:rowOff>57150</xdr:rowOff>
    </xdr:from>
    <xdr:ext cx="981075" cy="628650"/>
    <xdr:pic>
      <xdr:nvPicPr>
        <xdr:cNvPr id="0" name="image76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29</xdr:row>
      <xdr:rowOff>704850</xdr:rowOff>
    </xdr:from>
    <xdr:ext cx="1038225" cy="723900"/>
    <xdr:pic>
      <xdr:nvPicPr>
        <xdr:cNvPr id="0" name="image78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31</xdr:row>
      <xdr:rowOff>0</xdr:rowOff>
    </xdr:from>
    <xdr:ext cx="1066800" cy="695325"/>
    <xdr:pic>
      <xdr:nvPicPr>
        <xdr:cNvPr id="0" name="image92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19050</xdr:rowOff>
    </xdr:from>
    <xdr:ext cx="1076325" cy="676275"/>
    <xdr:pic>
      <xdr:nvPicPr>
        <xdr:cNvPr id="0" name="image94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34</xdr:row>
      <xdr:rowOff>19050</xdr:rowOff>
    </xdr:from>
    <xdr:ext cx="942975" cy="638175"/>
    <xdr:pic>
      <xdr:nvPicPr>
        <xdr:cNvPr id="0" name="image71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36</xdr:row>
      <xdr:rowOff>9525</xdr:rowOff>
    </xdr:from>
    <xdr:ext cx="1047750" cy="733425"/>
    <xdr:pic>
      <xdr:nvPicPr>
        <xdr:cNvPr id="0" name="image79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36</xdr:row>
      <xdr:rowOff>714375</xdr:rowOff>
    </xdr:from>
    <xdr:ext cx="1028700" cy="714375"/>
    <xdr:pic>
      <xdr:nvPicPr>
        <xdr:cNvPr id="0" name="image60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18</xdr:row>
      <xdr:rowOff>9525</xdr:rowOff>
    </xdr:from>
    <xdr:ext cx="1019175" cy="685800"/>
    <xdr:pic>
      <xdr:nvPicPr>
        <xdr:cNvPr id="0" name="image68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15</xdr:row>
      <xdr:rowOff>0</xdr:rowOff>
    </xdr:from>
    <xdr:ext cx="1066800" cy="704850"/>
    <xdr:pic>
      <xdr:nvPicPr>
        <xdr:cNvPr id="0" name="image73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21</xdr:row>
      <xdr:rowOff>0</xdr:rowOff>
    </xdr:from>
    <xdr:ext cx="1104900" cy="742950"/>
    <xdr:pic>
      <xdr:nvPicPr>
        <xdr:cNvPr id="0" name="image64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22</xdr:row>
      <xdr:rowOff>704850</xdr:rowOff>
    </xdr:from>
    <xdr:ext cx="981075" cy="733425"/>
    <xdr:pic>
      <xdr:nvPicPr>
        <xdr:cNvPr id="0" name="image70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085850" cy="742950"/>
    <xdr:pic>
      <xdr:nvPicPr>
        <xdr:cNvPr id="0" name="image77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15</xdr:row>
      <xdr:rowOff>714375</xdr:rowOff>
    </xdr:from>
    <xdr:ext cx="1057275" cy="714375"/>
    <xdr:pic>
      <xdr:nvPicPr>
        <xdr:cNvPr id="0" name="image63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24</xdr:row>
      <xdr:rowOff>714375</xdr:rowOff>
    </xdr:from>
    <xdr:ext cx="1076325" cy="723900"/>
    <xdr:pic>
      <xdr:nvPicPr>
        <xdr:cNvPr id="0" name="image65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085850" cy="742950"/>
    <xdr:pic>
      <xdr:nvPicPr>
        <xdr:cNvPr id="0" name="image67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076325" cy="723900"/>
    <xdr:pic>
      <xdr:nvPicPr>
        <xdr:cNvPr id="0" name="image75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85725</xdr:rowOff>
    </xdr:from>
    <xdr:ext cx="1104900" cy="533400"/>
    <xdr:pic>
      <xdr:nvPicPr>
        <xdr:cNvPr id="0" name="image72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123950" cy="733425"/>
    <xdr:pic>
      <xdr:nvPicPr>
        <xdr:cNvPr id="0" name="image66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41</xdr:row>
      <xdr:rowOff>0</xdr:rowOff>
    </xdr:from>
    <xdr:ext cx="1066800" cy="733425"/>
    <xdr:pic>
      <xdr:nvPicPr>
        <xdr:cNvPr id="0" name="image90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42</xdr:row>
      <xdr:rowOff>714375</xdr:rowOff>
    </xdr:from>
    <xdr:ext cx="1047750" cy="723900"/>
    <xdr:pic>
      <xdr:nvPicPr>
        <xdr:cNvPr id="0" name="image88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085850" cy="723900"/>
    <xdr:pic>
      <xdr:nvPicPr>
        <xdr:cNvPr id="0" name="image86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12</xdr:row>
      <xdr:rowOff>9525</xdr:rowOff>
    </xdr:from>
    <xdr:ext cx="952500" cy="657225"/>
    <xdr:pic>
      <xdr:nvPicPr>
        <xdr:cNvPr id="0" name="image89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15</xdr:row>
      <xdr:rowOff>9525</xdr:rowOff>
    </xdr:from>
    <xdr:ext cx="1066800" cy="704850"/>
    <xdr:pic>
      <xdr:nvPicPr>
        <xdr:cNvPr id="0" name="image73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13</xdr:row>
      <xdr:rowOff>9525</xdr:rowOff>
    </xdr:from>
    <xdr:ext cx="1047750" cy="742950"/>
    <xdr:pic>
      <xdr:nvPicPr>
        <xdr:cNvPr id="0" name="image77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990600" cy="666750"/>
    <xdr:pic>
      <xdr:nvPicPr>
        <xdr:cNvPr id="0" name="image83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990600" cy="638175"/>
    <xdr:pic>
      <xdr:nvPicPr>
        <xdr:cNvPr id="0" name="image80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981075" cy="647700"/>
    <xdr:pic>
      <xdr:nvPicPr>
        <xdr:cNvPr id="0" name="image82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990600" cy="657225"/>
    <xdr:pic>
      <xdr:nvPicPr>
        <xdr:cNvPr id="0" name="image93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990600" cy="685800"/>
    <xdr:pic>
      <xdr:nvPicPr>
        <xdr:cNvPr id="0" name="image81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990600" cy="666750"/>
    <xdr:pic>
      <xdr:nvPicPr>
        <xdr:cNvPr id="0" name="image84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990600" cy="685800"/>
    <xdr:pic>
      <xdr:nvPicPr>
        <xdr:cNvPr id="0" name="image87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990600" cy="657225"/>
    <xdr:pic>
      <xdr:nvPicPr>
        <xdr:cNvPr id="0" name="image85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990600" cy="657225"/>
    <xdr:pic>
      <xdr:nvPicPr>
        <xdr:cNvPr id="0" name="image91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361950</xdr:colOff>
      <xdr:row>1</xdr:row>
      <xdr:rowOff>19050</xdr:rowOff>
    </xdr:from>
    <xdr:ext cx="1190625" cy="1590675"/>
    <xdr:pic>
      <xdr:nvPicPr>
        <xdr:cNvPr id="0" name="image11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1047750</xdr:colOff>
      <xdr:row>1</xdr:row>
      <xdr:rowOff>28575</xdr:rowOff>
    </xdr:from>
    <xdr:ext cx="762000" cy="1095375"/>
    <xdr:pic>
      <xdr:nvPicPr>
        <xdr:cNvPr id="0" name="image10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19050</xdr:rowOff>
    </xdr:from>
    <xdr:ext cx="1085850" cy="723900"/>
    <xdr:pic>
      <xdr:nvPicPr>
        <xdr:cNvPr id="0" name="image11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123950" cy="742950"/>
    <xdr:pic>
      <xdr:nvPicPr>
        <xdr:cNvPr id="0" name="image104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11</xdr:row>
      <xdr:rowOff>704850</xdr:rowOff>
    </xdr:from>
    <xdr:ext cx="1066800" cy="733425"/>
    <xdr:pic>
      <xdr:nvPicPr>
        <xdr:cNvPr id="0" name="image10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12</xdr:row>
      <xdr:rowOff>714375</xdr:rowOff>
    </xdr:from>
    <xdr:ext cx="1095375" cy="752475"/>
    <xdr:pic>
      <xdr:nvPicPr>
        <xdr:cNvPr id="0" name="image105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123950" cy="742950"/>
    <xdr:pic>
      <xdr:nvPicPr>
        <xdr:cNvPr id="0" name="image116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714375</xdr:rowOff>
    </xdr:from>
    <xdr:ext cx="1123950" cy="742950"/>
    <xdr:pic>
      <xdr:nvPicPr>
        <xdr:cNvPr id="0" name="image98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18</xdr:row>
      <xdr:rowOff>0</xdr:rowOff>
    </xdr:from>
    <xdr:ext cx="1076325" cy="714375"/>
    <xdr:pic>
      <xdr:nvPicPr>
        <xdr:cNvPr id="0" name="image95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714375</xdr:rowOff>
    </xdr:from>
    <xdr:ext cx="1104900" cy="733425"/>
    <xdr:pic>
      <xdr:nvPicPr>
        <xdr:cNvPr id="0" name="image100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20</xdr:row>
      <xdr:rowOff>0</xdr:rowOff>
    </xdr:from>
    <xdr:ext cx="1076325" cy="714375"/>
    <xdr:pic>
      <xdr:nvPicPr>
        <xdr:cNvPr id="0" name="image10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21</xdr:row>
      <xdr:rowOff>0</xdr:rowOff>
    </xdr:from>
    <xdr:ext cx="1104900" cy="733425"/>
    <xdr:pic>
      <xdr:nvPicPr>
        <xdr:cNvPr id="0" name="image117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22</xdr:row>
      <xdr:rowOff>0</xdr:rowOff>
    </xdr:from>
    <xdr:ext cx="1066800" cy="733425"/>
    <xdr:pic>
      <xdr:nvPicPr>
        <xdr:cNvPr id="0" name="image97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23</xdr:row>
      <xdr:rowOff>714375</xdr:rowOff>
    </xdr:from>
    <xdr:ext cx="1057275" cy="733425"/>
    <xdr:pic>
      <xdr:nvPicPr>
        <xdr:cNvPr id="0" name="image120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24</xdr:row>
      <xdr:rowOff>714375</xdr:rowOff>
    </xdr:from>
    <xdr:ext cx="1104900" cy="733425"/>
    <xdr:pic>
      <xdr:nvPicPr>
        <xdr:cNvPr id="0" name="image103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26</xdr:row>
      <xdr:rowOff>0</xdr:rowOff>
    </xdr:from>
    <xdr:ext cx="1076325" cy="742950"/>
    <xdr:pic>
      <xdr:nvPicPr>
        <xdr:cNvPr id="0" name="image101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714375</xdr:rowOff>
    </xdr:from>
    <xdr:ext cx="1123950" cy="742950"/>
    <xdr:pic>
      <xdr:nvPicPr>
        <xdr:cNvPr id="0" name="image96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104900" cy="733425"/>
    <xdr:pic>
      <xdr:nvPicPr>
        <xdr:cNvPr id="0" name="image99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104900" cy="733425"/>
    <xdr:pic>
      <xdr:nvPicPr>
        <xdr:cNvPr id="0" name="image112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30</xdr:row>
      <xdr:rowOff>0</xdr:rowOff>
    </xdr:from>
    <xdr:ext cx="1076325" cy="742950"/>
    <xdr:pic>
      <xdr:nvPicPr>
        <xdr:cNvPr id="0" name="image108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714375</xdr:rowOff>
    </xdr:from>
    <xdr:ext cx="1104900" cy="733425"/>
    <xdr:pic>
      <xdr:nvPicPr>
        <xdr:cNvPr id="0" name="image110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32</xdr:row>
      <xdr:rowOff>0</xdr:rowOff>
    </xdr:from>
    <xdr:ext cx="1066800" cy="733425"/>
    <xdr:pic>
      <xdr:nvPicPr>
        <xdr:cNvPr id="0" name="image118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704850</xdr:rowOff>
    </xdr:from>
    <xdr:ext cx="1085850" cy="723900"/>
    <xdr:pic>
      <xdr:nvPicPr>
        <xdr:cNvPr id="0" name="image107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90600" cy="657225"/>
    <xdr:pic>
      <xdr:nvPicPr>
        <xdr:cNvPr id="0" name="image114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990600" cy="657225"/>
    <xdr:pic>
      <xdr:nvPicPr>
        <xdr:cNvPr id="0" name="image115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990600" cy="657225"/>
    <xdr:pic>
      <xdr:nvPicPr>
        <xdr:cNvPr id="0" name="image119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276225</xdr:colOff>
      <xdr:row>0</xdr:row>
      <xdr:rowOff>323850</xdr:rowOff>
    </xdr:from>
    <xdr:ext cx="1114425" cy="1524000"/>
    <xdr:pic>
      <xdr:nvPicPr>
        <xdr:cNvPr id="0" name="image11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10</xdr:row>
      <xdr:rowOff>266700</xdr:rowOff>
    </xdr:from>
    <xdr:ext cx="1152525" cy="952500"/>
    <xdr:pic>
      <xdr:nvPicPr>
        <xdr:cNvPr id="0" name="image12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/>
  </sheetPr>
  <sheetViews>
    <sheetView showGridLines="0" workbookViewId="0"/>
  </sheetViews>
  <sheetFormatPr customHeight="1" defaultColWidth="11.22" defaultRowHeight="15.0"/>
  <cols>
    <col customWidth="1" min="1" max="1" width="1.44"/>
    <col customWidth="1" min="2" max="2" width="11.22"/>
    <col customWidth="1" min="3" max="3" width="11.0"/>
    <col customWidth="1" min="4" max="4" width="10.56"/>
    <col customWidth="1" min="5" max="5" width="8.89"/>
    <col customWidth="1" min="6" max="6" width="9.11"/>
    <col customWidth="1" min="7" max="7" width="9.22"/>
    <col customWidth="1" min="8" max="9" width="9.33"/>
    <col customWidth="1" min="10" max="10" width="10.44"/>
    <col customWidth="1" min="11" max="11" width="9.78"/>
    <col customWidth="1" min="12" max="12" width="9.44"/>
    <col customWidth="1" min="13" max="13" width="8.89"/>
    <col customWidth="1" min="14" max="15" width="8.56"/>
    <col customWidth="1" min="16" max="16" width="9.89"/>
    <col customWidth="1" min="17" max="17" width="9.67"/>
    <col customWidth="1" min="18" max="18" width="10.33"/>
    <col customWidth="1" min="19" max="19" width="10.0"/>
    <col customWidth="1" min="20" max="26" width="8.56"/>
  </cols>
  <sheetData>
    <row r="1"/>
    <row r="2">
      <c r="H2" s="1" t="s">
        <v>0</v>
      </c>
      <c r="I2" s="1"/>
      <c r="J2" s="1"/>
    </row>
    <row r="3"/>
    <row r="4"/>
    <row r="5"/>
    <row r="6" ht="23.25" customHeight="1">
      <c r="B6" s="2" t="s">
        <v>1</v>
      </c>
    </row>
    <row r="7">
      <c r="B7" s="2" t="s">
        <v>2</v>
      </c>
      <c r="E7" s="3" t="s">
        <v>3</v>
      </c>
      <c r="I7" s="4"/>
    </row>
    <row r="8" ht="15.0" customHeight="1">
      <c r="B8" s="2" t="s">
        <v>4</v>
      </c>
      <c r="E8" s="5"/>
      <c r="F8" s="6"/>
      <c r="G8" s="6"/>
      <c r="H8" s="7"/>
      <c r="I8" s="8"/>
      <c r="J8" s="8"/>
    </row>
    <row r="9" ht="14.25" customHeight="1">
      <c r="B9" s="2" t="s">
        <v>5</v>
      </c>
      <c r="E9" s="9"/>
      <c r="H9" s="10"/>
      <c r="I9" s="8"/>
      <c r="J9" s="8"/>
    </row>
    <row r="10">
      <c r="E10" s="11"/>
      <c r="F10" s="12"/>
      <c r="G10" s="12"/>
      <c r="H10" s="13"/>
      <c r="I10" s="8"/>
      <c r="J10" s="8"/>
    </row>
    <row r="11" ht="18.0" customHeight="1">
      <c r="E11" s="3" t="s">
        <v>6</v>
      </c>
      <c r="I11" s="4"/>
      <c r="J11" s="4"/>
    </row>
    <row r="12">
      <c r="B12" s="1" t="s">
        <v>7</v>
      </c>
      <c r="C12" s="14"/>
      <c r="D12" s="15" t="s">
        <v>8</v>
      </c>
      <c r="E12" s="16"/>
      <c r="F12" s="6"/>
      <c r="G12" s="6"/>
      <c r="H12" s="7"/>
      <c r="I12" s="17"/>
      <c r="J12" s="17"/>
    </row>
    <row r="13" ht="48.75" customHeight="1">
      <c r="E13" s="11"/>
      <c r="F13" s="12"/>
      <c r="G13" s="12"/>
      <c r="H13" s="13"/>
      <c r="I13" s="17"/>
      <c r="J13" s="17"/>
    </row>
    <row r="14"/>
    <row r="15">
      <c r="C15" s="18"/>
      <c r="D15" s="18"/>
      <c r="E15" s="19" t="s">
        <v>9</v>
      </c>
      <c r="F15" s="19" t="s">
        <v>10</v>
      </c>
      <c r="G15" s="20" t="s">
        <v>11</v>
      </c>
      <c r="H15" s="12"/>
      <c r="I15" s="20" t="s">
        <v>12</v>
      </c>
      <c r="J15" s="21"/>
      <c r="K15" s="22"/>
    </row>
    <row r="16" ht="23.25" customHeight="1">
      <c r="A16" s="23"/>
      <c r="B16" s="23"/>
      <c r="C16" s="23"/>
      <c r="D16" s="24" t="s">
        <v>13</v>
      </c>
      <c r="E16" s="23">
        <f>SUM('NEO GRP '!L7:Z7)</f>
        <v>0</v>
      </c>
      <c r="F16" s="25">
        <f>'NEO GRP '!M4</f>
        <v>0</v>
      </c>
      <c r="G16" s="26">
        <f>'NEO GRP '!$M$1</f>
        <v>0</v>
      </c>
      <c r="H16" s="6"/>
      <c r="I16" s="27">
        <f>'NEO GRP '!AC3</f>
        <v>0</v>
      </c>
      <c r="J16" s="27"/>
      <c r="K16" s="28">
        <f>'NEO GRP '!AC3</f>
        <v>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23"/>
      <c r="B17" s="23"/>
      <c r="C17" s="23"/>
      <c r="D17" s="24" t="s">
        <v>14</v>
      </c>
      <c r="E17" s="23">
        <f>'NEO PU'!U7</f>
        <v>0</v>
      </c>
      <c r="F17" s="25">
        <f>'NEO PU'!L3</f>
        <v>0</v>
      </c>
      <c r="G17" s="29">
        <f>'NEO PU'!$L$1</f>
        <v>0</v>
      </c>
      <c r="I17" s="27">
        <f>'NEO PU'!W2</f>
        <v>0</v>
      </c>
      <c r="J17" s="27"/>
      <c r="K17" s="28" t="str">
        <f>'NEO PU'!X2</f>
        <v/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23"/>
      <c r="B18" s="23"/>
      <c r="C18" s="23"/>
      <c r="D18" s="24" t="s">
        <v>15</v>
      </c>
      <c r="E18" s="23">
        <f>'NEO PE'!U7</f>
        <v>0</v>
      </c>
      <c r="F18" s="25">
        <f>'NEO PE'!L3</f>
        <v>0</v>
      </c>
      <c r="G18" s="29">
        <f>'NEO PE'!L1</f>
        <v>0</v>
      </c>
      <c r="I18" s="27">
        <f>'NEO PE'!W2</f>
        <v>0</v>
      </c>
      <c r="J18" s="27"/>
      <c r="K18" s="28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3.25" customHeight="1">
      <c r="A19" s="23"/>
      <c r="B19" s="23"/>
      <c r="C19" s="23"/>
      <c r="D19" s="24" t="s">
        <v>16</v>
      </c>
      <c r="E19" s="23">
        <f>REDUCTOR!T7</f>
        <v>0</v>
      </c>
      <c r="F19" s="25">
        <f>REDUCTOR!K3</f>
        <v>0</v>
      </c>
      <c r="G19" s="30">
        <f>REDUCTOR!K1</f>
        <v>0</v>
      </c>
      <c r="H19" s="12"/>
      <c r="I19" s="27">
        <f>REDUCTOR!V2</f>
        <v>0</v>
      </c>
      <c r="J19" s="27"/>
      <c r="K19" s="28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23.25" customHeight="1">
      <c r="A20" s="23"/>
      <c r="B20" s="23"/>
      <c r="C20" s="31"/>
      <c r="D20" s="32" t="s">
        <v>17</v>
      </c>
      <c r="E20" s="31">
        <f t="shared" ref="E20:G20" si="1">SUM(E16+E17+E18+E19)</f>
        <v>0</v>
      </c>
      <c r="F20" s="33">
        <f t="shared" si="1"/>
        <v>0</v>
      </c>
      <c r="G20" s="26">
        <f t="shared" si="1"/>
        <v>0</v>
      </c>
      <c r="H20" s="6"/>
      <c r="I20" s="31">
        <f>SUM(I16:I19)</f>
        <v>0</v>
      </c>
      <c r="J20" s="23"/>
      <c r="K20" s="17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23.25" customHeight="1">
      <c r="A21" s="23"/>
      <c r="B21" s="23"/>
      <c r="C21" s="23"/>
      <c r="D21" s="34" t="str">
        <f>"DISCOUNT "&amp;C12&amp;" %"</f>
        <v>DISCOUNT  %</v>
      </c>
      <c r="E21" s="23"/>
      <c r="F21" s="23"/>
      <c r="G21" s="30">
        <f>SUM(G20)*C12/100</f>
        <v>0</v>
      </c>
      <c r="H21" s="12"/>
      <c r="I21" s="35"/>
      <c r="J21" s="35"/>
      <c r="K21" s="17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23.25" customHeight="1">
      <c r="A22" s="23"/>
      <c r="B22" s="23"/>
      <c r="C22" s="36"/>
      <c r="D22" s="37" t="s">
        <v>18</v>
      </c>
      <c r="E22" s="38"/>
      <c r="F22" s="38"/>
      <c r="G22" s="39">
        <f>G20-G21</f>
        <v>0</v>
      </c>
      <c r="H22" s="40"/>
      <c r="I22" s="41"/>
      <c r="J22" s="42"/>
      <c r="K22" s="43"/>
      <c r="L22" s="44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23.25" hidden="1" customHeight="1">
      <c r="A23" s="23"/>
      <c r="B23" s="23"/>
      <c r="C23" s="45"/>
      <c r="D23" s="46" t="s">
        <v>19</v>
      </c>
      <c r="E23" s="46"/>
      <c r="F23" s="47">
        <f>G22*1.22</f>
        <v>0</v>
      </c>
      <c r="G23" s="47"/>
      <c r="H23" s="48"/>
      <c r="I23" s="49"/>
      <c r="J23" s="49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23.25" customHeight="1">
      <c r="A24" s="23"/>
      <c r="B24" s="23"/>
      <c r="C24" s="49"/>
      <c r="D24" s="49"/>
      <c r="E24" s="49"/>
      <c r="F24" s="50"/>
      <c r="G24" s="50"/>
      <c r="H24" s="49"/>
      <c r="I24" s="49"/>
      <c r="J24" s="49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21.0" customHeight="1"/>
    <row r="26" ht="15.0" customHeight="1">
      <c r="A26" s="23"/>
      <c r="B26" s="51" t="s">
        <v>20</v>
      </c>
      <c r="C26" s="52" t="s">
        <v>21</v>
      </c>
      <c r="D26" s="53" t="s">
        <v>22</v>
      </c>
      <c r="E26" s="54" t="s">
        <v>23</v>
      </c>
      <c r="F26" s="55" t="s">
        <v>24</v>
      </c>
      <c r="G26" s="56" t="s">
        <v>25</v>
      </c>
      <c r="H26" s="57" t="s">
        <v>26</v>
      </c>
      <c r="I26" s="58" t="s">
        <v>27</v>
      </c>
      <c r="J26" s="59" t="s">
        <v>28</v>
      </c>
      <c r="K26" s="60" t="s">
        <v>29</v>
      </c>
      <c r="L26" s="61" t="s">
        <v>30</v>
      </c>
      <c r="M26" s="62" t="s">
        <v>31</v>
      </c>
      <c r="N26" s="63" t="s">
        <v>32</v>
      </c>
      <c r="O26" s="64" t="s">
        <v>33</v>
      </c>
      <c r="P26" s="65" t="s">
        <v>34</v>
      </c>
      <c r="Q26" s="66" t="s">
        <v>35</v>
      </c>
      <c r="R26" s="67" t="s">
        <v>36</v>
      </c>
      <c r="S26" s="68" t="s">
        <v>36</v>
      </c>
      <c r="T26" s="69"/>
      <c r="U26" s="70"/>
      <c r="V26" s="69"/>
      <c r="W26" s="23"/>
      <c r="X26" s="23"/>
      <c r="Y26" s="23"/>
      <c r="Z26" s="23"/>
    </row>
    <row r="27" ht="15.0" customHeight="1">
      <c r="A27" s="23"/>
      <c r="B27" s="71"/>
      <c r="C27" s="72">
        <f>'NEO GRP '!L7+'NEO PU'!K7+'NEO PE'!K7</f>
        <v>0</v>
      </c>
      <c r="D27" s="72">
        <f>'NEO GRP '!M7+'NEO PU'!L7+'NEO PE'!L7</f>
        <v>0</v>
      </c>
      <c r="E27" s="72">
        <f>'NEO GRP '!N7+'NEO PU'!M7+'NEO PE'!M7</f>
        <v>0</v>
      </c>
      <c r="F27" s="72">
        <f>'NEO GRP '!O7+'NEO PU'!N7+'NEO PE'!N7</f>
        <v>0</v>
      </c>
      <c r="G27" s="72">
        <f>'NEO GRP '!P7+'NEO PU'!O7+'NEO PE'!O7</f>
        <v>0</v>
      </c>
      <c r="H27" s="72">
        <f>'NEO GRP '!Q7+'NEO PU'!P7+'NEO PE'!P7</f>
        <v>0</v>
      </c>
      <c r="I27" s="72">
        <f>'NEO GRP '!R7</f>
        <v>0</v>
      </c>
      <c r="J27" s="72">
        <f>'NEO GRP '!S7</f>
        <v>0</v>
      </c>
      <c r="K27" s="72">
        <f>'NEO GRP '!T7</f>
        <v>0</v>
      </c>
      <c r="L27" s="72">
        <f>'NEO GRP '!U7+'NEO PU'!Q7+'NEO PE'!Q7</f>
        <v>0</v>
      </c>
      <c r="M27" s="72">
        <f>'NEO GRP '!V7</f>
        <v>0</v>
      </c>
      <c r="N27" s="72">
        <f>'NEO GRP '!W7+'NEO PU'!R7+'NEO PE'!R7</f>
        <v>0</v>
      </c>
      <c r="O27" s="72">
        <f>'NEO GRP '!X7+'NEO PU'!S7+'NEO PE'!S7</f>
        <v>0</v>
      </c>
      <c r="P27" s="72">
        <f>'NEO GRP '!Y7</f>
        <v>0</v>
      </c>
      <c r="Q27" s="72">
        <f>'NEO GRP '!Z7</f>
        <v>0</v>
      </c>
      <c r="R27" s="53">
        <f>'NEO PU'!T7+'NEO PE'!T7</f>
        <v>0</v>
      </c>
      <c r="S27" s="73"/>
      <c r="T27" s="17"/>
      <c r="U27" s="17"/>
      <c r="V27" s="17"/>
      <c r="W27" s="23"/>
      <c r="X27" s="23"/>
      <c r="Y27" s="23"/>
      <c r="Z27" s="23"/>
    </row>
    <row r="28" ht="10.5" customHeight="1">
      <c r="A28" s="23"/>
      <c r="B28" s="5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0" customHeight="1">
      <c r="A29" s="23"/>
      <c r="B29" s="74" t="s">
        <v>37</v>
      </c>
      <c r="C29" s="75" t="s">
        <v>38</v>
      </c>
      <c r="D29" s="19" t="s">
        <v>39</v>
      </c>
      <c r="E29" s="23" t="s">
        <v>40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0" customHeight="1">
      <c r="A30" s="23"/>
      <c r="B30" s="76"/>
      <c r="C30" s="77">
        <f>'NEO GRP '!BM7+'NEO PU'!BJ7+'NEO PE'!BJ7</f>
        <v>0</v>
      </c>
      <c r="D30" s="77">
        <f>'NEO GRP '!BN7+'NEO PU'!BK7+'NEO PE'!BK7</f>
        <v>0</v>
      </c>
      <c r="E30" s="78">
        <f>SUM('NEO GRP '!BO7)</f>
        <v>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2.0" customHeight="1">
      <c r="A31" s="23"/>
      <c r="B31" s="5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0" customHeight="1">
      <c r="A32" s="23"/>
      <c r="B32" s="79" t="s">
        <v>41</v>
      </c>
      <c r="C32" s="75" t="s">
        <v>42</v>
      </c>
      <c r="D32" s="19" t="s">
        <v>43</v>
      </c>
      <c r="E32" s="19" t="s">
        <v>44</v>
      </c>
      <c r="F32" s="19" t="s">
        <v>45</v>
      </c>
      <c r="G32" s="19" t="s">
        <v>46</v>
      </c>
      <c r="H32" s="19" t="s">
        <v>47</v>
      </c>
      <c r="I32" s="19" t="s">
        <v>48</v>
      </c>
      <c r="J32" s="19" t="s">
        <v>49</v>
      </c>
      <c r="K32" s="23"/>
      <c r="L32" s="23"/>
      <c r="M32" s="17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0" customHeight="1">
      <c r="A33" s="23"/>
      <c r="B33" s="71"/>
      <c r="C33" s="77">
        <f>'NEO PU'!BA7</f>
        <v>0</v>
      </c>
      <c r="D33" s="77">
        <f>'NEO PU'!BB7</f>
        <v>0</v>
      </c>
      <c r="E33" s="77">
        <f>'NEO PU'!BC7</f>
        <v>0</v>
      </c>
      <c r="F33" s="77">
        <f>'NEO PU'!BD7</f>
        <v>0</v>
      </c>
      <c r="G33" s="77">
        <f>'NEO PU'!BE7</f>
        <v>0</v>
      </c>
      <c r="H33" s="77">
        <f>'NEO PU'!BF7</f>
        <v>0</v>
      </c>
      <c r="I33" s="77">
        <f>'NEO PU'!BG7</f>
        <v>0</v>
      </c>
      <c r="J33" s="80">
        <f>'NEO PU'!BH7</f>
        <v>0</v>
      </c>
      <c r="K33" s="81"/>
      <c r="L33" s="23"/>
      <c r="M33" s="17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0" customHeight="1">
      <c r="A34" s="23"/>
      <c r="B34" s="8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7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0" customHeight="1">
      <c r="A35" s="23"/>
      <c r="B35" s="79" t="s">
        <v>50</v>
      </c>
      <c r="C35" s="75" t="s">
        <v>42</v>
      </c>
      <c r="D35" s="19" t="s">
        <v>43</v>
      </c>
      <c r="E35" s="19" t="s">
        <v>44</v>
      </c>
      <c r="F35" s="19" t="s">
        <v>45</v>
      </c>
      <c r="G35" s="19" t="s">
        <v>46</v>
      </c>
      <c r="H35" s="19" t="s">
        <v>47</v>
      </c>
      <c r="I35" s="19" t="s">
        <v>48</v>
      </c>
      <c r="J35" s="19" t="s">
        <v>49</v>
      </c>
      <c r="K35" s="23"/>
      <c r="L35" s="23"/>
      <c r="M35" s="17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0" customHeight="1">
      <c r="A36" s="23"/>
      <c r="B36" s="71"/>
      <c r="C36" s="77">
        <f>'NEO PE'!BA7</f>
        <v>0</v>
      </c>
      <c r="D36" s="77">
        <f>'NEO PE'!BB7</f>
        <v>0</v>
      </c>
      <c r="E36" s="77">
        <f>'NEO PE'!BC7</f>
        <v>0</v>
      </c>
      <c r="F36" s="77">
        <f>'NEO PE'!BD7</f>
        <v>0</v>
      </c>
      <c r="G36" s="77">
        <f>'NEO PE'!BE7</f>
        <v>0</v>
      </c>
      <c r="H36" s="77">
        <f>'NEO PE'!BF7</f>
        <v>0</v>
      </c>
      <c r="I36" s="77">
        <f>'NEO PE'!BG7</f>
        <v>0</v>
      </c>
      <c r="J36" s="77">
        <f>'NEO PE'!BH7</f>
        <v>0</v>
      </c>
      <c r="K36" s="23"/>
      <c r="L36" s="23"/>
      <c r="M36" s="17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0" customHeight="1">
      <c r="A37" s="23"/>
      <c r="B37" s="5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7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0" customHeight="1">
      <c r="A38" s="23"/>
      <c r="B38" s="79" t="s">
        <v>51</v>
      </c>
      <c r="C38" s="75" t="s">
        <v>42</v>
      </c>
      <c r="D38" s="19" t="s">
        <v>43</v>
      </c>
      <c r="E38" s="19" t="s">
        <v>44</v>
      </c>
      <c r="F38" s="19" t="s">
        <v>45</v>
      </c>
      <c r="G38" s="19" t="s">
        <v>46</v>
      </c>
      <c r="H38" s="19" t="s">
        <v>47</v>
      </c>
      <c r="I38" s="19" t="s">
        <v>48</v>
      </c>
      <c r="J38" s="19" t="s">
        <v>49</v>
      </c>
      <c r="K38" s="23"/>
      <c r="L38" s="23"/>
      <c r="M38" s="17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0" customHeight="1">
      <c r="A39" s="23"/>
      <c r="B39" s="71"/>
      <c r="C39" s="77">
        <f>'NEO GRP '!BD7</f>
        <v>0</v>
      </c>
      <c r="D39" s="77">
        <f>'NEO GRP '!BE7</f>
        <v>0</v>
      </c>
      <c r="E39" s="77">
        <f>'NEO GRP '!BF7</f>
        <v>0</v>
      </c>
      <c r="F39" s="77">
        <f>'NEO GRP '!BG7</f>
        <v>0</v>
      </c>
      <c r="G39" s="77">
        <f>'NEO GRP '!BH7</f>
        <v>0</v>
      </c>
      <c r="H39" s="77">
        <f>'NEO GRP '!BI7</f>
        <v>0</v>
      </c>
      <c r="I39" s="77">
        <f>'NEO GRP '!BJ7</f>
        <v>0</v>
      </c>
      <c r="J39" s="80">
        <f>'NEO GRP '!BK7</f>
        <v>0</v>
      </c>
      <c r="K39" s="81"/>
      <c r="L39" s="23"/>
      <c r="M39" s="17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0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17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0" customHeight="1">
      <c r="B41" s="51" t="s">
        <v>52</v>
      </c>
      <c r="C41" s="75" t="s">
        <v>53</v>
      </c>
      <c r="D41" s="19" t="s">
        <v>54</v>
      </c>
      <c r="E41" s="19" t="s">
        <v>55</v>
      </c>
      <c r="F41" s="19" t="s">
        <v>56</v>
      </c>
      <c r="G41" s="19" t="s">
        <v>57</v>
      </c>
      <c r="H41" s="19" t="s">
        <v>58</v>
      </c>
      <c r="I41" s="19" t="s">
        <v>59</v>
      </c>
      <c r="J41" s="19" t="s">
        <v>60</v>
      </c>
      <c r="K41" s="19" t="s">
        <v>61</v>
      </c>
      <c r="L41" s="19" t="s">
        <v>62</v>
      </c>
      <c r="M41" s="19" t="s">
        <v>63</v>
      </c>
      <c r="N41" s="19" t="s">
        <v>64</v>
      </c>
      <c r="O41" s="19" t="s">
        <v>65</v>
      </c>
      <c r="P41" s="83" t="s">
        <v>66</v>
      </c>
      <c r="Q41" s="19" t="s">
        <v>67</v>
      </c>
      <c r="R41" s="19" t="s">
        <v>49</v>
      </c>
      <c r="S41" s="23"/>
      <c r="T41" s="23"/>
      <c r="U41" s="23"/>
      <c r="V41" s="23"/>
    </row>
    <row r="42" ht="15.0" customHeight="1">
      <c r="B42" s="71"/>
      <c r="C42" s="77">
        <f>SUM('NEO GRP '!BQ7+'NEO PU'!BM7+'NEO PE'!BM7)</f>
        <v>0</v>
      </c>
      <c r="D42" s="77">
        <f>SUM('NEO GRP '!BR7+'NEO PU'!BN7+'NEO PE'!BN7)</f>
        <v>0</v>
      </c>
      <c r="E42" s="77">
        <f>SUM('NEO GRP '!BS7+'NEO PU'!BO7+'NEO PE'!BO7)</f>
        <v>0</v>
      </c>
      <c r="F42" s="77">
        <f>SUM('NEO GRP '!BT7+'NEO PU'!BP7+'NEO PE'!BP7)</f>
        <v>0</v>
      </c>
      <c r="G42" s="77">
        <f>SUM('NEO GRP '!BU7+'NEO PU'!BQ7+'NEO PE'!BQ7)</f>
        <v>0</v>
      </c>
      <c r="H42" s="77">
        <f>SUM('NEO GRP '!BV7+'NEO PU'!BR7+'NEO PE'!BR7)</f>
        <v>0</v>
      </c>
      <c r="I42" s="77">
        <f>SUM('NEO GRP '!BW7+'NEO PU'!BS7+'NEO PE'!BS7)</f>
        <v>0</v>
      </c>
      <c r="J42" s="77">
        <f>SUM('NEO GRP '!BX7+'NEO PU'!BT7+'NEO PE'!BT7)</f>
        <v>0</v>
      </c>
      <c r="K42" s="77">
        <f>SUM('NEO GRP '!BY7+'NEO PU'!BU7+'NEO PE'!BU7)</f>
        <v>0</v>
      </c>
      <c r="L42" s="77">
        <f>SUM('NEO GRP '!BZ7+'NEO PU'!BV7+'NEO PE'!BV7)</f>
        <v>0</v>
      </c>
      <c r="M42" s="77">
        <f>SUM('NEO GRP '!CA7+'NEO PU'!BW7+'NEO PE'!BW7)</f>
        <v>0</v>
      </c>
      <c r="N42" s="77">
        <f>SUM('NEO GRP '!CB7+'NEO PU'!BX7+'NEO PE'!BX7)</f>
        <v>0</v>
      </c>
      <c r="O42" s="77">
        <f>SUM('NEO GRP '!CC7+'NEO PU'!BY7+'NEO PE'!BY7)</f>
        <v>0</v>
      </c>
      <c r="P42" s="77">
        <f>SUM('NEO GRP '!CD7+'NEO PU'!BZ7+'NEO PE'!BZ7)</f>
        <v>0</v>
      </c>
      <c r="Q42" s="77">
        <f>SUM('NEO GRP '!CE7+'NEO PU'!CA7+'NEO PE'!CA7)</f>
        <v>0</v>
      </c>
      <c r="R42" s="77">
        <f>SUM('NEO GRP '!CF7+'NEO PU'!CB7+'NEO PE'!CB7)</f>
        <v>0</v>
      </c>
      <c r="S42" s="73"/>
      <c r="T42" s="23"/>
      <c r="U42" s="23"/>
      <c r="V42" s="23"/>
    </row>
    <row r="43" ht="15.0" customHeight="1">
      <c r="B43" s="5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ht="15.0" customHeight="1">
      <c r="B44" s="74" t="s">
        <v>68</v>
      </c>
      <c r="C44" s="84" t="s">
        <v>69</v>
      </c>
      <c r="D44" s="85" t="s">
        <v>70</v>
      </c>
      <c r="E44" s="85" t="s">
        <v>71</v>
      </c>
      <c r="F44" s="85" t="s">
        <v>72</v>
      </c>
      <c r="G44" s="85" t="s">
        <v>73</v>
      </c>
      <c r="H44" s="86"/>
      <c r="I44" s="86"/>
      <c r="J44" s="86"/>
      <c r="K44" s="23"/>
      <c r="L44" s="23"/>
      <c r="M44" s="23"/>
      <c r="N44" s="23"/>
      <c r="O44" s="23"/>
      <c r="P44" s="23"/>
      <c r="Q44" s="23"/>
      <c r="R44" s="23"/>
      <c r="S44" s="23"/>
    </row>
    <row r="45" ht="15.0" customHeight="1">
      <c r="B45" s="71"/>
      <c r="C45" s="77">
        <f>SUM('NEO GRP '!AZ7+'NEO PU'!AO7+'NEO PE'!AO7)</f>
        <v>0</v>
      </c>
      <c r="D45" s="77">
        <f>SUM('NEO GRP '!BA7)</f>
        <v>0</v>
      </c>
      <c r="E45" s="77">
        <f>SUM('NEO GRP '!BB7)</f>
        <v>0</v>
      </c>
      <c r="F45" s="77">
        <f>SUM('NEO GRP '!BC7)</f>
        <v>0</v>
      </c>
      <c r="G45" s="77">
        <f>SUM('NEO GRP '!BD7)</f>
        <v>0</v>
      </c>
      <c r="H45" s="81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ht="15.0" customHeight="1">
      <c r="B46" s="86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ht="15.0" customHeight="1">
      <c r="B47" s="51" t="s">
        <v>74</v>
      </c>
      <c r="C47" s="84" t="s">
        <v>75</v>
      </c>
      <c r="D47" s="85" t="s">
        <v>76</v>
      </c>
      <c r="E47" s="85" t="s">
        <v>69</v>
      </c>
      <c r="F47" s="85" t="s">
        <v>70</v>
      </c>
      <c r="G47" s="85" t="s">
        <v>71</v>
      </c>
      <c r="H47" s="23" t="s">
        <v>77</v>
      </c>
      <c r="I47" s="23" t="s">
        <v>72</v>
      </c>
      <c r="J47" s="23" t="s">
        <v>78</v>
      </c>
      <c r="K47" s="23"/>
      <c r="L47" s="23"/>
      <c r="M47" s="23"/>
      <c r="N47" s="23"/>
      <c r="O47" s="23"/>
      <c r="P47" s="23"/>
      <c r="Q47" s="23"/>
      <c r="R47" s="23"/>
      <c r="S47" s="23"/>
    </row>
    <row r="48" ht="15.0" customHeight="1">
      <c r="B48" s="71"/>
      <c r="C48" s="77">
        <f>'NEO PU'!AR7+'NEO PE'!AR7</f>
        <v>0</v>
      </c>
      <c r="D48" s="77">
        <f>'NEO PU'!AS7+'NEO PE'!AS7</f>
        <v>0</v>
      </c>
      <c r="E48" s="77">
        <f>'NEO PU'!AT7+'NEO PE'!AT7</f>
        <v>0</v>
      </c>
      <c r="F48" s="77">
        <f>'NEO PU'!AU7+'NEO PE'!AU7</f>
        <v>0</v>
      </c>
      <c r="G48" s="77">
        <f>'NEO PU'!AV7+'NEO PE'!AV7</f>
        <v>0</v>
      </c>
      <c r="H48" s="77">
        <f>'NEO PU'!AW7+'NEO PE'!AW7</f>
        <v>0</v>
      </c>
      <c r="I48" s="77">
        <f>'NEO PU'!AX7+'NEO PE'!AX7</f>
        <v>0</v>
      </c>
      <c r="J48" s="77">
        <f>'NEO PU'!AY7+'NEO PE'!AY7</f>
        <v>0</v>
      </c>
      <c r="K48" s="23"/>
      <c r="L48" s="23"/>
      <c r="M48" s="23"/>
      <c r="N48" s="23"/>
      <c r="O48" s="23"/>
      <c r="P48" s="23"/>
      <c r="Q48" s="23"/>
      <c r="R48" s="23"/>
      <c r="S48" s="23"/>
    </row>
    <row r="51">
      <c r="B51" s="87" t="s">
        <v>79</v>
      </c>
      <c r="C51" s="88"/>
      <c r="E51" s="23"/>
      <c r="F51" s="23"/>
      <c r="G51" s="23"/>
      <c r="H51" s="21"/>
      <c r="I51" s="21"/>
      <c r="J51" s="21"/>
      <c r="K51" s="89"/>
    </row>
    <row r="52">
      <c r="B52" s="87" t="s">
        <v>80</v>
      </c>
      <c r="C52" s="88"/>
      <c r="E52" s="23"/>
      <c r="F52" s="23"/>
      <c r="G52" s="23"/>
      <c r="H52" s="21"/>
      <c r="I52" s="21"/>
      <c r="J52" s="21"/>
    </row>
    <row r="53">
      <c r="B53" s="87" t="s">
        <v>81</v>
      </c>
      <c r="C53" s="88"/>
      <c r="E53" s="23"/>
      <c r="F53" s="23"/>
      <c r="G53" s="23"/>
      <c r="H53" s="21"/>
      <c r="I53" s="21"/>
      <c r="J53" s="21"/>
    </row>
    <row r="54">
      <c r="B54" s="87" t="s">
        <v>82</v>
      </c>
      <c r="C54" s="88"/>
      <c r="E54" s="23"/>
      <c r="F54" s="23"/>
      <c r="G54" s="23"/>
      <c r="H54" s="21"/>
      <c r="I54" s="21"/>
      <c r="J54" s="21"/>
    </row>
    <row r="55">
      <c r="B55" s="87" t="s">
        <v>83</v>
      </c>
      <c r="C55" s="88"/>
      <c r="E55" s="23"/>
      <c r="F55" s="23"/>
      <c r="G55" s="23"/>
      <c r="H55" s="21"/>
      <c r="I55" s="21"/>
      <c r="J55" s="21"/>
    </row>
    <row r="56">
      <c r="B56" s="87" t="s">
        <v>84</v>
      </c>
      <c r="C56" s="88"/>
      <c r="E56" s="23"/>
      <c r="F56" s="23"/>
      <c r="G56" s="23"/>
      <c r="H56" s="21"/>
      <c r="I56" s="21"/>
      <c r="J56" s="21"/>
    </row>
    <row r="57">
      <c r="B57" s="87"/>
      <c r="C57" s="88"/>
      <c r="E57" s="23"/>
      <c r="F57" s="23"/>
      <c r="G57" s="23"/>
      <c r="H57" s="21"/>
      <c r="I57" s="21"/>
      <c r="J57" s="21"/>
    </row>
    <row r="58">
      <c r="B58" s="87" t="s">
        <v>85</v>
      </c>
      <c r="C58" s="88"/>
      <c r="E58" s="23"/>
      <c r="F58" s="23"/>
      <c r="G58" s="23"/>
      <c r="H58" s="21"/>
      <c r="I58" s="21"/>
      <c r="J58" s="21"/>
    </row>
    <row r="59">
      <c r="B59" s="87" t="s">
        <v>86</v>
      </c>
      <c r="C59" s="88"/>
      <c r="E59" s="23"/>
      <c r="F59" s="23"/>
      <c r="G59" s="23"/>
      <c r="H59" s="21"/>
      <c r="I59" s="21"/>
      <c r="J59" s="21"/>
    </row>
  </sheetData>
  <mergeCells count="18">
    <mergeCell ref="E8:H10"/>
    <mergeCell ref="E12:H13"/>
    <mergeCell ref="G15:H15"/>
    <mergeCell ref="G16:H16"/>
    <mergeCell ref="G17:H17"/>
    <mergeCell ref="G18:H18"/>
    <mergeCell ref="G19:H19"/>
    <mergeCell ref="B38:B39"/>
    <mergeCell ref="B41:B42"/>
    <mergeCell ref="B44:B45"/>
    <mergeCell ref="B47:B48"/>
    <mergeCell ref="G20:H20"/>
    <mergeCell ref="G21:H21"/>
    <mergeCell ref="G22:H22"/>
    <mergeCell ref="B26:B27"/>
    <mergeCell ref="B29:B30"/>
    <mergeCell ref="B32:B33"/>
    <mergeCell ref="B35:B36"/>
  </mergeCells>
  <printOptions/>
  <pageMargins bottom="1.0" footer="0.0" header="0.0" left="0.75" right="0.75" top="1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 fitToPage="1"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1.22" defaultRowHeight="15.0"/>
  <cols>
    <col customWidth="1" min="1" max="1" width="4.22"/>
    <col customWidth="1" min="2" max="2" width="2.67"/>
    <col customWidth="1" min="3" max="3" width="13.33"/>
    <col customWidth="1" min="4" max="4" width="11.89"/>
    <col customWidth="1" min="5" max="5" width="2.67"/>
    <col customWidth="1" min="6" max="6" width="9.22"/>
    <col customWidth="1" min="7" max="7" width="6.78"/>
    <col customWidth="1" min="8" max="8" width="15.11"/>
    <col customWidth="1" min="9" max="9" width="6.11"/>
    <col customWidth="1" min="10" max="10" width="9.11"/>
    <col customWidth="1" min="11" max="11" width="14.78"/>
    <col customWidth="1" min="12" max="26" width="9.22"/>
    <col customWidth="1" min="27" max="27" width="13.89"/>
    <col customWidth="1" min="28" max="28" width="7.89"/>
    <col customWidth="1" min="29" max="29" width="8.44"/>
    <col customWidth="1" hidden="1" min="30" max="33" width="8.56"/>
    <col customWidth="1" hidden="1" min="34" max="34" width="6.0"/>
    <col customWidth="1" hidden="1" min="35" max="35" width="6.33"/>
    <col customWidth="1" hidden="1" min="36" max="36" width="3.89"/>
    <col customWidth="1" hidden="1" min="37" max="37" width="3.44"/>
    <col customWidth="1" hidden="1" min="38" max="38" width="3.78"/>
    <col customWidth="1" hidden="1" min="39" max="42" width="3.89"/>
    <col customWidth="1" hidden="1" min="43" max="44" width="4.22"/>
    <col customWidth="1" hidden="1" min="45" max="45" width="3.89"/>
    <col customWidth="1" hidden="1" min="46" max="46" width="4.67"/>
    <col customWidth="1" hidden="1" min="47" max="50" width="3.89"/>
    <col customWidth="1" hidden="1" min="51" max="51" width="6.11"/>
    <col customWidth="1" hidden="1" min="52" max="52" width="6.78"/>
    <col customWidth="1" hidden="1" min="53" max="53" width="6.89"/>
    <col customWidth="1" hidden="1" min="54" max="54" width="6.22"/>
    <col customWidth="1" hidden="1" min="55" max="84" width="8.56"/>
    <col customWidth="1" min="85" max="88" width="8.56"/>
  </cols>
  <sheetData>
    <row r="1" ht="30.0" customHeight="1">
      <c r="B1" s="90"/>
      <c r="D1" s="91"/>
      <c r="E1" s="90"/>
      <c r="F1" s="92"/>
      <c r="G1" s="92"/>
      <c r="H1" s="93"/>
      <c r="I1" s="92"/>
      <c r="J1" s="94"/>
      <c r="K1" s="4"/>
      <c r="L1" s="95" t="s">
        <v>87</v>
      </c>
      <c r="M1" s="96">
        <f>SUM(AA$11:AA$1048576)</f>
        <v>0</v>
      </c>
      <c r="N1" s="97"/>
      <c r="O1" s="98" t="s">
        <v>88</v>
      </c>
      <c r="P1" s="99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H1" s="101"/>
      <c r="AI1" s="101"/>
      <c r="AJ1" s="102"/>
      <c r="AK1" s="4"/>
      <c r="AL1" s="103"/>
      <c r="AM1" s="104"/>
      <c r="AN1" s="105"/>
      <c r="AO1" s="106"/>
      <c r="AP1" s="106"/>
      <c r="AQ1" s="107"/>
      <c r="AR1" s="108"/>
      <c r="AS1" s="109"/>
      <c r="AT1" s="110"/>
      <c r="AU1" s="111"/>
      <c r="AV1" s="64"/>
      <c r="AW1" s="65"/>
      <c r="AX1" s="112"/>
      <c r="AY1" s="113"/>
      <c r="AZ1" s="114"/>
      <c r="BA1" s="115"/>
      <c r="BB1" s="114"/>
    </row>
    <row r="2" ht="23.25" hidden="1" customHeight="1">
      <c r="B2" s="116"/>
      <c r="C2" s="117" t="s">
        <v>89</v>
      </c>
      <c r="D2" s="118"/>
      <c r="E2" s="116"/>
      <c r="F2" s="92"/>
      <c r="G2" s="92"/>
      <c r="I2" s="92"/>
      <c r="J2" s="94"/>
      <c r="K2" s="119"/>
      <c r="L2" s="21"/>
      <c r="M2" s="120"/>
      <c r="N2" s="120"/>
      <c r="O2" s="121"/>
      <c r="P2" s="121"/>
      <c r="Q2" s="100"/>
      <c r="R2" s="100"/>
      <c r="S2" s="100"/>
      <c r="T2" s="100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 t="s">
        <v>90</v>
      </c>
      <c r="AG2" s="122"/>
      <c r="AH2" s="101"/>
      <c r="AI2" s="101"/>
      <c r="AX2" s="123"/>
      <c r="AY2" s="113"/>
      <c r="AZ2" s="114"/>
      <c r="BA2" s="115"/>
      <c r="BB2" s="114"/>
    </row>
    <row r="3" ht="24.75" customHeight="1">
      <c r="B3" s="116"/>
      <c r="D3" s="118"/>
      <c r="E3" s="116"/>
      <c r="F3" s="92"/>
      <c r="G3" s="92"/>
      <c r="I3" s="92"/>
      <c r="J3" s="94"/>
      <c r="K3" s="119"/>
      <c r="L3" s="124" t="s">
        <v>91</v>
      </c>
      <c r="M3" s="125">
        <f>SUM(L11:Z63)</f>
        <v>0</v>
      </c>
      <c r="O3" s="121"/>
      <c r="P3" s="121"/>
      <c r="Q3" s="100"/>
      <c r="R3" s="100"/>
      <c r="S3" s="100"/>
      <c r="T3" s="100"/>
      <c r="U3" s="121"/>
      <c r="V3" s="121"/>
      <c r="W3" s="121"/>
      <c r="X3" s="121"/>
      <c r="Y3" s="121"/>
      <c r="Z3" s="121"/>
      <c r="AA3" s="121"/>
      <c r="AB3" s="121"/>
      <c r="AC3" s="126">
        <f>AF7</f>
        <v>0</v>
      </c>
      <c r="AD3" s="127"/>
      <c r="AE3" s="121"/>
      <c r="AF3" s="121"/>
      <c r="AG3" s="122"/>
      <c r="AH3" s="101"/>
      <c r="AI3" s="101"/>
      <c r="AX3" s="123"/>
      <c r="AY3" s="113"/>
      <c r="AZ3" s="114"/>
      <c r="BA3" s="115"/>
      <c r="BB3" s="114"/>
      <c r="CG3" s="128"/>
    </row>
    <row r="4" ht="24.75" customHeight="1">
      <c r="B4" s="116"/>
      <c r="D4" s="118"/>
      <c r="E4" s="116"/>
      <c r="F4" s="92"/>
      <c r="G4" s="92"/>
      <c r="I4" s="92"/>
      <c r="J4" s="94"/>
      <c r="K4" s="119"/>
      <c r="L4" s="124" t="s">
        <v>92</v>
      </c>
      <c r="M4" s="129">
        <f>SUM(AI11:AI63)</f>
        <v>0</v>
      </c>
      <c r="O4" s="130" t="s">
        <v>93</v>
      </c>
      <c r="P4" s="121"/>
      <c r="Q4" s="100"/>
      <c r="R4" s="100"/>
      <c r="S4" s="100"/>
      <c r="T4" s="100"/>
      <c r="U4" s="25"/>
      <c r="V4" s="25"/>
      <c r="W4" s="25"/>
      <c r="X4" s="25"/>
      <c r="Y4" s="25"/>
      <c r="Z4" s="25"/>
      <c r="AA4" s="131"/>
      <c r="AB4" s="131"/>
      <c r="AC4" s="131"/>
      <c r="AD4" s="131"/>
      <c r="AE4" s="132"/>
      <c r="AF4" s="132"/>
      <c r="AG4" s="122"/>
      <c r="AH4" s="101"/>
      <c r="AI4" s="101"/>
      <c r="AX4" s="123"/>
      <c r="AY4" s="113"/>
      <c r="AZ4" s="114"/>
      <c r="BA4" s="115"/>
      <c r="BB4" s="114"/>
      <c r="CG4" s="133" t="s">
        <v>94</v>
      </c>
      <c r="CJ4" s="134"/>
    </row>
    <row r="5" ht="16.5" customHeight="1">
      <c r="B5" s="116"/>
      <c r="D5" s="118"/>
      <c r="E5" s="116"/>
      <c r="F5" s="92"/>
      <c r="G5" s="92"/>
      <c r="I5" s="92"/>
      <c r="K5" s="23"/>
      <c r="L5" s="23"/>
      <c r="M5" s="23"/>
      <c r="N5" s="23"/>
      <c r="O5" s="3"/>
      <c r="P5" s="3"/>
      <c r="Q5" s="23"/>
      <c r="R5" s="23"/>
      <c r="S5" s="23"/>
      <c r="T5" s="135"/>
      <c r="U5" s="23"/>
      <c r="V5" s="23"/>
      <c r="W5" s="122"/>
      <c r="X5" s="135"/>
      <c r="Y5" s="135"/>
      <c r="Z5" s="135"/>
      <c r="AA5" s="119"/>
      <c r="AB5" s="122"/>
      <c r="AC5" s="122"/>
      <c r="AD5" s="122"/>
      <c r="AE5" s="122"/>
      <c r="AF5" s="122"/>
      <c r="AG5" s="122"/>
      <c r="AH5" s="101"/>
      <c r="AI5" s="101"/>
      <c r="AX5" s="123"/>
      <c r="AY5" s="113"/>
      <c r="AZ5" s="114"/>
      <c r="BA5" s="115"/>
      <c r="BB5" s="114"/>
      <c r="CG5" s="76"/>
      <c r="CJ5" s="136"/>
    </row>
    <row r="6" ht="21.0" customHeight="1">
      <c r="B6" s="90"/>
      <c r="D6" s="91"/>
      <c r="E6" s="90"/>
      <c r="F6" s="92"/>
      <c r="G6" s="92"/>
      <c r="H6" s="93"/>
      <c r="I6" s="92"/>
      <c r="K6" s="119"/>
      <c r="L6" s="23"/>
      <c r="M6" s="23"/>
      <c r="N6" s="23"/>
      <c r="O6" s="23"/>
      <c r="P6" s="23"/>
      <c r="Q6" s="23"/>
      <c r="R6" s="137" t="s">
        <v>95</v>
      </c>
      <c r="S6" s="23"/>
      <c r="T6" s="23"/>
      <c r="U6" s="23"/>
      <c r="V6" s="23"/>
      <c r="W6" s="23"/>
      <c r="X6" s="23"/>
      <c r="Y6" s="23"/>
      <c r="Z6" s="23"/>
      <c r="AA6" s="138" t="s">
        <v>96</v>
      </c>
      <c r="AB6" s="119"/>
      <c r="AF6" s="23"/>
      <c r="AH6" s="101"/>
      <c r="AI6" s="101"/>
      <c r="AJ6" s="102"/>
      <c r="AK6" s="4"/>
      <c r="AL6" s="103"/>
      <c r="AM6" s="104"/>
      <c r="AN6" s="105"/>
      <c r="AO6" s="106"/>
      <c r="AP6" s="106"/>
      <c r="AQ6" s="139"/>
      <c r="AR6" s="139"/>
      <c r="AS6" s="109"/>
      <c r="AT6" s="110"/>
      <c r="AU6" s="111"/>
      <c r="AV6" s="111"/>
      <c r="AW6" s="111"/>
      <c r="AX6" s="123"/>
      <c r="AY6" s="113"/>
      <c r="AZ6" s="114"/>
      <c r="BA6" s="115"/>
      <c r="BB6" s="114"/>
      <c r="CG6" s="71"/>
      <c r="CJ6" s="140"/>
    </row>
    <row r="7" ht="25.5" customHeight="1">
      <c r="B7" s="141"/>
      <c r="C7" s="12"/>
      <c r="D7" s="142"/>
      <c r="E7" s="141"/>
      <c r="F7" s="92"/>
      <c r="G7" s="92"/>
      <c r="H7" s="93"/>
      <c r="I7" s="92"/>
      <c r="K7" s="143" t="s">
        <v>97</v>
      </c>
      <c r="L7" s="144">
        <f t="shared" ref="L7:Z7" si="1">SUM(AJ:AJ)</f>
        <v>0</v>
      </c>
      <c r="M7" s="145">
        <f t="shared" si="1"/>
        <v>0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  <c r="U7" s="145">
        <f t="shared" si="1"/>
        <v>0</v>
      </c>
      <c r="V7" s="145">
        <f t="shared" si="1"/>
        <v>0</v>
      </c>
      <c r="W7" s="145">
        <f t="shared" si="1"/>
        <v>0</v>
      </c>
      <c r="X7" s="145">
        <f t="shared" si="1"/>
        <v>0</v>
      </c>
      <c r="Y7" s="145">
        <f t="shared" si="1"/>
        <v>0</v>
      </c>
      <c r="Z7" s="145">
        <f t="shared" si="1"/>
        <v>0</v>
      </c>
      <c r="AA7" s="146">
        <f>SUM(L7:Z7)</f>
        <v>0</v>
      </c>
      <c r="AB7" s="49"/>
      <c r="AC7" s="147"/>
      <c r="AE7" s="148" t="s">
        <v>98</v>
      </c>
      <c r="AF7" s="149">
        <f>SUM(AF11:AF236)</f>
        <v>0</v>
      </c>
      <c r="AH7" s="150"/>
      <c r="AI7" s="150"/>
      <c r="AJ7" s="151"/>
      <c r="AK7" s="152"/>
      <c r="AL7" s="153"/>
      <c r="AM7" s="154"/>
      <c r="AN7" s="155"/>
      <c r="AO7" s="156"/>
      <c r="AP7" s="156"/>
      <c r="AQ7" s="157"/>
      <c r="AR7" s="108"/>
      <c r="AS7" s="158"/>
      <c r="AT7" s="159"/>
      <c r="AU7" s="160"/>
      <c r="AV7" s="161"/>
      <c r="AW7" s="162"/>
      <c r="AX7" s="112"/>
      <c r="AY7" s="163"/>
      <c r="AZ7" s="164">
        <f>SUM(SUMPRODUCT($AZ$11:$AZ$311,N11:N311)+SUMPRODUCT($AZ$11:$AZ$311,O11:O311)+SUMPRODUCT($AZ$11:$AZ$311,P11:P311)+SUMPRODUCT($AZ$11:$AZ$311,Q11:Q311)+SUMPRODUCT($AZ$11:$AZ$311,T11:T311)+SUMPRODUCT($AZ$11:$AZ$311,U11:U311)+SUMPRODUCT($AZ$11:$AZ$311,S11:S311)+SUMPRODUCT($AZ$11:$AZ$311,V11:V311)+SUMPRODUCT($AZ$11:$AZ$311,W11:W311)+SUMPRODUCT($AZ$11:$AZ$311,X11:X311)+SUMPRODUCT($AZ$11:$AZ$311,Y11:Y311)+SUMPRODUCT($AZ$11:$AZ$311,Z11:Z311)+SUMPRODUCT($AZ$11:$AZ$311,M11:M311)+SUMPRODUCT($AZ$11:$AZ$311,L11:L311)+SUMPRODUCT($AZ$11:$AZ$311,R11:R311))</f>
        <v>0</v>
      </c>
      <c r="BA7" s="165"/>
      <c r="BB7" s="164"/>
      <c r="BD7" s="23">
        <f t="shared" ref="BD7:CF7" si="2">SUM(BD11:BD63)</f>
        <v>0</v>
      </c>
      <c r="BE7" s="23">
        <f t="shared" si="2"/>
        <v>0</v>
      </c>
      <c r="BF7" s="23">
        <f t="shared" si="2"/>
        <v>0</v>
      </c>
      <c r="BG7" s="23">
        <f t="shared" si="2"/>
        <v>0</v>
      </c>
      <c r="BH7" s="23">
        <f t="shared" si="2"/>
        <v>0</v>
      </c>
      <c r="BI7" s="23">
        <f t="shared" si="2"/>
        <v>0</v>
      </c>
      <c r="BJ7" s="23">
        <f t="shared" si="2"/>
        <v>0</v>
      </c>
      <c r="BK7" s="23">
        <f t="shared" si="2"/>
        <v>0</v>
      </c>
      <c r="BL7" s="23">
        <f t="shared" si="2"/>
        <v>0</v>
      </c>
      <c r="BM7" s="23">
        <f t="shared" si="2"/>
        <v>0</v>
      </c>
      <c r="BN7" s="23">
        <f t="shared" si="2"/>
        <v>0</v>
      </c>
      <c r="BO7" s="23">
        <f t="shared" si="2"/>
        <v>0</v>
      </c>
      <c r="BP7" s="23">
        <f t="shared" si="2"/>
        <v>0</v>
      </c>
      <c r="BQ7" s="23">
        <f t="shared" si="2"/>
        <v>0</v>
      </c>
      <c r="BR7" s="23">
        <f t="shared" si="2"/>
        <v>0</v>
      </c>
      <c r="BS7" s="23">
        <f t="shared" si="2"/>
        <v>0</v>
      </c>
      <c r="BT7" s="23">
        <f t="shared" si="2"/>
        <v>0</v>
      </c>
      <c r="BU7" s="23">
        <f t="shared" si="2"/>
        <v>0</v>
      </c>
      <c r="BV7" s="23">
        <f t="shared" si="2"/>
        <v>0</v>
      </c>
      <c r="BW7" s="23">
        <f t="shared" si="2"/>
        <v>0</v>
      </c>
      <c r="BX7" s="23">
        <f t="shared" si="2"/>
        <v>0</v>
      </c>
      <c r="BY7" s="23">
        <f t="shared" si="2"/>
        <v>0</v>
      </c>
      <c r="BZ7" s="23">
        <f t="shared" si="2"/>
        <v>0</v>
      </c>
      <c r="CA7" s="23">
        <f t="shared" si="2"/>
        <v>0</v>
      </c>
      <c r="CB7" s="23">
        <f t="shared" si="2"/>
        <v>0</v>
      </c>
      <c r="CC7" s="23">
        <f t="shared" si="2"/>
        <v>0</v>
      </c>
      <c r="CD7" s="23">
        <f t="shared" si="2"/>
        <v>0</v>
      </c>
      <c r="CE7" s="23">
        <f t="shared" si="2"/>
        <v>0</v>
      </c>
      <c r="CF7" s="23">
        <f t="shared" si="2"/>
        <v>0</v>
      </c>
    </row>
    <row r="8" ht="63.0" customHeight="1">
      <c r="A8" s="23"/>
      <c r="B8" s="166"/>
      <c r="C8" s="53"/>
      <c r="D8" s="145" t="s">
        <v>99</v>
      </c>
      <c r="E8" s="167" t="s">
        <v>100</v>
      </c>
      <c r="F8" s="145" t="s">
        <v>101</v>
      </c>
      <c r="G8" s="145" t="s">
        <v>102</v>
      </c>
      <c r="H8" s="145" t="s">
        <v>103</v>
      </c>
      <c r="I8" s="168" t="s">
        <v>104</v>
      </c>
      <c r="J8" s="145" t="s">
        <v>105</v>
      </c>
      <c r="K8" s="168" t="s">
        <v>106</v>
      </c>
      <c r="L8" s="169" t="s">
        <v>107</v>
      </c>
      <c r="M8" s="19" t="s">
        <v>108</v>
      </c>
      <c r="N8" s="170" t="s">
        <v>109</v>
      </c>
      <c r="O8" s="171" t="s">
        <v>110</v>
      </c>
      <c r="P8" s="172" t="s">
        <v>111</v>
      </c>
      <c r="Q8" s="173" t="s">
        <v>112</v>
      </c>
      <c r="R8" s="174" t="s">
        <v>113</v>
      </c>
      <c r="S8" s="175" t="s">
        <v>114</v>
      </c>
      <c r="T8" s="176" t="s">
        <v>115</v>
      </c>
      <c r="U8" s="177" t="s">
        <v>116</v>
      </c>
      <c r="V8" s="178" t="s">
        <v>117</v>
      </c>
      <c r="W8" s="179" t="s">
        <v>118</v>
      </c>
      <c r="X8" s="180" t="s">
        <v>119</v>
      </c>
      <c r="Y8" s="181" t="s">
        <v>120</v>
      </c>
      <c r="Z8" s="182" t="s">
        <v>121</v>
      </c>
      <c r="AA8" s="183" t="s">
        <v>122</v>
      </c>
      <c r="AB8" s="53" t="s">
        <v>123</v>
      </c>
      <c r="AC8" s="184" t="s">
        <v>95</v>
      </c>
      <c r="AD8" s="23"/>
      <c r="AE8" s="185" t="s">
        <v>124</v>
      </c>
      <c r="AF8" s="185" t="s">
        <v>94</v>
      </c>
      <c r="AG8" s="23"/>
      <c r="AH8" s="186" t="s">
        <v>93</v>
      </c>
      <c r="AI8" s="187" t="s">
        <v>125</v>
      </c>
      <c r="AJ8" s="188" t="s">
        <v>21</v>
      </c>
      <c r="AK8" s="189" t="s">
        <v>22</v>
      </c>
      <c r="AL8" s="190" t="s">
        <v>23</v>
      </c>
      <c r="AM8" s="191" t="s">
        <v>24</v>
      </c>
      <c r="AN8" s="192" t="s">
        <v>25</v>
      </c>
      <c r="AO8" s="193" t="s">
        <v>126</v>
      </c>
      <c r="AP8" s="193" t="s">
        <v>27</v>
      </c>
      <c r="AQ8" s="194" t="s">
        <v>127</v>
      </c>
      <c r="AR8" s="195" t="s">
        <v>128</v>
      </c>
      <c r="AS8" s="196" t="s">
        <v>30</v>
      </c>
      <c r="AT8" s="197" t="s">
        <v>129</v>
      </c>
      <c r="AU8" s="198" t="s">
        <v>32</v>
      </c>
      <c r="AV8" s="199" t="s">
        <v>33</v>
      </c>
      <c r="AW8" s="200" t="s">
        <v>34</v>
      </c>
      <c r="AX8" s="201" t="s">
        <v>130</v>
      </c>
      <c r="AY8" s="202" t="s">
        <v>131</v>
      </c>
      <c r="AZ8" s="203" t="s">
        <v>132</v>
      </c>
      <c r="BA8" s="204" t="s">
        <v>133</v>
      </c>
      <c r="BB8" s="203" t="s">
        <v>134</v>
      </c>
      <c r="BC8" s="23"/>
      <c r="BD8" s="205" t="s">
        <v>42</v>
      </c>
      <c r="BE8" s="205" t="s">
        <v>43</v>
      </c>
      <c r="BF8" s="205" t="s">
        <v>44</v>
      </c>
      <c r="BG8" s="205" t="s">
        <v>45</v>
      </c>
      <c r="BH8" s="205" t="s">
        <v>46</v>
      </c>
      <c r="BI8" s="205" t="s">
        <v>47</v>
      </c>
      <c r="BJ8" s="205" t="s">
        <v>48</v>
      </c>
      <c r="BK8" s="205" t="s">
        <v>49</v>
      </c>
      <c r="BL8" s="49"/>
      <c r="BM8" s="205" t="s">
        <v>38</v>
      </c>
      <c r="BN8" s="205" t="s">
        <v>39</v>
      </c>
      <c r="BO8" s="205" t="s">
        <v>40</v>
      </c>
      <c r="BP8" s="49"/>
      <c r="BQ8" s="205" t="s">
        <v>53</v>
      </c>
      <c r="BR8" s="205" t="s">
        <v>54</v>
      </c>
      <c r="BS8" s="205" t="s">
        <v>55</v>
      </c>
      <c r="BT8" s="205" t="s">
        <v>56</v>
      </c>
      <c r="BU8" s="205" t="s">
        <v>57</v>
      </c>
      <c r="BV8" s="205" t="s">
        <v>58</v>
      </c>
      <c r="BW8" s="205" t="s">
        <v>59</v>
      </c>
      <c r="BX8" s="205" t="s">
        <v>60</v>
      </c>
      <c r="BY8" s="205" t="s">
        <v>61</v>
      </c>
      <c r="BZ8" s="205" t="s">
        <v>62</v>
      </c>
      <c r="CA8" s="205" t="s">
        <v>63</v>
      </c>
      <c r="CB8" s="205" t="s">
        <v>64</v>
      </c>
      <c r="CC8" s="205" t="s">
        <v>65</v>
      </c>
      <c r="CD8" s="205" t="s">
        <v>66</v>
      </c>
      <c r="CE8" s="205" t="s">
        <v>67</v>
      </c>
      <c r="CF8" s="205" t="s">
        <v>49</v>
      </c>
      <c r="CG8" s="23"/>
      <c r="CH8" s="23"/>
      <c r="CI8" s="23"/>
      <c r="CJ8" s="23"/>
    </row>
    <row r="9" ht="30.0" hidden="1" customHeight="1">
      <c r="A9" s="17"/>
      <c r="B9" s="206"/>
      <c r="C9" s="17"/>
      <c r="D9" s="8"/>
      <c r="E9" s="207"/>
      <c r="F9" s="8"/>
      <c r="G9" s="8"/>
      <c r="H9" s="8"/>
      <c r="I9" s="208"/>
      <c r="J9" s="8"/>
      <c r="K9" s="208"/>
      <c r="L9" s="209" t="s">
        <v>135</v>
      </c>
      <c r="M9" s="209" t="s">
        <v>136</v>
      </c>
      <c r="N9" s="209" t="s">
        <v>137</v>
      </c>
      <c r="O9" s="209" t="s">
        <v>138</v>
      </c>
      <c r="P9" s="209" t="s">
        <v>139</v>
      </c>
      <c r="Q9" s="209" t="s">
        <v>140</v>
      </c>
      <c r="R9" s="209" t="s">
        <v>141</v>
      </c>
      <c r="S9" s="209" t="s">
        <v>142</v>
      </c>
      <c r="T9" s="209" t="s">
        <v>143</v>
      </c>
      <c r="U9" s="209" t="s">
        <v>144</v>
      </c>
      <c r="V9" s="209" t="s">
        <v>145</v>
      </c>
      <c r="W9" s="209" t="s">
        <v>146</v>
      </c>
      <c r="X9" s="209" t="s">
        <v>147</v>
      </c>
      <c r="Y9" s="209" t="s">
        <v>148</v>
      </c>
      <c r="Z9" s="209" t="s">
        <v>149</v>
      </c>
      <c r="AA9" s="210"/>
      <c r="AB9" s="17"/>
      <c r="AC9" s="211"/>
      <c r="AD9" s="17"/>
      <c r="AE9" s="212"/>
      <c r="AF9" s="212"/>
      <c r="AG9" s="17"/>
      <c r="AH9" s="213"/>
      <c r="AI9" s="213"/>
      <c r="AJ9" s="214"/>
      <c r="AK9" s="215"/>
      <c r="AL9" s="216"/>
      <c r="AM9" s="216"/>
      <c r="AN9" s="216"/>
      <c r="AO9" s="216"/>
      <c r="AP9" s="216"/>
      <c r="AQ9" s="216"/>
      <c r="AR9" s="216"/>
      <c r="AS9" s="216"/>
      <c r="AT9" s="216"/>
      <c r="AU9" s="217"/>
      <c r="AV9" s="216"/>
      <c r="AW9" s="217"/>
      <c r="AX9" s="217"/>
      <c r="AY9" s="218"/>
      <c r="AZ9" s="219"/>
      <c r="BA9" s="219"/>
      <c r="BB9" s="219"/>
      <c r="BC9" s="17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17"/>
      <c r="CH9" s="17"/>
      <c r="CI9" s="17"/>
      <c r="CJ9" s="17"/>
    </row>
    <row r="10" ht="35.25" customHeight="1">
      <c r="A10" s="17"/>
      <c r="B10" s="220"/>
      <c r="C10" s="44"/>
      <c r="D10" s="221"/>
      <c r="E10" s="220"/>
      <c r="F10" s="221"/>
      <c r="G10" s="221"/>
      <c r="H10" s="221"/>
      <c r="I10" s="221"/>
      <c r="J10" s="44"/>
      <c r="K10" s="222" t="s">
        <v>150</v>
      </c>
      <c r="L10" s="222"/>
      <c r="M10" s="17"/>
      <c r="N10" s="223"/>
      <c r="O10" s="44"/>
      <c r="P10" s="44"/>
      <c r="Q10" s="44"/>
      <c r="R10" s="44"/>
      <c r="S10" s="44"/>
      <c r="T10" s="44"/>
      <c r="U10" s="224"/>
      <c r="V10" s="225"/>
      <c r="W10" s="97"/>
      <c r="X10" s="226"/>
      <c r="Y10" s="226"/>
      <c r="Z10" s="226"/>
      <c r="AA10" s="227"/>
      <c r="AB10" s="227" t="s">
        <v>151</v>
      </c>
      <c r="AC10" s="227" t="s">
        <v>151</v>
      </c>
      <c r="AD10" s="17"/>
      <c r="AE10" s="17"/>
      <c r="AF10" s="17"/>
      <c r="AG10" s="17"/>
      <c r="AH10" s="228"/>
      <c r="AI10" s="228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17"/>
      <c r="AY10" s="230"/>
      <c r="AZ10" s="231"/>
      <c r="BA10" s="232"/>
      <c r="BB10" s="231"/>
      <c r="BC10" s="17"/>
      <c r="BD10" s="17"/>
      <c r="BE10" s="23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ht="60.0" customHeight="1">
      <c r="A11" s="233"/>
      <c r="B11" s="234"/>
      <c r="C11" s="235"/>
      <c r="D11" s="236" t="s">
        <v>152</v>
      </c>
      <c r="E11" s="237"/>
      <c r="F11" s="238" t="s">
        <v>53</v>
      </c>
      <c r="G11" s="238" t="s">
        <v>43</v>
      </c>
      <c r="H11" s="239" t="s">
        <v>153</v>
      </c>
      <c r="I11" s="240">
        <v>4.0</v>
      </c>
      <c r="J11" s="238" t="s">
        <v>154</v>
      </c>
      <c r="K11" s="241">
        <v>367.5</v>
      </c>
      <c r="L11" s="242"/>
      <c r="M11" s="243"/>
      <c r="N11" s="240"/>
      <c r="O11" s="243"/>
      <c r="P11" s="240"/>
      <c r="Q11" s="243"/>
      <c r="R11" s="240"/>
      <c r="S11" s="243"/>
      <c r="T11" s="243"/>
      <c r="U11" s="240"/>
      <c r="V11" s="243"/>
      <c r="W11" s="240"/>
      <c r="X11" s="243"/>
      <c r="Y11" s="244"/>
      <c r="Z11" s="245" t="s">
        <v>155</v>
      </c>
      <c r="AA11" s="246">
        <f>K11*L11+K11*M11+K11*N11+K11*O11+K11*P11+K11*Q11+K11*S11+K11*U11+K11*V11+K11*W11+K11*X11+K11*Y11+K11*T11+K11*R11</f>
        <v>0</v>
      </c>
      <c r="AB11" s="240" t="str">
        <f>IF(SUM(L11:Y11)&gt;0,"Yes","No")</f>
        <v>No</v>
      </c>
      <c r="AC11" s="244" t="str">
        <f t="shared" ref="AC11:AC27" si="4">IF(B11="New","Yes","No")</f>
        <v>No</v>
      </c>
      <c r="AD11" s="23"/>
      <c r="AE11" s="247">
        <v>2.0</v>
      </c>
      <c r="AF11" s="248">
        <f>AE11*SUM(L11:Y11)</f>
        <v>0</v>
      </c>
      <c r="AG11" s="23"/>
      <c r="AH11" s="249">
        <v>1.4</v>
      </c>
      <c r="AI11" s="249">
        <f t="shared" ref="AI11:AI13" si="5">SUM(L11:Y11)*AH11</f>
        <v>0</v>
      </c>
      <c r="AJ11" s="229">
        <f t="shared" ref="AJ11:AW11" si="3">$I$11*L11</f>
        <v>0</v>
      </c>
      <c r="AK11" s="229">
        <f t="shared" si="3"/>
        <v>0</v>
      </c>
      <c r="AL11" s="229">
        <f t="shared" si="3"/>
        <v>0</v>
      </c>
      <c r="AM11" s="229">
        <f t="shared" si="3"/>
        <v>0</v>
      </c>
      <c r="AN11" s="229">
        <f t="shared" si="3"/>
        <v>0</v>
      </c>
      <c r="AO11" s="229">
        <f t="shared" si="3"/>
        <v>0</v>
      </c>
      <c r="AP11" s="229">
        <f t="shared" si="3"/>
        <v>0</v>
      </c>
      <c r="AQ11" s="229">
        <f t="shared" si="3"/>
        <v>0</v>
      </c>
      <c r="AR11" s="229">
        <f t="shared" si="3"/>
        <v>0</v>
      </c>
      <c r="AS11" s="229">
        <f t="shared" si="3"/>
        <v>0</v>
      </c>
      <c r="AT11" s="229">
        <f t="shared" si="3"/>
        <v>0</v>
      </c>
      <c r="AU11" s="229">
        <f t="shared" si="3"/>
        <v>0</v>
      </c>
      <c r="AV11" s="229">
        <f t="shared" si="3"/>
        <v>0</v>
      </c>
      <c r="AW11" s="229">
        <f t="shared" si="3"/>
        <v>0</v>
      </c>
      <c r="AX11" s="229"/>
      <c r="AY11" s="250">
        <v>2.0</v>
      </c>
      <c r="AZ11" s="251">
        <v>12.0</v>
      </c>
      <c r="BA11" s="252"/>
      <c r="BB11" s="251"/>
      <c r="BC11" s="23"/>
      <c r="BD11" s="23">
        <f t="shared" ref="BD11:BD27" si="6">IF(G11="XS",IF(SUM(L11:Z11)&gt;0,SUM(L11:Z11),0),0)*I11</f>
        <v>0</v>
      </c>
      <c r="BE11" s="23">
        <f t="shared" ref="BE11:BE27" si="7">IF(G11="S",IF(SUM(L11:Z11)&gt;0,SUM(L11:Z11),0),0)*I11</f>
        <v>0</v>
      </c>
      <c r="BF11" s="23">
        <f t="shared" ref="BF11:BF27" si="8">IF(G11="M",IF(SUM(L11:Z11)&gt;0,SUM(L11:Z11),0),0)*I11</f>
        <v>0</v>
      </c>
      <c r="BG11" s="23">
        <f t="shared" ref="BG11:BG27" si="9">IF(G11="L",IF(SUM(L11:Z11)&gt;0,SUM(L11:Z11),0),0)*I11</f>
        <v>0</v>
      </c>
      <c r="BH11" s="23">
        <f t="shared" ref="BH11:BH27" si="10">IF(G11="XL",IF(SUM(L11:Z11)&gt;0,SUM(L11:Z11),0),0)*I11</f>
        <v>0</v>
      </c>
      <c r="BI11" s="23">
        <f t="shared" ref="BI11:BI27" si="11">IF(G11="2XL",IF(SUM(L11:Z11)&gt;0,SUM(L11:Z11),0),0)*I11</f>
        <v>0</v>
      </c>
      <c r="BJ11" s="23">
        <f t="shared" ref="BJ11:BJ27" si="12">IF(G11="3XL",IF(SUM(L11:Z11)&gt;0,SUM(L11:Z11),0),0)*I11</f>
        <v>0</v>
      </c>
      <c r="BK11" s="23">
        <f t="shared" ref="BK11:BK27" si="13">IF(G11="various",IF(SUM(L11:Z11)&gt;0,SUM(L11:Z11),0),0)*I11</f>
        <v>0</v>
      </c>
      <c r="BL11" s="23"/>
      <c r="BM11" s="17">
        <f t="shared" ref="BM11:BM13" si="14">IF(E11="",IF(SUM(L11:Z11)&gt;0,SUM(L11:Z11),0),0)*I11</f>
        <v>0</v>
      </c>
      <c r="BN11" s="17">
        <f t="shared" ref="BN11:BN27" si="15">IF(E11="Dual tex.",IF(SUM(L11:Z11)&gt;0,SUM(L11:Z11),0),0)*I11</f>
        <v>0</v>
      </c>
      <c r="BO11" s="17">
        <f t="shared" ref="BO11:BO27" si="16">IF(E11="No tex.",IF(SUM(L11:Z11)&gt;0,SUM(L11:Z11),0),0)*I11</f>
        <v>0</v>
      </c>
      <c r="BP11" s="17"/>
      <c r="BQ11" s="23">
        <f t="shared" ref="BQ11:BQ27" si="17">IF(F11="sloper",IF(SUM(L11:Z11)&gt;0,SUM(L11:Z11),0),0)*I11</f>
        <v>0</v>
      </c>
      <c r="BR11" s="23">
        <f t="shared" ref="BR11:BR27" si="18">IF(F11="footholds",IF(SUM(L11:Z11)&gt;0,SUM(L11:Z11),0),0)*I11</f>
        <v>0</v>
      </c>
      <c r="BS11" s="23">
        <f t="shared" ref="BS11:BS27" si="19">IF(F11="micros",IF(SUM(L11:Z11)&gt;0,SUM(L11:Z11),0),0)*I11</f>
        <v>0</v>
      </c>
      <c r="BT11" s="23">
        <f t="shared" ref="BT11:BT27" si="20">IF(F11="jug",IF(SUM(L11:Z11)&gt;0,SUM(L11:Z11),0),0)*I11</f>
        <v>0</v>
      </c>
      <c r="BU11" s="23">
        <f t="shared" ref="BU11:BU27" si="21">IF(F11="ledge",IF(SUM(L11:Z11)&gt;0,SUM(L11:Z11),0),0)*I11</f>
        <v>0</v>
      </c>
      <c r="BV11" s="23">
        <f t="shared" ref="BV11:BV27" si="22">IF(F11="edge",IF(SUM(L11:Z11)&gt;0,SUM(L11:Z11),0),0)*I11</f>
        <v>0</v>
      </c>
      <c r="BW11" s="23">
        <f t="shared" ref="BW11:BW27" si="23">IF(F11="crimp",IF(SUM(L11:Z11)&gt;0,SUM(L11:Z11),0),0)*I11</f>
        <v>0</v>
      </c>
      <c r="BX11" s="23">
        <f t="shared" ref="BX11:BX27" si="24">IF(F11="incut",IF(SUM(L11:Z11)&gt;0,SUM(L11:Z11),0),0)*I11</f>
        <v>0</v>
      </c>
      <c r="BY11" s="23">
        <f t="shared" ref="BY11:BY27" si="25">IF(F11="dish",IF(SUM(L11:Z11)&gt;0,SUM(L11:Z11),0),0)*I11</f>
        <v>0</v>
      </c>
      <c r="BZ11" s="23">
        <f t="shared" ref="BZ11:BZ27" si="26">IF(F11="pinch",IF(SUM(L11:Z11)&gt;0,SUM(L11:Z11),0),0)*I11</f>
        <v>0</v>
      </c>
      <c r="CA11" s="23">
        <f t="shared" ref="CA11:CA27" si="27">IF(F11="pocket",IF(SUM(L11:Z11)&gt;0,SUM(L11:Z11),0),0)*I11</f>
        <v>0</v>
      </c>
      <c r="CB11" s="23">
        <f t="shared" ref="CB11:CB27" si="28">IF(F11="insert",IF(SUM(L11:Z11)&gt;0,SUM(L11:Z11),0),0)*I11</f>
        <v>0</v>
      </c>
      <c r="CC11" s="23">
        <f t="shared" ref="CC11:CC27" si="29">IF(F11="feature",IF(SUM(L11:Z11)&gt;0,SUM(L11:Z11),0),0)*I11</f>
        <v>0</v>
      </c>
      <c r="CD11" s="23">
        <f t="shared" ref="CD11:CD27" si="30">IF(F11="scoop",IF(SUM(L11:Z11)&gt;0,SUM(L11:Z11),0),0)*I11</f>
        <v>0</v>
      </c>
      <c r="CE11" s="23">
        <f t="shared" ref="CE11:CE27" si="31">IF(F11="positive",IF(SUM(L11:Z11)&gt;0,SUM(L11:Z11),0),0)*I11</f>
        <v>0</v>
      </c>
      <c r="CF11" s="23">
        <f t="shared" ref="CF11:CF27" si="32">IF(F11="various",IF(SUM(L11:Z11)&gt;0,SUM(L11:Z11),0),0)*I11</f>
        <v>0</v>
      </c>
      <c r="CG11" s="23"/>
      <c r="CH11" s="23"/>
      <c r="CI11" s="23"/>
      <c r="CJ11" s="23"/>
    </row>
    <row r="12" ht="60.0" customHeight="1">
      <c r="A12" s="233"/>
      <c r="B12" s="253" t="s">
        <v>95</v>
      </c>
      <c r="C12" s="17"/>
      <c r="D12" s="254" t="s">
        <v>156</v>
      </c>
      <c r="E12" s="255" t="s">
        <v>157</v>
      </c>
      <c r="F12" s="256" t="s">
        <v>53</v>
      </c>
      <c r="G12" s="256" t="s">
        <v>43</v>
      </c>
      <c r="H12" s="257" t="s">
        <v>153</v>
      </c>
      <c r="I12" s="258">
        <v>4.0</v>
      </c>
      <c r="J12" s="256" t="s">
        <v>154</v>
      </c>
      <c r="K12" s="259">
        <v>367.5</v>
      </c>
      <c r="L12" s="248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1"/>
      <c r="AA12" s="262">
        <f>K12*L12+K12*M12+K12*N12+K12*O12+K12*P12+K12*Q12+K12*S12+K12*U12+K12*V12+K12*W12+K12*X12+K12*Y12+K12*T12+K12*R12+K12*Z12</f>
        <v>0</v>
      </c>
      <c r="AB12" s="258" t="str">
        <f>IF(SUM(L12:Z12)&gt;0,"Yes","No")</f>
        <v>No</v>
      </c>
      <c r="AC12" s="248" t="str">
        <f t="shared" si="4"/>
        <v>Yes</v>
      </c>
      <c r="AD12" s="23"/>
      <c r="AE12" s="242">
        <v>2.0</v>
      </c>
      <c r="AF12" s="244">
        <f>AE12*SUM(L12:Z12)</f>
        <v>0</v>
      </c>
      <c r="AG12" s="23"/>
      <c r="AH12" s="228">
        <v>1.4</v>
      </c>
      <c r="AI12" s="249">
        <f t="shared" si="5"/>
        <v>0</v>
      </c>
      <c r="AJ12" s="229">
        <f t="shared" ref="AJ12:AJ27" si="33">I12*L12</f>
        <v>0</v>
      </c>
      <c r="AK12" s="229">
        <f t="shared" ref="AK12:AK27" si="34">$I12*M12</f>
        <v>0</v>
      </c>
      <c r="AL12" s="229">
        <f t="shared" ref="AL12:AL27" si="35">I12*N12</f>
        <v>0</v>
      </c>
      <c r="AM12" s="229">
        <f t="shared" ref="AM12:AM27" si="36">I12*O12</f>
        <v>0</v>
      </c>
      <c r="AN12" s="229">
        <f t="shared" ref="AN12:AN27" si="37">I12*P12</f>
        <v>0</v>
      </c>
      <c r="AO12" s="229">
        <f t="shared" ref="AO12:AO27" si="38">I12*Q12</f>
        <v>0</v>
      </c>
      <c r="AP12" s="229">
        <f t="shared" ref="AP12:AP27" si="39">I12*R12</f>
        <v>0</v>
      </c>
      <c r="AQ12" s="229">
        <f t="shared" ref="AQ12:AQ27" si="40">I12*S12</f>
        <v>0</v>
      </c>
      <c r="AR12" s="229">
        <f t="shared" ref="AR12:AR27" si="41">I12*T12</f>
        <v>0</v>
      </c>
      <c r="AS12" s="229">
        <f t="shared" ref="AS12:AS27" si="42">I12*U12</f>
        <v>0</v>
      </c>
      <c r="AT12" s="229">
        <f t="shared" ref="AT12:AT27" si="43">I12*V12</f>
        <v>0</v>
      </c>
      <c r="AU12" s="229">
        <f t="shared" ref="AU12:AU27" si="44">I12*W12</f>
        <v>0</v>
      </c>
      <c r="AV12" s="229">
        <f t="shared" ref="AV12:AV27" si="45">I12*X12</f>
        <v>0</v>
      </c>
      <c r="AW12" s="229">
        <f t="shared" ref="AW12:AW27" si="46">I12*Y12</f>
        <v>0</v>
      </c>
      <c r="AX12" s="229">
        <f>I12*Z12</f>
        <v>0</v>
      </c>
      <c r="AY12" s="230">
        <v>2.0</v>
      </c>
      <c r="AZ12" s="258">
        <v>12.0</v>
      </c>
      <c r="BA12" s="258"/>
      <c r="BB12" s="258"/>
      <c r="BC12" s="23"/>
      <c r="BD12" s="23">
        <f t="shared" si="6"/>
        <v>0</v>
      </c>
      <c r="BE12" s="23">
        <f t="shared" si="7"/>
        <v>0</v>
      </c>
      <c r="BF12" s="23">
        <f t="shared" si="8"/>
        <v>0</v>
      </c>
      <c r="BG12" s="23">
        <f t="shared" si="9"/>
        <v>0</v>
      </c>
      <c r="BH12" s="23">
        <f t="shared" si="10"/>
        <v>0</v>
      </c>
      <c r="BI12" s="23">
        <f t="shared" si="11"/>
        <v>0</v>
      </c>
      <c r="BJ12" s="23">
        <f t="shared" si="12"/>
        <v>0</v>
      </c>
      <c r="BK12" s="23">
        <f t="shared" si="13"/>
        <v>0</v>
      </c>
      <c r="BL12" s="23"/>
      <c r="BM12" s="17">
        <f t="shared" si="14"/>
        <v>0</v>
      </c>
      <c r="BN12" s="17">
        <f t="shared" si="15"/>
        <v>0</v>
      </c>
      <c r="BO12" s="17">
        <f t="shared" si="16"/>
        <v>0</v>
      </c>
      <c r="BP12" s="23"/>
      <c r="BQ12" s="23">
        <f t="shared" si="17"/>
        <v>0</v>
      </c>
      <c r="BR12" s="23">
        <f t="shared" si="18"/>
        <v>0</v>
      </c>
      <c r="BS12" s="23">
        <f t="shared" si="19"/>
        <v>0</v>
      </c>
      <c r="BT12" s="23">
        <f t="shared" si="20"/>
        <v>0</v>
      </c>
      <c r="BU12" s="23">
        <f t="shared" si="21"/>
        <v>0</v>
      </c>
      <c r="BV12" s="23">
        <f t="shared" si="22"/>
        <v>0</v>
      </c>
      <c r="BW12" s="23">
        <f t="shared" si="23"/>
        <v>0</v>
      </c>
      <c r="BX12" s="23">
        <f t="shared" si="24"/>
        <v>0</v>
      </c>
      <c r="BY12" s="23">
        <f t="shared" si="25"/>
        <v>0</v>
      </c>
      <c r="BZ12" s="23">
        <f t="shared" si="26"/>
        <v>0</v>
      </c>
      <c r="CA12" s="23">
        <f t="shared" si="27"/>
        <v>0</v>
      </c>
      <c r="CB12" s="23">
        <f t="shared" si="28"/>
        <v>0</v>
      </c>
      <c r="CC12" s="23">
        <f t="shared" si="29"/>
        <v>0</v>
      </c>
      <c r="CD12" s="23">
        <f t="shared" si="30"/>
        <v>0</v>
      </c>
      <c r="CE12" s="23">
        <f t="shared" si="31"/>
        <v>0</v>
      </c>
      <c r="CF12" s="23">
        <f t="shared" si="32"/>
        <v>0</v>
      </c>
      <c r="CG12" s="81"/>
      <c r="CH12" s="23"/>
      <c r="CI12" s="23"/>
      <c r="CJ12" s="23"/>
    </row>
    <row r="13" ht="60.0" customHeight="1">
      <c r="A13" s="233"/>
      <c r="B13" s="253"/>
      <c r="C13" s="17"/>
      <c r="D13" s="8" t="s">
        <v>158</v>
      </c>
      <c r="E13" s="263"/>
      <c r="F13" s="264" t="s">
        <v>58</v>
      </c>
      <c r="G13" s="264" t="s">
        <v>45</v>
      </c>
      <c r="H13" s="264" t="s">
        <v>159</v>
      </c>
      <c r="I13" s="17">
        <v>1.0</v>
      </c>
      <c r="J13" s="17" t="s">
        <v>154</v>
      </c>
      <c r="K13" s="265">
        <v>262.5</v>
      </c>
      <c r="L13" s="73"/>
      <c r="M13" s="73"/>
      <c r="N13" s="73"/>
      <c r="O13" s="73"/>
      <c r="P13" s="73"/>
      <c r="Q13" s="73"/>
      <c r="R13" s="73"/>
      <c r="S13" s="266"/>
      <c r="T13" s="73"/>
      <c r="U13" s="73"/>
      <c r="V13" s="73"/>
      <c r="W13" s="73"/>
      <c r="X13" s="73"/>
      <c r="Y13" s="266"/>
      <c r="Z13" s="267" t="s">
        <v>155</v>
      </c>
      <c r="AA13" s="268">
        <f>K13*L13+K13*M13+K13*N13+K13*O13+K13*P13+K13*Q13+K13*S13+K13*U13+K13*V13+K13*W13+K13*X13+K13*Y13+K13*T13+K13*R13</f>
        <v>0</v>
      </c>
      <c r="AB13" s="17" t="str">
        <f>IF(SUM(L13:Y13)&gt;0,"Yes","No")</f>
        <v>No</v>
      </c>
      <c r="AC13" s="269" t="str">
        <f t="shared" si="4"/>
        <v>No</v>
      </c>
      <c r="AD13" s="23"/>
      <c r="AE13" s="242">
        <v>1.0</v>
      </c>
      <c r="AF13" s="244">
        <f>AE13*SUM(L13:Y13)</f>
        <v>0</v>
      </c>
      <c r="AG13" s="23"/>
      <c r="AH13" s="228">
        <v>2.25</v>
      </c>
      <c r="AI13" s="249">
        <f t="shared" si="5"/>
        <v>0</v>
      </c>
      <c r="AJ13" s="229">
        <f t="shared" si="33"/>
        <v>0</v>
      </c>
      <c r="AK13" s="229">
        <f t="shared" si="34"/>
        <v>0</v>
      </c>
      <c r="AL13" s="229">
        <f t="shared" si="35"/>
        <v>0</v>
      </c>
      <c r="AM13" s="229">
        <f t="shared" si="36"/>
        <v>0</v>
      </c>
      <c r="AN13" s="229">
        <f t="shared" si="37"/>
        <v>0</v>
      </c>
      <c r="AO13" s="229">
        <f t="shared" si="38"/>
        <v>0</v>
      </c>
      <c r="AP13" s="229">
        <f t="shared" si="39"/>
        <v>0</v>
      </c>
      <c r="AQ13" s="229">
        <f t="shared" si="40"/>
        <v>0</v>
      </c>
      <c r="AR13" s="229">
        <f t="shared" si="41"/>
        <v>0</v>
      </c>
      <c r="AS13" s="229">
        <f t="shared" si="42"/>
        <v>0</v>
      </c>
      <c r="AT13" s="229">
        <f t="shared" si="43"/>
        <v>0</v>
      </c>
      <c r="AU13" s="229">
        <f t="shared" si="44"/>
        <v>0</v>
      </c>
      <c r="AV13" s="229">
        <f t="shared" si="45"/>
        <v>0</v>
      </c>
      <c r="AW13" s="229">
        <f t="shared" si="46"/>
        <v>0</v>
      </c>
      <c r="AX13" s="229"/>
      <c r="AY13" s="230">
        <v>1.0</v>
      </c>
      <c r="AZ13" s="258">
        <v>6.0</v>
      </c>
      <c r="BA13" s="258"/>
      <c r="BB13" s="258"/>
      <c r="BC13" s="23"/>
      <c r="BD13" s="23">
        <f t="shared" si="6"/>
        <v>0</v>
      </c>
      <c r="BE13" s="23">
        <f t="shared" si="7"/>
        <v>0</v>
      </c>
      <c r="BF13" s="23">
        <f t="shared" si="8"/>
        <v>0</v>
      </c>
      <c r="BG13" s="23">
        <f t="shared" si="9"/>
        <v>0</v>
      </c>
      <c r="BH13" s="23">
        <f t="shared" si="10"/>
        <v>0</v>
      </c>
      <c r="BI13" s="23">
        <f t="shared" si="11"/>
        <v>0</v>
      </c>
      <c r="BJ13" s="23">
        <f t="shared" si="12"/>
        <v>0</v>
      </c>
      <c r="BK13" s="23">
        <f t="shared" si="13"/>
        <v>0</v>
      </c>
      <c r="BL13" s="23"/>
      <c r="BM13" s="17">
        <f t="shared" si="14"/>
        <v>0</v>
      </c>
      <c r="BN13" s="17">
        <f t="shared" si="15"/>
        <v>0</v>
      </c>
      <c r="BO13" s="17">
        <f t="shared" si="16"/>
        <v>0</v>
      </c>
      <c r="BP13" s="23"/>
      <c r="BQ13" s="23">
        <f t="shared" si="17"/>
        <v>0</v>
      </c>
      <c r="BR13" s="23">
        <f t="shared" si="18"/>
        <v>0</v>
      </c>
      <c r="BS13" s="23">
        <f t="shared" si="19"/>
        <v>0</v>
      </c>
      <c r="BT13" s="23">
        <f t="shared" si="20"/>
        <v>0</v>
      </c>
      <c r="BU13" s="23">
        <f t="shared" si="21"/>
        <v>0</v>
      </c>
      <c r="BV13" s="23">
        <f t="shared" si="22"/>
        <v>0</v>
      </c>
      <c r="BW13" s="23">
        <f t="shared" si="23"/>
        <v>0</v>
      </c>
      <c r="BX13" s="23">
        <f t="shared" si="24"/>
        <v>0</v>
      </c>
      <c r="BY13" s="23">
        <f t="shared" si="25"/>
        <v>0</v>
      </c>
      <c r="BZ13" s="23">
        <f t="shared" si="26"/>
        <v>0</v>
      </c>
      <c r="CA13" s="23">
        <f t="shared" si="27"/>
        <v>0</v>
      </c>
      <c r="CB13" s="23">
        <f t="shared" si="28"/>
        <v>0</v>
      </c>
      <c r="CC13" s="23">
        <f t="shared" si="29"/>
        <v>0</v>
      </c>
      <c r="CD13" s="23">
        <f t="shared" si="30"/>
        <v>0</v>
      </c>
      <c r="CE13" s="23">
        <f t="shared" si="31"/>
        <v>0</v>
      </c>
      <c r="CF13" s="23">
        <f t="shared" si="32"/>
        <v>0</v>
      </c>
      <c r="CG13" s="23"/>
      <c r="CH13" s="23"/>
      <c r="CI13" s="23"/>
      <c r="CJ13" s="23"/>
    </row>
    <row r="14" ht="60.0" customHeight="1">
      <c r="A14" s="233"/>
      <c r="B14" s="253" t="s">
        <v>95</v>
      </c>
      <c r="C14" s="17"/>
      <c r="D14" s="8" t="s">
        <v>160</v>
      </c>
      <c r="E14" s="263" t="s">
        <v>161</v>
      </c>
      <c r="F14" s="264" t="s">
        <v>58</v>
      </c>
      <c r="G14" s="264" t="s">
        <v>45</v>
      </c>
      <c r="H14" s="264" t="s">
        <v>159</v>
      </c>
      <c r="I14" s="17">
        <v>1.0</v>
      </c>
      <c r="J14" s="17" t="s">
        <v>154</v>
      </c>
      <c r="K14" s="265">
        <v>341.25</v>
      </c>
      <c r="L14" s="73"/>
      <c r="M14" s="266"/>
      <c r="N14" s="17"/>
      <c r="O14" s="266"/>
      <c r="P14" s="17"/>
      <c r="Q14" s="266"/>
      <c r="R14" s="17"/>
      <c r="S14" s="266"/>
      <c r="T14" s="266"/>
      <c r="U14" s="17"/>
      <c r="V14" s="266"/>
      <c r="W14" s="17"/>
      <c r="X14" s="266"/>
      <c r="Y14" s="269"/>
      <c r="Z14" s="270"/>
      <c r="AA14" s="268">
        <f t="shared" ref="AA14:AA15" si="47">K14*L14+K14*M14+K14*N14+K14*O14+K14*P14+K14*Q14+K14*S14+K14*U14+K14*V14+K14*W14+K14*X14+K14*Y14+K14*T14+K14*Z14+K14*R14</f>
        <v>0</v>
      </c>
      <c r="AB14" s="17" t="str">
        <f t="shared" ref="AB14:AB15" si="48">IF(SUM(L14:Z14)&gt;0,"Yes","No")</f>
        <v>No</v>
      </c>
      <c r="AC14" s="269" t="str">
        <f t="shared" si="4"/>
        <v>Yes</v>
      </c>
      <c r="AD14" s="23"/>
      <c r="AE14" s="247">
        <v>1.0</v>
      </c>
      <c r="AF14" s="248">
        <f t="shared" ref="AF14:AF15" si="49">AE14*SUM(L14:Z14)</f>
        <v>0</v>
      </c>
      <c r="AG14" s="23"/>
      <c r="AH14" s="228">
        <v>2.25</v>
      </c>
      <c r="AI14" s="249">
        <f t="shared" ref="AI14:AI15" si="50">SUM(L14:Z14)*AH14</f>
        <v>0</v>
      </c>
      <c r="AJ14" s="229">
        <f t="shared" si="33"/>
        <v>0</v>
      </c>
      <c r="AK14" s="229">
        <f t="shared" si="34"/>
        <v>0</v>
      </c>
      <c r="AL14" s="229">
        <f t="shared" si="35"/>
        <v>0</v>
      </c>
      <c r="AM14" s="229">
        <f t="shared" si="36"/>
        <v>0</v>
      </c>
      <c r="AN14" s="229">
        <f t="shared" si="37"/>
        <v>0</v>
      </c>
      <c r="AO14" s="229">
        <f t="shared" si="38"/>
        <v>0</v>
      </c>
      <c r="AP14" s="229">
        <f t="shared" si="39"/>
        <v>0</v>
      </c>
      <c r="AQ14" s="229">
        <f t="shared" si="40"/>
        <v>0</v>
      </c>
      <c r="AR14" s="229">
        <f t="shared" si="41"/>
        <v>0</v>
      </c>
      <c r="AS14" s="229">
        <f t="shared" si="42"/>
        <v>0</v>
      </c>
      <c r="AT14" s="229">
        <f t="shared" si="43"/>
        <v>0</v>
      </c>
      <c r="AU14" s="229">
        <f t="shared" si="44"/>
        <v>0</v>
      </c>
      <c r="AV14" s="229">
        <f t="shared" si="45"/>
        <v>0</v>
      </c>
      <c r="AW14" s="229">
        <f t="shared" si="46"/>
        <v>0</v>
      </c>
      <c r="AX14" s="229">
        <f t="shared" ref="AX14:AX15" si="51">I14*Z14</f>
        <v>0</v>
      </c>
      <c r="AY14" s="230">
        <v>1.0</v>
      </c>
      <c r="AZ14" s="258">
        <v>6.0</v>
      </c>
      <c r="BA14" s="258"/>
      <c r="BB14" s="258"/>
      <c r="BC14" s="23"/>
      <c r="BD14" s="23">
        <f t="shared" si="6"/>
        <v>0</v>
      </c>
      <c r="BE14" s="23">
        <f t="shared" si="7"/>
        <v>0</v>
      </c>
      <c r="BF14" s="23">
        <f t="shared" si="8"/>
        <v>0</v>
      </c>
      <c r="BG14" s="23">
        <f t="shared" si="9"/>
        <v>0</v>
      </c>
      <c r="BH14" s="23">
        <f t="shared" si="10"/>
        <v>0</v>
      </c>
      <c r="BI14" s="23">
        <f t="shared" si="11"/>
        <v>0</v>
      </c>
      <c r="BJ14" s="23">
        <f t="shared" si="12"/>
        <v>0</v>
      </c>
      <c r="BK14" s="23">
        <f t="shared" si="13"/>
        <v>0</v>
      </c>
      <c r="BL14" s="23"/>
      <c r="BM14" s="17">
        <f t="shared" ref="BM14:BM15" si="52">IF(E14="Full tex.",IF(SUM(L14:Z14)&gt;0,SUM(L14:Z14),0),0)*I14</f>
        <v>0</v>
      </c>
      <c r="BN14" s="17">
        <f t="shared" si="15"/>
        <v>0</v>
      </c>
      <c r="BO14" s="17">
        <f t="shared" si="16"/>
        <v>0</v>
      </c>
      <c r="BP14" s="23"/>
      <c r="BQ14" s="23">
        <f t="shared" si="17"/>
        <v>0</v>
      </c>
      <c r="BR14" s="23">
        <f t="shared" si="18"/>
        <v>0</v>
      </c>
      <c r="BS14" s="23">
        <f t="shared" si="19"/>
        <v>0</v>
      </c>
      <c r="BT14" s="23">
        <f t="shared" si="20"/>
        <v>0</v>
      </c>
      <c r="BU14" s="23">
        <f t="shared" si="21"/>
        <v>0</v>
      </c>
      <c r="BV14" s="23">
        <f t="shared" si="22"/>
        <v>0</v>
      </c>
      <c r="BW14" s="23">
        <f t="shared" si="23"/>
        <v>0</v>
      </c>
      <c r="BX14" s="23">
        <f t="shared" si="24"/>
        <v>0</v>
      </c>
      <c r="BY14" s="23">
        <f t="shared" si="25"/>
        <v>0</v>
      </c>
      <c r="BZ14" s="23">
        <f t="shared" si="26"/>
        <v>0</v>
      </c>
      <c r="CA14" s="23">
        <f t="shared" si="27"/>
        <v>0</v>
      </c>
      <c r="CB14" s="23">
        <f t="shared" si="28"/>
        <v>0</v>
      </c>
      <c r="CC14" s="23">
        <f t="shared" si="29"/>
        <v>0</v>
      </c>
      <c r="CD14" s="23">
        <f t="shared" si="30"/>
        <v>0</v>
      </c>
      <c r="CE14" s="23">
        <f t="shared" si="31"/>
        <v>0</v>
      </c>
      <c r="CF14" s="23">
        <f t="shared" si="32"/>
        <v>0</v>
      </c>
      <c r="CG14" s="23"/>
      <c r="CH14" s="23"/>
      <c r="CI14" s="23"/>
      <c r="CJ14" s="23"/>
    </row>
    <row r="15" ht="60.0" customHeight="1">
      <c r="A15" s="233"/>
      <c r="B15" s="253" t="s">
        <v>95</v>
      </c>
      <c r="C15" s="17"/>
      <c r="D15" s="8" t="s">
        <v>162</v>
      </c>
      <c r="E15" s="271" t="s">
        <v>157</v>
      </c>
      <c r="F15" s="264" t="s">
        <v>58</v>
      </c>
      <c r="G15" s="264" t="s">
        <v>45</v>
      </c>
      <c r="H15" s="264" t="s">
        <v>159</v>
      </c>
      <c r="I15" s="17">
        <v>1.0</v>
      </c>
      <c r="J15" s="17" t="s">
        <v>154</v>
      </c>
      <c r="K15" s="265">
        <v>262.5</v>
      </c>
      <c r="L15" s="73"/>
      <c r="M15" s="266"/>
      <c r="N15" s="17"/>
      <c r="O15" s="266"/>
      <c r="P15" s="211"/>
      <c r="Q15" s="266"/>
      <c r="R15" s="17"/>
      <c r="S15" s="266"/>
      <c r="T15" s="266"/>
      <c r="U15" s="17"/>
      <c r="V15" s="266"/>
      <c r="W15" s="17"/>
      <c r="X15" s="266"/>
      <c r="Y15" s="269"/>
      <c r="Z15" s="270"/>
      <c r="AA15" s="268">
        <f t="shared" si="47"/>
        <v>0</v>
      </c>
      <c r="AB15" s="17" t="str">
        <f t="shared" si="48"/>
        <v>No</v>
      </c>
      <c r="AC15" s="269" t="str">
        <f t="shared" si="4"/>
        <v>Yes</v>
      </c>
      <c r="AD15" s="23"/>
      <c r="AE15" s="247">
        <v>1.0</v>
      </c>
      <c r="AF15" s="248">
        <f t="shared" si="49"/>
        <v>0</v>
      </c>
      <c r="AG15" s="23"/>
      <c r="AH15" s="228">
        <v>2.25</v>
      </c>
      <c r="AI15" s="249">
        <f t="shared" si="50"/>
        <v>0</v>
      </c>
      <c r="AJ15" s="229">
        <f t="shared" si="33"/>
        <v>0</v>
      </c>
      <c r="AK15" s="229">
        <f t="shared" si="34"/>
        <v>0</v>
      </c>
      <c r="AL15" s="229">
        <f t="shared" si="35"/>
        <v>0</v>
      </c>
      <c r="AM15" s="229">
        <f t="shared" si="36"/>
        <v>0</v>
      </c>
      <c r="AN15" s="229">
        <f t="shared" si="37"/>
        <v>0</v>
      </c>
      <c r="AO15" s="229">
        <f t="shared" si="38"/>
        <v>0</v>
      </c>
      <c r="AP15" s="229">
        <f t="shared" si="39"/>
        <v>0</v>
      </c>
      <c r="AQ15" s="229">
        <f t="shared" si="40"/>
        <v>0</v>
      </c>
      <c r="AR15" s="229">
        <f t="shared" si="41"/>
        <v>0</v>
      </c>
      <c r="AS15" s="229">
        <f t="shared" si="42"/>
        <v>0</v>
      </c>
      <c r="AT15" s="229">
        <f t="shared" si="43"/>
        <v>0</v>
      </c>
      <c r="AU15" s="229">
        <f t="shared" si="44"/>
        <v>0</v>
      </c>
      <c r="AV15" s="229">
        <f t="shared" si="45"/>
        <v>0</v>
      </c>
      <c r="AW15" s="229">
        <f t="shared" si="46"/>
        <v>0</v>
      </c>
      <c r="AX15" s="229">
        <f t="shared" si="51"/>
        <v>0</v>
      </c>
      <c r="AY15" s="230">
        <v>1.0</v>
      </c>
      <c r="AZ15" s="258">
        <v>6.0</v>
      </c>
      <c r="BA15" s="258"/>
      <c r="BB15" s="258"/>
      <c r="BC15" s="23"/>
      <c r="BD15" s="23">
        <f t="shared" si="6"/>
        <v>0</v>
      </c>
      <c r="BE15" s="23">
        <f t="shared" si="7"/>
        <v>0</v>
      </c>
      <c r="BF15" s="23">
        <f t="shared" si="8"/>
        <v>0</v>
      </c>
      <c r="BG15" s="23">
        <f t="shared" si="9"/>
        <v>0</v>
      </c>
      <c r="BH15" s="23">
        <f t="shared" si="10"/>
        <v>0</v>
      </c>
      <c r="BI15" s="23">
        <f t="shared" si="11"/>
        <v>0</v>
      </c>
      <c r="BJ15" s="23">
        <f t="shared" si="12"/>
        <v>0</v>
      </c>
      <c r="BK15" s="23">
        <f t="shared" si="13"/>
        <v>0</v>
      </c>
      <c r="BL15" s="23"/>
      <c r="BM15" s="17">
        <f t="shared" si="52"/>
        <v>0</v>
      </c>
      <c r="BN15" s="17">
        <f t="shared" si="15"/>
        <v>0</v>
      </c>
      <c r="BO15" s="17">
        <f t="shared" si="16"/>
        <v>0</v>
      </c>
      <c r="BP15" s="23"/>
      <c r="BQ15" s="23">
        <f t="shared" si="17"/>
        <v>0</v>
      </c>
      <c r="BR15" s="23">
        <f t="shared" si="18"/>
        <v>0</v>
      </c>
      <c r="BS15" s="23">
        <f t="shared" si="19"/>
        <v>0</v>
      </c>
      <c r="BT15" s="23">
        <f t="shared" si="20"/>
        <v>0</v>
      </c>
      <c r="BU15" s="23">
        <f t="shared" si="21"/>
        <v>0</v>
      </c>
      <c r="BV15" s="23">
        <f t="shared" si="22"/>
        <v>0</v>
      </c>
      <c r="BW15" s="23">
        <f t="shared" si="23"/>
        <v>0</v>
      </c>
      <c r="BX15" s="23">
        <f t="shared" si="24"/>
        <v>0</v>
      </c>
      <c r="BY15" s="23">
        <f t="shared" si="25"/>
        <v>0</v>
      </c>
      <c r="BZ15" s="23">
        <f t="shared" si="26"/>
        <v>0</v>
      </c>
      <c r="CA15" s="23">
        <f t="shared" si="27"/>
        <v>0</v>
      </c>
      <c r="CB15" s="23">
        <f t="shared" si="28"/>
        <v>0</v>
      </c>
      <c r="CC15" s="23">
        <f t="shared" si="29"/>
        <v>0</v>
      </c>
      <c r="CD15" s="23">
        <f t="shared" si="30"/>
        <v>0</v>
      </c>
      <c r="CE15" s="23">
        <f t="shared" si="31"/>
        <v>0</v>
      </c>
      <c r="CF15" s="23">
        <f t="shared" si="32"/>
        <v>0</v>
      </c>
      <c r="CG15" s="23"/>
      <c r="CH15" s="23"/>
      <c r="CI15" s="23"/>
      <c r="CJ15" s="23"/>
    </row>
    <row r="16" ht="60.0" customHeight="1">
      <c r="A16" s="233"/>
      <c r="B16" s="272"/>
      <c r="C16" s="17"/>
      <c r="D16" s="254" t="s">
        <v>163</v>
      </c>
      <c r="E16" s="273"/>
      <c r="F16" s="256" t="s">
        <v>53</v>
      </c>
      <c r="G16" s="256" t="s">
        <v>45</v>
      </c>
      <c r="H16" s="256" t="s">
        <v>164</v>
      </c>
      <c r="I16" s="258">
        <v>1.0</v>
      </c>
      <c r="J16" s="258" t="s">
        <v>154</v>
      </c>
      <c r="K16" s="274">
        <v>267.75</v>
      </c>
      <c r="L16" s="247"/>
      <c r="M16" s="260"/>
      <c r="N16" s="258"/>
      <c r="O16" s="260"/>
      <c r="P16" s="258"/>
      <c r="Q16" s="260"/>
      <c r="R16" s="258"/>
      <c r="S16" s="260"/>
      <c r="T16" s="260"/>
      <c r="U16" s="258"/>
      <c r="V16" s="260"/>
      <c r="W16" s="258"/>
      <c r="X16" s="260"/>
      <c r="Y16" s="248"/>
      <c r="Z16" s="275" t="s">
        <v>155</v>
      </c>
      <c r="AA16" s="262">
        <f>K16*L16+K16*M16+K16*N16+K16*O16+K16*P16+K16*Q16+K16*S16+K16*U16+K16*V16+K16*W16+K16*X16+K16*Y16+K16*T16+K16*R16</f>
        <v>0</v>
      </c>
      <c r="AB16" s="258" t="str">
        <f>IF(SUM(L16:Y16)&gt;0,"Yes","No")</f>
        <v>No</v>
      </c>
      <c r="AC16" s="248" t="str">
        <f t="shared" si="4"/>
        <v>No</v>
      </c>
      <c r="AD16" s="23"/>
      <c r="AE16" s="247">
        <v>1.0</v>
      </c>
      <c r="AF16" s="248">
        <f>AE16*SUM(L16:Y16)</f>
        <v>0</v>
      </c>
      <c r="AG16" s="23"/>
      <c r="AH16" s="228">
        <v>2.5</v>
      </c>
      <c r="AI16" s="249">
        <f>SUM(L16:Y16)*AH16</f>
        <v>0</v>
      </c>
      <c r="AJ16" s="229">
        <f t="shared" si="33"/>
        <v>0</v>
      </c>
      <c r="AK16" s="229">
        <f t="shared" si="34"/>
        <v>0</v>
      </c>
      <c r="AL16" s="229">
        <f t="shared" si="35"/>
        <v>0</v>
      </c>
      <c r="AM16" s="229">
        <f t="shared" si="36"/>
        <v>0</v>
      </c>
      <c r="AN16" s="229">
        <f t="shared" si="37"/>
        <v>0</v>
      </c>
      <c r="AO16" s="229">
        <f t="shared" si="38"/>
        <v>0</v>
      </c>
      <c r="AP16" s="229">
        <f t="shared" si="39"/>
        <v>0</v>
      </c>
      <c r="AQ16" s="229">
        <f t="shared" si="40"/>
        <v>0</v>
      </c>
      <c r="AR16" s="229">
        <f t="shared" si="41"/>
        <v>0</v>
      </c>
      <c r="AS16" s="229">
        <f t="shared" si="42"/>
        <v>0</v>
      </c>
      <c r="AT16" s="229">
        <f t="shared" si="43"/>
        <v>0</v>
      </c>
      <c r="AU16" s="229">
        <f t="shared" si="44"/>
        <v>0</v>
      </c>
      <c r="AV16" s="229">
        <f t="shared" si="45"/>
        <v>0</v>
      </c>
      <c r="AW16" s="229">
        <f t="shared" si="46"/>
        <v>0</v>
      </c>
      <c r="AX16" s="229"/>
      <c r="AY16" s="230">
        <v>1.0</v>
      </c>
      <c r="AZ16" s="231">
        <v>6.0</v>
      </c>
      <c r="BA16" s="232"/>
      <c r="BB16" s="231"/>
      <c r="BC16" s="23"/>
      <c r="BD16" s="23">
        <f t="shared" si="6"/>
        <v>0</v>
      </c>
      <c r="BE16" s="23">
        <f t="shared" si="7"/>
        <v>0</v>
      </c>
      <c r="BF16" s="23">
        <f t="shared" si="8"/>
        <v>0</v>
      </c>
      <c r="BG16" s="23">
        <f t="shared" si="9"/>
        <v>0</v>
      </c>
      <c r="BH16" s="23">
        <f t="shared" si="10"/>
        <v>0</v>
      </c>
      <c r="BI16" s="23">
        <f t="shared" si="11"/>
        <v>0</v>
      </c>
      <c r="BJ16" s="23">
        <f t="shared" si="12"/>
        <v>0</v>
      </c>
      <c r="BK16" s="23">
        <f t="shared" si="13"/>
        <v>0</v>
      </c>
      <c r="BL16" s="23"/>
      <c r="BM16" s="17">
        <f>IF(E16="",IF(SUM(L16:Z16)&gt;0,SUM(L16:Z16),0),0)*I16</f>
        <v>0</v>
      </c>
      <c r="BN16" s="17">
        <f t="shared" si="15"/>
        <v>0</v>
      </c>
      <c r="BO16" s="17">
        <f t="shared" si="16"/>
        <v>0</v>
      </c>
      <c r="BP16" s="23"/>
      <c r="BQ16" s="23">
        <f t="shared" si="17"/>
        <v>0</v>
      </c>
      <c r="BR16" s="23">
        <f t="shared" si="18"/>
        <v>0</v>
      </c>
      <c r="BS16" s="23">
        <f t="shared" si="19"/>
        <v>0</v>
      </c>
      <c r="BT16" s="23">
        <f t="shared" si="20"/>
        <v>0</v>
      </c>
      <c r="BU16" s="23">
        <f t="shared" si="21"/>
        <v>0</v>
      </c>
      <c r="BV16" s="23">
        <f t="shared" si="22"/>
        <v>0</v>
      </c>
      <c r="BW16" s="23">
        <f t="shared" si="23"/>
        <v>0</v>
      </c>
      <c r="BX16" s="23">
        <f t="shared" si="24"/>
        <v>0</v>
      </c>
      <c r="BY16" s="23">
        <f t="shared" si="25"/>
        <v>0</v>
      </c>
      <c r="BZ16" s="23">
        <f t="shared" si="26"/>
        <v>0</v>
      </c>
      <c r="CA16" s="23">
        <f t="shared" si="27"/>
        <v>0</v>
      </c>
      <c r="CB16" s="23">
        <f t="shared" si="28"/>
        <v>0</v>
      </c>
      <c r="CC16" s="23">
        <f t="shared" si="29"/>
        <v>0</v>
      </c>
      <c r="CD16" s="23">
        <f t="shared" si="30"/>
        <v>0</v>
      </c>
      <c r="CE16" s="23">
        <f t="shared" si="31"/>
        <v>0</v>
      </c>
      <c r="CF16" s="23">
        <f t="shared" si="32"/>
        <v>0</v>
      </c>
      <c r="CG16" s="23"/>
      <c r="CH16" s="23"/>
      <c r="CI16" s="23"/>
      <c r="CJ16" s="23"/>
    </row>
    <row r="17" ht="60.0" customHeight="1">
      <c r="A17" s="233"/>
      <c r="B17" s="272" t="s">
        <v>95</v>
      </c>
      <c r="C17" s="17"/>
      <c r="D17" s="254" t="s">
        <v>165</v>
      </c>
      <c r="E17" s="273" t="s">
        <v>161</v>
      </c>
      <c r="F17" s="256" t="s">
        <v>53</v>
      </c>
      <c r="G17" s="256" t="s">
        <v>45</v>
      </c>
      <c r="H17" s="256" t="s">
        <v>164</v>
      </c>
      <c r="I17" s="258">
        <v>1.0</v>
      </c>
      <c r="J17" s="258" t="s">
        <v>154</v>
      </c>
      <c r="K17" s="274">
        <v>348.075</v>
      </c>
      <c r="L17" s="247"/>
      <c r="M17" s="260"/>
      <c r="N17" s="258"/>
      <c r="O17" s="260"/>
      <c r="P17" s="258"/>
      <c r="Q17" s="260"/>
      <c r="R17" s="258"/>
      <c r="S17" s="260"/>
      <c r="T17" s="260"/>
      <c r="U17" s="258"/>
      <c r="V17" s="260"/>
      <c r="W17" s="258"/>
      <c r="X17" s="260"/>
      <c r="Y17" s="248"/>
      <c r="Z17" s="275"/>
      <c r="AA17" s="262">
        <f t="shared" ref="AA17:AA18" si="53">K17*L17+K17*M17+K17*N17+K17*O17+K17*P17+K17*Q17+K17*S17+K17*U17+K17*V17+K17*W17+K17*X17+K17*Y17+K17*T17+K17*Z17+K17*R17</f>
        <v>0</v>
      </c>
      <c r="AB17" s="258" t="str">
        <f t="shared" ref="AB17:AB18" si="54">IF(SUM(L17:Z17)&gt;0,"Yes","No")</f>
        <v>No</v>
      </c>
      <c r="AC17" s="248" t="str">
        <f t="shared" si="4"/>
        <v>Yes</v>
      </c>
      <c r="AD17" s="23"/>
      <c r="AE17" s="247">
        <v>1.0</v>
      </c>
      <c r="AF17" s="248">
        <f t="shared" ref="AF17:AF18" si="55">AE17*SUM(L17:Z17)</f>
        <v>0</v>
      </c>
      <c r="AG17" s="23"/>
      <c r="AH17" s="228">
        <v>2.5</v>
      </c>
      <c r="AI17" s="249">
        <f t="shared" ref="AI17:AI18" si="56">SUM(L17:Z17)*AH17</f>
        <v>0</v>
      </c>
      <c r="AJ17" s="229">
        <f t="shared" si="33"/>
        <v>0</v>
      </c>
      <c r="AK17" s="229">
        <f t="shared" si="34"/>
        <v>0</v>
      </c>
      <c r="AL17" s="229">
        <f t="shared" si="35"/>
        <v>0</v>
      </c>
      <c r="AM17" s="229">
        <f t="shared" si="36"/>
        <v>0</v>
      </c>
      <c r="AN17" s="229">
        <f t="shared" si="37"/>
        <v>0</v>
      </c>
      <c r="AO17" s="229">
        <f t="shared" si="38"/>
        <v>0</v>
      </c>
      <c r="AP17" s="229">
        <f t="shared" si="39"/>
        <v>0</v>
      </c>
      <c r="AQ17" s="229">
        <f t="shared" si="40"/>
        <v>0</v>
      </c>
      <c r="AR17" s="229">
        <f t="shared" si="41"/>
        <v>0</v>
      </c>
      <c r="AS17" s="229">
        <f t="shared" si="42"/>
        <v>0</v>
      </c>
      <c r="AT17" s="229">
        <f t="shared" si="43"/>
        <v>0</v>
      </c>
      <c r="AU17" s="229">
        <f t="shared" si="44"/>
        <v>0</v>
      </c>
      <c r="AV17" s="229">
        <f t="shared" si="45"/>
        <v>0</v>
      </c>
      <c r="AW17" s="229">
        <f t="shared" si="46"/>
        <v>0</v>
      </c>
      <c r="AX17" s="229">
        <f t="shared" ref="AX17:AX18" si="57">I17*Z17</f>
        <v>0</v>
      </c>
      <c r="AY17" s="230">
        <v>1.0</v>
      </c>
      <c r="AZ17" s="231">
        <v>6.0</v>
      </c>
      <c r="BA17" s="232"/>
      <c r="BB17" s="231"/>
      <c r="BC17" s="23"/>
      <c r="BD17" s="23">
        <f t="shared" si="6"/>
        <v>0</v>
      </c>
      <c r="BE17" s="23">
        <f t="shared" si="7"/>
        <v>0</v>
      </c>
      <c r="BF17" s="23">
        <f t="shared" si="8"/>
        <v>0</v>
      </c>
      <c r="BG17" s="23">
        <f t="shared" si="9"/>
        <v>0</v>
      </c>
      <c r="BH17" s="23">
        <f t="shared" si="10"/>
        <v>0</v>
      </c>
      <c r="BI17" s="23">
        <f t="shared" si="11"/>
        <v>0</v>
      </c>
      <c r="BJ17" s="23">
        <f t="shared" si="12"/>
        <v>0</v>
      </c>
      <c r="BK17" s="23">
        <f t="shared" si="13"/>
        <v>0</v>
      </c>
      <c r="BL17" s="23"/>
      <c r="BM17" s="17">
        <f t="shared" ref="BM17:BM18" si="58">IF(E17="Full tex.",IF(SUM(L17:Z17)&gt;0,SUM(L17:Z17),0),0)*I17</f>
        <v>0</v>
      </c>
      <c r="BN17" s="17">
        <f t="shared" si="15"/>
        <v>0</v>
      </c>
      <c r="BO17" s="17">
        <f t="shared" si="16"/>
        <v>0</v>
      </c>
      <c r="BP17" s="23"/>
      <c r="BQ17" s="23">
        <f t="shared" si="17"/>
        <v>0</v>
      </c>
      <c r="BR17" s="23">
        <f t="shared" si="18"/>
        <v>0</v>
      </c>
      <c r="BS17" s="23">
        <f t="shared" si="19"/>
        <v>0</v>
      </c>
      <c r="BT17" s="23">
        <f t="shared" si="20"/>
        <v>0</v>
      </c>
      <c r="BU17" s="23">
        <f t="shared" si="21"/>
        <v>0</v>
      </c>
      <c r="BV17" s="23">
        <f t="shared" si="22"/>
        <v>0</v>
      </c>
      <c r="BW17" s="23">
        <f t="shared" si="23"/>
        <v>0</v>
      </c>
      <c r="BX17" s="23">
        <f t="shared" si="24"/>
        <v>0</v>
      </c>
      <c r="BY17" s="23">
        <f t="shared" si="25"/>
        <v>0</v>
      </c>
      <c r="BZ17" s="23">
        <f t="shared" si="26"/>
        <v>0</v>
      </c>
      <c r="CA17" s="23">
        <f t="shared" si="27"/>
        <v>0</v>
      </c>
      <c r="CB17" s="23">
        <f t="shared" si="28"/>
        <v>0</v>
      </c>
      <c r="CC17" s="23">
        <f t="shared" si="29"/>
        <v>0</v>
      </c>
      <c r="CD17" s="23">
        <f t="shared" si="30"/>
        <v>0</v>
      </c>
      <c r="CE17" s="23">
        <f t="shared" si="31"/>
        <v>0</v>
      </c>
      <c r="CF17" s="23">
        <f t="shared" si="32"/>
        <v>0</v>
      </c>
      <c r="CG17" s="23"/>
      <c r="CH17" s="23"/>
      <c r="CI17" s="23"/>
      <c r="CJ17" s="23"/>
    </row>
    <row r="18" ht="60.0" customHeight="1">
      <c r="A18" s="233"/>
      <c r="B18" s="272" t="s">
        <v>95</v>
      </c>
      <c r="C18" s="17"/>
      <c r="D18" s="254" t="s">
        <v>166</v>
      </c>
      <c r="E18" s="255" t="s">
        <v>157</v>
      </c>
      <c r="F18" s="256" t="s">
        <v>53</v>
      </c>
      <c r="G18" s="256" t="s">
        <v>45</v>
      </c>
      <c r="H18" s="256" t="s">
        <v>164</v>
      </c>
      <c r="I18" s="258">
        <v>1.0</v>
      </c>
      <c r="J18" s="258" t="s">
        <v>154</v>
      </c>
      <c r="K18" s="274">
        <v>267.75</v>
      </c>
      <c r="L18" s="247"/>
      <c r="M18" s="260"/>
      <c r="N18" s="258"/>
      <c r="O18" s="260"/>
      <c r="P18" s="258"/>
      <c r="Q18" s="260"/>
      <c r="R18" s="258"/>
      <c r="S18" s="260"/>
      <c r="T18" s="260"/>
      <c r="U18" s="258"/>
      <c r="V18" s="260"/>
      <c r="W18" s="258"/>
      <c r="X18" s="260"/>
      <c r="Y18" s="248"/>
      <c r="Z18" s="275"/>
      <c r="AA18" s="262">
        <f t="shared" si="53"/>
        <v>0</v>
      </c>
      <c r="AB18" s="258" t="str">
        <f t="shared" si="54"/>
        <v>No</v>
      </c>
      <c r="AC18" s="248" t="str">
        <f t="shared" si="4"/>
        <v>Yes</v>
      </c>
      <c r="AD18" s="23"/>
      <c r="AE18" s="247">
        <v>1.0</v>
      </c>
      <c r="AF18" s="248">
        <f t="shared" si="55"/>
        <v>0</v>
      </c>
      <c r="AG18" s="23"/>
      <c r="AH18" s="228">
        <v>2.5</v>
      </c>
      <c r="AI18" s="249">
        <f t="shared" si="56"/>
        <v>0</v>
      </c>
      <c r="AJ18" s="229">
        <f t="shared" si="33"/>
        <v>0</v>
      </c>
      <c r="AK18" s="229">
        <f t="shared" si="34"/>
        <v>0</v>
      </c>
      <c r="AL18" s="229">
        <f t="shared" si="35"/>
        <v>0</v>
      </c>
      <c r="AM18" s="229">
        <f t="shared" si="36"/>
        <v>0</v>
      </c>
      <c r="AN18" s="229">
        <f t="shared" si="37"/>
        <v>0</v>
      </c>
      <c r="AO18" s="229">
        <f t="shared" si="38"/>
        <v>0</v>
      </c>
      <c r="AP18" s="229">
        <f t="shared" si="39"/>
        <v>0</v>
      </c>
      <c r="AQ18" s="229">
        <f t="shared" si="40"/>
        <v>0</v>
      </c>
      <c r="AR18" s="229">
        <f t="shared" si="41"/>
        <v>0</v>
      </c>
      <c r="AS18" s="229">
        <f t="shared" si="42"/>
        <v>0</v>
      </c>
      <c r="AT18" s="229">
        <f t="shared" si="43"/>
        <v>0</v>
      </c>
      <c r="AU18" s="229">
        <f t="shared" si="44"/>
        <v>0</v>
      </c>
      <c r="AV18" s="229">
        <f t="shared" si="45"/>
        <v>0</v>
      </c>
      <c r="AW18" s="229">
        <f t="shared" si="46"/>
        <v>0</v>
      </c>
      <c r="AX18" s="229">
        <f t="shared" si="57"/>
        <v>0</v>
      </c>
      <c r="AY18" s="230">
        <v>1.0</v>
      </c>
      <c r="AZ18" s="231">
        <v>6.0</v>
      </c>
      <c r="BA18" s="232"/>
      <c r="BB18" s="231"/>
      <c r="BC18" s="23"/>
      <c r="BD18" s="23">
        <f t="shared" si="6"/>
        <v>0</v>
      </c>
      <c r="BE18" s="23">
        <f t="shared" si="7"/>
        <v>0</v>
      </c>
      <c r="BF18" s="23">
        <f t="shared" si="8"/>
        <v>0</v>
      </c>
      <c r="BG18" s="23">
        <f t="shared" si="9"/>
        <v>0</v>
      </c>
      <c r="BH18" s="23">
        <f t="shared" si="10"/>
        <v>0</v>
      </c>
      <c r="BI18" s="23">
        <f t="shared" si="11"/>
        <v>0</v>
      </c>
      <c r="BJ18" s="23">
        <f t="shared" si="12"/>
        <v>0</v>
      </c>
      <c r="BK18" s="23">
        <f t="shared" si="13"/>
        <v>0</v>
      </c>
      <c r="BL18" s="23"/>
      <c r="BM18" s="17">
        <f t="shared" si="58"/>
        <v>0</v>
      </c>
      <c r="BN18" s="17">
        <f t="shared" si="15"/>
        <v>0</v>
      </c>
      <c r="BO18" s="17">
        <f t="shared" si="16"/>
        <v>0</v>
      </c>
      <c r="BP18" s="23"/>
      <c r="BQ18" s="23">
        <f t="shared" si="17"/>
        <v>0</v>
      </c>
      <c r="BR18" s="23">
        <f t="shared" si="18"/>
        <v>0</v>
      </c>
      <c r="BS18" s="23">
        <f t="shared" si="19"/>
        <v>0</v>
      </c>
      <c r="BT18" s="23">
        <f t="shared" si="20"/>
        <v>0</v>
      </c>
      <c r="BU18" s="23">
        <f t="shared" si="21"/>
        <v>0</v>
      </c>
      <c r="BV18" s="23">
        <f t="shared" si="22"/>
        <v>0</v>
      </c>
      <c r="BW18" s="23">
        <f t="shared" si="23"/>
        <v>0</v>
      </c>
      <c r="BX18" s="23">
        <f t="shared" si="24"/>
        <v>0</v>
      </c>
      <c r="BY18" s="23">
        <f t="shared" si="25"/>
        <v>0</v>
      </c>
      <c r="BZ18" s="23">
        <f t="shared" si="26"/>
        <v>0</v>
      </c>
      <c r="CA18" s="23">
        <f t="shared" si="27"/>
        <v>0</v>
      </c>
      <c r="CB18" s="23">
        <f t="shared" si="28"/>
        <v>0</v>
      </c>
      <c r="CC18" s="23">
        <f t="shared" si="29"/>
        <v>0</v>
      </c>
      <c r="CD18" s="23">
        <f t="shared" si="30"/>
        <v>0</v>
      </c>
      <c r="CE18" s="23">
        <f t="shared" si="31"/>
        <v>0</v>
      </c>
      <c r="CF18" s="23">
        <f t="shared" si="32"/>
        <v>0</v>
      </c>
      <c r="CG18" s="23"/>
      <c r="CH18" s="23"/>
      <c r="CI18" s="23"/>
      <c r="CJ18" s="23"/>
    </row>
    <row r="19" ht="60.0" customHeight="1">
      <c r="A19" s="233"/>
      <c r="B19" s="272"/>
      <c r="C19" s="17"/>
      <c r="D19" s="8" t="s">
        <v>167</v>
      </c>
      <c r="E19" s="263"/>
      <c r="F19" s="264" t="s">
        <v>58</v>
      </c>
      <c r="G19" s="264" t="s">
        <v>46</v>
      </c>
      <c r="H19" s="264" t="s">
        <v>168</v>
      </c>
      <c r="I19" s="17">
        <v>1.0</v>
      </c>
      <c r="J19" s="17" t="s">
        <v>154</v>
      </c>
      <c r="K19" s="265">
        <v>278.25</v>
      </c>
      <c r="L19" s="73"/>
      <c r="M19" s="266"/>
      <c r="N19" s="17"/>
      <c r="O19" s="266"/>
      <c r="P19" s="17"/>
      <c r="Q19" s="266"/>
      <c r="R19" s="17"/>
      <c r="S19" s="266"/>
      <c r="T19" s="266"/>
      <c r="U19" s="17"/>
      <c r="V19" s="266"/>
      <c r="W19" s="17"/>
      <c r="X19" s="266"/>
      <c r="Y19" s="269"/>
      <c r="Z19" s="270" t="s">
        <v>155</v>
      </c>
      <c r="AA19" s="268">
        <f>K19*L19+K19*M19+K19*N19+K19*O19+K19*P19+K19*Q19+K19*S19+K19*U19+K19*V19+K19*W19+K19*X19+K19*Y19+K19*T19+K19*R19</f>
        <v>0</v>
      </c>
      <c r="AB19" s="17" t="str">
        <f>IF(SUM(L19:Y19)&gt;0,"Yes","No")</f>
        <v>No</v>
      </c>
      <c r="AC19" s="269" t="str">
        <f t="shared" si="4"/>
        <v>No</v>
      </c>
      <c r="AD19" s="23"/>
      <c r="AE19" s="247">
        <v>1.0</v>
      </c>
      <c r="AF19" s="248">
        <f>AE19*SUM(L19:Y19)</f>
        <v>0</v>
      </c>
      <c r="AG19" s="23"/>
      <c r="AH19" s="228">
        <v>3.85</v>
      </c>
      <c r="AI19" s="249">
        <f>SUM(L19:Y19)*AH19</f>
        <v>0</v>
      </c>
      <c r="AJ19" s="229">
        <f t="shared" si="33"/>
        <v>0</v>
      </c>
      <c r="AK19" s="229">
        <f t="shared" si="34"/>
        <v>0</v>
      </c>
      <c r="AL19" s="229">
        <f t="shared" si="35"/>
        <v>0</v>
      </c>
      <c r="AM19" s="229">
        <f t="shared" si="36"/>
        <v>0</v>
      </c>
      <c r="AN19" s="229">
        <f t="shared" si="37"/>
        <v>0</v>
      </c>
      <c r="AO19" s="229">
        <f t="shared" si="38"/>
        <v>0</v>
      </c>
      <c r="AP19" s="229">
        <f t="shared" si="39"/>
        <v>0</v>
      </c>
      <c r="AQ19" s="229">
        <f t="shared" si="40"/>
        <v>0</v>
      </c>
      <c r="AR19" s="229">
        <f t="shared" si="41"/>
        <v>0</v>
      </c>
      <c r="AS19" s="229">
        <f t="shared" si="42"/>
        <v>0</v>
      </c>
      <c r="AT19" s="229">
        <f t="shared" si="43"/>
        <v>0</v>
      </c>
      <c r="AU19" s="229">
        <f t="shared" si="44"/>
        <v>0</v>
      </c>
      <c r="AV19" s="229">
        <f t="shared" si="45"/>
        <v>0</v>
      </c>
      <c r="AW19" s="229">
        <f t="shared" si="46"/>
        <v>0</v>
      </c>
      <c r="AX19" s="229"/>
      <c r="AY19" s="230">
        <v>1.0</v>
      </c>
      <c r="AZ19" s="17">
        <v>7.0</v>
      </c>
      <c r="BA19" s="17"/>
      <c r="BB19" s="17"/>
      <c r="BC19" s="23"/>
      <c r="BD19" s="23">
        <f t="shared" si="6"/>
        <v>0</v>
      </c>
      <c r="BE19" s="23">
        <f t="shared" si="7"/>
        <v>0</v>
      </c>
      <c r="BF19" s="23">
        <f t="shared" si="8"/>
        <v>0</v>
      </c>
      <c r="BG19" s="23">
        <f t="shared" si="9"/>
        <v>0</v>
      </c>
      <c r="BH19" s="23">
        <f t="shared" si="10"/>
        <v>0</v>
      </c>
      <c r="BI19" s="23">
        <f t="shared" si="11"/>
        <v>0</v>
      </c>
      <c r="BJ19" s="23">
        <f t="shared" si="12"/>
        <v>0</v>
      </c>
      <c r="BK19" s="23">
        <f t="shared" si="13"/>
        <v>0</v>
      </c>
      <c r="BL19" s="23"/>
      <c r="BM19" s="17">
        <f>IF(E19="",IF(SUM(L19:Z19)&gt;0,SUM(L19:Z19),0),0)*I19</f>
        <v>0</v>
      </c>
      <c r="BN19" s="17">
        <f t="shared" si="15"/>
        <v>0</v>
      </c>
      <c r="BO19" s="17">
        <f t="shared" si="16"/>
        <v>0</v>
      </c>
      <c r="BP19" s="23"/>
      <c r="BQ19" s="23">
        <f t="shared" si="17"/>
        <v>0</v>
      </c>
      <c r="BR19" s="23">
        <f t="shared" si="18"/>
        <v>0</v>
      </c>
      <c r="BS19" s="23">
        <f t="shared" si="19"/>
        <v>0</v>
      </c>
      <c r="BT19" s="23">
        <f t="shared" si="20"/>
        <v>0</v>
      </c>
      <c r="BU19" s="23">
        <f t="shared" si="21"/>
        <v>0</v>
      </c>
      <c r="BV19" s="23">
        <f t="shared" si="22"/>
        <v>0</v>
      </c>
      <c r="BW19" s="23">
        <f t="shared" si="23"/>
        <v>0</v>
      </c>
      <c r="BX19" s="23">
        <f t="shared" si="24"/>
        <v>0</v>
      </c>
      <c r="BY19" s="23">
        <f t="shared" si="25"/>
        <v>0</v>
      </c>
      <c r="BZ19" s="23">
        <f t="shared" si="26"/>
        <v>0</v>
      </c>
      <c r="CA19" s="23">
        <f t="shared" si="27"/>
        <v>0</v>
      </c>
      <c r="CB19" s="23">
        <f t="shared" si="28"/>
        <v>0</v>
      </c>
      <c r="CC19" s="23">
        <f t="shared" si="29"/>
        <v>0</v>
      </c>
      <c r="CD19" s="23">
        <f t="shared" si="30"/>
        <v>0</v>
      </c>
      <c r="CE19" s="23">
        <f t="shared" si="31"/>
        <v>0</v>
      </c>
      <c r="CF19" s="23">
        <f t="shared" si="32"/>
        <v>0</v>
      </c>
      <c r="CG19" s="23"/>
      <c r="CH19" s="23"/>
      <c r="CI19" s="23"/>
      <c r="CJ19" s="23"/>
    </row>
    <row r="20" ht="60.0" customHeight="1">
      <c r="A20" s="233"/>
      <c r="B20" s="272" t="s">
        <v>95</v>
      </c>
      <c r="C20" s="17"/>
      <c r="D20" s="8" t="s">
        <v>169</v>
      </c>
      <c r="E20" s="263" t="s">
        <v>161</v>
      </c>
      <c r="F20" s="264" t="s">
        <v>58</v>
      </c>
      <c r="G20" s="264" t="s">
        <v>46</v>
      </c>
      <c r="H20" s="264" t="s">
        <v>168</v>
      </c>
      <c r="I20" s="17">
        <v>1.0</v>
      </c>
      <c r="J20" s="17" t="s">
        <v>154</v>
      </c>
      <c r="K20" s="265">
        <v>361.725</v>
      </c>
      <c r="L20" s="73"/>
      <c r="M20" s="266"/>
      <c r="N20" s="17"/>
      <c r="O20" s="266"/>
      <c r="P20" s="17"/>
      <c r="Q20" s="266"/>
      <c r="R20" s="17"/>
      <c r="S20" s="266"/>
      <c r="T20" s="266"/>
      <c r="U20" s="17"/>
      <c r="V20" s="266"/>
      <c r="W20" s="17"/>
      <c r="X20" s="266"/>
      <c r="Y20" s="269"/>
      <c r="Z20" s="270"/>
      <c r="AA20" s="268">
        <f t="shared" ref="AA20:AA21" si="59">K20*L20+K20*M20+K20*N20+K20*O20+K20*P20+K20*Q20+K20*S20+K20*U20+K20*V20+K20*W20+K20*X20+K20*Y20+K20*T20+K20*Z20+K20*R20</f>
        <v>0</v>
      </c>
      <c r="AB20" s="17" t="str">
        <f t="shared" ref="AB20:AB21" si="60">IF(SUM(L20:Z20)&gt;0,"Yes","No")</f>
        <v>No</v>
      </c>
      <c r="AC20" s="269" t="str">
        <f t="shared" si="4"/>
        <v>Yes</v>
      </c>
      <c r="AD20" s="23"/>
      <c r="AE20" s="247">
        <v>1.0</v>
      </c>
      <c r="AF20" s="248">
        <f t="shared" ref="AF20:AF21" si="61">AE20*SUM(L20:Z20)</f>
        <v>0</v>
      </c>
      <c r="AG20" s="23"/>
      <c r="AH20" s="228">
        <v>3.85</v>
      </c>
      <c r="AI20" s="249">
        <f t="shared" ref="AI20:AI21" si="62">SUM(L20:Z20)*AH20</f>
        <v>0</v>
      </c>
      <c r="AJ20" s="229">
        <f t="shared" si="33"/>
        <v>0</v>
      </c>
      <c r="AK20" s="229">
        <f t="shared" si="34"/>
        <v>0</v>
      </c>
      <c r="AL20" s="229">
        <f t="shared" si="35"/>
        <v>0</v>
      </c>
      <c r="AM20" s="229">
        <f t="shared" si="36"/>
        <v>0</v>
      </c>
      <c r="AN20" s="229">
        <f t="shared" si="37"/>
        <v>0</v>
      </c>
      <c r="AO20" s="229">
        <f t="shared" si="38"/>
        <v>0</v>
      </c>
      <c r="AP20" s="229">
        <f t="shared" si="39"/>
        <v>0</v>
      </c>
      <c r="AQ20" s="229">
        <f t="shared" si="40"/>
        <v>0</v>
      </c>
      <c r="AR20" s="229">
        <f t="shared" si="41"/>
        <v>0</v>
      </c>
      <c r="AS20" s="229">
        <f t="shared" si="42"/>
        <v>0</v>
      </c>
      <c r="AT20" s="229">
        <f t="shared" si="43"/>
        <v>0</v>
      </c>
      <c r="AU20" s="229">
        <f t="shared" si="44"/>
        <v>0</v>
      </c>
      <c r="AV20" s="229">
        <f t="shared" si="45"/>
        <v>0</v>
      </c>
      <c r="AW20" s="229">
        <f t="shared" si="46"/>
        <v>0</v>
      </c>
      <c r="AX20" s="229">
        <f t="shared" ref="AX20:AX21" si="63">I20*Z20</f>
        <v>0</v>
      </c>
      <c r="AY20" s="230">
        <v>1.0</v>
      </c>
      <c r="AZ20" s="17">
        <v>7.0</v>
      </c>
      <c r="BA20" s="17"/>
      <c r="BB20" s="17"/>
      <c r="BC20" s="23"/>
      <c r="BD20" s="23">
        <f t="shared" si="6"/>
        <v>0</v>
      </c>
      <c r="BE20" s="23">
        <f t="shared" si="7"/>
        <v>0</v>
      </c>
      <c r="BF20" s="23">
        <f t="shared" si="8"/>
        <v>0</v>
      </c>
      <c r="BG20" s="23">
        <f t="shared" si="9"/>
        <v>0</v>
      </c>
      <c r="BH20" s="23">
        <f t="shared" si="10"/>
        <v>0</v>
      </c>
      <c r="BI20" s="23">
        <f t="shared" si="11"/>
        <v>0</v>
      </c>
      <c r="BJ20" s="23">
        <f t="shared" si="12"/>
        <v>0</v>
      </c>
      <c r="BK20" s="23">
        <f t="shared" si="13"/>
        <v>0</v>
      </c>
      <c r="BL20" s="23"/>
      <c r="BM20" s="17">
        <f t="shared" ref="BM20:BM21" si="64">IF(E20="Full tex.",IF(SUM(L20:Z20)&gt;0,SUM(L20:Z20),0),0)*I20</f>
        <v>0</v>
      </c>
      <c r="BN20" s="17">
        <f t="shared" si="15"/>
        <v>0</v>
      </c>
      <c r="BO20" s="17">
        <f t="shared" si="16"/>
        <v>0</v>
      </c>
      <c r="BP20" s="23"/>
      <c r="BQ20" s="23">
        <f t="shared" si="17"/>
        <v>0</v>
      </c>
      <c r="BR20" s="23">
        <f t="shared" si="18"/>
        <v>0</v>
      </c>
      <c r="BS20" s="23">
        <f t="shared" si="19"/>
        <v>0</v>
      </c>
      <c r="BT20" s="23">
        <f t="shared" si="20"/>
        <v>0</v>
      </c>
      <c r="BU20" s="23">
        <f t="shared" si="21"/>
        <v>0</v>
      </c>
      <c r="BV20" s="23">
        <f t="shared" si="22"/>
        <v>0</v>
      </c>
      <c r="BW20" s="23">
        <f t="shared" si="23"/>
        <v>0</v>
      </c>
      <c r="BX20" s="23">
        <f t="shared" si="24"/>
        <v>0</v>
      </c>
      <c r="BY20" s="23">
        <f t="shared" si="25"/>
        <v>0</v>
      </c>
      <c r="BZ20" s="23">
        <f t="shared" si="26"/>
        <v>0</v>
      </c>
      <c r="CA20" s="23">
        <f t="shared" si="27"/>
        <v>0</v>
      </c>
      <c r="CB20" s="23">
        <f t="shared" si="28"/>
        <v>0</v>
      </c>
      <c r="CC20" s="23">
        <f t="shared" si="29"/>
        <v>0</v>
      </c>
      <c r="CD20" s="23">
        <f t="shared" si="30"/>
        <v>0</v>
      </c>
      <c r="CE20" s="23">
        <f t="shared" si="31"/>
        <v>0</v>
      </c>
      <c r="CF20" s="23">
        <f t="shared" si="32"/>
        <v>0</v>
      </c>
      <c r="CG20" s="23"/>
      <c r="CH20" s="23"/>
      <c r="CI20" s="23"/>
      <c r="CJ20" s="23"/>
    </row>
    <row r="21" ht="60.0" customHeight="1">
      <c r="A21" s="233"/>
      <c r="B21" s="272" t="s">
        <v>95</v>
      </c>
      <c r="C21" s="17"/>
      <c r="D21" s="8" t="s">
        <v>170</v>
      </c>
      <c r="E21" s="271" t="s">
        <v>157</v>
      </c>
      <c r="F21" s="264" t="s">
        <v>58</v>
      </c>
      <c r="G21" s="264" t="s">
        <v>46</v>
      </c>
      <c r="H21" s="264" t="s">
        <v>168</v>
      </c>
      <c r="I21" s="17">
        <v>1.0</v>
      </c>
      <c r="J21" s="17" t="s">
        <v>154</v>
      </c>
      <c r="K21" s="265">
        <v>278.25</v>
      </c>
      <c r="L21" s="73"/>
      <c r="M21" s="266"/>
      <c r="N21" s="17"/>
      <c r="O21" s="266"/>
      <c r="P21" s="17"/>
      <c r="Q21" s="266"/>
      <c r="R21" s="17"/>
      <c r="S21" s="266"/>
      <c r="T21" s="266"/>
      <c r="U21" s="17"/>
      <c r="V21" s="266"/>
      <c r="W21" s="17"/>
      <c r="X21" s="266"/>
      <c r="Y21" s="269"/>
      <c r="Z21" s="270"/>
      <c r="AA21" s="268">
        <f t="shared" si="59"/>
        <v>0</v>
      </c>
      <c r="AB21" s="17" t="str">
        <f t="shared" si="60"/>
        <v>No</v>
      </c>
      <c r="AC21" s="269" t="str">
        <f t="shared" si="4"/>
        <v>Yes</v>
      </c>
      <c r="AD21" s="23"/>
      <c r="AE21" s="247">
        <v>1.0</v>
      </c>
      <c r="AF21" s="248">
        <f t="shared" si="61"/>
        <v>0</v>
      </c>
      <c r="AG21" s="23"/>
      <c r="AH21" s="228">
        <v>3.85</v>
      </c>
      <c r="AI21" s="249">
        <f t="shared" si="62"/>
        <v>0</v>
      </c>
      <c r="AJ21" s="229">
        <f t="shared" si="33"/>
        <v>0</v>
      </c>
      <c r="AK21" s="229">
        <f t="shared" si="34"/>
        <v>0</v>
      </c>
      <c r="AL21" s="229">
        <f t="shared" si="35"/>
        <v>0</v>
      </c>
      <c r="AM21" s="229">
        <f t="shared" si="36"/>
        <v>0</v>
      </c>
      <c r="AN21" s="229">
        <f t="shared" si="37"/>
        <v>0</v>
      </c>
      <c r="AO21" s="229">
        <f t="shared" si="38"/>
        <v>0</v>
      </c>
      <c r="AP21" s="229">
        <f t="shared" si="39"/>
        <v>0</v>
      </c>
      <c r="AQ21" s="229">
        <f t="shared" si="40"/>
        <v>0</v>
      </c>
      <c r="AR21" s="229">
        <f t="shared" si="41"/>
        <v>0</v>
      </c>
      <c r="AS21" s="229">
        <f t="shared" si="42"/>
        <v>0</v>
      </c>
      <c r="AT21" s="229">
        <f t="shared" si="43"/>
        <v>0</v>
      </c>
      <c r="AU21" s="229">
        <f t="shared" si="44"/>
        <v>0</v>
      </c>
      <c r="AV21" s="229">
        <f t="shared" si="45"/>
        <v>0</v>
      </c>
      <c r="AW21" s="229">
        <f t="shared" si="46"/>
        <v>0</v>
      </c>
      <c r="AX21" s="229">
        <f t="shared" si="63"/>
        <v>0</v>
      </c>
      <c r="AY21" s="230">
        <v>1.0</v>
      </c>
      <c r="AZ21" s="17">
        <v>7.0</v>
      </c>
      <c r="BA21" s="17"/>
      <c r="BB21" s="17"/>
      <c r="BC21" s="23"/>
      <c r="BD21" s="23">
        <f t="shared" si="6"/>
        <v>0</v>
      </c>
      <c r="BE21" s="23">
        <f t="shared" si="7"/>
        <v>0</v>
      </c>
      <c r="BF21" s="23">
        <f t="shared" si="8"/>
        <v>0</v>
      </c>
      <c r="BG21" s="23">
        <f t="shared" si="9"/>
        <v>0</v>
      </c>
      <c r="BH21" s="23">
        <f t="shared" si="10"/>
        <v>0</v>
      </c>
      <c r="BI21" s="23">
        <f t="shared" si="11"/>
        <v>0</v>
      </c>
      <c r="BJ21" s="23">
        <f t="shared" si="12"/>
        <v>0</v>
      </c>
      <c r="BK21" s="23">
        <f t="shared" si="13"/>
        <v>0</v>
      </c>
      <c r="BL21" s="23"/>
      <c r="BM21" s="17">
        <f t="shared" si="64"/>
        <v>0</v>
      </c>
      <c r="BN21" s="17">
        <f t="shared" si="15"/>
        <v>0</v>
      </c>
      <c r="BO21" s="17">
        <f t="shared" si="16"/>
        <v>0</v>
      </c>
      <c r="BP21" s="23"/>
      <c r="BQ21" s="23">
        <f t="shared" si="17"/>
        <v>0</v>
      </c>
      <c r="BR21" s="23">
        <f t="shared" si="18"/>
        <v>0</v>
      </c>
      <c r="BS21" s="23">
        <f t="shared" si="19"/>
        <v>0</v>
      </c>
      <c r="BT21" s="23">
        <f t="shared" si="20"/>
        <v>0</v>
      </c>
      <c r="BU21" s="23">
        <f t="shared" si="21"/>
        <v>0</v>
      </c>
      <c r="BV21" s="23">
        <f t="shared" si="22"/>
        <v>0</v>
      </c>
      <c r="BW21" s="23">
        <f t="shared" si="23"/>
        <v>0</v>
      </c>
      <c r="BX21" s="23">
        <f t="shared" si="24"/>
        <v>0</v>
      </c>
      <c r="BY21" s="23">
        <f t="shared" si="25"/>
        <v>0</v>
      </c>
      <c r="BZ21" s="23">
        <f t="shared" si="26"/>
        <v>0</v>
      </c>
      <c r="CA21" s="23">
        <f t="shared" si="27"/>
        <v>0</v>
      </c>
      <c r="CB21" s="23">
        <f t="shared" si="28"/>
        <v>0</v>
      </c>
      <c r="CC21" s="23">
        <f t="shared" si="29"/>
        <v>0</v>
      </c>
      <c r="CD21" s="23">
        <f t="shared" si="30"/>
        <v>0</v>
      </c>
      <c r="CE21" s="23">
        <f t="shared" si="31"/>
        <v>0</v>
      </c>
      <c r="CF21" s="23">
        <f t="shared" si="32"/>
        <v>0</v>
      </c>
      <c r="CG21" s="23"/>
      <c r="CH21" s="23"/>
      <c r="CI21" s="23"/>
      <c r="CJ21" s="23"/>
    </row>
    <row r="22" ht="60.0" customHeight="1">
      <c r="A22" s="233"/>
      <c r="B22" s="272"/>
      <c r="C22" s="17"/>
      <c r="D22" s="254" t="s">
        <v>171</v>
      </c>
      <c r="E22" s="273"/>
      <c r="F22" s="256" t="s">
        <v>56</v>
      </c>
      <c r="G22" s="256" t="s">
        <v>46</v>
      </c>
      <c r="H22" s="256" t="s">
        <v>172</v>
      </c>
      <c r="I22" s="258">
        <v>1.0</v>
      </c>
      <c r="J22" s="258" t="s">
        <v>154</v>
      </c>
      <c r="K22" s="274">
        <v>278.25</v>
      </c>
      <c r="L22" s="247"/>
      <c r="M22" s="260"/>
      <c r="N22" s="258"/>
      <c r="O22" s="260"/>
      <c r="P22" s="258"/>
      <c r="Q22" s="260"/>
      <c r="R22" s="258"/>
      <c r="S22" s="260"/>
      <c r="T22" s="260"/>
      <c r="U22" s="258"/>
      <c r="V22" s="260"/>
      <c r="W22" s="258"/>
      <c r="X22" s="260"/>
      <c r="Y22" s="248"/>
      <c r="Z22" s="275" t="s">
        <v>155</v>
      </c>
      <c r="AA22" s="262">
        <f>K22*L22+K22*M22+K22*N22+K22*O22+K22*P22+K22*Q22+K22*S22+K22*U22+K22*V22+K22*W22+K22*X22+K22*Y22+K22*T22+K22*R22</f>
        <v>0</v>
      </c>
      <c r="AB22" s="258" t="str">
        <f>IF(SUM(L22:Y22)&gt;0,"Yes","No")</f>
        <v>No</v>
      </c>
      <c r="AC22" s="248" t="str">
        <f t="shared" si="4"/>
        <v>No</v>
      </c>
      <c r="AD22" s="23"/>
      <c r="AE22" s="247">
        <v>1.5</v>
      </c>
      <c r="AF22" s="248">
        <f>AE22*SUM(L22:Y22)</f>
        <v>0</v>
      </c>
      <c r="AG22" s="23"/>
      <c r="AH22" s="228">
        <v>3.75</v>
      </c>
      <c r="AI22" s="249">
        <f>SUM(L22:Y22)*AH22</f>
        <v>0</v>
      </c>
      <c r="AJ22" s="229">
        <f t="shared" si="33"/>
        <v>0</v>
      </c>
      <c r="AK22" s="229">
        <f t="shared" si="34"/>
        <v>0</v>
      </c>
      <c r="AL22" s="229">
        <f t="shared" si="35"/>
        <v>0</v>
      </c>
      <c r="AM22" s="229">
        <f t="shared" si="36"/>
        <v>0</v>
      </c>
      <c r="AN22" s="229">
        <f t="shared" si="37"/>
        <v>0</v>
      </c>
      <c r="AO22" s="229">
        <f t="shared" si="38"/>
        <v>0</v>
      </c>
      <c r="AP22" s="229">
        <f t="shared" si="39"/>
        <v>0</v>
      </c>
      <c r="AQ22" s="229">
        <f t="shared" si="40"/>
        <v>0</v>
      </c>
      <c r="AR22" s="229">
        <f t="shared" si="41"/>
        <v>0</v>
      </c>
      <c r="AS22" s="229">
        <f t="shared" si="42"/>
        <v>0</v>
      </c>
      <c r="AT22" s="229">
        <f t="shared" si="43"/>
        <v>0</v>
      </c>
      <c r="AU22" s="229">
        <f t="shared" si="44"/>
        <v>0</v>
      </c>
      <c r="AV22" s="229">
        <f t="shared" si="45"/>
        <v>0</v>
      </c>
      <c r="AW22" s="229">
        <f t="shared" si="46"/>
        <v>0</v>
      </c>
      <c r="AX22" s="229"/>
      <c r="AY22" s="230">
        <v>1.5</v>
      </c>
      <c r="AZ22" s="231">
        <v>7.0</v>
      </c>
      <c r="BA22" s="232"/>
      <c r="BB22" s="231"/>
      <c r="BC22" s="23"/>
      <c r="BD22" s="23">
        <f t="shared" si="6"/>
        <v>0</v>
      </c>
      <c r="BE22" s="23">
        <f t="shared" si="7"/>
        <v>0</v>
      </c>
      <c r="BF22" s="23">
        <f t="shared" si="8"/>
        <v>0</v>
      </c>
      <c r="BG22" s="23">
        <f t="shared" si="9"/>
        <v>0</v>
      </c>
      <c r="BH22" s="23">
        <f t="shared" si="10"/>
        <v>0</v>
      </c>
      <c r="BI22" s="23">
        <f t="shared" si="11"/>
        <v>0</v>
      </c>
      <c r="BJ22" s="23">
        <f t="shared" si="12"/>
        <v>0</v>
      </c>
      <c r="BK22" s="23">
        <f t="shared" si="13"/>
        <v>0</v>
      </c>
      <c r="BL22" s="23"/>
      <c r="BM22" s="17">
        <f>IF(E22="",IF(SUM(L22:Z22)&gt;0,SUM(L22:Z22),0),0)*I22</f>
        <v>0</v>
      </c>
      <c r="BN22" s="17">
        <f t="shared" si="15"/>
        <v>0</v>
      </c>
      <c r="BO22" s="17">
        <f t="shared" si="16"/>
        <v>0</v>
      </c>
      <c r="BP22" s="23"/>
      <c r="BQ22" s="23">
        <f t="shared" si="17"/>
        <v>0</v>
      </c>
      <c r="BR22" s="23">
        <f t="shared" si="18"/>
        <v>0</v>
      </c>
      <c r="BS22" s="23">
        <f t="shared" si="19"/>
        <v>0</v>
      </c>
      <c r="BT22" s="23">
        <f t="shared" si="20"/>
        <v>0</v>
      </c>
      <c r="BU22" s="23">
        <f t="shared" si="21"/>
        <v>0</v>
      </c>
      <c r="BV22" s="23">
        <f t="shared" si="22"/>
        <v>0</v>
      </c>
      <c r="BW22" s="23">
        <f t="shared" si="23"/>
        <v>0</v>
      </c>
      <c r="BX22" s="23">
        <f t="shared" si="24"/>
        <v>0</v>
      </c>
      <c r="BY22" s="23">
        <f t="shared" si="25"/>
        <v>0</v>
      </c>
      <c r="BZ22" s="23">
        <f t="shared" si="26"/>
        <v>0</v>
      </c>
      <c r="CA22" s="23">
        <f t="shared" si="27"/>
        <v>0</v>
      </c>
      <c r="CB22" s="23">
        <f t="shared" si="28"/>
        <v>0</v>
      </c>
      <c r="CC22" s="23">
        <f t="shared" si="29"/>
        <v>0</v>
      </c>
      <c r="CD22" s="23">
        <f t="shared" si="30"/>
        <v>0</v>
      </c>
      <c r="CE22" s="23">
        <f t="shared" si="31"/>
        <v>0</v>
      </c>
      <c r="CF22" s="23">
        <f t="shared" si="32"/>
        <v>0</v>
      </c>
      <c r="CG22" s="23"/>
      <c r="CH22" s="23"/>
      <c r="CI22" s="23"/>
      <c r="CJ22" s="23"/>
    </row>
    <row r="23" ht="60.0" customHeight="1">
      <c r="A23" s="233"/>
      <c r="B23" s="272" t="s">
        <v>95</v>
      </c>
      <c r="C23" s="17"/>
      <c r="D23" s="254" t="s">
        <v>173</v>
      </c>
      <c r="E23" s="273" t="s">
        <v>161</v>
      </c>
      <c r="F23" s="256" t="s">
        <v>56</v>
      </c>
      <c r="G23" s="256" t="s">
        <v>46</v>
      </c>
      <c r="H23" s="256" t="s">
        <v>172</v>
      </c>
      <c r="I23" s="258">
        <v>1.0</v>
      </c>
      <c r="J23" s="258" t="s">
        <v>154</v>
      </c>
      <c r="K23" s="274">
        <v>361.725</v>
      </c>
      <c r="L23" s="247"/>
      <c r="M23" s="260"/>
      <c r="N23" s="258"/>
      <c r="O23" s="260"/>
      <c r="P23" s="258"/>
      <c r="Q23" s="260"/>
      <c r="R23" s="258"/>
      <c r="S23" s="260"/>
      <c r="T23" s="260"/>
      <c r="U23" s="258"/>
      <c r="V23" s="260"/>
      <c r="W23" s="258"/>
      <c r="X23" s="260"/>
      <c r="Y23" s="248"/>
      <c r="Z23" s="276"/>
      <c r="AA23" s="262">
        <f t="shared" ref="AA23:AA24" si="65">K23*L23+K23*M23+K23*N23+K23*O23+K23*P23+K23*Q23+K23*S23+K23*U23+K23*V23+K23*W23+K23*X23+K23*Y23+K23*T23+K23*Z23+K23*R23</f>
        <v>0</v>
      </c>
      <c r="AB23" s="258" t="str">
        <f t="shared" ref="AB23:AB24" si="66">IF(SUM(L23:Z23)&gt;0,"Yes","No")</f>
        <v>No</v>
      </c>
      <c r="AC23" s="248" t="str">
        <f t="shared" si="4"/>
        <v>Yes</v>
      </c>
      <c r="AD23" s="23"/>
      <c r="AE23" s="247">
        <v>1.5</v>
      </c>
      <c r="AF23" s="248">
        <f t="shared" ref="AF23:AF24" si="67">AE23*SUM(L23:Z23)</f>
        <v>0</v>
      </c>
      <c r="AG23" s="23"/>
      <c r="AH23" s="228">
        <v>3.75</v>
      </c>
      <c r="AI23" s="249">
        <f t="shared" ref="AI23:AI24" si="68">SUM(L23:Z23)*AH23</f>
        <v>0</v>
      </c>
      <c r="AJ23" s="229">
        <f t="shared" si="33"/>
        <v>0</v>
      </c>
      <c r="AK23" s="229">
        <f t="shared" si="34"/>
        <v>0</v>
      </c>
      <c r="AL23" s="229">
        <f t="shared" si="35"/>
        <v>0</v>
      </c>
      <c r="AM23" s="229">
        <f t="shared" si="36"/>
        <v>0</v>
      </c>
      <c r="AN23" s="229">
        <f t="shared" si="37"/>
        <v>0</v>
      </c>
      <c r="AO23" s="229">
        <f t="shared" si="38"/>
        <v>0</v>
      </c>
      <c r="AP23" s="229">
        <f t="shared" si="39"/>
        <v>0</v>
      </c>
      <c r="AQ23" s="229">
        <f t="shared" si="40"/>
        <v>0</v>
      </c>
      <c r="AR23" s="229">
        <f t="shared" si="41"/>
        <v>0</v>
      </c>
      <c r="AS23" s="229">
        <f t="shared" si="42"/>
        <v>0</v>
      </c>
      <c r="AT23" s="229">
        <f t="shared" si="43"/>
        <v>0</v>
      </c>
      <c r="AU23" s="229">
        <f t="shared" si="44"/>
        <v>0</v>
      </c>
      <c r="AV23" s="229">
        <f t="shared" si="45"/>
        <v>0</v>
      </c>
      <c r="AW23" s="229">
        <f t="shared" si="46"/>
        <v>0</v>
      </c>
      <c r="AX23" s="229">
        <f t="shared" ref="AX23:AX24" si="69">I23*Z23</f>
        <v>0</v>
      </c>
      <c r="AY23" s="230">
        <v>1.5</v>
      </c>
      <c r="AZ23" s="231">
        <v>7.0</v>
      </c>
      <c r="BA23" s="232"/>
      <c r="BB23" s="231"/>
      <c r="BC23" s="23"/>
      <c r="BD23" s="23">
        <f t="shared" si="6"/>
        <v>0</v>
      </c>
      <c r="BE23" s="23">
        <f t="shared" si="7"/>
        <v>0</v>
      </c>
      <c r="BF23" s="23">
        <f t="shared" si="8"/>
        <v>0</v>
      </c>
      <c r="BG23" s="23">
        <f t="shared" si="9"/>
        <v>0</v>
      </c>
      <c r="BH23" s="23">
        <f t="shared" si="10"/>
        <v>0</v>
      </c>
      <c r="BI23" s="23">
        <f t="shared" si="11"/>
        <v>0</v>
      </c>
      <c r="BJ23" s="23">
        <f t="shared" si="12"/>
        <v>0</v>
      </c>
      <c r="BK23" s="23">
        <f t="shared" si="13"/>
        <v>0</v>
      </c>
      <c r="BL23" s="23"/>
      <c r="BM23" s="17">
        <f t="shared" ref="BM23:BM24" si="70">IF(E23="Full tex.",IF(SUM(L23:Z23)&gt;0,SUM(L23:Z23),0),0)*I23</f>
        <v>0</v>
      </c>
      <c r="BN23" s="17">
        <f t="shared" si="15"/>
        <v>0</v>
      </c>
      <c r="BO23" s="17">
        <f t="shared" si="16"/>
        <v>0</v>
      </c>
      <c r="BP23" s="23"/>
      <c r="BQ23" s="23">
        <f t="shared" si="17"/>
        <v>0</v>
      </c>
      <c r="BR23" s="23">
        <f t="shared" si="18"/>
        <v>0</v>
      </c>
      <c r="BS23" s="23">
        <f t="shared" si="19"/>
        <v>0</v>
      </c>
      <c r="BT23" s="23">
        <f t="shared" si="20"/>
        <v>0</v>
      </c>
      <c r="BU23" s="23">
        <f t="shared" si="21"/>
        <v>0</v>
      </c>
      <c r="BV23" s="23">
        <f t="shared" si="22"/>
        <v>0</v>
      </c>
      <c r="BW23" s="23">
        <f t="shared" si="23"/>
        <v>0</v>
      </c>
      <c r="BX23" s="23">
        <f t="shared" si="24"/>
        <v>0</v>
      </c>
      <c r="BY23" s="23">
        <f t="shared" si="25"/>
        <v>0</v>
      </c>
      <c r="BZ23" s="23">
        <f t="shared" si="26"/>
        <v>0</v>
      </c>
      <c r="CA23" s="23">
        <f t="shared" si="27"/>
        <v>0</v>
      </c>
      <c r="CB23" s="23">
        <f t="shared" si="28"/>
        <v>0</v>
      </c>
      <c r="CC23" s="23">
        <f t="shared" si="29"/>
        <v>0</v>
      </c>
      <c r="CD23" s="23">
        <f t="shared" si="30"/>
        <v>0</v>
      </c>
      <c r="CE23" s="23">
        <f t="shared" si="31"/>
        <v>0</v>
      </c>
      <c r="CF23" s="23">
        <f t="shared" si="32"/>
        <v>0</v>
      </c>
      <c r="CG23" s="23"/>
      <c r="CH23" s="23"/>
      <c r="CI23" s="23"/>
      <c r="CJ23" s="23"/>
    </row>
    <row r="24" ht="60.0" customHeight="1">
      <c r="A24" s="233"/>
      <c r="B24" s="272" t="s">
        <v>95</v>
      </c>
      <c r="C24" s="17"/>
      <c r="D24" s="254" t="s">
        <v>174</v>
      </c>
      <c r="E24" s="255" t="s">
        <v>157</v>
      </c>
      <c r="F24" s="256" t="s">
        <v>56</v>
      </c>
      <c r="G24" s="256" t="s">
        <v>46</v>
      </c>
      <c r="H24" s="256" t="s">
        <v>172</v>
      </c>
      <c r="I24" s="258">
        <v>1.0</v>
      </c>
      <c r="J24" s="258" t="s">
        <v>154</v>
      </c>
      <c r="K24" s="274">
        <v>278.25</v>
      </c>
      <c r="L24" s="247"/>
      <c r="M24" s="260"/>
      <c r="N24" s="258"/>
      <c r="O24" s="260"/>
      <c r="P24" s="258"/>
      <c r="Q24" s="260"/>
      <c r="R24" s="258"/>
      <c r="S24" s="260"/>
      <c r="T24" s="260"/>
      <c r="U24" s="258"/>
      <c r="V24" s="260"/>
      <c r="W24" s="258"/>
      <c r="X24" s="260"/>
      <c r="Y24" s="248"/>
      <c r="Z24" s="276"/>
      <c r="AA24" s="262">
        <f t="shared" si="65"/>
        <v>0</v>
      </c>
      <c r="AB24" s="258" t="str">
        <f t="shared" si="66"/>
        <v>No</v>
      </c>
      <c r="AC24" s="248" t="str">
        <f t="shared" si="4"/>
        <v>Yes</v>
      </c>
      <c r="AD24" s="23"/>
      <c r="AE24" s="247">
        <v>1.5</v>
      </c>
      <c r="AF24" s="248">
        <f t="shared" si="67"/>
        <v>0</v>
      </c>
      <c r="AG24" s="23"/>
      <c r="AH24" s="228">
        <v>3.75</v>
      </c>
      <c r="AI24" s="249">
        <f t="shared" si="68"/>
        <v>0</v>
      </c>
      <c r="AJ24" s="229">
        <f t="shared" si="33"/>
        <v>0</v>
      </c>
      <c r="AK24" s="229">
        <f t="shared" si="34"/>
        <v>0</v>
      </c>
      <c r="AL24" s="229">
        <f t="shared" si="35"/>
        <v>0</v>
      </c>
      <c r="AM24" s="229">
        <f t="shared" si="36"/>
        <v>0</v>
      </c>
      <c r="AN24" s="229">
        <f t="shared" si="37"/>
        <v>0</v>
      </c>
      <c r="AO24" s="229">
        <f t="shared" si="38"/>
        <v>0</v>
      </c>
      <c r="AP24" s="229">
        <f t="shared" si="39"/>
        <v>0</v>
      </c>
      <c r="AQ24" s="229">
        <f t="shared" si="40"/>
        <v>0</v>
      </c>
      <c r="AR24" s="229">
        <f t="shared" si="41"/>
        <v>0</v>
      </c>
      <c r="AS24" s="229">
        <f t="shared" si="42"/>
        <v>0</v>
      </c>
      <c r="AT24" s="229">
        <f t="shared" si="43"/>
        <v>0</v>
      </c>
      <c r="AU24" s="229">
        <f t="shared" si="44"/>
        <v>0</v>
      </c>
      <c r="AV24" s="229">
        <f t="shared" si="45"/>
        <v>0</v>
      </c>
      <c r="AW24" s="229">
        <f t="shared" si="46"/>
        <v>0</v>
      </c>
      <c r="AX24" s="229">
        <f t="shared" si="69"/>
        <v>0</v>
      </c>
      <c r="AY24" s="230">
        <v>1.5</v>
      </c>
      <c r="AZ24" s="231">
        <v>7.0</v>
      </c>
      <c r="BA24" s="232"/>
      <c r="BB24" s="231"/>
      <c r="BC24" s="23"/>
      <c r="BD24" s="23">
        <f t="shared" si="6"/>
        <v>0</v>
      </c>
      <c r="BE24" s="23">
        <f t="shared" si="7"/>
        <v>0</v>
      </c>
      <c r="BF24" s="23">
        <f t="shared" si="8"/>
        <v>0</v>
      </c>
      <c r="BG24" s="23">
        <f t="shared" si="9"/>
        <v>0</v>
      </c>
      <c r="BH24" s="23">
        <f t="shared" si="10"/>
        <v>0</v>
      </c>
      <c r="BI24" s="23">
        <f t="shared" si="11"/>
        <v>0</v>
      </c>
      <c r="BJ24" s="23">
        <f t="shared" si="12"/>
        <v>0</v>
      </c>
      <c r="BK24" s="23">
        <f t="shared" si="13"/>
        <v>0</v>
      </c>
      <c r="BL24" s="23"/>
      <c r="BM24" s="17">
        <f t="shared" si="70"/>
        <v>0</v>
      </c>
      <c r="BN24" s="17">
        <f t="shared" si="15"/>
        <v>0</v>
      </c>
      <c r="BO24" s="17">
        <f t="shared" si="16"/>
        <v>0</v>
      </c>
      <c r="BP24" s="23"/>
      <c r="BQ24" s="23">
        <f t="shared" si="17"/>
        <v>0</v>
      </c>
      <c r="BR24" s="23">
        <f t="shared" si="18"/>
        <v>0</v>
      </c>
      <c r="BS24" s="23">
        <f t="shared" si="19"/>
        <v>0</v>
      </c>
      <c r="BT24" s="23">
        <f t="shared" si="20"/>
        <v>0</v>
      </c>
      <c r="BU24" s="23">
        <f t="shared" si="21"/>
        <v>0</v>
      </c>
      <c r="BV24" s="23">
        <f t="shared" si="22"/>
        <v>0</v>
      </c>
      <c r="BW24" s="23">
        <f t="shared" si="23"/>
        <v>0</v>
      </c>
      <c r="BX24" s="23">
        <f t="shared" si="24"/>
        <v>0</v>
      </c>
      <c r="BY24" s="23">
        <f t="shared" si="25"/>
        <v>0</v>
      </c>
      <c r="BZ24" s="23">
        <f t="shared" si="26"/>
        <v>0</v>
      </c>
      <c r="CA24" s="23">
        <f t="shared" si="27"/>
        <v>0</v>
      </c>
      <c r="CB24" s="23">
        <f t="shared" si="28"/>
        <v>0</v>
      </c>
      <c r="CC24" s="23">
        <f t="shared" si="29"/>
        <v>0</v>
      </c>
      <c r="CD24" s="23">
        <f t="shared" si="30"/>
        <v>0</v>
      </c>
      <c r="CE24" s="23">
        <f t="shared" si="31"/>
        <v>0</v>
      </c>
      <c r="CF24" s="23">
        <f t="shared" si="32"/>
        <v>0</v>
      </c>
      <c r="CG24" s="23"/>
      <c r="CH24" s="23"/>
      <c r="CI24" s="23"/>
      <c r="CJ24" s="23"/>
    </row>
    <row r="25" ht="60.0" customHeight="1">
      <c r="A25" s="233"/>
      <c r="B25" s="272"/>
      <c r="C25" s="17"/>
      <c r="D25" s="8" t="s">
        <v>175</v>
      </c>
      <c r="E25" s="263"/>
      <c r="F25" s="264" t="s">
        <v>67</v>
      </c>
      <c r="G25" s="264" t="s">
        <v>46</v>
      </c>
      <c r="H25" s="264" t="s">
        <v>176</v>
      </c>
      <c r="I25" s="17">
        <v>1.0</v>
      </c>
      <c r="J25" s="17" t="s">
        <v>154</v>
      </c>
      <c r="K25" s="277">
        <v>278.25</v>
      </c>
      <c r="L25" s="266"/>
      <c r="M25" s="266"/>
      <c r="N25" s="269"/>
      <c r="O25" s="269"/>
      <c r="P25" s="269"/>
      <c r="Q25" s="269"/>
      <c r="R25" s="17"/>
      <c r="S25" s="266"/>
      <c r="T25" s="269"/>
      <c r="U25" s="269"/>
      <c r="V25" s="269"/>
      <c r="W25" s="269"/>
      <c r="X25" s="269"/>
      <c r="Y25" s="269"/>
      <c r="Z25" s="267" t="s">
        <v>155</v>
      </c>
      <c r="AA25" s="268">
        <f>K25*L25+K25*M25+K25*N25+K25*O25+K25*P25+K25*Q25+K25*S25+K25*U25+K25*V25+K25*W25+K25*X25+K25*Y25+K25*T25+K25*R25</f>
        <v>0</v>
      </c>
      <c r="AB25" s="17" t="str">
        <f>IF(SUM(L25:Y25)&gt;0,"Yes","No")</f>
        <v>No</v>
      </c>
      <c r="AC25" s="269" t="str">
        <f t="shared" si="4"/>
        <v>No</v>
      </c>
      <c r="AD25" s="23"/>
      <c r="AE25" s="247">
        <v>1.5</v>
      </c>
      <c r="AF25" s="248">
        <f>AE25*SUM(L25:Y25)</f>
        <v>0</v>
      </c>
      <c r="AG25" s="23"/>
      <c r="AH25" s="228">
        <v>3.85</v>
      </c>
      <c r="AI25" s="249">
        <f>SUM(L25:Y25)*AH25</f>
        <v>0</v>
      </c>
      <c r="AJ25" s="229">
        <f t="shared" si="33"/>
        <v>0</v>
      </c>
      <c r="AK25" s="229">
        <f t="shared" si="34"/>
        <v>0</v>
      </c>
      <c r="AL25" s="229">
        <f t="shared" si="35"/>
        <v>0</v>
      </c>
      <c r="AM25" s="229">
        <f t="shared" si="36"/>
        <v>0</v>
      </c>
      <c r="AN25" s="229">
        <f t="shared" si="37"/>
        <v>0</v>
      </c>
      <c r="AO25" s="229">
        <f t="shared" si="38"/>
        <v>0</v>
      </c>
      <c r="AP25" s="229">
        <f t="shared" si="39"/>
        <v>0</v>
      </c>
      <c r="AQ25" s="229">
        <f t="shared" si="40"/>
        <v>0</v>
      </c>
      <c r="AR25" s="229">
        <f t="shared" si="41"/>
        <v>0</v>
      </c>
      <c r="AS25" s="229">
        <f t="shared" si="42"/>
        <v>0</v>
      </c>
      <c r="AT25" s="229">
        <f t="shared" si="43"/>
        <v>0</v>
      </c>
      <c r="AU25" s="229">
        <f t="shared" si="44"/>
        <v>0</v>
      </c>
      <c r="AV25" s="229">
        <f t="shared" si="45"/>
        <v>0</v>
      </c>
      <c r="AW25" s="229">
        <f t="shared" si="46"/>
        <v>0</v>
      </c>
      <c r="AX25" s="229"/>
      <c r="AY25" s="230">
        <v>1.5</v>
      </c>
      <c r="AZ25" s="17">
        <v>7.0</v>
      </c>
      <c r="BA25" s="17"/>
      <c r="BB25" s="17"/>
      <c r="BC25" s="23"/>
      <c r="BD25" s="23">
        <f t="shared" si="6"/>
        <v>0</v>
      </c>
      <c r="BE25" s="23">
        <f t="shared" si="7"/>
        <v>0</v>
      </c>
      <c r="BF25" s="23">
        <f t="shared" si="8"/>
        <v>0</v>
      </c>
      <c r="BG25" s="23">
        <f t="shared" si="9"/>
        <v>0</v>
      </c>
      <c r="BH25" s="23">
        <f t="shared" si="10"/>
        <v>0</v>
      </c>
      <c r="BI25" s="23">
        <f t="shared" si="11"/>
        <v>0</v>
      </c>
      <c r="BJ25" s="23">
        <f t="shared" si="12"/>
        <v>0</v>
      </c>
      <c r="BK25" s="23">
        <f t="shared" si="13"/>
        <v>0</v>
      </c>
      <c r="BL25" s="23"/>
      <c r="BM25" s="17">
        <f>IF(E25="",IF(SUM(L25:Z25)&gt;0,SUM(L25:Z25),0),0)*I25</f>
        <v>0</v>
      </c>
      <c r="BN25" s="17">
        <f t="shared" si="15"/>
        <v>0</v>
      </c>
      <c r="BO25" s="17">
        <f t="shared" si="16"/>
        <v>0</v>
      </c>
      <c r="BP25" s="23"/>
      <c r="BQ25" s="23">
        <f t="shared" si="17"/>
        <v>0</v>
      </c>
      <c r="BR25" s="23">
        <f t="shared" si="18"/>
        <v>0</v>
      </c>
      <c r="BS25" s="23">
        <f t="shared" si="19"/>
        <v>0</v>
      </c>
      <c r="BT25" s="23">
        <f t="shared" si="20"/>
        <v>0</v>
      </c>
      <c r="BU25" s="23">
        <f t="shared" si="21"/>
        <v>0</v>
      </c>
      <c r="BV25" s="23">
        <f t="shared" si="22"/>
        <v>0</v>
      </c>
      <c r="BW25" s="23">
        <f t="shared" si="23"/>
        <v>0</v>
      </c>
      <c r="BX25" s="23">
        <f t="shared" si="24"/>
        <v>0</v>
      </c>
      <c r="BY25" s="23">
        <f t="shared" si="25"/>
        <v>0</v>
      </c>
      <c r="BZ25" s="23">
        <f t="shared" si="26"/>
        <v>0</v>
      </c>
      <c r="CA25" s="23">
        <f t="shared" si="27"/>
        <v>0</v>
      </c>
      <c r="CB25" s="23">
        <f t="shared" si="28"/>
        <v>0</v>
      </c>
      <c r="CC25" s="23">
        <f t="shared" si="29"/>
        <v>0</v>
      </c>
      <c r="CD25" s="23">
        <f t="shared" si="30"/>
        <v>0</v>
      </c>
      <c r="CE25" s="23">
        <f t="shared" si="31"/>
        <v>0</v>
      </c>
      <c r="CF25" s="23">
        <f t="shared" si="32"/>
        <v>0</v>
      </c>
      <c r="CG25" s="23"/>
      <c r="CH25" s="23"/>
      <c r="CI25" s="23"/>
      <c r="CJ25" s="23"/>
    </row>
    <row r="26" ht="60.0" customHeight="1">
      <c r="A26" s="233"/>
      <c r="B26" s="272" t="s">
        <v>95</v>
      </c>
      <c r="C26" s="17"/>
      <c r="D26" s="8" t="s">
        <v>177</v>
      </c>
      <c r="E26" s="263" t="s">
        <v>161</v>
      </c>
      <c r="F26" s="264" t="s">
        <v>67</v>
      </c>
      <c r="G26" s="264" t="s">
        <v>46</v>
      </c>
      <c r="H26" s="264" t="s">
        <v>176</v>
      </c>
      <c r="I26" s="17">
        <v>1.0</v>
      </c>
      <c r="J26" s="17" t="s">
        <v>154</v>
      </c>
      <c r="K26" s="265">
        <v>361.725</v>
      </c>
      <c r="L26" s="73"/>
      <c r="M26" s="266"/>
      <c r="N26" s="17"/>
      <c r="O26" s="266"/>
      <c r="P26" s="17"/>
      <c r="Q26" s="266"/>
      <c r="R26" s="17"/>
      <c r="S26" s="266"/>
      <c r="T26" s="266"/>
      <c r="U26" s="17"/>
      <c r="V26" s="266"/>
      <c r="W26" s="17"/>
      <c r="X26" s="266"/>
      <c r="Y26" s="269"/>
      <c r="Z26" s="267"/>
      <c r="AA26" s="268">
        <f t="shared" ref="AA26:AA27" si="71">K26*L26+K26*M26+K26*N26+K26*O26+K26*P26+K26*Q26+K26*S26+K26*U26+K26*V26+K26*W26+K26*X26+K26*Y26+K26*T26+K26*Z26+K26*R26</f>
        <v>0</v>
      </c>
      <c r="AB26" s="17" t="str">
        <f t="shared" ref="AB26:AB27" si="72">IF(SUM(L26:Z26)&gt;0,"Yes","No")</f>
        <v>No</v>
      </c>
      <c r="AC26" s="269" t="str">
        <f t="shared" si="4"/>
        <v>Yes</v>
      </c>
      <c r="AD26" s="23"/>
      <c r="AE26" s="247">
        <v>1.5</v>
      </c>
      <c r="AF26" s="248">
        <f t="shared" ref="AF26:AF27" si="73">AE26*SUM(L26:Z26)</f>
        <v>0</v>
      </c>
      <c r="AG26" s="23"/>
      <c r="AH26" s="228">
        <v>3.85</v>
      </c>
      <c r="AI26" s="249">
        <f t="shared" ref="AI26:AI27" si="74">SUM(L26:Z26)*AH26</f>
        <v>0</v>
      </c>
      <c r="AJ26" s="229">
        <f t="shared" si="33"/>
        <v>0</v>
      </c>
      <c r="AK26" s="229">
        <f t="shared" si="34"/>
        <v>0</v>
      </c>
      <c r="AL26" s="229">
        <f t="shared" si="35"/>
        <v>0</v>
      </c>
      <c r="AM26" s="229">
        <f t="shared" si="36"/>
        <v>0</v>
      </c>
      <c r="AN26" s="229">
        <f t="shared" si="37"/>
        <v>0</v>
      </c>
      <c r="AO26" s="229">
        <f t="shared" si="38"/>
        <v>0</v>
      </c>
      <c r="AP26" s="229">
        <f t="shared" si="39"/>
        <v>0</v>
      </c>
      <c r="AQ26" s="229">
        <f t="shared" si="40"/>
        <v>0</v>
      </c>
      <c r="AR26" s="229">
        <f t="shared" si="41"/>
        <v>0</v>
      </c>
      <c r="AS26" s="229">
        <f t="shared" si="42"/>
        <v>0</v>
      </c>
      <c r="AT26" s="229">
        <f t="shared" si="43"/>
        <v>0</v>
      </c>
      <c r="AU26" s="229">
        <f t="shared" si="44"/>
        <v>0</v>
      </c>
      <c r="AV26" s="229">
        <f t="shared" si="45"/>
        <v>0</v>
      </c>
      <c r="AW26" s="229">
        <f t="shared" si="46"/>
        <v>0</v>
      </c>
      <c r="AX26" s="229">
        <f t="shared" ref="AX26:AX27" si="75">I26*Z26</f>
        <v>0</v>
      </c>
      <c r="AY26" s="230">
        <v>1.5</v>
      </c>
      <c r="AZ26" s="17">
        <v>7.0</v>
      </c>
      <c r="BA26" s="17"/>
      <c r="BB26" s="17"/>
      <c r="BC26" s="23"/>
      <c r="BD26" s="23">
        <f t="shared" si="6"/>
        <v>0</v>
      </c>
      <c r="BE26" s="23">
        <f t="shared" si="7"/>
        <v>0</v>
      </c>
      <c r="BF26" s="23">
        <f t="shared" si="8"/>
        <v>0</v>
      </c>
      <c r="BG26" s="23">
        <f t="shared" si="9"/>
        <v>0</v>
      </c>
      <c r="BH26" s="23">
        <f t="shared" si="10"/>
        <v>0</v>
      </c>
      <c r="BI26" s="23">
        <f t="shared" si="11"/>
        <v>0</v>
      </c>
      <c r="BJ26" s="23">
        <f t="shared" si="12"/>
        <v>0</v>
      </c>
      <c r="BK26" s="23">
        <f t="shared" si="13"/>
        <v>0</v>
      </c>
      <c r="BL26" s="23"/>
      <c r="BM26" s="17">
        <f t="shared" ref="BM26:BM27" si="76">IF(E26="Full tex.",IF(SUM(L26:Z26)&gt;0,SUM(L26:Z26),0),0)*I26</f>
        <v>0</v>
      </c>
      <c r="BN26" s="17">
        <f t="shared" si="15"/>
        <v>0</v>
      </c>
      <c r="BO26" s="17">
        <f t="shared" si="16"/>
        <v>0</v>
      </c>
      <c r="BP26" s="23"/>
      <c r="BQ26" s="23">
        <f t="shared" si="17"/>
        <v>0</v>
      </c>
      <c r="BR26" s="23">
        <f t="shared" si="18"/>
        <v>0</v>
      </c>
      <c r="BS26" s="23">
        <f t="shared" si="19"/>
        <v>0</v>
      </c>
      <c r="BT26" s="23">
        <f t="shared" si="20"/>
        <v>0</v>
      </c>
      <c r="BU26" s="23">
        <f t="shared" si="21"/>
        <v>0</v>
      </c>
      <c r="BV26" s="23">
        <f t="shared" si="22"/>
        <v>0</v>
      </c>
      <c r="BW26" s="23">
        <f t="shared" si="23"/>
        <v>0</v>
      </c>
      <c r="BX26" s="23">
        <f t="shared" si="24"/>
        <v>0</v>
      </c>
      <c r="BY26" s="23">
        <f t="shared" si="25"/>
        <v>0</v>
      </c>
      <c r="BZ26" s="23">
        <f t="shared" si="26"/>
        <v>0</v>
      </c>
      <c r="CA26" s="23">
        <f t="shared" si="27"/>
        <v>0</v>
      </c>
      <c r="CB26" s="23">
        <f t="shared" si="28"/>
        <v>0</v>
      </c>
      <c r="CC26" s="23">
        <f t="shared" si="29"/>
        <v>0</v>
      </c>
      <c r="CD26" s="23">
        <f t="shared" si="30"/>
        <v>0</v>
      </c>
      <c r="CE26" s="23">
        <f t="shared" si="31"/>
        <v>0</v>
      </c>
      <c r="CF26" s="23">
        <f t="shared" si="32"/>
        <v>0</v>
      </c>
      <c r="CG26" s="23"/>
      <c r="CH26" s="23"/>
      <c r="CI26" s="23"/>
      <c r="CJ26" s="23"/>
    </row>
    <row r="27" ht="60.0" customHeight="1">
      <c r="A27" s="233"/>
      <c r="B27" s="278" t="s">
        <v>95</v>
      </c>
      <c r="C27" s="279"/>
      <c r="D27" s="280" t="s">
        <v>178</v>
      </c>
      <c r="E27" s="281" t="s">
        <v>157</v>
      </c>
      <c r="F27" s="282" t="s">
        <v>67</v>
      </c>
      <c r="G27" s="282" t="s">
        <v>46</v>
      </c>
      <c r="H27" s="282" t="s">
        <v>176</v>
      </c>
      <c r="I27" s="279">
        <v>1.0</v>
      </c>
      <c r="J27" s="279" t="s">
        <v>154</v>
      </c>
      <c r="K27" s="283">
        <v>278.25</v>
      </c>
      <c r="L27" s="284"/>
      <c r="M27" s="285"/>
      <c r="N27" s="279"/>
      <c r="O27" s="285"/>
      <c r="P27" s="279"/>
      <c r="Q27" s="285"/>
      <c r="R27" s="279"/>
      <c r="S27" s="285"/>
      <c r="T27" s="285"/>
      <c r="U27" s="279"/>
      <c r="V27" s="285"/>
      <c r="W27" s="279"/>
      <c r="X27" s="285"/>
      <c r="Y27" s="286"/>
      <c r="Z27" s="287"/>
      <c r="AA27" s="288">
        <f t="shared" si="71"/>
        <v>0</v>
      </c>
      <c r="AB27" s="279" t="str">
        <f t="shared" si="72"/>
        <v>No</v>
      </c>
      <c r="AC27" s="286" t="str">
        <f t="shared" si="4"/>
        <v>Yes</v>
      </c>
      <c r="AD27" s="23"/>
      <c r="AE27" s="247">
        <v>1.5</v>
      </c>
      <c r="AF27" s="248">
        <f t="shared" si="73"/>
        <v>0</v>
      </c>
      <c r="AG27" s="23"/>
      <c r="AH27" s="228">
        <v>3.85</v>
      </c>
      <c r="AI27" s="249">
        <f t="shared" si="74"/>
        <v>0</v>
      </c>
      <c r="AJ27" s="229">
        <f t="shared" si="33"/>
        <v>0</v>
      </c>
      <c r="AK27" s="229">
        <f t="shared" si="34"/>
        <v>0</v>
      </c>
      <c r="AL27" s="229">
        <f t="shared" si="35"/>
        <v>0</v>
      </c>
      <c r="AM27" s="229">
        <f t="shared" si="36"/>
        <v>0</v>
      </c>
      <c r="AN27" s="229">
        <f t="shared" si="37"/>
        <v>0</v>
      </c>
      <c r="AO27" s="229">
        <f t="shared" si="38"/>
        <v>0</v>
      </c>
      <c r="AP27" s="229">
        <f t="shared" si="39"/>
        <v>0</v>
      </c>
      <c r="AQ27" s="229">
        <f t="shared" si="40"/>
        <v>0</v>
      </c>
      <c r="AR27" s="229">
        <f t="shared" si="41"/>
        <v>0</v>
      </c>
      <c r="AS27" s="229">
        <f t="shared" si="42"/>
        <v>0</v>
      </c>
      <c r="AT27" s="229">
        <f t="shared" si="43"/>
        <v>0</v>
      </c>
      <c r="AU27" s="229">
        <f t="shared" si="44"/>
        <v>0</v>
      </c>
      <c r="AV27" s="229">
        <f t="shared" si="45"/>
        <v>0</v>
      </c>
      <c r="AW27" s="229">
        <f t="shared" si="46"/>
        <v>0</v>
      </c>
      <c r="AX27" s="229">
        <f t="shared" si="75"/>
        <v>0</v>
      </c>
      <c r="AY27" s="230">
        <v>1.5</v>
      </c>
      <c r="AZ27" s="17">
        <v>7.0</v>
      </c>
      <c r="BA27" s="17"/>
      <c r="BB27" s="17"/>
      <c r="BC27" s="23"/>
      <c r="BD27" s="23">
        <f t="shared" si="6"/>
        <v>0</v>
      </c>
      <c r="BE27" s="23">
        <f t="shared" si="7"/>
        <v>0</v>
      </c>
      <c r="BF27" s="23">
        <f t="shared" si="8"/>
        <v>0</v>
      </c>
      <c r="BG27" s="23">
        <f t="shared" si="9"/>
        <v>0</v>
      </c>
      <c r="BH27" s="23">
        <f t="shared" si="10"/>
        <v>0</v>
      </c>
      <c r="BI27" s="23">
        <f t="shared" si="11"/>
        <v>0</v>
      </c>
      <c r="BJ27" s="23">
        <f t="shared" si="12"/>
        <v>0</v>
      </c>
      <c r="BK27" s="23">
        <f t="shared" si="13"/>
        <v>0</v>
      </c>
      <c r="BL27" s="23"/>
      <c r="BM27" s="17">
        <f t="shared" si="76"/>
        <v>0</v>
      </c>
      <c r="BN27" s="17">
        <f t="shared" si="15"/>
        <v>0</v>
      </c>
      <c r="BO27" s="17">
        <f t="shared" si="16"/>
        <v>0</v>
      </c>
      <c r="BP27" s="23"/>
      <c r="BQ27" s="23">
        <f t="shared" si="17"/>
        <v>0</v>
      </c>
      <c r="BR27" s="23">
        <f t="shared" si="18"/>
        <v>0</v>
      </c>
      <c r="BS27" s="23">
        <f t="shared" si="19"/>
        <v>0</v>
      </c>
      <c r="BT27" s="23">
        <f t="shared" si="20"/>
        <v>0</v>
      </c>
      <c r="BU27" s="23">
        <f t="shared" si="21"/>
        <v>0</v>
      </c>
      <c r="BV27" s="23">
        <f t="shared" si="22"/>
        <v>0</v>
      </c>
      <c r="BW27" s="23">
        <f t="shared" si="23"/>
        <v>0</v>
      </c>
      <c r="BX27" s="23">
        <f t="shared" si="24"/>
        <v>0</v>
      </c>
      <c r="BY27" s="23">
        <f t="shared" si="25"/>
        <v>0</v>
      </c>
      <c r="BZ27" s="23">
        <f t="shared" si="26"/>
        <v>0</v>
      </c>
      <c r="CA27" s="23">
        <f t="shared" si="27"/>
        <v>0</v>
      </c>
      <c r="CB27" s="23">
        <f t="shared" si="28"/>
        <v>0</v>
      </c>
      <c r="CC27" s="23">
        <f t="shared" si="29"/>
        <v>0</v>
      </c>
      <c r="CD27" s="23">
        <f t="shared" si="30"/>
        <v>0</v>
      </c>
      <c r="CE27" s="23">
        <f t="shared" si="31"/>
        <v>0</v>
      </c>
      <c r="CF27" s="23">
        <f t="shared" si="32"/>
        <v>0</v>
      </c>
      <c r="CG27" s="23"/>
      <c r="CH27" s="23"/>
      <c r="CI27" s="23"/>
      <c r="CJ27" s="23"/>
    </row>
    <row r="28" ht="39.0" customHeight="1">
      <c r="A28" s="289"/>
      <c r="B28" s="290"/>
      <c r="C28" s="17"/>
      <c r="D28" s="99"/>
      <c r="E28" s="291"/>
      <c r="F28" s="264"/>
      <c r="G28" s="292"/>
      <c r="H28" s="292"/>
      <c r="I28" s="23"/>
      <c r="J28" s="23"/>
      <c r="K28" s="293" t="s">
        <v>179</v>
      </c>
      <c r="L28" s="222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94"/>
      <c r="AB28" s="23"/>
      <c r="AC28" s="23"/>
      <c r="AD28" s="23"/>
      <c r="AE28" s="295"/>
      <c r="AF28" s="295"/>
      <c r="AG28" s="23"/>
      <c r="AH28" s="228"/>
      <c r="AI28" s="249"/>
      <c r="AJ28" s="229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30"/>
      <c r="AZ28" s="231"/>
      <c r="BA28" s="232"/>
      <c r="BB28" s="231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17"/>
      <c r="BN28" s="17"/>
      <c r="BO28" s="17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</row>
    <row r="29" ht="60.0" customHeight="1">
      <c r="A29" s="297"/>
      <c r="B29" s="298"/>
      <c r="C29" s="31"/>
      <c r="D29" s="236" t="s">
        <v>180</v>
      </c>
      <c r="E29" s="237"/>
      <c r="F29" s="238" t="s">
        <v>53</v>
      </c>
      <c r="G29" s="238" t="s">
        <v>44</v>
      </c>
      <c r="H29" s="238" t="s">
        <v>181</v>
      </c>
      <c r="I29" s="240">
        <v>1.0</v>
      </c>
      <c r="J29" s="240" t="s">
        <v>154</v>
      </c>
      <c r="K29" s="241">
        <v>144.69000000000003</v>
      </c>
      <c r="L29" s="242"/>
      <c r="M29" s="243"/>
      <c r="N29" s="240"/>
      <c r="O29" s="243"/>
      <c r="P29" s="240"/>
      <c r="Q29" s="243"/>
      <c r="R29" s="240"/>
      <c r="S29" s="243"/>
      <c r="T29" s="243"/>
      <c r="U29" s="240"/>
      <c r="V29" s="243"/>
      <c r="W29" s="240"/>
      <c r="X29" s="243"/>
      <c r="Y29" s="244"/>
      <c r="Z29" s="245" t="s">
        <v>155</v>
      </c>
      <c r="AA29" s="246">
        <f>K29*L29+K29*M29+K29*N29+K29*O29+K29*P29+K29*Q29+K29*S29+K29*U29+K29*V29+K29*W29+K29*X29+K29*Y29+K29*T29+K29*R29</f>
        <v>0</v>
      </c>
      <c r="AB29" s="240" t="str">
        <f t="shared" ref="AB29:AB52" si="77">IF(SUM(L29:Z29)&gt;0,"Yes","No")</f>
        <v>No</v>
      </c>
      <c r="AC29" s="244" t="str">
        <f t="shared" ref="AC29:AC52" si="78">IF(B29="New","Yes","No")</f>
        <v>No</v>
      </c>
      <c r="AD29" s="23"/>
      <c r="AE29" s="247">
        <v>1.0</v>
      </c>
      <c r="AF29" s="248">
        <f t="shared" ref="AF29:AF52" si="79">AE29*SUM(L29:Z29)</f>
        <v>0</v>
      </c>
      <c r="AG29" s="23"/>
      <c r="AH29" s="249">
        <v>0.9</v>
      </c>
      <c r="AI29" s="249">
        <f t="shared" ref="AI29:AI52" si="80">SUM(L29:Y29)*AH29</f>
        <v>0</v>
      </c>
      <c r="AJ29" s="229">
        <f t="shared" ref="AJ29:AJ52" si="81">I29*L29</f>
        <v>0</v>
      </c>
      <c r="AK29" s="229">
        <f t="shared" ref="AK29:AK52" si="82">$I29*M29</f>
        <v>0</v>
      </c>
      <c r="AL29" s="229">
        <f t="shared" ref="AL29:AL52" si="83">I29*N29</f>
        <v>0</v>
      </c>
      <c r="AM29" s="229">
        <f t="shared" ref="AM29:AM52" si="84">I29*O29</f>
        <v>0</v>
      </c>
      <c r="AN29" s="229">
        <f t="shared" ref="AN29:AN52" si="85">I29*P29</f>
        <v>0</v>
      </c>
      <c r="AO29" s="229">
        <f t="shared" ref="AO29:AO52" si="86">I29*Q29</f>
        <v>0</v>
      </c>
      <c r="AP29" s="229">
        <f t="shared" ref="AP29:AP52" si="87">I29*R29</f>
        <v>0</v>
      </c>
      <c r="AQ29" s="229">
        <f t="shared" ref="AQ29:AQ52" si="88">I29*S29</f>
        <v>0</v>
      </c>
      <c r="AR29" s="229">
        <f t="shared" ref="AR29:AR52" si="89">I29*T29</f>
        <v>0</v>
      </c>
      <c r="AS29" s="229">
        <f t="shared" ref="AS29:AS52" si="90">I29*U29</f>
        <v>0</v>
      </c>
      <c r="AT29" s="229">
        <f t="shared" ref="AT29:AT52" si="91">I29*V29</f>
        <v>0</v>
      </c>
      <c r="AU29" s="229">
        <f t="shared" ref="AU29:AU52" si="92">I29*W29</f>
        <v>0</v>
      </c>
      <c r="AV29" s="229">
        <f t="shared" ref="AV29:AV52" si="93">I29*X29</f>
        <v>0</v>
      </c>
      <c r="AW29" s="229">
        <f t="shared" ref="AW29:AW52" si="94">I29*Y29</f>
        <v>0</v>
      </c>
      <c r="AX29" s="229"/>
      <c r="AY29" s="250">
        <v>1.0</v>
      </c>
      <c r="AZ29" s="251">
        <v>5.0</v>
      </c>
      <c r="BA29" s="252"/>
      <c r="BB29" s="251"/>
      <c r="BC29" s="23"/>
      <c r="BD29" s="23">
        <f t="shared" ref="BD29:BD52" si="95">IF(G29="XS",IF(SUM(L29:Z29)&gt;0,SUM(L29:Z29),0),0)*I29</f>
        <v>0</v>
      </c>
      <c r="BE29" s="23">
        <f t="shared" ref="BE29:BE52" si="96">IF(G29="S",IF(SUM(L29:Z29)&gt;0,SUM(L29:Z29),0),0)*I29</f>
        <v>0</v>
      </c>
      <c r="BF29" s="23">
        <f t="shared" ref="BF29:BF52" si="97">IF(G29="M",IF(SUM(L29:Z29)&gt;0,SUM(L29:Z29),0),0)*I29</f>
        <v>0</v>
      </c>
      <c r="BG29" s="23">
        <f t="shared" ref="BG29:BG52" si="98">IF(G29="L",IF(SUM(L29:Z29)&gt;0,SUM(L29:Z29),0),0)*I29</f>
        <v>0</v>
      </c>
      <c r="BH29" s="23">
        <f t="shared" ref="BH29:BH52" si="99">IF(G29="XL",IF(SUM(L29:Z29)&gt;0,SUM(L29:Z29),0),0)*I29</f>
        <v>0</v>
      </c>
      <c r="BI29" s="23">
        <f t="shared" ref="BI29:BI52" si="100">IF(G29="2XL",IF(SUM(L29:Z29)&gt;0,SUM(L29:Z29),0),0)*I29</f>
        <v>0</v>
      </c>
      <c r="BJ29" s="23">
        <f t="shared" ref="BJ29:BJ52" si="101">IF(G29="3XL",IF(SUM(L29:Z29)&gt;0,SUM(L29:Z29),0),0)*I29</f>
        <v>0</v>
      </c>
      <c r="BK29" s="23">
        <f t="shared" ref="BK29:BK52" si="102">IF(G29="various",IF(SUM(L29:Z29)&gt;0,SUM(L29:Z29),0),0)*I29</f>
        <v>0</v>
      </c>
      <c r="BL29" s="23"/>
      <c r="BM29" s="17">
        <f t="shared" ref="BM29:BM52" si="103">IF(E29="",IF(SUM(L29:Z29)&gt;0,SUM(L29:Z29),0),0)*I29</f>
        <v>0</v>
      </c>
      <c r="BN29" s="17">
        <f t="shared" ref="BN29:BN52" si="104">IF(E29="Dual tex.",IF(SUM(L29:Z29)&gt;0,SUM(L29:Z29),0),0)*I29</f>
        <v>0</v>
      </c>
      <c r="BO29" s="17">
        <f t="shared" ref="BO29:BO52" si="105">IF(E29="No tex.",IF(SUM(L29:Z29)&gt;0,SUM(L29:Z29),0),0)*I29</f>
        <v>0</v>
      </c>
      <c r="BP29" s="23"/>
      <c r="BQ29" s="23">
        <f t="shared" ref="BQ29:BQ52" si="106">IF(F29="sloper",IF(SUM(L29:Z29)&gt;0,SUM(L29:Z29),0),0)*I29</f>
        <v>0</v>
      </c>
      <c r="BR29" s="23">
        <f t="shared" ref="BR29:BR52" si="107">IF(F29="footholds",IF(SUM(L29:Z29)&gt;0,SUM(L29:Z29),0),0)*I29</f>
        <v>0</v>
      </c>
      <c r="BS29" s="23">
        <f t="shared" ref="BS29:BS52" si="108">IF(F29="micros",IF(SUM(L29:Z29)&gt;0,SUM(L29:Z29),0),0)*I29</f>
        <v>0</v>
      </c>
      <c r="BT29" s="23">
        <f t="shared" ref="BT29:BT52" si="109">IF(F29="jug",IF(SUM(L29:Z29)&gt;0,SUM(L29:Z29),0),0)*I29</f>
        <v>0</v>
      </c>
      <c r="BU29" s="23">
        <f t="shared" ref="BU29:BU52" si="110">IF(F29="ledge",IF(SUM(L29:Z29)&gt;0,SUM(L29:Z29),0),0)*I29</f>
        <v>0</v>
      </c>
      <c r="BV29" s="23">
        <f t="shared" ref="BV29:BV52" si="111">IF(F29="edge",IF(SUM(L29:Z29)&gt;0,SUM(L29:Z29),0),0)*I29</f>
        <v>0</v>
      </c>
      <c r="BW29" s="23">
        <f t="shared" ref="BW29:BW52" si="112">IF(F29="crimp",IF(SUM(L29:Z29)&gt;0,SUM(L29:Z29),0),0)*I29</f>
        <v>0</v>
      </c>
      <c r="BX29" s="23">
        <f t="shared" ref="BX29:BX52" si="113">IF(F29="incut",IF(SUM(L29:Z29)&gt;0,SUM(L29:Z29),0),0)*I29</f>
        <v>0</v>
      </c>
      <c r="BY29" s="23">
        <f t="shared" ref="BY29:BY52" si="114">IF(F29="dish",IF(SUM(L29:Z29)&gt;0,SUM(L29:Z29),0),0)*I29</f>
        <v>0</v>
      </c>
      <c r="BZ29" s="23">
        <f t="shared" ref="BZ29:BZ52" si="115">IF(F29="pinch",IF(SUM(L29:Z29)&gt;0,SUM(L29:Z29),0),0)*I29</f>
        <v>0</v>
      </c>
      <c r="CA29" s="23">
        <f t="shared" ref="CA29:CA52" si="116">IF(F29="pocket",IF(SUM(L29:Z29)&gt;0,SUM(L29:Z29),0),0)*I29</f>
        <v>0</v>
      </c>
      <c r="CB29" s="23">
        <f t="shared" ref="CB29:CB52" si="117">IF(F29="insert",IF(SUM(L29:Z29)&gt;0,SUM(L29:Z29),0),0)*I29</f>
        <v>0</v>
      </c>
      <c r="CC29" s="23">
        <f t="shared" ref="CC29:CC52" si="118">IF(F29="feature",IF(SUM(L29:Z29)&gt;0,SUM(L29:Z29),0),0)*I29</f>
        <v>0</v>
      </c>
      <c r="CD29" s="23">
        <f t="shared" ref="CD29:CD52" si="119">IF(F29="scoop",IF(SUM(L29:Z29)&gt;0,SUM(L29:Z29),0),0)*I29</f>
        <v>0</v>
      </c>
      <c r="CE29" s="23">
        <f t="shared" ref="CE29:CE52" si="120">IF(F29="positive",IF(SUM(L29:Z29)&gt;0,SUM(L29:Z29),0),0)*I29</f>
        <v>0</v>
      </c>
      <c r="CF29" s="23">
        <f t="shared" ref="CF29:CF52" si="121">IF(F29="various",IF(SUM(L29:Z29)&gt;0,SUM(L29:Z29),0),0)*I29</f>
        <v>0</v>
      </c>
      <c r="CG29" s="23"/>
      <c r="CH29" s="23"/>
      <c r="CI29" s="23"/>
      <c r="CJ29" s="23"/>
    </row>
    <row r="30" ht="60.0" customHeight="1">
      <c r="A30" s="299"/>
      <c r="B30" s="300"/>
      <c r="C30" s="23"/>
      <c r="D30" s="254" t="s">
        <v>182</v>
      </c>
      <c r="E30" s="273" t="s">
        <v>161</v>
      </c>
      <c r="F30" s="256" t="s">
        <v>66</v>
      </c>
      <c r="G30" s="256" t="s">
        <v>44</v>
      </c>
      <c r="H30" s="256" t="s">
        <v>181</v>
      </c>
      <c r="I30" s="258">
        <v>1.0</v>
      </c>
      <c r="J30" s="258" t="s">
        <v>154</v>
      </c>
      <c r="K30" s="274">
        <v>183.645</v>
      </c>
      <c r="L30" s="247"/>
      <c r="M30" s="260"/>
      <c r="N30" s="258"/>
      <c r="O30" s="260"/>
      <c r="P30" s="258"/>
      <c r="Q30" s="260"/>
      <c r="R30" s="258"/>
      <c r="S30" s="260"/>
      <c r="T30" s="260"/>
      <c r="U30" s="258"/>
      <c r="V30" s="260"/>
      <c r="W30" s="258"/>
      <c r="X30" s="260"/>
      <c r="Y30" s="248"/>
      <c r="Z30" s="260"/>
      <c r="AA30" s="301">
        <f>K30*L30+K30*M30+K30*N30+K30*O30+K30*P30+K30*Q30+K30*S30+K30*U30+K30*V30+K30*W30+K30*X30+K30*Y30+K30*T30+K30*Z30+K30*R30</f>
        <v>0</v>
      </c>
      <c r="AB30" s="258" t="str">
        <f t="shared" si="77"/>
        <v>No</v>
      </c>
      <c r="AC30" s="248" t="str">
        <f t="shared" si="78"/>
        <v>No</v>
      </c>
      <c r="AD30" s="23"/>
      <c r="AE30" s="247">
        <v>1.0</v>
      </c>
      <c r="AF30" s="248">
        <f t="shared" si="79"/>
        <v>0</v>
      </c>
      <c r="AG30" s="23"/>
      <c r="AH30" s="228">
        <v>0.9</v>
      </c>
      <c r="AI30" s="249">
        <f t="shared" si="80"/>
        <v>0</v>
      </c>
      <c r="AJ30" s="229">
        <f t="shared" si="81"/>
        <v>0</v>
      </c>
      <c r="AK30" s="229">
        <f t="shared" si="82"/>
        <v>0</v>
      </c>
      <c r="AL30" s="229">
        <f t="shared" si="83"/>
        <v>0</v>
      </c>
      <c r="AM30" s="229">
        <f t="shared" si="84"/>
        <v>0</v>
      </c>
      <c r="AN30" s="229">
        <f t="shared" si="85"/>
        <v>0</v>
      </c>
      <c r="AO30" s="229">
        <f t="shared" si="86"/>
        <v>0</v>
      </c>
      <c r="AP30" s="229">
        <f t="shared" si="87"/>
        <v>0</v>
      </c>
      <c r="AQ30" s="229">
        <f t="shared" si="88"/>
        <v>0</v>
      </c>
      <c r="AR30" s="229">
        <f t="shared" si="89"/>
        <v>0</v>
      </c>
      <c r="AS30" s="229">
        <f t="shared" si="90"/>
        <v>0</v>
      </c>
      <c r="AT30" s="229">
        <f t="shared" si="91"/>
        <v>0</v>
      </c>
      <c r="AU30" s="229">
        <f t="shared" si="92"/>
        <v>0</v>
      </c>
      <c r="AV30" s="229">
        <f t="shared" si="93"/>
        <v>0</v>
      </c>
      <c r="AW30" s="229">
        <f t="shared" si="94"/>
        <v>0</v>
      </c>
      <c r="AX30" s="229">
        <f>I30*Z30</f>
        <v>0</v>
      </c>
      <c r="AY30" s="230">
        <v>1.0</v>
      </c>
      <c r="AZ30" s="231">
        <v>5.0</v>
      </c>
      <c r="BA30" s="232"/>
      <c r="BB30" s="231"/>
      <c r="BC30" s="23"/>
      <c r="BD30" s="23">
        <f t="shared" si="95"/>
        <v>0</v>
      </c>
      <c r="BE30" s="23">
        <f t="shared" si="96"/>
        <v>0</v>
      </c>
      <c r="BF30" s="23">
        <f t="shared" si="97"/>
        <v>0</v>
      </c>
      <c r="BG30" s="23">
        <f t="shared" si="98"/>
        <v>0</v>
      </c>
      <c r="BH30" s="23">
        <f t="shared" si="99"/>
        <v>0</v>
      </c>
      <c r="BI30" s="23">
        <f t="shared" si="100"/>
        <v>0</v>
      </c>
      <c r="BJ30" s="23">
        <f t="shared" si="101"/>
        <v>0</v>
      </c>
      <c r="BK30" s="23">
        <f t="shared" si="102"/>
        <v>0</v>
      </c>
      <c r="BL30" s="23"/>
      <c r="BM30" s="17">
        <f t="shared" si="103"/>
        <v>0</v>
      </c>
      <c r="BN30" s="17">
        <f t="shared" si="104"/>
        <v>0</v>
      </c>
      <c r="BO30" s="17">
        <f t="shared" si="105"/>
        <v>0</v>
      </c>
      <c r="BP30" s="23"/>
      <c r="BQ30" s="23">
        <f t="shared" si="106"/>
        <v>0</v>
      </c>
      <c r="BR30" s="23">
        <f t="shared" si="107"/>
        <v>0</v>
      </c>
      <c r="BS30" s="23">
        <f t="shared" si="108"/>
        <v>0</v>
      </c>
      <c r="BT30" s="23">
        <f t="shared" si="109"/>
        <v>0</v>
      </c>
      <c r="BU30" s="23">
        <f t="shared" si="110"/>
        <v>0</v>
      </c>
      <c r="BV30" s="23">
        <f t="shared" si="111"/>
        <v>0</v>
      </c>
      <c r="BW30" s="23">
        <f t="shared" si="112"/>
        <v>0</v>
      </c>
      <c r="BX30" s="23">
        <f t="shared" si="113"/>
        <v>0</v>
      </c>
      <c r="BY30" s="23">
        <f t="shared" si="114"/>
        <v>0</v>
      </c>
      <c r="BZ30" s="23">
        <f t="shared" si="115"/>
        <v>0</v>
      </c>
      <c r="CA30" s="23">
        <f t="shared" si="116"/>
        <v>0</v>
      </c>
      <c r="CB30" s="23">
        <f t="shared" si="117"/>
        <v>0</v>
      </c>
      <c r="CC30" s="23">
        <f t="shared" si="118"/>
        <v>0</v>
      </c>
      <c r="CD30" s="23">
        <f t="shared" si="119"/>
        <v>0</v>
      </c>
      <c r="CE30" s="23">
        <f t="shared" si="120"/>
        <v>0</v>
      </c>
      <c r="CF30" s="23">
        <f t="shared" si="121"/>
        <v>0</v>
      </c>
      <c r="CG30" s="23"/>
      <c r="CH30" s="23"/>
      <c r="CI30" s="23"/>
      <c r="CJ30" s="23"/>
    </row>
    <row r="31" ht="60.0" customHeight="1">
      <c r="A31" s="297"/>
      <c r="B31" s="302"/>
      <c r="C31" s="23"/>
      <c r="D31" s="99" t="s">
        <v>183</v>
      </c>
      <c r="E31" s="303"/>
      <c r="F31" s="292" t="s">
        <v>66</v>
      </c>
      <c r="G31" s="292" t="s">
        <v>44</v>
      </c>
      <c r="H31" s="292" t="s">
        <v>184</v>
      </c>
      <c r="I31" s="23">
        <v>1.0</v>
      </c>
      <c r="J31" s="23" t="s">
        <v>154</v>
      </c>
      <c r="K31" s="304">
        <v>155.82000000000002</v>
      </c>
      <c r="L31" s="81"/>
      <c r="M31" s="305"/>
      <c r="N31" s="23"/>
      <c r="O31" s="305"/>
      <c r="P31" s="23"/>
      <c r="Q31" s="305"/>
      <c r="R31" s="23"/>
      <c r="S31" s="305"/>
      <c r="T31" s="305"/>
      <c r="U31" s="23"/>
      <c r="V31" s="305"/>
      <c r="W31" s="23"/>
      <c r="X31" s="305"/>
      <c r="Y31" s="306"/>
      <c r="Z31" s="307" t="s">
        <v>155</v>
      </c>
      <c r="AA31" s="268">
        <f>K31*L31+K31*M31+K31*N31+K31*O31+K31*P31+K31*Q31+K31*S31+K31*U31+K31*V31+K31*W31+K31*X31+K31*Y31+K31*T31+K31*R31</f>
        <v>0</v>
      </c>
      <c r="AB31" s="17" t="str">
        <f t="shared" si="77"/>
        <v>No</v>
      </c>
      <c r="AC31" s="306" t="str">
        <f t="shared" si="78"/>
        <v>No</v>
      </c>
      <c r="AD31" s="23"/>
      <c r="AE31" s="247">
        <v>1.0</v>
      </c>
      <c r="AF31" s="248">
        <f t="shared" si="79"/>
        <v>0</v>
      </c>
      <c r="AG31" s="23"/>
      <c r="AH31" s="228">
        <v>0.95</v>
      </c>
      <c r="AI31" s="249">
        <f t="shared" si="80"/>
        <v>0</v>
      </c>
      <c r="AJ31" s="229">
        <f t="shared" si="81"/>
        <v>0</v>
      </c>
      <c r="AK31" s="229">
        <f t="shared" si="82"/>
        <v>0</v>
      </c>
      <c r="AL31" s="229">
        <f t="shared" si="83"/>
        <v>0</v>
      </c>
      <c r="AM31" s="229">
        <f t="shared" si="84"/>
        <v>0</v>
      </c>
      <c r="AN31" s="229">
        <f t="shared" si="85"/>
        <v>0</v>
      </c>
      <c r="AO31" s="229">
        <f t="shared" si="86"/>
        <v>0</v>
      </c>
      <c r="AP31" s="229">
        <f t="shared" si="87"/>
        <v>0</v>
      </c>
      <c r="AQ31" s="229">
        <f t="shared" si="88"/>
        <v>0</v>
      </c>
      <c r="AR31" s="229">
        <f t="shared" si="89"/>
        <v>0</v>
      </c>
      <c r="AS31" s="229">
        <f t="shared" si="90"/>
        <v>0</v>
      </c>
      <c r="AT31" s="229">
        <f t="shared" si="91"/>
        <v>0</v>
      </c>
      <c r="AU31" s="229">
        <f t="shared" si="92"/>
        <v>0</v>
      </c>
      <c r="AV31" s="229">
        <f t="shared" si="93"/>
        <v>0</v>
      </c>
      <c r="AW31" s="229">
        <f t="shared" si="94"/>
        <v>0</v>
      </c>
      <c r="AX31" s="229"/>
      <c r="AY31" s="230">
        <v>1.0</v>
      </c>
      <c r="AZ31" s="231">
        <v>4.0</v>
      </c>
      <c r="BA31" s="232"/>
      <c r="BB31" s="231"/>
      <c r="BC31" s="23"/>
      <c r="BD31" s="23">
        <f t="shared" si="95"/>
        <v>0</v>
      </c>
      <c r="BE31" s="23">
        <f t="shared" si="96"/>
        <v>0</v>
      </c>
      <c r="BF31" s="23">
        <f t="shared" si="97"/>
        <v>0</v>
      </c>
      <c r="BG31" s="23">
        <f t="shared" si="98"/>
        <v>0</v>
      </c>
      <c r="BH31" s="23">
        <f t="shared" si="99"/>
        <v>0</v>
      </c>
      <c r="BI31" s="23">
        <f t="shared" si="100"/>
        <v>0</v>
      </c>
      <c r="BJ31" s="23">
        <f t="shared" si="101"/>
        <v>0</v>
      </c>
      <c r="BK31" s="23">
        <f t="shared" si="102"/>
        <v>0</v>
      </c>
      <c r="BL31" s="23"/>
      <c r="BM31" s="17">
        <f t="shared" si="103"/>
        <v>0</v>
      </c>
      <c r="BN31" s="17">
        <f t="shared" si="104"/>
        <v>0</v>
      </c>
      <c r="BO31" s="17">
        <f t="shared" si="105"/>
        <v>0</v>
      </c>
      <c r="BP31" s="23"/>
      <c r="BQ31" s="23">
        <f t="shared" si="106"/>
        <v>0</v>
      </c>
      <c r="BR31" s="23">
        <f t="shared" si="107"/>
        <v>0</v>
      </c>
      <c r="BS31" s="23">
        <f t="shared" si="108"/>
        <v>0</v>
      </c>
      <c r="BT31" s="23">
        <f t="shared" si="109"/>
        <v>0</v>
      </c>
      <c r="BU31" s="23">
        <f t="shared" si="110"/>
        <v>0</v>
      </c>
      <c r="BV31" s="23">
        <f t="shared" si="111"/>
        <v>0</v>
      </c>
      <c r="BW31" s="23">
        <f t="shared" si="112"/>
        <v>0</v>
      </c>
      <c r="BX31" s="23">
        <f t="shared" si="113"/>
        <v>0</v>
      </c>
      <c r="BY31" s="23">
        <f t="shared" si="114"/>
        <v>0</v>
      </c>
      <c r="BZ31" s="23">
        <f t="shared" si="115"/>
        <v>0</v>
      </c>
      <c r="CA31" s="23">
        <f t="shared" si="116"/>
        <v>0</v>
      </c>
      <c r="CB31" s="23">
        <f t="shared" si="117"/>
        <v>0</v>
      </c>
      <c r="CC31" s="23">
        <f t="shared" si="118"/>
        <v>0</v>
      </c>
      <c r="CD31" s="23">
        <f t="shared" si="119"/>
        <v>0</v>
      </c>
      <c r="CE31" s="23">
        <f t="shared" si="120"/>
        <v>0</v>
      </c>
      <c r="CF31" s="23">
        <f t="shared" si="121"/>
        <v>0</v>
      </c>
      <c r="CG31" s="23"/>
      <c r="CH31" s="23"/>
      <c r="CI31" s="23"/>
      <c r="CJ31" s="23"/>
    </row>
    <row r="32" ht="60.0" customHeight="1">
      <c r="A32" s="297"/>
      <c r="B32" s="302"/>
      <c r="C32" s="23"/>
      <c r="D32" s="99" t="s">
        <v>185</v>
      </c>
      <c r="E32" s="291" t="s">
        <v>161</v>
      </c>
      <c r="F32" s="292" t="s">
        <v>66</v>
      </c>
      <c r="G32" s="292" t="s">
        <v>44</v>
      </c>
      <c r="H32" s="292" t="s">
        <v>184</v>
      </c>
      <c r="I32" s="23">
        <v>1.0</v>
      </c>
      <c r="J32" s="23" t="s">
        <v>154</v>
      </c>
      <c r="K32" s="304">
        <v>200.34000000000003</v>
      </c>
      <c r="L32" s="81"/>
      <c r="M32" s="305"/>
      <c r="N32" s="23"/>
      <c r="O32" s="305"/>
      <c r="P32" s="23"/>
      <c r="Q32" s="305"/>
      <c r="R32" s="23"/>
      <c r="S32" s="305"/>
      <c r="T32" s="305"/>
      <c r="U32" s="23"/>
      <c r="V32" s="305"/>
      <c r="W32" s="23"/>
      <c r="X32" s="305"/>
      <c r="Y32" s="306"/>
      <c r="Z32" s="81"/>
      <c r="AA32" s="268">
        <f>K32*L32+K32*M32+K32*N32+K32*O32+K32*P32+K32*Q32+K32*S32+K32*U32+K32*V32+K32*W32+K32*X32+K32*Y32+K32*T32+K32*Z32+K32*R32</f>
        <v>0</v>
      </c>
      <c r="AB32" s="17" t="str">
        <f t="shared" si="77"/>
        <v>No</v>
      </c>
      <c r="AC32" s="306" t="str">
        <f t="shared" si="78"/>
        <v>No</v>
      </c>
      <c r="AD32" s="23"/>
      <c r="AE32" s="247">
        <v>1.0</v>
      </c>
      <c r="AF32" s="248">
        <f t="shared" si="79"/>
        <v>0</v>
      </c>
      <c r="AG32" s="23"/>
      <c r="AH32" s="228">
        <v>0.95</v>
      </c>
      <c r="AI32" s="249">
        <f t="shared" si="80"/>
        <v>0</v>
      </c>
      <c r="AJ32" s="229">
        <f t="shared" si="81"/>
        <v>0</v>
      </c>
      <c r="AK32" s="229">
        <f t="shared" si="82"/>
        <v>0</v>
      </c>
      <c r="AL32" s="229">
        <f t="shared" si="83"/>
        <v>0</v>
      </c>
      <c r="AM32" s="229">
        <f t="shared" si="84"/>
        <v>0</v>
      </c>
      <c r="AN32" s="229">
        <f t="shared" si="85"/>
        <v>0</v>
      </c>
      <c r="AO32" s="229">
        <f t="shared" si="86"/>
        <v>0</v>
      </c>
      <c r="AP32" s="229">
        <f t="shared" si="87"/>
        <v>0</v>
      </c>
      <c r="AQ32" s="229">
        <f t="shared" si="88"/>
        <v>0</v>
      </c>
      <c r="AR32" s="229">
        <f t="shared" si="89"/>
        <v>0</v>
      </c>
      <c r="AS32" s="229">
        <f t="shared" si="90"/>
        <v>0</v>
      </c>
      <c r="AT32" s="229">
        <f t="shared" si="91"/>
        <v>0</v>
      </c>
      <c r="AU32" s="229">
        <f t="shared" si="92"/>
        <v>0</v>
      </c>
      <c r="AV32" s="229">
        <f t="shared" si="93"/>
        <v>0</v>
      </c>
      <c r="AW32" s="229">
        <f t="shared" si="94"/>
        <v>0</v>
      </c>
      <c r="AX32" s="229">
        <f>I32*Z32</f>
        <v>0</v>
      </c>
      <c r="AY32" s="230">
        <v>1.0</v>
      </c>
      <c r="AZ32" s="231">
        <v>4.0</v>
      </c>
      <c r="BA32" s="232"/>
      <c r="BB32" s="231"/>
      <c r="BC32" s="23"/>
      <c r="BD32" s="23">
        <f t="shared" si="95"/>
        <v>0</v>
      </c>
      <c r="BE32" s="23">
        <f t="shared" si="96"/>
        <v>0</v>
      </c>
      <c r="BF32" s="23">
        <f t="shared" si="97"/>
        <v>0</v>
      </c>
      <c r="BG32" s="23">
        <f t="shared" si="98"/>
        <v>0</v>
      </c>
      <c r="BH32" s="23">
        <f t="shared" si="99"/>
        <v>0</v>
      </c>
      <c r="BI32" s="23">
        <f t="shared" si="100"/>
        <v>0</v>
      </c>
      <c r="BJ32" s="23">
        <f t="shared" si="101"/>
        <v>0</v>
      </c>
      <c r="BK32" s="23">
        <f t="shared" si="102"/>
        <v>0</v>
      </c>
      <c r="BL32" s="23"/>
      <c r="BM32" s="17">
        <f t="shared" si="103"/>
        <v>0</v>
      </c>
      <c r="BN32" s="17">
        <f t="shared" si="104"/>
        <v>0</v>
      </c>
      <c r="BO32" s="17">
        <f t="shared" si="105"/>
        <v>0</v>
      </c>
      <c r="BP32" s="23"/>
      <c r="BQ32" s="23">
        <f t="shared" si="106"/>
        <v>0</v>
      </c>
      <c r="BR32" s="23">
        <f t="shared" si="107"/>
        <v>0</v>
      </c>
      <c r="BS32" s="23">
        <f t="shared" si="108"/>
        <v>0</v>
      </c>
      <c r="BT32" s="23">
        <f t="shared" si="109"/>
        <v>0</v>
      </c>
      <c r="BU32" s="23">
        <f t="shared" si="110"/>
        <v>0</v>
      </c>
      <c r="BV32" s="23">
        <f t="shared" si="111"/>
        <v>0</v>
      </c>
      <c r="BW32" s="23">
        <f t="shared" si="112"/>
        <v>0</v>
      </c>
      <c r="BX32" s="23">
        <f t="shared" si="113"/>
        <v>0</v>
      </c>
      <c r="BY32" s="23">
        <f t="shared" si="114"/>
        <v>0</v>
      </c>
      <c r="BZ32" s="23">
        <f t="shared" si="115"/>
        <v>0</v>
      </c>
      <c r="CA32" s="23">
        <f t="shared" si="116"/>
        <v>0</v>
      </c>
      <c r="CB32" s="23">
        <f t="shared" si="117"/>
        <v>0</v>
      </c>
      <c r="CC32" s="23">
        <f t="shared" si="118"/>
        <v>0</v>
      </c>
      <c r="CD32" s="23">
        <f t="shared" si="119"/>
        <v>0</v>
      </c>
      <c r="CE32" s="23">
        <f t="shared" si="120"/>
        <v>0</v>
      </c>
      <c r="CF32" s="23">
        <f t="shared" si="121"/>
        <v>0</v>
      </c>
      <c r="CG32" s="23"/>
      <c r="CH32" s="23"/>
      <c r="CI32" s="23"/>
      <c r="CJ32" s="23"/>
    </row>
    <row r="33" ht="60.0" customHeight="1">
      <c r="A33" s="297"/>
      <c r="B33" s="308"/>
      <c r="C33" s="23"/>
      <c r="D33" s="254" t="s">
        <v>186</v>
      </c>
      <c r="E33" s="309"/>
      <c r="F33" s="256" t="s">
        <v>66</v>
      </c>
      <c r="G33" s="256" t="s">
        <v>44</v>
      </c>
      <c r="H33" s="256" t="s">
        <v>187</v>
      </c>
      <c r="I33" s="258">
        <v>1.0</v>
      </c>
      <c r="J33" s="258" t="s">
        <v>154</v>
      </c>
      <c r="K33" s="274">
        <v>172.51500000000001</v>
      </c>
      <c r="L33" s="247"/>
      <c r="M33" s="260"/>
      <c r="N33" s="258"/>
      <c r="O33" s="260"/>
      <c r="P33" s="258"/>
      <c r="Q33" s="260"/>
      <c r="R33" s="258"/>
      <c r="S33" s="260"/>
      <c r="T33" s="260"/>
      <c r="U33" s="258"/>
      <c r="V33" s="260"/>
      <c r="W33" s="258"/>
      <c r="X33" s="260"/>
      <c r="Y33" s="248"/>
      <c r="Z33" s="275" t="s">
        <v>155</v>
      </c>
      <c r="AA33" s="262">
        <f>K33*L33+K33*M33+K33*N33+K33*O33+K33*P33+K33*Q33+K33*S33+K33*U33+K33*V33+K33*W33+K33*X33+K33*Y33+K33*T33+K33*R33</f>
        <v>0</v>
      </c>
      <c r="AB33" s="258" t="str">
        <f t="shared" si="77"/>
        <v>No</v>
      </c>
      <c r="AC33" s="248" t="str">
        <f t="shared" si="78"/>
        <v>No</v>
      </c>
      <c r="AD33" s="23"/>
      <c r="AE33" s="247">
        <v>1.0</v>
      </c>
      <c r="AF33" s="248">
        <f t="shared" si="79"/>
        <v>0</v>
      </c>
      <c r="AG33" s="23"/>
      <c r="AH33" s="228">
        <v>1.7</v>
      </c>
      <c r="AI33" s="249">
        <f t="shared" si="80"/>
        <v>0</v>
      </c>
      <c r="AJ33" s="229">
        <f t="shared" si="81"/>
        <v>0</v>
      </c>
      <c r="AK33" s="229">
        <f t="shared" si="82"/>
        <v>0</v>
      </c>
      <c r="AL33" s="229">
        <f t="shared" si="83"/>
        <v>0</v>
      </c>
      <c r="AM33" s="229">
        <f t="shared" si="84"/>
        <v>0</v>
      </c>
      <c r="AN33" s="229">
        <f t="shared" si="85"/>
        <v>0</v>
      </c>
      <c r="AO33" s="229">
        <f t="shared" si="86"/>
        <v>0</v>
      </c>
      <c r="AP33" s="229">
        <f t="shared" si="87"/>
        <v>0</v>
      </c>
      <c r="AQ33" s="229">
        <f t="shared" si="88"/>
        <v>0</v>
      </c>
      <c r="AR33" s="229">
        <f t="shared" si="89"/>
        <v>0</v>
      </c>
      <c r="AS33" s="229">
        <f t="shared" si="90"/>
        <v>0</v>
      </c>
      <c r="AT33" s="229">
        <f t="shared" si="91"/>
        <v>0</v>
      </c>
      <c r="AU33" s="229">
        <f t="shared" si="92"/>
        <v>0</v>
      </c>
      <c r="AV33" s="229">
        <f t="shared" si="93"/>
        <v>0</v>
      </c>
      <c r="AW33" s="229">
        <f t="shared" si="94"/>
        <v>0</v>
      </c>
      <c r="AX33" s="229"/>
      <c r="AY33" s="230">
        <v>1.0</v>
      </c>
      <c r="AZ33" s="231">
        <v>5.0</v>
      </c>
      <c r="BA33" s="232"/>
      <c r="BB33" s="231"/>
      <c r="BC33" s="23"/>
      <c r="BD33" s="23">
        <f t="shared" si="95"/>
        <v>0</v>
      </c>
      <c r="BE33" s="23">
        <f t="shared" si="96"/>
        <v>0</v>
      </c>
      <c r="BF33" s="23">
        <f t="shared" si="97"/>
        <v>0</v>
      </c>
      <c r="BG33" s="23">
        <f t="shared" si="98"/>
        <v>0</v>
      </c>
      <c r="BH33" s="23">
        <f t="shared" si="99"/>
        <v>0</v>
      </c>
      <c r="BI33" s="23">
        <f t="shared" si="100"/>
        <v>0</v>
      </c>
      <c r="BJ33" s="23">
        <f t="shared" si="101"/>
        <v>0</v>
      </c>
      <c r="BK33" s="23">
        <f t="shared" si="102"/>
        <v>0</v>
      </c>
      <c r="BL33" s="23"/>
      <c r="BM33" s="17">
        <f t="shared" si="103"/>
        <v>0</v>
      </c>
      <c r="BN33" s="17">
        <f t="shared" si="104"/>
        <v>0</v>
      </c>
      <c r="BO33" s="17">
        <f t="shared" si="105"/>
        <v>0</v>
      </c>
      <c r="BP33" s="23"/>
      <c r="BQ33" s="23">
        <f t="shared" si="106"/>
        <v>0</v>
      </c>
      <c r="BR33" s="23">
        <f t="shared" si="107"/>
        <v>0</v>
      </c>
      <c r="BS33" s="23">
        <f t="shared" si="108"/>
        <v>0</v>
      </c>
      <c r="BT33" s="23">
        <f t="shared" si="109"/>
        <v>0</v>
      </c>
      <c r="BU33" s="23">
        <f t="shared" si="110"/>
        <v>0</v>
      </c>
      <c r="BV33" s="23">
        <f t="shared" si="111"/>
        <v>0</v>
      </c>
      <c r="BW33" s="23">
        <f t="shared" si="112"/>
        <v>0</v>
      </c>
      <c r="BX33" s="23">
        <f t="shared" si="113"/>
        <v>0</v>
      </c>
      <c r="BY33" s="23">
        <f t="shared" si="114"/>
        <v>0</v>
      </c>
      <c r="BZ33" s="23">
        <f t="shared" si="115"/>
        <v>0</v>
      </c>
      <c r="CA33" s="23">
        <f t="shared" si="116"/>
        <v>0</v>
      </c>
      <c r="CB33" s="23">
        <f t="shared" si="117"/>
        <v>0</v>
      </c>
      <c r="CC33" s="23">
        <f t="shared" si="118"/>
        <v>0</v>
      </c>
      <c r="CD33" s="23">
        <f t="shared" si="119"/>
        <v>0</v>
      </c>
      <c r="CE33" s="23">
        <f t="shared" si="120"/>
        <v>0</v>
      </c>
      <c r="CF33" s="23">
        <f t="shared" si="121"/>
        <v>0</v>
      </c>
      <c r="CG33" s="23"/>
      <c r="CH33" s="23"/>
      <c r="CI33" s="23"/>
      <c r="CJ33" s="23"/>
    </row>
    <row r="34" ht="60.0" customHeight="1">
      <c r="A34" s="297"/>
      <c r="B34" s="300"/>
      <c r="C34" s="23"/>
      <c r="D34" s="254" t="s">
        <v>188</v>
      </c>
      <c r="E34" s="273" t="s">
        <v>161</v>
      </c>
      <c r="F34" s="256" t="s">
        <v>66</v>
      </c>
      <c r="G34" s="256" t="s">
        <v>44</v>
      </c>
      <c r="H34" s="256" t="s">
        <v>187</v>
      </c>
      <c r="I34" s="258">
        <v>1.0</v>
      </c>
      <c r="J34" s="258" t="s">
        <v>154</v>
      </c>
      <c r="K34" s="274">
        <v>217.03500000000003</v>
      </c>
      <c r="L34" s="247"/>
      <c r="M34" s="260"/>
      <c r="N34" s="258"/>
      <c r="O34" s="260"/>
      <c r="P34" s="258"/>
      <c r="Q34" s="260"/>
      <c r="R34" s="258"/>
      <c r="S34" s="260"/>
      <c r="T34" s="260"/>
      <c r="U34" s="258"/>
      <c r="V34" s="260"/>
      <c r="W34" s="258"/>
      <c r="X34" s="260"/>
      <c r="Y34" s="248"/>
      <c r="Z34" s="247"/>
      <c r="AA34" s="262">
        <f>K34*L34+K34*M34+K34*N34+K34*O34+K34*P34+K34*Q34+K34*S34+K34*U34+K34*V34+K34*W34+K34*X34+K34*Y34+K34*T34+K34*Z34+K34*R34</f>
        <v>0</v>
      </c>
      <c r="AB34" s="258" t="str">
        <f t="shared" si="77"/>
        <v>No</v>
      </c>
      <c r="AC34" s="248" t="str">
        <f t="shared" si="78"/>
        <v>No</v>
      </c>
      <c r="AD34" s="23"/>
      <c r="AE34" s="247">
        <v>1.0</v>
      </c>
      <c r="AF34" s="248">
        <f t="shared" si="79"/>
        <v>0</v>
      </c>
      <c r="AG34" s="23"/>
      <c r="AH34" s="228">
        <v>1.7</v>
      </c>
      <c r="AI34" s="249">
        <f t="shared" si="80"/>
        <v>0</v>
      </c>
      <c r="AJ34" s="229">
        <f t="shared" si="81"/>
        <v>0</v>
      </c>
      <c r="AK34" s="229">
        <f t="shared" si="82"/>
        <v>0</v>
      </c>
      <c r="AL34" s="229">
        <f t="shared" si="83"/>
        <v>0</v>
      </c>
      <c r="AM34" s="229">
        <f t="shared" si="84"/>
        <v>0</v>
      </c>
      <c r="AN34" s="229">
        <f t="shared" si="85"/>
        <v>0</v>
      </c>
      <c r="AO34" s="229">
        <f t="shared" si="86"/>
        <v>0</v>
      </c>
      <c r="AP34" s="229">
        <f t="shared" si="87"/>
        <v>0</v>
      </c>
      <c r="AQ34" s="229">
        <f t="shared" si="88"/>
        <v>0</v>
      </c>
      <c r="AR34" s="229">
        <f t="shared" si="89"/>
        <v>0</v>
      </c>
      <c r="AS34" s="229">
        <f t="shared" si="90"/>
        <v>0</v>
      </c>
      <c r="AT34" s="229">
        <f t="shared" si="91"/>
        <v>0</v>
      </c>
      <c r="AU34" s="229">
        <f t="shared" si="92"/>
        <v>0</v>
      </c>
      <c r="AV34" s="229">
        <f t="shared" si="93"/>
        <v>0</v>
      </c>
      <c r="AW34" s="229">
        <f t="shared" si="94"/>
        <v>0</v>
      </c>
      <c r="AX34" s="229">
        <f>I34*Z34</f>
        <v>0</v>
      </c>
      <c r="AY34" s="230">
        <v>1.0</v>
      </c>
      <c r="AZ34" s="231">
        <v>5.0</v>
      </c>
      <c r="BA34" s="232"/>
      <c r="BB34" s="231"/>
      <c r="BC34" s="23"/>
      <c r="BD34" s="23">
        <f t="shared" si="95"/>
        <v>0</v>
      </c>
      <c r="BE34" s="23">
        <f t="shared" si="96"/>
        <v>0</v>
      </c>
      <c r="BF34" s="23">
        <f t="shared" si="97"/>
        <v>0</v>
      </c>
      <c r="BG34" s="23">
        <f t="shared" si="98"/>
        <v>0</v>
      </c>
      <c r="BH34" s="23">
        <f t="shared" si="99"/>
        <v>0</v>
      </c>
      <c r="BI34" s="23">
        <f t="shared" si="100"/>
        <v>0</v>
      </c>
      <c r="BJ34" s="23">
        <f t="shared" si="101"/>
        <v>0</v>
      </c>
      <c r="BK34" s="23">
        <f t="shared" si="102"/>
        <v>0</v>
      </c>
      <c r="BL34" s="23"/>
      <c r="BM34" s="17">
        <f t="shared" si="103"/>
        <v>0</v>
      </c>
      <c r="BN34" s="17">
        <f t="shared" si="104"/>
        <v>0</v>
      </c>
      <c r="BO34" s="17">
        <f t="shared" si="105"/>
        <v>0</v>
      </c>
      <c r="BP34" s="23"/>
      <c r="BQ34" s="23">
        <f t="shared" si="106"/>
        <v>0</v>
      </c>
      <c r="BR34" s="23">
        <f t="shared" si="107"/>
        <v>0</v>
      </c>
      <c r="BS34" s="23">
        <f t="shared" si="108"/>
        <v>0</v>
      </c>
      <c r="BT34" s="23">
        <f t="shared" si="109"/>
        <v>0</v>
      </c>
      <c r="BU34" s="23">
        <f t="shared" si="110"/>
        <v>0</v>
      </c>
      <c r="BV34" s="23">
        <f t="shared" si="111"/>
        <v>0</v>
      </c>
      <c r="BW34" s="23">
        <f t="shared" si="112"/>
        <v>0</v>
      </c>
      <c r="BX34" s="23">
        <f t="shared" si="113"/>
        <v>0</v>
      </c>
      <c r="BY34" s="23">
        <f t="shared" si="114"/>
        <v>0</v>
      </c>
      <c r="BZ34" s="23">
        <f t="shared" si="115"/>
        <v>0</v>
      </c>
      <c r="CA34" s="23">
        <f t="shared" si="116"/>
        <v>0</v>
      </c>
      <c r="CB34" s="23">
        <f t="shared" si="117"/>
        <v>0</v>
      </c>
      <c r="CC34" s="23">
        <f t="shared" si="118"/>
        <v>0</v>
      </c>
      <c r="CD34" s="23">
        <f t="shared" si="119"/>
        <v>0</v>
      </c>
      <c r="CE34" s="23">
        <f t="shared" si="120"/>
        <v>0</v>
      </c>
      <c r="CF34" s="23">
        <f t="shared" si="121"/>
        <v>0</v>
      </c>
      <c r="CG34" s="23"/>
      <c r="CH34" s="23"/>
      <c r="CI34" s="23"/>
      <c r="CJ34" s="23"/>
    </row>
    <row r="35" ht="60.0" customHeight="1">
      <c r="A35" s="297"/>
      <c r="B35" s="302"/>
      <c r="C35" s="23"/>
      <c r="D35" s="8" t="s">
        <v>189</v>
      </c>
      <c r="E35" s="303"/>
      <c r="F35" s="264" t="s">
        <v>56</v>
      </c>
      <c r="G35" s="264" t="s">
        <v>44</v>
      </c>
      <c r="H35" s="264" t="s">
        <v>190</v>
      </c>
      <c r="I35" s="17">
        <v>1.0</v>
      </c>
      <c r="J35" s="17" t="s">
        <v>154</v>
      </c>
      <c r="K35" s="304">
        <v>161.38500000000002</v>
      </c>
      <c r="L35" s="81"/>
      <c r="M35" s="305"/>
      <c r="N35" s="23"/>
      <c r="O35" s="305"/>
      <c r="P35" s="23"/>
      <c r="Q35" s="305"/>
      <c r="R35" s="23"/>
      <c r="S35" s="305"/>
      <c r="T35" s="305"/>
      <c r="U35" s="23"/>
      <c r="V35" s="305"/>
      <c r="W35" s="23"/>
      <c r="X35" s="305"/>
      <c r="Y35" s="306"/>
      <c r="Z35" s="307" t="s">
        <v>155</v>
      </c>
      <c r="AA35" s="268">
        <f>K35*L35+K35*M35+K35*N35+K35*O35+K35*P35+K35*Q35+K35*S35+K35*U35+K35*V35+K35*W35+K35*X35+K35*Y35+K35*T35+K35*R35</f>
        <v>0</v>
      </c>
      <c r="AB35" s="17" t="str">
        <f t="shared" si="77"/>
        <v>No</v>
      </c>
      <c r="AC35" s="306" t="str">
        <f t="shared" si="78"/>
        <v>No</v>
      </c>
      <c r="AD35" s="23"/>
      <c r="AE35" s="247">
        <v>1.0</v>
      </c>
      <c r="AF35" s="248">
        <f t="shared" si="79"/>
        <v>0</v>
      </c>
      <c r="AG35" s="17"/>
      <c r="AH35" s="228">
        <v>2.0</v>
      </c>
      <c r="AI35" s="249">
        <f t="shared" si="80"/>
        <v>0</v>
      </c>
      <c r="AJ35" s="229">
        <f t="shared" si="81"/>
        <v>0</v>
      </c>
      <c r="AK35" s="229">
        <f t="shared" si="82"/>
        <v>0</v>
      </c>
      <c r="AL35" s="229">
        <f t="shared" si="83"/>
        <v>0</v>
      </c>
      <c r="AM35" s="229">
        <f t="shared" si="84"/>
        <v>0</v>
      </c>
      <c r="AN35" s="229">
        <f t="shared" si="85"/>
        <v>0</v>
      </c>
      <c r="AO35" s="229">
        <f t="shared" si="86"/>
        <v>0</v>
      </c>
      <c r="AP35" s="229">
        <f t="shared" si="87"/>
        <v>0</v>
      </c>
      <c r="AQ35" s="229">
        <f t="shared" si="88"/>
        <v>0</v>
      </c>
      <c r="AR35" s="229">
        <f t="shared" si="89"/>
        <v>0</v>
      </c>
      <c r="AS35" s="229">
        <f t="shared" si="90"/>
        <v>0</v>
      </c>
      <c r="AT35" s="229">
        <f t="shared" si="91"/>
        <v>0</v>
      </c>
      <c r="AU35" s="229">
        <f t="shared" si="92"/>
        <v>0</v>
      </c>
      <c r="AV35" s="229">
        <f t="shared" si="93"/>
        <v>0</v>
      </c>
      <c r="AW35" s="229">
        <f t="shared" si="94"/>
        <v>0</v>
      </c>
      <c r="AX35" s="229"/>
      <c r="AY35" s="230">
        <v>1.0</v>
      </c>
      <c r="AZ35" s="231">
        <v>5.0</v>
      </c>
      <c r="BA35" s="232"/>
      <c r="BB35" s="231"/>
      <c r="BC35" s="17"/>
      <c r="BD35" s="23">
        <f t="shared" si="95"/>
        <v>0</v>
      </c>
      <c r="BE35" s="23">
        <f t="shared" si="96"/>
        <v>0</v>
      </c>
      <c r="BF35" s="23">
        <f t="shared" si="97"/>
        <v>0</v>
      </c>
      <c r="BG35" s="23">
        <f t="shared" si="98"/>
        <v>0</v>
      </c>
      <c r="BH35" s="23">
        <f t="shared" si="99"/>
        <v>0</v>
      </c>
      <c r="BI35" s="23">
        <f t="shared" si="100"/>
        <v>0</v>
      </c>
      <c r="BJ35" s="23">
        <f t="shared" si="101"/>
        <v>0</v>
      </c>
      <c r="BK35" s="23">
        <f t="shared" si="102"/>
        <v>0</v>
      </c>
      <c r="BL35" s="23"/>
      <c r="BM35" s="17">
        <f t="shared" si="103"/>
        <v>0</v>
      </c>
      <c r="BN35" s="17">
        <f t="shared" si="104"/>
        <v>0</v>
      </c>
      <c r="BO35" s="17">
        <f t="shared" si="105"/>
        <v>0</v>
      </c>
      <c r="BP35" s="23"/>
      <c r="BQ35" s="23">
        <f t="shared" si="106"/>
        <v>0</v>
      </c>
      <c r="BR35" s="23">
        <f t="shared" si="107"/>
        <v>0</v>
      </c>
      <c r="BS35" s="23">
        <f t="shared" si="108"/>
        <v>0</v>
      </c>
      <c r="BT35" s="23">
        <f t="shared" si="109"/>
        <v>0</v>
      </c>
      <c r="BU35" s="23">
        <f t="shared" si="110"/>
        <v>0</v>
      </c>
      <c r="BV35" s="23">
        <f t="shared" si="111"/>
        <v>0</v>
      </c>
      <c r="BW35" s="23">
        <f t="shared" si="112"/>
        <v>0</v>
      </c>
      <c r="BX35" s="23">
        <f t="shared" si="113"/>
        <v>0</v>
      </c>
      <c r="BY35" s="23">
        <f t="shared" si="114"/>
        <v>0</v>
      </c>
      <c r="BZ35" s="23">
        <f t="shared" si="115"/>
        <v>0</v>
      </c>
      <c r="CA35" s="23">
        <f t="shared" si="116"/>
        <v>0</v>
      </c>
      <c r="CB35" s="23">
        <f t="shared" si="117"/>
        <v>0</v>
      </c>
      <c r="CC35" s="23">
        <f t="shared" si="118"/>
        <v>0</v>
      </c>
      <c r="CD35" s="23">
        <f t="shared" si="119"/>
        <v>0</v>
      </c>
      <c r="CE35" s="23">
        <f t="shared" si="120"/>
        <v>0</v>
      </c>
      <c r="CF35" s="23">
        <f t="shared" si="121"/>
        <v>0</v>
      </c>
      <c r="CG35" s="17"/>
      <c r="CH35" s="17"/>
      <c r="CI35" s="17"/>
      <c r="CJ35" s="17"/>
    </row>
    <row r="36" ht="60.0" customHeight="1">
      <c r="A36" s="297"/>
      <c r="B36" s="302"/>
      <c r="C36" s="23"/>
      <c r="D36" s="8" t="s">
        <v>191</v>
      </c>
      <c r="E36" s="291" t="s">
        <v>161</v>
      </c>
      <c r="F36" s="264" t="s">
        <v>56</v>
      </c>
      <c r="G36" s="264" t="s">
        <v>44</v>
      </c>
      <c r="H36" s="264" t="s">
        <v>190</v>
      </c>
      <c r="I36" s="17">
        <v>1.0</v>
      </c>
      <c r="J36" s="17" t="s">
        <v>154</v>
      </c>
      <c r="K36" s="304">
        <v>200.34000000000003</v>
      </c>
      <c r="L36" s="81"/>
      <c r="M36" s="305"/>
      <c r="N36" s="23"/>
      <c r="O36" s="305"/>
      <c r="P36" s="23"/>
      <c r="Q36" s="305"/>
      <c r="R36" s="23"/>
      <c r="S36" s="305"/>
      <c r="T36" s="305"/>
      <c r="U36" s="23"/>
      <c r="V36" s="305"/>
      <c r="W36" s="23"/>
      <c r="X36" s="305"/>
      <c r="Y36" s="306"/>
      <c r="Z36" s="81"/>
      <c r="AA36" s="268">
        <f>K36*L36+K36*M36+K36*N36+K36*O36+K36*P36+K36*Q36+K36*S36+K36*U36+K36*V36+K36*W36+K36*X36+K36*Y36+K36*T36+K36*Z36+K36*R36</f>
        <v>0</v>
      </c>
      <c r="AB36" s="17" t="str">
        <f t="shared" si="77"/>
        <v>No</v>
      </c>
      <c r="AC36" s="306" t="str">
        <f t="shared" si="78"/>
        <v>No</v>
      </c>
      <c r="AD36" s="23"/>
      <c r="AE36" s="247">
        <v>1.0</v>
      </c>
      <c r="AF36" s="248">
        <f t="shared" si="79"/>
        <v>0</v>
      </c>
      <c r="AG36" s="17"/>
      <c r="AH36" s="228">
        <v>2.0</v>
      </c>
      <c r="AI36" s="249">
        <f t="shared" si="80"/>
        <v>0</v>
      </c>
      <c r="AJ36" s="229">
        <f t="shared" si="81"/>
        <v>0</v>
      </c>
      <c r="AK36" s="229">
        <f t="shared" si="82"/>
        <v>0</v>
      </c>
      <c r="AL36" s="229">
        <f t="shared" si="83"/>
        <v>0</v>
      </c>
      <c r="AM36" s="229">
        <f t="shared" si="84"/>
        <v>0</v>
      </c>
      <c r="AN36" s="229">
        <f t="shared" si="85"/>
        <v>0</v>
      </c>
      <c r="AO36" s="229">
        <f t="shared" si="86"/>
        <v>0</v>
      </c>
      <c r="AP36" s="229">
        <f t="shared" si="87"/>
        <v>0</v>
      </c>
      <c r="AQ36" s="229">
        <f t="shared" si="88"/>
        <v>0</v>
      </c>
      <c r="AR36" s="229">
        <f t="shared" si="89"/>
        <v>0</v>
      </c>
      <c r="AS36" s="229">
        <f t="shared" si="90"/>
        <v>0</v>
      </c>
      <c r="AT36" s="229">
        <f t="shared" si="91"/>
        <v>0</v>
      </c>
      <c r="AU36" s="229">
        <f t="shared" si="92"/>
        <v>0</v>
      </c>
      <c r="AV36" s="229">
        <f t="shared" si="93"/>
        <v>0</v>
      </c>
      <c r="AW36" s="229">
        <f t="shared" si="94"/>
        <v>0</v>
      </c>
      <c r="AX36" s="229">
        <f>I36*Z36</f>
        <v>0</v>
      </c>
      <c r="AY36" s="230">
        <v>1.0</v>
      </c>
      <c r="AZ36" s="231">
        <v>5.0</v>
      </c>
      <c r="BA36" s="232"/>
      <c r="BB36" s="231"/>
      <c r="BC36" s="17"/>
      <c r="BD36" s="23">
        <f t="shared" si="95"/>
        <v>0</v>
      </c>
      <c r="BE36" s="23">
        <f t="shared" si="96"/>
        <v>0</v>
      </c>
      <c r="BF36" s="23">
        <f t="shared" si="97"/>
        <v>0</v>
      </c>
      <c r="BG36" s="23">
        <f t="shared" si="98"/>
        <v>0</v>
      </c>
      <c r="BH36" s="23">
        <f t="shared" si="99"/>
        <v>0</v>
      </c>
      <c r="BI36" s="23">
        <f t="shared" si="100"/>
        <v>0</v>
      </c>
      <c r="BJ36" s="23">
        <f t="shared" si="101"/>
        <v>0</v>
      </c>
      <c r="BK36" s="23">
        <f t="shared" si="102"/>
        <v>0</v>
      </c>
      <c r="BL36" s="23"/>
      <c r="BM36" s="17">
        <f t="shared" si="103"/>
        <v>0</v>
      </c>
      <c r="BN36" s="17">
        <f t="shared" si="104"/>
        <v>0</v>
      </c>
      <c r="BO36" s="17">
        <f t="shared" si="105"/>
        <v>0</v>
      </c>
      <c r="BP36" s="23"/>
      <c r="BQ36" s="23">
        <f t="shared" si="106"/>
        <v>0</v>
      </c>
      <c r="BR36" s="23">
        <f t="shared" si="107"/>
        <v>0</v>
      </c>
      <c r="BS36" s="23">
        <f t="shared" si="108"/>
        <v>0</v>
      </c>
      <c r="BT36" s="23">
        <f t="shared" si="109"/>
        <v>0</v>
      </c>
      <c r="BU36" s="23">
        <f t="shared" si="110"/>
        <v>0</v>
      </c>
      <c r="BV36" s="23">
        <f t="shared" si="111"/>
        <v>0</v>
      </c>
      <c r="BW36" s="23">
        <f t="shared" si="112"/>
        <v>0</v>
      </c>
      <c r="BX36" s="23">
        <f t="shared" si="113"/>
        <v>0</v>
      </c>
      <c r="BY36" s="23">
        <f t="shared" si="114"/>
        <v>0</v>
      </c>
      <c r="BZ36" s="23">
        <f t="shared" si="115"/>
        <v>0</v>
      </c>
      <c r="CA36" s="23">
        <f t="shared" si="116"/>
        <v>0</v>
      </c>
      <c r="CB36" s="23">
        <f t="shared" si="117"/>
        <v>0</v>
      </c>
      <c r="CC36" s="23">
        <f t="shared" si="118"/>
        <v>0</v>
      </c>
      <c r="CD36" s="23">
        <f t="shared" si="119"/>
        <v>0</v>
      </c>
      <c r="CE36" s="23">
        <f t="shared" si="120"/>
        <v>0</v>
      </c>
      <c r="CF36" s="23">
        <f t="shared" si="121"/>
        <v>0</v>
      </c>
      <c r="CG36" s="17"/>
      <c r="CH36" s="17"/>
      <c r="CI36" s="17"/>
      <c r="CJ36" s="17"/>
    </row>
    <row r="37" ht="60.0" customHeight="1">
      <c r="A37" s="297"/>
      <c r="B37" s="308"/>
      <c r="C37" s="23"/>
      <c r="D37" s="254" t="s">
        <v>192</v>
      </c>
      <c r="E37" s="309"/>
      <c r="F37" s="256" t="s">
        <v>53</v>
      </c>
      <c r="G37" s="256" t="s">
        <v>45</v>
      </c>
      <c r="H37" s="256" t="s">
        <v>193</v>
      </c>
      <c r="I37" s="258">
        <v>1.0</v>
      </c>
      <c r="J37" s="258" t="s">
        <v>154</v>
      </c>
      <c r="K37" s="274">
        <v>189.21000000000004</v>
      </c>
      <c r="L37" s="247"/>
      <c r="M37" s="260"/>
      <c r="N37" s="258"/>
      <c r="O37" s="260"/>
      <c r="P37" s="258"/>
      <c r="Q37" s="260"/>
      <c r="R37" s="258"/>
      <c r="S37" s="260"/>
      <c r="T37" s="260"/>
      <c r="U37" s="258"/>
      <c r="V37" s="260"/>
      <c r="W37" s="258"/>
      <c r="X37" s="260"/>
      <c r="Y37" s="248"/>
      <c r="Z37" s="275" t="s">
        <v>155</v>
      </c>
      <c r="AA37" s="262">
        <f>K37*L37+K37*M37+K37*N37+K37*O37+K37*P37+K37*Q37+K37*S37+K37*U37+K37*V37+K37*W37+K37*X37+K37*Y37+K37*T37+K37*R37</f>
        <v>0</v>
      </c>
      <c r="AB37" s="258" t="str">
        <f t="shared" si="77"/>
        <v>No</v>
      </c>
      <c r="AC37" s="248" t="str">
        <f t="shared" si="78"/>
        <v>No</v>
      </c>
      <c r="AD37" s="23"/>
      <c r="AE37" s="247">
        <v>1.0</v>
      </c>
      <c r="AF37" s="248">
        <f t="shared" si="79"/>
        <v>0</v>
      </c>
      <c r="AG37" s="23"/>
      <c r="AH37" s="228">
        <v>2.7</v>
      </c>
      <c r="AI37" s="249">
        <f t="shared" si="80"/>
        <v>0</v>
      </c>
      <c r="AJ37" s="229">
        <f t="shared" si="81"/>
        <v>0</v>
      </c>
      <c r="AK37" s="229">
        <f t="shared" si="82"/>
        <v>0</v>
      </c>
      <c r="AL37" s="229">
        <f t="shared" si="83"/>
        <v>0</v>
      </c>
      <c r="AM37" s="229">
        <f t="shared" si="84"/>
        <v>0</v>
      </c>
      <c r="AN37" s="229">
        <f t="shared" si="85"/>
        <v>0</v>
      </c>
      <c r="AO37" s="229">
        <f t="shared" si="86"/>
        <v>0</v>
      </c>
      <c r="AP37" s="229">
        <f t="shared" si="87"/>
        <v>0</v>
      </c>
      <c r="AQ37" s="229">
        <f t="shared" si="88"/>
        <v>0</v>
      </c>
      <c r="AR37" s="229">
        <f t="shared" si="89"/>
        <v>0</v>
      </c>
      <c r="AS37" s="229">
        <f t="shared" si="90"/>
        <v>0</v>
      </c>
      <c r="AT37" s="229">
        <f t="shared" si="91"/>
        <v>0</v>
      </c>
      <c r="AU37" s="229">
        <f t="shared" si="92"/>
        <v>0</v>
      </c>
      <c r="AV37" s="229">
        <f t="shared" si="93"/>
        <v>0</v>
      </c>
      <c r="AW37" s="229">
        <f t="shared" si="94"/>
        <v>0</v>
      </c>
      <c r="AX37" s="229"/>
      <c r="AY37" s="230">
        <v>1.0</v>
      </c>
      <c r="AZ37" s="231">
        <v>5.0</v>
      </c>
      <c r="BA37" s="232"/>
      <c r="BB37" s="231"/>
      <c r="BC37" s="23"/>
      <c r="BD37" s="23">
        <f t="shared" si="95"/>
        <v>0</v>
      </c>
      <c r="BE37" s="23">
        <f t="shared" si="96"/>
        <v>0</v>
      </c>
      <c r="BF37" s="23">
        <f t="shared" si="97"/>
        <v>0</v>
      </c>
      <c r="BG37" s="23">
        <f t="shared" si="98"/>
        <v>0</v>
      </c>
      <c r="BH37" s="23">
        <f t="shared" si="99"/>
        <v>0</v>
      </c>
      <c r="BI37" s="23">
        <f t="shared" si="100"/>
        <v>0</v>
      </c>
      <c r="BJ37" s="23">
        <f t="shared" si="101"/>
        <v>0</v>
      </c>
      <c r="BK37" s="23">
        <f t="shared" si="102"/>
        <v>0</v>
      </c>
      <c r="BL37" s="23"/>
      <c r="BM37" s="17">
        <f t="shared" si="103"/>
        <v>0</v>
      </c>
      <c r="BN37" s="17">
        <f t="shared" si="104"/>
        <v>0</v>
      </c>
      <c r="BO37" s="17">
        <f t="shared" si="105"/>
        <v>0</v>
      </c>
      <c r="BP37" s="23"/>
      <c r="BQ37" s="23">
        <f t="shared" si="106"/>
        <v>0</v>
      </c>
      <c r="BR37" s="23">
        <f t="shared" si="107"/>
        <v>0</v>
      </c>
      <c r="BS37" s="23">
        <f t="shared" si="108"/>
        <v>0</v>
      </c>
      <c r="BT37" s="23">
        <f t="shared" si="109"/>
        <v>0</v>
      </c>
      <c r="BU37" s="23">
        <f t="shared" si="110"/>
        <v>0</v>
      </c>
      <c r="BV37" s="23">
        <f t="shared" si="111"/>
        <v>0</v>
      </c>
      <c r="BW37" s="23">
        <f t="shared" si="112"/>
        <v>0</v>
      </c>
      <c r="BX37" s="23">
        <f t="shared" si="113"/>
        <v>0</v>
      </c>
      <c r="BY37" s="23">
        <f t="shared" si="114"/>
        <v>0</v>
      </c>
      <c r="BZ37" s="23">
        <f t="shared" si="115"/>
        <v>0</v>
      </c>
      <c r="CA37" s="23">
        <f t="shared" si="116"/>
        <v>0</v>
      </c>
      <c r="CB37" s="23">
        <f t="shared" si="117"/>
        <v>0</v>
      </c>
      <c r="CC37" s="23">
        <f t="shared" si="118"/>
        <v>0</v>
      </c>
      <c r="CD37" s="23">
        <f t="shared" si="119"/>
        <v>0</v>
      </c>
      <c r="CE37" s="23">
        <f t="shared" si="120"/>
        <v>0</v>
      </c>
      <c r="CF37" s="23">
        <f t="shared" si="121"/>
        <v>0</v>
      </c>
      <c r="CG37" s="23"/>
      <c r="CH37" s="23"/>
      <c r="CI37" s="23"/>
      <c r="CJ37" s="23"/>
    </row>
    <row r="38" ht="60.0" customHeight="1">
      <c r="A38" s="297"/>
      <c r="B38" s="300"/>
      <c r="C38" s="23"/>
      <c r="D38" s="254" t="s">
        <v>194</v>
      </c>
      <c r="E38" s="273" t="s">
        <v>161</v>
      </c>
      <c r="F38" s="256" t="s">
        <v>53</v>
      </c>
      <c r="G38" s="256" t="s">
        <v>45</v>
      </c>
      <c r="H38" s="256" t="s">
        <v>193</v>
      </c>
      <c r="I38" s="258">
        <v>1.0</v>
      </c>
      <c r="J38" s="258" t="s">
        <v>154</v>
      </c>
      <c r="K38" s="274">
        <v>244.86000000000004</v>
      </c>
      <c r="L38" s="247"/>
      <c r="M38" s="260"/>
      <c r="N38" s="258"/>
      <c r="O38" s="260"/>
      <c r="P38" s="258"/>
      <c r="Q38" s="260"/>
      <c r="R38" s="258"/>
      <c r="S38" s="260"/>
      <c r="T38" s="260"/>
      <c r="U38" s="258"/>
      <c r="V38" s="260"/>
      <c r="W38" s="258"/>
      <c r="X38" s="260"/>
      <c r="Y38" s="248"/>
      <c r="Z38" s="247"/>
      <c r="AA38" s="262">
        <f>K38*L38+K38*M38+K38*N38+K38*O38+K38*P38+K38*Q38+K38*S38+K38*U38+K38*V38+K38*W38+K38*X38+K38*Y38+K38*T38+K38*Z38+K38*R38</f>
        <v>0</v>
      </c>
      <c r="AB38" s="258" t="str">
        <f t="shared" si="77"/>
        <v>No</v>
      </c>
      <c r="AC38" s="248" t="str">
        <f t="shared" si="78"/>
        <v>No</v>
      </c>
      <c r="AD38" s="23"/>
      <c r="AE38" s="247">
        <v>1.0</v>
      </c>
      <c r="AF38" s="248">
        <f t="shared" si="79"/>
        <v>0</v>
      </c>
      <c r="AG38" s="23"/>
      <c r="AH38" s="228">
        <v>2.7</v>
      </c>
      <c r="AI38" s="249">
        <f t="shared" si="80"/>
        <v>0</v>
      </c>
      <c r="AJ38" s="229">
        <f t="shared" si="81"/>
        <v>0</v>
      </c>
      <c r="AK38" s="229">
        <f t="shared" si="82"/>
        <v>0</v>
      </c>
      <c r="AL38" s="229">
        <f t="shared" si="83"/>
        <v>0</v>
      </c>
      <c r="AM38" s="229">
        <f t="shared" si="84"/>
        <v>0</v>
      </c>
      <c r="AN38" s="229">
        <f t="shared" si="85"/>
        <v>0</v>
      </c>
      <c r="AO38" s="229">
        <f t="shared" si="86"/>
        <v>0</v>
      </c>
      <c r="AP38" s="229">
        <f t="shared" si="87"/>
        <v>0</v>
      </c>
      <c r="AQ38" s="229">
        <f t="shared" si="88"/>
        <v>0</v>
      </c>
      <c r="AR38" s="229">
        <f t="shared" si="89"/>
        <v>0</v>
      </c>
      <c r="AS38" s="229">
        <f t="shared" si="90"/>
        <v>0</v>
      </c>
      <c r="AT38" s="229">
        <f t="shared" si="91"/>
        <v>0</v>
      </c>
      <c r="AU38" s="229">
        <f t="shared" si="92"/>
        <v>0</v>
      </c>
      <c r="AV38" s="229">
        <f t="shared" si="93"/>
        <v>0</v>
      </c>
      <c r="AW38" s="229">
        <f t="shared" si="94"/>
        <v>0</v>
      </c>
      <c r="AX38" s="229">
        <f>I38*Z38</f>
        <v>0</v>
      </c>
      <c r="AY38" s="230">
        <v>1.0</v>
      </c>
      <c r="AZ38" s="231">
        <v>5.0</v>
      </c>
      <c r="BA38" s="232"/>
      <c r="BB38" s="231"/>
      <c r="BC38" s="23"/>
      <c r="BD38" s="23">
        <f t="shared" si="95"/>
        <v>0</v>
      </c>
      <c r="BE38" s="23">
        <f t="shared" si="96"/>
        <v>0</v>
      </c>
      <c r="BF38" s="23">
        <f t="shared" si="97"/>
        <v>0</v>
      </c>
      <c r="BG38" s="23">
        <f t="shared" si="98"/>
        <v>0</v>
      </c>
      <c r="BH38" s="23">
        <f t="shared" si="99"/>
        <v>0</v>
      </c>
      <c r="BI38" s="23">
        <f t="shared" si="100"/>
        <v>0</v>
      </c>
      <c r="BJ38" s="23">
        <f t="shared" si="101"/>
        <v>0</v>
      </c>
      <c r="BK38" s="23">
        <f t="shared" si="102"/>
        <v>0</v>
      </c>
      <c r="BL38" s="23"/>
      <c r="BM38" s="17">
        <f t="shared" si="103"/>
        <v>0</v>
      </c>
      <c r="BN38" s="17">
        <f t="shared" si="104"/>
        <v>0</v>
      </c>
      <c r="BO38" s="17">
        <f t="shared" si="105"/>
        <v>0</v>
      </c>
      <c r="BP38" s="23"/>
      <c r="BQ38" s="23">
        <f t="shared" si="106"/>
        <v>0</v>
      </c>
      <c r="BR38" s="23">
        <f t="shared" si="107"/>
        <v>0</v>
      </c>
      <c r="BS38" s="23">
        <f t="shared" si="108"/>
        <v>0</v>
      </c>
      <c r="BT38" s="23">
        <f t="shared" si="109"/>
        <v>0</v>
      </c>
      <c r="BU38" s="23">
        <f t="shared" si="110"/>
        <v>0</v>
      </c>
      <c r="BV38" s="23">
        <f t="shared" si="111"/>
        <v>0</v>
      </c>
      <c r="BW38" s="23">
        <f t="shared" si="112"/>
        <v>0</v>
      </c>
      <c r="BX38" s="23">
        <f t="shared" si="113"/>
        <v>0</v>
      </c>
      <c r="BY38" s="23">
        <f t="shared" si="114"/>
        <v>0</v>
      </c>
      <c r="BZ38" s="23">
        <f t="shared" si="115"/>
        <v>0</v>
      </c>
      <c r="CA38" s="23">
        <f t="shared" si="116"/>
        <v>0</v>
      </c>
      <c r="CB38" s="23">
        <f t="shared" si="117"/>
        <v>0</v>
      </c>
      <c r="CC38" s="23">
        <f t="shared" si="118"/>
        <v>0</v>
      </c>
      <c r="CD38" s="23">
        <f t="shared" si="119"/>
        <v>0</v>
      </c>
      <c r="CE38" s="23">
        <f t="shared" si="120"/>
        <v>0</v>
      </c>
      <c r="CF38" s="23">
        <f t="shared" si="121"/>
        <v>0</v>
      </c>
      <c r="CG38" s="23"/>
      <c r="CH38" s="23"/>
      <c r="CI38" s="23"/>
      <c r="CJ38" s="23"/>
    </row>
    <row r="39" ht="60.0" customHeight="1">
      <c r="A39" s="297"/>
      <c r="B39" s="302"/>
      <c r="C39" s="23"/>
      <c r="D39" s="8" t="s">
        <v>195</v>
      </c>
      <c r="E39" s="303"/>
      <c r="F39" s="264" t="s">
        <v>56</v>
      </c>
      <c r="G39" s="264" t="s">
        <v>45</v>
      </c>
      <c r="H39" s="264" t="s">
        <v>196</v>
      </c>
      <c r="I39" s="17">
        <v>1.0</v>
      </c>
      <c r="J39" s="17" t="s">
        <v>154</v>
      </c>
      <c r="K39" s="304">
        <v>217.03500000000003</v>
      </c>
      <c r="L39" s="81"/>
      <c r="M39" s="305"/>
      <c r="N39" s="23"/>
      <c r="O39" s="305"/>
      <c r="P39" s="23"/>
      <c r="Q39" s="305"/>
      <c r="R39" s="23"/>
      <c r="S39" s="305"/>
      <c r="T39" s="305"/>
      <c r="U39" s="23"/>
      <c r="V39" s="305"/>
      <c r="W39" s="23"/>
      <c r="X39" s="305"/>
      <c r="Y39" s="306"/>
      <c r="Z39" s="307" t="s">
        <v>155</v>
      </c>
      <c r="AA39" s="268">
        <f>K39*L39+K39*M39+K39*N39+K39*O39+K39*P39+K39*Q39+K39*S39+K39*U39+K39*V39+K39*W39+K39*X39+K39*Y39+K39*T39+K39*R39</f>
        <v>0</v>
      </c>
      <c r="AB39" s="17" t="str">
        <f t="shared" si="77"/>
        <v>No</v>
      </c>
      <c r="AC39" s="306" t="str">
        <f t="shared" si="78"/>
        <v>No</v>
      </c>
      <c r="AD39" s="23"/>
      <c r="AE39" s="247">
        <v>1.0</v>
      </c>
      <c r="AF39" s="248">
        <f t="shared" si="79"/>
        <v>0</v>
      </c>
      <c r="AG39" s="17"/>
      <c r="AH39" s="228">
        <v>3.85</v>
      </c>
      <c r="AI39" s="249">
        <f t="shared" si="80"/>
        <v>0</v>
      </c>
      <c r="AJ39" s="229">
        <f t="shared" si="81"/>
        <v>0</v>
      </c>
      <c r="AK39" s="229">
        <f t="shared" si="82"/>
        <v>0</v>
      </c>
      <c r="AL39" s="229">
        <f t="shared" si="83"/>
        <v>0</v>
      </c>
      <c r="AM39" s="229">
        <f t="shared" si="84"/>
        <v>0</v>
      </c>
      <c r="AN39" s="229">
        <f t="shared" si="85"/>
        <v>0</v>
      </c>
      <c r="AO39" s="229">
        <f t="shared" si="86"/>
        <v>0</v>
      </c>
      <c r="AP39" s="229">
        <f t="shared" si="87"/>
        <v>0</v>
      </c>
      <c r="AQ39" s="229">
        <f t="shared" si="88"/>
        <v>0</v>
      </c>
      <c r="AR39" s="229">
        <f t="shared" si="89"/>
        <v>0</v>
      </c>
      <c r="AS39" s="229">
        <f t="shared" si="90"/>
        <v>0</v>
      </c>
      <c r="AT39" s="229">
        <f t="shared" si="91"/>
        <v>0</v>
      </c>
      <c r="AU39" s="229">
        <f t="shared" si="92"/>
        <v>0</v>
      </c>
      <c r="AV39" s="229">
        <f t="shared" si="93"/>
        <v>0</v>
      </c>
      <c r="AW39" s="229">
        <f t="shared" si="94"/>
        <v>0</v>
      </c>
      <c r="AX39" s="229"/>
      <c r="AY39" s="230">
        <v>1.0</v>
      </c>
      <c r="AZ39" s="231">
        <v>6.0</v>
      </c>
      <c r="BA39" s="232"/>
      <c r="BB39" s="231"/>
      <c r="BC39" s="17"/>
      <c r="BD39" s="23">
        <f t="shared" si="95"/>
        <v>0</v>
      </c>
      <c r="BE39" s="23">
        <f t="shared" si="96"/>
        <v>0</v>
      </c>
      <c r="BF39" s="23">
        <f t="shared" si="97"/>
        <v>0</v>
      </c>
      <c r="BG39" s="23">
        <f t="shared" si="98"/>
        <v>0</v>
      </c>
      <c r="BH39" s="23">
        <f t="shared" si="99"/>
        <v>0</v>
      </c>
      <c r="BI39" s="23">
        <f t="shared" si="100"/>
        <v>0</v>
      </c>
      <c r="BJ39" s="23">
        <f t="shared" si="101"/>
        <v>0</v>
      </c>
      <c r="BK39" s="23">
        <f t="shared" si="102"/>
        <v>0</v>
      </c>
      <c r="BL39" s="23"/>
      <c r="BM39" s="17">
        <f t="shared" si="103"/>
        <v>0</v>
      </c>
      <c r="BN39" s="17">
        <f t="shared" si="104"/>
        <v>0</v>
      </c>
      <c r="BO39" s="17">
        <f t="shared" si="105"/>
        <v>0</v>
      </c>
      <c r="BP39" s="23"/>
      <c r="BQ39" s="23">
        <f t="shared" si="106"/>
        <v>0</v>
      </c>
      <c r="BR39" s="23">
        <f t="shared" si="107"/>
        <v>0</v>
      </c>
      <c r="BS39" s="23">
        <f t="shared" si="108"/>
        <v>0</v>
      </c>
      <c r="BT39" s="23">
        <f t="shared" si="109"/>
        <v>0</v>
      </c>
      <c r="BU39" s="23">
        <f t="shared" si="110"/>
        <v>0</v>
      </c>
      <c r="BV39" s="23">
        <f t="shared" si="111"/>
        <v>0</v>
      </c>
      <c r="BW39" s="23">
        <f t="shared" si="112"/>
        <v>0</v>
      </c>
      <c r="BX39" s="23">
        <f t="shared" si="113"/>
        <v>0</v>
      </c>
      <c r="BY39" s="23">
        <f t="shared" si="114"/>
        <v>0</v>
      </c>
      <c r="BZ39" s="23">
        <f t="shared" si="115"/>
        <v>0</v>
      </c>
      <c r="CA39" s="23">
        <f t="shared" si="116"/>
        <v>0</v>
      </c>
      <c r="CB39" s="23">
        <f t="shared" si="117"/>
        <v>0</v>
      </c>
      <c r="CC39" s="23">
        <f t="shared" si="118"/>
        <v>0</v>
      </c>
      <c r="CD39" s="23">
        <f t="shared" si="119"/>
        <v>0</v>
      </c>
      <c r="CE39" s="23">
        <f t="shared" si="120"/>
        <v>0</v>
      </c>
      <c r="CF39" s="23">
        <f t="shared" si="121"/>
        <v>0</v>
      </c>
      <c r="CG39" s="17"/>
      <c r="CH39" s="17"/>
      <c r="CI39" s="17"/>
      <c r="CJ39" s="17"/>
    </row>
    <row r="40" ht="60.0" customHeight="1">
      <c r="A40" s="297"/>
      <c r="B40" s="302"/>
      <c r="C40" s="23"/>
      <c r="D40" s="8" t="s">
        <v>197</v>
      </c>
      <c r="E40" s="291" t="s">
        <v>161</v>
      </c>
      <c r="F40" s="264" t="s">
        <v>56</v>
      </c>
      <c r="G40" s="264" t="s">
        <v>45</v>
      </c>
      <c r="H40" s="264" t="s">
        <v>196</v>
      </c>
      <c r="I40" s="17">
        <v>1.0</v>
      </c>
      <c r="J40" s="17" t="s">
        <v>154</v>
      </c>
      <c r="K40" s="304">
        <v>267.12</v>
      </c>
      <c r="L40" s="305"/>
      <c r="M40" s="305"/>
      <c r="N40" s="305"/>
      <c r="O40" s="305"/>
      <c r="P40" s="305"/>
      <c r="Q40" s="305"/>
      <c r="R40" s="81"/>
      <c r="S40" s="305"/>
      <c r="T40" s="305"/>
      <c r="U40" s="305"/>
      <c r="V40" s="305"/>
      <c r="W40" s="305"/>
      <c r="X40" s="305"/>
      <c r="Y40" s="305"/>
      <c r="Z40" s="81"/>
      <c r="AA40" s="268">
        <f>K40*L40+K40*M40+K40*N40+K40*O40+K40*P40+K40*Q40+K40*S40+K40*U40+K40*V40+K40*W40+K40*X40+K40*Y40+K40*T40+K40*Z40+K40*R40</f>
        <v>0</v>
      </c>
      <c r="AB40" s="17" t="str">
        <f t="shared" si="77"/>
        <v>No</v>
      </c>
      <c r="AC40" s="23" t="str">
        <f t="shared" si="78"/>
        <v>No</v>
      </c>
      <c r="AD40" s="81"/>
      <c r="AE40" s="258">
        <v>1.0</v>
      </c>
      <c r="AF40" s="258">
        <f t="shared" si="79"/>
        <v>0</v>
      </c>
      <c r="AG40" s="23"/>
      <c r="AH40" s="228">
        <v>3.85</v>
      </c>
      <c r="AI40" s="249">
        <f t="shared" si="80"/>
        <v>0</v>
      </c>
      <c r="AJ40" s="229">
        <f t="shared" si="81"/>
        <v>0</v>
      </c>
      <c r="AK40" s="229">
        <f t="shared" si="82"/>
        <v>0</v>
      </c>
      <c r="AL40" s="229">
        <f t="shared" si="83"/>
        <v>0</v>
      </c>
      <c r="AM40" s="229">
        <f t="shared" si="84"/>
        <v>0</v>
      </c>
      <c r="AN40" s="229">
        <f t="shared" si="85"/>
        <v>0</v>
      </c>
      <c r="AO40" s="229">
        <f t="shared" si="86"/>
        <v>0</v>
      </c>
      <c r="AP40" s="229">
        <f t="shared" si="87"/>
        <v>0</v>
      </c>
      <c r="AQ40" s="229">
        <f t="shared" si="88"/>
        <v>0</v>
      </c>
      <c r="AR40" s="229">
        <f t="shared" si="89"/>
        <v>0</v>
      </c>
      <c r="AS40" s="229">
        <f t="shared" si="90"/>
        <v>0</v>
      </c>
      <c r="AT40" s="229">
        <f t="shared" si="91"/>
        <v>0</v>
      </c>
      <c r="AU40" s="229">
        <f t="shared" si="92"/>
        <v>0</v>
      </c>
      <c r="AV40" s="229">
        <f t="shared" si="93"/>
        <v>0</v>
      </c>
      <c r="AW40" s="229">
        <f t="shared" si="94"/>
        <v>0</v>
      </c>
      <c r="AX40" s="229">
        <f>I40*Z40</f>
        <v>0</v>
      </c>
      <c r="AY40" s="230">
        <v>1.0</v>
      </c>
      <c r="AZ40" s="231">
        <v>6.0</v>
      </c>
      <c r="BA40" s="232"/>
      <c r="BB40" s="231"/>
      <c r="BC40" s="23"/>
      <c r="BD40" s="23">
        <f t="shared" si="95"/>
        <v>0</v>
      </c>
      <c r="BE40" s="23">
        <f t="shared" si="96"/>
        <v>0</v>
      </c>
      <c r="BF40" s="23">
        <f t="shared" si="97"/>
        <v>0</v>
      </c>
      <c r="BG40" s="23">
        <f t="shared" si="98"/>
        <v>0</v>
      </c>
      <c r="BH40" s="23">
        <f t="shared" si="99"/>
        <v>0</v>
      </c>
      <c r="BI40" s="23">
        <f t="shared" si="100"/>
        <v>0</v>
      </c>
      <c r="BJ40" s="23">
        <f t="shared" si="101"/>
        <v>0</v>
      </c>
      <c r="BK40" s="23">
        <f t="shared" si="102"/>
        <v>0</v>
      </c>
      <c r="BL40" s="23"/>
      <c r="BM40" s="17">
        <f t="shared" si="103"/>
        <v>0</v>
      </c>
      <c r="BN40" s="17">
        <f t="shared" si="104"/>
        <v>0</v>
      </c>
      <c r="BO40" s="17">
        <f t="shared" si="105"/>
        <v>0</v>
      </c>
      <c r="BP40" s="23"/>
      <c r="BQ40" s="23">
        <f t="shared" si="106"/>
        <v>0</v>
      </c>
      <c r="BR40" s="23">
        <f t="shared" si="107"/>
        <v>0</v>
      </c>
      <c r="BS40" s="23">
        <f t="shared" si="108"/>
        <v>0</v>
      </c>
      <c r="BT40" s="23">
        <f t="shared" si="109"/>
        <v>0</v>
      </c>
      <c r="BU40" s="23">
        <f t="shared" si="110"/>
        <v>0</v>
      </c>
      <c r="BV40" s="23">
        <f t="shared" si="111"/>
        <v>0</v>
      </c>
      <c r="BW40" s="23">
        <f t="shared" si="112"/>
        <v>0</v>
      </c>
      <c r="BX40" s="23">
        <f t="shared" si="113"/>
        <v>0</v>
      </c>
      <c r="BY40" s="23">
        <f t="shared" si="114"/>
        <v>0</v>
      </c>
      <c r="BZ40" s="23">
        <f t="shared" si="115"/>
        <v>0</v>
      </c>
      <c r="CA40" s="23">
        <f t="shared" si="116"/>
        <v>0</v>
      </c>
      <c r="CB40" s="23">
        <f t="shared" si="117"/>
        <v>0</v>
      </c>
      <c r="CC40" s="23">
        <f t="shared" si="118"/>
        <v>0</v>
      </c>
      <c r="CD40" s="23">
        <f t="shared" si="119"/>
        <v>0</v>
      </c>
      <c r="CE40" s="23">
        <f t="shared" si="120"/>
        <v>0</v>
      </c>
      <c r="CF40" s="23">
        <f t="shared" si="121"/>
        <v>0</v>
      </c>
      <c r="CG40" s="23"/>
      <c r="CH40" s="23"/>
      <c r="CI40" s="23"/>
      <c r="CJ40" s="23"/>
    </row>
    <row r="41" ht="60.0" customHeight="1">
      <c r="A41" s="297"/>
      <c r="B41" s="308"/>
      <c r="C41" s="23"/>
      <c r="D41" s="254" t="s">
        <v>198</v>
      </c>
      <c r="E41" s="309"/>
      <c r="F41" s="256" t="s">
        <v>53</v>
      </c>
      <c r="G41" s="256" t="s">
        <v>44</v>
      </c>
      <c r="H41" s="256" t="s">
        <v>199</v>
      </c>
      <c r="I41" s="258">
        <v>1.0</v>
      </c>
      <c r="J41" s="258" t="s">
        <v>154</v>
      </c>
      <c r="K41" s="274">
        <v>150.255</v>
      </c>
      <c r="L41" s="247"/>
      <c r="M41" s="260"/>
      <c r="N41" s="258"/>
      <c r="O41" s="260"/>
      <c r="P41" s="258"/>
      <c r="Q41" s="260"/>
      <c r="R41" s="258"/>
      <c r="S41" s="260"/>
      <c r="T41" s="260"/>
      <c r="U41" s="258"/>
      <c r="V41" s="260"/>
      <c r="W41" s="258"/>
      <c r="X41" s="260"/>
      <c r="Y41" s="248"/>
      <c r="Z41" s="275" t="s">
        <v>155</v>
      </c>
      <c r="AA41" s="262">
        <f>K41*L41+K41*M41+K41*N41+K41*O41+K41*P41+K41*Q41+K41*S41+K41*U41+K41*V41+K41*W41+K41*X41+K41*Y41+K41*T41+K41*R41</f>
        <v>0</v>
      </c>
      <c r="AB41" s="258" t="str">
        <f t="shared" si="77"/>
        <v>No</v>
      </c>
      <c r="AC41" s="248" t="str">
        <f t="shared" si="78"/>
        <v>No</v>
      </c>
      <c r="AD41" s="23"/>
      <c r="AE41" s="247">
        <v>1.0</v>
      </c>
      <c r="AF41" s="248">
        <f t="shared" si="79"/>
        <v>0</v>
      </c>
      <c r="AG41" s="23"/>
      <c r="AH41" s="228">
        <v>1.25</v>
      </c>
      <c r="AI41" s="249">
        <f t="shared" si="80"/>
        <v>0</v>
      </c>
      <c r="AJ41" s="229">
        <f t="shared" si="81"/>
        <v>0</v>
      </c>
      <c r="AK41" s="229">
        <f t="shared" si="82"/>
        <v>0</v>
      </c>
      <c r="AL41" s="229">
        <f t="shared" si="83"/>
        <v>0</v>
      </c>
      <c r="AM41" s="229">
        <f t="shared" si="84"/>
        <v>0</v>
      </c>
      <c r="AN41" s="229">
        <f t="shared" si="85"/>
        <v>0</v>
      </c>
      <c r="AO41" s="229">
        <f t="shared" si="86"/>
        <v>0</v>
      </c>
      <c r="AP41" s="229">
        <f t="shared" si="87"/>
        <v>0</v>
      </c>
      <c r="AQ41" s="229">
        <f t="shared" si="88"/>
        <v>0</v>
      </c>
      <c r="AR41" s="229">
        <f t="shared" si="89"/>
        <v>0</v>
      </c>
      <c r="AS41" s="229">
        <f t="shared" si="90"/>
        <v>0</v>
      </c>
      <c r="AT41" s="229">
        <f t="shared" si="91"/>
        <v>0</v>
      </c>
      <c r="AU41" s="229">
        <f t="shared" si="92"/>
        <v>0</v>
      </c>
      <c r="AV41" s="229">
        <f t="shared" si="93"/>
        <v>0</v>
      </c>
      <c r="AW41" s="229">
        <f t="shared" si="94"/>
        <v>0</v>
      </c>
      <c r="AX41" s="229"/>
      <c r="AY41" s="230">
        <v>1.0</v>
      </c>
      <c r="AZ41" s="231">
        <v>4.0</v>
      </c>
      <c r="BA41" s="232"/>
      <c r="BB41" s="231"/>
      <c r="BC41" s="23"/>
      <c r="BD41" s="23">
        <f t="shared" si="95"/>
        <v>0</v>
      </c>
      <c r="BE41" s="23">
        <f t="shared" si="96"/>
        <v>0</v>
      </c>
      <c r="BF41" s="23">
        <f t="shared" si="97"/>
        <v>0</v>
      </c>
      <c r="BG41" s="23">
        <f t="shared" si="98"/>
        <v>0</v>
      </c>
      <c r="BH41" s="23">
        <f t="shared" si="99"/>
        <v>0</v>
      </c>
      <c r="BI41" s="23">
        <f t="shared" si="100"/>
        <v>0</v>
      </c>
      <c r="BJ41" s="23">
        <f t="shared" si="101"/>
        <v>0</v>
      </c>
      <c r="BK41" s="23">
        <f t="shared" si="102"/>
        <v>0</v>
      </c>
      <c r="BL41" s="23"/>
      <c r="BM41" s="17">
        <f t="shared" si="103"/>
        <v>0</v>
      </c>
      <c r="BN41" s="17">
        <f t="shared" si="104"/>
        <v>0</v>
      </c>
      <c r="BO41" s="17">
        <f t="shared" si="105"/>
        <v>0</v>
      </c>
      <c r="BP41" s="23"/>
      <c r="BQ41" s="23">
        <f t="shared" si="106"/>
        <v>0</v>
      </c>
      <c r="BR41" s="23">
        <f t="shared" si="107"/>
        <v>0</v>
      </c>
      <c r="BS41" s="23">
        <f t="shared" si="108"/>
        <v>0</v>
      </c>
      <c r="BT41" s="23">
        <f t="shared" si="109"/>
        <v>0</v>
      </c>
      <c r="BU41" s="23">
        <f t="shared" si="110"/>
        <v>0</v>
      </c>
      <c r="BV41" s="23">
        <f t="shared" si="111"/>
        <v>0</v>
      </c>
      <c r="BW41" s="23">
        <f t="shared" si="112"/>
        <v>0</v>
      </c>
      <c r="BX41" s="23">
        <f t="shared" si="113"/>
        <v>0</v>
      </c>
      <c r="BY41" s="23">
        <f t="shared" si="114"/>
        <v>0</v>
      </c>
      <c r="BZ41" s="23">
        <f t="shared" si="115"/>
        <v>0</v>
      </c>
      <c r="CA41" s="23">
        <f t="shared" si="116"/>
        <v>0</v>
      </c>
      <c r="CB41" s="23">
        <f t="shared" si="117"/>
        <v>0</v>
      </c>
      <c r="CC41" s="23">
        <f t="shared" si="118"/>
        <v>0</v>
      </c>
      <c r="CD41" s="23">
        <f t="shared" si="119"/>
        <v>0</v>
      </c>
      <c r="CE41" s="23">
        <f t="shared" si="120"/>
        <v>0</v>
      </c>
      <c r="CF41" s="23">
        <f t="shared" si="121"/>
        <v>0</v>
      </c>
      <c r="CG41" s="23"/>
      <c r="CH41" s="23"/>
      <c r="CI41" s="23"/>
      <c r="CJ41" s="23"/>
    </row>
    <row r="42" ht="60.0" customHeight="1">
      <c r="A42" s="297"/>
      <c r="B42" s="300"/>
      <c r="C42" s="23"/>
      <c r="D42" s="254" t="s">
        <v>200</v>
      </c>
      <c r="E42" s="273" t="s">
        <v>161</v>
      </c>
      <c r="F42" s="256" t="s">
        <v>53</v>
      </c>
      <c r="G42" s="256" t="s">
        <v>44</v>
      </c>
      <c r="H42" s="256" t="s">
        <v>199</v>
      </c>
      <c r="I42" s="258">
        <v>1.0</v>
      </c>
      <c r="J42" s="258" t="s">
        <v>154</v>
      </c>
      <c r="K42" s="274">
        <v>205.90500000000003</v>
      </c>
      <c r="L42" s="247"/>
      <c r="M42" s="260"/>
      <c r="N42" s="258"/>
      <c r="O42" s="260"/>
      <c r="P42" s="258"/>
      <c r="Q42" s="260"/>
      <c r="R42" s="258"/>
      <c r="S42" s="260"/>
      <c r="T42" s="260"/>
      <c r="U42" s="258"/>
      <c r="V42" s="260"/>
      <c r="W42" s="258"/>
      <c r="X42" s="260"/>
      <c r="Y42" s="248"/>
      <c r="Z42" s="247"/>
      <c r="AA42" s="262">
        <f>K42*L42+K42*M42+K42*N42+K42*O42+K42*P42+K42*Q42+K42*S42+K42*U42+K42*V42+K42*W42+K42*X42+K42*Y42+K42*T42+K42*Z42+K42*R42</f>
        <v>0</v>
      </c>
      <c r="AB42" s="258" t="str">
        <f t="shared" si="77"/>
        <v>No</v>
      </c>
      <c r="AC42" s="248" t="str">
        <f t="shared" si="78"/>
        <v>No</v>
      </c>
      <c r="AD42" s="23"/>
      <c r="AE42" s="247">
        <v>1.0</v>
      </c>
      <c r="AF42" s="248">
        <f t="shared" si="79"/>
        <v>0</v>
      </c>
      <c r="AG42" s="23"/>
      <c r="AH42" s="228">
        <v>1.25</v>
      </c>
      <c r="AI42" s="249">
        <f t="shared" si="80"/>
        <v>0</v>
      </c>
      <c r="AJ42" s="229">
        <f t="shared" si="81"/>
        <v>0</v>
      </c>
      <c r="AK42" s="229">
        <f t="shared" si="82"/>
        <v>0</v>
      </c>
      <c r="AL42" s="229">
        <f t="shared" si="83"/>
        <v>0</v>
      </c>
      <c r="AM42" s="229">
        <f t="shared" si="84"/>
        <v>0</v>
      </c>
      <c r="AN42" s="229">
        <f t="shared" si="85"/>
        <v>0</v>
      </c>
      <c r="AO42" s="229">
        <f t="shared" si="86"/>
        <v>0</v>
      </c>
      <c r="AP42" s="229">
        <f t="shared" si="87"/>
        <v>0</v>
      </c>
      <c r="AQ42" s="229">
        <f t="shared" si="88"/>
        <v>0</v>
      </c>
      <c r="AR42" s="229">
        <f t="shared" si="89"/>
        <v>0</v>
      </c>
      <c r="AS42" s="229">
        <f t="shared" si="90"/>
        <v>0</v>
      </c>
      <c r="AT42" s="229">
        <f t="shared" si="91"/>
        <v>0</v>
      </c>
      <c r="AU42" s="229">
        <f t="shared" si="92"/>
        <v>0</v>
      </c>
      <c r="AV42" s="229">
        <f t="shared" si="93"/>
        <v>0</v>
      </c>
      <c r="AW42" s="229">
        <f t="shared" si="94"/>
        <v>0</v>
      </c>
      <c r="AX42" s="229">
        <f>I42*Z42</f>
        <v>0</v>
      </c>
      <c r="AY42" s="230">
        <v>1.0</v>
      </c>
      <c r="AZ42" s="231">
        <v>4.0</v>
      </c>
      <c r="BA42" s="232"/>
      <c r="BB42" s="231"/>
      <c r="BC42" s="23"/>
      <c r="BD42" s="23">
        <f t="shared" si="95"/>
        <v>0</v>
      </c>
      <c r="BE42" s="23">
        <f t="shared" si="96"/>
        <v>0</v>
      </c>
      <c r="BF42" s="23">
        <f t="shared" si="97"/>
        <v>0</v>
      </c>
      <c r="BG42" s="23">
        <f t="shared" si="98"/>
        <v>0</v>
      </c>
      <c r="BH42" s="23">
        <f t="shared" si="99"/>
        <v>0</v>
      </c>
      <c r="BI42" s="23">
        <f t="shared" si="100"/>
        <v>0</v>
      </c>
      <c r="BJ42" s="23">
        <f t="shared" si="101"/>
        <v>0</v>
      </c>
      <c r="BK42" s="23">
        <f t="shared" si="102"/>
        <v>0</v>
      </c>
      <c r="BL42" s="23"/>
      <c r="BM42" s="17">
        <f t="shared" si="103"/>
        <v>0</v>
      </c>
      <c r="BN42" s="17">
        <f t="shared" si="104"/>
        <v>0</v>
      </c>
      <c r="BO42" s="17">
        <f t="shared" si="105"/>
        <v>0</v>
      </c>
      <c r="BP42" s="23"/>
      <c r="BQ42" s="23">
        <f t="shared" si="106"/>
        <v>0</v>
      </c>
      <c r="BR42" s="23">
        <f t="shared" si="107"/>
        <v>0</v>
      </c>
      <c r="BS42" s="23">
        <f t="shared" si="108"/>
        <v>0</v>
      </c>
      <c r="BT42" s="23">
        <f t="shared" si="109"/>
        <v>0</v>
      </c>
      <c r="BU42" s="23">
        <f t="shared" si="110"/>
        <v>0</v>
      </c>
      <c r="BV42" s="23">
        <f t="shared" si="111"/>
        <v>0</v>
      </c>
      <c r="BW42" s="23">
        <f t="shared" si="112"/>
        <v>0</v>
      </c>
      <c r="BX42" s="23">
        <f t="shared" si="113"/>
        <v>0</v>
      </c>
      <c r="BY42" s="23">
        <f t="shared" si="114"/>
        <v>0</v>
      </c>
      <c r="BZ42" s="23">
        <f t="shared" si="115"/>
        <v>0</v>
      </c>
      <c r="CA42" s="23">
        <f t="shared" si="116"/>
        <v>0</v>
      </c>
      <c r="CB42" s="23">
        <f t="shared" si="117"/>
        <v>0</v>
      </c>
      <c r="CC42" s="23">
        <f t="shared" si="118"/>
        <v>0</v>
      </c>
      <c r="CD42" s="23">
        <f t="shared" si="119"/>
        <v>0</v>
      </c>
      <c r="CE42" s="23">
        <f t="shared" si="120"/>
        <v>0</v>
      </c>
      <c r="CF42" s="23">
        <f t="shared" si="121"/>
        <v>0</v>
      </c>
      <c r="CG42" s="23"/>
      <c r="CH42" s="23"/>
      <c r="CI42" s="23"/>
      <c r="CJ42" s="23"/>
    </row>
    <row r="43" ht="60.0" customHeight="1">
      <c r="A43" s="297"/>
      <c r="B43" s="302"/>
      <c r="C43" s="23"/>
      <c r="D43" s="99" t="s">
        <v>201</v>
      </c>
      <c r="E43" s="303"/>
      <c r="F43" s="292" t="s">
        <v>62</v>
      </c>
      <c r="G43" s="292" t="s">
        <v>44</v>
      </c>
      <c r="H43" s="292" t="s">
        <v>202</v>
      </c>
      <c r="I43" s="23">
        <v>1.0</v>
      </c>
      <c r="J43" s="23" t="s">
        <v>154</v>
      </c>
      <c r="K43" s="304">
        <v>166.95000000000002</v>
      </c>
      <c r="L43" s="81"/>
      <c r="M43" s="305"/>
      <c r="N43" s="23"/>
      <c r="O43" s="305"/>
      <c r="P43" s="23"/>
      <c r="Q43" s="305"/>
      <c r="R43" s="23"/>
      <c r="S43" s="305"/>
      <c r="T43" s="305"/>
      <c r="U43" s="23"/>
      <c r="V43" s="305"/>
      <c r="W43" s="23"/>
      <c r="X43" s="305"/>
      <c r="Y43" s="306"/>
      <c r="Z43" s="307" t="s">
        <v>155</v>
      </c>
      <c r="AA43" s="268">
        <f>K43*L43+K43*M43+K43*N43+K43*O43+K43*P43+K43*Q43+K43*S43+K43*U43+K43*V43+K43*W43+K43*X43+K43*Y43+K43*T43+K43*R43</f>
        <v>0</v>
      </c>
      <c r="AB43" s="17" t="str">
        <f t="shared" si="77"/>
        <v>No</v>
      </c>
      <c r="AC43" s="306" t="str">
        <f t="shared" si="78"/>
        <v>No</v>
      </c>
      <c r="AD43" s="23"/>
      <c r="AE43" s="247">
        <v>1.0</v>
      </c>
      <c r="AF43" s="248">
        <f t="shared" si="79"/>
        <v>0</v>
      </c>
      <c r="AG43" s="23"/>
      <c r="AH43" s="228">
        <v>1.3</v>
      </c>
      <c r="AI43" s="249">
        <f t="shared" si="80"/>
        <v>0</v>
      </c>
      <c r="AJ43" s="229">
        <f t="shared" si="81"/>
        <v>0</v>
      </c>
      <c r="AK43" s="229">
        <f t="shared" si="82"/>
        <v>0</v>
      </c>
      <c r="AL43" s="229">
        <f t="shared" si="83"/>
        <v>0</v>
      </c>
      <c r="AM43" s="229">
        <f t="shared" si="84"/>
        <v>0</v>
      </c>
      <c r="AN43" s="229">
        <f t="shared" si="85"/>
        <v>0</v>
      </c>
      <c r="AO43" s="229">
        <f t="shared" si="86"/>
        <v>0</v>
      </c>
      <c r="AP43" s="229">
        <f t="shared" si="87"/>
        <v>0</v>
      </c>
      <c r="AQ43" s="229">
        <f t="shared" si="88"/>
        <v>0</v>
      </c>
      <c r="AR43" s="229">
        <f t="shared" si="89"/>
        <v>0</v>
      </c>
      <c r="AS43" s="229">
        <f t="shared" si="90"/>
        <v>0</v>
      </c>
      <c r="AT43" s="229">
        <f t="shared" si="91"/>
        <v>0</v>
      </c>
      <c r="AU43" s="229">
        <f t="shared" si="92"/>
        <v>0</v>
      </c>
      <c r="AV43" s="229">
        <f t="shared" si="93"/>
        <v>0</v>
      </c>
      <c r="AW43" s="229">
        <f t="shared" si="94"/>
        <v>0</v>
      </c>
      <c r="AX43" s="229"/>
      <c r="AY43" s="230">
        <v>1.0</v>
      </c>
      <c r="AZ43" s="231">
        <v>4.0</v>
      </c>
      <c r="BA43" s="232"/>
      <c r="BB43" s="231"/>
      <c r="BC43" s="23"/>
      <c r="BD43" s="23">
        <f t="shared" si="95"/>
        <v>0</v>
      </c>
      <c r="BE43" s="23">
        <f t="shared" si="96"/>
        <v>0</v>
      </c>
      <c r="BF43" s="23">
        <f t="shared" si="97"/>
        <v>0</v>
      </c>
      <c r="BG43" s="23">
        <f t="shared" si="98"/>
        <v>0</v>
      </c>
      <c r="BH43" s="23">
        <f t="shared" si="99"/>
        <v>0</v>
      </c>
      <c r="BI43" s="23">
        <f t="shared" si="100"/>
        <v>0</v>
      </c>
      <c r="BJ43" s="23">
        <f t="shared" si="101"/>
        <v>0</v>
      </c>
      <c r="BK43" s="23">
        <f t="shared" si="102"/>
        <v>0</v>
      </c>
      <c r="BL43" s="23"/>
      <c r="BM43" s="17">
        <f t="shared" si="103"/>
        <v>0</v>
      </c>
      <c r="BN43" s="17">
        <f t="shared" si="104"/>
        <v>0</v>
      </c>
      <c r="BO43" s="17">
        <f t="shared" si="105"/>
        <v>0</v>
      </c>
      <c r="BP43" s="23"/>
      <c r="BQ43" s="23">
        <f t="shared" si="106"/>
        <v>0</v>
      </c>
      <c r="BR43" s="23">
        <f t="shared" si="107"/>
        <v>0</v>
      </c>
      <c r="BS43" s="23">
        <f t="shared" si="108"/>
        <v>0</v>
      </c>
      <c r="BT43" s="23">
        <f t="shared" si="109"/>
        <v>0</v>
      </c>
      <c r="BU43" s="23">
        <f t="shared" si="110"/>
        <v>0</v>
      </c>
      <c r="BV43" s="23">
        <f t="shared" si="111"/>
        <v>0</v>
      </c>
      <c r="BW43" s="23">
        <f t="shared" si="112"/>
        <v>0</v>
      </c>
      <c r="BX43" s="23">
        <f t="shared" si="113"/>
        <v>0</v>
      </c>
      <c r="BY43" s="23">
        <f t="shared" si="114"/>
        <v>0</v>
      </c>
      <c r="BZ43" s="23">
        <f t="shared" si="115"/>
        <v>0</v>
      </c>
      <c r="CA43" s="23">
        <f t="shared" si="116"/>
        <v>0</v>
      </c>
      <c r="CB43" s="23">
        <f t="shared" si="117"/>
        <v>0</v>
      </c>
      <c r="CC43" s="23">
        <f t="shared" si="118"/>
        <v>0</v>
      </c>
      <c r="CD43" s="23">
        <f t="shared" si="119"/>
        <v>0</v>
      </c>
      <c r="CE43" s="23">
        <f t="shared" si="120"/>
        <v>0</v>
      </c>
      <c r="CF43" s="23">
        <f t="shared" si="121"/>
        <v>0</v>
      </c>
      <c r="CG43" s="23"/>
      <c r="CH43" s="23"/>
      <c r="CI43" s="23"/>
      <c r="CJ43" s="23"/>
    </row>
    <row r="44" ht="60.0" customHeight="1">
      <c r="A44" s="297"/>
      <c r="B44" s="302"/>
      <c r="C44" s="23"/>
      <c r="D44" s="99" t="s">
        <v>203</v>
      </c>
      <c r="E44" s="291" t="s">
        <v>161</v>
      </c>
      <c r="F44" s="292" t="s">
        <v>62</v>
      </c>
      <c r="G44" s="292" t="s">
        <v>44</v>
      </c>
      <c r="H44" s="292" t="s">
        <v>202</v>
      </c>
      <c r="I44" s="23">
        <v>1.0</v>
      </c>
      <c r="J44" s="23" t="s">
        <v>154</v>
      </c>
      <c r="K44" s="304">
        <v>217.03500000000003</v>
      </c>
      <c r="L44" s="81"/>
      <c r="M44" s="305"/>
      <c r="N44" s="23"/>
      <c r="O44" s="305"/>
      <c r="P44" s="23"/>
      <c r="Q44" s="305"/>
      <c r="R44" s="23"/>
      <c r="S44" s="305"/>
      <c r="T44" s="305"/>
      <c r="U44" s="23"/>
      <c r="V44" s="305"/>
      <c r="W44" s="23"/>
      <c r="X44" s="305"/>
      <c r="Y44" s="306"/>
      <c r="Z44" s="81"/>
      <c r="AA44" s="268">
        <f>K44*L44+K44*M44+K44*N44+K44*O44+K44*P44+K44*Q44+K44*S44+K44*U44+K44*V44+K44*W44+K44*X44+K44*Y44+K44*T44+K44*Z44+K44*R44</f>
        <v>0</v>
      </c>
      <c r="AB44" s="17" t="str">
        <f t="shared" si="77"/>
        <v>No</v>
      </c>
      <c r="AC44" s="306" t="str">
        <f t="shared" si="78"/>
        <v>No</v>
      </c>
      <c r="AD44" s="23"/>
      <c r="AE44" s="247">
        <v>1.0</v>
      </c>
      <c r="AF44" s="248">
        <f t="shared" si="79"/>
        <v>0</v>
      </c>
      <c r="AG44" s="23"/>
      <c r="AH44" s="228">
        <v>1.3</v>
      </c>
      <c r="AI44" s="249">
        <f t="shared" si="80"/>
        <v>0</v>
      </c>
      <c r="AJ44" s="229">
        <f t="shared" si="81"/>
        <v>0</v>
      </c>
      <c r="AK44" s="229">
        <f t="shared" si="82"/>
        <v>0</v>
      </c>
      <c r="AL44" s="229">
        <f t="shared" si="83"/>
        <v>0</v>
      </c>
      <c r="AM44" s="229">
        <f t="shared" si="84"/>
        <v>0</v>
      </c>
      <c r="AN44" s="229">
        <f t="shared" si="85"/>
        <v>0</v>
      </c>
      <c r="AO44" s="229">
        <f t="shared" si="86"/>
        <v>0</v>
      </c>
      <c r="AP44" s="229">
        <f t="shared" si="87"/>
        <v>0</v>
      </c>
      <c r="AQ44" s="229">
        <f t="shared" si="88"/>
        <v>0</v>
      </c>
      <c r="AR44" s="229">
        <f t="shared" si="89"/>
        <v>0</v>
      </c>
      <c r="AS44" s="229">
        <f t="shared" si="90"/>
        <v>0</v>
      </c>
      <c r="AT44" s="229">
        <f t="shared" si="91"/>
        <v>0</v>
      </c>
      <c r="AU44" s="229">
        <f t="shared" si="92"/>
        <v>0</v>
      </c>
      <c r="AV44" s="229">
        <f t="shared" si="93"/>
        <v>0</v>
      </c>
      <c r="AW44" s="229">
        <f t="shared" si="94"/>
        <v>0</v>
      </c>
      <c r="AX44" s="229">
        <f>I44*Z44</f>
        <v>0</v>
      </c>
      <c r="AY44" s="230">
        <v>1.0</v>
      </c>
      <c r="AZ44" s="231">
        <v>4.0</v>
      </c>
      <c r="BA44" s="232"/>
      <c r="BB44" s="231"/>
      <c r="BC44" s="23"/>
      <c r="BD44" s="23">
        <f t="shared" si="95"/>
        <v>0</v>
      </c>
      <c r="BE44" s="23">
        <f t="shared" si="96"/>
        <v>0</v>
      </c>
      <c r="BF44" s="23">
        <f t="shared" si="97"/>
        <v>0</v>
      </c>
      <c r="BG44" s="23">
        <f t="shared" si="98"/>
        <v>0</v>
      </c>
      <c r="BH44" s="23">
        <f t="shared" si="99"/>
        <v>0</v>
      </c>
      <c r="BI44" s="23">
        <f t="shared" si="100"/>
        <v>0</v>
      </c>
      <c r="BJ44" s="23">
        <f t="shared" si="101"/>
        <v>0</v>
      </c>
      <c r="BK44" s="23">
        <f t="shared" si="102"/>
        <v>0</v>
      </c>
      <c r="BL44" s="23"/>
      <c r="BM44" s="17">
        <f t="shared" si="103"/>
        <v>0</v>
      </c>
      <c r="BN44" s="17">
        <f t="shared" si="104"/>
        <v>0</v>
      </c>
      <c r="BO44" s="17">
        <f t="shared" si="105"/>
        <v>0</v>
      </c>
      <c r="BP44" s="23"/>
      <c r="BQ44" s="23">
        <f t="shared" si="106"/>
        <v>0</v>
      </c>
      <c r="BR44" s="23">
        <f t="shared" si="107"/>
        <v>0</v>
      </c>
      <c r="BS44" s="23">
        <f t="shared" si="108"/>
        <v>0</v>
      </c>
      <c r="BT44" s="23">
        <f t="shared" si="109"/>
        <v>0</v>
      </c>
      <c r="BU44" s="23">
        <f t="shared" si="110"/>
        <v>0</v>
      </c>
      <c r="BV44" s="23">
        <f t="shared" si="111"/>
        <v>0</v>
      </c>
      <c r="BW44" s="23">
        <f t="shared" si="112"/>
        <v>0</v>
      </c>
      <c r="BX44" s="23">
        <f t="shared" si="113"/>
        <v>0</v>
      </c>
      <c r="BY44" s="23">
        <f t="shared" si="114"/>
        <v>0</v>
      </c>
      <c r="BZ44" s="23">
        <f t="shared" si="115"/>
        <v>0</v>
      </c>
      <c r="CA44" s="23">
        <f t="shared" si="116"/>
        <v>0</v>
      </c>
      <c r="CB44" s="23">
        <f t="shared" si="117"/>
        <v>0</v>
      </c>
      <c r="CC44" s="23">
        <f t="shared" si="118"/>
        <v>0</v>
      </c>
      <c r="CD44" s="23">
        <f t="shared" si="119"/>
        <v>0</v>
      </c>
      <c r="CE44" s="23">
        <f t="shared" si="120"/>
        <v>0</v>
      </c>
      <c r="CF44" s="23">
        <f t="shared" si="121"/>
        <v>0</v>
      </c>
      <c r="CG44" s="23"/>
      <c r="CH44" s="23"/>
      <c r="CI44" s="23"/>
      <c r="CJ44" s="23"/>
    </row>
    <row r="45" ht="60.0" customHeight="1">
      <c r="A45" s="297"/>
      <c r="B45" s="308"/>
      <c r="C45" s="23"/>
      <c r="D45" s="254" t="s">
        <v>204</v>
      </c>
      <c r="E45" s="309"/>
      <c r="F45" s="256" t="s">
        <v>62</v>
      </c>
      <c r="G45" s="256" t="s">
        <v>44</v>
      </c>
      <c r="H45" s="256" t="s">
        <v>205</v>
      </c>
      <c r="I45" s="258">
        <v>1.0</v>
      </c>
      <c r="J45" s="258" t="s">
        <v>154</v>
      </c>
      <c r="K45" s="274">
        <v>172.51500000000001</v>
      </c>
      <c r="L45" s="247"/>
      <c r="M45" s="260"/>
      <c r="N45" s="258"/>
      <c r="O45" s="260"/>
      <c r="P45" s="258"/>
      <c r="Q45" s="260"/>
      <c r="R45" s="258"/>
      <c r="S45" s="260"/>
      <c r="T45" s="260"/>
      <c r="U45" s="258"/>
      <c r="V45" s="260"/>
      <c r="W45" s="258"/>
      <c r="X45" s="260"/>
      <c r="Y45" s="248"/>
      <c r="Z45" s="275" t="s">
        <v>155</v>
      </c>
      <c r="AA45" s="262">
        <f>K45*L45+K45*M45+K45*N45+K45*O45+K45*P45+K45*Q45+K45*S45+K45*U45+K45*V45+K45*W45+K45*X45+K45*Y45+K45*T45+K45*R45</f>
        <v>0</v>
      </c>
      <c r="AB45" s="258" t="str">
        <f t="shared" si="77"/>
        <v>No</v>
      </c>
      <c r="AC45" s="248" t="str">
        <f t="shared" si="78"/>
        <v>No</v>
      </c>
      <c r="AD45" s="23"/>
      <c r="AE45" s="247">
        <v>1.0</v>
      </c>
      <c r="AF45" s="248">
        <f t="shared" si="79"/>
        <v>0</v>
      </c>
      <c r="AG45" s="17"/>
      <c r="AH45" s="228">
        <v>1.75</v>
      </c>
      <c r="AI45" s="249">
        <f t="shared" si="80"/>
        <v>0</v>
      </c>
      <c r="AJ45" s="229">
        <f t="shared" si="81"/>
        <v>0</v>
      </c>
      <c r="AK45" s="229">
        <f t="shared" si="82"/>
        <v>0</v>
      </c>
      <c r="AL45" s="229">
        <f t="shared" si="83"/>
        <v>0</v>
      </c>
      <c r="AM45" s="229">
        <f t="shared" si="84"/>
        <v>0</v>
      </c>
      <c r="AN45" s="229">
        <f t="shared" si="85"/>
        <v>0</v>
      </c>
      <c r="AO45" s="229">
        <f t="shared" si="86"/>
        <v>0</v>
      </c>
      <c r="AP45" s="229">
        <f t="shared" si="87"/>
        <v>0</v>
      </c>
      <c r="AQ45" s="229">
        <f t="shared" si="88"/>
        <v>0</v>
      </c>
      <c r="AR45" s="229">
        <f t="shared" si="89"/>
        <v>0</v>
      </c>
      <c r="AS45" s="229">
        <f t="shared" si="90"/>
        <v>0</v>
      </c>
      <c r="AT45" s="229">
        <f t="shared" si="91"/>
        <v>0</v>
      </c>
      <c r="AU45" s="229">
        <f t="shared" si="92"/>
        <v>0</v>
      </c>
      <c r="AV45" s="229">
        <f t="shared" si="93"/>
        <v>0</v>
      </c>
      <c r="AW45" s="229">
        <f t="shared" si="94"/>
        <v>0</v>
      </c>
      <c r="AX45" s="229"/>
      <c r="AY45" s="230">
        <v>1.0</v>
      </c>
      <c r="AZ45" s="231">
        <v>5.0</v>
      </c>
      <c r="BA45" s="232"/>
      <c r="BB45" s="231"/>
      <c r="BC45" s="17"/>
      <c r="BD45" s="23">
        <f t="shared" si="95"/>
        <v>0</v>
      </c>
      <c r="BE45" s="23">
        <f t="shared" si="96"/>
        <v>0</v>
      </c>
      <c r="BF45" s="23">
        <f t="shared" si="97"/>
        <v>0</v>
      </c>
      <c r="BG45" s="23">
        <f t="shared" si="98"/>
        <v>0</v>
      </c>
      <c r="BH45" s="23">
        <f t="shared" si="99"/>
        <v>0</v>
      </c>
      <c r="BI45" s="23">
        <f t="shared" si="100"/>
        <v>0</v>
      </c>
      <c r="BJ45" s="23">
        <f t="shared" si="101"/>
        <v>0</v>
      </c>
      <c r="BK45" s="23">
        <f t="shared" si="102"/>
        <v>0</v>
      </c>
      <c r="BL45" s="17"/>
      <c r="BM45" s="17">
        <f t="shared" si="103"/>
        <v>0</v>
      </c>
      <c r="BN45" s="17">
        <f t="shared" si="104"/>
        <v>0</v>
      </c>
      <c r="BO45" s="17">
        <f t="shared" si="105"/>
        <v>0</v>
      </c>
      <c r="BP45" s="17"/>
      <c r="BQ45" s="23">
        <f t="shared" si="106"/>
        <v>0</v>
      </c>
      <c r="BR45" s="23">
        <f t="shared" si="107"/>
        <v>0</v>
      </c>
      <c r="BS45" s="23">
        <f t="shared" si="108"/>
        <v>0</v>
      </c>
      <c r="BT45" s="23">
        <f t="shared" si="109"/>
        <v>0</v>
      </c>
      <c r="BU45" s="23">
        <f t="shared" si="110"/>
        <v>0</v>
      </c>
      <c r="BV45" s="23">
        <f t="shared" si="111"/>
        <v>0</v>
      </c>
      <c r="BW45" s="23">
        <f t="shared" si="112"/>
        <v>0</v>
      </c>
      <c r="BX45" s="23">
        <f t="shared" si="113"/>
        <v>0</v>
      </c>
      <c r="BY45" s="23">
        <f t="shared" si="114"/>
        <v>0</v>
      </c>
      <c r="BZ45" s="23">
        <f t="shared" si="115"/>
        <v>0</v>
      </c>
      <c r="CA45" s="23">
        <f t="shared" si="116"/>
        <v>0</v>
      </c>
      <c r="CB45" s="23">
        <f t="shared" si="117"/>
        <v>0</v>
      </c>
      <c r="CC45" s="23">
        <f t="shared" si="118"/>
        <v>0</v>
      </c>
      <c r="CD45" s="23">
        <f t="shared" si="119"/>
        <v>0</v>
      </c>
      <c r="CE45" s="23">
        <f t="shared" si="120"/>
        <v>0</v>
      </c>
      <c r="CF45" s="23">
        <f t="shared" si="121"/>
        <v>0</v>
      </c>
      <c r="CG45" s="17"/>
      <c r="CH45" s="17"/>
      <c r="CI45" s="17"/>
      <c r="CJ45" s="17"/>
    </row>
    <row r="46" ht="60.0" customHeight="1">
      <c r="A46" s="297"/>
      <c r="B46" s="300"/>
      <c r="C46" s="23"/>
      <c r="D46" s="254" t="s">
        <v>206</v>
      </c>
      <c r="E46" s="273" t="s">
        <v>161</v>
      </c>
      <c r="F46" s="256" t="s">
        <v>62</v>
      </c>
      <c r="G46" s="256" t="s">
        <v>44</v>
      </c>
      <c r="H46" s="256" t="s">
        <v>205</v>
      </c>
      <c r="I46" s="258">
        <v>1.0</v>
      </c>
      <c r="J46" s="258" t="s">
        <v>154</v>
      </c>
      <c r="K46" s="274">
        <v>217.03500000000003</v>
      </c>
      <c r="L46" s="247"/>
      <c r="M46" s="260"/>
      <c r="N46" s="258"/>
      <c r="O46" s="260"/>
      <c r="P46" s="258"/>
      <c r="Q46" s="260"/>
      <c r="R46" s="258"/>
      <c r="S46" s="260"/>
      <c r="T46" s="260"/>
      <c r="U46" s="258"/>
      <c r="V46" s="260"/>
      <c r="W46" s="258"/>
      <c r="X46" s="260"/>
      <c r="Y46" s="248"/>
      <c r="Z46" s="247"/>
      <c r="AA46" s="262">
        <f>K46*L46+K46*M46+K46*N46+K46*O46+K46*P46+K46*Q46+K46*S46+K46*U46+K46*V46+K46*W46+K46*X46+K46*Y46+K46*T46+K46*Z46+K46*R46</f>
        <v>0</v>
      </c>
      <c r="AB46" s="258" t="str">
        <f t="shared" si="77"/>
        <v>No</v>
      </c>
      <c r="AC46" s="248" t="str">
        <f t="shared" si="78"/>
        <v>No</v>
      </c>
      <c r="AD46" s="23"/>
      <c r="AE46" s="247">
        <v>1.0</v>
      </c>
      <c r="AF46" s="248">
        <f t="shared" si="79"/>
        <v>0</v>
      </c>
      <c r="AG46" s="17"/>
      <c r="AH46" s="228">
        <v>1.75</v>
      </c>
      <c r="AI46" s="249">
        <f t="shared" si="80"/>
        <v>0</v>
      </c>
      <c r="AJ46" s="229">
        <f t="shared" si="81"/>
        <v>0</v>
      </c>
      <c r="AK46" s="229">
        <f t="shared" si="82"/>
        <v>0</v>
      </c>
      <c r="AL46" s="229">
        <f t="shared" si="83"/>
        <v>0</v>
      </c>
      <c r="AM46" s="229">
        <f t="shared" si="84"/>
        <v>0</v>
      </c>
      <c r="AN46" s="229">
        <f t="shared" si="85"/>
        <v>0</v>
      </c>
      <c r="AO46" s="229">
        <f t="shared" si="86"/>
        <v>0</v>
      </c>
      <c r="AP46" s="229">
        <f t="shared" si="87"/>
        <v>0</v>
      </c>
      <c r="AQ46" s="229">
        <f t="shared" si="88"/>
        <v>0</v>
      </c>
      <c r="AR46" s="229">
        <f t="shared" si="89"/>
        <v>0</v>
      </c>
      <c r="AS46" s="229">
        <f t="shared" si="90"/>
        <v>0</v>
      </c>
      <c r="AT46" s="229">
        <f t="shared" si="91"/>
        <v>0</v>
      </c>
      <c r="AU46" s="229">
        <f t="shared" si="92"/>
        <v>0</v>
      </c>
      <c r="AV46" s="229">
        <f t="shared" si="93"/>
        <v>0</v>
      </c>
      <c r="AW46" s="229">
        <f t="shared" si="94"/>
        <v>0</v>
      </c>
      <c r="AX46" s="229">
        <f>I46*Z46</f>
        <v>0</v>
      </c>
      <c r="AY46" s="230">
        <v>1.0</v>
      </c>
      <c r="AZ46" s="231">
        <v>5.0</v>
      </c>
      <c r="BA46" s="232"/>
      <c r="BB46" s="231"/>
      <c r="BC46" s="17"/>
      <c r="BD46" s="23">
        <f t="shared" si="95"/>
        <v>0</v>
      </c>
      <c r="BE46" s="23">
        <f t="shared" si="96"/>
        <v>0</v>
      </c>
      <c r="BF46" s="23">
        <f t="shared" si="97"/>
        <v>0</v>
      </c>
      <c r="BG46" s="23">
        <f t="shared" si="98"/>
        <v>0</v>
      </c>
      <c r="BH46" s="23">
        <f t="shared" si="99"/>
        <v>0</v>
      </c>
      <c r="BI46" s="23">
        <f t="shared" si="100"/>
        <v>0</v>
      </c>
      <c r="BJ46" s="23">
        <f t="shared" si="101"/>
        <v>0</v>
      </c>
      <c r="BK46" s="23">
        <f t="shared" si="102"/>
        <v>0</v>
      </c>
      <c r="BL46" s="17"/>
      <c r="BM46" s="17">
        <f t="shared" si="103"/>
        <v>0</v>
      </c>
      <c r="BN46" s="17">
        <f t="shared" si="104"/>
        <v>0</v>
      </c>
      <c r="BO46" s="17">
        <f t="shared" si="105"/>
        <v>0</v>
      </c>
      <c r="BP46" s="17"/>
      <c r="BQ46" s="23">
        <f t="shared" si="106"/>
        <v>0</v>
      </c>
      <c r="BR46" s="23">
        <f t="shared" si="107"/>
        <v>0</v>
      </c>
      <c r="BS46" s="23">
        <f t="shared" si="108"/>
        <v>0</v>
      </c>
      <c r="BT46" s="23">
        <f t="shared" si="109"/>
        <v>0</v>
      </c>
      <c r="BU46" s="23">
        <f t="shared" si="110"/>
        <v>0</v>
      </c>
      <c r="BV46" s="23">
        <f t="shared" si="111"/>
        <v>0</v>
      </c>
      <c r="BW46" s="23">
        <f t="shared" si="112"/>
        <v>0</v>
      </c>
      <c r="BX46" s="23">
        <f t="shared" si="113"/>
        <v>0</v>
      </c>
      <c r="BY46" s="23">
        <f t="shared" si="114"/>
        <v>0</v>
      </c>
      <c r="BZ46" s="23">
        <f t="shared" si="115"/>
        <v>0</v>
      </c>
      <c r="CA46" s="23">
        <f t="shared" si="116"/>
        <v>0</v>
      </c>
      <c r="CB46" s="23">
        <f t="shared" si="117"/>
        <v>0</v>
      </c>
      <c r="CC46" s="23">
        <f t="shared" si="118"/>
        <v>0</v>
      </c>
      <c r="CD46" s="23">
        <f t="shared" si="119"/>
        <v>0</v>
      </c>
      <c r="CE46" s="23">
        <f t="shared" si="120"/>
        <v>0</v>
      </c>
      <c r="CF46" s="23">
        <f t="shared" si="121"/>
        <v>0</v>
      </c>
      <c r="CG46" s="17"/>
      <c r="CH46" s="17"/>
      <c r="CI46" s="17"/>
      <c r="CJ46" s="17"/>
    </row>
    <row r="47" ht="60.0" customHeight="1">
      <c r="A47" s="297"/>
      <c r="B47" s="302"/>
      <c r="C47" s="23"/>
      <c r="D47" s="8" t="s">
        <v>207</v>
      </c>
      <c r="E47" s="303"/>
      <c r="F47" s="264" t="s">
        <v>62</v>
      </c>
      <c r="G47" s="264" t="s">
        <v>44</v>
      </c>
      <c r="H47" s="264" t="s">
        <v>208</v>
      </c>
      <c r="I47" s="17">
        <v>1.0</v>
      </c>
      <c r="J47" s="17" t="s">
        <v>154</v>
      </c>
      <c r="K47" s="304">
        <v>205.90500000000003</v>
      </c>
      <c r="L47" s="81"/>
      <c r="M47" s="305"/>
      <c r="N47" s="23"/>
      <c r="O47" s="305"/>
      <c r="P47" s="23"/>
      <c r="Q47" s="305"/>
      <c r="R47" s="23"/>
      <c r="S47" s="305"/>
      <c r="T47" s="305"/>
      <c r="U47" s="23"/>
      <c r="V47" s="305"/>
      <c r="W47" s="23"/>
      <c r="X47" s="305"/>
      <c r="Y47" s="306"/>
      <c r="Z47" s="307" t="s">
        <v>155</v>
      </c>
      <c r="AA47" s="268">
        <f>K47*L47+K47*M47+K47*N47+K47*O47+K47*P47+K47*Q47+K47*S47+K47*U47+K47*V47+K47*W47+K47*X47+K47*Y47+K47*T47+K47*R47</f>
        <v>0</v>
      </c>
      <c r="AB47" s="17" t="str">
        <f t="shared" si="77"/>
        <v>No</v>
      </c>
      <c r="AC47" s="306" t="str">
        <f t="shared" si="78"/>
        <v>No</v>
      </c>
      <c r="AD47" s="23"/>
      <c r="AE47" s="247">
        <v>1.0</v>
      </c>
      <c r="AF47" s="248">
        <f t="shared" si="79"/>
        <v>0</v>
      </c>
      <c r="AG47" s="17"/>
      <c r="AH47" s="228">
        <v>1.75</v>
      </c>
      <c r="AI47" s="249">
        <f t="shared" si="80"/>
        <v>0</v>
      </c>
      <c r="AJ47" s="229">
        <f t="shared" si="81"/>
        <v>0</v>
      </c>
      <c r="AK47" s="229">
        <f t="shared" si="82"/>
        <v>0</v>
      </c>
      <c r="AL47" s="229">
        <f t="shared" si="83"/>
        <v>0</v>
      </c>
      <c r="AM47" s="229">
        <f t="shared" si="84"/>
        <v>0</v>
      </c>
      <c r="AN47" s="229">
        <f t="shared" si="85"/>
        <v>0</v>
      </c>
      <c r="AO47" s="229">
        <f t="shared" si="86"/>
        <v>0</v>
      </c>
      <c r="AP47" s="229">
        <f t="shared" si="87"/>
        <v>0</v>
      </c>
      <c r="AQ47" s="229">
        <f t="shared" si="88"/>
        <v>0</v>
      </c>
      <c r="AR47" s="229">
        <f t="shared" si="89"/>
        <v>0</v>
      </c>
      <c r="AS47" s="229">
        <f t="shared" si="90"/>
        <v>0</v>
      </c>
      <c r="AT47" s="229">
        <f t="shared" si="91"/>
        <v>0</v>
      </c>
      <c r="AU47" s="229">
        <f t="shared" si="92"/>
        <v>0</v>
      </c>
      <c r="AV47" s="229">
        <f t="shared" si="93"/>
        <v>0</v>
      </c>
      <c r="AW47" s="229">
        <f t="shared" si="94"/>
        <v>0</v>
      </c>
      <c r="AX47" s="229"/>
      <c r="AY47" s="230">
        <v>1.0</v>
      </c>
      <c r="AZ47" s="231">
        <v>5.0</v>
      </c>
      <c r="BA47" s="232"/>
      <c r="BB47" s="231"/>
      <c r="BC47" s="17"/>
      <c r="BD47" s="23">
        <f t="shared" si="95"/>
        <v>0</v>
      </c>
      <c r="BE47" s="23">
        <f t="shared" si="96"/>
        <v>0</v>
      </c>
      <c r="BF47" s="23">
        <f t="shared" si="97"/>
        <v>0</v>
      </c>
      <c r="BG47" s="23">
        <f t="shared" si="98"/>
        <v>0</v>
      </c>
      <c r="BH47" s="23">
        <f t="shared" si="99"/>
        <v>0</v>
      </c>
      <c r="BI47" s="23">
        <f t="shared" si="100"/>
        <v>0</v>
      </c>
      <c r="BJ47" s="23">
        <f t="shared" si="101"/>
        <v>0</v>
      </c>
      <c r="BK47" s="23">
        <f t="shared" si="102"/>
        <v>0</v>
      </c>
      <c r="BL47" s="17"/>
      <c r="BM47" s="17">
        <f t="shared" si="103"/>
        <v>0</v>
      </c>
      <c r="BN47" s="17">
        <f t="shared" si="104"/>
        <v>0</v>
      </c>
      <c r="BO47" s="17">
        <f t="shared" si="105"/>
        <v>0</v>
      </c>
      <c r="BP47" s="17"/>
      <c r="BQ47" s="23">
        <f t="shared" si="106"/>
        <v>0</v>
      </c>
      <c r="BR47" s="23">
        <f t="shared" si="107"/>
        <v>0</v>
      </c>
      <c r="BS47" s="23">
        <f t="shared" si="108"/>
        <v>0</v>
      </c>
      <c r="BT47" s="23">
        <f t="shared" si="109"/>
        <v>0</v>
      </c>
      <c r="BU47" s="23">
        <f t="shared" si="110"/>
        <v>0</v>
      </c>
      <c r="BV47" s="23">
        <f t="shared" si="111"/>
        <v>0</v>
      </c>
      <c r="BW47" s="23">
        <f t="shared" si="112"/>
        <v>0</v>
      </c>
      <c r="BX47" s="23">
        <f t="shared" si="113"/>
        <v>0</v>
      </c>
      <c r="BY47" s="23">
        <f t="shared" si="114"/>
        <v>0</v>
      </c>
      <c r="BZ47" s="23">
        <f t="shared" si="115"/>
        <v>0</v>
      </c>
      <c r="CA47" s="23">
        <f t="shared" si="116"/>
        <v>0</v>
      </c>
      <c r="CB47" s="23">
        <f t="shared" si="117"/>
        <v>0</v>
      </c>
      <c r="CC47" s="23">
        <f t="shared" si="118"/>
        <v>0</v>
      </c>
      <c r="CD47" s="23">
        <f t="shared" si="119"/>
        <v>0</v>
      </c>
      <c r="CE47" s="23">
        <f t="shared" si="120"/>
        <v>0</v>
      </c>
      <c r="CF47" s="23">
        <f t="shared" si="121"/>
        <v>0</v>
      </c>
      <c r="CG47" s="17"/>
      <c r="CH47" s="17"/>
      <c r="CI47" s="17"/>
      <c r="CJ47" s="17"/>
    </row>
    <row r="48" ht="60.0" customHeight="1">
      <c r="A48" s="297"/>
      <c r="B48" s="302"/>
      <c r="C48" s="23"/>
      <c r="D48" s="8" t="s">
        <v>209</v>
      </c>
      <c r="E48" s="291" t="s">
        <v>161</v>
      </c>
      <c r="F48" s="264" t="s">
        <v>62</v>
      </c>
      <c r="G48" s="264" t="s">
        <v>44</v>
      </c>
      <c r="H48" s="264" t="s">
        <v>208</v>
      </c>
      <c r="I48" s="17">
        <v>1.0</v>
      </c>
      <c r="J48" s="17" t="s">
        <v>154</v>
      </c>
      <c r="K48" s="304">
        <v>261.555</v>
      </c>
      <c r="L48" s="81"/>
      <c r="M48" s="305"/>
      <c r="N48" s="23"/>
      <c r="O48" s="305"/>
      <c r="P48" s="23"/>
      <c r="Q48" s="305"/>
      <c r="R48" s="23"/>
      <c r="S48" s="305"/>
      <c r="T48" s="305"/>
      <c r="U48" s="23"/>
      <c r="V48" s="305"/>
      <c r="W48" s="23"/>
      <c r="X48" s="305"/>
      <c r="Y48" s="306"/>
      <c r="Z48" s="81"/>
      <c r="AA48" s="268">
        <f>K48*L48+K48*M48+K48*N48+K48*O48+K48*P48+K48*Q48+K48*S48+K48*U48+K48*V48+K48*W48+K48*X48+K48*Y48+K48*T48+K48*Z48+K48*R48</f>
        <v>0</v>
      </c>
      <c r="AB48" s="17" t="str">
        <f t="shared" si="77"/>
        <v>No</v>
      </c>
      <c r="AC48" s="306" t="str">
        <f t="shared" si="78"/>
        <v>No</v>
      </c>
      <c r="AD48" s="23"/>
      <c r="AE48" s="247">
        <v>1.0</v>
      </c>
      <c r="AF48" s="248">
        <f t="shared" si="79"/>
        <v>0</v>
      </c>
      <c r="AG48" s="17"/>
      <c r="AH48" s="228">
        <v>1.75</v>
      </c>
      <c r="AI48" s="249">
        <f t="shared" si="80"/>
        <v>0</v>
      </c>
      <c r="AJ48" s="229">
        <f t="shared" si="81"/>
        <v>0</v>
      </c>
      <c r="AK48" s="229">
        <f t="shared" si="82"/>
        <v>0</v>
      </c>
      <c r="AL48" s="229">
        <f t="shared" si="83"/>
        <v>0</v>
      </c>
      <c r="AM48" s="229">
        <f t="shared" si="84"/>
        <v>0</v>
      </c>
      <c r="AN48" s="229">
        <f t="shared" si="85"/>
        <v>0</v>
      </c>
      <c r="AO48" s="229">
        <f t="shared" si="86"/>
        <v>0</v>
      </c>
      <c r="AP48" s="229">
        <f t="shared" si="87"/>
        <v>0</v>
      </c>
      <c r="AQ48" s="229">
        <f t="shared" si="88"/>
        <v>0</v>
      </c>
      <c r="AR48" s="229">
        <f t="shared" si="89"/>
        <v>0</v>
      </c>
      <c r="AS48" s="229">
        <f t="shared" si="90"/>
        <v>0</v>
      </c>
      <c r="AT48" s="229">
        <f t="shared" si="91"/>
        <v>0</v>
      </c>
      <c r="AU48" s="229">
        <f t="shared" si="92"/>
        <v>0</v>
      </c>
      <c r="AV48" s="229">
        <f t="shared" si="93"/>
        <v>0</v>
      </c>
      <c r="AW48" s="229">
        <f t="shared" si="94"/>
        <v>0</v>
      </c>
      <c r="AX48" s="229">
        <f>I48*Z48</f>
        <v>0</v>
      </c>
      <c r="AY48" s="230">
        <v>1.0</v>
      </c>
      <c r="AZ48" s="231">
        <v>5.0</v>
      </c>
      <c r="BA48" s="232"/>
      <c r="BB48" s="231"/>
      <c r="BC48" s="17"/>
      <c r="BD48" s="23">
        <f t="shared" si="95"/>
        <v>0</v>
      </c>
      <c r="BE48" s="23">
        <f t="shared" si="96"/>
        <v>0</v>
      </c>
      <c r="BF48" s="23">
        <f t="shared" si="97"/>
        <v>0</v>
      </c>
      <c r="BG48" s="23">
        <f t="shared" si="98"/>
        <v>0</v>
      </c>
      <c r="BH48" s="23">
        <f t="shared" si="99"/>
        <v>0</v>
      </c>
      <c r="BI48" s="23">
        <f t="shared" si="100"/>
        <v>0</v>
      </c>
      <c r="BJ48" s="23">
        <f t="shared" si="101"/>
        <v>0</v>
      </c>
      <c r="BK48" s="23">
        <f t="shared" si="102"/>
        <v>0</v>
      </c>
      <c r="BL48" s="17"/>
      <c r="BM48" s="17">
        <f t="shared" si="103"/>
        <v>0</v>
      </c>
      <c r="BN48" s="17">
        <f t="shared" si="104"/>
        <v>0</v>
      </c>
      <c r="BO48" s="17">
        <f t="shared" si="105"/>
        <v>0</v>
      </c>
      <c r="BP48" s="17"/>
      <c r="BQ48" s="23">
        <f t="shared" si="106"/>
        <v>0</v>
      </c>
      <c r="BR48" s="23">
        <f t="shared" si="107"/>
        <v>0</v>
      </c>
      <c r="BS48" s="23">
        <f t="shared" si="108"/>
        <v>0</v>
      </c>
      <c r="BT48" s="23">
        <f t="shared" si="109"/>
        <v>0</v>
      </c>
      <c r="BU48" s="23">
        <f t="shared" si="110"/>
        <v>0</v>
      </c>
      <c r="BV48" s="23">
        <f t="shared" si="111"/>
        <v>0</v>
      </c>
      <c r="BW48" s="23">
        <f t="shared" si="112"/>
        <v>0</v>
      </c>
      <c r="BX48" s="23">
        <f t="shared" si="113"/>
        <v>0</v>
      </c>
      <c r="BY48" s="23">
        <f t="shared" si="114"/>
        <v>0</v>
      </c>
      <c r="BZ48" s="23">
        <f t="shared" si="115"/>
        <v>0</v>
      </c>
      <c r="CA48" s="23">
        <f t="shared" si="116"/>
        <v>0</v>
      </c>
      <c r="CB48" s="23">
        <f t="shared" si="117"/>
        <v>0</v>
      </c>
      <c r="CC48" s="23">
        <f t="shared" si="118"/>
        <v>0</v>
      </c>
      <c r="CD48" s="23">
        <f t="shared" si="119"/>
        <v>0</v>
      </c>
      <c r="CE48" s="23">
        <f t="shared" si="120"/>
        <v>0</v>
      </c>
      <c r="CF48" s="23">
        <f t="shared" si="121"/>
        <v>0</v>
      </c>
      <c r="CG48" s="17"/>
      <c r="CH48" s="17"/>
      <c r="CI48" s="17"/>
      <c r="CJ48" s="17"/>
    </row>
    <row r="49" ht="60.0" customHeight="1">
      <c r="A49" s="297"/>
      <c r="B49" s="308"/>
      <c r="C49" s="23"/>
      <c r="D49" s="254" t="s">
        <v>210</v>
      </c>
      <c r="E49" s="309"/>
      <c r="F49" s="256" t="s">
        <v>56</v>
      </c>
      <c r="G49" s="256" t="s">
        <v>44</v>
      </c>
      <c r="H49" s="256" t="s">
        <v>211</v>
      </c>
      <c r="I49" s="258">
        <v>1.0</v>
      </c>
      <c r="J49" s="258" t="s">
        <v>154</v>
      </c>
      <c r="K49" s="274">
        <v>217.03500000000003</v>
      </c>
      <c r="L49" s="247"/>
      <c r="M49" s="260"/>
      <c r="N49" s="258"/>
      <c r="O49" s="260"/>
      <c r="P49" s="258"/>
      <c r="Q49" s="260"/>
      <c r="R49" s="258"/>
      <c r="S49" s="260"/>
      <c r="T49" s="260"/>
      <c r="U49" s="258"/>
      <c r="V49" s="260"/>
      <c r="W49" s="258"/>
      <c r="X49" s="260"/>
      <c r="Y49" s="248"/>
      <c r="Z49" s="275" t="s">
        <v>155</v>
      </c>
      <c r="AA49" s="262">
        <f>K49*L49+K49*M49+K49*N49+K49*O49+K49*P49+K49*Q49+K49*S49+K49*U49+K49*V49+K49*W49+K49*X49+K49*Y49+K49*T49+K49*R49</f>
        <v>0</v>
      </c>
      <c r="AB49" s="258" t="str">
        <f t="shared" si="77"/>
        <v>No</v>
      </c>
      <c r="AC49" s="248" t="str">
        <f t="shared" si="78"/>
        <v>No</v>
      </c>
      <c r="AD49" s="23"/>
      <c r="AE49" s="247">
        <v>1.0</v>
      </c>
      <c r="AF49" s="248">
        <f t="shared" si="79"/>
        <v>0</v>
      </c>
      <c r="AG49" s="23"/>
      <c r="AH49" s="228">
        <v>1.8</v>
      </c>
      <c r="AI49" s="249">
        <f t="shared" si="80"/>
        <v>0</v>
      </c>
      <c r="AJ49" s="229">
        <f t="shared" si="81"/>
        <v>0</v>
      </c>
      <c r="AK49" s="229">
        <f t="shared" si="82"/>
        <v>0</v>
      </c>
      <c r="AL49" s="229">
        <f t="shared" si="83"/>
        <v>0</v>
      </c>
      <c r="AM49" s="229">
        <f t="shared" si="84"/>
        <v>0</v>
      </c>
      <c r="AN49" s="229">
        <f t="shared" si="85"/>
        <v>0</v>
      </c>
      <c r="AO49" s="229">
        <f t="shared" si="86"/>
        <v>0</v>
      </c>
      <c r="AP49" s="229">
        <f t="shared" si="87"/>
        <v>0</v>
      </c>
      <c r="AQ49" s="229">
        <f t="shared" si="88"/>
        <v>0</v>
      </c>
      <c r="AR49" s="229">
        <f t="shared" si="89"/>
        <v>0</v>
      </c>
      <c r="AS49" s="229">
        <f t="shared" si="90"/>
        <v>0</v>
      </c>
      <c r="AT49" s="229">
        <f t="shared" si="91"/>
        <v>0</v>
      </c>
      <c r="AU49" s="229">
        <f t="shared" si="92"/>
        <v>0</v>
      </c>
      <c r="AV49" s="229">
        <f t="shared" si="93"/>
        <v>0</v>
      </c>
      <c r="AW49" s="229">
        <f t="shared" si="94"/>
        <v>0</v>
      </c>
      <c r="AX49" s="229"/>
      <c r="AY49" s="230">
        <v>1.0</v>
      </c>
      <c r="AZ49" s="231">
        <v>5.0</v>
      </c>
      <c r="BA49" s="232"/>
      <c r="BB49" s="231"/>
      <c r="BC49" s="23"/>
      <c r="BD49" s="23">
        <f t="shared" si="95"/>
        <v>0</v>
      </c>
      <c r="BE49" s="23">
        <f t="shared" si="96"/>
        <v>0</v>
      </c>
      <c r="BF49" s="23">
        <f t="shared" si="97"/>
        <v>0</v>
      </c>
      <c r="BG49" s="23">
        <f t="shared" si="98"/>
        <v>0</v>
      </c>
      <c r="BH49" s="23">
        <f t="shared" si="99"/>
        <v>0</v>
      </c>
      <c r="BI49" s="23">
        <f t="shared" si="100"/>
        <v>0</v>
      </c>
      <c r="BJ49" s="23">
        <f t="shared" si="101"/>
        <v>0</v>
      </c>
      <c r="BK49" s="23">
        <f t="shared" si="102"/>
        <v>0</v>
      </c>
      <c r="BL49" s="23"/>
      <c r="BM49" s="17">
        <f t="shared" si="103"/>
        <v>0</v>
      </c>
      <c r="BN49" s="17">
        <f t="shared" si="104"/>
        <v>0</v>
      </c>
      <c r="BO49" s="17">
        <f t="shared" si="105"/>
        <v>0</v>
      </c>
      <c r="BP49" s="23"/>
      <c r="BQ49" s="23">
        <f t="shared" si="106"/>
        <v>0</v>
      </c>
      <c r="BR49" s="23">
        <f t="shared" si="107"/>
        <v>0</v>
      </c>
      <c r="BS49" s="23">
        <f t="shared" si="108"/>
        <v>0</v>
      </c>
      <c r="BT49" s="23">
        <f t="shared" si="109"/>
        <v>0</v>
      </c>
      <c r="BU49" s="23">
        <f t="shared" si="110"/>
        <v>0</v>
      </c>
      <c r="BV49" s="23">
        <f t="shared" si="111"/>
        <v>0</v>
      </c>
      <c r="BW49" s="23">
        <f t="shared" si="112"/>
        <v>0</v>
      </c>
      <c r="BX49" s="23">
        <f t="shared" si="113"/>
        <v>0</v>
      </c>
      <c r="BY49" s="23">
        <f t="shared" si="114"/>
        <v>0</v>
      </c>
      <c r="BZ49" s="23">
        <f t="shared" si="115"/>
        <v>0</v>
      </c>
      <c r="CA49" s="23">
        <f t="shared" si="116"/>
        <v>0</v>
      </c>
      <c r="CB49" s="23">
        <f t="shared" si="117"/>
        <v>0</v>
      </c>
      <c r="CC49" s="23">
        <f t="shared" si="118"/>
        <v>0</v>
      </c>
      <c r="CD49" s="23">
        <f t="shared" si="119"/>
        <v>0</v>
      </c>
      <c r="CE49" s="23">
        <f t="shared" si="120"/>
        <v>0</v>
      </c>
      <c r="CF49" s="23">
        <f t="shared" si="121"/>
        <v>0</v>
      </c>
      <c r="CG49" s="23"/>
      <c r="CH49" s="23"/>
      <c r="CI49" s="23"/>
      <c r="CJ49" s="23"/>
    </row>
    <row r="50" ht="60.0" customHeight="1">
      <c r="A50" s="297"/>
      <c r="B50" s="300"/>
      <c r="C50" s="23"/>
      <c r="D50" s="254" t="s">
        <v>212</v>
      </c>
      <c r="E50" s="273" t="s">
        <v>161</v>
      </c>
      <c r="F50" s="256" t="s">
        <v>56</v>
      </c>
      <c r="G50" s="256" t="s">
        <v>44</v>
      </c>
      <c r="H50" s="256" t="s">
        <v>211</v>
      </c>
      <c r="I50" s="258">
        <v>1.0</v>
      </c>
      <c r="J50" s="258" t="s">
        <v>154</v>
      </c>
      <c r="K50" s="274">
        <v>261.555</v>
      </c>
      <c r="L50" s="247"/>
      <c r="M50" s="260"/>
      <c r="N50" s="258"/>
      <c r="O50" s="260"/>
      <c r="P50" s="258"/>
      <c r="Q50" s="260"/>
      <c r="R50" s="258"/>
      <c r="S50" s="260"/>
      <c r="T50" s="260"/>
      <c r="U50" s="258"/>
      <c r="V50" s="260"/>
      <c r="W50" s="258"/>
      <c r="X50" s="260"/>
      <c r="Y50" s="248"/>
      <c r="Z50" s="247"/>
      <c r="AA50" s="262">
        <f>K50*L50+K50*M50+K50*N50+K50*O50+K50*P50+K50*Q50+K50*S50+K50*U50+K50*V50+K50*W50+K50*X50+K50*Y50+K50*T50+K50*Z50+K50*R50</f>
        <v>0</v>
      </c>
      <c r="AB50" s="258" t="str">
        <f t="shared" si="77"/>
        <v>No</v>
      </c>
      <c r="AC50" s="248" t="str">
        <f t="shared" si="78"/>
        <v>No</v>
      </c>
      <c r="AD50" s="23"/>
      <c r="AE50" s="247">
        <v>1.0</v>
      </c>
      <c r="AF50" s="248">
        <f t="shared" si="79"/>
        <v>0</v>
      </c>
      <c r="AG50" s="23"/>
      <c r="AH50" s="228">
        <v>1.8</v>
      </c>
      <c r="AI50" s="249">
        <f t="shared" si="80"/>
        <v>0</v>
      </c>
      <c r="AJ50" s="229">
        <f t="shared" si="81"/>
        <v>0</v>
      </c>
      <c r="AK50" s="229">
        <f t="shared" si="82"/>
        <v>0</v>
      </c>
      <c r="AL50" s="229">
        <f t="shared" si="83"/>
        <v>0</v>
      </c>
      <c r="AM50" s="229">
        <f t="shared" si="84"/>
        <v>0</v>
      </c>
      <c r="AN50" s="229">
        <f t="shared" si="85"/>
        <v>0</v>
      </c>
      <c r="AO50" s="229">
        <f t="shared" si="86"/>
        <v>0</v>
      </c>
      <c r="AP50" s="229">
        <f t="shared" si="87"/>
        <v>0</v>
      </c>
      <c r="AQ50" s="229">
        <f t="shared" si="88"/>
        <v>0</v>
      </c>
      <c r="AR50" s="229">
        <f t="shared" si="89"/>
        <v>0</v>
      </c>
      <c r="AS50" s="229">
        <f t="shared" si="90"/>
        <v>0</v>
      </c>
      <c r="AT50" s="229">
        <f t="shared" si="91"/>
        <v>0</v>
      </c>
      <c r="AU50" s="229">
        <f t="shared" si="92"/>
        <v>0</v>
      </c>
      <c r="AV50" s="229">
        <f t="shared" si="93"/>
        <v>0</v>
      </c>
      <c r="AW50" s="229">
        <f t="shared" si="94"/>
        <v>0</v>
      </c>
      <c r="AX50" s="229">
        <f>I50*Z50</f>
        <v>0</v>
      </c>
      <c r="AY50" s="230">
        <v>1.0</v>
      </c>
      <c r="AZ50" s="231">
        <v>5.0</v>
      </c>
      <c r="BA50" s="232"/>
      <c r="BB50" s="231"/>
      <c r="BC50" s="23"/>
      <c r="BD50" s="23">
        <f t="shared" si="95"/>
        <v>0</v>
      </c>
      <c r="BE50" s="23">
        <f t="shared" si="96"/>
        <v>0</v>
      </c>
      <c r="BF50" s="23">
        <f t="shared" si="97"/>
        <v>0</v>
      </c>
      <c r="BG50" s="23">
        <f t="shared" si="98"/>
        <v>0</v>
      </c>
      <c r="BH50" s="23">
        <f t="shared" si="99"/>
        <v>0</v>
      </c>
      <c r="BI50" s="23">
        <f t="shared" si="100"/>
        <v>0</v>
      </c>
      <c r="BJ50" s="23">
        <f t="shared" si="101"/>
        <v>0</v>
      </c>
      <c r="BK50" s="23">
        <f t="shared" si="102"/>
        <v>0</v>
      </c>
      <c r="BL50" s="23"/>
      <c r="BM50" s="17">
        <f t="shared" si="103"/>
        <v>0</v>
      </c>
      <c r="BN50" s="17">
        <f t="shared" si="104"/>
        <v>0</v>
      </c>
      <c r="BO50" s="17">
        <f t="shared" si="105"/>
        <v>0</v>
      </c>
      <c r="BP50" s="23"/>
      <c r="BQ50" s="23">
        <f t="shared" si="106"/>
        <v>0</v>
      </c>
      <c r="BR50" s="23">
        <f t="shared" si="107"/>
        <v>0</v>
      </c>
      <c r="BS50" s="23">
        <f t="shared" si="108"/>
        <v>0</v>
      </c>
      <c r="BT50" s="23">
        <f t="shared" si="109"/>
        <v>0</v>
      </c>
      <c r="BU50" s="23">
        <f t="shared" si="110"/>
        <v>0</v>
      </c>
      <c r="BV50" s="23">
        <f t="shared" si="111"/>
        <v>0</v>
      </c>
      <c r="BW50" s="23">
        <f t="shared" si="112"/>
        <v>0</v>
      </c>
      <c r="BX50" s="23">
        <f t="shared" si="113"/>
        <v>0</v>
      </c>
      <c r="BY50" s="23">
        <f t="shared" si="114"/>
        <v>0</v>
      </c>
      <c r="BZ50" s="23">
        <f t="shared" si="115"/>
        <v>0</v>
      </c>
      <c r="CA50" s="23">
        <f t="shared" si="116"/>
        <v>0</v>
      </c>
      <c r="CB50" s="23">
        <f t="shared" si="117"/>
        <v>0</v>
      </c>
      <c r="CC50" s="23">
        <f t="shared" si="118"/>
        <v>0</v>
      </c>
      <c r="CD50" s="23">
        <f t="shared" si="119"/>
        <v>0</v>
      </c>
      <c r="CE50" s="23">
        <f t="shared" si="120"/>
        <v>0</v>
      </c>
      <c r="CF50" s="23">
        <f t="shared" si="121"/>
        <v>0</v>
      </c>
      <c r="CG50" s="23"/>
      <c r="CH50" s="23"/>
      <c r="CI50" s="23"/>
      <c r="CJ50" s="23"/>
    </row>
    <row r="51" ht="60.0" customHeight="1">
      <c r="A51" s="297"/>
      <c r="B51" s="302"/>
      <c r="C51" s="23"/>
      <c r="D51" s="8" t="s">
        <v>213</v>
      </c>
      <c r="E51" s="303"/>
      <c r="F51" s="264" t="s">
        <v>53</v>
      </c>
      <c r="G51" s="264" t="s">
        <v>45</v>
      </c>
      <c r="H51" s="264" t="s">
        <v>214</v>
      </c>
      <c r="I51" s="17">
        <v>1.0</v>
      </c>
      <c r="J51" s="17" t="s">
        <v>154</v>
      </c>
      <c r="K51" s="304">
        <v>261.555</v>
      </c>
      <c r="L51" s="81"/>
      <c r="M51" s="305"/>
      <c r="N51" s="23"/>
      <c r="O51" s="305"/>
      <c r="P51" s="23"/>
      <c r="Q51" s="305"/>
      <c r="R51" s="23"/>
      <c r="S51" s="305"/>
      <c r="T51" s="305"/>
      <c r="U51" s="23"/>
      <c r="V51" s="305"/>
      <c r="W51" s="23"/>
      <c r="X51" s="305"/>
      <c r="Y51" s="306"/>
      <c r="Z51" s="307" t="s">
        <v>155</v>
      </c>
      <c r="AA51" s="268">
        <f>K51*L51+K51*M51+K51*N51+K51*O51+K51*P51+K51*Q51+K51*S51+K51*U51+K51*V51+K51*W51+K51*X51+K51*Y51+K51*T51+K51*R51</f>
        <v>0</v>
      </c>
      <c r="AB51" s="17" t="str">
        <f t="shared" si="77"/>
        <v>No</v>
      </c>
      <c r="AC51" s="306" t="str">
        <f t="shared" si="78"/>
        <v>No</v>
      </c>
      <c r="AD51" s="23"/>
      <c r="AE51" s="247">
        <v>1.0</v>
      </c>
      <c r="AF51" s="248">
        <f t="shared" si="79"/>
        <v>0</v>
      </c>
      <c r="AG51" s="17"/>
      <c r="AH51" s="228">
        <v>3.45</v>
      </c>
      <c r="AI51" s="249">
        <f t="shared" si="80"/>
        <v>0</v>
      </c>
      <c r="AJ51" s="229">
        <f t="shared" si="81"/>
        <v>0</v>
      </c>
      <c r="AK51" s="229">
        <f t="shared" si="82"/>
        <v>0</v>
      </c>
      <c r="AL51" s="229">
        <f t="shared" si="83"/>
        <v>0</v>
      </c>
      <c r="AM51" s="229">
        <f t="shared" si="84"/>
        <v>0</v>
      </c>
      <c r="AN51" s="229">
        <f t="shared" si="85"/>
        <v>0</v>
      </c>
      <c r="AO51" s="229">
        <f t="shared" si="86"/>
        <v>0</v>
      </c>
      <c r="AP51" s="229">
        <f t="shared" si="87"/>
        <v>0</v>
      </c>
      <c r="AQ51" s="229">
        <f t="shared" si="88"/>
        <v>0</v>
      </c>
      <c r="AR51" s="229">
        <f t="shared" si="89"/>
        <v>0</v>
      </c>
      <c r="AS51" s="229">
        <f t="shared" si="90"/>
        <v>0</v>
      </c>
      <c r="AT51" s="229">
        <f t="shared" si="91"/>
        <v>0</v>
      </c>
      <c r="AU51" s="229">
        <f t="shared" si="92"/>
        <v>0</v>
      </c>
      <c r="AV51" s="229">
        <f t="shared" si="93"/>
        <v>0</v>
      </c>
      <c r="AW51" s="229">
        <f t="shared" si="94"/>
        <v>0</v>
      </c>
      <c r="AX51" s="229"/>
      <c r="AY51" s="230">
        <v>1.0</v>
      </c>
      <c r="AZ51" s="231">
        <v>6.0</v>
      </c>
      <c r="BA51" s="232"/>
      <c r="BB51" s="231"/>
      <c r="BC51" s="17"/>
      <c r="BD51" s="23">
        <f t="shared" si="95"/>
        <v>0</v>
      </c>
      <c r="BE51" s="23">
        <f t="shared" si="96"/>
        <v>0</v>
      </c>
      <c r="BF51" s="23">
        <f t="shared" si="97"/>
        <v>0</v>
      </c>
      <c r="BG51" s="23">
        <f t="shared" si="98"/>
        <v>0</v>
      </c>
      <c r="BH51" s="23">
        <f t="shared" si="99"/>
        <v>0</v>
      </c>
      <c r="BI51" s="23">
        <f t="shared" si="100"/>
        <v>0</v>
      </c>
      <c r="BJ51" s="23">
        <f t="shared" si="101"/>
        <v>0</v>
      </c>
      <c r="BK51" s="23">
        <f t="shared" si="102"/>
        <v>0</v>
      </c>
      <c r="BL51" s="17"/>
      <c r="BM51" s="17">
        <f t="shared" si="103"/>
        <v>0</v>
      </c>
      <c r="BN51" s="17">
        <f t="shared" si="104"/>
        <v>0</v>
      </c>
      <c r="BO51" s="17">
        <f t="shared" si="105"/>
        <v>0</v>
      </c>
      <c r="BP51" s="17"/>
      <c r="BQ51" s="23">
        <f t="shared" si="106"/>
        <v>0</v>
      </c>
      <c r="BR51" s="23">
        <f t="shared" si="107"/>
        <v>0</v>
      </c>
      <c r="BS51" s="23">
        <f t="shared" si="108"/>
        <v>0</v>
      </c>
      <c r="BT51" s="23">
        <f t="shared" si="109"/>
        <v>0</v>
      </c>
      <c r="BU51" s="23">
        <f t="shared" si="110"/>
        <v>0</v>
      </c>
      <c r="BV51" s="23">
        <f t="shared" si="111"/>
        <v>0</v>
      </c>
      <c r="BW51" s="23">
        <f t="shared" si="112"/>
        <v>0</v>
      </c>
      <c r="BX51" s="23">
        <f t="shared" si="113"/>
        <v>0</v>
      </c>
      <c r="BY51" s="23">
        <f t="shared" si="114"/>
        <v>0</v>
      </c>
      <c r="BZ51" s="23">
        <f t="shared" si="115"/>
        <v>0</v>
      </c>
      <c r="CA51" s="23">
        <f t="shared" si="116"/>
        <v>0</v>
      </c>
      <c r="CB51" s="23">
        <f t="shared" si="117"/>
        <v>0</v>
      </c>
      <c r="CC51" s="23">
        <f t="shared" si="118"/>
        <v>0</v>
      </c>
      <c r="CD51" s="23">
        <f t="shared" si="119"/>
        <v>0</v>
      </c>
      <c r="CE51" s="23">
        <f t="shared" si="120"/>
        <v>0</v>
      </c>
      <c r="CF51" s="23">
        <f t="shared" si="121"/>
        <v>0</v>
      </c>
      <c r="CG51" s="17"/>
      <c r="CH51" s="17"/>
      <c r="CI51" s="17"/>
      <c r="CJ51" s="17"/>
    </row>
    <row r="52" ht="60.0" customHeight="1">
      <c r="A52" s="297"/>
      <c r="B52" s="310"/>
      <c r="C52" s="19"/>
      <c r="D52" s="280" t="s">
        <v>215</v>
      </c>
      <c r="E52" s="311" t="s">
        <v>161</v>
      </c>
      <c r="F52" s="282" t="s">
        <v>53</v>
      </c>
      <c r="G52" s="282" t="s">
        <v>45</v>
      </c>
      <c r="H52" s="282" t="s">
        <v>214</v>
      </c>
      <c r="I52" s="279">
        <v>1.0</v>
      </c>
      <c r="J52" s="279" t="s">
        <v>154</v>
      </c>
      <c r="K52" s="312">
        <v>289.38000000000005</v>
      </c>
      <c r="L52" s="75"/>
      <c r="M52" s="313"/>
      <c r="N52" s="19"/>
      <c r="O52" s="313"/>
      <c r="P52" s="19"/>
      <c r="Q52" s="313"/>
      <c r="R52" s="19"/>
      <c r="S52" s="313"/>
      <c r="T52" s="313"/>
      <c r="U52" s="19"/>
      <c r="V52" s="313"/>
      <c r="W52" s="19"/>
      <c r="X52" s="313"/>
      <c r="Y52" s="314"/>
      <c r="Z52" s="75"/>
      <c r="AA52" s="288">
        <f>K52*L52+K52*M52+K52*N52+K52*O52+K52*P52+K52*Q52+K52*S52+K52*U52+K52*V52+K52*W52+K52*X52+K52*Y52+K52*T52+K52*Z52+K52*R52</f>
        <v>0</v>
      </c>
      <c r="AB52" s="279" t="str">
        <f t="shared" si="77"/>
        <v>No</v>
      </c>
      <c r="AC52" s="314" t="str">
        <f t="shared" si="78"/>
        <v>No</v>
      </c>
      <c r="AD52" s="23"/>
      <c r="AE52" s="315">
        <v>1.0</v>
      </c>
      <c r="AF52" s="316">
        <f t="shared" si="79"/>
        <v>0</v>
      </c>
      <c r="AG52" s="17"/>
      <c r="AH52" s="317">
        <v>3.45</v>
      </c>
      <c r="AI52" s="249">
        <f t="shared" si="80"/>
        <v>0</v>
      </c>
      <c r="AJ52" s="229">
        <f t="shared" si="81"/>
        <v>0</v>
      </c>
      <c r="AK52" s="229">
        <f t="shared" si="82"/>
        <v>0</v>
      </c>
      <c r="AL52" s="229">
        <f t="shared" si="83"/>
        <v>0</v>
      </c>
      <c r="AM52" s="229">
        <f t="shared" si="84"/>
        <v>0</v>
      </c>
      <c r="AN52" s="229">
        <f t="shared" si="85"/>
        <v>0</v>
      </c>
      <c r="AO52" s="229">
        <f t="shared" si="86"/>
        <v>0</v>
      </c>
      <c r="AP52" s="229">
        <f t="shared" si="87"/>
        <v>0</v>
      </c>
      <c r="AQ52" s="229">
        <f t="shared" si="88"/>
        <v>0</v>
      </c>
      <c r="AR52" s="229">
        <f t="shared" si="89"/>
        <v>0</v>
      </c>
      <c r="AS52" s="229">
        <f t="shared" si="90"/>
        <v>0</v>
      </c>
      <c r="AT52" s="229">
        <f t="shared" si="91"/>
        <v>0</v>
      </c>
      <c r="AU52" s="229">
        <f t="shared" si="92"/>
        <v>0</v>
      </c>
      <c r="AV52" s="229">
        <f t="shared" si="93"/>
        <v>0</v>
      </c>
      <c r="AW52" s="229">
        <f t="shared" si="94"/>
        <v>0</v>
      </c>
      <c r="AX52" s="229">
        <f>I52*Z52</f>
        <v>0</v>
      </c>
      <c r="AY52" s="318">
        <v>1.0</v>
      </c>
      <c r="AZ52" s="319">
        <v>6.0</v>
      </c>
      <c r="BA52" s="320"/>
      <c r="BB52" s="319"/>
      <c r="BC52" s="17"/>
      <c r="BD52" s="23">
        <f t="shared" si="95"/>
        <v>0</v>
      </c>
      <c r="BE52" s="23">
        <f t="shared" si="96"/>
        <v>0</v>
      </c>
      <c r="BF52" s="23">
        <f t="shared" si="97"/>
        <v>0</v>
      </c>
      <c r="BG52" s="23">
        <f t="shared" si="98"/>
        <v>0</v>
      </c>
      <c r="BH52" s="23">
        <f t="shared" si="99"/>
        <v>0</v>
      </c>
      <c r="BI52" s="23">
        <f t="shared" si="100"/>
        <v>0</v>
      </c>
      <c r="BJ52" s="23">
        <f t="shared" si="101"/>
        <v>0</v>
      </c>
      <c r="BK52" s="23">
        <f t="shared" si="102"/>
        <v>0</v>
      </c>
      <c r="BL52" s="17"/>
      <c r="BM52" s="17">
        <f t="shared" si="103"/>
        <v>0</v>
      </c>
      <c r="BN52" s="17">
        <f t="shared" si="104"/>
        <v>0</v>
      </c>
      <c r="BO52" s="17">
        <f t="shared" si="105"/>
        <v>0</v>
      </c>
      <c r="BP52" s="17"/>
      <c r="BQ52" s="23">
        <f t="shared" si="106"/>
        <v>0</v>
      </c>
      <c r="BR52" s="23">
        <f t="shared" si="107"/>
        <v>0</v>
      </c>
      <c r="BS52" s="23">
        <f t="shared" si="108"/>
        <v>0</v>
      </c>
      <c r="BT52" s="23">
        <f t="shared" si="109"/>
        <v>0</v>
      </c>
      <c r="BU52" s="23">
        <f t="shared" si="110"/>
        <v>0</v>
      </c>
      <c r="BV52" s="23">
        <f t="shared" si="111"/>
        <v>0</v>
      </c>
      <c r="BW52" s="23">
        <f t="shared" si="112"/>
        <v>0</v>
      </c>
      <c r="BX52" s="23">
        <f t="shared" si="113"/>
        <v>0</v>
      </c>
      <c r="BY52" s="23">
        <f t="shared" si="114"/>
        <v>0</v>
      </c>
      <c r="BZ52" s="23">
        <f t="shared" si="115"/>
        <v>0</v>
      </c>
      <c r="CA52" s="23">
        <f t="shared" si="116"/>
        <v>0</v>
      </c>
      <c r="CB52" s="23">
        <f t="shared" si="117"/>
        <v>0</v>
      </c>
      <c r="CC52" s="23">
        <f t="shared" si="118"/>
        <v>0</v>
      </c>
      <c r="CD52" s="23">
        <f t="shared" si="119"/>
        <v>0</v>
      </c>
      <c r="CE52" s="23">
        <f t="shared" si="120"/>
        <v>0</v>
      </c>
      <c r="CF52" s="23">
        <f t="shared" si="121"/>
        <v>0</v>
      </c>
      <c r="CG52" s="17"/>
      <c r="CH52" s="17"/>
      <c r="CI52" s="17"/>
      <c r="CJ52" s="17"/>
    </row>
    <row r="53" ht="35.25" customHeight="1">
      <c r="A53" s="17"/>
      <c r="B53" s="220"/>
      <c r="C53" s="44"/>
      <c r="D53" s="221"/>
      <c r="E53" s="220"/>
      <c r="F53" s="221"/>
      <c r="G53" s="221"/>
      <c r="H53" s="221"/>
      <c r="I53" s="221"/>
      <c r="J53" s="44"/>
      <c r="K53" s="293" t="s">
        <v>150</v>
      </c>
      <c r="L53" s="222"/>
      <c r="M53" s="17"/>
      <c r="N53" s="223"/>
      <c r="O53" s="44"/>
      <c r="P53" s="44"/>
      <c r="Q53" s="44"/>
      <c r="R53" s="44"/>
      <c r="S53" s="44"/>
      <c r="T53" s="44"/>
      <c r="U53" s="224"/>
      <c r="V53" s="225"/>
      <c r="W53" s="97"/>
      <c r="X53" s="226"/>
      <c r="Y53" s="226"/>
      <c r="Z53" s="226"/>
      <c r="AA53" s="321"/>
      <c r="AB53" s="227" t="s">
        <v>151</v>
      </c>
      <c r="AC53" s="227" t="s">
        <v>151</v>
      </c>
      <c r="AD53" s="17"/>
      <c r="AE53" s="17"/>
      <c r="AF53" s="17"/>
      <c r="AG53" s="17"/>
      <c r="AH53" s="228"/>
      <c r="AI53" s="228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17"/>
      <c r="AY53" s="230"/>
      <c r="AZ53" s="231"/>
      <c r="BA53" s="232"/>
      <c r="BB53" s="231"/>
      <c r="BC53" s="17"/>
      <c r="BD53" s="17"/>
      <c r="BE53" s="23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ht="60.0" customHeight="1">
      <c r="A54" s="233"/>
      <c r="B54" s="322"/>
      <c r="C54" s="235"/>
      <c r="D54" s="236" t="s">
        <v>216</v>
      </c>
      <c r="E54" s="323"/>
      <c r="F54" s="238" t="s">
        <v>53</v>
      </c>
      <c r="G54" s="238" t="s">
        <v>44</v>
      </c>
      <c r="H54" s="238" t="s">
        <v>217</v>
      </c>
      <c r="I54" s="240">
        <v>2.0</v>
      </c>
      <c r="J54" s="240" t="s">
        <v>154</v>
      </c>
      <c r="K54" s="241">
        <v>289.8</v>
      </c>
      <c r="L54" s="242"/>
      <c r="M54" s="243"/>
      <c r="N54" s="240"/>
      <c r="O54" s="243"/>
      <c r="P54" s="240"/>
      <c r="Q54" s="243"/>
      <c r="R54" s="240"/>
      <c r="S54" s="243"/>
      <c r="T54" s="243"/>
      <c r="U54" s="240"/>
      <c r="V54" s="243"/>
      <c r="W54" s="240"/>
      <c r="X54" s="243"/>
      <c r="Y54" s="244"/>
      <c r="Z54" s="324" t="s">
        <v>155</v>
      </c>
      <c r="AA54" s="325">
        <f t="shared" ref="AA54:AA63" si="124">K54*L54+K54*M54+K54*N54+K54*O54+K54*P54+K54*Q54+K54*S54+K54*U54+K54*V54+K54*W54+K54*X54+K54*Y54+K54*T54+K54*R54</f>
        <v>0</v>
      </c>
      <c r="AB54" s="240" t="str">
        <f t="shared" ref="AB54:AB63" si="125">IF(SUM(L54:Y54)&gt;0,"Yes","No")</f>
        <v>No</v>
      </c>
      <c r="AC54" s="244" t="str">
        <f t="shared" ref="AC54:AC63" si="126">IF(B54="New","Yes","No")</f>
        <v>No</v>
      </c>
      <c r="AD54" s="23"/>
      <c r="AE54" s="247">
        <v>2.0</v>
      </c>
      <c r="AF54" s="248">
        <f t="shared" ref="AF54:AF63" si="127">AE54*SUM(L54:Y54)</f>
        <v>0</v>
      </c>
      <c r="AG54" s="23"/>
      <c r="AH54" s="228">
        <v>1.8</v>
      </c>
      <c r="AI54" s="249">
        <f t="shared" ref="AI54:AI63" si="128">SUM(L54:Y54)*AH54</f>
        <v>0</v>
      </c>
      <c r="AJ54" s="229">
        <f t="shared" ref="AJ54:AO54" si="122">$I$54*L54</f>
        <v>0</v>
      </c>
      <c r="AK54" s="229">
        <f t="shared" si="122"/>
        <v>0</v>
      </c>
      <c r="AL54" s="229">
        <f t="shared" si="122"/>
        <v>0</v>
      </c>
      <c r="AM54" s="229">
        <f t="shared" si="122"/>
        <v>0</v>
      </c>
      <c r="AN54" s="229">
        <f t="shared" si="122"/>
        <v>0</v>
      </c>
      <c r="AO54" s="229">
        <f t="shared" si="122"/>
        <v>0</v>
      </c>
      <c r="AP54" s="229">
        <f t="shared" ref="AP54:AP63" si="130">I54*R54</f>
        <v>0</v>
      </c>
      <c r="AQ54" s="229">
        <f t="shared" ref="AQ54:AW54" si="123">$I$54*S54</f>
        <v>0</v>
      </c>
      <c r="AR54" s="229">
        <f t="shared" si="123"/>
        <v>0</v>
      </c>
      <c r="AS54" s="229">
        <f t="shared" si="123"/>
        <v>0</v>
      </c>
      <c r="AT54" s="229">
        <f t="shared" si="123"/>
        <v>0</v>
      </c>
      <c r="AU54" s="229">
        <f t="shared" si="123"/>
        <v>0</v>
      </c>
      <c r="AV54" s="229">
        <f t="shared" si="123"/>
        <v>0</v>
      </c>
      <c r="AW54" s="229">
        <f t="shared" si="123"/>
        <v>0</v>
      </c>
      <c r="AX54" s="326"/>
      <c r="AY54" s="230">
        <v>2.0</v>
      </c>
      <c r="AZ54" s="231">
        <v>8.0</v>
      </c>
      <c r="BA54" s="232"/>
      <c r="BB54" s="231"/>
      <c r="BC54" s="23"/>
      <c r="BD54" s="23">
        <f t="shared" ref="BD54:BD63" si="132">IF(G54="XS",IF(SUM(L54:Z54)&gt;0,SUM(L54:Z54),0),0)*I54</f>
        <v>0</v>
      </c>
      <c r="BE54" s="23">
        <f t="shared" ref="BE54:BE63" si="133">IF(G54="S",IF(SUM(L54:Z54)&gt;0,SUM(L54:Z54),0),0)*I54</f>
        <v>0</v>
      </c>
      <c r="BF54" s="23">
        <f t="shared" ref="BF54:BF63" si="134">IF(G54="M",IF(SUM(L54:Z54)&gt;0,SUM(L54:Z54),0),0)*I54</f>
        <v>0</v>
      </c>
      <c r="BG54" s="23">
        <f t="shared" ref="BG54:BG63" si="135">IF(G54="L",IF(SUM(L54:Z54)&gt;0,SUM(L54:Z54),0),0)*I54</f>
        <v>0</v>
      </c>
      <c r="BH54" s="23">
        <f t="shared" ref="BH54:BH63" si="136">IF(G54="XL",IF(SUM(L54:Z54)&gt;0,SUM(L54:Z54),0),0)*I54</f>
        <v>0</v>
      </c>
      <c r="BI54" s="23">
        <f t="shared" ref="BI54:BI63" si="137">IF(G54="2XL",IF(SUM(L54:Z54)&gt;0,SUM(L54:Z54),0),0)*I54</f>
        <v>0</v>
      </c>
      <c r="BJ54" s="23">
        <f t="shared" ref="BJ54:BJ63" si="138">IF(G54="3XL",IF(SUM(L54:Z54)&gt;0,SUM(L54:Z54),0),0)*I54</f>
        <v>0</v>
      </c>
      <c r="BK54" s="23">
        <f t="shared" ref="BK54:BK63" si="139">IF(G54="various",IF(SUM(L54:Z54)&gt;0,SUM(L54:Z54),0),0)*I54</f>
        <v>0</v>
      </c>
      <c r="BL54" s="23"/>
      <c r="BM54" s="17">
        <f t="shared" ref="BM54:BM63" si="140">IF(E54="",IF(SUM(L54:Z54)&gt;0,SUM(L54:Z54),0),0)*I54</f>
        <v>0</v>
      </c>
      <c r="BN54" s="17">
        <f t="shared" ref="BN54:BN63" si="141">IF(E54="Dual tex.",IF(SUM(L54:Z54)&gt;0,SUM(L54:Z54),0),0)*I54</f>
        <v>0</v>
      </c>
      <c r="BO54" s="17">
        <f t="shared" ref="BO54:BO63" si="142">IF(E54="No tex.",IF(SUM(L54:Z54)&gt;0,SUM(L54:Z54),0),0)*I54</f>
        <v>0</v>
      </c>
      <c r="BP54" s="17"/>
      <c r="BQ54" s="23">
        <f t="shared" ref="BQ54:BQ63" si="143">IF(F54="sloper",IF(SUM(L54:Z54)&gt;0,SUM(L54:Z54),0),0)*I54</f>
        <v>0</v>
      </c>
      <c r="BR54" s="23">
        <f t="shared" ref="BR54:BR63" si="144">IF(F54="footholds",IF(SUM(L54:Z54)&gt;0,SUM(L54:Z54),0),0)*I54</f>
        <v>0</v>
      </c>
      <c r="BS54" s="23">
        <f t="shared" ref="BS54:BS63" si="145">IF(F54="micros",IF(SUM(L54:Z54)&gt;0,SUM(L54:Z54),0),0)*I54</f>
        <v>0</v>
      </c>
      <c r="BT54" s="23">
        <f t="shared" ref="BT54:BT63" si="146">IF(F54="jug",IF(SUM(L54:Z54)&gt;0,SUM(L54:Z54),0),0)*I54</f>
        <v>0</v>
      </c>
      <c r="BU54" s="23">
        <f t="shared" ref="BU54:BU63" si="147">IF(F54="ledge",IF(SUM(L54:Z54)&gt;0,SUM(L54:Z54),0),0)*I54</f>
        <v>0</v>
      </c>
      <c r="BV54" s="23">
        <f t="shared" ref="BV54:BV63" si="148">IF(F54="edge",IF(SUM(L54:Z54)&gt;0,SUM(L54:Z54),0),0)*I54</f>
        <v>0</v>
      </c>
      <c r="BW54" s="23">
        <f t="shared" ref="BW54:BW63" si="149">IF(F54="crimp",IF(SUM(L54:Z54)&gt;0,SUM(L54:Z54),0),0)*I54</f>
        <v>0</v>
      </c>
      <c r="BX54" s="23">
        <f t="shared" ref="BX54:BX63" si="150">IF(F54="incut",IF(SUM(L54:Z54)&gt;0,SUM(L54:Z54),0),0)*I54</f>
        <v>0</v>
      </c>
      <c r="BY54" s="23">
        <f t="shared" ref="BY54:BY63" si="151">IF(F54="dish",IF(SUM(L54:Z54)&gt;0,SUM(L54:Z54),0),0)*I54</f>
        <v>0</v>
      </c>
      <c r="BZ54" s="23">
        <f t="shared" ref="BZ54:BZ63" si="152">IF(F54="pinch",IF(SUM(L54:Z54)&gt;0,SUM(L54:Z54),0),0)*I54</f>
        <v>0</v>
      </c>
      <c r="CA54" s="23">
        <f t="shared" ref="CA54:CA63" si="153">IF(F54="pocket",IF(SUM(L54:Z54)&gt;0,SUM(L54:Z54),0),0)*I54</f>
        <v>0</v>
      </c>
      <c r="CB54" s="23">
        <f t="shared" ref="CB54:CB63" si="154">IF(F54="insert",IF(SUM(L54:Z54)&gt;0,SUM(L54:Z54),0),0)*I54</f>
        <v>0</v>
      </c>
      <c r="CC54" s="23">
        <f t="shared" ref="CC54:CC63" si="155">IF(F54="feature",IF(SUM(L54:Z54)&gt;0,SUM(L54:Z54),0),0)*I54</f>
        <v>0</v>
      </c>
      <c r="CD54" s="23">
        <f t="shared" ref="CD54:CD63" si="156">IF(F54="scoop",IF(SUM(L54:Z54)&gt;0,SUM(L54:Z54),0),0)*I54</f>
        <v>0</v>
      </c>
      <c r="CE54" s="23">
        <f t="shared" ref="CE54:CE63" si="157">IF(F54="positive",IF(SUM(L54:Z54)&gt;0,SUM(L54:Z54),0),0)*I54</f>
        <v>0</v>
      </c>
      <c r="CF54" s="23">
        <f t="shared" ref="CF54:CF63" si="158">IF(F54="various",IF(SUM(L54:Z54)&gt;0,SUM(L54:Z54),0),0)*I54</f>
        <v>0</v>
      </c>
      <c r="CG54" s="23"/>
      <c r="CH54" s="23"/>
      <c r="CI54" s="23"/>
      <c r="CJ54" s="23"/>
    </row>
    <row r="55" ht="60.0" customHeight="1">
      <c r="A55" s="233"/>
      <c r="B55" s="253"/>
      <c r="C55" s="17"/>
      <c r="D55" s="99" t="s">
        <v>218</v>
      </c>
      <c r="E55" s="303"/>
      <c r="F55" s="264" t="s">
        <v>53</v>
      </c>
      <c r="G55" s="292" t="s">
        <v>44</v>
      </c>
      <c r="H55" s="292" t="s">
        <v>219</v>
      </c>
      <c r="I55" s="23">
        <v>1.0</v>
      </c>
      <c r="J55" s="23" t="s">
        <v>154</v>
      </c>
      <c r="K55" s="265">
        <v>144.9</v>
      </c>
      <c r="L55" s="81"/>
      <c r="M55" s="305"/>
      <c r="N55" s="23"/>
      <c r="O55" s="305"/>
      <c r="P55" s="23"/>
      <c r="Q55" s="305"/>
      <c r="R55" s="23"/>
      <c r="S55" s="305"/>
      <c r="T55" s="305"/>
      <c r="U55" s="23"/>
      <c r="V55" s="305"/>
      <c r="W55" s="23"/>
      <c r="X55" s="305"/>
      <c r="Y55" s="306"/>
      <c r="Z55" s="307" t="s">
        <v>155</v>
      </c>
      <c r="AA55" s="268">
        <f t="shared" si="124"/>
        <v>0</v>
      </c>
      <c r="AB55" s="23" t="str">
        <f t="shared" si="125"/>
        <v>No</v>
      </c>
      <c r="AC55" s="306" t="str">
        <f t="shared" si="126"/>
        <v>No</v>
      </c>
      <c r="AD55" s="23"/>
      <c r="AE55" s="247">
        <v>1.0</v>
      </c>
      <c r="AF55" s="248">
        <f t="shared" si="127"/>
        <v>0</v>
      </c>
      <c r="AG55" s="23"/>
      <c r="AH55" s="228">
        <v>0.9</v>
      </c>
      <c r="AI55" s="249">
        <f t="shared" si="128"/>
        <v>0</v>
      </c>
      <c r="AJ55" s="229">
        <f t="shared" ref="AJ55:AO55" si="129">$I55*L55</f>
        <v>0</v>
      </c>
      <c r="AK55" s="229">
        <f t="shared" si="129"/>
        <v>0</v>
      </c>
      <c r="AL55" s="229">
        <f t="shared" si="129"/>
        <v>0</v>
      </c>
      <c r="AM55" s="229">
        <f t="shared" si="129"/>
        <v>0</v>
      </c>
      <c r="AN55" s="229">
        <f t="shared" si="129"/>
        <v>0</v>
      </c>
      <c r="AO55" s="229">
        <f t="shared" si="129"/>
        <v>0</v>
      </c>
      <c r="AP55" s="229">
        <f t="shared" si="130"/>
        <v>0</v>
      </c>
      <c r="AQ55" s="229">
        <f t="shared" ref="AQ55:AW55" si="131">$I55*S55</f>
        <v>0</v>
      </c>
      <c r="AR55" s="229">
        <f t="shared" si="131"/>
        <v>0</v>
      </c>
      <c r="AS55" s="229">
        <f t="shared" si="131"/>
        <v>0</v>
      </c>
      <c r="AT55" s="229">
        <f t="shared" si="131"/>
        <v>0</v>
      </c>
      <c r="AU55" s="229">
        <f t="shared" si="131"/>
        <v>0</v>
      </c>
      <c r="AV55" s="229">
        <f t="shared" si="131"/>
        <v>0</v>
      </c>
      <c r="AW55" s="229">
        <f t="shared" si="131"/>
        <v>0</v>
      </c>
      <c r="AX55" s="326"/>
      <c r="AY55" s="230">
        <v>1.0</v>
      </c>
      <c r="AZ55" s="231">
        <v>4.0</v>
      </c>
      <c r="BA55" s="232"/>
      <c r="BB55" s="231"/>
      <c r="BC55" s="23"/>
      <c r="BD55" s="23">
        <f t="shared" si="132"/>
        <v>0</v>
      </c>
      <c r="BE55" s="23">
        <f t="shared" si="133"/>
        <v>0</v>
      </c>
      <c r="BF55" s="23">
        <f t="shared" si="134"/>
        <v>0</v>
      </c>
      <c r="BG55" s="23">
        <f t="shared" si="135"/>
        <v>0</v>
      </c>
      <c r="BH55" s="23">
        <f t="shared" si="136"/>
        <v>0</v>
      </c>
      <c r="BI55" s="23">
        <f t="shared" si="137"/>
        <v>0</v>
      </c>
      <c r="BJ55" s="23">
        <f t="shared" si="138"/>
        <v>0</v>
      </c>
      <c r="BK55" s="23">
        <f t="shared" si="139"/>
        <v>0</v>
      </c>
      <c r="BL55" s="23"/>
      <c r="BM55" s="17">
        <f t="shared" si="140"/>
        <v>0</v>
      </c>
      <c r="BN55" s="17">
        <f t="shared" si="141"/>
        <v>0</v>
      </c>
      <c r="BO55" s="17">
        <f t="shared" si="142"/>
        <v>0</v>
      </c>
      <c r="BP55" s="23"/>
      <c r="BQ55" s="23">
        <f t="shared" si="143"/>
        <v>0</v>
      </c>
      <c r="BR55" s="23">
        <f t="shared" si="144"/>
        <v>0</v>
      </c>
      <c r="BS55" s="23">
        <f t="shared" si="145"/>
        <v>0</v>
      </c>
      <c r="BT55" s="23">
        <f t="shared" si="146"/>
        <v>0</v>
      </c>
      <c r="BU55" s="23">
        <f t="shared" si="147"/>
        <v>0</v>
      </c>
      <c r="BV55" s="23">
        <f t="shared" si="148"/>
        <v>0</v>
      </c>
      <c r="BW55" s="23">
        <f t="shared" si="149"/>
        <v>0</v>
      </c>
      <c r="BX55" s="23">
        <f t="shared" si="150"/>
        <v>0</v>
      </c>
      <c r="BY55" s="23">
        <f t="shared" si="151"/>
        <v>0</v>
      </c>
      <c r="BZ55" s="23">
        <f t="shared" si="152"/>
        <v>0</v>
      </c>
      <c r="CA55" s="23">
        <f t="shared" si="153"/>
        <v>0</v>
      </c>
      <c r="CB55" s="23">
        <f t="shared" si="154"/>
        <v>0</v>
      </c>
      <c r="CC55" s="23">
        <f t="shared" si="155"/>
        <v>0</v>
      </c>
      <c r="CD55" s="23">
        <f t="shared" si="156"/>
        <v>0</v>
      </c>
      <c r="CE55" s="23">
        <f t="shared" si="157"/>
        <v>0</v>
      </c>
      <c r="CF55" s="23">
        <f t="shared" si="158"/>
        <v>0</v>
      </c>
      <c r="CG55" s="23"/>
      <c r="CH55" s="23"/>
      <c r="CI55" s="23"/>
      <c r="CJ55" s="23"/>
    </row>
    <row r="56" ht="60.0" customHeight="1">
      <c r="A56" s="233"/>
      <c r="B56" s="272"/>
      <c r="C56" s="17"/>
      <c r="D56" s="254" t="s">
        <v>220</v>
      </c>
      <c r="E56" s="273"/>
      <c r="F56" s="256" t="s">
        <v>53</v>
      </c>
      <c r="G56" s="256" t="s">
        <v>44</v>
      </c>
      <c r="H56" s="256" t="s">
        <v>221</v>
      </c>
      <c r="I56" s="258">
        <v>1.0</v>
      </c>
      <c r="J56" s="258" t="s">
        <v>154</v>
      </c>
      <c r="K56" s="274">
        <v>152.25</v>
      </c>
      <c r="L56" s="247"/>
      <c r="M56" s="260"/>
      <c r="N56" s="258"/>
      <c r="O56" s="260"/>
      <c r="P56" s="258"/>
      <c r="Q56" s="260"/>
      <c r="R56" s="258"/>
      <c r="S56" s="260"/>
      <c r="T56" s="260"/>
      <c r="U56" s="258"/>
      <c r="V56" s="260"/>
      <c r="W56" s="258"/>
      <c r="X56" s="260"/>
      <c r="Y56" s="248"/>
      <c r="Z56" s="275" t="s">
        <v>155</v>
      </c>
      <c r="AA56" s="262">
        <f t="shared" si="124"/>
        <v>0</v>
      </c>
      <c r="AB56" s="258" t="str">
        <f t="shared" si="125"/>
        <v>No</v>
      </c>
      <c r="AC56" s="248" t="str">
        <f t="shared" si="126"/>
        <v>No</v>
      </c>
      <c r="AD56" s="23"/>
      <c r="AE56" s="247">
        <v>1.0</v>
      </c>
      <c r="AF56" s="248">
        <f t="shared" si="127"/>
        <v>0</v>
      </c>
      <c r="AG56" s="23"/>
      <c r="AH56" s="228">
        <v>1.2</v>
      </c>
      <c r="AI56" s="249">
        <f t="shared" si="128"/>
        <v>0</v>
      </c>
      <c r="AJ56" s="229">
        <f t="shared" ref="AJ56:AO56" si="159">$I$56*L56</f>
        <v>0</v>
      </c>
      <c r="AK56" s="229">
        <f t="shared" si="159"/>
        <v>0</v>
      </c>
      <c r="AL56" s="229">
        <f t="shared" si="159"/>
        <v>0</v>
      </c>
      <c r="AM56" s="229">
        <f t="shared" si="159"/>
        <v>0</v>
      </c>
      <c r="AN56" s="229">
        <f t="shared" si="159"/>
        <v>0</v>
      </c>
      <c r="AO56" s="229">
        <f t="shared" si="159"/>
        <v>0</v>
      </c>
      <c r="AP56" s="229">
        <f t="shared" si="130"/>
        <v>0</v>
      </c>
      <c r="AQ56" s="229">
        <f t="shared" ref="AQ56:AW56" si="160">$I$56*S56</f>
        <v>0</v>
      </c>
      <c r="AR56" s="229">
        <f t="shared" si="160"/>
        <v>0</v>
      </c>
      <c r="AS56" s="229">
        <f t="shared" si="160"/>
        <v>0</v>
      </c>
      <c r="AT56" s="229">
        <f t="shared" si="160"/>
        <v>0</v>
      </c>
      <c r="AU56" s="229">
        <f t="shared" si="160"/>
        <v>0</v>
      </c>
      <c r="AV56" s="229">
        <f t="shared" si="160"/>
        <v>0</v>
      </c>
      <c r="AW56" s="229">
        <f t="shared" si="160"/>
        <v>0</v>
      </c>
      <c r="AX56" s="326"/>
      <c r="AY56" s="230">
        <v>1.0</v>
      </c>
      <c r="AZ56" s="231">
        <v>4.0</v>
      </c>
      <c r="BA56" s="232"/>
      <c r="BB56" s="231"/>
      <c r="BC56" s="23"/>
      <c r="BD56" s="23">
        <f t="shared" si="132"/>
        <v>0</v>
      </c>
      <c r="BE56" s="23">
        <f t="shared" si="133"/>
        <v>0</v>
      </c>
      <c r="BF56" s="23">
        <f t="shared" si="134"/>
        <v>0</v>
      </c>
      <c r="BG56" s="23">
        <f t="shared" si="135"/>
        <v>0</v>
      </c>
      <c r="BH56" s="23">
        <f t="shared" si="136"/>
        <v>0</v>
      </c>
      <c r="BI56" s="23">
        <f t="shared" si="137"/>
        <v>0</v>
      </c>
      <c r="BJ56" s="23">
        <f t="shared" si="138"/>
        <v>0</v>
      </c>
      <c r="BK56" s="23">
        <f t="shared" si="139"/>
        <v>0</v>
      </c>
      <c r="BL56" s="23"/>
      <c r="BM56" s="17">
        <f t="shared" si="140"/>
        <v>0</v>
      </c>
      <c r="BN56" s="17">
        <f t="shared" si="141"/>
        <v>0</v>
      </c>
      <c r="BO56" s="17">
        <f t="shared" si="142"/>
        <v>0</v>
      </c>
      <c r="BP56" s="23"/>
      <c r="BQ56" s="23">
        <f t="shared" si="143"/>
        <v>0</v>
      </c>
      <c r="BR56" s="23">
        <f t="shared" si="144"/>
        <v>0</v>
      </c>
      <c r="BS56" s="23">
        <f t="shared" si="145"/>
        <v>0</v>
      </c>
      <c r="BT56" s="23">
        <f t="shared" si="146"/>
        <v>0</v>
      </c>
      <c r="BU56" s="23">
        <f t="shared" si="147"/>
        <v>0</v>
      </c>
      <c r="BV56" s="23">
        <f t="shared" si="148"/>
        <v>0</v>
      </c>
      <c r="BW56" s="23">
        <f t="shared" si="149"/>
        <v>0</v>
      </c>
      <c r="BX56" s="23">
        <f t="shared" si="150"/>
        <v>0</v>
      </c>
      <c r="BY56" s="23">
        <f t="shared" si="151"/>
        <v>0</v>
      </c>
      <c r="BZ56" s="23">
        <f t="shared" si="152"/>
        <v>0</v>
      </c>
      <c r="CA56" s="23">
        <f t="shared" si="153"/>
        <v>0</v>
      </c>
      <c r="CB56" s="23">
        <f t="shared" si="154"/>
        <v>0</v>
      </c>
      <c r="CC56" s="23">
        <f t="shared" si="155"/>
        <v>0</v>
      </c>
      <c r="CD56" s="23">
        <f t="shared" si="156"/>
        <v>0</v>
      </c>
      <c r="CE56" s="23">
        <f t="shared" si="157"/>
        <v>0</v>
      </c>
      <c r="CF56" s="23">
        <f t="shared" si="158"/>
        <v>0</v>
      </c>
      <c r="CG56" s="23"/>
      <c r="CH56" s="23"/>
      <c r="CI56" s="23"/>
      <c r="CJ56" s="23"/>
    </row>
    <row r="57" ht="60.0" customHeight="1">
      <c r="A57" s="233"/>
      <c r="B57" s="253"/>
      <c r="C57" s="17"/>
      <c r="D57" s="99" t="s">
        <v>222</v>
      </c>
      <c r="E57" s="303"/>
      <c r="F57" s="264" t="s">
        <v>53</v>
      </c>
      <c r="G57" s="292" t="s">
        <v>44</v>
      </c>
      <c r="H57" s="292" t="s">
        <v>223</v>
      </c>
      <c r="I57" s="23">
        <v>1.0</v>
      </c>
      <c r="J57" s="23" t="s">
        <v>154</v>
      </c>
      <c r="K57" s="265">
        <v>152.25</v>
      </c>
      <c r="L57" s="81"/>
      <c r="M57" s="305"/>
      <c r="N57" s="23"/>
      <c r="O57" s="305"/>
      <c r="P57" s="23"/>
      <c r="Q57" s="305"/>
      <c r="R57" s="23"/>
      <c r="S57" s="305"/>
      <c r="T57" s="305"/>
      <c r="U57" s="23"/>
      <c r="V57" s="305"/>
      <c r="W57" s="23"/>
      <c r="X57" s="305"/>
      <c r="Y57" s="306"/>
      <c r="Z57" s="307" t="s">
        <v>155</v>
      </c>
      <c r="AA57" s="268">
        <f t="shared" si="124"/>
        <v>0</v>
      </c>
      <c r="AB57" s="23" t="str">
        <f t="shared" si="125"/>
        <v>No</v>
      </c>
      <c r="AC57" s="306" t="str">
        <f t="shared" si="126"/>
        <v>No</v>
      </c>
      <c r="AD57" s="23"/>
      <c r="AE57" s="247">
        <v>1.0</v>
      </c>
      <c r="AF57" s="248">
        <f t="shared" si="127"/>
        <v>0</v>
      </c>
      <c r="AG57" s="23"/>
      <c r="AH57" s="228">
        <v>1.1</v>
      </c>
      <c r="AI57" s="249">
        <f t="shared" si="128"/>
        <v>0</v>
      </c>
      <c r="AJ57" s="229">
        <f t="shared" ref="AJ57:AO57" si="161">$I$57*L57</f>
        <v>0</v>
      </c>
      <c r="AK57" s="229">
        <f t="shared" si="161"/>
        <v>0</v>
      </c>
      <c r="AL57" s="229">
        <f t="shared" si="161"/>
        <v>0</v>
      </c>
      <c r="AM57" s="229">
        <f t="shared" si="161"/>
        <v>0</v>
      </c>
      <c r="AN57" s="229">
        <f t="shared" si="161"/>
        <v>0</v>
      </c>
      <c r="AO57" s="229">
        <f t="shared" si="161"/>
        <v>0</v>
      </c>
      <c r="AP57" s="229">
        <f t="shared" si="130"/>
        <v>0</v>
      </c>
      <c r="AQ57" s="229">
        <f t="shared" ref="AQ57:AW57" si="162">$I$57*S57</f>
        <v>0</v>
      </c>
      <c r="AR57" s="229">
        <f t="shared" si="162"/>
        <v>0</v>
      </c>
      <c r="AS57" s="229">
        <f t="shared" si="162"/>
        <v>0</v>
      </c>
      <c r="AT57" s="229">
        <f t="shared" si="162"/>
        <v>0</v>
      </c>
      <c r="AU57" s="229">
        <f t="shared" si="162"/>
        <v>0</v>
      </c>
      <c r="AV57" s="229">
        <f t="shared" si="162"/>
        <v>0</v>
      </c>
      <c r="AW57" s="229">
        <f t="shared" si="162"/>
        <v>0</v>
      </c>
      <c r="AX57" s="326"/>
      <c r="AY57" s="230">
        <v>1.0</v>
      </c>
      <c r="AZ57" s="231">
        <v>4.0</v>
      </c>
      <c r="BA57" s="232"/>
      <c r="BB57" s="231"/>
      <c r="BC57" s="23"/>
      <c r="BD57" s="23">
        <f t="shared" si="132"/>
        <v>0</v>
      </c>
      <c r="BE57" s="23">
        <f t="shared" si="133"/>
        <v>0</v>
      </c>
      <c r="BF57" s="23">
        <f t="shared" si="134"/>
        <v>0</v>
      </c>
      <c r="BG57" s="23">
        <f t="shared" si="135"/>
        <v>0</v>
      </c>
      <c r="BH57" s="23">
        <f t="shared" si="136"/>
        <v>0</v>
      </c>
      <c r="BI57" s="23">
        <f t="shared" si="137"/>
        <v>0</v>
      </c>
      <c r="BJ57" s="23">
        <f t="shared" si="138"/>
        <v>0</v>
      </c>
      <c r="BK57" s="23">
        <f t="shared" si="139"/>
        <v>0</v>
      </c>
      <c r="BL57" s="23"/>
      <c r="BM57" s="17">
        <f t="shared" si="140"/>
        <v>0</v>
      </c>
      <c r="BN57" s="17">
        <f t="shared" si="141"/>
        <v>0</v>
      </c>
      <c r="BO57" s="17">
        <f t="shared" si="142"/>
        <v>0</v>
      </c>
      <c r="BP57" s="23"/>
      <c r="BQ57" s="23">
        <f t="shared" si="143"/>
        <v>0</v>
      </c>
      <c r="BR57" s="23">
        <f t="shared" si="144"/>
        <v>0</v>
      </c>
      <c r="BS57" s="23">
        <f t="shared" si="145"/>
        <v>0</v>
      </c>
      <c r="BT57" s="23">
        <f t="shared" si="146"/>
        <v>0</v>
      </c>
      <c r="BU57" s="23">
        <f t="shared" si="147"/>
        <v>0</v>
      </c>
      <c r="BV57" s="23">
        <f t="shared" si="148"/>
        <v>0</v>
      </c>
      <c r="BW57" s="23">
        <f t="shared" si="149"/>
        <v>0</v>
      </c>
      <c r="BX57" s="23">
        <f t="shared" si="150"/>
        <v>0</v>
      </c>
      <c r="BY57" s="23">
        <f t="shared" si="151"/>
        <v>0</v>
      </c>
      <c r="BZ57" s="23">
        <f t="shared" si="152"/>
        <v>0</v>
      </c>
      <c r="CA57" s="23">
        <f t="shared" si="153"/>
        <v>0</v>
      </c>
      <c r="CB57" s="23">
        <f t="shared" si="154"/>
        <v>0</v>
      </c>
      <c r="CC57" s="23">
        <f t="shared" si="155"/>
        <v>0</v>
      </c>
      <c r="CD57" s="23">
        <f t="shared" si="156"/>
        <v>0</v>
      </c>
      <c r="CE57" s="23">
        <f t="shared" si="157"/>
        <v>0</v>
      </c>
      <c r="CF57" s="23">
        <f t="shared" si="158"/>
        <v>0</v>
      </c>
      <c r="CG57" s="23"/>
      <c r="CH57" s="23"/>
      <c r="CI57" s="23"/>
      <c r="CJ57" s="23"/>
    </row>
    <row r="58" ht="60.0" customHeight="1">
      <c r="A58" s="233"/>
      <c r="B58" s="272"/>
      <c r="C58" s="17"/>
      <c r="D58" s="254" t="s">
        <v>224</v>
      </c>
      <c r="E58" s="273"/>
      <c r="F58" s="256" t="s">
        <v>53</v>
      </c>
      <c r="G58" s="256" t="s">
        <v>44</v>
      </c>
      <c r="H58" s="256" t="s">
        <v>225</v>
      </c>
      <c r="I58" s="258">
        <v>1.0</v>
      </c>
      <c r="J58" s="258" t="s">
        <v>154</v>
      </c>
      <c r="K58" s="274">
        <v>149.1</v>
      </c>
      <c r="L58" s="247"/>
      <c r="M58" s="260"/>
      <c r="N58" s="258"/>
      <c r="O58" s="260"/>
      <c r="P58" s="258"/>
      <c r="Q58" s="260"/>
      <c r="R58" s="258"/>
      <c r="S58" s="260"/>
      <c r="T58" s="260"/>
      <c r="U58" s="258"/>
      <c r="V58" s="260"/>
      <c r="W58" s="258"/>
      <c r="X58" s="260"/>
      <c r="Y58" s="248"/>
      <c r="Z58" s="275" t="s">
        <v>155</v>
      </c>
      <c r="AA58" s="262">
        <f t="shared" si="124"/>
        <v>0</v>
      </c>
      <c r="AB58" s="258" t="str">
        <f t="shared" si="125"/>
        <v>No</v>
      </c>
      <c r="AC58" s="248" t="str">
        <f t="shared" si="126"/>
        <v>No</v>
      </c>
      <c r="AD58" s="23"/>
      <c r="AE58" s="247">
        <v>1.0</v>
      </c>
      <c r="AF58" s="248">
        <f t="shared" si="127"/>
        <v>0</v>
      </c>
      <c r="AG58" s="23"/>
      <c r="AH58" s="228">
        <v>0.95</v>
      </c>
      <c r="AI58" s="249">
        <f t="shared" si="128"/>
        <v>0</v>
      </c>
      <c r="AJ58" s="229">
        <f t="shared" ref="AJ58:AO58" si="163">$I$58*L58</f>
        <v>0</v>
      </c>
      <c r="AK58" s="229">
        <f t="shared" si="163"/>
        <v>0</v>
      </c>
      <c r="AL58" s="229">
        <f t="shared" si="163"/>
        <v>0</v>
      </c>
      <c r="AM58" s="229">
        <f t="shared" si="163"/>
        <v>0</v>
      </c>
      <c r="AN58" s="229">
        <f t="shared" si="163"/>
        <v>0</v>
      </c>
      <c r="AO58" s="229">
        <f t="shared" si="163"/>
        <v>0</v>
      </c>
      <c r="AP58" s="229">
        <f t="shared" si="130"/>
        <v>0</v>
      </c>
      <c r="AQ58" s="229">
        <f t="shared" ref="AQ58:AW58" si="164">$I$58*S58</f>
        <v>0</v>
      </c>
      <c r="AR58" s="229">
        <f t="shared" si="164"/>
        <v>0</v>
      </c>
      <c r="AS58" s="229">
        <f t="shared" si="164"/>
        <v>0</v>
      </c>
      <c r="AT58" s="229">
        <f t="shared" si="164"/>
        <v>0</v>
      </c>
      <c r="AU58" s="229">
        <f t="shared" si="164"/>
        <v>0</v>
      </c>
      <c r="AV58" s="229">
        <f t="shared" si="164"/>
        <v>0</v>
      </c>
      <c r="AW58" s="229">
        <f t="shared" si="164"/>
        <v>0</v>
      </c>
      <c r="AX58" s="326"/>
      <c r="AY58" s="230">
        <v>1.0</v>
      </c>
      <c r="AZ58" s="231">
        <v>4.0</v>
      </c>
      <c r="BA58" s="232"/>
      <c r="BB58" s="231"/>
      <c r="BC58" s="23"/>
      <c r="BD58" s="23">
        <f t="shared" si="132"/>
        <v>0</v>
      </c>
      <c r="BE58" s="23">
        <f t="shared" si="133"/>
        <v>0</v>
      </c>
      <c r="BF58" s="23">
        <f t="shared" si="134"/>
        <v>0</v>
      </c>
      <c r="BG58" s="23">
        <f t="shared" si="135"/>
        <v>0</v>
      </c>
      <c r="BH58" s="23">
        <f t="shared" si="136"/>
        <v>0</v>
      </c>
      <c r="BI58" s="23">
        <f t="shared" si="137"/>
        <v>0</v>
      </c>
      <c r="BJ58" s="23">
        <f t="shared" si="138"/>
        <v>0</v>
      </c>
      <c r="BK58" s="23">
        <f t="shared" si="139"/>
        <v>0</v>
      </c>
      <c r="BL58" s="23"/>
      <c r="BM58" s="17">
        <f t="shared" si="140"/>
        <v>0</v>
      </c>
      <c r="BN58" s="17">
        <f t="shared" si="141"/>
        <v>0</v>
      </c>
      <c r="BO58" s="17">
        <f t="shared" si="142"/>
        <v>0</v>
      </c>
      <c r="BP58" s="23"/>
      <c r="BQ58" s="23">
        <f t="shared" si="143"/>
        <v>0</v>
      </c>
      <c r="BR58" s="23">
        <f t="shared" si="144"/>
        <v>0</v>
      </c>
      <c r="BS58" s="23">
        <f t="shared" si="145"/>
        <v>0</v>
      </c>
      <c r="BT58" s="23">
        <f t="shared" si="146"/>
        <v>0</v>
      </c>
      <c r="BU58" s="23">
        <f t="shared" si="147"/>
        <v>0</v>
      </c>
      <c r="BV58" s="23">
        <f t="shared" si="148"/>
        <v>0</v>
      </c>
      <c r="BW58" s="23">
        <f t="shared" si="149"/>
        <v>0</v>
      </c>
      <c r="BX58" s="23">
        <f t="shared" si="150"/>
        <v>0</v>
      </c>
      <c r="BY58" s="23">
        <f t="shared" si="151"/>
        <v>0</v>
      </c>
      <c r="BZ58" s="23">
        <f t="shared" si="152"/>
        <v>0</v>
      </c>
      <c r="CA58" s="23">
        <f t="shared" si="153"/>
        <v>0</v>
      </c>
      <c r="CB58" s="23">
        <f t="shared" si="154"/>
        <v>0</v>
      </c>
      <c r="CC58" s="23">
        <f t="shared" si="155"/>
        <v>0</v>
      </c>
      <c r="CD58" s="23">
        <f t="shared" si="156"/>
        <v>0</v>
      </c>
      <c r="CE58" s="23">
        <f t="shared" si="157"/>
        <v>0</v>
      </c>
      <c r="CF58" s="23">
        <f t="shared" si="158"/>
        <v>0</v>
      </c>
      <c r="CG58" s="23"/>
      <c r="CH58" s="23"/>
      <c r="CI58" s="23"/>
      <c r="CJ58" s="23"/>
    </row>
    <row r="59" ht="60.0" customHeight="1">
      <c r="A59" s="233"/>
      <c r="B59" s="253"/>
      <c r="C59" s="17"/>
      <c r="D59" s="99" t="s">
        <v>226</v>
      </c>
      <c r="E59" s="303"/>
      <c r="F59" s="264" t="s">
        <v>53</v>
      </c>
      <c r="G59" s="292" t="s">
        <v>44</v>
      </c>
      <c r="H59" s="292" t="s">
        <v>227</v>
      </c>
      <c r="I59" s="23">
        <v>1.0</v>
      </c>
      <c r="J59" s="23" t="s">
        <v>154</v>
      </c>
      <c r="K59" s="265">
        <v>165.9</v>
      </c>
      <c r="L59" s="81"/>
      <c r="M59" s="305"/>
      <c r="N59" s="17"/>
      <c r="O59" s="305"/>
      <c r="P59" s="23"/>
      <c r="Q59" s="305"/>
      <c r="R59" s="23"/>
      <c r="S59" s="305"/>
      <c r="T59" s="305"/>
      <c r="U59" s="23"/>
      <c r="V59" s="305"/>
      <c r="W59" s="23"/>
      <c r="X59" s="305"/>
      <c r="Y59" s="306"/>
      <c r="Z59" s="307" t="s">
        <v>155</v>
      </c>
      <c r="AA59" s="268">
        <f t="shared" si="124"/>
        <v>0</v>
      </c>
      <c r="AB59" s="23" t="str">
        <f t="shared" si="125"/>
        <v>No</v>
      </c>
      <c r="AC59" s="306" t="str">
        <f t="shared" si="126"/>
        <v>No</v>
      </c>
      <c r="AD59" s="23"/>
      <c r="AE59" s="247">
        <v>1.0</v>
      </c>
      <c r="AF59" s="248">
        <f t="shared" si="127"/>
        <v>0</v>
      </c>
      <c r="AG59" s="23"/>
      <c r="AH59" s="228">
        <v>1.4</v>
      </c>
      <c r="AI59" s="249">
        <f t="shared" si="128"/>
        <v>0</v>
      </c>
      <c r="AJ59" s="229">
        <f t="shared" ref="AJ59:AO59" si="165">$I$59*L59</f>
        <v>0</v>
      </c>
      <c r="AK59" s="229">
        <f t="shared" si="165"/>
        <v>0</v>
      </c>
      <c r="AL59" s="229">
        <f t="shared" si="165"/>
        <v>0</v>
      </c>
      <c r="AM59" s="229">
        <f t="shared" si="165"/>
        <v>0</v>
      </c>
      <c r="AN59" s="229">
        <f t="shared" si="165"/>
        <v>0</v>
      </c>
      <c r="AO59" s="229">
        <f t="shared" si="165"/>
        <v>0</v>
      </c>
      <c r="AP59" s="229">
        <f t="shared" si="130"/>
        <v>0</v>
      </c>
      <c r="AQ59" s="229">
        <f t="shared" ref="AQ59:AW59" si="166">$I$59*S59</f>
        <v>0</v>
      </c>
      <c r="AR59" s="229">
        <f t="shared" si="166"/>
        <v>0</v>
      </c>
      <c r="AS59" s="229">
        <f t="shared" si="166"/>
        <v>0</v>
      </c>
      <c r="AT59" s="229">
        <f t="shared" si="166"/>
        <v>0</v>
      </c>
      <c r="AU59" s="229">
        <f t="shared" si="166"/>
        <v>0</v>
      </c>
      <c r="AV59" s="229">
        <f t="shared" si="166"/>
        <v>0</v>
      </c>
      <c r="AW59" s="229">
        <f t="shared" si="166"/>
        <v>0</v>
      </c>
      <c r="AX59" s="326"/>
      <c r="AY59" s="230">
        <v>1.0</v>
      </c>
      <c r="AZ59" s="231">
        <v>4.0</v>
      </c>
      <c r="BA59" s="232"/>
      <c r="BB59" s="231"/>
      <c r="BC59" s="23"/>
      <c r="BD59" s="23">
        <f t="shared" si="132"/>
        <v>0</v>
      </c>
      <c r="BE59" s="23">
        <f t="shared" si="133"/>
        <v>0</v>
      </c>
      <c r="BF59" s="23">
        <f t="shared" si="134"/>
        <v>0</v>
      </c>
      <c r="BG59" s="23">
        <f t="shared" si="135"/>
        <v>0</v>
      </c>
      <c r="BH59" s="23">
        <f t="shared" si="136"/>
        <v>0</v>
      </c>
      <c r="BI59" s="23">
        <f t="shared" si="137"/>
        <v>0</v>
      </c>
      <c r="BJ59" s="23">
        <f t="shared" si="138"/>
        <v>0</v>
      </c>
      <c r="BK59" s="23">
        <f t="shared" si="139"/>
        <v>0</v>
      </c>
      <c r="BL59" s="23"/>
      <c r="BM59" s="17">
        <f t="shared" si="140"/>
        <v>0</v>
      </c>
      <c r="BN59" s="17">
        <f t="shared" si="141"/>
        <v>0</v>
      </c>
      <c r="BO59" s="17">
        <f t="shared" si="142"/>
        <v>0</v>
      </c>
      <c r="BP59" s="23"/>
      <c r="BQ59" s="23">
        <f t="shared" si="143"/>
        <v>0</v>
      </c>
      <c r="BR59" s="23">
        <f t="shared" si="144"/>
        <v>0</v>
      </c>
      <c r="BS59" s="23">
        <f t="shared" si="145"/>
        <v>0</v>
      </c>
      <c r="BT59" s="23">
        <f t="shared" si="146"/>
        <v>0</v>
      </c>
      <c r="BU59" s="23">
        <f t="shared" si="147"/>
        <v>0</v>
      </c>
      <c r="BV59" s="23">
        <f t="shared" si="148"/>
        <v>0</v>
      </c>
      <c r="BW59" s="23">
        <f t="shared" si="149"/>
        <v>0</v>
      </c>
      <c r="BX59" s="23">
        <f t="shared" si="150"/>
        <v>0</v>
      </c>
      <c r="BY59" s="23">
        <f t="shared" si="151"/>
        <v>0</v>
      </c>
      <c r="BZ59" s="23">
        <f t="shared" si="152"/>
        <v>0</v>
      </c>
      <c r="CA59" s="23">
        <f t="shared" si="153"/>
        <v>0</v>
      </c>
      <c r="CB59" s="23">
        <f t="shared" si="154"/>
        <v>0</v>
      </c>
      <c r="CC59" s="23">
        <f t="shared" si="155"/>
        <v>0</v>
      </c>
      <c r="CD59" s="23">
        <f t="shared" si="156"/>
        <v>0</v>
      </c>
      <c r="CE59" s="23">
        <f t="shared" si="157"/>
        <v>0</v>
      </c>
      <c r="CF59" s="23">
        <f t="shared" si="158"/>
        <v>0</v>
      </c>
      <c r="CG59" s="23"/>
      <c r="CH59" s="23"/>
      <c r="CI59" s="23"/>
      <c r="CJ59" s="23"/>
    </row>
    <row r="60" ht="60.0" customHeight="1">
      <c r="A60" s="233"/>
      <c r="B60" s="272"/>
      <c r="C60" s="17"/>
      <c r="D60" s="254" t="s">
        <v>228</v>
      </c>
      <c r="E60" s="273"/>
      <c r="F60" s="256" t="s">
        <v>53</v>
      </c>
      <c r="G60" s="256" t="s">
        <v>45</v>
      </c>
      <c r="H60" s="256" t="s">
        <v>229</v>
      </c>
      <c r="I60" s="258">
        <v>1.0</v>
      </c>
      <c r="J60" s="258" t="s">
        <v>154</v>
      </c>
      <c r="K60" s="274">
        <v>210.0</v>
      </c>
      <c r="L60" s="247"/>
      <c r="M60" s="260"/>
      <c r="N60" s="258"/>
      <c r="O60" s="260"/>
      <c r="P60" s="258"/>
      <c r="Q60" s="260"/>
      <c r="R60" s="258"/>
      <c r="S60" s="260"/>
      <c r="T60" s="260"/>
      <c r="U60" s="258"/>
      <c r="V60" s="260"/>
      <c r="W60" s="258"/>
      <c r="X60" s="260"/>
      <c r="Y60" s="248"/>
      <c r="Z60" s="275" t="s">
        <v>155</v>
      </c>
      <c r="AA60" s="262">
        <f t="shared" si="124"/>
        <v>0</v>
      </c>
      <c r="AB60" s="258" t="str">
        <f t="shared" si="125"/>
        <v>No</v>
      </c>
      <c r="AC60" s="248" t="str">
        <f t="shared" si="126"/>
        <v>No</v>
      </c>
      <c r="AD60" s="23"/>
      <c r="AE60" s="247">
        <v>1.0</v>
      </c>
      <c r="AF60" s="248">
        <f t="shared" si="127"/>
        <v>0</v>
      </c>
      <c r="AG60" s="23"/>
      <c r="AH60" s="228">
        <v>1.85</v>
      </c>
      <c r="AI60" s="249">
        <f t="shared" si="128"/>
        <v>0</v>
      </c>
      <c r="AJ60" s="229">
        <f t="shared" ref="AJ60:AO60" si="167">$I$60*L60</f>
        <v>0</v>
      </c>
      <c r="AK60" s="229">
        <f t="shared" si="167"/>
        <v>0</v>
      </c>
      <c r="AL60" s="229">
        <f t="shared" si="167"/>
        <v>0</v>
      </c>
      <c r="AM60" s="229">
        <f t="shared" si="167"/>
        <v>0</v>
      </c>
      <c r="AN60" s="229">
        <f t="shared" si="167"/>
        <v>0</v>
      </c>
      <c r="AO60" s="229">
        <f t="shared" si="167"/>
        <v>0</v>
      </c>
      <c r="AP60" s="229">
        <f t="shared" si="130"/>
        <v>0</v>
      </c>
      <c r="AQ60" s="229">
        <f t="shared" ref="AQ60:AW60" si="168">$I$60*S60</f>
        <v>0</v>
      </c>
      <c r="AR60" s="229">
        <f t="shared" si="168"/>
        <v>0</v>
      </c>
      <c r="AS60" s="229">
        <f t="shared" si="168"/>
        <v>0</v>
      </c>
      <c r="AT60" s="229">
        <f t="shared" si="168"/>
        <v>0</v>
      </c>
      <c r="AU60" s="229">
        <f t="shared" si="168"/>
        <v>0</v>
      </c>
      <c r="AV60" s="229">
        <f t="shared" si="168"/>
        <v>0</v>
      </c>
      <c r="AW60" s="229">
        <f t="shared" si="168"/>
        <v>0</v>
      </c>
      <c r="AX60" s="229"/>
      <c r="AY60" s="230">
        <v>1.0</v>
      </c>
      <c r="AZ60" s="17">
        <v>5.0</v>
      </c>
      <c r="BA60" s="17"/>
      <c r="BB60" s="17"/>
      <c r="BC60" s="23"/>
      <c r="BD60" s="23">
        <f t="shared" si="132"/>
        <v>0</v>
      </c>
      <c r="BE60" s="23">
        <f t="shared" si="133"/>
        <v>0</v>
      </c>
      <c r="BF60" s="23">
        <f t="shared" si="134"/>
        <v>0</v>
      </c>
      <c r="BG60" s="23">
        <f t="shared" si="135"/>
        <v>0</v>
      </c>
      <c r="BH60" s="23">
        <f t="shared" si="136"/>
        <v>0</v>
      </c>
      <c r="BI60" s="23">
        <f t="shared" si="137"/>
        <v>0</v>
      </c>
      <c r="BJ60" s="23">
        <f t="shared" si="138"/>
        <v>0</v>
      </c>
      <c r="BK60" s="23">
        <f t="shared" si="139"/>
        <v>0</v>
      </c>
      <c r="BL60" s="23"/>
      <c r="BM60" s="17">
        <f t="shared" si="140"/>
        <v>0</v>
      </c>
      <c r="BN60" s="17">
        <f t="shared" si="141"/>
        <v>0</v>
      </c>
      <c r="BO60" s="17">
        <f t="shared" si="142"/>
        <v>0</v>
      </c>
      <c r="BP60" s="23"/>
      <c r="BQ60" s="23">
        <f t="shared" si="143"/>
        <v>0</v>
      </c>
      <c r="BR60" s="23">
        <f t="shared" si="144"/>
        <v>0</v>
      </c>
      <c r="BS60" s="23">
        <f t="shared" si="145"/>
        <v>0</v>
      </c>
      <c r="BT60" s="23">
        <f t="shared" si="146"/>
        <v>0</v>
      </c>
      <c r="BU60" s="23">
        <f t="shared" si="147"/>
        <v>0</v>
      </c>
      <c r="BV60" s="23">
        <f t="shared" si="148"/>
        <v>0</v>
      </c>
      <c r="BW60" s="23">
        <f t="shared" si="149"/>
        <v>0</v>
      </c>
      <c r="BX60" s="23">
        <f t="shared" si="150"/>
        <v>0</v>
      </c>
      <c r="BY60" s="23">
        <f t="shared" si="151"/>
        <v>0</v>
      </c>
      <c r="BZ60" s="23">
        <f t="shared" si="152"/>
        <v>0</v>
      </c>
      <c r="CA60" s="23">
        <f t="shared" si="153"/>
        <v>0</v>
      </c>
      <c r="CB60" s="23">
        <f t="shared" si="154"/>
        <v>0</v>
      </c>
      <c r="CC60" s="23">
        <f t="shared" si="155"/>
        <v>0</v>
      </c>
      <c r="CD60" s="23">
        <f t="shared" si="156"/>
        <v>0</v>
      </c>
      <c r="CE60" s="23">
        <f t="shared" si="157"/>
        <v>0</v>
      </c>
      <c r="CF60" s="23">
        <f t="shared" si="158"/>
        <v>0</v>
      </c>
      <c r="CG60" s="23"/>
      <c r="CH60" s="23"/>
      <c r="CI60" s="23"/>
      <c r="CJ60" s="23"/>
    </row>
    <row r="61" ht="60.0" customHeight="1">
      <c r="A61" s="233"/>
      <c r="B61" s="253"/>
      <c r="C61" s="17"/>
      <c r="D61" s="99" t="s">
        <v>230</v>
      </c>
      <c r="E61" s="291"/>
      <c r="F61" s="264" t="s">
        <v>53</v>
      </c>
      <c r="G61" s="292" t="s">
        <v>45</v>
      </c>
      <c r="H61" s="292" t="s">
        <v>231</v>
      </c>
      <c r="I61" s="23">
        <v>1.0</v>
      </c>
      <c r="J61" s="23" t="s">
        <v>154</v>
      </c>
      <c r="K61" s="265">
        <v>262.5</v>
      </c>
      <c r="L61" s="81"/>
      <c r="M61" s="305"/>
      <c r="N61" s="23"/>
      <c r="O61" s="305"/>
      <c r="P61" s="23"/>
      <c r="Q61" s="305"/>
      <c r="R61" s="23"/>
      <c r="S61" s="305"/>
      <c r="T61" s="305"/>
      <c r="U61" s="23"/>
      <c r="V61" s="305"/>
      <c r="W61" s="23"/>
      <c r="X61" s="305"/>
      <c r="Y61" s="306"/>
      <c r="Z61" s="307" t="s">
        <v>155</v>
      </c>
      <c r="AA61" s="268">
        <f t="shared" si="124"/>
        <v>0</v>
      </c>
      <c r="AB61" s="23" t="str">
        <f t="shared" si="125"/>
        <v>No</v>
      </c>
      <c r="AC61" s="306" t="str">
        <f t="shared" si="126"/>
        <v>No</v>
      </c>
      <c r="AD61" s="23"/>
      <c r="AE61" s="247">
        <v>1.0</v>
      </c>
      <c r="AF61" s="248">
        <f t="shared" si="127"/>
        <v>0</v>
      </c>
      <c r="AG61" s="23"/>
      <c r="AH61" s="228">
        <v>2.3</v>
      </c>
      <c r="AI61" s="249">
        <f t="shared" si="128"/>
        <v>0</v>
      </c>
      <c r="AJ61" s="229">
        <f t="shared" ref="AJ61:AO61" si="169">$I$61*L61</f>
        <v>0</v>
      </c>
      <c r="AK61" s="229">
        <f t="shared" si="169"/>
        <v>0</v>
      </c>
      <c r="AL61" s="229">
        <f t="shared" si="169"/>
        <v>0</v>
      </c>
      <c r="AM61" s="229">
        <f t="shared" si="169"/>
        <v>0</v>
      </c>
      <c r="AN61" s="229">
        <f t="shared" si="169"/>
        <v>0</v>
      </c>
      <c r="AO61" s="229">
        <f t="shared" si="169"/>
        <v>0</v>
      </c>
      <c r="AP61" s="229">
        <f t="shared" si="130"/>
        <v>0</v>
      </c>
      <c r="AQ61" s="229">
        <f t="shared" ref="AQ61:AW61" si="170">$I$61*S61</f>
        <v>0</v>
      </c>
      <c r="AR61" s="229">
        <f t="shared" si="170"/>
        <v>0</v>
      </c>
      <c r="AS61" s="229">
        <f t="shared" si="170"/>
        <v>0</v>
      </c>
      <c r="AT61" s="229">
        <f t="shared" si="170"/>
        <v>0</v>
      </c>
      <c r="AU61" s="229">
        <f t="shared" si="170"/>
        <v>0</v>
      </c>
      <c r="AV61" s="229">
        <f t="shared" si="170"/>
        <v>0</v>
      </c>
      <c r="AW61" s="229">
        <f t="shared" si="170"/>
        <v>0</v>
      </c>
      <c r="AX61" s="229"/>
      <c r="AY61" s="230">
        <v>1.0</v>
      </c>
      <c r="AZ61" s="231">
        <v>5.0</v>
      </c>
      <c r="BA61" s="232"/>
      <c r="BB61" s="231"/>
      <c r="BC61" s="23"/>
      <c r="BD61" s="23">
        <f t="shared" si="132"/>
        <v>0</v>
      </c>
      <c r="BE61" s="23">
        <f t="shared" si="133"/>
        <v>0</v>
      </c>
      <c r="BF61" s="23">
        <f t="shared" si="134"/>
        <v>0</v>
      </c>
      <c r="BG61" s="23">
        <f t="shared" si="135"/>
        <v>0</v>
      </c>
      <c r="BH61" s="23">
        <f t="shared" si="136"/>
        <v>0</v>
      </c>
      <c r="BI61" s="23">
        <f t="shared" si="137"/>
        <v>0</v>
      </c>
      <c r="BJ61" s="23">
        <f t="shared" si="138"/>
        <v>0</v>
      </c>
      <c r="BK61" s="23">
        <f t="shared" si="139"/>
        <v>0</v>
      </c>
      <c r="BL61" s="23"/>
      <c r="BM61" s="17">
        <f t="shared" si="140"/>
        <v>0</v>
      </c>
      <c r="BN61" s="17">
        <f t="shared" si="141"/>
        <v>0</v>
      </c>
      <c r="BO61" s="17">
        <f t="shared" si="142"/>
        <v>0</v>
      </c>
      <c r="BP61" s="23"/>
      <c r="BQ61" s="23">
        <f t="shared" si="143"/>
        <v>0</v>
      </c>
      <c r="BR61" s="23">
        <f t="shared" si="144"/>
        <v>0</v>
      </c>
      <c r="BS61" s="23">
        <f t="shared" si="145"/>
        <v>0</v>
      </c>
      <c r="BT61" s="23">
        <f t="shared" si="146"/>
        <v>0</v>
      </c>
      <c r="BU61" s="23">
        <f t="shared" si="147"/>
        <v>0</v>
      </c>
      <c r="BV61" s="23">
        <f t="shared" si="148"/>
        <v>0</v>
      </c>
      <c r="BW61" s="23">
        <f t="shared" si="149"/>
        <v>0</v>
      </c>
      <c r="BX61" s="23">
        <f t="shared" si="150"/>
        <v>0</v>
      </c>
      <c r="BY61" s="23">
        <f t="shared" si="151"/>
        <v>0</v>
      </c>
      <c r="BZ61" s="23">
        <f t="shared" si="152"/>
        <v>0</v>
      </c>
      <c r="CA61" s="23">
        <f t="shared" si="153"/>
        <v>0</v>
      </c>
      <c r="CB61" s="23">
        <f t="shared" si="154"/>
        <v>0</v>
      </c>
      <c r="CC61" s="23">
        <f t="shared" si="155"/>
        <v>0</v>
      </c>
      <c r="CD61" s="23">
        <f t="shared" si="156"/>
        <v>0</v>
      </c>
      <c r="CE61" s="23">
        <f t="shared" si="157"/>
        <v>0</v>
      </c>
      <c r="CF61" s="23">
        <f t="shared" si="158"/>
        <v>0</v>
      </c>
      <c r="CG61" s="23"/>
      <c r="CH61" s="23"/>
      <c r="CI61" s="23"/>
      <c r="CJ61" s="23"/>
    </row>
    <row r="62" ht="60.0" customHeight="1">
      <c r="A62" s="233"/>
      <c r="B62" s="272"/>
      <c r="C62" s="17"/>
      <c r="D62" s="254" t="s">
        <v>232</v>
      </c>
      <c r="E62" s="273"/>
      <c r="F62" s="256" t="s">
        <v>53</v>
      </c>
      <c r="G62" s="256" t="s">
        <v>46</v>
      </c>
      <c r="H62" s="256" t="s">
        <v>233</v>
      </c>
      <c r="I62" s="258">
        <v>1.0</v>
      </c>
      <c r="J62" s="258" t="s">
        <v>154</v>
      </c>
      <c r="K62" s="274">
        <v>288.75</v>
      </c>
      <c r="L62" s="247"/>
      <c r="M62" s="260"/>
      <c r="N62" s="258"/>
      <c r="O62" s="260"/>
      <c r="P62" s="258"/>
      <c r="Q62" s="260"/>
      <c r="R62" s="258"/>
      <c r="S62" s="260"/>
      <c r="T62" s="260"/>
      <c r="U62" s="258"/>
      <c r="V62" s="260"/>
      <c r="W62" s="258"/>
      <c r="X62" s="260"/>
      <c r="Y62" s="248"/>
      <c r="Z62" s="275" t="s">
        <v>155</v>
      </c>
      <c r="AA62" s="262">
        <f t="shared" si="124"/>
        <v>0</v>
      </c>
      <c r="AB62" s="258" t="str">
        <f t="shared" si="125"/>
        <v>No</v>
      </c>
      <c r="AC62" s="248" t="str">
        <f t="shared" si="126"/>
        <v>No</v>
      </c>
      <c r="AD62" s="23"/>
      <c r="AE62" s="247">
        <v>1.5</v>
      </c>
      <c r="AF62" s="248">
        <f t="shared" si="127"/>
        <v>0</v>
      </c>
      <c r="AG62" s="23"/>
      <c r="AH62" s="228">
        <v>4.05</v>
      </c>
      <c r="AI62" s="249">
        <f t="shared" si="128"/>
        <v>0</v>
      </c>
      <c r="AJ62" s="229">
        <f t="shared" ref="AJ62:AO62" si="171">$I$62*L62</f>
        <v>0</v>
      </c>
      <c r="AK62" s="229">
        <f t="shared" si="171"/>
        <v>0</v>
      </c>
      <c r="AL62" s="229">
        <f t="shared" si="171"/>
        <v>0</v>
      </c>
      <c r="AM62" s="229">
        <f t="shared" si="171"/>
        <v>0</v>
      </c>
      <c r="AN62" s="229">
        <f t="shared" si="171"/>
        <v>0</v>
      </c>
      <c r="AO62" s="229">
        <f t="shared" si="171"/>
        <v>0</v>
      </c>
      <c r="AP62" s="229">
        <f t="shared" si="130"/>
        <v>0</v>
      </c>
      <c r="AQ62" s="229">
        <f t="shared" ref="AQ62:AW62" si="172">$I$62*S62</f>
        <v>0</v>
      </c>
      <c r="AR62" s="229">
        <f t="shared" si="172"/>
        <v>0</v>
      </c>
      <c r="AS62" s="229">
        <f t="shared" si="172"/>
        <v>0</v>
      </c>
      <c r="AT62" s="229">
        <f t="shared" si="172"/>
        <v>0</v>
      </c>
      <c r="AU62" s="229">
        <f t="shared" si="172"/>
        <v>0</v>
      </c>
      <c r="AV62" s="229">
        <f t="shared" si="172"/>
        <v>0</v>
      </c>
      <c r="AW62" s="229">
        <f t="shared" si="172"/>
        <v>0</v>
      </c>
      <c r="AX62" s="229"/>
      <c r="AY62" s="230">
        <v>1.5</v>
      </c>
      <c r="AZ62" s="231">
        <v>7.0</v>
      </c>
      <c r="BA62" s="232"/>
      <c r="BB62" s="231"/>
      <c r="BC62" s="23"/>
      <c r="BD62" s="23">
        <f t="shared" si="132"/>
        <v>0</v>
      </c>
      <c r="BE62" s="23">
        <f t="shared" si="133"/>
        <v>0</v>
      </c>
      <c r="BF62" s="23">
        <f t="shared" si="134"/>
        <v>0</v>
      </c>
      <c r="BG62" s="23">
        <f t="shared" si="135"/>
        <v>0</v>
      </c>
      <c r="BH62" s="23">
        <f t="shared" si="136"/>
        <v>0</v>
      </c>
      <c r="BI62" s="23">
        <f t="shared" si="137"/>
        <v>0</v>
      </c>
      <c r="BJ62" s="23">
        <f t="shared" si="138"/>
        <v>0</v>
      </c>
      <c r="BK62" s="23">
        <f t="shared" si="139"/>
        <v>0</v>
      </c>
      <c r="BL62" s="23"/>
      <c r="BM62" s="17">
        <f t="shared" si="140"/>
        <v>0</v>
      </c>
      <c r="BN62" s="17">
        <f t="shared" si="141"/>
        <v>0</v>
      </c>
      <c r="BO62" s="17">
        <f t="shared" si="142"/>
        <v>0</v>
      </c>
      <c r="BP62" s="23"/>
      <c r="BQ62" s="23">
        <f t="shared" si="143"/>
        <v>0</v>
      </c>
      <c r="BR62" s="23">
        <f t="shared" si="144"/>
        <v>0</v>
      </c>
      <c r="BS62" s="23">
        <f t="shared" si="145"/>
        <v>0</v>
      </c>
      <c r="BT62" s="23">
        <f t="shared" si="146"/>
        <v>0</v>
      </c>
      <c r="BU62" s="23">
        <f t="shared" si="147"/>
        <v>0</v>
      </c>
      <c r="BV62" s="23">
        <f t="shared" si="148"/>
        <v>0</v>
      </c>
      <c r="BW62" s="23">
        <f t="shared" si="149"/>
        <v>0</v>
      </c>
      <c r="BX62" s="23">
        <f t="shared" si="150"/>
        <v>0</v>
      </c>
      <c r="BY62" s="23">
        <f t="shared" si="151"/>
        <v>0</v>
      </c>
      <c r="BZ62" s="23">
        <f t="shared" si="152"/>
        <v>0</v>
      </c>
      <c r="CA62" s="23">
        <f t="shared" si="153"/>
        <v>0</v>
      </c>
      <c r="CB62" s="23">
        <f t="shared" si="154"/>
        <v>0</v>
      </c>
      <c r="CC62" s="23">
        <f t="shared" si="155"/>
        <v>0</v>
      </c>
      <c r="CD62" s="23">
        <f t="shared" si="156"/>
        <v>0</v>
      </c>
      <c r="CE62" s="23">
        <f t="shared" si="157"/>
        <v>0</v>
      </c>
      <c r="CF62" s="23">
        <f t="shared" si="158"/>
        <v>0</v>
      </c>
      <c r="CG62" s="23"/>
      <c r="CH62" s="23"/>
      <c r="CI62" s="23"/>
      <c r="CJ62" s="23"/>
    </row>
    <row r="63" ht="60.0" customHeight="1">
      <c r="A63" s="233"/>
      <c r="B63" s="327"/>
      <c r="C63" s="279"/>
      <c r="D63" s="280" t="s">
        <v>234</v>
      </c>
      <c r="E63" s="328"/>
      <c r="F63" s="282" t="s">
        <v>53</v>
      </c>
      <c r="G63" s="282" t="s">
        <v>47</v>
      </c>
      <c r="H63" s="282" t="s">
        <v>235</v>
      </c>
      <c r="I63" s="279">
        <v>1.0</v>
      </c>
      <c r="J63" s="279" t="s">
        <v>154</v>
      </c>
      <c r="K63" s="329">
        <v>351.75</v>
      </c>
      <c r="L63" s="284"/>
      <c r="M63" s="285"/>
      <c r="N63" s="279"/>
      <c r="O63" s="285"/>
      <c r="P63" s="279"/>
      <c r="Q63" s="285"/>
      <c r="R63" s="279"/>
      <c r="S63" s="285"/>
      <c r="T63" s="285"/>
      <c r="U63" s="279"/>
      <c r="V63" s="285"/>
      <c r="W63" s="279"/>
      <c r="X63" s="285"/>
      <c r="Y63" s="286"/>
      <c r="Z63" s="330" t="s">
        <v>155</v>
      </c>
      <c r="AA63" s="288">
        <f t="shared" si="124"/>
        <v>0</v>
      </c>
      <c r="AB63" s="279" t="str">
        <f t="shared" si="125"/>
        <v>No</v>
      </c>
      <c r="AC63" s="286" t="str">
        <f t="shared" si="126"/>
        <v>No</v>
      </c>
      <c r="AD63" s="23"/>
      <c r="AE63" s="247">
        <v>2.0</v>
      </c>
      <c r="AF63" s="248">
        <f t="shared" si="127"/>
        <v>0</v>
      </c>
      <c r="AG63" s="23"/>
      <c r="AH63" s="317">
        <v>6.35</v>
      </c>
      <c r="AI63" s="249">
        <f t="shared" si="128"/>
        <v>0</v>
      </c>
      <c r="AJ63" s="229">
        <f t="shared" ref="AJ63:AO63" si="173">$I$63*L63</f>
        <v>0</v>
      </c>
      <c r="AK63" s="229">
        <f t="shared" si="173"/>
        <v>0</v>
      </c>
      <c r="AL63" s="229">
        <f t="shared" si="173"/>
        <v>0</v>
      </c>
      <c r="AM63" s="229">
        <f t="shared" si="173"/>
        <v>0</v>
      </c>
      <c r="AN63" s="229">
        <f t="shared" si="173"/>
        <v>0</v>
      </c>
      <c r="AO63" s="229">
        <f t="shared" si="173"/>
        <v>0</v>
      </c>
      <c r="AP63" s="229">
        <f t="shared" si="130"/>
        <v>0</v>
      </c>
      <c r="AQ63" s="229">
        <f t="shared" ref="AQ63:AW63" si="174">$I$63*S63</f>
        <v>0</v>
      </c>
      <c r="AR63" s="229">
        <f t="shared" si="174"/>
        <v>0</v>
      </c>
      <c r="AS63" s="229">
        <f t="shared" si="174"/>
        <v>0</v>
      </c>
      <c r="AT63" s="229">
        <f t="shared" si="174"/>
        <v>0</v>
      </c>
      <c r="AU63" s="229">
        <f t="shared" si="174"/>
        <v>0</v>
      </c>
      <c r="AV63" s="229">
        <f t="shared" si="174"/>
        <v>0</v>
      </c>
      <c r="AW63" s="229">
        <f t="shared" si="174"/>
        <v>0</v>
      </c>
      <c r="AX63" s="229"/>
      <c r="AY63" s="318">
        <v>2.0</v>
      </c>
      <c r="AZ63" s="331">
        <v>7.0</v>
      </c>
      <c r="BA63" s="331"/>
      <c r="BB63" s="331"/>
      <c r="BC63" s="23"/>
      <c r="BD63" s="23">
        <f t="shared" si="132"/>
        <v>0</v>
      </c>
      <c r="BE63" s="23">
        <f t="shared" si="133"/>
        <v>0</v>
      </c>
      <c r="BF63" s="23">
        <f t="shared" si="134"/>
        <v>0</v>
      </c>
      <c r="BG63" s="23">
        <f t="shared" si="135"/>
        <v>0</v>
      </c>
      <c r="BH63" s="23">
        <f t="shared" si="136"/>
        <v>0</v>
      </c>
      <c r="BI63" s="23">
        <f t="shared" si="137"/>
        <v>0</v>
      </c>
      <c r="BJ63" s="23">
        <f t="shared" si="138"/>
        <v>0</v>
      </c>
      <c r="BK63" s="23">
        <f t="shared" si="139"/>
        <v>0</v>
      </c>
      <c r="BL63" s="23"/>
      <c r="BM63" s="17">
        <f t="shared" si="140"/>
        <v>0</v>
      </c>
      <c r="BN63" s="17">
        <f t="shared" si="141"/>
        <v>0</v>
      </c>
      <c r="BO63" s="17">
        <f t="shared" si="142"/>
        <v>0</v>
      </c>
      <c r="BP63" s="23"/>
      <c r="BQ63" s="23">
        <f t="shared" si="143"/>
        <v>0</v>
      </c>
      <c r="BR63" s="23">
        <f t="shared" si="144"/>
        <v>0</v>
      </c>
      <c r="BS63" s="23">
        <f t="shared" si="145"/>
        <v>0</v>
      </c>
      <c r="BT63" s="23">
        <f t="shared" si="146"/>
        <v>0</v>
      </c>
      <c r="BU63" s="23">
        <f t="shared" si="147"/>
        <v>0</v>
      </c>
      <c r="BV63" s="23">
        <f t="shared" si="148"/>
        <v>0</v>
      </c>
      <c r="BW63" s="23">
        <f t="shared" si="149"/>
        <v>0</v>
      </c>
      <c r="BX63" s="23">
        <f t="shared" si="150"/>
        <v>0</v>
      </c>
      <c r="BY63" s="23">
        <f t="shared" si="151"/>
        <v>0</v>
      </c>
      <c r="BZ63" s="23">
        <f t="shared" si="152"/>
        <v>0</v>
      </c>
      <c r="CA63" s="23">
        <f t="shared" si="153"/>
        <v>0</v>
      </c>
      <c r="CB63" s="23">
        <f t="shared" si="154"/>
        <v>0</v>
      </c>
      <c r="CC63" s="23">
        <f t="shared" si="155"/>
        <v>0</v>
      </c>
      <c r="CD63" s="23">
        <f t="shared" si="156"/>
        <v>0</v>
      </c>
      <c r="CE63" s="23">
        <f t="shared" si="157"/>
        <v>0</v>
      </c>
      <c r="CF63" s="23">
        <f t="shared" si="158"/>
        <v>0</v>
      </c>
      <c r="CG63" s="23"/>
      <c r="CH63" s="23"/>
      <c r="CI63" s="23"/>
      <c r="CJ63" s="23"/>
    </row>
    <row r="64" ht="21.0" customHeight="1">
      <c r="B64" s="90"/>
      <c r="D64" s="91"/>
      <c r="E64" s="90"/>
      <c r="F64" s="92"/>
      <c r="G64" s="92"/>
      <c r="H64" s="93"/>
      <c r="I64" s="92"/>
      <c r="K64" s="119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119"/>
      <c r="AB64" s="119"/>
      <c r="AF64" s="23"/>
      <c r="AH64" s="101"/>
      <c r="AI64" s="101"/>
      <c r="AJ64" s="102"/>
      <c r="AK64" s="4"/>
      <c r="AL64" s="103"/>
      <c r="AM64" s="104"/>
      <c r="AN64" s="105"/>
      <c r="AO64" s="106"/>
      <c r="AP64" s="106"/>
      <c r="AQ64" s="110"/>
      <c r="AR64" s="110"/>
      <c r="AS64" s="109"/>
      <c r="AT64" s="110"/>
      <c r="AU64" s="111"/>
      <c r="AV64" s="111"/>
      <c r="AW64" s="111"/>
      <c r="AX64" s="111"/>
      <c r="AY64" s="113"/>
      <c r="AZ64" s="114"/>
      <c r="BA64" s="115"/>
      <c r="BB64" s="114"/>
    </row>
    <row r="65" ht="21.0" customHeight="1">
      <c r="B65" s="90"/>
      <c r="D65" s="91"/>
      <c r="E65" s="90"/>
      <c r="F65" s="92"/>
      <c r="G65" s="92"/>
      <c r="H65" s="93"/>
      <c r="I65" s="92"/>
      <c r="K65" s="119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119"/>
      <c r="AB65" s="119"/>
      <c r="AF65" s="23"/>
      <c r="AH65" s="101"/>
      <c r="AI65" s="101"/>
      <c r="AJ65" s="102"/>
      <c r="AK65" s="4"/>
      <c r="AL65" s="103"/>
      <c r="AM65" s="104"/>
      <c r="AN65" s="105"/>
      <c r="AO65" s="106"/>
      <c r="AP65" s="106"/>
      <c r="AQ65" s="110"/>
      <c r="AR65" s="110"/>
      <c r="AS65" s="109"/>
      <c r="AT65" s="110"/>
      <c r="AU65" s="111"/>
      <c r="AV65" s="111"/>
      <c r="AW65" s="111"/>
      <c r="AX65" s="111"/>
      <c r="AY65" s="113"/>
      <c r="AZ65" s="114"/>
      <c r="BA65" s="115"/>
      <c r="BB65" s="114"/>
    </row>
    <row r="66" ht="21.0" customHeight="1">
      <c r="B66" s="90"/>
      <c r="D66" s="91"/>
      <c r="E66" s="90"/>
      <c r="F66" s="92"/>
      <c r="G66" s="92"/>
      <c r="H66" s="93"/>
      <c r="I66" s="92"/>
      <c r="K66" s="119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119"/>
      <c r="AB66" s="119"/>
      <c r="AF66" s="23"/>
      <c r="AH66" s="101"/>
      <c r="AI66" s="101"/>
      <c r="AJ66" s="102"/>
      <c r="AK66" s="4"/>
      <c r="AL66" s="103"/>
      <c r="AM66" s="104"/>
      <c r="AN66" s="105"/>
      <c r="AO66" s="106"/>
      <c r="AP66" s="106"/>
      <c r="AQ66" s="110"/>
      <c r="AR66" s="110"/>
      <c r="AS66" s="109"/>
      <c r="AT66" s="110"/>
      <c r="AU66" s="111"/>
      <c r="AV66" s="111"/>
      <c r="AW66" s="111"/>
      <c r="AX66" s="111"/>
      <c r="AY66" s="113"/>
      <c r="AZ66" s="114"/>
      <c r="BA66" s="115"/>
      <c r="BB66" s="114"/>
    </row>
    <row r="67" ht="21.0" customHeight="1">
      <c r="B67" s="90"/>
      <c r="D67" s="91"/>
      <c r="E67" s="90"/>
      <c r="F67" s="92"/>
      <c r="G67" s="92"/>
      <c r="H67" s="93"/>
      <c r="I67" s="92"/>
      <c r="K67" s="119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119"/>
      <c r="AB67" s="119"/>
      <c r="AF67" s="23"/>
      <c r="AH67" s="101"/>
      <c r="AI67" s="101"/>
      <c r="AJ67" s="102"/>
      <c r="AK67" s="4"/>
      <c r="AL67" s="103"/>
      <c r="AM67" s="104"/>
      <c r="AN67" s="105"/>
      <c r="AO67" s="106"/>
      <c r="AP67" s="106"/>
      <c r="AQ67" s="110"/>
      <c r="AR67" s="110"/>
      <c r="AS67" s="109"/>
      <c r="AT67" s="110"/>
      <c r="AU67" s="111"/>
      <c r="AV67" s="111"/>
      <c r="AW67" s="111"/>
      <c r="AX67" s="111"/>
      <c r="AY67" s="113"/>
      <c r="AZ67" s="114"/>
      <c r="BA67" s="115"/>
      <c r="BB67" s="114"/>
    </row>
    <row r="68" ht="21.0" customHeight="1">
      <c r="B68" s="90"/>
      <c r="D68" s="91"/>
      <c r="E68" s="90"/>
      <c r="F68" s="92"/>
      <c r="G68" s="92"/>
      <c r="H68" s="93"/>
      <c r="I68" s="92"/>
      <c r="K68" s="119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119"/>
      <c r="AB68" s="119"/>
      <c r="AF68" s="23"/>
      <c r="AH68" s="101"/>
      <c r="AI68" s="101"/>
      <c r="AJ68" s="102"/>
      <c r="AK68" s="4"/>
      <c r="AL68" s="103"/>
      <c r="AM68" s="104"/>
      <c r="AN68" s="105"/>
      <c r="AO68" s="106"/>
      <c r="AP68" s="106"/>
      <c r="AQ68" s="110"/>
      <c r="AR68" s="110"/>
      <c r="AS68" s="109"/>
      <c r="AT68" s="110"/>
      <c r="AU68" s="111"/>
      <c r="AV68" s="111"/>
      <c r="AW68" s="111"/>
      <c r="AX68" s="111"/>
      <c r="AY68" s="113"/>
      <c r="AZ68" s="114"/>
      <c r="BA68" s="115"/>
      <c r="BB68" s="114"/>
    </row>
    <row r="69" ht="21.0" customHeight="1">
      <c r="B69" s="90"/>
      <c r="D69" s="91"/>
      <c r="E69" s="90"/>
      <c r="F69" s="92"/>
      <c r="G69" s="92"/>
      <c r="H69" s="93"/>
      <c r="I69" s="92"/>
      <c r="K69" s="119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119"/>
      <c r="AB69" s="119"/>
      <c r="AF69" s="23"/>
      <c r="AH69" s="101"/>
      <c r="AI69" s="101"/>
      <c r="AJ69" s="102"/>
      <c r="AK69" s="4"/>
      <c r="AL69" s="103"/>
      <c r="AM69" s="104"/>
      <c r="AN69" s="105"/>
      <c r="AO69" s="106"/>
      <c r="AP69" s="106"/>
      <c r="AQ69" s="110"/>
      <c r="AR69" s="110"/>
      <c r="AS69" s="109"/>
      <c r="AT69" s="110"/>
      <c r="AU69" s="111"/>
      <c r="AV69" s="111"/>
      <c r="AW69" s="111"/>
      <c r="AX69" s="111"/>
      <c r="AY69" s="113"/>
      <c r="AZ69" s="114"/>
      <c r="BA69" s="115"/>
      <c r="BB69" s="114"/>
    </row>
    <row r="70" ht="21.0" customHeight="1">
      <c r="B70" s="90"/>
      <c r="D70" s="91"/>
      <c r="E70" s="90"/>
      <c r="F70" s="92"/>
      <c r="G70" s="92"/>
      <c r="H70" s="93"/>
      <c r="I70" s="92"/>
      <c r="K70" s="119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119"/>
      <c r="AB70" s="119"/>
      <c r="AF70" s="23"/>
      <c r="AH70" s="101"/>
      <c r="AI70" s="101"/>
      <c r="AJ70" s="102"/>
      <c r="AK70" s="4"/>
      <c r="AL70" s="103"/>
      <c r="AM70" s="104"/>
      <c r="AN70" s="105"/>
      <c r="AO70" s="106"/>
      <c r="AP70" s="106"/>
      <c r="AQ70" s="110"/>
      <c r="AR70" s="110"/>
      <c r="AS70" s="109"/>
      <c r="AT70" s="110"/>
      <c r="AU70" s="111"/>
      <c r="AV70" s="111"/>
      <c r="AW70" s="111"/>
      <c r="AX70" s="111"/>
      <c r="AY70" s="113"/>
      <c r="AZ70" s="114"/>
      <c r="BA70" s="115"/>
      <c r="BB70" s="114"/>
    </row>
    <row r="71" ht="21.0" customHeight="1">
      <c r="B71" s="90"/>
      <c r="D71" s="91"/>
      <c r="E71" s="90"/>
      <c r="F71" s="92"/>
      <c r="G71" s="92"/>
      <c r="H71" s="93"/>
      <c r="I71" s="92"/>
      <c r="K71" s="119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119"/>
      <c r="AB71" s="119"/>
      <c r="AF71" s="23"/>
      <c r="AH71" s="101"/>
      <c r="AI71" s="101"/>
      <c r="AJ71" s="102"/>
      <c r="AK71" s="4"/>
      <c r="AL71" s="103"/>
      <c r="AM71" s="104"/>
      <c r="AN71" s="105"/>
      <c r="AO71" s="106"/>
      <c r="AP71" s="106"/>
      <c r="AQ71" s="110"/>
      <c r="AR71" s="110"/>
      <c r="AS71" s="109"/>
      <c r="AT71" s="110"/>
      <c r="AU71" s="111"/>
      <c r="AV71" s="111"/>
      <c r="AW71" s="111"/>
      <c r="AX71" s="111"/>
      <c r="AY71" s="113"/>
      <c r="AZ71" s="114"/>
      <c r="BA71" s="115"/>
      <c r="BB71" s="114"/>
    </row>
    <row r="72" ht="21.0" customHeight="1">
      <c r="B72" s="90"/>
      <c r="D72" s="91"/>
      <c r="E72" s="90"/>
      <c r="F72" s="92"/>
      <c r="G72" s="92"/>
      <c r="H72" s="93"/>
      <c r="I72" s="92"/>
      <c r="K72" s="119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119"/>
      <c r="AB72" s="119"/>
      <c r="AF72" s="23"/>
      <c r="AH72" s="101"/>
      <c r="AI72" s="101"/>
      <c r="AJ72" s="102"/>
      <c r="AK72" s="4"/>
      <c r="AL72" s="103"/>
      <c r="AM72" s="104"/>
      <c r="AN72" s="105"/>
      <c r="AO72" s="106"/>
      <c r="AP72" s="106"/>
      <c r="AQ72" s="110"/>
      <c r="AR72" s="110"/>
      <c r="AS72" s="109"/>
      <c r="AT72" s="110"/>
      <c r="AU72" s="111"/>
      <c r="AV72" s="111"/>
      <c r="AW72" s="111"/>
      <c r="AX72" s="111"/>
      <c r="AY72" s="113"/>
      <c r="AZ72" s="114"/>
      <c r="BA72" s="115"/>
      <c r="BB72" s="114"/>
    </row>
    <row r="73" ht="21.0" customHeight="1">
      <c r="B73" s="90"/>
      <c r="D73" s="91"/>
      <c r="E73" s="90"/>
      <c r="F73" s="92"/>
      <c r="G73" s="92"/>
      <c r="H73" s="93"/>
      <c r="I73" s="92"/>
      <c r="K73" s="119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119"/>
      <c r="AB73" s="119"/>
      <c r="AF73" s="23"/>
      <c r="AH73" s="101"/>
      <c r="AI73" s="101"/>
      <c r="AJ73" s="102"/>
      <c r="AK73" s="4"/>
      <c r="AL73" s="103"/>
      <c r="AM73" s="104"/>
      <c r="AN73" s="105"/>
      <c r="AO73" s="106"/>
      <c r="AP73" s="106"/>
      <c r="AQ73" s="110"/>
      <c r="AR73" s="110"/>
      <c r="AS73" s="109"/>
      <c r="AT73" s="110"/>
      <c r="AU73" s="111"/>
      <c r="AV73" s="111"/>
      <c r="AW73" s="111"/>
      <c r="AX73" s="111"/>
      <c r="AY73" s="113"/>
      <c r="AZ73" s="114"/>
      <c r="BA73" s="115"/>
      <c r="BB73" s="114"/>
    </row>
    <row r="74" ht="21.0" customHeight="1">
      <c r="B74" s="90"/>
      <c r="D74" s="91"/>
      <c r="E74" s="90"/>
      <c r="F74" s="92"/>
      <c r="G74" s="92"/>
      <c r="H74" s="93"/>
      <c r="I74" s="92"/>
      <c r="K74" s="119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119"/>
      <c r="AB74" s="119"/>
      <c r="AF74" s="23"/>
      <c r="AH74" s="101"/>
      <c r="AI74" s="101"/>
      <c r="AJ74" s="102"/>
      <c r="AK74" s="4"/>
      <c r="AL74" s="103"/>
      <c r="AM74" s="104"/>
      <c r="AN74" s="105"/>
      <c r="AO74" s="106"/>
      <c r="AP74" s="106"/>
      <c r="AQ74" s="110"/>
      <c r="AR74" s="110"/>
      <c r="AS74" s="109"/>
      <c r="AT74" s="110"/>
      <c r="AU74" s="111"/>
      <c r="AV74" s="111"/>
      <c r="AW74" s="111"/>
      <c r="AX74" s="111"/>
      <c r="AY74" s="113"/>
      <c r="AZ74" s="114"/>
      <c r="BA74" s="115"/>
      <c r="BB74" s="114"/>
    </row>
    <row r="75" ht="21.0" customHeight="1">
      <c r="B75" s="90"/>
      <c r="D75" s="91"/>
      <c r="E75" s="90"/>
      <c r="F75" s="92"/>
      <c r="G75" s="92"/>
      <c r="H75" s="93"/>
      <c r="I75" s="92"/>
      <c r="K75" s="119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119"/>
      <c r="AB75" s="119"/>
      <c r="AF75" s="23"/>
      <c r="AH75" s="101"/>
      <c r="AI75" s="101"/>
      <c r="AJ75" s="102"/>
      <c r="AK75" s="4"/>
      <c r="AL75" s="103"/>
      <c r="AM75" s="104"/>
      <c r="AN75" s="105"/>
      <c r="AO75" s="106"/>
      <c r="AP75" s="106"/>
      <c r="AQ75" s="110"/>
      <c r="AR75" s="110"/>
      <c r="AS75" s="109"/>
      <c r="AT75" s="110"/>
      <c r="AU75" s="111"/>
      <c r="AV75" s="111"/>
      <c r="AW75" s="111"/>
      <c r="AX75" s="111"/>
      <c r="AY75" s="113"/>
      <c r="AZ75" s="114"/>
      <c r="BA75" s="115"/>
      <c r="BB75" s="114"/>
    </row>
    <row r="76" ht="21.0" customHeight="1">
      <c r="B76" s="90"/>
      <c r="D76" s="91"/>
      <c r="E76" s="90"/>
      <c r="F76" s="92"/>
      <c r="G76" s="92"/>
      <c r="H76" s="93"/>
      <c r="I76" s="92"/>
      <c r="K76" s="119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119"/>
      <c r="AB76" s="119"/>
      <c r="AF76" s="23"/>
      <c r="AH76" s="101"/>
      <c r="AI76" s="101"/>
      <c r="AJ76" s="102"/>
      <c r="AK76" s="4"/>
      <c r="AL76" s="103"/>
      <c r="AM76" s="104"/>
      <c r="AN76" s="105"/>
      <c r="AO76" s="106"/>
      <c r="AP76" s="106"/>
      <c r="AQ76" s="110"/>
      <c r="AR76" s="110"/>
      <c r="AS76" s="109"/>
      <c r="AT76" s="110"/>
      <c r="AU76" s="111"/>
      <c r="AV76" s="111"/>
      <c r="AW76" s="111"/>
      <c r="AX76" s="111"/>
      <c r="AY76" s="113"/>
      <c r="AZ76" s="114"/>
      <c r="BA76" s="115"/>
      <c r="BB76" s="114"/>
    </row>
    <row r="77" ht="21.0" customHeight="1">
      <c r="B77" s="90"/>
      <c r="D77" s="91"/>
      <c r="E77" s="90"/>
      <c r="F77" s="92"/>
      <c r="G77" s="92"/>
      <c r="H77" s="93"/>
      <c r="I77" s="92"/>
      <c r="K77" s="119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119"/>
      <c r="AB77" s="119"/>
      <c r="AF77" s="23"/>
      <c r="AH77" s="101"/>
      <c r="AI77" s="101"/>
      <c r="AJ77" s="102"/>
      <c r="AK77" s="4"/>
      <c r="AL77" s="103"/>
      <c r="AM77" s="104"/>
      <c r="AN77" s="105"/>
      <c r="AO77" s="106"/>
      <c r="AP77" s="106"/>
      <c r="AQ77" s="110"/>
      <c r="AR77" s="110"/>
      <c r="AS77" s="109"/>
      <c r="AT77" s="110"/>
      <c r="AU77" s="111"/>
      <c r="AV77" s="111"/>
      <c r="AW77" s="111"/>
      <c r="AX77" s="111"/>
      <c r="AY77" s="113"/>
      <c r="AZ77" s="114"/>
      <c r="BA77" s="115"/>
      <c r="BB77" s="114"/>
    </row>
    <row r="78" ht="21.0" customHeight="1">
      <c r="B78" s="90"/>
      <c r="D78" s="91"/>
      <c r="E78" s="90"/>
      <c r="F78" s="92"/>
      <c r="G78" s="92"/>
      <c r="H78" s="93"/>
      <c r="I78" s="92"/>
      <c r="K78" s="119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119"/>
      <c r="AB78" s="119"/>
      <c r="AF78" s="23"/>
      <c r="AH78" s="101"/>
      <c r="AI78" s="101"/>
      <c r="AJ78" s="102"/>
      <c r="AK78" s="4"/>
      <c r="AL78" s="103"/>
      <c r="AM78" s="104"/>
      <c r="AN78" s="105"/>
      <c r="AO78" s="106"/>
      <c r="AP78" s="106"/>
      <c r="AQ78" s="110"/>
      <c r="AR78" s="110"/>
      <c r="AS78" s="109"/>
      <c r="AT78" s="110"/>
      <c r="AU78" s="111"/>
      <c r="AV78" s="111"/>
      <c r="AW78" s="111"/>
      <c r="AX78" s="111"/>
      <c r="AY78" s="113"/>
      <c r="AZ78" s="114"/>
      <c r="BA78" s="115"/>
      <c r="BB78" s="114"/>
    </row>
    <row r="79" ht="21.0" customHeight="1">
      <c r="B79" s="90"/>
      <c r="D79" s="91"/>
      <c r="E79" s="90"/>
      <c r="F79" s="92"/>
      <c r="G79" s="92"/>
      <c r="H79" s="93"/>
      <c r="I79" s="92"/>
      <c r="K79" s="119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119"/>
      <c r="AB79" s="119"/>
      <c r="AF79" s="23"/>
      <c r="AH79" s="101"/>
      <c r="AI79" s="101"/>
      <c r="AJ79" s="102"/>
      <c r="AK79" s="4"/>
      <c r="AL79" s="103"/>
      <c r="AM79" s="104"/>
      <c r="AN79" s="105"/>
      <c r="AO79" s="106"/>
      <c r="AP79" s="106"/>
      <c r="AQ79" s="110"/>
      <c r="AR79" s="110"/>
      <c r="AS79" s="109"/>
      <c r="AT79" s="110"/>
      <c r="AU79" s="111"/>
      <c r="AV79" s="111"/>
      <c r="AW79" s="111"/>
      <c r="AX79" s="111"/>
      <c r="AY79" s="113"/>
      <c r="AZ79" s="114"/>
      <c r="BA79" s="115"/>
      <c r="BB79" s="114"/>
    </row>
    <row r="80" ht="21.0" customHeight="1">
      <c r="B80" s="90"/>
      <c r="D80" s="91"/>
      <c r="E80" s="90"/>
      <c r="F80" s="92"/>
      <c r="G80" s="92"/>
      <c r="H80" s="93"/>
      <c r="I80" s="92"/>
      <c r="K80" s="119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119"/>
      <c r="AB80" s="119"/>
      <c r="AF80" s="23"/>
      <c r="AH80" s="101"/>
      <c r="AI80" s="101"/>
      <c r="AJ80" s="102"/>
      <c r="AK80" s="4"/>
      <c r="AL80" s="103"/>
      <c r="AM80" s="104"/>
      <c r="AN80" s="105"/>
      <c r="AO80" s="106"/>
      <c r="AP80" s="106"/>
      <c r="AQ80" s="110"/>
      <c r="AR80" s="110"/>
      <c r="AS80" s="109"/>
      <c r="AT80" s="110"/>
      <c r="AU80" s="111"/>
      <c r="AV80" s="111"/>
      <c r="AW80" s="111"/>
      <c r="AX80" s="111"/>
      <c r="AY80" s="113"/>
      <c r="AZ80" s="114"/>
      <c r="BA80" s="115"/>
      <c r="BB80" s="114"/>
    </row>
    <row r="81" ht="21.0" customHeight="1">
      <c r="B81" s="90"/>
      <c r="D81" s="91"/>
      <c r="E81" s="90"/>
      <c r="F81" s="92"/>
      <c r="G81" s="92"/>
      <c r="H81" s="93"/>
      <c r="I81" s="92"/>
      <c r="K81" s="119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119"/>
      <c r="AB81" s="119"/>
      <c r="AF81" s="23"/>
      <c r="AH81" s="101"/>
      <c r="AI81" s="101"/>
      <c r="AJ81" s="102"/>
      <c r="AK81" s="4"/>
      <c r="AL81" s="103"/>
      <c r="AM81" s="104"/>
      <c r="AN81" s="105"/>
      <c r="AO81" s="106"/>
      <c r="AP81" s="106"/>
      <c r="AQ81" s="110"/>
      <c r="AR81" s="110"/>
      <c r="AS81" s="109"/>
      <c r="AT81" s="110"/>
      <c r="AU81" s="111"/>
      <c r="AV81" s="111"/>
      <c r="AW81" s="111"/>
      <c r="AX81" s="111"/>
      <c r="AY81" s="113"/>
      <c r="AZ81" s="114"/>
      <c r="BA81" s="115"/>
      <c r="BB81" s="114"/>
    </row>
    <row r="82" ht="21.0" customHeight="1">
      <c r="B82" s="90"/>
      <c r="D82" s="91"/>
      <c r="E82" s="90"/>
      <c r="F82" s="92"/>
      <c r="G82" s="92"/>
      <c r="H82" s="93"/>
      <c r="I82" s="92"/>
      <c r="K82" s="119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119"/>
      <c r="AB82" s="119"/>
      <c r="AF82" s="23"/>
      <c r="AH82" s="101"/>
      <c r="AI82" s="101"/>
      <c r="AJ82" s="102"/>
      <c r="AK82" s="4"/>
      <c r="AL82" s="103"/>
      <c r="AM82" s="104"/>
      <c r="AN82" s="105"/>
      <c r="AO82" s="106"/>
      <c r="AP82" s="106"/>
      <c r="AQ82" s="110"/>
      <c r="AR82" s="110"/>
      <c r="AS82" s="109"/>
      <c r="AT82" s="110"/>
      <c r="AU82" s="111"/>
      <c r="AV82" s="111"/>
      <c r="AW82" s="111"/>
      <c r="AX82" s="111"/>
      <c r="AY82" s="113"/>
      <c r="AZ82" s="114"/>
      <c r="BA82" s="115"/>
      <c r="BB82" s="114"/>
    </row>
    <row r="83" ht="21.0" customHeight="1">
      <c r="B83" s="90"/>
      <c r="D83" s="91"/>
      <c r="E83" s="90"/>
      <c r="F83" s="92"/>
      <c r="G83" s="92"/>
      <c r="H83" s="93"/>
      <c r="I83" s="92"/>
      <c r="K83" s="119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119"/>
      <c r="AB83" s="119"/>
      <c r="AF83" s="23"/>
      <c r="AH83" s="101"/>
      <c r="AI83" s="101"/>
      <c r="AJ83" s="102"/>
      <c r="AK83" s="4"/>
      <c r="AL83" s="103"/>
      <c r="AM83" s="104"/>
      <c r="AN83" s="105"/>
      <c r="AO83" s="106"/>
      <c r="AP83" s="106"/>
      <c r="AQ83" s="110"/>
      <c r="AR83" s="110"/>
      <c r="AS83" s="109"/>
      <c r="AT83" s="110"/>
      <c r="AU83" s="111"/>
      <c r="AV83" s="111"/>
      <c r="AW83" s="111"/>
      <c r="AX83" s="111"/>
      <c r="AY83" s="113"/>
      <c r="AZ83" s="114"/>
      <c r="BA83" s="115"/>
      <c r="BB83" s="114"/>
    </row>
    <row r="84" ht="21.0" customHeight="1">
      <c r="B84" s="90"/>
      <c r="D84" s="91"/>
      <c r="E84" s="90"/>
      <c r="F84" s="92"/>
      <c r="G84" s="92"/>
      <c r="H84" s="93"/>
      <c r="I84" s="92"/>
      <c r="K84" s="119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119"/>
      <c r="AB84" s="119"/>
      <c r="AF84" s="23"/>
      <c r="AH84" s="101"/>
      <c r="AI84" s="101"/>
      <c r="AJ84" s="102"/>
      <c r="AK84" s="4"/>
      <c r="AL84" s="103"/>
      <c r="AM84" s="104"/>
      <c r="AN84" s="105"/>
      <c r="AO84" s="106"/>
      <c r="AP84" s="106"/>
      <c r="AQ84" s="110"/>
      <c r="AR84" s="110"/>
      <c r="AS84" s="109"/>
      <c r="AT84" s="110"/>
      <c r="AU84" s="111"/>
      <c r="AV84" s="111"/>
      <c r="AW84" s="111"/>
      <c r="AX84" s="111"/>
      <c r="AY84" s="113"/>
      <c r="AZ84" s="114"/>
      <c r="BA84" s="115"/>
      <c r="BB84" s="114"/>
    </row>
    <row r="85" ht="21.0" customHeight="1">
      <c r="B85" s="90"/>
      <c r="D85" s="91"/>
      <c r="E85" s="90"/>
      <c r="F85" s="92"/>
      <c r="G85" s="92"/>
      <c r="H85" s="93"/>
      <c r="I85" s="92"/>
      <c r="K85" s="119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119"/>
      <c r="AB85" s="119"/>
      <c r="AF85" s="23"/>
      <c r="AH85" s="101"/>
      <c r="AI85" s="101"/>
      <c r="AJ85" s="102"/>
      <c r="AK85" s="4"/>
      <c r="AL85" s="103"/>
      <c r="AM85" s="104"/>
      <c r="AN85" s="105"/>
      <c r="AO85" s="106"/>
      <c r="AP85" s="106"/>
      <c r="AQ85" s="110"/>
      <c r="AR85" s="110"/>
      <c r="AS85" s="109"/>
      <c r="AT85" s="110"/>
      <c r="AU85" s="111"/>
      <c r="AV85" s="111"/>
      <c r="AW85" s="111"/>
      <c r="AX85" s="111"/>
      <c r="AY85" s="113"/>
      <c r="AZ85" s="114"/>
      <c r="BA85" s="115"/>
      <c r="BB85" s="114"/>
    </row>
    <row r="86" ht="21.0" customHeight="1">
      <c r="B86" s="90"/>
      <c r="D86" s="91"/>
      <c r="E86" s="90"/>
      <c r="F86" s="92"/>
      <c r="G86" s="92"/>
      <c r="H86" s="93"/>
      <c r="I86" s="92"/>
      <c r="K86" s="119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119"/>
      <c r="AB86" s="119"/>
      <c r="AF86" s="23"/>
      <c r="AH86" s="101"/>
      <c r="AI86" s="101"/>
      <c r="AJ86" s="102"/>
      <c r="AK86" s="4"/>
      <c r="AL86" s="103"/>
      <c r="AM86" s="104"/>
      <c r="AN86" s="105"/>
      <c r="AO86" s="106"/>
      <c r="AP86" s="106"/>
      <c r="AQ86" s="110"/>
      <c r="AR86" s="110"/>
      <c r="AS86" s="109"/>
      <c r="AT86" s="110"/>
      <c r="AU86" s="111"/>
      <c r="AV86" s="111"/>
      <c r="AW86" s="111"/>
      <c r="AX86" s="111"/>
      <c r="AY86" s="113"/>
      <c r="AZ86" s="114"/>
      <c r="BA86" s="115"/>
      <c r="BB86" s="114"/>
    </row>
    <row r="87" ht="21.0" customHeight="1">
      <c r="B87" s="90"/>
      <c r="D87" s="91"/>
      <c r="E87" s="90"/>
      <c r="F87" s="92"/>
      <c r="G87" s="92"/>
      <c r="H87" s="93"/>
      <c r="I87" s="92"/>
      <c r="K87" s="119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119"/>
      <c r="AB87" s="119"/>
      <c r="AF87" s="23"/>
      <c r="AH87" s="101"/>
      <c r="AI87" s="101"/>
      <c r="AJ87" s="102"/>
      <c r="AK87" s="4"/>
      <c r="AL87" s="103"/>
      <c r="AM87" s="104"/>
      <c r="AN87" s="105"/>
      <c r="AO87" s="106"/>
      <c r="AP87" s="106"/>
      <c r="AQ87" s="110"/>
      <c r="AR87" s="110"/>
      <c r="AS87" s="109"/>
      <c r="AT87" s="110"/>
      <c r="AU87" s="111"/>
      <c r="AV87" s="111"/>
      <c r="AW87" s="111"/>
      <c r="AX87" s="111"/>
      <c r="AY87" s="113"/>
      <c r="AZ87" s="114"/>
      <c r="BA87" s="115"/>
      <c r="BB87" s="114"/>
    </row>
    <row r="88" ht="21.0" customHeight="1">
      <c r="B88" s="90"/>
      <c r="D88" s="91"/>
      <c r="E88" s="90"/>
      <c r="F88" s="92"/>
      <c r="G88" s="92"/>
      <c r="H88" s="93"/>
      <c r="I88" s="92"/>
      <c r="K88" s="119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119"/>
      <c r="AB88" s="119"/>
      <c r="AF88" s="23"/>
      <c r="AH88" s="101"/>
      <c r="AI88" s="101"/>
      <c r="AJ88" s="102"/>
      <c r="AK88" s="4"/>
      <c r="AL88" s="103"/>
      <c r="AM88" s="104"/>
      <c r="AN88" s="105"/>
      <c r="AO88" s="106"/>
      <c r="AP88" s="106"/>
      <c r="AQ88" s="110"/>
      <c r="AR88" s="110"/>
      <c r="AS88" s="109"/>
      <c r="AT88" s="110"/>
      <c r="AU88" s="111"/>
      <c r="AV88" s="111"/>
      <c r="AW88" s="111"/>
      <c r="AX88" s="111"/>
      <c r="AY88" s="113"/>
      <c r="AZ88" s="114"/>
      <c r="BA88" s="115"/>
      <c r="BB88" s="114"/>
    </row>
    <row r="89" ht="21.0" customHeight="1">
      <c r="B89" s="90"/>
      <c r="D89" s="91"/>
      <c r="E89" s="90"/>
      <c r="F89" s="92"/>
      <c r="G89" s="92"/>
      <c r="H89" s="93"/>
      <c r="I89" s="92"/>
      <c r="K89" s="119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119"/>
      <c r="AB89" s="119"/>
      <c r="AF89" s="23"/>
      <c r="AH89" s="101"/>
      <c r="AI89" s="101"/>
      <c r="AJ89" s="102"/>
      <c r="AK89" s="4"/>
      <c r="AL89" s="103"/>
      <c r="AM89" s="104"/>
      <c r="AN89" s="105"/>
      <c r="AO89" s="106"/>
      <c r="AP89" s="106"/>
      <c r="AQ89" s="110"/>
      <c r="AR89" s="110"/>
      <c r="AS89" s="109"/>
      <c r="AT89" s="110"/>
      <c r="AU89" s="111"/>
      <c r="AV89" s="111"/>
      <c r="AW89" s="111"/>
      <c r="AX89" s="111"/>
      <c r="AY89" s="113"/>
      <c r="AZ89" s="114"/>
      <c r="BA89" s="115"/>
      <c r="BB89" s="114"/>
    </row>
    <row r="90" ht="21.0" customHeight="1">
      <c r="B90" s="90"/>
      <c r="D90" s="91"/>
      <c r="E90" s="90"/>
      <c r="F90" s="92"/>
      <c r="G90" s="92"/>
      <c r="H90" s="93"/>
      <c r="I90" s="92"/>
      <c r="K90" s="119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119"/>
      <c r="AB90" s="119"/>
      <c r="AF90" s="23"/>
      <c r="AH90" s="101"/>
      <c r="AI90" s="101"/>
      <c r="AJ90" s="102"/>
      <c r="AK90" s="4"/>
      <c r="AL90" s="103"/>
      <c r="AM90" s="104"/>
      <c r="AN90" s="105"/>
      <c r="AO90" s="106"/>
      <c r="AP90" s="106"/>
      <c r="AQ90" s="110"/>
      <c r="AR90" s="110"/>
      <c r="AS90" s="109"/>
      <c r="AT90" s="110"/>
      <c r="AU90" s="111"/>
      <c r="AV90" s="111"/>
      <c r="AW90" s="111"/>
      <c r="AX90" s="111"/>
      <c r="AY90" s="113"/>
      <c r="AZ90" s="114"/>
      <c r="BA90" s="115"/>
      <c r="BB90" s="114"/>
    </row>
    <row r="91" ht="21.0" customHeight="1">
      <c r="B91" s="90"/>
      <c r="D91" s="91"/>
      <c r="E91" s="90"/>
      <c r="F91" s="92"/>
      <c r="G91" s="92"/>
      <c r="H91" s="93"/>
      <c r="I91" s="92"/>
      <c r="K91" s="119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119"/>
      <c r="AB91" s="119"/>
      <c r="AF91" s="23"/>
      <c r="AH91" s="101"/>
      <c r="AI91" s="101"/>
      <c r="AJ91" s="102"/>
      <c r="AK91" s="4"/>
      <c r="AL91" s="103"/>
      <c r="AM91" s="104"/>
      <c r="AN91" s="105"/>
      <c r="AO91" s="106"/>
      <c r="AP91" s="106"/>
      <c r="AQ91" s="110"/>
      <c r="AR91" s="110"/>
      <c r="AS91" s="109"/>
      <c r="AT91" s="110"/>
      <c r="AU91" s="111"/>
      <c r="AV91" s="111"/>
      <c r="AW91" s="111"/>
      <c r="AX91" s="111"/>
      <c r="AY91" s="113"/>
      <c r="AZ91" s="114"/>
      <c r="BA91" s="115"/>
      <c r="BB91" s="114"/>
    </row>
    <row r="92" ht="21.0" customHeight="1">
      <c r="B92" s="90"/>
      <c r="D92" s="91"/>
      <c r="E92" s="90"/>
      <c r="F92" s="92"/>
      <c r="G92" s="92"/>
      <c r="H92" s="93"/>
      <c r="I92" s="92"/>
      <c r="K92" s="119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119"/>
      <c r="AB92" s="119"/>
      <c r="AF92" s="23"/>
      <c r="AH92" s="101"/>
      <c r="AI92" s="101"/>
      <c r="AJ92" s="102"/>
      <c r="AK92" s="4"/>
      <c r="AL92" s="103"/>
      <c r="AM92" s="104"/>
      <c r="AN92" s="105"/>
      <c r="AO92" s="106"/>
      <c r="AP92" s="106"/>
      <c r="AQ92" s="110"/>
      <c r="AR92" s="110"/>
      <c r="AS92" s="109"/>
      <c r="AT92" s="110"/>
      <c r="AU92" s="111"/>
      <c r="AV92" s="111"/>
      <c r="AW92" s="111"/>
      <c r="AX92" s="111"/>
      <c r="AY92" s="113"/>
      <c r="AZ92" s="114"/>
      <c r="BA92" s="115"/>
      <c r="BB92" s="114"/>
    </row>
    <row r="93" ht="21.0" customHeight="1">
      <c r="B93" s="90"/>
      <c r="D93" s="91"/>
      <c r="E93" s="90"/>
      <c r="F93" s="92"/>
      <c r="G93" s="92"/>
      <c r="H93" s="93"/>
      <c r="I93" s="92"/>
      <c r="K93" s="119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119"/>
      <c r="AB93" s="119"/>
      <c r="AF93" s="23"/>
      <c r="AH93" s="101"/>
      <c r="AI93" s="101"/>
      <c r="AJ93" s="102"/>
      <c r="AK93" s="4"/>
      <c r="AL93" s="103"/>
      <c r="AM93" s="104"/>
      <c r="AN93" s="105"/>
      <c r="AO93" s="106"/>
      <c r="AP93" s="106"/>
      <c r="AQ93" s="110"/>
      <c r="AR93" s="110"/>
      <c r="AS93" s="109"/>
      <c r="AT93" s="110"/>
      <c r="AU93" s="111"/>
      <c r="AV93" s="111"/>
      <c r="AW93" s="111"/>
      <c r="AX93" s="111"/>
      <c r="AY93" s="113"/>
      <c r="AZ93" s="114"/>
      <c r="BA93" s="115"/>
      <c r="BB93" s="114"/>
    </row>
    <row r="94" ht="21.0" customHeight="1">
      <c r="B94" s="90"/>
      <c r="D94" s="91"/>
      <c r="E94" s="90"/>
      <c r="F94" s="92"/>
      <c r="G94" s="92"/>
      <c r="H94" s="93"/>
      <c r="I94" s="92"/>
      <c r="K94" s="119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119"/>
      <c r="AB94" s="119"/>
      <c r="AF94" s="23"/>
      <c r="AH94" s="101"/>
      <c r="AI94" s="101"/>
      <c r="AJ94" s="102"/>
      <c r="AK94" s="4"/>
      <c r="AL94" s="103"/>
      <c r="AM94" s="104"/>
      <c r="AN94" s="105"/>
      <c r="AO94" s="106"/>
      <c r="AP94" s="106"/>
      <c r="AQ94" s="110"/>
      <c r="AR94" s="110"/>
      <c r="AS94" s="109"/>
      <c r="AT94" s="110"/>
      <c r="AU94" s="111"/>
      <c r="AV94" s="111"/>
      <c r="AW94" s="111"/>
      <c r="AX94" s="111"/>
      <c r="AY94" s="113"/>
      <c r="AZ94" s="114"/>
      <c r="BA94" s="115"/>
      <c r="BB94" s="114"/>
    </row>
    <row r="95" ht="21.0" customHeight="1">
      <c r="B95" s="90"/>
      <c r="D95" s="91"/>
      <c r="E95" s="90"/>
      <c r="F95" s="92"/>
      <c r="G95" s="92"/>
      <c r="H95" s="93"/>
      <c r="I95" s="92"/>
      <c r="K95" s="119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119"/>
      <c r="AB95" s="119"/>
      <c r="AF95" s="23"/>
      <c r="AH95" s="101"/>
      <c r="AI95" s="101"/>
      <c r="AJ95" s="102"/>
      <c r="AK95" s="4"/>
      <c r="AL95" s="103"/>
      <c r="AM95" s="104"/>
      <c r="AN95" s="105"/>
      <c r="AO95" s="106"/>
      <c r="AP95" s="106"/>
      <c r="AQ95" s="110"/>
      <c r="AR95" s="110"/>
      <c r="AS95" s="109"/>
      <c r="AT95" s="110"/>
      <c r="AU95" s="111"/>
      <c r="AV95" s="111"/>
      <c r="AW95" s="111"/>
      <c r="AX95" s="111"/>
      <c r="AY95" s="113"/>
      <c r="AZ95" s="114"/>
      <c r="BA95" s="115"/>
      <c r="BB95" s="114"/>
    </row>
    <row r="96" ht="21.0" customHeight="1">
      <c r="B96" s="90"/>
      <c r="D96" s="91"/>
      <c r="E96" s="90"/>
      <c r="F96" s="92"/>
      <c r="G96" s="92"/>
      <c r="H96" s="93"/>
      <c r="I96" s="92"/>
      <c r="K96" s="119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119"/>
      <c r="AB96" s="119"/>
      <c r="AF96" s="23"/>
      <c r="AH96" s="101"/>
      <c r="AI96" s="101"/>
      <c r="AJ96" s="102"/>
      <c r="AK96" s="4"/>
      <c r="AL96" s="103"/>
      <c r="AM96" s="104"/>
      <c r="AN96" s="105"/>
      <c r="AO96" s="106"/>
      <c r="AP96" s="106"/>
      <c r="AQ96" s="110"/>
      <c r="AR96" s="110"/>
      <c r="AS96" s="109"/>
      <c r="AT96" s="110"/>
      <c r="AU96" s="111"/>
      <c r="AV96" s="111"/>
      <c r="AW96" s="111"/>
      <c r="AX96" s="111"/>
      <c r="AY96" s="113"/>
      <c r="AZ96" s="114"/>
      <c r="BA96" s="115"/>
      <c r="BB96" s="114"/>
    </row>
    <row r="97" ht="21.0" customHeight="1">
      <c r="B97" s="90"/>
      <c r="D97" s="91"/>
      <c r="E97" s="90"/>
      <c r="F97" s="92"/>
      <c r="G97" s="92"/>
      <c r="H97" s="93"/>
      <c r="I97" s="92"/>
      <c r="K97" s="119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119"/>
      <c r="AB97" s="119"/>
      <c r="AF97" s="23"/>
      <c r="AH97" s="101"/>
      <c r="AI97" s="101"/>
      <c r="AJ97" s="102"/>
      <c r="AK97" s="4"/>
      <c r="AL97" s="103"/>
      <c r="AM97" s="104"/>
      <c r="AN97" s="105"/>
      <c r="AO97" s="106"/>
      <c r="AP97" s="106"/>
      <c r="AQ97" s="110"/>
      <c r="AR97" s="110"/>
      <c r="AS97" s="109"/>
      <c r="AT97" s="110"/>
      <c r="AU97" s="111"/>
      <c r="AV97" s="111"/>
      <c r="AW97" s="111"/>
      <c r="AX97" s="111"/>
      <c r="AY97" s="113"/>
      <c r="AZ97" s="114"/>
      <c r="BA97" s="115"/>
      <c r="BB97" s="114"/>
    </row>
    <row r="98" ht="21.0" customHeight="1">
      <c r="B98" s="90"/>
      <c r="D98" s="91"/>
      <c r="E98" s="90"/>
      <c r="F98" s="92"/>
      <c r="G98" s="92"/>
      <c r="H98" s="93"/>
      <c r="I98" s="92"/>
      <c r="K98" s="119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119"/>
      <c r="AB98" s="119"/>
      <c r="AF98" s="23"/>
      <c r="AH98" s="101"/>
      <c r="AI98" s="101"/>
      <c r="AJ98" s="102"/>
      <c r="AK98" s="4"/>
      <c r="AL98" s="103"/>
      <c r="AM98" s="104"/>
      <c r="AN98" s="105"/>
      <c r="AO98" s="106"/>
      <c r="AP98" s="106"/>
      <c r="AQ98" s="110"/>
      <c r="AR98" s="110"/>
      <c r="AS98" s="109"/>
      <c r="AT98" s="110"/>
      <c r="AU98" s="111"/>
      <c r="AV98" s="111"/>
      <c r="AW98" s="111"/>
      <c r="AX98" s="111"/>
      <c r="AY98" s="113"/>
      <c r="AZ98" s="114"/>
      <c r="BA98" s="115"/>
      <c r="BB98" s="114"/>
    </row>
    <row r="99" ht="21.0" customHeight="1">
      <c r="B99" s="90"/>
      <c r="D99" s="91"/>
      <c r="E99" s="90"/>
      <c r="F99" s="92"/>
      <c r="G99" s="92"/>
      <c r="H99" s="93"/>
      <c r="I99" s="92"/>
      <c r="K99" s="119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119"/>
      <c r="AB99" s="119"/>
      <c r="AF99" s="23"/>
      <c r="AH99" s="101"/>
      <c r="AI99" s="101"/>
      <c r="AJ99" s="102"/>
      <c r="AK99" s="4"/>
      <c r="AL99" s="103"/>
      <c r="AM99" s="104"/>
      <c r="AN99" s="105"/>
      <c r="AO99" s="106"/>
      <c r="AP99" s="106"/>
      <c r="AQ99" s="110"/>
      <c r="AR99" s="110"/>
      <c r="AS99" s="109"/>
      <c r="AT99" s="110"/>
      <c r="AU99" s="111"/>
      <c r="AV99" s="111"/>
      <c r="AW99" s="111"/>
      <c r="AX99" s="111"/>
      <c r="AY99" s="113"/>
      <c r="AZ99" s="114"/>
      <c r="BA99" s="115"/>
      <c r="BB99" s="114"/>
    </row>
    <row r="100" ht="21.0" customHeight="1">
      <c r="B100" s="90"/>
      <c r="D100" s="91"/>
      <c r="E100" s="90"/>
      <c r="F100" s="92"/>
      <c r="G100" s="92"/>
      <c r="H100" s="93"/>
      <c r="I100" s="92"/>
      <c r="K100" s="119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9"/>
      <c r="AB100" s="119"/>
      <c r="AF100" s="23"/>
      <c r="AH100" s="101"/>
      <c r="AI100" s="101"/>
      <c r="AJ100" s="102"/>
      <c r="AK100" s="4"/>
      <c r="AL100" s="103"/>
      <c r="AM100" s="104"/>
      <c r="AN100" s="105"/>
      <c r="AO100" s="106"/>
      <c r="AP100" s="106"/>
      <c r="AQ100" s="110"/>
      <c r="AR100" s="110"/>
      <c r="AS100" s="109"/>
      <c r="AT100" s="110"/>
      <c r="AU100" s="111"/>
      <c r="AV100" s="111"/>
      <c r="AW100" s="111"/>
      <c r="AX100" s="111"/>
      <c r="AY100" s="113"/>
      <c r="AZ100" s="114"/>
      <c r="BA100" s="115"/>
      <c r="BB100" s="114"/>
    </row>
    <row r="101" ht="21.0" customHeight="1">
      <c r="B101" s="90"/>
      <c r="D101" s="91"/>
      <c r="E101" s="90"/>
      <c r="F101" s="92"/>
      <c r="G101" s="92"/>
      <c r="H101" s="93"/>
      <c r="I101" s="92"/>
      <c r="K101" s="119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119"/>
      <c r="AB101" s="119"/>
      <c r="AF101" s="23"/>
      <c r="AH101" s="101"/>
      <c r="AI101" s="101"/>
      <c r="AJ101" s="102"/>
      <c r="AK101" s="4"/>
      <c r="AL101" s="103"/>
      <c r="AM101" s="104"/>
      <c r="AN101" s="105"/>
      <c r="AO101" s="106"/>
      <c r="AP101" s="106"/>
      <c r="AQ101" s="110"/>
      <c r="AR101" s="110"/>
      <c r="AS101" s="109"/>
      <c r="AT101" s="110"/>
      <c r="AU101" s="111"/>
      <c r="AV101" s="111"/>
      <c r="AW101" s="111"/>
      <c r="AX101" s="111"/>
      <c r="AY101" s="113"/>
      <c r="AZ101" s="114"/>
      <c r="BA101" s="115"/>
      <c r="BB101" s="114"/>
    </row>
    <row r="102" ht="21.0" customHeight="1">
      <c r="B102" s="90"/>
      <c r="D102" s="91"/>
      <c r="E102" s="90"/>
      <c r="F102" s="92"/>
      <c r="G102" s="92"/>
      <c r="H102" s="93"/>
      <c r="I102" s="92"/>
      <c r="K102" s="119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119"/>
      <c r="AB102" s="119"/>
      <c r="AF102" s="23"/>
      <c r="AH102" s="101"/>
      <c r="AI102" s="101"/>
      <c r="AJ102" s="102"/>
      <c r="AK102" s="4"/>
      <c r="AL102" s="103"/>
      <c r="AM102" s="104"/>
      <c r="AN102" s="105"/>
      <c r="AO102" s="106"/>
      <c r="AP102" s="106"/>
      <c r="AQ102" s="110"/>
      <c r="AR102" s="110"/>
      <c r="AS102" s="109"/>
      <c r="AT102" s="110"/>
      <c r="AU102" s="111"/>
      <c r="AV102" s="111"/>
      <c r="AW102" s="111"/>
      <c r="AX102" s="111"/>
      <c r="AY102" s="113"/>
      <c r="AZ102" s="114"/>
      <c r="BA102" s="115"/>
      <c r="BB102" s="114"/>
    </row>
    <row r="103" ht="21.0" customHeight="1">
      <c r="B103" s="90"/>
      <c r="D103" s="91"/>
      <c r="E103" s="90"/>
      <c r="F103" s="92"/>
      <c r="G103" s="92"/>
      <c r="H103" s="93"/>
      <c r="I103" s="92"/>
      <c r="K103" s="119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119"/>
      <c r="AB103" s="119"/>
      <c r="AF103" s="23"/>
      <c r="AH103" s="101"/>
      <c r="AI103" s="101"/>
      <c r="AJ103" s="102"/>
      <c r="AK103" s="4"/>
      <c r="AL103" s="103"/>
      <c r="AM103" s="104"/>
      <c r="AN103" s="105"/>
      <c r="AO103" s="106"/>
      <c r="AP103" s="106"/>
      <c r="AQ103" s="110"/>
      <c r="AR103" s="110"/>
      <c r="AS103" s="109"/>
      <c r="AT103" s="110"/>
      <c r="AU103" s="111"/>
      <c r="AV103" s="111"/>
      <c r="AW103" s="111"/>
      <c r="AX103" s="111"/>
      <c r="AY103" s="113"/>
      <c r="AZ103" s="114"/>
      <c r="BA103" s="115"/>
      <c r="BB103" s="114"/>
    </row>
    <row r="104" ht="21.0" customHeight="1">
      <c r="B104" s="90"/>
      <c r="D104" s="91"/>
      <c r="E104" s="90"/>
      <c r="F104" s="92"/>
      <c r="G104" s="92"/>
      <c r="H104" s="93"/>
      <c r="I104" s="92"/>
      <c r="K104" s="119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119"/>
      <c r="AB104" s="119"/>
      <c r="AF104" s="23"/>
      <c r="AH104" s="101"/>
      <c r="AI104" s="101"/>
      <c r="AJ104" s="102"/>
      <c r="AK104" s="4"/>
      <c r="AL104" s="103"/>
      <c r="AM104" s="104"/>
      <c r="AN104" s="105"/>
      <c r="AO104" s="106"/>
      <c r="AP104" s="106"/>
      <c r="AQ104" s="110"/>
      <c r="AR104" s="110"/>
      <c r="AS104" s="109"/>
      <c r="AT104" s="110"/>
      <c r="AU104" s="111"/>
      <c r="AV104" s="111"/>
      <c r="AW104" s="111"/>
      <c r="AX104" s="111"/>
      <c r="AY104" s="113"/>
      <c r="AZ104" s="114"/>
      <c r="BA104" s="115"/>
      <c r="BB104" s="114"/>
    </row>
    <row r="105" ht="21.0" customHeight="1">
      <c r="B105" s="90"/>
      <c r="D105" s="91"/>
      <c r="E105" s="90"/>
      <c r="F105" s="92"/>
      <c r="G105" s="92"/>
      <c r="H105" s="93"/>
      <c r="I105" s="92"/>
      <c r="K105" s="119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119"/>
      <c r="AB105" s="119"/>
      <c r="AF105" s="23"/>
      <c r="AH105" s="101"/>
      <c r="AI105" s="101"/>
      <c r="AJ105" s="102"/>
      <c r="AK105" s="4"/>
      <c r="AL105" s="103"/>
      <c r="AM105" s="104"/>
      <c r="AN105" s="105"/>
      <c r="AO105" s="106"/>
      <c r="AP105" s="106"/>
      <c r="AQ105" s="110"/>
      <c r="AR105" s="110"/>
      <c r="AS105" s="109"/>
      <c r="AT105" s="110"/>
      <c r="AU105" s="111"/>
      <c r="AV105" s="111"/>
      <c r="AW105" s="111"/>
      <c r="AX105" s="111"/>
      <c r="AY105" s="113"/>
      <c r="AZ105" s="114"/>
      <c r="BA105" s="115"/>
      <c r="BB105" s="114"/>
    </row>
    <row r="106" ht="21.0" customHeight="1">
      <c r="B106" s="90"/>
      <c r="D106" s="91"/>
      <c r="E106" s="90"/>
      <c r="F106" s="92"/>
      <c r="G106" s="92"/>
      <c r="H106" s="93"/>
      <c r="I106" s="92"/>
      <c r="K106" s="119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119"/>
      <c r="AB106" s="119"/>
      <c r="AF106" s="23"/>
      <c r="AH106" s="101"/>
      <c r="AI106" s="101"/>
      <c r="AJ106" s="102"/>
      <c r="AK106" s="4"/>
      <c r="AL106" s="103"/>
      <c r="AM106" s="104"/>
      <c r="AN106" s="105"/>
      <c r="AO106" s="106"/>
      <c r="AP106" s="106"/>
      <c r="AQ106" s="110"/>
      <c r="AR106" s="110"/>
      <c r="AS106" s="109"/>
      <c r="AT106" s="110"/>
      <c r="AU106" s="111"/>
      <c r="AV106" s="111"/>
      <c r="AW106" s="111"/>
      <c r="AX106" s="111"/>
      <c r="AY106" s="113"/>
      <c r="AZ106" s="114"/>
      <c r="BA106" s="115"/>
      <c r="BB106" s="114"/>
    </row>
    <row r="107" ht="21.0" customHeight="1">
      <c r="B107" s="90"/>
      <c r="D107" s="91"/>
      <c r="E107" s="90"/>
      <c r="F107" s="92"/>
      <c r="G107" s="92"/>
      <c r="H107" s="93"/>
      <c r="I107" s="92"/>
      <c r="K107" s="119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119"/>
      <c r="AB107" s="119"/>
      <c r="AF107" s="23"/>
      <c r="AH107" s="101"/>
      <c r="AI107" s="101"/>
      <c r="AJ107" s="102"/>
      <c r="AK107" s="4"/>
      <c r="AL107" s="103"/>
      <c r="AM107" s="104"/>
      <c r="AN107" s="105"/>
      <c r="AO107" s="106"/>
      <c r="AP107" s="106"/>
      <c r="AQ107" s="110"/>
      <c r="AR107" s="110"/>
      <c r="AS107" s="109"/>
      <c r="AT107" s="110"/>
      <c r="AU107" s="111"/>
      <c r="AV107" s="111"/>
      <c r="AW107" s="111"/>
      <c r="AX107" s="111"/>
      <c r="AY107" s="113"/>
      <c r="AZ107" s="114"/>
      <c r="BA107" s="115"/>
      <c r="BB107" s="114"/>
    </row>
    <row r="108" ht="21.0" customHeight="1">
      <c r="B108" s="90"/>
      <c r="D108" s="91"/>
      <c r="E108" s="90"/>
      <c r="F108" s="92"/>
      <c r="G108" s="92"/>
      <c r="H108" s="93"/>
      <c r="I108" s="92"/>
      <c r="K108" s="119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119"/>
      <c r="AB108" s="119"/>
      <c r="AF108" s="23"/>
      <c r="AH108" s="101"/>
      <c r="AI108" s="101"/>
      <c r="AJ108" s="102"/>
      <c r="AK108" s="4"/>
      <c r="AL108" s="103"/>
      <c r="AM108" s="104"/>
      <c r="AN108" s="105"/>
      <c r="AO108" s="106"/>
      <c r="AP108" s="106"/>
      <c r="AQ108" s="110"/>
      <c r="AR108" s="110"/>
      <c r="AS108" s="109"/>
      <c r="AT108" s="110"/>
      <c r="AU108" s="111"/>
      <c r="AV108" s="111"/>
      <c r="AW108" s="111"/>
      <c r="AX108" s="111"/>
      <c r="AY108" s="113"/>
      <c r="AZ108" s="114"/>
      <c r="BA108" s="115"/>
      <c r="BB108" s="114"/>
    </row>
    <row r="109" ht="21.0" customHeight="1">
      <c r="B109" s="90"/>
      <c r="D109" s="91"/>
      <c r="E109" s="90"/>
      <c r="F109" s="92"/>
      <c r="G109" s="92"/>
      <c r="H109" s="93"/>
      <c r="I109" s="92"/>
      <c r="K109" s="119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119"/>
      <c r="AB109" s="119"/>
      <c r="AF109" s="23"/>
      <c r="AH109" s="101"/>
      <c r="AI109" s="101"/>
      <c r="AJ109" s="102"/>
      <c r="AK109" s="4"/>
      <c r="AL109" s="103"/>
      <c r="AM109" s="104"/>
      <c r="AN109" s="105"/>
      <c r="AO109" s="106"/>
      <c r="AP109" s="106"/>
      <c r="AQ109" s="110"/>
      <c r="AR109" s="110"/>
      <c r="AS109" s="109"/>
      <c r="AT109" s="110"/>
      <c r="AU109" s="111"/>
      <c r="AV109" s="111"/>
      <c r="AW109" s="111"/>
      <c r="AX109" s="111"/>
      <c r="AY109" s="113"/>
      <c r="AZ109" s="114"/>
      <c r="BA109" s="115"/>
      <c r="BB109" s="114"/>
    </row>
    <row r="110" ht="21.0" customHeight="1">
      <c r="B110" s="90"/>
      <c r="D110" s="91"/>
      <c r="E110" s="90"/>
      <c r="F110" s="92"/>
      <c r="G110" s="92"/>
      <c r="H110" s="93"/>
      <c r="I110" s="92"/>
      <c r="K110" s="119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119"/>
      <c r="AB110" s="119"/>
      <c r="AF110" s="23"/>
      <c r="AH110" s="101"/>
      <c r="AI110" s="101"/>
      <c r="AJ110" s="102"/>
      <c r="AK110" s="4"/>
      <c r="AL110" s="103"/>
      <c r="AM110" s="104"/>
      <c r="AN110" s="105"/>
      <c r="AO110" s="106"/>
      <c r="AP110" s="106"/>
      <c r="AQ110" s="110"/>
      <c r="AR110" s="110"/>
      <c r="AS110" s="109"/>
      <c r="AT110" s="110"/>
      <c r="AU110" s="111"/>
      <c r="AV110" s="111"/>
      <c r="AW110" s="111"/>
      <c r="AX110" s="111"/>
      <c r="AY110" s="113"/>
      <c r="AZ110" s="114"/>
      <c r="BA110" s="115"/>
      <c r="BB110" s="114"/>
    </row>
    <row r="111" ht="21.0" customHeight="1">
      <c r="B111" s="90"/>
      <c r="D111" s="91"/>
      <c r="E111" s="90"/>
      <c r="F111" s="92"/>
      <c r="G111" s="92"/>
      <c r="H111" s="93"/>
      <c r="I111" s="92"/>
      <c r="K111" s="119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119"/>
      <c r="AB111" s="119"/>
      <c r="AF111" s="23"/>
      <c r="AH111" s="101"/>
      <c r="AI111" s="101"/>
      <c r="AJ111" s="102"/>
      <c r="AK111" s="4"/>
      <c r="AL111" s="103"/>
      <c r="AM111" s="104"/>
      <c r="AN111" s="105"/>
      <c r="AO111" s="106"/>
      <c r="AP111" s="106"/>
      <c r="AQ111" s="110"/>
      <c r="AR111" s="110"/>
      <c r="AS111" s="109"/>
      <c r="AT111" s="110"/>
      <c r="AU111" s="111"/>
      <c r="AV111" s="111"/>
      <c r="AW111" s="111"/>
      <c r="AX111" s="111"/>
      <c r="AY111" s="113"/>
      <c r="AZ111" s="114"/>
      <c r="BA111" s="115"/>
      <c r="BB111" s="114"/>
    </row>
    <row r="112" ht="21.0" customHeight="1">
      <c r="B112" s="90"/>
      <c r="D112" s="91"/>
      <c r="E112" s="90"/>
      <c r="F112" s="92"/>
      <c r="G112" s="92"/>
      <c r="H112" s="93"/>
      <c r="I112" s="92"/>
      <c r="K112" s="119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119"/>
      <c r="AB112" s="119"/>
      <c r="AF112" s="23"/>
      <c r="AH112" s="101"/>
      <c r="AI112" s="101"/>
      <c r="AJ112" s="102"/>
      <c r="AK112" s="4"/>
      <c r="AL112" s="103"/>
      <c r="AM112" s="104"/>
      <c r="AN112" s="105"/>
      <c r="AO112" s="106"/>
      <c r="AP112" s="106"/>
      <c r="AQ112" s="110"/>
      <c r="AR112" s="110"/>
      <c r="AS112" s="109"/>
      <c r="AT112" s="110"/>
      <c r="AU112" s="111"/>
      <c r="AV112" s="111"/>
      <c r="AW112" s="111"/>
      <c r="AX112" s="111"/>
      <c r="AY112" s="113"/>
      <c r="AZ112" s="114"/>
      <c r="BA112" s="115"/>
      <c r="BB112" s="114"/>
    </row>
    <row r="113" ht="21.0" customHeight="1">
      <c r="B113" s="90"/>
      <c r="D113" s="91"/>
      <c r="E113" s="90"/>
      <c r="F113" s="92"/>
      <c r="G113" s="92"/>
      <c r="H113" s="93"/>
      <c r="I113" s="92"/>
      <c r="K113" s="119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119"/>
      <c r="AB113" s="119"/>
      <c r="AF113" s="23"/>
      <c r="AH113" s="101"/>
      <c r="AI113" s="101"/>
      <c r="AJ113" s="102"/>
      <c r="AK113" s="4"/>
      <c r="AL113" s="103"/>
      <c r="AM113" s="104"/>
      <c r="AN113" s="105"/>
      <c r="AO113" s="106"/>
      <c r="AP113" s="106"/>
      <c r="AQ113" s="110"/>
      <c r="AR113" s="110"/>
      <c r="AS113" s="109"/>
      <c r="AT113" s="110"/>
      <c r="AU113" s="111"/>
      <c r="AV113" s="111"/>
      <c r="AW113" s="111"/>
      <c r="AX113" s="111"/>
      <c r="AY113" s="113"/>
      <c r="AZ113" s="114"/>
      <c r="BA113" s="115"/>
      <c r="BB113" s="114"/>
    </row>
    <row r="114" ht="21.0" customHeight="1">
      <c r="B114" s="90"/>
      <c r="D114" s="91"/>
      <c r="E114" s="90"/>
      <c r="F114" s="92"/>
      <c r="G114" s="92"/>
      <c r="H114" s="93"/>
      <c r="I114" s="92"/>
      <c r="K114" s="119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119"/>
      <c r="AB114" s="119"/>
      <c r="AF114" s="23"/>
      <c r="AH114" s="101"/>
      <c r="AI114" s="101"/>
      <c r="AJ114" s="102"/>
      <c r="AK114" s="4"/>
      <c r="AL114" s="103"/>
      <c r="AM114" s="104"/>
      <c r="AN114" s="105"/>
      <c r="AO114" s="106"/>
      <c r="AP114" s="106"/>
      <c r="AQ114" s="110"/>
      <c r="AR114" s="110"/>
      <c r="AS114" s="109"/>
      <c r="AT114" s="110"/>
      <c r="AU114" s="111"/>
      <c r="AV114" s="111"/>
      <c r="AW114" s="111"/>
      <c r="AX114" s="111"/>
      <c r="AY114" s="113"/>
      <c r="AZ114" s="114"/>
      <c r="BA114" s="115"/>
      <c r="BB114" s="114"/>
    </row>
    <row r="115" ht="21.0" customHeight="1">
      <c r="B115" s="90"/>
      <c r="D115" s="91"/>
      <c r="E115" s="90"/>
      <c r="F115" s="92"/>
      <c r="G115" s="92"/>
      <c r="H115" s="93"/>
      <c r="I115" s="92"/>
      <c r="K115" s="119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119"/>
      <c r="AB115" s="119"/>
      <c r="AF115" s="23"/>
      <c r="AH115" s="101"/>
      <c r="AI115" s="101"/>
      <c r="AJ115" s="102"/>
      <c r="AK115" s="4"/>
      <c r="AL115" s="103"/>
      <c r="AM115" s="104"/>
      <c r="AN115" s="105"/>
      <c r="AO115" s="106"/>
      <c r="AP115" s="106"/>
      <c r="AQ115" s="110"/>
      <c r="AR115" s="110"/>
      <c r="AS115" s="109"/>
      <c r="AT115" s="110"/>
      <c r="AU115" s="111"/>
      <c r="AV115" s="111"/>
      <c r="AW115" s="111"/>
      <c r="AX115" s="111"/>
      <c r="AY115" s="113"/>
      <c r="AZ115" s="114"/>
      <c r="BA115" s="115"/>
      <c r="BB115" s="114"/>
    </row>
    <row r="116" ht="21.0" customHeight="1">
      <c r="B116" s="90"/>
      <c r="D116" s="91"/>
      <c r="E116" s="90"/>
      <c r="F116" s="92"/>
      <c r="G116" s="92"/>
      <c r="H116" s="93"/>
      <c r="I116" s="92"/>
      <c r="K116" s="119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119"/>
      <c r="AB116" s="119"/>
      <c r="AF116" s="23"/>
      <c r="AH116" s="101"/>
      <c r="AI116" s="101"/>
      <c r="AJ116" s="102"/>
      <c r="AK116" s="4"/>
      <c r="AL116" s="103"/>
      <c r="AM116" s="104"/>
      <c r="AN116" s="105"/>
      <c r="AO116" s="106"/>
      <c r="AP116" s="106"/>
      <c r="AQ116" s="110"/>
      <c r="AR116" s="110"/>
      <c r="AS116" s="109"/>
      <c r="AT116" s="110"/>
      <c r="AU116" s="111"/>
      <c r="AV116" s="111"/>
      <c r="AW116" s="111"/>
      <c r="AX116" s="111"/>
      <c r="AY116" s="113"/>
      <c r="AZ116" s="114"/>
      <c r="BA116" s="115"/>
      <c r="BB116" s="114"/>
    </row>
    <row r="117" ht="21.0" customHeight="1">
      <c r="B117" s="90"/>
      <c r="D117" s="91"/>
      <c r="E117" s="90"/>
      <c r="F117" s="92"/>
      <c r="G117" s="92"/>
      <c r="H117" s="93"/>
      <c r="I117" s="92"/>
      <c r="K117" s="119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119"/>
      <c r="AB117" s="119"/>
      <c r="AF117" s="23"/>
      <c r="AH117" s="101"/>
      <c r="AI117" s="101"/>
      <c r="AJ117" s="102"/>
      <c r="AK117" s="4"/>
      <c r="AL117" s="103"/>
      <c r="AM117" s="104"/>
      <c r="AN117" s="105"/>
      <c r="AO117" s="106"/>
      <c r="AP117" s="106"/>
      <c r="AQ117" s="110"/>
      <c r="AR117" s="110"/>
      <c r="AS117" s="109"/>
      <c r="AT117" s="110"/>
      <c r="AU117" s="111"/>
      <c r="AV117" s="111"/>
      <c r="AW117" s="111"/>
      <c r="AX117" s="111"/>
      <c r="AY117" s="113"/>
      <c r="AZ117" s="114"/>
      <c r="BA117" s="115"/>
      <c r="BB117" s="114"/>
    </row>
    <row r="118" ht="21.0" customHeight="1">
      <c r="B118" s="90"/>
      <c r="D118" s="91"/>
      <c r="E118" s="90"/>
      <c r="F118" s="92"/>
      <c r="G118" s="92"/>
      <c r="H118" s="93"/>
      <c r="I118" s="92"/>
      <c r="K118" s="119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119"/>
      <c r="AB118" s="119"/>
      <c r="AF118" s="23"/>
      <c r="AH118" s="101"/>
      <c r="AI118" s="101"/>
      <c r="AJ118" s="102"/>
      <c r="AK118" s="4"/>
      <c r="AL118" s="103"/>
      <c r="AM118" s="104"/>
      <c r="AN118" s="105"/>
      <c r="AO118" s="106"/>
      <c r="AP118" s="106"/>
      <c r="AQ118" s="110"/>
      <c r="AR118" s="110"/>
      <c r="AS118" s="109"/>
      <c r="AT118" s="110"/>
      <c r="AU118" s="111"/>
      <c r="AV118" s="111"/>
      <c r="AW118" s="111"/>
      <c r="AX118" s="111"/>
      <c r="AY118" s="113"/>
      <c r="AZ118" s="114"/>
      <c r="BA118" s="115"/>
      <c r="BB118" s="114"/>
    </row>
    <row r="119" ht="21.0" customHeight="1">
      <c r="B119" s="90"/>
      <c r="D119" s="91"/>
      <c r="E119" s="90"/>
      <c r="F119" s="92"/>
      <c r="G119" s="92"/>
      <c r="H119" s="93"/>
      <c r="I119" s="92"/>
      <c r="K119" s="119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119"/>
      <c r="AB119" s="119"/>
      <c r="AF119" s="23"/>
      <c r="AH119" s="101"/>
      <c r="AI119" s="101"/>
      <c r="AJ119" s="102"/>
      <c r="AK119" s="4"/>
      <c r="AL119" s="103"/>
      <c r="AM119" s="104"/>
      <c r="AN119" s="105"/>
      <c r="AO119" s="106"/>
      <c r="AP119" s="106"/>
      <c r="AQ119" s="110"/>
      <c r="AR119" s="110"/>
      <c r="AS119" s="109"/>
      <c r="AT119" s="110"/>
      <c r="AU119" s="111"/>
      <c r="AV119" s="111"/>
      <c r="AW119" s="111"/>
      <c r="AX119" s="111"/>
      <c r="AY119" s="113"/>
      <c r="AZ119" s="114"/>
      <c r="BA119" s="115"/>
      <c r="BB119" s="114"/>
    </row>
    <row r="120" ht="21.0" customHeight="1">
      <c r="B120" s="90"/>
      <c r="D120" s="91"/>
      <c r="E120" s="90"/>
      <c r="F120" s="92"/>
      <c r="G120" s="92"/>
      <c r="H120" s="93"/>
      <c r="I120" s="92"/>
      <c r="K120" s="119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119"/>
      <c r="AB120" s="119"/>
      <c r="AF120" s="23"/>
      <c r="AH120" s="101"/>
      <c r="AI120" s="101"/>
      <c r="AJ120" s="102"/>
      <c r="AK120" s="4"/>
      <c r="AL120" s="103"/>
      <c r="AM120" s="104"/>
      <c r="AN120" s="105"/>
      <c r="AO120" s="106"/>
      <c r="AP120" s="106"/>
      <c r="AQ120" s="110"/>
      <c r="AR120" s="110"/>
      <c r="AS120" s="109"/>
      <c r="AT120" s="110"/>
      <c r="AU120" s="111"/>
      <c r="AV120" s="111"/>
      <c r="AW120" s="111"/>
      <c r="AX120" s="111"/>
      <c r="AY120" s="113"/>
      <c r="AZ120" s="114"/>
      <c r="BA120" s="115"/>
      <c r="BB120" s="114"/>
    </row>
    <row r="121" ht="21.0" customHeight="1">
      <c r="B121" s="90"/>
      <c r="D121" s="91"/>
      <c r="E121" s="90"/>
      <c r="F121" s="92"/>
      <c r="G121" s="92"/>
      <c r="H121" s="93"/>
      <c r="I121" s="92"/>
      <c r="K121" s="119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119"/>
      <c r="AB121" s="119"/>
      <c r="AF121" s="23"/>
      <c r="AH121" s="101"/>
      <c r="AI121" s="101"/>
      <c r="AJ121" s="102"/>
      <c r="AK121" s="4"/>
      <c r="AL121" s="103"/>
      <c r="AM121" s="104"/>
      <c r="AN121" s="105"/>
      <c r="AO121" s="106"/>
      <c r="AP121" s="106"/>
      <c r="AQ121" s="110"/>
      <c r="AR121" s="110"/>
      <c r="AS121" s="109"/>
      <c r="AT121" s="110"/>
      <c r="AU121" s="111"/>
      <c r="AV121" s="111"/>
      <c r="AW121" s="111"/>
      <c r="AX121" s="111"/>
      <c r="AY121" s="113"/>
      <c r="AZ121" s="114"/>
      <c r="BA121" s="115"/>
      <c r="BB121" s="114"/>
    </row>
    <row r="122" ht="21.0" customHeight="1">
      <c r="B122" s="90"/>
      <c r="D122" s="91"/>
      <c r="E122" s="90"/>
      <c r="F122" s="92"/>
      <c r="G122" s="92"/>
      <c r="H122" s="93"/>
      <c r="I122" s="92"/>
      <c r="K122" s="119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119"/>
      <c r="AB122" s="119"/>
      <c r="AF122" s="23"/>
      <c r="AH122" s="101"/>
      <c r="AI122" s="101"/>
      <c r="AJ122" s="102"/>
      <c r="AK122" s="4"/>
      <c r="AL122" s="103"/>
      <c r="AM122" s="104"/>
      <c r="AN122" s="105"/>
      <c r="AO122" s="106"/>
      <c r="AP122" s="106"/>
      <c r="AQ122" s="110"/>
      <c r="AR122" s="110"/>
      <c r="AS122" s="109"/>
      <c r="AT122" s="110"/>
      <c r="AU122" s="111"/>
      <c r="AV122" s="111"/>
      <c r="AW122" s="111"/>
      <c r="AX122" s="111"/>
      <c r="AY122" s="113"/>
      <c r="AZ122" s="114"/>
      <c r="BA122" s="115"/>
      <c r="BB122" s="114"/>
    </row>
    <row r="123" ht="21.0" customHeight="1">
      <c r="B123" s="90"/>
      <c r="D123" s="91"/>
      <c r="E123" s="90"/>
      <c r="F123" s="92"/>
      <c r="G123" s="92"/>
      <c r="H123" s="93"/>
      <c r="I123" s="92"/>
      <c r="K123" s="119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119"/>
      <c r="AB123" s="119"/>
      <c r="AF123" s="23"/>
      <c r="AH123" s="101"/>
      <c r="AI123" s="101"/>
      <c r="AJ123" s="102"/>
      <c r="AK123" s="4"/>
      <c r="AL123" s="103"/>
      <c r="AM123" s="104"/>
      <c r="AN123" s="105"/>
      <c r="AO123" s="106"/>
      <c r="AP123" s="106"/>
      <c r="AQ123" s="110"/>
      <c r="AR123" s="110"/>
      <c r="AS123" s="109"/>
      <c r="AT123" s="110"/>
      <c r="AU123" s="111"/>
      <c r="AV123" s="111"/>
      <c r="AW123" s="111"/>
      <c r="AX123" s="111"/>
      <c r="AY123" s="113"/>
      <c r="AZ123" s="114"/>
      <c r="BA123" s="115"/>
      <c r="BB123" s="114"/>
    </row>
    <row r="124" ht="21.0" customHeight="1">
      <c r="B124" s="90"/>
      <c r="D124" s="91"/>
      <c r="E124" s="90"/>
      <c r="F124" s="92"/>
      <c r="G124" s="92"/>
      <c r="H124" s="93"/>
      <c r="I124" s="92"/>
      <c r="K124" s="119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119"/>
      <c r="AB124" s="119"/>
      <c r="AF124" s="23"/>
      <c r="AH124" s="101"/>
      <c r="AI124" s="101"/>
      <c r="AJ124" s="102"/>
      <c r="AK124" s="4"/>
      <c r="AL124" s="103"/>
      <c r="AM124" s="104"/>
      <c r="AN124" s="105"/>
      <c r="AO124" s="106"/>
      <c r="AP124" s="106"/>
      <c r="AQ124" s="110"/>
      <c r="AR124" s="110"/>
      <c r="AS124" s="109"/>
      <c r="AT124" s="110"/>
      <c r="AU124" s="111"/>
      <c r="AV124" s="111"/>
      <c r="AW124" s="111"/>
      <c r="AX124" s="111"/>
      <c r="AY124" s="113"/>
      <c r="AZ124" s="114"/>
      <c r="BA124" s="115"/>
      <c r="BB124" s="114"/>
    </row>
    <row r="125" ht="21.0" customHeight="1">
      <c r="B125" s="90"/>
      <c r="D125" s="91"/>
      <c r="E125" s="90"/>
      <c r="F125" s="92"/>
      <c r="G125" s="92"/>
      <c r="H125" s="93"/>
      <c r="I125" s="92"/>
      <c r="K125" s="119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119"/>
      <c r="AB125" s="119"/>
      <c r="AF125" s="23"/>
      <c r="AH125" s="101"/>
      <c r="AI125" s="101"/>
      <c r="AJ125" s="102"/>
      <c r="AK125" s="4"/>
      <c r="AL125" s="103"/>
      <c r="AM125" s="104"/>
      <c r="AN125" s="105"/>
      <c r="AO125" s="106"/>
      <c r="AP125" s="106"/>
      <c r="AQ125" s="110"/>
      <c r="AR125" s="110"/>
      <c r="AS125" s="109"/>
      <c r="AT125" s="110"/>
      <c r="AU125" s="111"/>
      <c r="AV125" s="111"/>
      <c r="AW125" s="111"/>
      <c r="AX125" s="111"/>
      <c r="AY125" s="113"/>
      <c r="AZ125" s="114"/>
      <c r="BA125" s="115"/>
      <c r="BB125" s="114"/>
    </row>
    <row r="126" ht="21.0" customHeight="1">
      <c r="B126" s="90"/>
      <c r="D126" s="91"/>
      <c r="E126" s="90"/>
      <c r="F126" s="92"/>
      <c r="G126" s="92"/>
      <c r="H126" s="93"/>
      <c r="I126" s="92"/>
      <c r="K126" s="119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119"/>
      <c r="AB126" s="119"/>
      <c r="AF126" s="23"/>
      <c r="AH126" s="101"/>
      <c r="AI126" s="101"/>
      <c r="AJ126" s="102"/>
      <c r="AK126" s="4"/>
      <c r="AL126" s="103"/>
      <c r="AM126" s="104"/>
      <c r="AN126" s="105"/>
      <c r="AO126" s="106"/>
      <c r="AP126" s="106"/>
      <c r="AQ126" s="110"/>
      <c r="AR126" s="110"/>
      <c r="AS126" s="109"/>
      <c r="AT126" s="110"/>
      <c r="AU126" s="111"/>
      <c r="AV126" s="111"/>
      <c r="AW126" s="111"/>
      <c r="AX126" s="111"/>
      <c r="AY126" s="113"/>
      <c r="AZ126" s="114"/>
      <c r="BA126" s="115"/>
      <c r="BB126" s="114"/>
    </row>
    <row r="127" ht="21.0" customHeight="1">
      <c r="B127" s="90"/>
      <c r="D127" s="91"/>
      <c r="E127" s="90"/>
      <c r="F127" s="92"/>
      <c r="G127" s="92"/>
      <c r="H127" s="93"/>
      <c r="I127" s="92"/>
      <c r="K127" s="119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119"/>
      <c r="AB127" s="119"/>
      <c r="AF127" s="23"/>
      <c r="AH127" s="101"/>
      <c r="AI127" s="101"/>
      <c r="AJ127" s="102"/>
      <c r="AK127" s="4"/>
      <c r="AL127" s="103"/>
      <c r="AM127" s="104"/>
      <c r="AN127" s="105"/>
      <c r="AO127" s="106"/>
      <c r="AP127" s="106"/>
      <c r="AQ127" s="110"/>
      <c r="AR127" s="110"/>
      <c r="AS127" s="109"/>
      <c r="AT127" s="110"/>
      <c r="AU127" s="111"/>
      <c r="AV127" s="111"/>
      <c r="AW127" s="111"/>
      <c r="AX127" s="111"/>
      <c r="AY127" s="113"/>
      <c r="AZ127" s="114"/>
      <c r="BA127" s="115"/>
      <c r="BB127" s="114"/>
    </row>
    <row r="128" ht="21.0" customHeight="1">
      <c r="B128" s="90"/>
      <c r="D128" s="91"/>
      <c r="E128" s="90"/>
      <c r="F128" s="92"/>
      <c r="G128" s="92"/>
      <c r="H128" s="93"/>
      <c r="I128" s="92"/>
      <c r="K128" s="119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119"/>
      <c r="AB128" s="119"/>
      <c r="AF128" s="23"/>
      <c r="AH128" s="101"/>
      <c r="AI128" s="101"/>
      <c r="AJ128" s="102"/>
      <c r="AK128" s="4"/>
      <c r="AL128" s="103"/>
      <c r="AM128" s="104"/>
      <c r="AN128" s="105"/>
      <c r="AO128" s="106"/>
      <c r="AP128" s="106"/>
      <c r="AQ128" s="110"/>
      <c r="AR128" s="110"/>
      <c r="AS128" s="109"/>
      <c r="AT128" s="110"/>
      <c r="AU128" s="111"/>
      <c r="AV128" s="111"/>
      <c r="AW128" s="111"/>
      <c r="AX128" s="111"/>
      <c r="AY128" s="113"/>
      <c r="AZ128" s="114"/>
      <c r="BA128" s="115"/>
      <c r="BB128" s="114"/>
    </row>
    <row r="129" ht="21.0" customHeight="1">
      <c r="B129" s="90"/>
      <c r="D129" s="91"/>
      <c r="E129" s="90"/>
      <c r="F129" s="92"/>
      <c r="G129" s="92"/>
      <c r="H129" s="93"/>
      <c r="I129" s="92"/>
      <c r="K129" s="119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119"/>
      <c r="AB129" s="119"/>
      <c r="AF129" s="23"/>
      <c r="AH129" s="101"/>
      <c r="AI129" s="101"/>
      <c r="AJ129" s="102"/>
      <c r="AK129" s="4"/>
      <c r="AL129" s="103"/>
      <c r="AM129" s="104"/>
      <c r="AN129" s="105"/>
      <c r="AO129" s="106"/>
      <c r="AP129" s="106"/>
      <c r="AQ129" s="110"/>
      <c r="AR129" s="110"/>
      <c r="AS129" s="109"/>
      <c r="AT129" s="110"/>
      <c r="AU129" s="111"/>
      <c r="AV129" s="111"/>
      <c r="AW129" s="111"/>
      <c r="AX129" s="111"/>
      <c r="AY129" s="113"/>
      <c r="AZ129" s="114"/>
      <c r="BA129" s="115"/>
      <c r="BB129" s="114"/>
    </row>
    <row r="130" ht="21.0" customHeight="1">
      <c r="B130" s="90"/>
      <c r="D130" s="91"/>
      <c r="E130" s="90"/>
      <c r="F130" s="92"/>
      <c r="G130" s="92"/>
      <c r="H130" s="93"/>
      <c r="I130" s="92"/>
      <c r="K130" s="119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119"/>
      <c r="AB130" s="119"/>
      <c r="AF130" s="23"/>
      <c r="AH130" s="101"/>
      <c r="AI130" s="101"/>
      <c r="AJ130" s="102"/>
      <c r="AK130" s="4"/>
      <c r="AL130" s="103"/>
      <c r="AM130" s="104"/>
      <c r="AN130" s="105"/>
      <c r="AO130" s="106"/>
      <c r="AP130" s="106"/>
      <c r="AQ130" s="110"/>
      <c r="AR130" s="110"/>
      <c r="AS130" s="109"/>
      <c r="AT130" s="110"/>
      <c r="AU130" s="111"/>
      <c r="AV130" s="111"/>
      <c r="AW130" s="111"/>
      <c r="AX130" s="111"/>
      <c r="AY130" s="113"/>
      <c r="AZ130" s="114"/>
      <c r="BA130" s="115"/>
      <c r="BB130" s="114"/>
    </row>
    <row r="131" ht="21.0" customHeight="1">
      <c r="B131" s="90"/>
      <c r="D131" s="91"/>
      <c r="E131" s="90"/>
      <c r="F131" s="92"/>
      <c r="G131" s="92"/>
      <c r="H131" s="93"/>
      <c r="I131" s="92"/>
      <c r="K131" s="119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119"/>
      <c r="AB131" s="119"/>
      <c r="AF131" s="23"/>
      <c r="AH131" s="101"/>
      <c r="AI131" s="101"/>
      <c r="AJ131" s="102"/>
      <c r="AK131" s="4"/>
      <c r="AL131" s="103"/>
      <c r="AM131" s="104"/>
      <c r="AN131" s="105"/>
      <c r="AO131" s="106"/>
      <c r="AP131" s="106"/>
      <c r="AQ131" s="110"/>
      <c r="AR131" s="110"/>
      <c r="AS131" s="109"/>
      <c r="AT131" s="110"/>
      <c r="AU131" s="111"/>
      <c r="AV131" s="111"/>
      <c r="AW131" s="111"/>
      <c r="AX131" s="111"/>
      <c r="AY131" s="113"/>
      <c r="AZ131" s="114"/>
      <c r="BA131" s="115"/>
      <c r="BB131" s="114"/>
    </row>
    <row r="132" ht="21.0" customHeight="1">
      <c r="B132" s="90"/>
      <c r="D132" s="91"/>
      <c r="E132" s="90"/>
      <c r="F132" s="92"/>
      <c r="G132" s="92"/>
      <c r="H132" s="93"/>
      <c r="I132" s="92"/>
      <c r="K132" s="119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119"/>
      <c r="AB132" s="119"/>
      <c r="AF132" s="23"/>
      <c r="AH132" s="101"/>
      <c r="AI132" s="101"/>
      <c r="AJ132" s="102"/>
      <c r="AK132" s="4"/>
      <c r="AL132" s="103"/>
      <c r="AM132" s="104"/>
      <c r="AN132" s="105"/>
      <c r="AO132" s="106"/>
      <c r="AP132" s="106"/>
      <c r="AQ132" s="110"/>
      <c r="AR132" s="110"/>
      <c r="AS132" s="109"/>
      <c r="AT132" s="110"/>
      <c r="AU132" s="111"/>
      <c r="AV132" s="111"/>
      <c r="AW132" s="111"/>
      <c r="AX132" s="111"/>
      <c r="AY132" s="113"/>
      <c r="AZ132" s="114"/>
      <c r="BA132" s="115"/>
      <c r="BB132" s="114"/>
    </row>
    <row r="133" ht="21.0" customHeight="1">
      <c r="B133" s="90"/>
      <c r="D133" s="91"/>
      <c r="E133" s="90"/>
      <c r="F133" s="92"/>
      <c r="G133" s="92"/>
      <c r="H133" s="93"/>
      <c r="I133" s="92"/>
      <c r="K133" s="119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119"/>
      <c r="AB133" s="119"/>
      <c r="AF133" s="23"/>
      <c r="AH133" s="101"/>
      <c r="AI133" s="101"/>
      <c r="AJ133" s="102"/>
      <c r="AK133" s="4"/>
      <c r="AL133" s="103"/>
      <c r="AM133" s="104"/>
      <c r="AN133" s="105"/>
      <c r="AO133" s="106"/>
      <c r="AP133" s="106"/>
      <c r="AQ133" s="110"/>
      <c r="AR133" s="110"/>
      <c r="AS133" s="109"/>
      <c r="AT133" s="110"/>
      <c r="AU133" s="111"/>
      <c r="AV133" s="111"/>
      <c r="AW133" s="111"/>
      <c r="AX133" s="111"/>
      <c r="AY133" s="113"/>
      <c r="AZ133" s="114"/>
      <c r="BA133" s="115"/>
      <c r="BB133" s="114"/>
    </row>
    <row r="134" ht="21.0" customHeight="1">
      <c r="B134" s="90"/>
      <c r="D134" s="91"/>
      <c r="E134" s="90"/>
      <c r="F134" s="92"/>
      <c r="G134" s="92"/>
      <c r="H134" s="93"/>
      <c r="I134" s="92"/>
      <c r="K134" s="119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119"/>
      <c r="AB134" s="119"/>
      <c r="AF134" s="23"/>
      <c r="AH134" s="101"/>
      <c r="AI134" s="101"/>
      <c r="AJ134" s="102"/>
      <c r="AK134" s="4"/>
      <c r="AL134" s="103"/>
      <c r="AM134" s="104"/>
      <c r="AN134" s="105"/>
      <c r="AO134" s="106"/>
      <c r="AP134" s="106"/>
      <c r="AQ134" s="110"/>
      <c r="AR134" s="110"/>
      <c r="AS134" s="109"/>
      <c r="AT134" s="110"/>
      <c r="AU134" s="111"/>
      <c r="AV134" s="111"/>
      <c r="AW134" s="111"/>
      <c r="AX134" s="111"/>
      <c r="AY134" s="113"/>
      <c r="AZ134" s="114"/>
      <c r="BA134" s="115"/>
      <c r="BB134" s="114"/>
    </row>
    <row r="135" ht="21.0" customHeight="1">
      <c r="B135" s="90"/>
      <c r="D135" s="91"/>
      <c r="E135" s="90"/>
      <c r="F135" s="92"/>
      <c r="G135" s="92"/>
      <c r="H135" s="93"/>
      <c r="I135" s="92"/>
      <c r="K135" s="119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119"/>
      <c r="AB135" s="119"/>
      <c r="AF135" s="23"/>
      <c r="AH135" s="101"/>
      <c r="AI135" s="101"/>
      <c r="AJ135" s="102"/>
      <c r="AK135" s="4"/>
      <c r="AL135" s="103"/>
      <c r="AM135" s="104"/>
      <c r="AN135" s="105"/>
      <c r="AO135" s="106"/>
      <c r="AP135" s="106"/>
      <c r="AQ135" s="110"/>
      <c r="AR135" s="110"/>
      <c r="AS135" s="109"/>
      <c r="AT135" s="110"/>
      <c r="AU135" s="111"/>
      <c r="AV135" s="111"/>
      <c r="AW135" s="111"/>
      <c r="AX135" s="111"/>
      <c r="AY135" s="113"/>
      <c r="AZ135" s="114"/>
      <c r="BA135" s="115"/>
      <c r="BB135" s="114"/>
    </row>
    <row r="136" ht="21.0" customHeight="1">
      <c r="B136" s="90"/>
      <c r="D136" s="91"/>
      <c r="E136" s="90"/>
      <c r="F136" s="92"/>
      <c r="G136" s="92"/>
      <c r="H136" s="93"/>
      <c r="I136" s="92"/>
      <c r="K136" s="119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119"/>
      <c r="AB136" s="119"/>
      <c r="AF136" s="23"/>
      <c r="AH136" s="101"/>
      <c r="AI136" s="101"/>
      <c r="AJ136" s="102"/>
      <c r="AK136" s="4"/>
      <c r="AL136" s="103"/>
      <c r="AM136" s="104"/>
      <c r="AN136" s="105"/>
      <c r="AO136" s="106"/>
      <c r="AP136" s="106"/>
      <c r="AQ136" s="110"/>
      <c r="AR136" s="110"/>
      <c r="AS136" s="109"/>
      <c r="AT136" s="110"/>
      <c r="AU136" s="111"/>
      <c r="AV136" s="111"/>
      <c r="AW136" s="111"/>
      <c r="AX136" s="111"/>
      <c r="AY136" s="113"/>
      <c r="AZ136" s="114"/>
      <c r="BA136" s="115"/>
      <c r="BB136" s="114"/>
    </row>
    <row r="137" ht="21.0" customHeight="1">
      <c r="B137" s="90"/>
      <c r="D137" s="91"/>
      <c r="E137" s="90"/>
      <c r="F137" s="92"/>
      <c r="G137" s="92"/>
      <c r="H137" s="93"/>
      <c r="I137" s="92"/>
      <c r="K137" s="119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119"/>
      <c r="AB137" s="119"/>
      <c r="AF137" s="23"/>
      <c r="AH137" s="101"/>
      <c r="AI137" s="101"/>
      <c r="AJ137" s="102"/>
      <c r="AK137" s="4"/>
      <c r="AL137" s="103"/>
      <c r="AM137" s="104"/>
      <c r="AN137" s="105"/>
      <c r="AO137" s="106"/>
      <c r="AP137" s="106"/>
      <c r="AQ137" s="110"/>
      <c r="AR137" s="110"/>
      <c r="AS137" s="109"/>
      <c r="AT137" s="110"/>
      <c r="AU137" s="111"/>
      <c r="AV137" s="111"/>
      <c r="AW137" s="111"/>
      <c r="AX137" s="111"/>
      <c r="AY137" s="113"/>
      <c r="AZ137" s="114"/>
      <c r="BA137" s="115"/>
      <c r="BB137" s="114"/>
    </row>
    <row r="138" ht="21.0" customHeight="1">
      <c r="B138" s="90"/>
      <c r="D138" s="91"/>
      <c r="E138" s="90"/>
      <c r="F138" s="92"/>
      <c r="G138" s="92"/>
      <c r="H138" s="93"/>
      <c r="I138" s="92"/>
      <c r="K138" s="119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119"/>
      <c r="AB138" s="119"/>
      <c r="AF138" s="23"/>
      <c r="AH138" s="101"/>
      <c r="AI138" s="101"/>
      <c r="AJ138" s="102"/>
      <c r="AK138" s="4"/>
      <c r="AL138" s="103"/>
      <c r="AM138" s="104"/>
      <c r="AN138" s="105"/>
      <c r="AO138" s="106"/>
      <c r="AP138" s="106"/>
      <c r="AQ138" s="110"/>
      <c r="AR138" s="110"/>
      <c r="AS138" s="109"/>
      <c r="AT138" s="110"/>
      <c r="AU138" s="111"/>
      <c r="AV138" s="111"/>
      <c r="AW138" s="111"/>
      <c r="AX138" s="111"/>
      <c r="AY138" s="113"/>
      <c r="AZ138" s="114"/>
      <c r="BA138" s="115"/>
      <c r="BB138" s="114"/>
    </row>
    <row r="139" ht="21.0" customHeight="1">
      <c r="B139" s="90"/>
      <c r="D139" s="91"/>
      <c r="E139" s="90"/>
      <c r="F139" s="92"/>
      <c r="G139" s="92"/>
      <c r="H139" s="93"/>
      <c r="I139" s="92"/>
      <c r="K139" s="119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119"/>
      <c r="AB139" s="119"/>
      <c r="AF139" s="23"/>
      <c r="AH139" s="101"/>
      <c r="AI139" s="101"/>
      <c r="AJ139" s="102"/>
      <c r="AK139" s="4"/>
      <c r="AL139" s="103"/>
      <c r="AM139" s="104"/>
      <c r="AN139" s="105"/>
      <c r="AO139" s="106"/>
      <c r="AP139" s="106"/>
      <c r="AQ139" s="110"/>
      <c r="AR139" s="110"/>
      <c r="AS139" s="109"/>
      <c r="AT139" s="110"/>
      <c r="AU139" s="111"/>
      <c r="AV139" s="111"/>
      <c r="AW139" s="111"/>
      <c r="AX139" s="111"/>
      <c r="AY139" s="113"/>
      <c r="AZ139" s="114"/>
      <c r="BA139" s="115"/>
      <c r="BB139" s="114"/>
    </row>
    <row r="140" ht="21.0" customHeight="1">
      <c r="B140" s="90"/>
      <c r="D140" s="91"/>
      <c r="E140" s="90"/>
      <c r="F140" s="92"/>
      <c r="G140" s="92"/>
      <c r="H140" s="93"/>
      <c r="I140" s="92"/>
      <c r="K140" s="119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119"/>
      <c r="AB140" s="119"/>
      <c r="AF140" s="23"/>
      <c r="AH140" s="101"/>
      <c r="AI140" s="101"/>
      <c r="AJ140" s="102"/>
      <c r="AK140" s="4"/>
      <c r="AL140" s="103"/>
      <c r="AM140" s="104"/>
      <c r="AN140" s="105"/>
      <c r="AO140" s="106"/>
      <c r="AP140" s="106"/>
      <c r="AQ140" s="110"/>
      <c r="AR140" s="110"/>
      <c r="AS140" s="109"/>
      <c r="AT140" s="110"/>
      <c r="AU140" s="111"/>
      <c r="AV140" s="111"/>
      <c r="AW140" s="111"/>
      <c r="AX140" s="111"/>
      <c r="AY140" s="113"/>
      <c r="AZ140" s="114"/>
      <c r="BA140" s="115"/>
      <c r="BB140" s="114"/>
    </row>
    <row r="141" ht="21.0" customHeight="1">
      <c r="B141" s="90"/>
      <c r="D141" s="91"/>
      <c r="E141" s="90"/>
      <c r="F141" s="92"/>
      <c r="G141" s="92"/>
      <c r="H141" s="93"/>
      <c r="I141" s="92"/>
      <c r="K141" s="119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119"/>
      <c r="AB141" s="119"/>
      <c r="AF141" s="23"/>
      <c r="AH141" s="101"/>
      <c r="AI141" s="101"/>
      <c r="AJ141" s="102"/>
      <c r="AK141" s="4"/>
      <c r="AL141" s="103"/>
      <c r="AM141" s="104"/>
      <c r="AN141" s="105"/>
      <c r="AO141" s="106"/>
      <c r="AP141" s="106"/>
      <c r="AQ141" s="110"/>
      <c r="AR141" s="110"/>
      <c r="AS141" s="109"/>
      <c r="AT141" s="110"/>
      <c r="AU141" s="111"/>
      <c r="AV141" s="111"/>
      <c r="AW141" s="111"/>
      <c r="AX141" s="111"/>
      <c r="AY141" s="113"/>
      <c r="AZ141" s="114"/>
      <c r="BA141" s="115"/>
      <c r="BB141" s="114"/>
    </row>
    <row r="142" ht="21.0" customHeight="1">
      <c r="B142" s="90"/>
      <c r="D142" s="91"/>
      <c r="E142" s="90"/>
      <c r="F142" s="92"/>
      <c r="G142" s="92"/>
      <c r="H142" s="93"/>
      <c r="I142" s="92"/>
      <c r="K142" s="119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119"/>
      <c r="AB142" s="119"/>
      <c r="AF142" s="23"/>
      <c r="AH142" s="101"/>
      <c r="AI142" s="101"/>
      <c r="AJ142" s="102"/>
      <c r="AK142" s="4"/>
      <c r="AL142" s="103"/>
      <c r="AM142" s="104"/>
      <c r="AN142" s="105"/>
      <c r="AO142" s="106"/>
      <c r="AP142" s="106"/>
      <c r="AQ142" s="110"/>
      <c r="AR142" s="110"/>
      <c r="AS142" s="109"/>
      <c r="AT142" s="110"/>
      <c r="AU142" s="111"/>
      <c r="AV142" s="111"/>
      <c r="AW142" s="111"/>
      <c r="AX142" s="111"/>
      <c r="AY142" s="113"/>
      <c r="AZ142" s="114"/>
      <c r="BA142" s="115"/>
      <c r="BB142" s="114"/>
    </row>
    <row r="143" ht="21.0" customHeight="1">
      <c r="B143" s="90"/>
      <c r="D143" s="91"/>
      <c r="E143" s="90"/>
      <c r="F143" s="92"/>
      <c r="G143" s="92"/>
      <c r="H143" s="93"/>
      <c r="I143" s="92"/>
      <c r="K143" s="119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119"/>
      <c r="AB143" s="119"/>
      <c r="AF143" s="23"/>
      <c r="AH143" s="101"/>
      <c r="AI143" s="101"/>
      <c r="AJ143" s="102"/>
      <c r="AK143" s="4"/>
      <c r="AL143" s="103"/>
      <c r="AM143" s="104"/>
      <c r="AN143" s="105"/>
      <c r="AO143" s="106"/>
      <c r="AP143" s="106"/>
      <c r="AQ143" s="110"/>
      <c r="AR143" s="110"/>
      <c r="AS143" s="109"/>
      <c r="AT143" s="110"/>
      <c r="AU143" s="111"/>
      <c r="AV143" s="111"/>
      <c r="AW143" s="111"/>
      <c r="AX143" s="111"/>
      <c r="AY143" s="113"/>
      <c r="AZ143" s="114"/>
      <c r="BA143" s="115"/>
      <c r="BB143" s="114"/>
    </row>
    <row r="144" ht="21.0" customHeight="1">
      <c r="B144" s="90"/>
      <c r="D144" s="91"/>
      <c r="E144" s="90"/>
      <c r="F144" s="92"/>
      <c r="G144" s="92"/>
      <c r="H144" s="93"/>
      <c r="I144" s="92"/>
      <c r="K144" s="119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119"/>
      <c r="AB144" s="119"/>
      <c r="AF144" s="23"/>
      <c r="AH144" s="101"/>
      <c r="AI144" s="101"/>
      <c r="AJ144" s="102"/>
      <c r="AK144" s="4"/>
      <c r="AL144" s="103"/>
      <c r="AM144" s="104"/>
      <c r="AN144" s="105"/>
      <c r="AO144" s="106"/>
      <c r="AP144" s="106"/>
      <c r="AQ144" s="110"/>
      <c r="AR144" s="110"/>
      <c r="AS144" s="109"/>
      <c r="AT144" s="110"/>
      <c r="AU144" s="111"/>
      <c r="AV144" s="111"/>
      <c r="AW144" s="111"/>
      <c r="AX144" s="111"/>
      <c r="AY144" s="113"/>
      <c r="AZ144" s="114"/>
      <c r="BA144" s="115"/>
      <c r="BB144" s="114"/>
    </row>
    <row r="145" ht="21.0" customHeight="1">
      <c r="B145" s="90"/>
      <c r="D145" s="91"/>
      <c r="E145" s="90"/>
      <c r="F145" s="92"/>
      <c r="G145" s="92"/>
      <c r="H145" s="93"/>
      <c r="I145" s="92"/>
      <c r="K145" s="119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9"/>
      <c r="AB145" s="119"/>
      <c r="AF145" s="23"/>
      <c r="AH145" s="101"/>
      <c r="AI145" s="101"/>
      <c r="AJ145" s="102"/>
      <c r="AK145" s="4"/>
      <c r="AL145" s="103"/>
      <c r="AM145" s="104"/>
      <c r="AN145" s="105"/>
      <c r="AO145" s="106"/>
      <c r="AP145" s="106"/>
      <c r="AQ145" s="110"/>
      <c r="AR145" s="110"/>
      <c r="AS145" s="109"/>
      <c r="AT145" s="110"/>
      <c r="AU145" s="111"/>
      <c r="AV145" s="111"/>
      <c r="AW145" s="111"/>
      <c r="AX145" s="111"/>
      <c r="AY145" s="113"/>
      <c r="AZ145" s="114"/>
      <c r="BA145" s="115"/>
      <c r="BB145" s="114"/>
    </row>
    <row r="146" ht="21.0" customHeight="1">
      <c r="B146" s="90"/>
      <c r="D146" s="91"/>
      <c r="E146" s="90"/>
      <c r="F146" s="92"/>
      <c r="G146" s="92"/>
      <c r="H146" s="93"/>
      <c r="I146" s="92"/>
      <c r="K146" s="119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119"/>
      <c r="AB146" s="119"/>
      <c r="AF146" s="23"/>
      <c r="AH146" s="101"/>
      <c r="AI146" s="101"/>
      <c r="AJ146" s="102"/>
      <c r="AK146" s="4"/>
      <c r="AL146" s="103"/>
      <c r="AM146" s="104"/>
      <c r="AN146" s="105"/>
      <c r="AO146" s="106"/>
      <c r="AP146" s="106"/>
      <c r="AQ146" s="110"/>
      <c r="AR146" s="110"/>
      <c r="AS146" s="109"/>
      <c r="AT146" s="110"/>
      <c r="AU146" s="111"/>
      <c r="AV146" s="111"/>
      <c r="AW146" s="111"/>
      <c r="AX146" s="111"/>
      <c r="AY146" s="113"/>
      <c r="AZ146" s="114"/>
      <c r="BA146" s="115"/>
      <c r="BB146" s="114"/>
    </row>
    <row r="147" ht="21.0" customHeight="1">
      <c r="B147" s="90"/>
      <c r="D147" s="91"/>
      <c r="E147" s="90"/>
      <c r="F147" s="92"/>
      <c r="G147" s="92"/>
      <c r="H147" s="93"/>
      <c r="I147" s="92"/>
      <c r="K147" s="119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119"/>
      <c r="AB147" s="119"/>
      <c r="AF147" s="23"/>
      <c r="AH147" s="101"/>
      <c r="AI147" s="101"/>
      <c r="AJ147" s="102"/>
      <c r="AK147" s="4"/>
      <c r="AL147" s="103"/>
      <c r="AM147" s="104"/>
      <c r="AN147" s="105"/>
      <c r="AO147" s="106"/>
      <c r="AP147" s="106"/>
      <c r="AQ147" s="110"/>
      <c r="AR147" s="110"/>
      <c r="AS147" s="109"/>
      <c r="AT147" s="110"/>
      <c r="AU147" s="111"/>
      <c r="AV147" s="111"/>
      <c r="AW147" s="111"/>
      <c r="AX147" s="111"/>
      <c r="AY147" s="113"/>
      <c r="AZ147" s="114"/>
      <c r="BA147" s="115"/>
      <c r="BB147" s="114"/>
    </row>
    <row r="148" ht="21.0" customHeight="1">
      <c r="B148" s="90"/>
      <c r="D148" s="91"/>
      <c r="E148" s="90"/>
      <c r="F148" s="92"/>
      <c r="G148" s="92"/>
      <c r="H148" s="93"/>
      <c r="I148" s="92"/>
      <c r="K148" s="119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119"/>
      <c r="AB148" s="119"/>
      <c r="AF148" s="23"/>
      <c r="AH148" s="101"/>
      <c r="AI148" s="101"/>
      <c r="AJ148" s="102"/>
      <c r="AK148" s="4"/>
      <c r="AL148" s="103"/>
      <c r="AM148" s="104"/>
      <c r="AN148" s="105"/>
      <c r="AO148" s="106"/>
      <c r="AP148" s="106"/>
      <c r="AQ148" s="110"/>
      <c r="AR148" s="110"/>
      <c r="AS148" s="109"/>
      <c r="AT148" s="110"/>
      <c r="AU148" s="111"/>
      <c r="AV148" s="111"/>
      <c r="AW148" s="111"/>
      <c r="AX148" s="111"/>
      <c r="AY148" s="113"/>
      <c r="AZ148" s="114"/>
      <c r="BA148" s="115"/>
      <c r="BB148" s="114"/>
    </row>
    <row r="149" ht="21.0" customHeight="1">
      <c r="B149" s="90"/>
      <c r="D149" s="91"/>
      <c r="E149" s="90"/>
      <c r="F149" s="92"/>
      <c r="G149" s="92"/>
      <c r="H149" s="93"/>
      <c r="I149" s="92"/>
      <c r="K149" s="119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119"/>
      <c r="AB149" s="119"/>
      <c r="AF149" s="23"/>
      <c r="AH149" s="101"/>
      <c r="AI149" s="101"/>
      <c r="AJ149" s="102"/>
      <c r="AK149" s="4"/>
      <c r="AL149" s="103"/>
      <c r="AM149" s="104"/>
      <c r="AN149" s="105"/>
      <c r="AO149" s="106"/>
      <c r="AP149" s="106"/>
      <c r="AQ149" s="110"/>
      <c r="AR149" s="110"/>
      <c r="AS149" s="109"/>
      <c r="AT149" s="110"/>
      <c r="AU149" s="111"/>
      <c r="AV149" s="111"/>
      <c r="AW149" s="111"/>
      <c r="AX149" s="111"/>
      <c r="AY149" s="113"/>
      <c r="AZ149" s="114"/>
      <c r="BA149" s="115"/>
      <c r="BB149" s="114"/>
    </row>
    <row r="150" ht="21.0" customHeight="1">
      <c r="B150" s="90"/>
      <c r="D150" s="91"/>
      <c r="E150" s="90"/>
      <c r="F150" s="92"/>
      <c r="G150" s="92"/>
      <c r="H150" s="93"/>
      <c r="I150" s="92"/>
      <c r="K150" s="119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119"/>
      <c r="AB150" s="119"/>
      <c r="AF150" s="23"/>
      <c r="AH150" s="101"/>
      <c r="AI150" s="101"/>
      <c r="AJ150" s="102"/>
      <c r="AK150" s="4"/>
      <c r="AL150" s="103"/>
      <c r="AM150" s="104"/>
      <c r="AN150" s="105"/>
      <c r="AO150" s="106"/>
      <c r="AP150" s="106"/>
      <c r="AQ150" s="110"/>
      <c r="AR150" s="110"/>
      <c r="AS150" s="109"/>
      <c r="AT150" s="110"/>
      <c r="AU150" s="111"/>
      <c r="AV150" s="111"/>
      <c r="AW150" s="111"/>
      <c r="AX150" s="111"/>
      <c r="AY150" s="113"/>
      <c r="AZ150" s="114"/>
      <c r="BA150" s="115"/>
      <c r="BB150" s="114"/>
    </row>
    <row r="151" ht="21.0" customHeight="1">
      <c r="B151" s="90"/>
      <c r="D151" s="91"/>
      <c r="E151" s="90"/>
      <c r="F151" s="92"/>
      <c r="G151" s="92"/>
      <c r="H151" s="93"/>
      <c r="I151" s="92"/>
      <c r="K151" s="119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119"/>
      <c r="AB151" s="119"/>
      <c r="AF151" s="23"/>
      <c r="AH151" s="101"/>
      <c r="AI151" s="101"/>
      <c r="AJ151" s="102"/>
      <c r="AK151" s="4"/>
      <c r="AL151" s="103"/>
      <c r="AM151" s="104"/>
      <c r="AN151" s="105"/>
      <c r="AO151" s="106"/>
      <c r="AP151" s="106"/>
      <c r="AQ151" s="110"/>
      <c r="AR151" s="110"/>
      <c r="AS151" s="109"/>
      <c r="AT151" s="110"/>
      <c r="AU151" s="111"/>
      <c r="AV151" s="111"/>
      <c r="AW151" s="111"/>
      <c r="AX151" s="111"/>
      <c r="AY151" s="113"/>
      <c r="AZ151" s="114"/>
      <c r="BA151" s="115"/>
      <c r="BB151" s="114"/>
    </row>
    <row r="152" ht="21.0" customHeight="1">
      <c r="B152" s="90"/>
      <c r="D152" s="91"/>
      <c r="E152" s="90"/>
      <c r="F152" s="92"/>
      <c r="G152" s="92"/>
      <c r="H152" s="93"/>
      <c r="I152" s="92"/>
      <c r="K152" s="119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119"/>
      <c r="AB152" s="119"/>
      <c r="AF152" s="23"/>
      <c r="AH152" s="101"/>
      <c r="AI152" s="101"/>
      <c r="AJ152" s="102"/>
      <c r="AK152" s="4"/>
      <c r="AL152" s="103"/>
      <c r="AM152" s="104"/>
      <c r="AN152" s="105"/>
      <c r="AO152" s="106"/>
      <c r="AP152" s="106"/>
      <c r="AQ152" s="110"/>
      <c r="AR152" s="110"/>
      <c r="AS152" s="109"/>
      <c r="AT152" s="110"/>
      <c r="AU152" s="111"/>
      <c r="AV152" s="111"/>
      <c r="AW152" s="111"/>
      <c r="AX152" s="111"/>
      <c r="AY152" s="113"/>
      <c r="AZ152" s="114"/>
      <c r="BA152" s="115"/>
      <c r="BB152" s="114"/>
    </row>
    <row r="153" ht="21.0" customHeight="1">
      <c r="B153" s="90"/>
      <c r="D153" s="91"/>
      <c r="E153" s="90"/>
      <c r="F153" s="92"/>
      <c r="G153" s="92"/>
      <c r="H153" s="93"/>
      <c r="I153" s="92"/>
      <c r="K153" s="119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119"/>
      <c r="AB153" s="119"/>
      <c r="AF153" s="23"/>
      <c r="AH153" s="101"/>
      <c r="AI153" s="101"/>
      <c r="AJ153" s="102"/>
      <c r="AK153" s="4"/>
      <c r="AL153" s="103"/>
      <c r="AM153" s="104"/>
      <c r="AN153" s="105"/>
      <c r="AO153" s="106"/>
      <c r="AP153" s="106"/>
      <c r="AQ153" s="110"/>
      <c r="AR153" s="110"/>
      <c r="AS153" s="109"/>
      <c r="AT153" s="110"/>
      <c r="AU153" s="111"/>
      <c r="AV153" s="111"/>
      <c r="AW153" s="111"/>
      <c r="AX153" s="111"/>
      <c r="AY153" s="113"/>
      <c r="AZ153" s="114"/>
      <c r="BA153" s="115"/>
      <c r="BB153" s="114"/>
    </row>
    <row r="154" ht="21.0" customHeight="1">
      <c r="B154" s="90"/>
      <c r="D154" s="91"/>
      <c r="E154" s="90"/>
      <c r="F154" s="92"/>
      <c r="G154" s="92"/>
      <c r="H154" s="93"/>
      <c r="I154" s="92"/>
      <c r="K154" s="119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119"/>
      <c r="AB154" s="119"/>
      <c r="AF154" s="23"/>
      <c r="AH154" s="101"/>
      <c r="AI154" s="101"/>
      <c r="AJ154" s="102"/>
      <c r="AK154" s="4"/>
      <c r="AL154" s="103"/>
      <c r="AM154" s="104"/>
      <c r="AN154" s="105"/>
      <c r="AO154" s="106"/>
      <c r="AP154" s="106"/>
      <c r="AQ154" s="110"/>
      <c r="AR154" s="110"/>
      <c r="AS154" s="109"/>
      <c r="AT154" s="110"/>
      <c r="AU154" s="111"/>
      <c r="AV154" s="111"/>
      <c r="AW154" s="111"/>
      <c r="AX154" s="111"/>
      <c r="AY154" s="113"/>
      <c r="AZ154" s="114"/>
      <c r="BA154" s="115"/>
      <c r="BB154" s="114"/>
    </row>
    <row r="155" ht="21.0" customHeight="1">
      <c r="B155" s="90"/>
      <c r="D155" s="91"/>
      <c r="E155" s="90"/>
      <c r="F155" s="92"/>
      <c r="G155" s="92"/>
      <c r="H155" s="93"/>
      <c r="I155" s="92"/>
      <c r="K155" s="119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119"/>
      <c r="AB155" s="119"/>
      <c r="AF155" s="23"/>
      <c r="AH155" s="101"/>
      <c r="AI155" s="101"/>
      <c r="AJ155" s="102"/>
      <c r="AK155" s="4"/>
      <c r="AL155" s="103"/>
      <c r="AM155" s="104"/>
      <c r="AN155" s="105"/>
      <c r="AO155" s="106"/>
      <c r="AP155" s="106"/>
      <c r="AQ155" s="110"/>
      <c r="AR155" s="110"/>
      <c r="AS155" s="109"/>
      <c r="AT155" s="110"/>
      <c r="AU155" s="111"/>
      <c r="AV155" s="111"/>
      <c r="AW155" s="111"/>
      <c r="AX155" s="111"/>
      <c r="AY155" s="113"/>
      <c r="AZ155" s="114"/>
      <c r="BA155" s="115"/>
      <c r="BB155" s="114"/>
    </row>
    <row r="156" ht="21.0" customHeight="1">
      <c r="B156" s="90"/>
      <c r="D156" s="91"/>
      <c r="E156" s="90"/>
      <c r="F156" s="92"/>
      <c r="G156" s="92"/>
      <c r="H156" s="93"/>
      <c r="I156" s="92"/>
      <c r="K156" s="119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119"/>
      <c r="AB156" s="119"/>
      <c r="AF156" s="23"/>
      <c r="AH156" s="101"/>
      <c r="AI156" s="101"/>
      <c r="AJ156" s="102"/>
      <c r="AK156" s="4"/>
      <c r="AL156" s="103"/>
      <c r="AM156" s="104"/>
      <c r="AN156" s="105"/>
      <c r="AO156" s="106"/>
      <c r="AP156" s="106"/>
      <c r="AQ156" s="110"/>
      <c r="AR156" s="110"/>
      <c r="AS156" s="109"/>
      <c r="AT156" s="110"/>
      <c r="AU156" s="111"/>
      <c r="AV156" s="111"/>
      <c r="AW156" s="111"/>
      <c r="AX156" s="111"/>
      <c r="AY156" s="113"/>
      <c r="AZ156" s="114"/>
      <c r="BA156" s="115"/>
      <c r="BB156" s="114"/>
    </row>
    <row r="157" ht="21.0" customHeight="1">
      <c r="B157" s="90"/>
      <c r="D157" s="91"/>
      <c r="E157" s="90"/>
      <c r="F157" s="92"/>
      <c r="G157" s="92"/>
      <c r="H157" s="93"/>
      <c r="I157" s="92"/>
      <c r="K157" s="119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119"/>
      <c r="AB157" s="119"/>
      <c r="AF157" s="23"/>
      <c r="AH157" s="101"/>
      <c r="AI157" s="101"/>
      <c r="AJ157" s="102"/>
      <c r="AK157" s="4"/>
      <c r="AL157" s="103"/>
      <c r="AM157" s="104"/>
      <c r="AN157" s="105"/>
      <c r="AO157" s="106"/>
      <c r="AP157" s="106"/>
      <c r="AQ157" s="110"/>
      <c r="AR157" s="110"/>
      <c r="AS157" s="109"/>
      <c r="AT157" s="110"/>
      <c r="AU157" s="111"/>
      <c r="AV157" s="111"/>
      <c r="AW157" s="111"/>
      <c r="AX157" s="111"/>
      <c r="AY157" s="113"/>
      <c r="AZ157" s="114"/>
      <c r="BA157" s="115"/>
      <c r="BB157" s="114"/>
    </row>
    <row r="158" ht="21.0" customHeight="1">
      <c r="B158" s="90"/>
      <c r="D158" s="91"/>
      <c r="E158" s="90"/>
      <c r="F158" s="92"/>
      <c r="G158" s="92"/>
      <c r="H158" s="93"/>
      <c r="I158" s="92"/>
      <c r="K158" s="119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119"/>
      <c r="AB158" s="119"/>
      <c r="AF158" s="23"/>
      <c r="AH158" s="101"/>
      <c r="AI158" s="101"/>
      <c r="AJ158" s="102"/>
      <c r="AK158" s="4"/>
      <c r="AL158" s="103"/>
      <c r="AM158" s="104"/>
      <c r="AN158" s="105"/>
      <c r="AO158" s="106"/>
      <c r="AP158" s="106"/>
      <c r="AQ158" s="110"/>
      <c r="AR158" s="110"/>
      <c r="AS158" s="109"/>
      <c r="AT158" s="110"/>
      <c r="AU158" s="111"/>
      <c r="AV158" s="111"/>
      <c r="AW158" s="111"/>
      <c r="AX158" s="111"/>
      <c r="AY158" s="113"/>
      <c r="AZ158" s="114"/>
      <c r="BA158" s="115"/>
      <c r="BB158" s="114"/>
    </row>
    <row r="159" ht="21.0" customHeight="1">
      <c r="B159" s="90"/>
      <c r="D159" s="91"/>
      <c r="E159" s="90"/>
      <c r="F159" s="92"/>
      <c r="G159" s="92"/>
      <c r="H159" s="93"/>
      <c r="I159" s="92"/>
      <c r="K159" s="119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119"/>
      <c r="AB159" s="119"/>
      <c r="AF159" s="23"/>
      <c r="AH159" s="101"/>
      <c r="AI159" s="101"/>
      <c r="AJ159" s="102"/>
      <c r="AK159" s="4"/>
      <c r="AL159" s="103"/>
      <c r="AM159" s="104"/>
      <c r="AN159" s="105"/>
      <c r="AO159" s="106"/>
      <c r="AP159" s="106"/>
      <c r="AQ159" s="110"/>
      <c r="AR159" s="110"/>
      <c r="AS159" s="109"/>
      <c r="AT159" s="110"/>
      <c r="AU159" s="111"/>
      <c r="AV159" s="111"/>
      <c r="AW159" s="111"/>
      <c r="AX159" s="111"/>
      <c r="AY159" s="113"/>
      <c r="AZ159" s="114"/>
      <c r="BA159" s="115"/>
      <c r="BB159" s="114"/>
    </row>
    <row r="160" ht="21.0" customHeight="1">
      <c r="B160" s="90"/>
      <c r="D160" s="91"/>
      <c r="E160" s="90"/>
      <c r="F160" s="92"/>
      <c r="G160" s="92"/>
      <c r="H160" s="93"/>
      <c r="I160" s="92"/>
      <c r="K160" s="119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119"/>
      <c r="AB160" s="119"/>
      <c r="AF160" s="23"/>
      <c r="AH160" s="101"/>
      <c r="AI160" s="101"/>
      <c r="AJ160" s="102"/>
      <c r="AK160" s="4"/>
      <c r="AL160" s="103"/>
      <c r="AM160" s="104"/>
      <c r="AN160" s="105"/>
      <c r="AO160" s="106"/>
      <c r="AP160" s="106"/>
      <c r="AQ160" s="110"/>
      <c r="AR160" s="110"/>
      <c r="AS160" s="109"/>
      <c r="AT160" s="110"/>
      <c r="AU160" s="111"/>
      <c r="AV160" s="111"/>
      <c r="AW160" s="111"/>
      <c r="AX160" s="111"/>
      <c r="AY160" s="113"/>
      <c r="AZ160" s="114"/>
      <c r="BA160" s="115"/>
      <c r="BB160" s="114"/>
    </row>
    <row r="161" ht="21.0" customHeight="1">
      <c r="B161" s="90"/>
      <c r="D161" s="91"/>
      <c r="E161" s="90"/>
      <c r="F161" s="92"/>
      <c r="G161" s="92"/>
      <c r="H161" s="93"/>
      <c r="I161" s="92"/>
      <c r="K161" s="119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119"/>
      <c r="AB161" s="119"/>
      <c r="AF161" s="23"/>
      <c r="AH161" s="101"/>
      <c r="AI161" s="101"/>
      <c r="AJ161" s="102"/>
      <c r="AK161" s="4"/>
      <c r="AL161" s="103"/>
      <c r="AM161" s="104"/>
      <c r="AN161" s="105"/>
      <c r="AO161" s="106"/>
      <c r="AP161" s="106"/>
      <c r="AQ161" s="110"/>
      <c r="AR161" s="110"/>
      <c r="AS161" s="109"/>
      <c r="AT161" s="110"/>
      <c r="AU161" s="111"/>
      <c r="AV161" s="111"/>
      <c r="AW161" s="111"/>
      <c r="AX161" s="111"/>
      <c r="AY161" s="113"/>
      <c r="AZ161" s="114"/>
      <c r="BA161" s="115"/>
      <c r="BB161" s="114"/>
    </row>
    <row r="162" ht="21.0" customHeight="1">
      <c r="B162" s="90"/>
      <c r="D162" s="91"/>
      <c r="E162" s="90"/>
      <c r="F162" s="92"/>
      <c r="G162" s="92"/>
      <c r="H162" s="93"/>
      <c r="I162" s="92"/>
      <c r="K162" s="119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119"/>
      <c r="AB162" s="119"/>
      <c r="AF162" s="23"/>
      <c r="AH162" s="101"/>
      <c r="AI162" s="101"/>
      <c r="AJ162" s="102"/>
      <c r="AK162" s="4"/>
      <c r="AL162" s="103"/>
      <c r="AM162" s="104"/>
      <c r="AN162" s="105"/>
      <c r="AO162" s="106"/>
      <c r="AP162" s="106"/>
      <c r="AQ162" s="110"/>
      <c r="AR162" s="110"/>
      <c r="AS162" s="109"/>
      <c r="AT162" s="110"/>
      <c r="AU162" s="111"/>
      <c r="AV162" s="111"/>
      <c r="AW162" s="111"/>
      <c r="AX162" s="111"/>
      <c r="AY162" s="113"/>
      <c r="AZ162" s="114"/>
      <c r="BA162" s="115"/>
      <c r="BB162" s="114"/>
    </row>
    <row r="163" ht="21.0" customHeight="1">
      <c r="B163" s="90"/>
      <c r="D163" s="91"/>
      <c r="E163" s="90"/>
      <c r="F163" s="92"/>
      <c r="G163" s="92"/>
      <c r="H163" s="93"/>
      <c r="I163" s="92"/>
      <c r="K163" s="119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119"/>
      <c r="AB163" s="119"/>
      <c r="AF163" s="23"/>
      <c r="AH163" s="101"/>
      <c r="AI163" s="101"/>
      <c r="AJ163" s="102"/>
      <c r="AK163" s="4"/>
      <c r="AL163" s="103"/>
      <c r="AM163" s="104"/>
      <c r="AN163" s="105"/>
      <c r="AO163" s="106"/>
      <c r="AP163" s="106"/>
      <c r="AQ163" s="110"/>
      <c r="AR163" s="110"/>
      <c r="AS163" s="109"/>
      <c r="AT163" s="110"/>
      <c r="AU163" s="111"/>
      <c r="AV163" s="111"/>
      <c r="AW163" s="111"/>
      <c r="AX163" s="111"/>
      <c r="AY163" s="113"/>
      <c r="AZ163" s="114"/>
      <c r="BA163" s="115"/>
      <c r="BB163" s="114"/>
    </row>
    <row r="164" ht="21.0" customHeight="1">
      <c r="B164" s="90"/>
      <c r="D164" s="91"/>
      <c r="E164" s="90"/>
      <c r="F164" s="92"/>
      <c r="G164" s="92"/>
      <c r="H164" s="93"/>
      <c r="I164" s="92"/>
      <c r="K164" s="119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119"/>
      <c r="AB164" s="119"/>
      <c r="AF164" s="23"/>
      <c r="AH164" s="101"/>
      <c r="AI164" s="101"/>
      <c r="AJ164" s="102"/>
      <c r="AK164" s="4"/>
      <c r="AL164" s="103"/>
      <c r="AM164" s="104"/>
      <c r="AN164" s="105"/>
      <c r="AO164" s="106"/>
      <c r="AP164" s="106"/>
      <c r="AQ164" s="110"/>
      <c r="AR164" s="110"/>
      <c r="AS164" s="109"/>
      <c r="AT164" s="110"/>
      <c r="AU164" s="111"/>
      <c r="AV164" s="111"/>
      <c r="AW164" s="111"/>
      <c r="AX164" s="111"/>
      <c r="AY164" s="113"/>
      <c r="AZ164" s="114"/>
      <c r="BA164" s="115"/>
      <c r="BB164" s="114"/>
    </row>
    <row r="165" ht="21.0" customHeight="1">
      <c r="B165" s="90"/>
      <c r="D165" s="91"/>
      <c r="E165" s="90"/>
      <c r="F165" s="92"/>
      <c r="G165" s="92"/>
      <c r="H165" s="93"/>
      <c r="I165" s="92"/>
      <c r="K165" s="119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119"/>
      <c r="AB165" s="119"/>
      <c r="AF165" s="23"/>
      <c r="AH165" s="101"/>
      <c r="AI165" s="101"/>
      <c r="AJ165" s="102"/>
      <c r="AK165" s="4"/>
      <c r="AL165" s="103"/>
      <c r="AM165" s="104"/>
      <c r="AN165" s="105"/>
      <c r="AO165" s="106"/>
      <c r="AP165" s="106"/>
      <c r="AQ165" s="110"/>
      <c r="AR165" s="110"/>
      <c r="AS165" s="109"/>
      <c r="AT165" s="110"/>
      <c r="AU165" s="111"/>
      <c r="AV165" s="111"/>
      <c r="AW165" s="111"/>
      <c r="AX165" s="111"/>
      <c r="AY165" s="113"/>
      <c r="AZ165" s="114"/>
      <c r="BA165" s="115"/>
      <c r="BB165" s="114"/>
    </row>
    <row r="166" ht="21.0" customHeight="1">
      <c r="B166" s="90"/>
      <c r="D166" s="91"/>
      <c r="E166" s="90"/>
      <c r="F166" s="92"/>
      <c r="G166" s="92"/>
      <c r="H166" s="93"/>
      <c r="I166" s="92"/>
      <c r="K166" s="119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119"/>
      <c r="AB166" s="119"/>
      <c r="AF166" s="23"/>
      <c r="AH166" s="101"/>
      <c r="AI166" s="101"/>
      <c r="AJ166" s="102"/>
      <c r="AK166" s="4"/>
      <c r="AL166" s="103"/>
      <c r="AM166" s="104"/>
      <c r="AN166" s="105"/>
      <c r="AO166" s="106"/>
      <c r="AP166" s="106"/>
      <c r="AQ166" s="110"/>
      <c r="AR166" s="110"/>
      <c r="AS166" s="109"/>
      <c r="AT166" s="110"/>
      <c r="AU166" s="111"/>
      <c r="AV166" s="111"/>
      <c r="AW166" s="111"/>
      <c r="AX166" s="111"/>
      <c r="AY166" s="113"/>
      <c r="AZ166" s="114"/>
      <c r="BA166" s="115"/>
      <c r="BB166" s="114"/>
    </row>
    <row r="167" ht="21.0" customHeight="1">
      <c r="B167" s="90"/>
      <c r="D167" s="91"/>
      <c r="E167" s="90"/>
      <c r="F167" s="92"/>
      <c r="G167" s="92"/>
      <c r="H167" s="93"/>
      <c r="I167" s="92"/>
      <c r="K167" s="119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119"/>
      <c r="AB167" s="119"/>
      <c r="AF167" s="23"/>
      <c r="AH167" s="101"/>
      <c r="AI167" s="101"/>
      <c r="AJ167" s="102"/>
      <c r="AK167" s="4"/>
      <c r="AL167" s="103"/>
      <c r="AM167" s="104"/>
      <c r="AN167" s="105"/>
      <c r="AO167" s="106"/>
      <c r="AP167" s="106"/>
      <c r="AQ167" s="110"/>
      <c r="AR167" s="110"/>
      <c r="AS167" s="109"/>
      <c r="AT167" s="110"/>
      <c r="AU167" s="111"/>
      <c r="AV167" s="111"/>
      <c r="AW167" s="111"/>
      <c r="AX167" s="111"/>
      <c r="AY167" s="113"/>
      <c r="AZ167" s="114"/>
      <c r="BA167" s="115"/>
      <c r="BB167" s="114"/>
    </row>
    <row r="168" ht="21.0" customHeight="1">
      <c r="B168" s="90"/>
      <c r="D168" s="91"/>
      <c r="E168" s="90"/>
      <c r="F168" s="92"/>
      <c r="G168" s="92"/>
      <c r="H168" s="93"/>
      <c r="I168" s="92"/>
      <c r="K168" s="119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119"/>
      <c r="AB168" s="119"/>
      <c r="AF168" s="23"/>
      <c r="AH168" s="101"/>
      <c r="AI168" s="101"/>
      <c r="AJ168" s="102"/>
      <c r="AK168" s="4"/>
      <c r="AL168" s="103"/>
      <c r="AM168" s="104"/>
      <c r="AN168" s="105"/>
      <c r="AO168" s="106"/>
      <c r="AP168" s="106"/>
      <c r="AQ168" s="110"/>
      <c r="AR168" s="110"/>
      <c r="AS168" s="109"/>
      <c r="AT168" s="110"/>
      <c r="AU168" s="111"/>
      <c r="AV168" s="111"/>
      <c r="AW168" s="111"/>
      <c r="AX168" s="111"/>
      <c r="AY168" s="113"/>
      <c r="AZ168" s="114"/>
      <c r="BA168" s="115"/>
      <c r="BB168" s="114"/>
    </row>
    <row r="169" ht="21.0" customHeight="1">
      <c r="B169" s="90"/>
      <c r="D169" s="91"/>
      <c r="E169" s="90"/>
      <c r="F169" s="92"/>
      <c r="G169" s="92"/>
      <c r="H169" s="93"/>
      <c r="I169" s="92"/>
      <c r="K169" s="119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119"/>
      <c r="AB169" s="119"/>
      <c r="AF169" s="23"/>
      <c r="AH169" s="101"/>
      <c r="AI169" s="101"/>
      <c r="AJ169" s="102"/>
      <c r="AK169" s="4"/>
      <c r="AL169" s="103"/>
      <c r="AM169" s="104"/>
      <c r="AN169" s="105"/>
      <c r="AO169" s="106"/>
      <c r="AP169" s="106"/>
      <c r="AQ169" s="110"/>
      <c r="AR169" s="110"/>
      <c r="AS169" s="109"/>
      <c r="AT169" s="110"/>
      <c r="AU169" s="111"/>
      <c r="AV169" s="111"/>
      <c r="AW169" s="111"/>
      <c r="AX169" s="111"/>
      <c r="AY169" s="113"/>
      <c r="AZ169" s="114"/>
      <c r="BA169" s="115"/>
      <c r="BB169" s="114"/>
    </row>
    <row r="170" ht="21.0" customHeight="1">
      <c r="B170" s="90"/>
      <c r="D170" s="91"/>
      <c r="E170" s="90"/>
      <c r="F170" s="92"/>
      <c r="G170" s="92"/>
      <c r="H170" s="93"/>
      <c r="I170" s="92"/>
      <c r="K170" s="119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119"/>
      <c r="AB170" s="119"/>
      <c r="AF170" s="23"/>
      <c r="AH170" s="101"/>
      <c r="AI170" s="101"/>
      <c r="AJ170" s="102"/>
      <c r="AK170" s="4"/>
      <c r="AL170" s="103"/>
      <c r="AM170" s="104"/>
      <c r="AN170" s="105"/>
      <c r="AO170" s="106"/>
      <c r="AP170" s="106"/>
      <c r="AQ170" s="110"/>
      <c r="AR170" s="110"/>
      <c r="AS170" s="109"/>
      <c r="AT170" s="110"/>
      <c r="AU170" s="111"/>
      <c r="AV170" s="111"/>
      <c r="AW170" s="111"/>
      <c r="AX170" s="111"/>
      <c r="AY170" s="113"/>
      <c r="AZ170" s="114"/>
      <c r="BA170" s="115"/>
      <c r="BB170" s="114"/>
    </row>
    <row r="171" ht="21.0" customHeight="1">
      <c r="B171" s="90"/>
      <c r="D171" s="91"/>
      <c r="E171" s="90"/>
      <c r="F171" s="92"/>
      <c r="G171" s="92"/>
      <c r="H171" s="93"/>
      <c r="I171" s="92"/>
      <c r="K171" s="119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119"/>
      <c r="AB171" s="119"/>
      <c r="AF171" s="23"/>
      <c r="AH171" s="101"/>
      <c r="AI171" s="101"/>
      <c r="AJ171" s="102"/>
      <c r="AK171" s="4"/>
      <c r="AL171" s="103"/>
      <c r="AM171" s="104"/>
      <c r="AN171" s="105"/>
      <c r="AO171" s="106"/>
      <c r="AP171" s="106"/>
      <c r="AQ171" s="110"/>
      <c r="AR171" s="110"/>
      <c r="AS171" s="109"/>
      <c r="AT171" s="110"/>
      <c r="AU171" s="111"/>
      <c r="AV171" s="111"/>
      <c r="AW171" s="111"/>
      <c r="AX171" s="111"/>
      <c r="AY171" s="113"/>
      <c r="AZ171" s="114"/>
      <c r="BA171" s="115"/>
      <c r="BB171" s="114"/>
    </row>
    <row r="172" ht="21.0" customHeight="1">
      <c r="B172" s="90"/>
      <c r="D172" s="91"/>
      <c r="E172" s="90"/>
      <c r="F172" s="92"/>
      <c r="G172" s="92"/>
      <c r="H172" s="93"/>
      <c r="I172" s="92"/>
      <c r="K172" s="119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119"/>
      <c r="AB172" s="119"/>
      <c r="AF172" s="23"/>
      <c r="AH172" s="101"/>
      <c r="AI172" s="101"/>
      <c r="AJ172" s="102"/>
      <c r="AK172" s="4"/>
      <c r="AL172" s="103"/>
      <c r="AM172" s="104"/>
      <c r="AN172" s="105"/>
      <c r="AO172" s="106"/>
      <c r="AP172" s="106"/>
      <c r="AQ172" s="110"/>
      <c r="AR172" s="110"/>
      <c r="AS172" s="109"/>
      <c r="AT172" s="110"/>
      <c r="AU172" s="111"/>
      <c r="AV172" s="111"/>
      <c r="AW172" s="111"/>
      <c r="AX172" s="111"/>
      <c r="AY172" s="113"/>
      <c r="AZ172" s="114"/>
      <c r="BA172" s="115"/>
      <c r="BB172" s="114"/>
    </row>
    <row r="173" ht="21.0" customHeight="1">
      <c r="B173" s="90"/>
      <c r="D173" s="91"/>
      <c r="E173" s="90"/>
      <c r="F173" s="92"/>
      <c r="G173" s="92"/>
      <c r="H173" s="93"/>
      <c r="I173" s="92"/>
      <c r="K173" s="119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119"/>
      <c r="AB173" s="119"/>
      <c r="AF173" s="23"/>
      <c r="AH173" s="101"/>
      <c r="AI173" s="101"/>
      <c r="AJ173" s="102"/>
      <c r="AK173" s="4"/>
      <c r="AL173" s="103"/>
      <c r="AM173" s="104"/>
      <c r="AN173" s="105"/>
      <c r="AO173" s="106"/>
      <c r="AP173" s="106"/>
      <c r="AQ173" s="110"/>
      <c r="AR173" s="110"/>
      <c r="AS173" s="109"/>
      <c r="AT173" s="110"/>
      <c r="AU173" s="111"/>
      <c r="AV173" s="111"/>
      <c r="AW173" s="111"/>
      <c r="AX173" s="111"/>
      <c r="AY173" s="113"/>
      <c r="AZ173" s="114"/>
      <c r="BA173" s="115"/>
      <c r="BB173" s="114"/>
    </row>
    <row r="174" ht="21.0" customHeight="1">
      <c r="B174" s="90"/>
      <c r="D174" s="91"/>
      <c r="E174" s="90"/>
      <c r="F174" s="92"/>
      <c r="G174" s="92"/>
      <c r="H174" s="93"/>
      <c r="I174" s="92"/>
      <c r="K174" s="119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119"/>
      <c r="AB174" s="119"/>
      <c r="AF174" s="23"/>
      <c r="AH174" s="101"/>
      <c r="AI174" s="101"/>
      <c r="AJ174" s="102"/>
      <c r="AK174" s="4"/>
      <c r="AL174" s="103"/>
      <c r="AM174" s="104"/>
      <c r="AN174" s="105"/>
      <c r="AO174" s="106"/>
      <c r="AP174" s="106"/>
      <c r="AQ174" s="110"/>
      <c r="AR174" s="110"/>
      <c r="AS174" s="109"/>
      <c r="AT174" s="110"/>
      <c r="AU174" s="111"/>
      <c r="AV174" s="111"/>
      <c r="AW174" s="111"/>
      <c r="AX174" s="111"/>
      <c r="AY174" s="113"/>
      <c r="AZ174" s="114"/>
      <c r="BA174" s="115"/>
      <c r="BB174" s="114"/>
    </row>
    <row r="175" ht="21.0" customHeight="1">
      <c r="B175" s="90"/>
      <c r="D175" s="91"/>
      <c r="E175" s="90"/>
      <c r="F175" s="92"/>
      <c r="G175" s="92"/>
      <c r="H175" s="93"/>
      <c r="I175" s="92"/>
      <c r="K175" s="119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119"/>
      <c r="AB175" s="119"/>
      <c r="AF175" s="23"/>
      <c r="AH175" s="101"/>
      <c r="AI175" s="101"/>
      <c r="AJ175" s="102"/>
      <c r="AK175" s="4"/>
      <c r="AL175" s="103"/>
      <c r="AM175" s="104"/>
      <c r="AN175" s="105"/>
      <c r="AO175" s="106"/>
      <c r="AP175" s="106"/>
      <c r="AQ175" s="110"/>
      <c r="AR175" s="110"/>
      <c r="AS175" s="109"/>
      <c r="AT175" s="110"/>
      <c r="AU175" s="111"/>
      <c r="AV175" s="111"/>
      <c r="AW175" s="111"/>
      <c r="AX175" s="111"/>
      <c r="AY175" s="113"/>
      <c r="AZ175" s="114"/>
      <c r="BA175" s="115"/>
      <c r="BB175" s="114"/>
    </row>
    <row r="176" ht="21.0" customHeight="1">
      <c r="B176" s="90"/>
      <c r="D176" s="91"/>
      <c r="E176" s="90"/>
      <c r="F176" s="92"/>
      <c r="G176" s="92"/>
      <c r="H176" s="93"/>
      <c r="I176" s="92"/>
      <c r="K176" s="119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119"/>
      <c r="AB176" s="119"/>
      <c r="AF176" s="23"/>
      <c r="AH176" s="101"/>
      <c r="AI176" s="101"/>
      <c r="AJ176" s="102"/>
      <c r="AK176" s="4"/>
      <c r="AL176" s="103"/>
      <c r="AM176" s="104"/>
      <c r="AN176" s="105"/>
      <c r="AO176" s="106"/>
      <c r="AP176" s="106"/>
      <c r="AQ176" s="110"/>
      <c r="AR176" s="110"/>
      <c r="AS176" s="109"/>
      <c r="AT176" s="110"/>
      <c r="AU176" s="111"/>
      <c r="AV176" s="111"/>
      <c r="AW176" s="111"/>
      <c r="AX176" s="111"/>
      <c r="AY176" s="113"/>
      <c r="AZ176" s="114"/>
      <c r="BA176" s="115"/>
      <c r="BB176" s="114"/>
    </row>
    <row r="177" ht="21.0" customHeight="1">
      <c r="B177" s="90"/>
      <c r="D177" s="91"/>
      <c r="E177" s="90"/>
      <c r="F177" s="92"/>
      <c r="G177" s="92"/>
      <c r="H177" s="93"/>
      <c r="I177" s="92"/>
      <c r="K177" s="119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119"/>
      <c r="AB177" s="119"/>
      <c r="AF177" s="23"/>
      <c r="AH177" s="101"/>
      <c r="AI177" s="101"/>
      <c r="AJ177" s="102"/>
      <c r="AK177" s="4"/>
      <c r="AL177" s="103"/>
      <c r="AM177" s="104"/>
      <c r="AN177" s="105"/>
      <c r="AO177" s="106"/>
      <c r="AP177" s="106"/>
      <c r="AQ177" s="110"/>
      <c r="AR177" s="110"/>
      <c r="AS177" s="109"/>
      <c r="AT177" s="110"/>
      <c r="AU177" s="111"/>
      <c r="AV177" s="111"/>
      <c r="AW177" s="111"/>
      <c r="AX177" s="111"/>
      <c r="AY177" s="113"/>
      <c r="AZ177" s="114"/>
      <c r="BA177" s="115"/>
      <c r="BB177" s="114"/>
    </row>
    <row r="178" ht="21.0" customHeight="1">
      <c r="B178" s="90"/>
      <c r="D178" s="91"/>
      <c r="E178" s="90"/>
      <c r="F178" s="92"/>
      <c r="G178" s="92"/>
      <c r="H178" s="93"/>
      <c r="I178" s="92"/>
      <c r="K178" s="119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119"/>
      <c r="AB178" s="119"/>
      <c r="AF178" s="23"/>
      <c r="AH178" s="101"/>
      <c r="AI178" s="101"/>
      <c r="AJ178" s="102"/>
      <c r="AK178" s="4"/>
      <c r="AL178" s="103"/>
      <c r="AM178" s="104"/>
      <c r="AN178" s="105"/>
      <c r="AO178" s="106"/>
      <c r="AP178" s="106"/>
      <c r="AQ178" s="110"/>
      <c r="AR178" s="110"/>
      <c r="AS178" s="109"/>
      <c r="AT178" s="110"/>
      <c r="AU178" s="111"/>
      <c r="AV178" s="111"/>
      <c r="AW178" s="111"/>
      <c r="AX178" s="111"/>
      <c r="AY178" s="113"/>
      <c r="AZ178" s="114"/>
      <c r="BA178" s="115"/>
      <c r="BB178" s="114"/>
    </row>
    <row r="179" ht="21.0" customHeight="1">
      <c r="B179" s="90"/>
      <c r="D179" s="91"/>
      <c r="E179" s="90"/>
      <c r="F179" s="92"/>
      <c r="G179" s="92"/>
      <c r="H179" s="93"/>
      <c r="I179" s="92"/>
      <c r="K179" s="119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119"/>
      <c r="AB179" s="119"/>
      <c r="AF179" s="23"/>
      <c r="AH179" s="101"/>
      <c r="AI179" s="101"/>
      <c r="AJ179" s="102"/>
      <c r="AK179" s="4"/>
      <c r="AL179" s="103"/>
      <c r="AM179" s="104"/>
      <c r="AN179" s="105"/>
      <c r="AO179" s="106"/>
      <c r="AP179" s="106"/>
      <c r="AQ179" s="110"/>
      <c r="AR179" s="110"/>
      <c r="AS179" s="109"/>
      <c r="AT179" s="110"/>
      <c r="AU179" s="111"/>
      <c r="AV179" s="111"/>
      <c r="AW179" s="111"/>
      <c r="AX179" s="111"/>
      <c r="AY179" s="113"/>
      <c r="AZ179" s="114"/>
      <c r="BA179" s="115"/>
      <c r="BB179" s="114"/>
    </row>
    <row r="180" ht="21.0" customHeight="1">
      <c r="B180" s="90"/>
      <c r="D180" s="91"/>
      <c r="E180" s="90"/>
      <c r="F180" s="92"/>
      <c r="G180" s="92"/>
      <c r="H180" s="93"/>
      <c r="I180" s="92"/>
      <c r="K180" s="119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119"/>
      <c r="AB180" s="119"/>
      <c r="AF180" s="23"/>
      <c r="AH180" s="101"/>
      <c r="AI180" s="101"/>
      <c r="AJ180" s="102"/>
      <c r="AK180" s="4"/>
      <c r="AL180" s="103"/>
      <c r="AM180" s="104"/>
      <c r="AN180" s="105"/>
      <c r="AO180" s="106"/>
      <c r="AP180" s="106"/>
      <c r="AQ180" s="110"/>
      <c r="AR180" s="110"/>
      <c r="AS180" s="109"/>
      <c r="AT180" s="110"/>
      <c r="AU180" s="111"/>
      <c r="AV180" s="111"/>
      <c r="AW180" s="111"/>
      <c r="AX180" s="111"/>
      <c r="AY180" s="113"/>
      <c r="AZ180" s="114"/>
      <c r="BA180" s="115"/>
      <c r="BB180" s="114"/>
    </row>
    <row r="181" ht="21.0" customHeight="1">
      <c r="B181" s="90"/>
      <c r="D181" s="91"/>
      <c r="E181" s="90"/>
      <c r="F181" s="92"/>
      <c r="G181" s="92"/>
      <c r="H181" s="93"/>
      <c r="I181" s="92"/>
      <c r="K181" s="119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119"/>
      <c r="AB181" s="119"/>
      <c r="AF181" s="23"/>
      <c r="AH181" s="101"/>
      <c r="AI181" s="101"/>
      <c r="AJ181" s="102"/>
      <c r="AK181" s="4"/>
      <c r="AL181" s="103"/>
      <c r="AM181" s="104"/>
      <c r="AN181" s="105"/>
      <c r="AO181" s="106"/>
      <c r="AP181" s="106"/>
      <c r="AQ181" s="110"/>
      <c r="AR181" s="110"/>
      <c r="AS181" s="109"/>
      <c r="AT181" s="110"/>
      <c r="AU181" s="111"/>
      <c r="AV181" s="111"/>
      <c r="AW181" s="111"/>
      <c r="AX181" s="111"/>
      <c r="AY181" s="113"/>
      <c r="AZ181" s="114"/>
      <c r="BA181" s="115"/>
      <c r="BB181" s="114"/>
    </row>
    <row r="182" ht="21.0" customHeight="1">
      <c r="B182" s="90"/>
      <c r="D182" s="91"/>
      <c r="E182" s="90"/>
      <c r="F182" s="92"/>
      <c r="G182" s="92"/>
      <c r="H182" s="93"/>
      <c r="I182" s="92"/>
      <c r="K182" s="119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119"/>
      <c r="AB182" s="119"/>
      <c r="AF182" s="23"/>
      <c r="AH182" s="101"/>
      <c r="AI182" s="101"/>
      <c r="AJ182" s="102"/>
      <c r="AK182" s="4"/>
      <c r="AL182" s="103"/>
      <c r="AM182" s="104"/>
      <c r="AN182" s="105"/>
      <c r="AO182" s="106"/>
      <c r="AP182" s="106"/>
      <c r="AQ182" s="110"/>
      <c r="AR182" s="110"/>
      <c r="AS182" s="109"/>
      <c r="AT182" s="110"/>
      <c r="AU182" s="111"/>
      <c r="AV182" s="111"/>
      <c r="AW182" s="111"/>
      <c r="AX182" s="111"/>
      <c r="AY182" s="113"/>
      <c r="AZ182" s="114"/>
      <c r="BA182" s="115"/>
      <c r="BB182" s="114"/>
    </row>
    <row r="183" ht="21.0" customHeight="1">
      <c r="B183" s="90"/>
      <c r="D183" s="91"/>
      <c r="E183" s="90"/>
      <c r="F183" s="92"/>
      <c r="G183" s="92"/>
      <c r="H183" s="93"/>
      <c r="I183" s="92"/>
      <c r="K183" s="119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119"/>
      <c r="AB183" s="119"/>
      <c r="AF183" s="23"/>
      <c r="AH183" s="101"/>
      <c r="AI183" s="101"/>
      <c r="AJ183" s="102"/>
      <c r="AK183" s="4"/>
      <c r="AL183" s="103"/>
      <c r="AM183" s="104"/>
      <c r="AN183" s="105"/>
      <c r="AO183" s="106"/>
      <c r="AP183" s="106"/>
      <c r="AQ183" s="110"/>
      <c r="AR183" s="110"/>
      <c r="AS183" s="109"/>
      <c r="AT183" s="110"/>
      <c r="AU183" s="111"/>
      <c r="AV183" s="111"/>
      <c r="AW183" s="111"/>
      <c r="AX183" s="111"/>
      <c r="AY183" s="113"/>
      <c r="AZ183" s="114"/>
      <c r="BA183" s="115"/>
      <c r="BB183" s="114"/>
    </row>
    <row r="184" ht="21.0" customHeight="1">
      <c r="B184" s="90"/>
      <c r="D184" s="91"/>
      <c r="E184" s="90"/>
      <c r="F184" s="92"/>
      <c r="G184" s="92"/>
      <c r="H184" s="93"/>
      <c r="I184" s="92"/>
      <c r="K184" s="119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119"/>
      <c r="AB184" s="119"/>
      <c r="AF184" s="23"/>
      <c r="AH184" s="101"/>
      <c r="AI184" s="101"/>
      <c r="AJ184" s="102"/>
      <c r="AK184" s="4"/>
      <c r="AL184" s="103"/>
      <c r="AM184" s="104"/>
      <c r="AN184" s="105"/>
      <c r="AO184" s="106"/>
      <c r="AP184" s="106"/>
      <c r="AQ184" s="110"/>
      <c r="AR184" s="110"/>
      <c r="AS184" s="109"/>
      <c r="AT184" s="110"/>
      <c r="AU184" s="111"/>
      <c r="AV184" s="111"/>
      <c r="AW184" s="111"/>
      <c r="AX184" s="111"/>
      <c r="AY184" s="113"/>
      <c r="AZ184" s="114"/>
      <c r="BA184" s="115"/>
      <c r="BB184" s="114"/>
    </row>
    <row r="185" ht="21.0" customHeight="1">
      <c r="B185" s="90"/>
      <c r="D185" s="91"/>
      <c r="E185" s="90"/>
      <c r="F185" s="92"/>
      <c r="G185" s="92"/>
      <c r="H185" s="93"/>
      <c r="I185" s="92"/>
      <c r="K185" s="119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119"/>
      <c r="AB185" s="119"/>
      <c r="AF185" s="23"/>
      <c r="AH185" s="101"/>
      <c r="AI185" s="101"/>
      <c r="AJ185" s="102"/>
      <c r="AK185" s="4"/>
      <c r="AL185" s="103"/>
      <c r="AM185" s="104"/>
      <c r="AN185" s="105"/>
      <c r="AO185" s="106"/>
      <c r="AP185" s="106"/>
      <c r="AQ185" s="110"/>
      <c r="AR185" s="110"/>
      <c r="AS185" s="109"/>
      <c r="AT185" s="110"/>
      <c r="AU185" s="111"/>
      <c r="AV185" s="111"/>
      <c r="AW185" s="111"/>
      <c r="AX185" s="111"/>
      <c r="AY185" s="113"/>
      <c r="AZ185" s="114"/>
      <c r="BA185" s="115"/>
      <c r="BB185" s="114"/>
    </row>
    <row r="186" ht="21.0" customHeight="1">
      <c r="B186" s="90"/>
      <c r="D186" s="91"/>
      <c r="E186" s="90"/>
      <c r="F186" s="92"/>
      <c r="G186" s="92"/>
      <c r="H186" s="93"/>
      <c r="I186" s="92"/>
      <c r="K186" s="119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119"/>
      <c r="AB186" s="119"/>
      <c r="AF186" s="23"/>
      <c r="AH186" s="101"/>
      <c r="AI186" s="101"/>
      <c r="AJ186" s="102"/>
      <c r="AK186" s="4"/>
      <c r="AL186" s="103"/>
      <c r="AM186" s="104"/>
      <c r="AN186" s="105"/>
      <c r="AO186" s="106"/>
      <c r="AP186" s="106"/>
      <c r="AQ186" s="110"/>
      <c r="AR186" s="110"/>
      <c r="AS186" s="109"/>
      <c r="AT186" s="110"/>
      <c r="AU186" s="111"/>
      <c r="AV186" s="111"/>
      <c r="AW186" s="111"/>
      <c r="AX186" s="111"/>
      <c r="AY186" s="113"/>
      <c r="AZ186" s="114"/>
      <c r="BA186" s="115"/>
      <c r="BB186" s="114"/>
    </row>
    <row r="187" ht="21.0" customHeight="1">
      <c r="B187" s="90"/>
      <c r="D187" s="91"/>
      <c r="E187" s="90"/>
      <c r="F187" s="92"/>
      <c r="G187" s="92"/>
      <c r="H187" s="93"/>
      <c r="I187" s="92"/>
      <c r="K187" s="119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119"/>
      <c r="AB187" s="119"/>
      <c r="AF187" s="23"/>
      <c r="AH187" s="101"/>
      <c r="AI187" s="101"/>
      <c r="AJ187" s="102"/>
      <c r="AK187" s="4"/>
      <c r="AL187" s="103"/>
      <c r="AM187" s="104"/>
      <c r="AN187" s="105"/>
      <c r="AO187" s="106"/>
      <c r="AP187" s="106"/>
      <c r="AQ187" s="110"/>
      <c r="AR187" s="110"/>
      <c r="AS187" s="109"/>
      <c r="AT187" s="110"/>
      <c r="AU187" s="111"/>
      <c r="AV187" s="111"/>
      <c r="AW187" s="111"/>
      <c r="AX187" s="111"/>
      <c r="AY187" s="113"/>
      <c r="AZ187" s="114"/>
      <c r="BA187" s="115"/>
      <c r="BB187" s="114"/>
    </row>
    <row r="188" ht="21.0" customHeight="1">
      <c r="B188" s="90"/>
      <c r="D188" s="91"/>
      <c r="E188" s="90"/>
      <c r="F188" s="92"/>
      <c r="G188" s="92"/>
      <c r="H188" s="93"/>
      <c r="I188" s="92"/>
      <c r="K188" s="119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119"/>
      <c r="AB188" s="119"/>
      <c r="AF188" s="23"/>
      <c r="AH188" s="101"/>
      <c r="AI188" s="101"/>
      <c r="AJ188" s="102"/>
      <c r="AK188" s="4"/>
      <c r="AL188" s="103"/>
      <c r="AM188" s="104"/>
      <c r="AN188" s="105"/>
      <c r="AO188" s="106"/>
      <c r="AP188" s="106"/>
      <c r="AQ188" s="110"/>
      <c r="AR188" s="110"/>
      <c r="AS188" s="109"/>
      <c r="AT188" s="110"/>
      <c r="AU188" s="111"/>
      <c r="AV188" s="111"/>
      <c r="AW188" s="111"/>
      <c r="AX188" s="111"/>
      <c r="AY188" s="113"/>
      <c r="AZ188" s="114"/>
      <c r="BA188" s="115"/>
      <c r="BB188" s="114"/>
    </row>
    <row r="189" ht="21.0" customHeight="1">
      <c r="B189" s="90"/>
      <c r="D189" s="91"/>
      <c r="E189" s="90"/>
      <c r="F189" s="92"/>
      <c r="G189" s="92"/>
      <c r="H189" s="93"/>
      <c r="I189" s="92"/>
      <c r="K189" s="119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19"/>
      <c r="AB189" s="119"/>
      <c r="AF189" s="23"/>
      <c r="AH189" s="101"/>
      <c r="AI189" s="101"/>
      <c r="AJ189" s="102"/>
      <c r="AK189" s="4"/>
      <c r="AL189" s="103"/>
      <c r="AM189" s="104"/>
      <c r="AN189" s="105"/>
      <c r="AO189" s="106"/>
      <c r="AP189" s="106"/>
      <c r="AQ189" s="110"/>
      <c r="AR189" s="110"/>
      <c r="AS189" s="109"/>
      <c r="AT189" s="110"/>
      <c r="AU189" s="111"/>
      <c r="AV189" s="111"/>
      <c r="AW189" s="111"/>
      <c r="AX189" s="111"/>
      <c r="AY189" s="113"/>
      <c r="AZ189" s="114"/>
      <c r="BA189" s="115"/>
      <c r="BB189" s="114"/>
    </row>
    <row r="190" ht="21.0" customHeight="1">
      <c r="B190" s="90"/>
      <c r="D190" s="91"/>
      <c r="E190" s="90"/>
      <c r="F190" s="92"/>
      <c r="G190" s="92"/>
      <c r="H190" s="93"/>
      <c r="I190" s="92"/>
      <c r="K190" s="119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119"/>
      <c r="AB190" s="119"/>
      <c r="AF190" s="23"/>
      <c r="AH190" s="101"/>
      <c r="AI190" s="101"/>
      <c r="AJ190" s="102"/>
      <c r="AK190" s="4"/>
      <c r="AL190" s="103"/>
      <c r="AM190" s="104"/>
      <c r="AN190" s="105"/>
      <c r="AO190" s="106"/>
      <c r="AP190" s="106"/>
      <c r="AQ190" s="110"/>
      <c r="AR190" s="110"/>
      <c r="AS190" s="109"/>
      <c r="AT190" s="110"/>
      <c r="AU190" s="111"/>
      <c r="AV190" s="111"/>
      <c r="AW190" s="111"/>
      <c r="AX190" s="111"/>
      <c r="AY190" s="113"/>
      <c r="AZ190" s="114"/>
      <c r="BA190" s="115"/>
      <c r="BB190" s="114"/>
    </row>
    <row r="191" ht="21.0" customHeight="1">
      <c r="B191" s="90"/>
      <c r="D191" s="91"/>
      <c r="E191" s="90"/>
      <c r="F191" s="92"/>
      <c r="G191" s="92"/>
      <c r="H191" s="93"/>
      <c r="I191" s="92"/>
      <c r="K191" s="11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119"/>
      <c r="AB191" s="119"/>
      <c r="AF191" s="23"/>
      <c r="AH191" s="101"/>
      <c r="AI191" s="101"/>
      <c r="AJ191" s="102"/>
      <c r="AK191" s="4"/>
      <c r="AL191" s="103"/>
      <c r="AM191" s="104"/>
      <c r="AN191" s="105"/>
      <c r="AO191" s="106"/>
      <c r="AP191" s="106"/>
      <c r="AQ191" s="110"/>
      <c r="AR191" s="110"/>
      <c r="AS191" s="109"/>
      <c r="AT191" s="110"/>
      <c r="AU191" s="111"/>
      <c r="AV191" s="111"/>
      <c r="AW191" s="111"/>
      <c r="AX191" s="111"/>
      <c r="AY191" s="113"/>
      <c r="AZ191" s="114"/>
      <c r="BA191" s="115"/>
      <c r="BB191" s="114"/>
    </row>
    <row r="192" ht="21.0" customHeight="1">
      <c r="B192" s="90"/>
      <c r="D192" s="91"/>
      <c r="E192" s="90"/>
      <c r="F192" s="92"/>
      <c r="G192" s="92"/>
      <c r="H192" s="93"/>
      <c r="I192" s="92"/>
      <c r="K192" s="119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119"/>
      <c r="AB192" s="119"/>
      <c r="AF192" s="23"/>
      <c r="AH192" s="101"/>
      <c r="AI192" s="101"/>
      <c r="AJ192" s="102"/>
      <c r="AK192" s="4"/>
      <c r="AL192" s="103"/>
      <c r="AM192" s="104"/>
      <c r="AN192" s="105"/>
      <c r="AO192" s="106"/>
      <c r="AP192" s="106"/>
      <c r="AQ192" s="110"/>
      <c r="AR192" s="110"/>
      <c r="AS192" s="109"/>
      <c r="AT192" s="110"/>
      <c r="AU192" s="111"/>
      <c r="AV192" s="111"/>
      <c r="AW192" s="111"/>
      <c r="AX192" s="111"/>
      <c r="AY192" s="113"/>
      <c r="AZ192" s="114"/>
      <c r="BA192" s="115"/>
      <c r="BB192" s="114"/>
    </row>
    <row r="193" ht="21.0" customHeight="1">
      <c r="B193" s="90"/>
      <c r="D193" s="91"/>
      <c r="E193" s="90"/>
      <c r="F193" s="92"/>
      <c r="G193" s="92"/>
      <c r="H193" s="93"/>
      <c r="I193" s="92"/>
      <c r="K193" s="119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119"/>
      <c r="AB193" s="119"/>
      <c r="AF193" s="23"/>
      <c r="AH193" s="101"/>
      <c r="AI193" s="101"/>
      <c r="AJ193" s="102"/>
      <c r="AK193" s="4"/>
      <c r="AL193" s="103"/>
      <c r="AM193" s="104"/>
      <c r="AN193" s="105"/>
      <c r="AO193" s="106"/>
      <c r="AP193" s="106"/>
      <c r="AQ193" s="110"/>
      <c r="AR193" s="110"/>
      <c r="AS193" s="109"/>
      <c r="AT193" s="110"/>
      <c r="AU193" s="111"/>
      <c r="AV193" s="111"/>
      <c r="AW193" s="111"/>
      <c r="AX193" s="111"/>
      <c r="AY193" s="113"/>
      <c r="AZ193" s="114"/>
      <c r="BA193" s="115"/>
      <c r="BB193" s="114"/>
    </row>
    <row r="194" ht="21.0" customHeight="1">
      <c r="B194" s="90"/>
      <c r="D194" s="91"/>
      <c r="E194" s="90"/>
      <c r="F194" s="92"/>
      <c r="G194" s="92"/>
      <c r="H194" s="93"/>
      <c r="I194" s="92"/>
      <c r="K194" s="119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119"/>
      <c r="AB194" s="119"/>
      <c r="AF194" s="23"/>
      <c r="AH194" s="101"/>
      <c r="AI194" s="101"/>
      <c r="AJ194" s="102"/>
      <c r="AK194" s="4"/>
      <c r="AL194" s="103"/>
      <c r="AM194" s="104"/>
      <c r="AN194" s="105"/>
      <c r="AO194" s="106"/>
      <c r="AP194" s="106"/>
      <c r="AQ194" s="110"/>
      <c r="AR194" s="110"/>
      <c r="AS194" s="109"/>
      <c r="AT194" s="110"/>
      <c r="AU194" s="111"/>
      <c r="AV194" s="111"/>
      <c r="AW194" s="111"/>
      <c r="AX194" s="111"/>
      <c r="AY194" s="113"/>
      <c r="AZ194" s="114"/>
      <c r="BA194" s="115"/>
      <c r="BB194" s="114"/>
    </row>
    <row r="195" ht="21.0" customHeight="1">
      <c r="B195" s="90"/>
      <c r="D195" s="91"/>
      <c r="E195" s="90"/>
      <c r="F195" s="92"/>
      <c r="G195" s="92"/>
      <c r="H195" s="93"/>
      <c r="I195" s="92"/>
      <c r="K195" s="119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119"/>
      <c r="AB195" s="119"/>
      <c r="AF195" s="23"/>
      <c r="AH195" s="101"/>
      <c r="AI195" s="101"/>
      <c r="AJ195" s="102"/>
      <c r="AK195" s="4"/>
      <c r="AL195" s="103"/>
      <c r="AM195" s="104"/>
      <c r="AN195" s="105"/>
      <c r="AO195" s="106"/>
      <c r="AP195" s="106"/>
      <c r="AQ195" s="110"/>
      <c r="AR195" s="110"/>
      <c r="AS195" s="109"/>
      <c r="AT195" s="110"/>
      <c r="AU195" s="111"/>
      <c r="AV195" s="111"/>
      <c r="AW195" s="111"/>
      <c r="AX195" s="111"/>
      <c r="AY195" s="113"/>
      <c r="AZ195" s="114"/>
      <c r="BA195" s="115"/>
      <c r="BB195" s="114"/>
    </row>
    <row r="196" ht="21.0" customHeight="1">
      <c r="B196" s="90"/>
      <c r="D196" s="91"/>
      <c r="E196" s="90"/>
      <c r="F196" s="92"/>
      <c r="G196" s="92"/>
      <c r="H196" s="93"/>
      <c r="I196" s="92"/>
      <c r="K196" s="119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119"/>
      <c r="AB196" s="119"/>
      <c r="AF196" s="23"/>
      <c r="AH196" s="101"/>
      <c r="AI196" s="101"/>
      <c r="AJ196" s="102"/>
      <c r="AK196" s="4"/>
      <c r="AL196" s="103"/>
      <c r="AM196" s="104"/>
      <c r="AN196" s="105"/>
      <c r="AO196" s="106"/>
      <c r="AP196" s="106"/>
      <c r="AQ196" s="110"/>
      <c r="AR196" s="110"/>
      <c r="AS196" s="109"/>
      <c r="AT196" s="110"/>
      <c r="AU196" s="111"/>
      <c r="AV196" s="111"/>
      <c r="AW196" s="111"/>
      <c r="AX196" s="111"/>
      <c r="AY196" s="113"/>
      <c r="AZ196" s="114"/>
      <c r="BA196" s="115"/>
      <c r="BB196" s="114"/>
    </row>
    <row r="197" ht="21.0" customHeight="1">
      <c r="B197" s="90"/>
      <c r="D197" s="91"/>
      <c r="E197" s="90"/>
      <c r="F197" s="92"/>
      <c r="G197" s="92"/>
      <c r="H197" s="93"/>
      <c r="I197" s="92"/>
      <c r="K197" s="119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119"/>
      <c r="AB197" s="119"/>
      <c r="AF197" s="23"/>
      <c r="AH197" s="101"/>
      <c r="AI197" s="101"/>
      <c r="AJ197" s="102"/>
      <c r="AK197" s="4"/>
      <c r="AL197" s="103"/>
      <c r="AM197" s="104"/>
      <c r="AN197" s="105"/>
      <c r="AO197" s="106"/>
      <c r="AP197" s="106"/>
      <c r="AQ197" s="110"/>
      <c r="AR197" s="110"/>
      <c r="AS197" s="109"/>
      <c r="AT197" s="110"/>
      <c r="AU197" s="111"/>
      <c r="AV197" s="111"/>
      <c r="AW197" s="111"/>
      <c r="AX197" s="111"/>
      <c r="AY197" s="113"/>
      <c r="AZ197" s="114"/>
      <c r="BA197" s="115"/>
      <c r="BB197" s="114"/>
    </row>
    <row r="198" ht="21.0" customHeight="1">
      <c r="B198" s="90"/>
      <c r="D198" s="91"/>
      <c r="E198" s="90"/>
      <c r="F198" s="92"/>
      <c r="G198" s="92"/>
      <c r="H198" s="93"/>
      <c r="I198" s="92"/>
      <c r="K198" s="119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119"/>
      <c r="AB198" s="119"/>
      <c r="AF198" s="23"/>
      <c r="AH198" s="101"/>
      <c r="AI198" s="101"/>
      <c r="AJ198" s="102"/>
      <c r="AK198" s="4"/>
      <c r="AL198" s="103"/>
      <c r="AM198" s="104"/>
      <c r="AN198" s="105"/>
      <c r="AO198" s="106"/>
      <c r="AP198" s="106"/>
      <c r="AQ198" s="110"/>
      <c r="AR198" s="110"/>
      <c r="AS198" s="109"/>
      <c r="AT198" s="110"/>
      <c r="AU198" s="111"/>
      <c r="AV198" s="111"/>
      <c r="AW198" s="111"/>
      <c r="AX198" s="111"/>
      <c r="AY198" s="113"/>
      <c r="AZ198" s="114"/>
      <c r="BA198" s="115"/>
      <c r="BB198" s="114"/>
    </row>
    <row r="199" ht="21.0" customHeight="1">
      <c r="B199" s="90"/>
      <c r="D199" s="91"/>
      <c r="E199" s="90"/>
      <c r="F199" s="92"/>
      <c r="G199" s="92"/>
      <c r="H199" s="93"/>
      <c r="I199" s="92"/>
      <c r="K199" s="119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119"/>
      <c r="AB199" s="119"/>
      <c r="AF199" s="23"/>
      <c r="AH199" s="101"/>
      <c r="AI199" s="101"/>
      <c r="AJ199" s="102"/>
      <c r="AK199" s="4"/>
      <c r="AL199" s="103"/>
      <c r="AM199" s="104"/>
      <c r="AN199" s="105"/>
      <c r="AO199" s="106"/>
      <c r="AP199" s="106"/>
      <c r="AQ199" s="110"/>
      <c r="AR199" s="110"/>
      <c r="AS199" s="109"/>
      <c r="AT199" s="110"/>
      <c r="AU199" s="111"/>
      <c r="AV199" s="111"/>
      <c r="AW199" s="111"/>
      <c r="AX199" s="111"/>
      <c r="AY199" s="113"/>
      <c r="AZ199" s="114"/>
      <c r="BA199" s="115"/>
      <c r="BB199" s="114"/>
    </row>
    <row r="200" ht="21.0" customHeight="1">
      <c r="B200" s="90"/>
      <c r="D200" s="91"/>
      <c r="E200" s="90"/>
      <c r="F200" s="92"/>
      <c r="G200" s="92"/>
      <c r="H200" s="93"/>
      <c r="I200" s="92"/>
      <c r="K200" s="119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119"/>
      <c r="AB200" s="119"/>
      <c r="AF200" s="23"/>
      <c r="AH200" s="101"/>
      <c r="AI200" s="101"/>
      <c r="AJ200" s="102"/>
      <c r="AK200" s="4"/>
      <c r="AL200" s="103"/>
      <c r="AM200" s="104"/>
      <c r="AN200" s="105"/>
      <c r="AO200" s="106"/>
      <c r="AP200" s="106"/>
      <c r="AQ200" s="110"/>
      <c r="AR200" s="110"/>
      <c r="AS200" s="109"/>
      <c r="AT200" s="110"/>
      <c r="AU200" s="111"/>
      <c r="AV200" s="111"/>
      <c r="AW200" s="111"/>
      <c r="AX200" s="111"/>
      <c r="AY200" s="113"/>
      <c r="AZ200" s="114"/>
      <c r="BA200" s="115"/>
      <c r="BB200" s="114"/>
    </row>
    <row r="201" ht="21.0" customHeight="1">
      <c r="B201" s="90"/>
      <c r="D201" s="91"/>
      <c r="E201" s="90"/>
      <c r="F201" s="92"/>
      <c r="G201" s="92"/>
      <c r="H201" s="93"/>
      <c r="I201" s="92"/>
      <c r="K201" s="119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119"/>
      <c r="AB201" s="119"/>
      <c r="AF201" s="23"/>
      <c r="AH201" s="101"/>
      <c r="AI201" s="101"/>
      <c r="AJ201" s="102"/>
      <c r="AK201" s="4"/>
      <c r="AL201" s="103"/>
      <c r="AM201" s="104"/>
      <c r="AN201" s="105"/>
      <c r="AO201" s="106"/>
      <c r="AP201" s="106"/>
      <c r="AQ201" s="110"/>
      <c r="AR201" s="110"/>
      <c r="AS201" s="109"/>
      <c r="AT201" s="110"/>
      <c r="AU201" s="111"/>
      <c r="AV201" s="111"/>
      <c r="AW201" s="111"/>
      <c r="AX201" s="111"/>
      <c r="AY201" s="113"/>
      <c r="AZ201" s="114"/>
      <c r="BA201" s="115"/>
      <c r="BB201" s="114"/>
    </row>
    <row r="202" ht="21.0" customHeight="1">
      <c r="B202" s="90"/>
      <c r="D202" s="91"/>
      <c r="E202" s="90"/>
      <c r="F202" s="92"/>
      <c r="G202" s="92"/>
      <c r="H202" s="93"/>
      <c r="I202" s="92"/>
      <c r="K202" s="119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119"/>
      <c r="AB202" s="119"/>
      <c r="AF202" s="23"/>
      <c r="AH202" s="101"/>
      <c r="AI202" s="101"/>
      <c r="AJ202" s="102"/>
      <c r="AK202" s="4"/>
      <c r="AL202" s="103"/>
      <c r="AM202" s="104"/>
      <c r="AN202" s="105"/>
      <c r="AO202" s="106"/>
      <c r="AP202" s="106"/>
      <c r="AQ202" s="110"/>
      <c r="AR202" s="110"/>
      <c r="AS202" s="109"/>
      <c r="AT202" s="110"/>
      <c r="AU202" s="111"/>
      <c r="AV202" s="111"/>
      <c r="AW202" s="111"/>
      <c r="AX202" s="111"/>
      <c r="AY202" s="113"/>
      <c r="AZ202" s="114"/>
      <c r="BA202" s="115"/>
      <c r="BB202" s="114"/>
    </row>
    <row r="203" ht="21.0" customHeight="1">
      <c r="B203" s="90"/>
      <c r="D203" s="91"/>
      <c r="E203" s="90"/>
      <c r="F203" s="92"/>
      <c r="G203" s="92"/>
      <c r="H203" s="93"/>
      <c r="I203" s="92"/>
      <c r="K203" s="119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119"/>
      <c r="AB203" s="119"/>
      <c r="AF203" s="23"/>
      <c r="AH203" s="101"/>
      <c r="AI203" s="101"/>
      <c r="AJ203" s="102"/>
      <c r="AK203" s="4"/>
      <c r="AL203" s="103"/>
      <c r="AM203" s="104"/>
      <c r="AN203" s="105"/>
      <c r="AO203" s="106"/>
      <c r="AP203" s="106"/>
      <c r="AQ203" s="110"/>
      <c r="AR203" s="110"/>
      <c r="AS203" s="109"/>
      <c r="AT203" s="110"/>
      <c r="AU203" s="111"/>
      <c r="AV203" s="111"/>
      <c r="AW203" s="111"/>
      <c r="AX203" s="111"/>
      <c r="AY203" s="113"/>
      <c r="AZ203" s="114"/>
      <c r="BA203" s="115"/>
      <c r="BB203" s="114"/>
    </row>
    <row r="204" ht="21.0" customHeight="1">
      <c r="B204" s="90"/>
      <c r="D204" s="91"/>
      <c r="E204" s="90"/>
      <c r="F204" s="92"/>
      <c r="G204" s="92"/>
      <c r="H204" s="93"/>
      <c r="I204" s="92"/>
      <c r="K204" s="119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119"/>
      <c r="AB204" s="119"/>
      <c r="AF204" s="23"/>
      <c r="AH204" s="101"/>
      <c r="AI204" s="101"/>
      <c r="AJ204" s="102"/>
      <c r="AK204" s="4"/>
      <c r="AL204" s="103"/>
      <c r="AM204" s="104"/>
      <c r="AN204" s="105"/>
      <c r="AO204" s="106"/>
      <c r="AP204" s="106"/>
      <c r="AQ204" s="110"/>
      <c r="AR204" s="110"/>
      <c r="AS204" s="109"/>
      <c r="AT204" s="110"/>
      <c r="AU204" s="111"/>
      <c r="AV204" s="111"/>
      <c r="AW204" s="111"/>
      <c r="AX204" s="111"/>
      <c r="AY204" s="113"/>
      <c r="AZ204" s="114"/>
      <c r="BA204" s="115"/>
      <c r="BB204" s="114"/>
    </row>
    <row r="205" ht="21.0" customHeight="1">
      <c r="B205" s="90"/>
      <c r="D205" s="91"/>
      <c r="E205" s="90"/>
      <c r="F205" s="92"/>
      <c r="G205" s="92"/>
      <c r="H205" s="93"/>
      <c r="I205" s="92"/>
      <c r="K205" s="119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119"/>
      <c r="AB205" s="119"/>
      <c r="AF205" s="23"/>
      <c r="AH205" s="101"/>
      <c r="AI205" s="101"/>
      <c r="AJ205" s="102"/>
      <c r="AK205" s="4"/>
      <c r="AL205" s="103"/>
      <c r="AM205" s="104"/>
      <c r="AN205" s="105"/>
      <c r="AO205" s="106"/>
      <c r="AP205" s="106"/>
      <c r="AQ205" s="110"/>
      <c r="AR205" s="110"/>
      <c r="AS205" s="109"/>
      <c r="AT205" s="110"/>
      <c r="AU205" s="111"/>
      <c r="AV205" s="111"/>
      <c r="AW205" s="111"/>
      <c r="AX205" s="111"/>
      <c r="AY205" s="113"/>
      <c r="AZ205" s="114"/>
      <c r="BA205" s="115"/>
      <c r="BB205" s="114"/>
    </row>
    <row r="206" ht="21.0" customHeight="1">
      <c r="B206" s="90"/>
      <c r="D206" s="91"/>
      <c r="E206" s="90"/>
      <c r="F206" s="92"/>
      <c r="G206" s="92"/>
      <c r="H206" s="93"/>
      <c r="I206" s="92"/>
      <c r="K206" s="119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119"/>
      <c r="AB206" s="119"/>
      <c r="AF206" s="23"/>
      <c r="AH206" s="101"/>
      <c r="AI206" s="101"/>
      <c r="AJ206" s="102"/>
      <c r="AK206" s="4"/>
      <c r="AL206" s="103"/>
      <c r="AM206" s="104"/>
      <c r="AN206" s="105"/>
      <c r="AO206" s="106"/>
      <c r="AP206" s="106"/>
      <c r="AQ206" s="110"/>
      <c r="AR206" s="110"/>
      <c r="AS206" s="109"/>
      <c r="AT206" s="110"/>
      <c r="AU206" s="111"/>
      <c r="AV206" s="111"/>
      <c r="AW206" s="111"/>
      <c r="AX206" s="111"/>
      <c r="AY206" s="113"/>
      <c r="AZ206" s="114"/>
      <c r="BA206" s="115"/>
      <c r="BB206" s="114"/>
    </row>
    <row r="207" ht="21.0" customHeight="1">
      <c r="B207" s="90"/>
      <c r="D207" s="91"/>
      <c r="E207" s="90"/>
      <c r="F207" s="92"/>
      <c r="G207" s="92"/>
      <c r="H207" s="93"/>
      <c r="I207" s="92"/>
      <c r="K207" s="119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119"/>
      <c r="AB207" s="119"/>
      <c r="AF207" s="23"/>
      <c r="AH207" s="101"/>
      <c r="AI207" s="101"/>
      <c r="AJ207" s="102"/>
      <c r="AK207" s="4"/>
      <c r="AL207" s="103"/>
      <c r="AM207" s="104"/>
      <c r="AN207" s="105"/>
      <c r="AO207" s="106"/>
      <c r="AP207" s="106"/>
      <c r="AQ207" s="110"/>
      <c r="AR207" s="110"/>
      <c r="AS207" s="109"/>
      <c r="AT207" s="110"/>
      <c r="AU207" s="111"/>
      <c r="AV207" s="111"/>
      <c r="AW207" s="111"/>
      <c r="AX207" s="111"/>
      <c r="AY207" s="113"/>
      <c r="AZ207" s="114"/>
      <c r="BA207" s="115"/>
      <c r="BB207" s="114"/>
    </row>
    <row r="208" ht="21.0" customHeight="1">
      <c r="B208" s="90"/>
      <c r="D208" s="91"/>
      <c r="E208" s="90"/>
      <c r="F208" s="92"/>
      <c r="G208" s="92"/>
      <c r="H208" s="93"/>
      <c r="I208" s="92"/>
      <c r="K208" s="119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119"/>
      <c r="AB208" s="119"/>
      <c r="AF208" s="23"/>
      <c r="AH208" s="101"/>
      <c r="AI208" s="101"/>
      <c r="AJ208" s="102"/>
      <c r="AK208" s="4"/>
      <c r="AL208" s="103"/>
      <c r="AM208" s="104"/>
      <c r="AN208" s="105"/>
      <c r="AO208" s="106"/>
      <c r="AP208" s="106"/>
      <c r="AQ208" s="110"/>
      <c r="AR208" s="110"/>
      <c r="AS208" s="109"/>
      <c r="AT208" s="110"/>
      <c r="AU208" s="111"/>
      <c r="AV208" s="111"/>
      <c r="AW208" s="111"/>
      <c r="AX208" s="111"/>
      <c r="AY208" s="113"/>
      <c r="AZ208" s="114"/>
      <c r="BA208" s="115"/>
      <c r="BB208" s="114"/>
    </row>
    <row r="209" ht="21.0" customHeight="1">
      <c r="B209" s="90"/>
      <c r="D209" s="91"/>
      <c r="E209" s="90"/>
      <c r="F209" s="92"/>
      <c r="G209" s="92"/>
      <c r="H209" s="93"/>
      <c r="I209" s="92"/>
      <c r="K209" s="119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119"/>
      <c r="AB209" s="119"/>
      <c r="AF209" s="23"/>
      <c r="AH209" s="101"/>
      <c r="AI209" s="101"/>
      <c r="AJ209" s="102"/>
      <c r="AK209" s="4"/>
      <c r="AL209" s="103"/>
      <c r="AM209" s="104"/>
      <c r="AN209" s="105"/>
      <c r="AO209" s="106"/>
      <c r="AP209" s="106"/>
      <c r="AQ209" s="110"/>
      <c r="AR209" s="110"/>
      <c r="AS209" s="109"/>
      <c r="AT209" s="110"/>
      <c r="AU209" s="111"/>
      <c r="AV209" s="111"/>
      <c r="AW209" s="111"/>
      <c r="AX209" s="111"/>
      <c r="AY209" s="113"/>
      <c r="AZ209" s="114"/>
      <c r="BA209" s="115"/>
      <c r="BB209" s="114"/>
    </row>
    <row r="210" ht="21.0" customHeight="1">
      <c r="B210" s="90"/>
      <c r="D210" s="91"/>
      <c r="E210" s="90"/>
      <c r="F210" s="92"/>
      <c r="G210" s="92"/>
      <c r="H210" s="93"/>
      <c r="I210" s="92"/>
      <c r="K210" s="119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119"/>
      <c r="AB210" s="119"/>
      <c r="AF210" s="23"/>
      <c r="AH210" s="101"/>
      <c r="AI210" s="101"/>
      <c r="AJ210" s="102"/>
      <c r="AK210" s="4"/>
      <c r="AL210" s="103"/>
      <c r="AM210" s="104"/>
      <c r="AN210" s="105"/>
      <c r="AO210" s="106"/>
      <c r="AP210" s="106"/>
      <c r="AQ210" s="110"/>
      <c r="AR210" s="110"/>
      <c r="AS210" s="109"/>
      <c r="AT210" s="110"/>
      <c r="AU210" s="111"/>
      <c r="AV210" s="111"/>
      <c r="AW210" s="111"/>
      <c r="AX210" s="111"/>
      <c r="AY210" s="113"/>
      <c r="AZ210" s="114"/>
      <c r="BA210" s="115"/>
      <c r="BB210" s="114"/>
    </row>
    <row r="211" ht="21.0" customHeight="1">
      <c r="B211" s="90"/>
      <c r="D211" s="91"/>
      <c r="E211" s="90"/>
      <c r="F211" s="92"/>
      <c r="G211" s="92"/>
      <c r="H211" s="93"/>
      <c r="I211" s="92"/>
      <c r="K211" s="119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119"/>
      <c r="AB211" s="119"/>
      <c r="AF211" s="23"/>
      <c r="AH211" s="101"/>
      <c r="AI211" s="101"/>
      <c r="AJ211" s="102"/>
      <c r="AK211" s="4"/>
      <c r="AL211" s="103"/>
      <c r="AM211" s="104"/>
      <c r="AN211" s="105"/>
      <c r="AO211" s="106"/>
      <c r="AP211" s="106"/>
      <c r="AQ211" s="110"/>
      <c r="AR211" s="110"/>
      <c r="AS211" s="109"/>
      <c r="AT211" s="110"/>
      <c r="AU211" s="111"/>
      <c r="AV211" s="111"/>
      <c r="AW211" s="111"/>
      <c r="AX211" s="111"/>
      <c r="AY211" s="113"/>
      <c r="AZ211" s="114"/>
      <c r="BA211" s="115"/>
      <c r="BB211" s="114"/>
    </row>
    <row r="212" ht="21.0" customHeight="1">
      <c r="B212" s="90"/>
      <c r="D212" s="91"/>
      <c r="E212" s="90"/>
      <c r="F212" s="92"/>
      <c r="G212" s="92"/>
      <c r="H212" s="93"/>
      <c r="I212" s="92"/>
      <c r="K212" s="119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119"/>
      <c r="AB212" s="119"/>
      <c r="AF212" s="23"/>
      <c r="AH212" s="101"/>
      <c r="AI212" s="101"/>
      <c r="AJ212" s="102"/>
      <c r="AK212" s="4"/>
      <c r="AL212" s="103"/>
      <c r="AM212" s="104"/>
      <c r="AN212" s="105"/>
      <c r="AO212" s="106"/>
      <c r="AP212" s="106"/>
      <c r="AQ212" s="110"/>
      <c r="AR212" s="110"/>
      <c r="AS212" s="109"/>
      <c r="AT212" s="110"/>
      <c r="AU212" s="111"/>
      <c r="AV212" s="111"/>
      <c r="AW212" s="111"/>
      <c r="AX212" s="111"/>
      <c r="AY212" s="113"/>
      <c r="AZ212" s="114"/>
      <c r="BA212" s="115"/>
      <c r="BB212" s="114"/>
    </row>
    <row r="213" ht="21.0" customHeight="1">
      <c r="B213" s="90"/>
      <c r="D213" s="91"/>
      <c r="E213" s="90"/>
      <c r="F213" s="92"/>
      <c r="G213" s="92"/>
      <c r="H213" s="93"/>
      <c r="I213" s="92"/>
      <c r="K213" s="119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119"/>
      <c r="AB213" s="119"/>
      <c r="AF213" s="23"/>
      <c r="AH213" s="101"/>
      <c r="AI213" s="101"/>
      <c r="AJ213" s="102"/>
      <c r="AK213" s="4"/>
      <c r="AL213" s="103"/>
      <c r="AM213" s="104"/>
      <c r="AN213" s="105"/>
      <c r="AO213" s="106"/>
      <c r="AP213" s="106"/>
      <c r="AQ213" s="110"/>
      <c r="AR213" s="110"/>
      <c r="AS213" s="109"/>
      <c r="AT213" s="110"/>
      <c r="AU213" s="111"/>
      <c r="AV213" s="111"/>
      <c r="AW213" s="111"/>
      <c r="AX213" s="111"/>
      <c r="AY213" s="113"/>
      <c r="AZ213" s="114"/>
      <c r="BA213" s="115"/>
      <c r="BB213" s="114"/>
    </row>
    <row r="214" ht="21.0" customHeight="1">
      <c r="B214" s="90"/>
      <c r="D214" s="91"/>
      <c r="E214" s="90"/>
      <c r="F214" s="92"/>
      <c r="G214" s="92"/>
      <c r="H214" s="93"/>
      <c r="I214" s="92"/>
      <c r="K214" s="119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119"/>
      <c r="AB214" s="119"/>
      <c r="AF214" s="23"/>
      <c r="AH214" s="101"/>
      <c r="AI214" s="101"/>
      <c r="AJ214" s="102"/>
      <c r="AK214" s="4"/>
      <c r="AL214" s="103"/>
      <c r="AM214" s="104"/>
      <c r="AN214" s="105"/>
      <c r="AO214" s="106"/>
      <c r="AP214" s="106"/>
      <c r="AQ214" s="110"/>
      <c r="AR214" s="110"/>
      <c r="AS214" s="109"/>
      <c r="AT214" s="110"/>
      <c r="AU214" s="111"/>
      <c r="AV214" s="111"/>
      <c r="AW214" s="111"/>
      <c r="AX214" s="111"/>
      <c r="AY214" s="113"/>
      <c r="AZ214" s="114"/>
      <c r="BA214" s="115"/>
      <c r="BB214" s="114"/>
    </row>
    <row r="215" ht="21.0" customHeight="1">
      <c r="B215" s="90"/>
      <c r="D215" s="91"/>
      <c r="E215" s="90"/>
      <c r="F215" s="92"/>
      <c r="G215" s="92"/>
      <c r="H215" s="93"/>
      <c r="I215" s="92"/>
      <c r="K215" s="119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119"/>
      <c r="AB215" s="119"/>
      <c r="AF215" s="23"/>
      <c r="AH215" s="101"/>
      <c r="AI215" s="101"/>
      <c r="AJ215" s="102"/>
      <c r="AK215" s="4"/>
      <c r="AL215" s="103"/>
      <c r="AM215" s="104"/>
      <c r="AN215" s="105"/>
      <c r="AO215" s="106"/>
      <c r="AP215" s="106"/>
      <c r="AQ215" s="110"/>
      <c r="AR215" s="110"/>
      <c r="AS215" s="109"/>
      <c r="AT215" s="110"/>
      <c r="AU215" s="111"/>
      <c r="AV215" s="111"/>
      <c r="AW215" s="111"/>
      <c r="AX215" s="111"/>
      <c r="AY215" s="113"/>
      <c r="AZ215" s="114"/>
      <c r="BA215" s="115"/>
      <c r="BB215" s="114"/>
    </row>
    <row r="216" ht="21.0" customHeight="1">
      <c r="B216" s="90"/>
      <c r="D216" s="91"/>
      <c r="E216" s="90"/>
      <c r="F216" s="92"/>
      <c r="G216" s="92"/>
      <c r="H216" s="93"/>
      <c r="I216" s="92"/>
      <c r="K216" s="119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119"/>
      <c r="AB216" s="119"/>
      <c r="AF216" s="23"/>
      <c r="AH216" s="101"/>
      <c r="AI216" s="101"/>
      <c r="AJ216" s="102"/>
      <c r="AK216" s="4"/>
      <c r="AL216" s="103"/>
      <c r="AM216" s="104"/>
      <c r="AN216" s="105"/>
      <c r="AO216" s="106"/>
      <c r="AP216" s="106"/>
      <c r="AQ216" s="110"/>
      <c r="AR216" s="110"/>
      <c r="AS216" s="109"/>
      <c r="AT216" s="110"/>
      <c r="AU216" s="111"/>
      <c r="AV216" s="111"/>
      <c r="AW216" s="111"/>
      <c r="AX216" s="111"/>
      <c r="AY216" s="113"/>
      <c r="AZ216" s="114"/>
      <c r="BA216" s="115"/>
      <c r="BB216" s="114"/>
    </row>
    <row r="217" ht="21.0" customHeight="1">
      <c r="B217" s="90"/>
      <c r="D217" s="91"/>
      <c r="E217" s="90"/>
      <c r="F217" s="92"/>
      <c r="G217" s="92"/>
      <c r="H217" s="93"/>
      <c r="I217" s="92"/>
      <c r="K217" s="119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119"/>
      <c r="AB217" s="119"/>
      <c r="AF217" s="23"/>
      <c r="AH217" s="101"/>
      <c r="AI217" s="101"/>
      <c r="AJ217" s="102"/>
      <c r="AK217" s="4"/>
      <c r="AL217" s="103"/>
      <c r="AM217" s="104"/>
      <c r="AN217" s="105"/>
      <c r="AO217" s="106"/>
      <c r="AP217" s="106"/>
      <c r="AQ217" s="110"/>
      <c r="AR217" s="110"/>
      <c r="AS217" s="109"/>
      <c r="AT217" s="110"/>
      <c r="AU217" s="111"/>
      <c r="AV217" s="111"/>
      <c r="AW217" s="111"/>
      <c r="AX217" s="111"/>
      <c r="AY217" s="113"/>
      <c r="AZ217" s="114"/>
      <c r="BA217" s="115"/>
      <c r="BB217" s="114"/>
    </row>
    <row r="218" ht="21.0" customHeight="1">
      <c r="B218" s="90"/>
      <c r="D218" s="91"/>
      <c r="E218" s="90"/>
      <c r="F218" s="92"/>
      <c r="G218" s="92"/>
      <c r="H218" s="93"/>
      <c r="I218" s="92"/>
      <c r="K218" s="119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119"/>
      <c r="AB218" s="119"/>
      <c r="AF218" s="23"/>
      <c r="AH218" s="101"/>
      <c r="AI218" s="101"/>
      <c r="AJ218" s="102"/>
      <c r="AK218" s="4"/>
      <c r="AL218" s="103"/>
      <c r="AM218" s="104"/>
      <c r="AN218" s="105"/>
      <c r="AO218" s="106"/>
      <c r="AP218" s="106"/>
      <c r="AQ218" s="110"/>
      <c r="AR218" s="110"/>
      <c r="AS218" s="109"/>
      <c r="AT218" s="110"/>
      <c r="AU218" s="111"/>
      <c r="AV218" s="111"/>
      <c r="AW218" s="111"/>
      <c r="AX218" s="111"/>
      <c r="AY218" s="113"/>
      <c r="AZ218" s="114"/>
      <c r="BA218" s="115"/>
      <c r="BB218" s="114"/>
    </row>
    <row r="219" ht="21.0" customHeight="1">
      <c r="B219" s="90"/>
      <c r="D219" s="91"/>
      <c r="E219" s="90"/>
      <c r="F219" s="92"/>
      <c r="G219" s="92"/>
      <c r="H219" s="93"/>
      <c r="I219" s="92"/>
      <c r="K219" s="119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119"/>
      <c r="AB219" s="119"/>
      <c r="AF219" s="23"/>
      <c r="AH219" s="101"/>
      <c r="AI219" s="101"/>
      <c r="AJ219" s="102"/>
      <c r="AK219" s="4"/>
      <c r="AL219" s="103"/>
      <c r="AM219" s="104"/>
      <c r="AN219" s="105"/>
      <c r="AO219" s="106"/>
      <c r="AP219" s="106"/>
      <c r="AQ219" s="110"/>
      <c r="AR219" s="110"/>
      <c r="AS219" s="109"/>
      <c r="AT219" s="110"/>
      <c r="AU219" s="111"/>
      <c r="AV219" s="111"/>
      <c r="AW219" s="111"/>
      <c r="AX219" s="111"/>
      <c r="AY219" s="113"/>
      <c r="AZ219" s="114"/>
      <c r="BA219" s="115"/>
      <c r="BB219" s="114"/>
    </row>
    <row r="220" ht="21.0" customHeight="1">
      <c r="B220" s="90"/>
      <c r="D220" s="91"/>
      <c r="E220" s="90"/>
      <c r="F220" s="92"/>
      <c r="G220" s="92"/>
      <c r="H220" s="93"/>
      <c r="I220" s="92"/>
      <c r="K220" s="119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119"/>
      <c r="AB220" s="119"/>
      <c r="AF220" s="23"/>
      <c r="AH220" s="101"/>
      <c r="AI220" s="101"/>
      <c r="AJ220" s="102"/>
      <c r="AK220" s="4"/>
      <c r="AL220" s="103"/>
      <c r="AM220" s="104"/>
      <c r="AN220" s="105"/>
      <c r="AO220" s="106"/>
      <c r="AP220" s="106"/>
      <c r="AQ220" s="110"/>
      <c r="AR220" s="110"/>
      <c r="AS220" s="109"/>
      <c r="AT220" s="110"/>
      <c r="AU220" s="111"/>
      <c r="AV220" s="111"/>
      <c r="AW220" s="111"/>
      <c r="AX220" s="111"/>
      <c r="AY220" s="113"/>
      <c r="AZ220" s="114"/>
      <c r="BA220" s="115"/>
      <c r="BB220" s="114"/>
    </row>
    <row r="221" ht="21.0" customHeight="1">
      <c r="B221" s="90"/>
      <c r="D221" s="91"/>
      <c r="E221" s="90"/>
      <c r="F221" s="92"/>
      <c r="G221" s="92"/>
      <c r="H221" s="93"/>
      <c r="I221" s="92"/>
      <c r="K221" s="119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119"/>
      <c r="AB221" s="119"/>
      <c r="AF221" s="23"/>
      <c r="AH221" s="101"/>
      <c r="AI221" s="101"/>
      <c r="AJ221" s="102"/>
      <c r="AK221" s="4"/>
      <c r="AL221" s="103"/>
      <c r="AM221" s="104"/>
      <c r="AN221" s="105"/>
      <c r="AO221" s="106"/>
      <c r="AP221" s="106"/>
      <c r="AQ221" s="110"/>
      <c r="AR221" s="110"/>
      <c r="AS221" s="109"/>
      <c r="AT221" s="110"/>
      <c r="AU221" s="111"/>
      <c r="AV221" s="111"/>
      <c r="AW221" s="111"/>
      <c r="AX221" s="111"/>
      <c r="AY221" s="113"/>
      <c r="AZ221" s="114"/>
      <c r="BA221" s="115"/>
      <c r="BB221" s="114"/>
    </row>
    <row r="222" ht="21.0" customHeight="1">
      <c r="B222" s="90"/>
      <c r="D222" s="91"/>
      <c r="E222" s="90"/>
      <c r="F222" s="92"/>
      <c r="G222" s="92"/>
      <c r="H222" s="93"/>
      <c r="I222" s="92"/>
      <c r="K222" s="119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119"/>
      <c r="AB222" s="119"/>
      <c r="AF222" s="23"/>
      <c r="AH222" s="101"/>
      <c r="AI222" s="101"/>
      <c r="AJ222" s="102"/>
      <c r="AK222" s="4"/>
      <c r="AL222" s="103"/>
      <c r="AM222" s="104"/>
      <c r="AN222" s="105"/>
      <c r="AO222" s="106"/>
      <c r="AP222" s="106"/>
      <c r="AQ222" s="110"/>
      <c r="AR222" s="110"/>
      <c r="AS222" s="109"/>
      <c r="AT222" s="110"/>
      <c r="AU222" s="111"/>
      <c r="AV222" s="111"/>
      <c r="AW222" s="111"/>
      <c r="AX222" s="111"/>
      <c r="AY222" s="113"/>
      <c r="AZ222" s="114"/>
      <c r="BA222" s="115"/>
      <c r="BB222" s="114"/>
    </row>
    <row r="223" ht="21.0" customHeight="1">
      <c r="B223" s="90"/>
      <c r="D223" s="91"/>
      <c r="E223" s="90"/>
      <c r="F223" s="92"/>
      <c r="G223" s="92"/>
      <c r="H223" s="93"/>
      <c r="I223" s="92"/>
      <c r="K223" s="119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119"/>
      <c r="AB223" s="119"/>
      <c r="AF223" s="23"/>
      <c r="AH223" s="101"/>
      <c r="AI223" s="101"/>
      <c r="AJ223" s="102"/>
      <c r="AK223" s="4"/>
      <c r="AL223" s="103"/>
      <c r="AM223" s="104"/>
      <c r="AN223" s="105"/>
      <c r="AO223" s="106"/>
      <c r="AP223" s="106"/>
      <c r="AQ223" s="110"/>
      <c r="AR223" s="110"/>
      <c r="AS223" s="109"/>
      <c r="AT223" s="110"/>
      <c r="AU223" s="111"/>
      <c r="AV223" s="111"/>
      <c r="AW223" s="111"/>
      <c r="AX223" s="111"/>
      <c r="AY223" s="113"/>
      <c r="AZ223" s="114"/>
      <c r="BA223" s="115"/>
      <c r="BB223" s="114"/>
    </row>
    <row r="224" ht="21.0" customHeight="1">
      <c r="B224" s="90"/>
      <c r="D224" s="91"/>
      <c r="E224" s="90"/>
      <c r="F224" s="92"/>
      <c r="G224" s="92"/>
      <c r="H224" s="93"/>
      <c r="I224" s="92"/>
      <c r="K224" s="119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119"/>
      <c r="AB224" s="119"/>
      <c r="AF224" s="23"/>
      <c r="AH224" s="101"/>
      <c r="AI224" s="101"/>
      <c r="AJ224" s="102"/>
      <c r="AK224" s="4"/>
      <c r="AL224" s="103"/>
      <c r="AM224" s="104"/>
      <c r="AN224" s="105"/>
      <c r="AO224" s="106"/>
      <c r="AP224" s="106"/>
      <c r="AQ224" s="110"/>
      <c r="AR224" s="110"/>
      <c r="AS224" s="109"/>
      <c r="AT224" s="110"/>
      <c r="AU224" s="111"/>
      <c r="AV224" s="111"/>
      <c r="AW224" s="111"/>
      <c r="AX224" s="111"/>
      <c r="AY224" s="113"/>
      <c r="AZ224" s="114"/>
      <c r="BA224" s="115"/>
      <c r="BB224" s="114"/>
    </row>
    <row r="225" ht="21.0" customHeight="1">
      <c r="B225" s="90"/>
      <c r="D225" s="91"/>
      <c r="E225" s="90"/>
      <c r="F225" s="92"/>
      <c r="G225" s="92"/>
      <c r="H225" s="93"/>
      <c r="I225" s="92"/>
      <c r="K225" s="119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119"/>
      <c r="AB225" s="119"/>
      <c r="AF225" s="23"/>
      <c r="AH225" s="101"/>
      <c r="AI225" s="101"/>
      <c r="AJ225" s="102"/>
      <c r="AK225" s="4"/>
      <c r="AL225" s="103"/>
      <c r="AM225" s="104"/>
      <c r="AN225" s="105"/>
      <c r="AO225" s="106"/>
      <c r="AP225" s="106"/>
      <c r="AQ225" s="110"/>
      <c r="AR225" s="110"/>
      <c r="AS225" s="109"/>
      <c r="AT225" s="110"/>
      <c r="AU225" s="111"/>
      <c r="AV225" s="111"/>
      <c r="AW225" s="111"/>
      <c r="AX225" s="111"/>
      <c r="AY225" s="113"/>
      <c r="AZ225" s="114"/>
      <c r="BA225" s="115"/>
      <c r="BB225" s="114"/>
    </row>
    <row r="226" ht="21.0" customHeight="1">
      <c r="B226" s="90"/>
      <c r="D226" s="91"/>
      <c r="E226" s="90"/>
      <c r="F226" s="92"/>
      <c r="G226" s="92"/>
      <c r="H226" s="93"/>
      <c r="I226" s="92"/>
      <c r="K226" s="119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119"/>
      <c r="AB226" s="119"/>
      <c r="AF226" s="23"/>
      <c r="AH226" s="101"/>
      <c r="AI226" s="101"/>
      <c r="AJ226" s="102"/>
      <c r="AK226" s="4"/>
      <c r="AL226" s="103"/>
      <c r="AM226" s="104"/>
      <c r="AN226" s="105"/>
      <c r="AO226" s="106"/>
      <c r="AP226" s="106"/>
      <c r="AQ226" s="110"/>
      <c r="AR226" s="110"/>
      <c r="AS226" s="109"/>
      <c r="AT226" s="110"/>
      <c r="AU226" s="111"/>
      <c r="AV226" s="111"/>
      <c r="AW226" s="111"/>
      <c r="AX226" s="111"/>
      <c r="AY226" s="113"/>
      <c r="AZ226" s="114"/>
      <c r="BA226" s="115"/>
      <c r="BB226" s="114"/>
    </row>
    <row r="227" ht="21.0" customHeight="1">
      <c r="B227" s="90"/>
      <c r="D227" s="91"/>
      <c r="E227" s="90"/>
      <c r="F227" s="92"/>
      <c r="G227" s="92"/>
      <c r="H227" s="93"/>
      <c r="I227" s="92"/>
      <c r="K227" s="119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119"/>
      <c r="AB227" s="119"/>
      <c r="AF227" s="23"/>
      <c r="AH227" s="101"/>
      <c r="AI227" s="101"/>
      <c r="AJ227" s="102"/>
      <c r="AK227" s="4"/>
      <c r="AL227" s="103"/>
      <c r="AM227" s="104"/>
      <c r="AN227" s="105"/>
      <c r="AO227" s="106"/>
      <c r="AP227" s="106"/>
      <c r="AQ227" s="110"/>
      <c r="AR227" s="110"/>
      <c r="AS227" s="109"/>
      <c r="AT227" s="110"/>
      <c r="AU227" s="111"/>
      <c r="AV227" s="111"/>
      <c r="AW227" s="111"/>
      <c r="AX227" s="111"/>
      <c r="AY227" s="113"/>
      <c r="AZ227" s="114"/>
      <c r="BA227" s="115"/>
      <c r="BB227" s="114"/>
    </row>
    <row r="228" ht="21.0" customHeight="1">
      <c r="B228" s="90"/>
      <c r="D228" s="91"/>
      <c r="E228" s="90"/>
      <c r="F228" s="92"/>
      <c r="G228" s="92"/>
      <c r="H228" s="93"/>
      <c r="I228" s="92"/>
      <c r="K228" s="119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119"/>
      <c r="AB228" s="119"/>
      <c r="AF228" s="23"/>
      <c r="AH228" s="101"/>
      <c r="AI228" s="101"/>
      <c r="AJ228" s="102"/>
      <c r="AK228" s="4"/>
      <c r="AL228" s="103"/>
      <c r="AM228" s="104"/>
      <c r="AN228" s="105"/>
      <c r="AO228" s="106"/>
      <c r="AP228" s="106"/>
      <c r="AQ228" s="110"/>
      <c r="AR228" s="110"/>
      <c r="AS228" s="109"/>
      <c r="AT228" s="110"/>
      <c r="AU228" s="111"/>
      <c r="AV228" s="111"/>
      <c r="AW228" s="111"/>
      <c r="AX228" s="111"/>
      <c r="AY228" s="113"/>
      <c r="AZ228" s="114"/>
      <c r="BA228" s="115"/>
      <c r="BB228" s="114"/>
    </row>
    <row r="229" ht="21.0" customHeight="1">
      <c r="B229" s="90"/>
      <c r="D229" s="91"/>
      <c r="E229" s="90"/>
      <c r="F229" s="92"/>
      <c r="G229" s="92"/>
      <c r="H229" s="93"/>
      <c r="I229" s="92"/>
      <c r="K229" s="119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119"/>
      <c r="AB229" s="119"/>
      <c r="AF229" s="23"/>
      <c r="AH229" s="101"/>
      <c r="AI229" s="101"/>
      <c r="AJ229" s="102"/>
      <c r="AK229" s="4"/>
      <c r="AL229" s="103"/>
      <c r="AM229" s="104"/>
      <c r="AN229" s="105"/>
      <c r="AO229" s="106"/>
      <c r="AP229" s="106"/>
      <c r="AQ229" s="110"/>
      <c r="AR229" s="110"/>
      <c r="AS229" s="109"/>
      <c r="AT229" s="110"/>
      <c r="AU229" s="111"/>
      <c r="AV229" s="111"/>
      <c r="AW229" s="111"/>
      <c r="AX229" s="111"/>
      <c r="AY229" s="113"/>
      <c r="AZ229" s="114"/>
      <c r="BA229" s="115"/>
      <c r="BB229" s="114"/>
    </row>
    <row r="230" ht="21.0" customHeight="1">
      <c r="B230" s="90"/>
      <c r="D230" s="91"/>
      <c r="E230" s="90"/>
      <c r="F230" s="92"/>
      <c r="G230" s="92"/>
      <c r="H230" s="93"/>
      <c r="I230" s="92"/>
      <c r="K230" s="119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119"/>
      <c r="AB230" s="119"/>
      <c r="AF230" s="23"/>
      <c r="AH230" s="101"/>
      <c r="AI230" s="101"/>
      <c r="AJ230" s="102"/>
      <c r="AK230" s="4"/>
      <c r="AL230" s="103"/>
      <c r="AM230" s="104"/>
      <c r="AN230" s="105"/>
      <c r="AO230" s="106"/>
      <c r="AP230" s="106"/>
      <c r="AQ230" s="110"/>
      <c r="AR230" s="110"/>
      <c r="AS230" s="109"/>
      <c r="AT230" s="110"/>
      <c r="AU230" s="111"/>
      <c r="AV230" s="111"/>
      <c r="AW230" s="111"/>
      <c r="AX230" s="111"/>
      <c r="AY230" s="113"/>
      <c r="AZ230" s="114"/>
      <c r="BA230" s="115"/>
      <c r="BB230" s="114"/>
    </row>
    <row r="231" ht="21.0" customHeight="1">
      <c r="B231" s="90"/>
      <c r="D231" s="91"/>
      <c r="E231" s="90"/>
      <c r="F231" s="92"/>
      <c r="G231" s="92"/>
      <c r="H231" s="93"/>
      <c r="I231" s="92"/>
      <c r="K231" s="119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119"/>
      <c r="AB231" s="119"/>
      <c r="AF231" s="23"/>
      <c r="AH231" s="101"/>
      <c r="AI231" s="101"/>
      <c r="AJ231" s="102"/>
      <c r="AK231" s="4"/>
      <c r="AL231" s="103"/>
      <c r="AM231" s="104"/>
      <c r="AN231" s="105"/>
      <c r="AO231" s="106"/>
      <c r="AP231" s="106"/>
      <c r="AQ231" s="110"/>
      <c r="AR231" s="110"/>
      <c r="AS231" s="109"/>
      <c r="AT231" s="110"/>
      <c r="AU231" s="111"/>
      <c r="AV231" s="111"/>
      <c r="AW231" s="111"/>
      <c r="AX231" s="111"/>
      <c r="AY231" s="113"/>
      <c r="AZ231" s="114"/>
      <c r="BA231" s="115"/>
      <c r="BB231" s="114"/>
    </row>
    <row r="232" ht="21.0" customHeight="1">
      <c r="B232" s="90"/>
      <c r="D232" s="91"/>
      <c r="E232" s="90"/>
      <c r="F232" s="92"/>
      <c r="G232" s="92"/>
      <c r="H232" s="93"/>
      <c r="I232" s="92"/>
      <c r="K232" s="119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119"/>
      <c r="AB232" s="119"/>
      <c r="AF232" s="23"/>
      <c r="AH232" s="101"/>
      <c r="AI232" s="101"/>
      <c r="AJ232" s="102"/>
      <c r="AK232" s="4"/>
      <c r="AL232" s="103"/>
      <c r="AM232" s="104"/>
      <c r="AN232" s="105"/>
      <c r="AO232" s="106"/>
      <c r="AP232" s="106"/>
      <c r="AQ232" s="110"/>
      <c r="AR232" s="110"/>
      <c r="AS232" s="109"/>
      <c r="AT232" s="110"/>
      <c r="AU232" s="111"/>
      <c r="AV232" s="111"/>
      <c r="AW232" s="111"/>
      <c r="AX232" s="111"/>
      <c r="AY232" s="113"/>
      <c r="AZ232" s="114"/>
      <c r="BA232" s="115"/>
      <c r="BB232" s="114"/>
    </row>
    <row r="233" ht="21.0" customHeight="1">
      <c r="B233" s="90"/>
      <c r="D233" s="91"/>
      <c r="E233" s="90"/>
      <c r="F233" s="92"/>
      <c r="G233" s="92"/>
      <c r="H233" s="93"/>
      <c r="I233" s="92"/>
      <c r="K233" s="119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119"/>
      <c r="AB233" s="119"/>
      <c r="AF233" s="23"/>
      <c r="AH233" s="101"/>
      <c r="AI233" s="101"/>
      <c r="AJ233" s="102"/>
      <c r="AK233" s="4"/>
      <c r="AL233" s="103"/>
      <c r="AM233" s="104"/>
      <c r="AN233" s="105"/>
      <c r="AO233" s="106"/>
      <c r="AP233" s="106"/>
      <c r="AQ233" s="110"/>
      <c r="AR233" s="110"/>
      <c r="AS233" s="109"/>
      <c r="AT233" s="110"/>
      <c r="AU233" s="111"/>
      <c r="AV233" s="111"/>
      <c r="AW233" s="111"/>
      <c r="AX233" s="111"/>
      <c r="AY233" s="113"/>
      <c r="AZ233" s="114"/>
      <c r="BA233" s="115"/>
      <c r="BB233" s="114"/>
    </row>
    <row r="234" ht="21.0" customHeight="1">
      <c r="B234" s="90"/>
      <c r="D234" s="91"/>
      <c r="E234" s="90"/>
      <c r="F234" s="92"/>
      <c r="G234" s="92"/>
      <c r="H234" s="93"/>
      <c r="I234" s="92"/>
      <c r="K234" s="119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119"/>
      <c r="AB234" s="119"/>
      <c r="AF234" s="23"/>
      <c r="AH234" s="101"/>
      <c r="AI234" s="101"/>
      <c r="AJ234" s="102"/>
      <c r="AK234" s="4"/>
      <c r="AL234" s="103"/>
      <c r="AM234" s="104"/>
      <c r="AN234" s="105"/>
      <c r="AO234" s="106"/>
      <c r="AP234" s="106"/>
      <c r="AQ234" s="110"/>
      <c r="AR234" s="110"/>
      <c r="AS234" s="109"/>
      <c r="AT234" s="110"/>
      <c r="AU234" s="111"/>
      <c r="AV234" s="111"/>
      <c r="AW234" s="111"/>
      <c r="AX234" s="111"/>
      <c r="AY234" s="113"/>
      <c r="AZ234" s="114"/>
      <c r="BA234" s="115"/>
      <c r="BB234" s="114"/>
    </row>
    <row r="235" ht="21.0" customHeight="1">
      <c r="B235" s="90"/>
      <c r="D235" s="91"/>
      <c r="E235" s="90"/>
      <c r="F235" s="92"/>
      <c r="G235" s="92"/>
      <c r="H235" s="93"/>
      <c r="I235" s="92"/>
      <c r="K235" s="119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119"/>
      <c r="AB235" s="119"/>
      <c r="AF235" s="23"/>
      <c r="AH235" s="101"/>
      <c r="AI235" s="101"/>
      <c r="AJ235" s="102"/>
      <c r="AK235" s="4"/>
      <c r="AL235" s="103"/>
      <c r="AM235" s="104"/>
      <c r="AN235" s="105"/>
      <c r="AO235" s="106"/>
      <c r="AP235" s="106"/>
      <c r="AQ235" s="110"/>
      <c r="AR235" s="110"/>
      <c r="AS235" s="109"/>
      <c r="AT235" s="110"/>
      <c r="AU235" s="111"/>
      <c r="AV235" s="111"/>
      <c r="AW235" s="111"/>
      <c r="AX235" s="111"/>
      <c r="AY235" s="113"/>
      <c r="AZ235" s="114"/>
      <c r="BA235" s="115"/>
      <c r="BB235" s="114"/>
    </row>
    <row r="236" ht="21.0" customHeight="1">
      <c r="B236" s="90"/>
      <c r="D236" s="91"/>
      <c r="E236" s="90"/>
      <c r="F236" s="92"/>
      <c r="G236" s="92"/>
      <c r="H236" s="93"/>
      <c r="I236" s="92"/>
      <c r="K236" s="119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119"/>
      <c r="AB236" s="119"/>
      <c r="AF236" s="23"/>
      <c r="AH236" s="101"/>
      <c r="AI236" s="101"/>
      <c r="AJ236" s="102"/>
      <c r="AK236" s="4"/>
      <c r="AL236" s="103"/>
      <c r="AM236" s="104"/>
      <c r="AN236" s="105"/>
      <c r="AO236" s="106"/>
      <c r="AP236" s="106"/>
      <c r="AQ236" s="110"/>
      <c r="AR236" s="110"/>
      <c r="AS236" s="109"/>
      <c r="AT236" s="110"/>
      <c r="AU236" s="111"/>
      <c r="AV236" s="111"/>
      <c r="AW236" s="111"/>
      <c r="AX236" s="111"/>
      <c r="AY236" s="113"/>
      <c r="AZ236" s="114"/>
      <c r="BA236" s="115"/>
      <c r="BB236" s="114"/>
    </row>
    <row r="237" ht="21.0" customHeight="1">
      <c r="B237" s="90"/>
      <c r="D237" s="91"/>
      <c r="E237" s="90"/>
      <c r="F237" s="92"/>
      <c r="G237" s="92"/>
      <c r="H237" s="93"/>
      <c r="I237" s="92"/>
      <c r="K237" s="119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119"/>
      <c r="AB237" s="119"/>
      <c r="AF237" s="23"/>
      <c r="AH237" s="101"/>
      <c r="AI237" s="101"/>
      <c r="AJ237" s="102"/>
      <c r="AK237" s="4"/>
      <c r="AL237" s="103"/>
      <c r="AM237" s="104"/>
      <c r="AN237" s="105"/>
      <c r="AO237" s="106"/>
      <c r="AP237" s="106"/>
      <c r="AQ237" s="110"/>
      <c r="AR237" s="110"/>
      <c r="AS237" s="109"/>
      <c r="AT237" s="110"/>
      <c r="AU237" s="111"/>
      <c r="AV237" s="111"/>
      <c r="AW237" s="111"/>
      <c r="AX237" s="111"/>
      <c r="AY237" s="113"/>
      <c r="AZ237" s="114"/>
      <c r="BA237" s="115"/>
      <c r="BB237" s="114"/>
    </row>
    <row r="238" ht="21.0" customHeight="1">
      <c r="B238" s="90"/>
      <c r="D238" s="91"/>
      <c r="E238" s="90"/>
      <c r="F238" s="92"/>
      <c r="G238" s="92"/>
      <c r="H238" s="93"/>
      <c r="I238" s="92"/>
      <c r="K238" s="119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119"/>
      <c r="AB238" s="119"/>
      <c r="AF238" s="23"/>
      <c r="AH238" s="101"/>
      <c r="AI238" s="101"/>
      <c r="AJ238" s="102"/>
      <c r="AK238" s="4"/>
      <c r="AL238" s="103"/>
      <c r="AM238" s="104"/>
      <c r="AN238" s="105"/>
      <c r="AO238" s="106"/>
      <c r="AP238" s="106"/>
      <c r="AQ238" s="110"/>
      <c r="AR238" s="110"/>
      <c r="AS238" s="109"/>
      <c r="AT238" s="110"/>
      <c r="AU238" s="111"/>
      <c r="AV238" s="111"/>
      <c r="AW238" s="111"/>
      <c r="AX238" s="111"/>
      <c r="AY238" s="113"/>
      <c r="AZ238" s="114"/>
      <c r="BA238" s="115"/>
      <c r="BB238" s="114"/>
    </row>
    <row r="239" ht="21.0" customHeight="1">
      <c r="B239" s="90"/>
      <c r="D239" s="91"/>
      <c r="E239" s="90"/>
      <c r="F239" s="92"/>
      <c r="G239" s="92"/>
      <c r="H239" s="93"/>
      <c r="I239" s="92"/>
      <c r="K239" s="119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119"/>
      <c r="AB239" s="119"/>
      <c r="AF239" s="23"/>
      <c r="AH239" s="101"/>
      <c r="AI239" s="101"/>
      <c r="AJ239" s="102"/>
      <c r="AK239" s="4"/>
      <c r="AL239" s="103"/>
      <c r="AM239" s="104"/>
      <c r="AN239" s="105"/>
      <c r="AO239" s="106"/>
      <c r="AP239" s="106"/>
      <c r="AQ239" s="110"/>
      <c r="AR239" s="110"/>
      <c r="AS239" s="109"/>
      <c r="AT239" s="110"/>
      <c r="AU239" s="111"/>
      <c r="AV239" s="111"/>
      <c r="AW239" s="111"/>
      <c r="AX239" s="111"/>
      <c r="AY239" s="113"/>
      <c r="AZ239" s="114"/>
      <c r="BA239" s="115"/>
      <c r="BB239" s="114"/>
    </row>
    <row r="240" ht="21.0" customHeight="1">
      <c r="B240" s="90"/>
      <c r="D240" s="91"/>
      <c r="E240" s="90"/>
      <c r="F240" s="92"/>
      <c r="G240" s="92"/>
      <c r="H240" s="93"/>
      <c r="I240" s="92"/>
      <c r="K240" s="119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119"/>
      <c r="AB240" s="119"/>
      <c r="AF240" s="23"/>
      <c r="AH240" s="101"/>
      <c r="AI240" s="101"/>
      <c r="AJ240" s="102"/>
      <c r="AK240" s="4"/>
      <c r="AL240" s="103"/>
      <c r="AM240" s="104"/>
      <c r="AN240" s="105"/>
      <c r="AO240" s="106"/>
      <c r="AP240" s="106"/>
      <c r="AQ240" s="110"/>
      <c r="AR240" s="110"/>
      <c r="AS240" s="109"/>
      <c r="AT240" s="110"/>
      <c r="AU240" s="111"/>
      <c r="AV240" s="111"/>
      <c r="AW240" s="111"/>
      <c r="AX240" s="111"/>
      <c r="AY240" s="113"/>
      <c r="AZ240" s="114"/>
      <c r="BA240" s="115"/>
      <c r="BB240" s="114"/>
    </row>
    <row r="241" ht="21.0" customHeight="1">
      <c r="B241" s="90"/>
      <c r="D241" s="91"/>
      <c r="E241" s="90"/>
      <c r="F241" s="92"/>
      <c r="G241" s="92"/>
      <c r="H241" s="93"/>
      <c r="I241" s="92"/>
      <c r="K241" s="119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119"/>
      <c r="AB241" s="119"/>
      <c r="AF241" s="23"/>
      <c r="AH241" s="101"/>
      <c r="AI241" s="101"/>
      <c r="AJ241" s="102"/>
      <c r="AK241" s="4"/>
      <c r="AL241" s="103"/>
      <c r="AM241" s="104"/>
      <c r="AN241" s="105"/>
      <c r="AO241" s="106"/>
      <c r="AP241" s="106"/>
      <c r="AQ241" s="110"/>
      <c r="AR241" s="110"/>
      <c r="AS241" s="109"/>
      <c r="AT241" s="110"/>
      <c r="AU241" s="111"/>
      <c r="AV241" s="111"/>
      <c r="AW241" s="111"/>
      <c r="AX241" s="111"/>
      <c r="AY241" s="113"/>
      <c r="AZ241" s="114"/>
      <c r="BA241" s="115"/>
      <c r="BB241" s="114"/>
    </row>
    <row r="242" ht="21.0" customHeight="1">
      <c r="B242" s="90"/>
      <c r="D242" s="91"/>
      <c r="E242" s="90"/>
      <c r="F242" s="92"/>
      <c r="G242" s="92"/>
      <c r="H242" s="93"/>
      <c r="I242" s="92"/>
      <c r="K242" s="119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119"/>
      <c r="AB242" s="119"/>
      <c r="AF242" s="23"/>
      <c r="AH242" s="101"/>
      <c r="AI242" s="101"/>
      <c r="AJ242" s="102"/>
      <c r="AK242" s="4"/>
      <c r="AL242" s="103"/>
      <c r="AM242" s="104"/>
      <c r="AN242" s="105"/>
      <c r="AO242" s="106"/>
      <c r="AP242" s="106"/>
      <c r="AQ242" s="110"/>
      <c r="AR242" s="110"/>
      <c r="AS242" s="109"/>
      <c r="AT242" s="110"/>
      <c r="AU242" s="111"/>
      <c r="AV242" s="111"/>
      <c r="AW242" s="111"/>
      <c r="AX242" s="111"/>
      <c r="AY242" s="113"/>
      <c r="AZ242" s="114"/>
      <c r="BA242" s="115"/>
      <c r="BB242" s="114"/>
    </row>
    <row r="243" ht="21.0" customHeight="1">
      <c r="B243" s="90"/>
      <c r="D243" s="91"/>
      <c r="E243" s="90"/>
      <c r="F243" s="92"/>
      <c r="G243" s="92"/>
      <c r="H243" s="93"/>
      <c r="I243" s="92"/>
      <c r="K243" s="119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119"/>
      <c r="AB243" s="119"/>
      <c r="AF243" s="23"/>
      <c r="AH243" s="101"/>
      <c r="AI243" s="101"/>
      <c r="AJ243" s="102"/>
      <c r="AK243" s="4"/>
      <c r="AL243" s="103"/>
      <c r="AM243" s="104"/>
      <c r="AN243" s="105"/>
      <c r="AO243" s="106"/>
      <c r="AP243" s="106"/>
      <c r="AQ243" s="110"/>
      <c r="AR243" s="110"/>
      <c r="AS243" s="109"/>
      <c r="AT243" s="110"/>
      <c r="AU243" s="111"/>
      <c r="AV243" s="111"/>
      <c r="AW243" s="111"/>
      <c r="AX243" s="111"/>
      <c r="AY243" s="113"/>
      <c r="AZ243" s="114"/>
      <c r="BA243" s="115"/>
      <c r="BB243" s="114"/>
    </row>
    <row r="244" ht="21.0" customHeight="1">
      <c r="B244" s="90"/>
      <c r="D244" s="91"/>
      <c r="E244" s="90"/>
      <c r="F244" s="92"/>
      <c r="G244" s="92"/>
      <c r="H244" s="93"/>
      <c r="I244" s="92"/>
      <c r="K244" s="119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119"/>
      <c r="AB244" s="119"/>
      <c r="AF244" s="23"/>
      <c r="AH244" s="101"/>
      <c r="AI244" s="101"/>
      <c r="AJ244" s="102"/>
      <c r="AK244" s="4"/>
      <c r="AL244" s="103"/>
      <c r="AM244" s="104"/>
      <c r="AN244" s="105"/>
      <c r="AO244" s="106"/>
      <c r="AP244" s="106"/>
      <c r="AQ244" s="110"/>
      <c r="AR244" s="110"/>
      <c r="AS244" s="109"/>
      <c r="AT244" s="110"/>
      <c r="AU244" s="111"/>
      <c r="AV244" s="111"/>
      <c r="AW244" s="111"/>
      <c r="AX244" s="111"/>
      <c r="AY244" s="113"/>
      <c r="AZ244" s="114"/>
      <c r="BA244" s="115"/>
      <c r="BB244" s="114"/>
    </row>
    <row r="245" ht="21.0" customHeight="1">
      <c r="B245" s="90"/>
      <c r="D245" s="91"/>
      <c r="E245" s="90"/>
      <c r="F245" s="92"/>
      <c r="G245" s="92"/>
      <c r="H245" s="93"/>
      <c r="I245" s="92"/>
      <c r="K245" s="119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119"/>
      <c r="AB245" s="119"/>
      <c r="AF245" s="23"/>
      <c r="AH245" s="101"/>
      <c r="AI245" s="101"/>
      <c r="AJ245" s="102"/>
      <c r="AK245" s="4"/>
      <c r="AL245" s="103"/>
      <c r="AM245" s="104"/>
      <c r="AN245" s="105"/>
      <c r="AO245" s="106"/>
      <c r="AP245" s="106"/>
      <c r="AQ245" s="110"/>
      <c r="AR245" s="110"/>
      <c r="AS245" s="109"/>
      <c r="AT245" s="110"/>
      <c r="AU245" s="111"/>
      <c r="AV245" s="111"/>
      <c r="AW245" s="111"/>
      <c r="AX245" s="111"/>
      <c r="AY245" s="113"/>
      <c r="AZ245" s="114"/>
      <c r="BA245" s="115"/>
      <c r="BB245" s="114"/>
    </row>
    <row r="246" ht="21.0" customHeight="1">
      <c r="B246" s="90"/>
      <c r="D246" s="91"/>
      <c r="E246" s="90"/>
      <c r="F246" s="92"/>
      <c r="G246" s="92"/>
      <c r="H246" s="93"/>
      <c r="I246" s="92"/>
      <c r="K246" s="119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119"/>
      <c r="AB246" s="119"/>
      <c r="AF246" s="23"/>
      <c r="AH246" s="101"/>
      <c r="AI246" s="101"/>
      <c r="AJ246" s="102"/>
      <c r="AK246" s="4"/>
      <c r="AL246" s="103"/>
      <c r="AM246" s="104"/>
      <c r="AN246" s="105"/>
      <c r="AO246" s="106"/>
      <c r="AP246" s="106"/>
      <c r="AQ246" s="110"/>
      <c r="AR246" s="110"/>
      <c r="AS246" s="109"/>
      <c r="AT246" s="110"/>
      <c r="AU246" s="111"/>
      <c r="AV246" s="111"/>
      <c r="AW246" s="111"/>
      <c r="AX246" s="111"/>
      <c r="AY246" s="113"/>
      <c r="AZ246" s="114"/>
      <c r="BA246" s="115"/>
      <c r="BB246" s="114"/>
    </row>
    <row r="247" ht="21.0" customHeight="1">
      <c r="B247" s="90"/>
      <c r="D247" s="91"/>
      <c r="E247" s="90"/>
      <c r="F247" s="92"/>
      <c r="G247" s="92"/>
      <c r="H247" s="93"/>
      <c r="I247" s="92"/>
      <c r="K247" s="119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119"/>
      <c r="AB247" s="119"/>
      <c r="AF247" s="23"/>
      <c r="AH247" s="101"/>
      <c r="AI247" s="101"/>
      <c r="AJ247" s="102"/>
      <c r="AK247" s="4"/>
      <c r="AL247" s="103"/>
      <c r="AM247" s="104"/>
      <c r="AN247" s="105"/>
      <c r="AO247" s="106"/>
      <c r="AP247" s="106"/>
      <c r="AQ247" s="110"/>
      <c r="AR247" s="110"/>
      <c r="AS247" s="109"/>
      <c r="AT247" s="110"/>
      <c r="AU247" s="111"/>
      <c r="AV247" s="111"/>
      <c r="AW247" s="111"/>
      <c r="AX247" s="111"/>
      <c r="AY247" s="113"/>
      <c r="AZ247" s="114"/>
      <c r="BA247" s="115"/>
      <c r="BB247" s="114"/>
    </row>
    <row r="248" ht="21.0" customHeight="1">
      <c r="B248" s="90"/>
      <c r="D248" s="91"/>
      <c r="E248" s="90"/>
      <c r="F248" s="92"/>
      <c r="G248" s="92"/>
      <c r="H248" s="93"/>
      <c r="I248" s="92"/>
      <c r="K248" s="119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119"/>
      <c r="AB248" s="119"/>
      <c r="AF248" s="23"/>
      <c r="AH248" s="101"/>
      <c r="AI248" s="101"/>
      <c r="AJ248" s="102"/>
      <c r="AK248" s="4"/>
      <c r="AL248" s="103"/>
      <c r="AM248" s="104"/>
      <c r="AN248" s="105"/>
      <c r="AO248" s="106"/>
      <c r="AP248" s="106"/>
      <c r="AQ248" s="110"/>
      <c r="AR248" s="110"/>
      <c r="AS248" s="109"/>
      <c r="AT248" s="110"/>
      <c r="AU248" s="111"/>
      <c r="AV248" s="111"/>
      <c r="AW248" s="111"/>
      <c r="AX248" s="111"/>
      <c r="AY248" s="113"/>
      <c r="AZ248" s="114"/>
      <c r="BA248" s="115"/>
      <c r="BB248" s="114"/>
    </row>
    <row r="249" ht="21.0" customHeight="1">
      <c r="B249" s="90"/>
      <c r="D249" s="91"/>
      <c r="E249" s="90"/>
      <c r="F249" s="92"/>
      <c r="G249" s="92"/>
      <c r="H249" s="93"/>
      <c r="I249" s="92"/>
      <c r="K249" s="119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119"/>
      <c r="AB249" s="119"/>
      <c r="AF249" s="23"/>
      <c r="AH249" s="101"/>
      <c r="AI249" s="101"/>
      <c r="AJ249" s="102"/>
      <c r="AK249" s="4"/>
      <c r="AL249" s="103"/>
      <c r="AM249" s="104"/>
      <c r="AN249" s="105"/>
      <c r="AO249" s="106"/>
      <c r="AP249" s="106"/>
      <c r="AQ249" s="110"/>
      <c r="AR249" s="110"/>
      <c r="AS249" s="109"/>
      <c r="AT249" s="110"/>
      <c r="AU249" s="111"/>
      <c r="AV249" s="111"/>
      <c r="AW249" s="111"/>
      <c r="AX249" s="111"/>
      <c r="AY249" s="113"/>
      <c r="AZ249" s="114"/>
      <c r="BA249" s="115"/>
      <c r="BB249" s="114"/>
    </row>
    <row r="250" ht="21.0" customHeight="1">
      <c r="B250" s="90"/>
      <c r="D250" s="91"/>
      <c r="E250" s="90"/>
      <c r="F250" s="92"/>
      <c r="G250" s="92"/>
      <c r="H250" s="93"/>
      <c r="I250" s="92"/>
      <c r="K250" s="119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119"/>
      <c r="AB250" s="119"/>
      <c r="AF250" s="23"/>
      <c r="AH250" s="101"/>
      <c r="AI250" s="101"/>
      <c r="AJ250" s="102"/>
      <c r="AK250" s="4"/>
      <c r="AL250" s="103"/>
      <c r="AM250" s="104"/>
      <c r="AN250" s="105"/>
      <c r="AO250" s="106"/>
      <c r="AP250" s="106"/>
      <c r="AQ250" s="110"/>
      <c r="AR250" s="110"/>
      <c r="AS250" s="109"/>
      <c r="AT250" s="110"/>
      <c r="AU250" s="111"/>
      <c r="AV250" s="111"/>
      <c r="AW250" s="111"/>
      <c r="AX250" s="111"/>
      <c r="AY250" s="113"/>
      <c r="AZ250" s="114"/>
      <c r="BA250" s="115"/>
      <c r="BB250" s="114"/>
    </row>
    <row r="251" ht="21.0" customHeight="1">
      <c r="B251" s="90"/>
      <c r="D251" s="91"/>
      <c r="E251" s="90"/>
      <c r="F251" s="92"/>
      <c r="G251" s="92"/>
      <c r="H251" s="93"/>
      <c r="I251" s="92"/>
      <c r="K251" s="119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119"/>
      <c r="AB251" s="119"/>
      <c r="AF251" s="23"/>
      <c r="AH251" s="101"/>
      <c r="AI251" s="101"/>
      <c r="AJ251" s="102"/>
      <c r="AK251" s="4"/>
      <c r="AL251" s="103"/>
      <c r="AM251" s="104"/>
      <c r="AN251" s="105"/>
      <c r="AO251" s="106"/>
      <c r="AP251" s="106"/>
      <c r="AQ251" s="110"/>
      <c r="AR251" s="110"/>
      <c r="AS251" s="109"/>
      <c r="AT251" s="110"/>
      <c r="AU251" s="111"/>
      <c r="AV251" s="111"/>
      <c r="AW251" s="111"/>
      <c r="AX251" s="111"/>
      <c r="AY251" s="113"/>
      <c r="AZ251" s="114"/>
      <c r="BA251" s="115"/>
      <c r="BB251" s="114"/>
    </row>
    <row r="252" ht="21.0" customHeight="1">
      <c r="B252" s="90"/>
      <c r="D252" s="91"/>
      <c r="E252" s="90"/>
      <c r="F252" s="92"/>
      <c r="G252" s="92"/>
      <c r="H252" s="93"/>
      <c r="I252" s="92"/>
      <c r="K252" s="119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119"/>
      <c r="AB252" s="119"/>
      <c r="AF252" s="23"/>
      <c r="AH252" s="101"/>
      <c r="AI252" s="101"/>
      <c r="AJ252" s="102"/>
      <c r="AK252" s="4"/>
      <c r="AL252" s="103"/>
      <c r="AM252" s="104"/>
      <c r="AN252" s="105"/>
      <c r="AO252" s="106"/>
      <c r="AP252" s="106"/>
      <c r="AQ252" s="110"/>
      <c r="AR252" s="110"/>
      <c r="AS252" s="109"/>
      <c r="AT252" s="110"/>
      <c r="AU252" s="111"/>
      <c r="AV252" s="111"/>
      <c r="AW252" s="111"/>
      <c r="AX252" s="111"/>
      <c r="AY252" s="113"/>
      <c r="AZ252" s="114"/>
      <c r="BA252" s="115"/>
      <c r="BB252" s="114"/>
    </row>
    <row r="253" ht="21.0" customHeight="1">
      <c r="B253" s="90"/>
      <c r="D253" s="91"/>
      <c r="E253" s="90"/>
      <c r="F253" s="92"/>
      <c r="G253" s="92"/>
      <c r="H253" s="93"/>
      <c r="I253" s="92"/>
      <c r="K253" s="119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119"/>
      <c r="AB253" s="119"/>
      <c r="AF253" s="23"/>
      <c r="AH253" s="101"/>
      <c r="AI253" s="101"/>
      <c r="AJ253" s="102"/>
      <c r="AK253" s="4"/>
      <c r="AL253" s="103"/>
      <c r="AM253" s="104"/>
      <c r="AN253" s="105"/>
      <c r="AO253" s="106"/>
      <c r="AP253" s="106"/>
      <c r="AQ253" s="110"/>
      <c r="AR253" s="110"/>
      <c r="AS253" s="109"/>
      <c r="AT253" s="110"/>
      <c r="AU253" s="111"/>
      <c r="AV253" s="111"/>
      <c r="AW253" s="111"/>
      <c r="AX253" s="111"/>
      <c r="AY253" s="113"/>
      <c r="AZ253" s="114"/>
      <c r="BA253" s="115"/>
      <c r="BB253" s="114"/>
    </row>
    <row r="254" ht="21.0" customHeight="1">
      <c r="B254" s="90"/>
      <c r="D254" s="91"/>
      <c r="E254" s="90"/>
      <c r="F254" s="92"/>
      <c r="G254" s="92"/>
      <c r="H254" s="93"/>
      <c r="I254" s="92"/>
      <c r="K254" s="119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119"/>
      <c r="AB254" s="119"/>
      <c r="AF254" s="23"/>
      <c r="AH254" s="101"/>
      <c r="AI254" s="101"/>
      <c r="AJ254" s="102"/>
      <c r="AK254" s="4"/>
      <c r="AL254" s="103"/>
      <c r="AM254" s="104"/>
      <c r="AN254" s="105"/>
      <c r="AO254" s="106"/>
      <c r="AP254" s="106"/>
      <c r="AQ254" s="110"/>
      <c r="AR254" s="110"/>
      <c r="AS254" s="109"/>
      <c r="AT254" s="110"/>
      <c r="AU254" s="111"/>
      <c r="AV254" s="111"/>
      <c r="AW254" s="111"/>
      <c r="AX254" s="111"/>
      <c r="AY254" s="113"/>
      <c r="AZ254" s="114"/>
      <c r="BA254" s="115"/>
      <c r="BB254" s="114"/>
    </row>
    <row r="255" ht="21.0" customHeight="1">
      <c r="B255" s="90"/>
      <c r="D255" s="91"/>
      <c r="E255" s="90"/>
      <c r="F255" s="92"/>
      <c r="G255" s="92"/>
      <c r="H255" s="93"/>
      <c r="I255" s="92"/>
      <c r="K255" s="119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119"/>
      <c r="AB255" s="119"/>
      <c r="AF255" s="23"/>
      <c r="AH255" s="101"/>
      <c r="AI255" s="101"/>
      <c r="AJ255" s="102"/>
      <c r="AK255" s="4"/>
      <c r="AL255" s="103"/>
      <c r="AM255" s="104"/>
      <c r="AN255" s="105"/>
      <c r="AO255" s="106"/>
      <c r="AP255" s="106"/>
      <c r="AQ255" s="110"/>
      <c r="AR255" s="110"/>
      <c r="AS255" s="109"/>
      <c r="AT255" s="110"/>
      <c r="AU255" s="111"/>
      <c r="AV255" s="111"/>
      <c r="AW255" s="111"/>
      <c r="AX255" s="111"/>
      <c r="AY255" s="113"/>
      <c r="AZ255" s="114"/>
      <c r="BA255" s="115"/>
      <c r="BB255" s="114"/>
    </row>
    <row r="256" ht="21.0" customHeight="1">
      <c r="B256" s="90"/>
      <c r="D256" s="91"/>
      <c r="E256" s="90"/>
      <c r="F256" s="92"/>
      <c r="G256" s="92"/>
      <c r="H256" s="93"/>
      <c r="I256" s="92"/>
      <c r="K256" s="119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119"/>
      <c r="AB256" s="119"/>
      <c r="AF256" s="23"/>
      <c r="AH256" s="101"/>
      <c r="AI256" s="101"/>
      <c r="AJ256" s="102"/>
      <c r="AK256" s="4"/>
      <c r="AL256" s="103"/>
      <c r="AM256" s="104"/>
      <c r="AN256" s="105"/>
      <c r="AO256" s="106"/>
      <c r="AP256" s="106"/>
      <c r="AQ256" s="110"/>
      <c r="AR256" s="110"/>
      <c r="AS256" s="109"/>
      <c r="AT256" s="110"/>
      <c r="AU256" s="111"/>
      <c r="AV256" s="111"/>
      <c r="AW256" s="111"/>
      <c r="AX256" s="111"/>
      <c r="AY256" s="113"/>
      <c r="AZ256" s="114"/>
      <c r="BA256" s="115"/>
      <c r="BB256" s="114"/>
    </row>
    <row r="257" ht="21.0" customHeight="1">
      <c r="B257" s="90"/>
      <c r="D257" s="91"/>
      <c r="E257" s="90"/>
      <c r="F257" s="92"/>
      <c r="G257" s="92"/>
      <c r="H257" s="93"/>
      <c r="I257" s="92"/>
      <c r="K257" s="119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119"/>
      <c r="AB257" s="119"/>
      <c r="AF257" s="23"/>
      <c r="AH257" s="101"/>
      <c r="AI257" s="101"/>
      <c r="AJ257" s="102"/>
      <c r="AK257" s="4"/>
      <c r="AL257" s="103"/>
      <c r="AM257" s="104"/>
      <c r="AN257" s="105"/>
      <c r="AO257" s="106"/>
      <c r="AP257" s="106"/>
      <c r="AQ257" s="110"/>
      <c r="AR257" s="110"/>
      <c r="AS257" s="109"/>
      <c r="AT257" s="110"/>
      <c r="AU257" s="111"/>
      <c r="AV257" s="111"/>
      <c r="AW257" s="111"/>
      <c r="AX257" s="111"/>
      <c r="AY257" s="113"/>
      <c r="AZ257" s="114"/>
      <c r="BA257" s="115"/>
      <c r="BB257" s="114"/>
    </row>
    <row r="258" ht="21.0" customHeight="1">
      <c r="B258" s="90"/>
      <c r="D258" s="91"/>
      <c r="E258" s="90"/>
      <c r="F258" s="92"/>
      <c r="G258" s="92"/>
      <c r="H258" s="93"/>
      <c r="I258" s="92"/>
      <c r="K258" s="119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119"/>
      <c r="AB258" s="119"/>
      <c r="AF258" s="23"/>
      <c r="AH258" s="101"/>
      <c r="AI258" s="101"/>
      <c r="AJ258" s="102"/>
      <c r="AK258" s="4"/>
      <c r="AL258" s="103"/>
      <c r="AM258" s="104"/>
      <c r="AN258" s="105"/>
      <c r="AO258" s="106"/>
      <c r="AP258" s="106"/>
      <c r="AQ258" s="110"/>
      <c r="AR258" s="110"/>
      <c r="AS258" s="109"/>
      <c r="AT258" s="110"/>
      <c r="AU258" s="111"/>
      <c r="AV258" s="111"/>
      <c r="AW258" s="111"/>
      <c r="AX258" s="111"/>
      <c r="AY258" s="113"/>
      <c r="AZ258" s="114"/>
      <c r="BA258" s="115"/>
      <c r="BB258" s="114"/>
    </row>
    <row r="259" ht="21.0" customHeight="1">
      <c r="B259" s="90"/>
      <c r="D259" s="91"/>
      <c r="E259" s="90"/>
      <c r="F259" s="92"/>
      <c r="G259" s="92"/>
      <c r="H259" s="93"/>
      <c r="I259" s="92"/>
      <c r="K259" s="119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119"/>
      <c r="AB259" s="119"/>
      <c r="AF259" s="23"/>
      <c r="AH259" s="101"/>
      <c r="AI259" s="101"/>
      <c r="AJ259" s="102"/>
      <c r="AK259" s="4"/>
      <c r="AL259" s="103"/>
      <c r="AM259" s="104"/>
      <c r="AN259" s="105"/>
      <c r="AO259" s="106"/>
      <c r="AP259" s="106"/>
      <c r="AQ259" s="110"/>
      <c r="AR259" s="110"/>
      <c r="AS259" s="109"/>
      <c r="AT259" s="110"/>
      <c r="AU259" s="111"/>
      <c r="AV259" s="111"/>
      <c r="AW259" s="111"/>
      <c r="AX259" s="111"/>
      <c r="AY259" s="113"/>
      <c r="AZ259" s="114"/>
      <c r="BA259" s="115"/>
      <c r="BB259" s="114"/>
    </row>
    <row r="260" ht="21.0" customHeight="1">
      <c r="B260" s="90"/>
      <c r="D260" s="91"/>
      <c r="E260" s="90"/>
      <c r="F260" s="92"/>
      <c r="G260" s="92"/>
      <c r="H260" s="93"/>
      <c r="I260" s="92"/>
      <c r="K260" s="119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119"/>
      <c r="AB260" s="119"/>
      <c r="AF260" s="23"/>
      <c r="AH260" s="101"/>
      <c r="AI260" s="101"/>
      <c r="AJ260" s="102"/>
      <c r="AK260" s="4"/>
      <c r="AL260" s="103"/>
      <c r="AM260" s="104"/>
      <c r="AN260" s="105"/>
      <c r="AO260" s="106"/>
      <c r="AP260" s="106"/>
      <c r="AQ260" s="110"/>
      <c r="AR260" s="110"/>
      <c r="AS260" s="109"/>
      <c r="AT260" s="110"/>
      <c r="AU260" s="111"/>
      <c r="AV260" s="111"/>
      <c r="AW260" s="111"/>
      <c r="AX260" s="111"/>
      <c r="AY260" s="113"/>
      <c r="AZ260" s="114"/>
      <c r="BA260" s="115"/>
      <c r="BB260" s="114"/>
    </row>
    <row r="261" ht="21.0" customHeight="1">
      <c r="B261" s="90"/>
      <c r="D261" s="91"/>
      <c r="E261" s="90"/>
      <c r="F261" s="92"/>
      <c r="G261" s="92"/>
      <c r="H261" s="93"/>
      <c r="I261" s="92"/>
      <c r="K261" s="119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119"/>
      <c r="AB261" s="119"/>
      <c r="AF261" s="23"/>
      <c r="AH261" s="101"/>
      <c r="AI261" s="101"/>
      <c r="AJ261" s="102"/>
      <c r="AK261" s="4"/>
      <c r="AL261" s="103"/>
      <c r="AM261" s="104"/>
      <c r="AN261" s="105"/>
      <c r="AO261" s="106"/>
      <c r="AP261" s="106"/>
      <c r="AQ261" s="110"/>
      <c r="AR261" s="110"/>
      <c r="AS261" s="109"/>
      <c r="AT261" s="110"/>
      <c r="AU261" s="111"/>
      <c r="AV261" s="111"/>
      <c r="AW261" s="111"/>
      <c r="AX261" s="111"/>
      <c r="AY261" s="113"/>
      <c r="AZ261" s="114"/>
      <c r="BA261" s="115"/>
      <c r="BB261" s="114"/>
    </row>
    <row r="262" ht="21.0" customHeight="1">
      <c r="B262" s="90"/>
      <c r="D262" s="91"/>
      <c r="E262" s="90"/>
      <c r="F262" s="92"/>
      <c r="G262" s="92"/>
      <c r="H262" s="93"/>
      <c r="I262" s="92"/>
      <c r="K262" s="119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119"/>
      <c r="AB262" s="119"/>
      <c r="AF262" s="23"/>
      <c r="AH262" s="101"/>
      <c r="AI262" s="101"/>
      <c r="AJ262" s="102"/>
      <c r="AK262" s="4"/>
      <c r="AL262" s="103"/>
      <c r="AM262" s="104"/>
      <c r="AN262" s="105"/>
      <c r="AO262" s="106"/>
      <c r="AP262" s="106"/>
      <c r="AQ262" s="110"/>
      <c r="AR262" s="110"/>
      <c r="AS262" s="109"/>
      <c r="AT262" s="110"/>
      <c r="AU262" s="111"/>
      <c r="AV262" s="111"/>
      <c r="AW262" s="111"/>
      <c r="AX262" s="111"/>
      <c r="AY262" s="113"/>
      <c r="AZ262" s="114"/>
      <c r="BA262" s="115"/>
      <c r="BB262" s="114"/>
    </row>
    <row r="263" ht="21.0" customHeight="1">
      <c r="B263" s="90"/>
      <c r="D263" s="91"/>
      <c r="E263" s="90"/>
      <c r="F263" s="92"/>
      <c r="G263" s="92"/>
      <c r="H263" s="93"/>
      <c r="I263" s="92"/>
      <c r="K263" s="119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119"/>
      <c r="AB263" s="119"/>
      <c r="AF263" s="23"/>
      <c r="AH263" s="101"/>
      <c r="AI263" s="101"/>
      <c r="AJ263" s="102"/>
      <c r="AK263" s="4"/>
      <c r="AL263" s="103"/>
      <c r="AM263" s="104"/>
      <c r="AN263" s="105"/>
      <c r="AO263" s="106"/>
      <c r="AP263" s="106"/>
      <c r="AQ263" s="110"/>
      <c r="AR263" s="110"/>
      <c r="AS263" s="109"/>
      <c r="AT263" s="110"/>
      <c r="AU263" s="111"/>
      <c r="AV263" s="111"/>
      <c r="AW263" s="111"/>
      <c r="AX263" s="111"/>
      <c r="AY263" s="113"/>
      <c r="AZ263" s="114"/>
      <c r="BA263" s="115"/>
      <c r="BB263" s="114"/>
    </row>
    <row r="264" ht="21.0" customHeight="1">
      <c r="B264" s="90"/>
      <c r="D264" s="91"/>
      <c r="E264" s="90"/>
      <c r="F264" s="92"/>
      <c r="G264" s="92"/>
      <c r="H264" s="93"/>
      <c r="I264" s="92"/>
      <c r="K264" s="119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119"/>
      <c r="AB264" s="119"/>
      <c r="AF264" s="23"/>
      <c r="AH264" s="101"/>
      <c r="AI264" s="101"/>
      <c r="AJ264" s="102"/>
      <c r="AK264" s="4"/>
      <c r="AL264" s="103"/>
      <c r="AM264" s="104"/>
      <c r="AN264" s="105"/>
      <c r="AO264" s="106"/>
      <c r="AP264" s="106"/>
      <c r="AQ264" s="110"/>
      <c r="AR264" s="110"/>
      <c r="AS264" s="109"/>
      <c r="AT264" s="110"/>
      <c r="AU264" s="111"/>
      <c r="AV264" s="111"/>
      <c r="AW264" s="111"/>
      <c r="AX264" s="111"/>
      <c r="AY264" s="113"/>
      <c r="AZ264" s="114"/>
      <c r="BA264" s="115"/>
      <c r="BB264" s="114"/>
    </row>
    <row r="265" ht="21.0" customHeight="1">
      <c r="B265" s="90"/>
      <c r="D265" s="91"/>
      <c r="E265" s="90"/>
      <c r="F265" s="92"/>
      <c r="G265" s="92"/>
      <c r="H265" s="93"/>
      <c r="I265" s="92"/>
      <c r="K265" s="119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119"/>
      <c r="AB265" s="119"/>
      <c r="AF265" s="23"/>
      <c r="AH265" s="101"/>
      <c r="AI265" s="101"/>
      <c r="AJ265" s="102"/>
      <c r="AK265" s="4"/>
      <c r="AL265" s="103"/>
      <c r="AM265" s="104"/>
      <c r="AN265" s="105"/>
      <c r="AO265" s="106"/>
      <c r="AP265" s="106"/>
      <c r="AQ265" s="110"/>
      <c r="AR265" s="110"/>
      <c r="AS265" s="109"/>
      <c r="AT265" s="110"/>
      <c r="AU265" s="111"/>
      <c r="AV265" s="111"/>
      <c r="AW265" s="111"/>
      <c r="AX265" s="111"/>
      <c r="AY265" s="113"/>
      <c r="AZ265" s="114"/>
      <c r="BA265" s="115"/>
      <c r="BB265" s="114"/>
    </row>
    <row r="266" ht="21.0" customHeight="1">
      <c r="B266" s="90"/>
      <c r="D266" s="91"/>
      <c r="E266" s="90"/>
      <c r="F266" s="92"/>
      <c r="G266" s="92"/>
      <c r="H266" s="93"/>
      <c r="I266" s="92"/>
      <c r="K266" s="119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119"/>
      <c r="AB266" s="119"/>
      <c r="AF266" s="23"/>
      <c r="AH266" s="101"/>
      <c r="AI266" s="101"/>
      <c r="AJ266" s="102"/>
      <c r="AK266" s="4"/>
      <c r="AL266" s="103"/>
      <c r="AM266" s="104"/>
      <c r="AN266" s="105"/>
      <c r="AO266" s="106"/>
      <c r="AP266" s="106"/>
      <c r="AQ266" s="110"/>
      <c r="AR266" s="110"/>
      <c r="AS266" s="109"/>
      <c r="AT266" s="110"/>
      <c r="AU266" s="111"/>
      <c r="AV266" s="111"/>
      <c r="AW266" s="111"/>
      <c r="AX266" s="111"/>
      <c r="AY266" s="113"/>
      <c r="AZ266" s="114"/>
      <c r="BA266" s="115"/>
      <c r="BB266" s="114"/>
    </row>
    <row r="267" ht="21.0" customHeight="1">
      <c r="B267" s="90"/>
      <c r="D267" s="91"/>
      <c r="E267" s="90"/>
      <c r="F267" s="92"/>
      <c r="G267" s="92"/>
      <c r="H267" s="93"/>
      <c r="I267" s="92"/>
      <c r="K267" s="119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119"/>
      <c r="AB267" s="119"/>
      <c r="AF267" s="23"/>
      <c r="AH267" s="101"/>
      <c r="AI267" s="101"/>
      <c r="AJ267" s="102"/>
      <c r="AK267" s="4"/>
      <c r="AL267" s="103"/>
      <c r="AM267" s="104"/>
      <c r="AN267" s="105"/>
      <c r="AO267" s="106"/>
      <c r="AP267" s="106"/>
      <c r="AQ267" s="110"/>
      <c r="AR267" s="110"/>
      <c r="AS267" s="109"/>
      <c r="AT267" s="110"/>
      <c r="AU267" s="111"/>
      <c r="AV267" s="111"/>
      <c r="AW267" s="111"/>
      <c r="AX267" s="111"/>
      <c r="AY267" s="113"/>
      <c r="AZ267" s="114"/>
      <c r="BA267" s="115"/>
      <c r="BB267" s="114"/>
    </row>
    <row r="268" ht="21.0" customHeight="1">
      <c r="B268" s="90"/>
      <c r="D268" s="91"/>
      <c r="E268" s="90"/>
      <c r="F268" s="92"/>
      <c r="G268" s="92"/>
      <c r="H268" s="93"/>
      <c r="I268" s="92"/>
      <c r="K268" s="119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119"/>
      <c r="AB268" s="119"/>
      <c r="AF268" s="23"/>
      <c r="AH268" s="101"/>
      <c r="AI268" s="101"/>
      <c r="AJ268" s="102"/>
      <c r="AK268" s="4"/>
      <c r="AL268" s="103"/>
      <c r="AM268" s="104"/>
      <c r="AN268" s="105"/>
      <c r="AO268" s="106"/>
      <c r="AP268" s="106"/>
      <c r="AQ268" s="110"/>
      <c r="AR268" s="110"/>
      <c r="AS268" s="109"/>
      <c r="AT268" s="110"/>
      <c r="AU268" s="111"/>
      <c r="AV268" s="111"/>
      <c r="AW268" s="111"/>
      <c r="AX268" s="111"/>
      <c r="AY268" s="113"/>
      <c r="AZ268" s="114"/>
      <c r="BA268" s="115"/>
      <c r="BB268" s="114"/>
    </row>
    <row r="269" ht="21.0" customHeight="1">
      <c r="B269" s="90"/>
      <c r="D269" s="91"/>
      <c r="E269" s="90"/>
      <c r="F269" s="92"/>
      <c r="G269" s="92"/>
      <c r="H269" s="93"/>
      <c r="I269" s="92"/>
      <c r="K269" s="119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119"/>
      <c r="AB269" s="119"/>
      <c r="AF269" s="23"/>
      <c r="AH269" s="101"/>
      <c r="AI269" s="101"/>
      <c r="AJ269" s="102"/>
      <c r="AK269" s="4"/>
      <c r="AL269" s="103"/>
      <c r="AM269" s="104"/>
      <c r="AN269" s="105"/>
      <c r="AO269" s="106"/>
      <c r="AP269" s="106"/>
      <c r="AQ269" s="110"/>
      <c r="AR269" s="110"/>
      <c r="AS269" s="109"/>
      <c r="AT269" s="110"/>
      <c r="AU269" s="111"/>
      <c r="AV269" s="111"/>
      <c r="AW269" s="111"/>
      <c r="AX269" s="111"/>
      <c r="AY269" s="113"/>
      <c r="AZ269" s="114"/>
      <c r="BA269" s="115"/>
      <c r="BB269" s="114"/>
    </row>
    <row r="270" ht="21.0" customHeight="1">
      <c r="B270" s="90"/>
      <c r="D270" s="91"/>
      <c r="E270" s="90"/>
      <c r="F270" s="92"/>
      <c r="G270" s="92"/>
      <c r="H270" s="93"/>
      <c r="I270" s="92"/>
      <c r="K270" s="119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119"/>
      <c r="AB270" s="119"/>
      <c r="AF270" s="23"/>
      <c r="AH270" s="101"/>
      <c r="AI270" s="101"/>
      <c r="AJ270" s="102"/>
      <c r="AK270" s="4"/>
      <c r="AL270" s="103"/>
      <c r="AM270" s="104"/>
      <c r="AN270" s="105"/>
      <c r="AO270" s="106"/>
      <c r="AP270" s="106"/>
      <c r="AQ270" s="110"/>
      <c r="AR270" s="110"/>
      <c r="AS270" s="109"/>
      <c r="AT270" s="110"/>
      <c r="AU270" s="111"/>
      <c r="AV270" s="111"/>
      <c r="AW270" s="111"/>
      <c r="AX270" s="111"/>
      <c r="AY270" s="113"/>
      <c r="AZ270" s="114"/>
      <c r="BA270" s="115"/>
      <c r="BB270" s="114"/>
    </row>
    <row r="271" ht="21.0" customHeight="1">
      <c r="B271" s="90"/>
      <c r="D271" s="91"/>
      <c r="E271" s="90"/>
      <c r="F271" s="92"/>
      <c r="G271" s="92"/>
      <c r="H271" s="93"/>
      <c r="I271" s="92"/>
      <c r="K271" s="119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119"/>
      <c r="AB271" s="119"/>
      <c r="AF271" s="23"/>
      <c r="AH271" s="101"/>
      <c r="AI271" s="101"/>
      <c r="AJ271" s="102"/>
      <c r="AK271" s="4"/>
      <c r="AL271" s="103"/>
      <c r="AM271" s="104"/>
      <c r="AN271" s="105"/>
      <c r="AO271" s="106"/>
      <c r="AP271" s="106"/>
      <c r="AQ271" s="110"/>
      <c r="AR271" s="110"/>
      <c r="AS271" s="109"/>
      <c r="AT271" s="110"/>
      <c r="AU271" s="111"/>
      <c r="AV271" s="111"/>
      <c r="AW271" s="111"/>
      <c r="AX271" s="111"/>
      <c r="AY271" s="113"/>
      <c r="AZ271" s="114"/>
      <c r="BA271" s="115"/>
      <c r="BB271" s="114"/>
    </row>
    <row r="272" ht="21.0" customHeight="1">
      <c r="B272" s="90"/>
      <c r="D272" s="91"/>
      <c r="E272" s="90"/>
      <c r="F272" s="92"/>
      <c r="G272" s="92"/>
      <c r="H272" s="93"/>
      <c r="I272" s="92"/>
      <c r="K272" s="119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119"/>
      <c r="AB272" s="119"/>
      <c r="AF272" s="23"/>
      <c r="AH272" s="101"/>
      <c r="AI272" s="101"/>
      <c r="AJ272" s="102"/>
      <c r="AK272" s="4"/>
      <c r="AL272" s="103"/>
      <c r="AM272" s="104"/>
      <c r="AN272" s="105"/>
      <c r="AO272" s="106"/>
      <c r="AP272" s="106"/>
      <c r="AQ272" s="110"/>
      <c r="AR272" s="110"/>
      <c r="AS272" s="109"/>
      <c r="AT272" s="110"/>
      <c r="AU272" s="111"/>
      <c r="AV272" s="111"/>
      <c r="AW272" s="111"/>
      <c r="AX272" s="111"/>
      <c r="AY272" s="113"/>
      <c r="AZ272" s="114"/>
      <c r="BA272" s="115"/>
      <c r="BB272" s="114"/>
    </row>
    <row r="273" ht="21.0" customHeight="1">
      <c r="B273" s="90"/>
      <c r="D273" s="91"/>
      <c r="E273" s="90"/>
      <c r="F273" s="92"/>
      <c r="G273" s="92"/>
      <c r="H273" s="93"/>
      <c r="I273" s="92"/>
      <c r="K273" s="119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119"/>
      <c r="AB273" s="119"/>
      <c r="AF273" s="23"/>
      <c r="AH273" s="101"/>
      <c r="AI273" s="101"/>
      <c r="AJ273" s="102"/>
      <c r="AK273" s="4"/>
      <c r="AL273" s="103"/>
      <c r="AM273" s="104"/>
      <c r="AN273" s="105"/>
      <c r="AO273" s="106"/>
      <c r="AP273" s="106"/>
      <c r="AQ273" s="110"/>
      <c r="AR273" s="110"/>
      <c r="AS273" s="109"/>
      <c r="AT273" s="110"/>
      <c r="AU273" s="111"/>
      <c r="AV273" s="111"/>
      <c r="AW273" s="111"/>
      <c r="AX273" s="111"/>
      <c r="AY273" s="113"/>
      <c r="AZ273" s="114"/>
      <c r="BA273" s="115"/>
      <c r="BB273" s="114"/>
    </row>
    <row r="274" ht="21.0" customHeight="1">
      <c r="B274" s="90"/>
      <c r="D274" s="91"/>
      <c r="E274" s="90"/>
      <c r="F274" s="92"/>
      <c r="G274" s="92"/>
      <c r="H274" s="93"/>
      <c r="I274" s="92"/>
      <c r="K274" s="119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119"/>
      <c r="AB274" s="119"/>
      <c r="AF274" s="23"/>
      <c r="AH274" s="101"/>
      <c r="AI274" s="101"/>
      <c r="AJ274" s="102"/>
      <c r="AK274" s="4"/>
      <c r="AL274" s="103"/>
      <c r="AM274" s="104"/>
      <c r="AN274" s="105"/>
      <c r="AO274" s="106"/>
      <c r="AP274" s="106"/>
      <c r="AQ274" s="110"/>
      <c r="AR274" s="110"/>
      <c r="AS274" s="109"/>
      <c r="AT274" s="110"/>
      <c r="AU274" s="111"/>
      <c r="AV274" s="111"/>
      <c r="AW274" s="111"/>
      <c r="AX274" s="111"/>
      <c r="AY274" s="113"/>
      <c r="AZ274" s="114"/>
      <c r="BA274" s="115"/>
      <c r="BB274" s="114"/>
    </row>
    <row r="275" ht="21.0" customHeight="1">
      <c r="B275" s="90"/>
      <c r="D275" s="91"/>
      <c r="E275" s="90"/>
      <c r="F275" s="92"/>
      <c r="G275" s="92"/>
      <c r="H275" s="93"/>
      <c r="I275" s="92"/>
      <c r="K275" s="119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119"/>
      <c r="AB275" s="119"/>
      <c r="AF275" s="23"/>
      <c r="AH275" s="101"/>
      <c r="AI275" s="101"/>
      <c r="AJ275" s="102"/>
      <c r="AK275" s="4"/>
      <c r="AL275" s="103"/>
      <c r="AM275" s="104"/>
      <c r="AN275" s="105"/>
      <c r="AO275" s="106"/>
      <c r="AP275" s="106"/>
      <c r="AQ275" s="110"/>
      <c r="AR275" s="110"/>
      <c r="AS275" s="109"/>
      <c r="AT275" s="110"/>
      <c r="AU275" s="111"/>
      <c r="AV275" s="111"/>
      <c r="AW275" s="111"/>
      <c r="AX275" s="111"/>
      <c r="AY275" s="113"/>
      <c r="AZ275" s="114"/>
      <c r="BA275" s="115"/>
      <c r="BB275" s="114"/>
    </row>
    <row r="276" ht="21.0" customHeight="1">
      <c r="B276" s="90"/>
      <c r="D276" s="91"/>
      <c r="E276" s="90"/>
      <c r="F276" s="92"/>
      <c r="G276" s="92"/>
      <c r="H276" s="93"/>
      <c r="I276" s="92"/>
      <c r="K276" s="119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119"/>
      <c r="AB276" s="119"/>
      <c r="AF276" s="23"/>
      <c r="AH276" s="101"/>
      <c r="AI276" s="101"/>
      <c r="AJ276" s="102"/>
      <c r="AK276" s="4"/>
      <c r="AL276" s="103"/>
      <c r="AM276" s="104"/>
      <c r="AN276" s="105"/>
      <c r="AO276" s="106"/>
      <c r="AP276" s="106"/>
      <c r="AQ276" s="110"/>
      <c r="AR276" s="110"/>
      <c r="AS276" s="109"/>
      <c r="AT276" s="110"/>
      <c r="AU276" s="111"/>
      <c r="AV276" s="111"/>
      <c r="AW276" s="111"/>
      <c r="AX276" s="111"/>
      <c r="AY276" s="113"/>
      <c r="AZ276" s="114"/>
      <c r="BA276" s="115"/>
      <c r="BB276" s="114"/>
    </row>
    <row r="277" ht="21.0" customHeight="1">
      <c r="B277" s="90"/>
      <c r="D277" s="91"/>
      <c r="E277" s="90"/>
      <c r="F277" s="92"/>
      <c r="G277" s="92"/>
      <c r="H277" s="93"/>
      <c r="I277" s="92"/>
      <c r="K277" s="119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119"/>
      <c r="AB277" s="119"/>
      <c r="AF277" s="23"/>
      <c r="AH277" s="101"/>
      <c r="AI277" s="101"/>
      <c r="AJ277" s="102"/>
      <c r="AK277" s="4"/>
      <c r="AL277" s="103"/>
      <c r="AM277" s="104"/>
      <c r="AN277" s="105"/>
      <c r="AO277" s="106"/>
      <c r="AP277" s="106"/>
      <c r="AQ277" s="110"/>
      <c r="AR277" s="110"/>
      <c r="AS277" s="109"/>
      <c r="AT277" s="110"/>
      <c r="AU277" s="111"/>
      <c r="AV277" s="111"/>
      <c r="AW277" s="111"/>
      <c r="AX277" s="111"/>
      <c r="AY277" s="113"/>
      <c r="AZ277" s="114"/>
      <c r="BA277" s="115"/>
      <c r="BB277" s="114"/>
    </row>
    <row r="278" ht="21.0" customHeight="1">
      <c r="B278" s="90"/>
      <c r="D278" s="91"/>
      <c r="E278" s="90"/>
      <c r="F278" s="92"/>
      <c r="G278" s="92"/>
      <c r="H278" s="93"/>
      <c r="I278" s="92"/>
      <c r="K278" s="119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119"/>
      <c r="AB278" s="119"/>
      <c r="AF278" s="23"/>
      <c r="AH278" s="101"/>
      <c r="AI278" s="101"/>
      <c r="AJ278" s="102"/>
      <c r="AK278" s="4"/>
      <c r="AL278" s="103"/>
      <c r="AM278" s="104"/>
      <c r="AN278" s="105"/>
      <c r="AO278" s="106"/>
      <c r="AP278" s="106"/>
      <c r="AQ278" s="110"/>
      <c r="AR278" s="110"/>
      <c r="AS278" s="109"/>
      <c r="AT278" s="110"/>
      <c r="AU278" s="111"/>
      <c r="AV278" s="111"/>
      <c r="AW278" s="111"/>
      <c r="AX278" s="111"/>
      <c r="AY278" s="113"/>
      <c r="AZ278" s="114"/>
      <c r="BA278" s="115"/>
      <c r="BB278" s="114"/>
    </row>
    <row r="279" ht="21.0" customHeight="1">
      <c r="B279" s="90"/>
      <c r="D279" s="91"/>
      <c r="E279" s="90"/>
      <c r="F279" s="92"/>
      <c r="G279" s="92"/>
      <c r="H279" s="93"/>
      <c r="I279" s="92"/>
      <c r="K279" s="119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119"/>
      <c r="AB279" s="119"/>
      <c r="AF279" s="23"/>
      <c r="AH279" s="101"/>
      <c r="AI279" s="101"/>
      <c r="AJ279" s="102"/>
      <c r="AK279" s="4"/>
      <c r="AL279" s="103"/>
      <c r="AM279" s="104"/>
      <c r="AN279" s="105"/>
      <c r="AO279" s="106"/>
      <c r="AP279" s="106"/>
      <c r="AQ279" s="110"/>
      <c r="AR279" s="110"/>
      <c r="AS279" s="109"/>
      <c r="AT279" s="110"/>
      <c r="AU279" s="111"/>
      <c r="AV279" s="111"/>
      <c r="AW279" s="111"/>
      <c r="AX279" s="111"/>
      <c r="AY279" s="113"/>
      <c r="AZ279" s="114"/>
      <c r="BA279" s="115"/>
      <c r="BB279" s="114"/>
    </row>
    <row r="280" ht="21.0" customHeight="1">
      <c r="B280" s="90"/>
      <c r="D280" s="91"/>
      <c r="E280" s="90"/>
      <c r="F280" s="92"/>
      <c r="G280" s="92"/>
      <c r="H280" s="93"/>
      <c r="I280" s="92"/>
      <c r="K280" s="119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119"/>
      <c r="AB280" s="119"/>
      <c r="AF280" s="23"/>
      <c r="AH280" s="101"/>
      <c r="AI280" s="101"/>
      <c r="AJ280" s="102"/>
      <c r="AK280" s="4"/>
      <c r="AL280" s="103"/>
      <c r="AM280" s="104"/>
      <c r="AN280" s="105"/>
      <c r="AO280" s="106"/>
      <c r="AP280" s="106"/>
      <c r="AQ280" s="110"/>
      <c r="AR280" s="110"/>
      <c r="AS280" s="109"/>
      <c r="AT280" s="110"/>
      <c r="AU280" s="111"/>
      <c r="AV280" s="111"/>
      <c r="AW280" s="111"/>
      <c r="AX280" s="111"/>
      <c r="AY280" s="113"/>
      <c r="AZ280" s="114"/>
      <c r="BA280" s="115"/>
      <c r="BB280" s="114"/>
    </row>
    <row r="281" ht="21.0" customHeight="1">
      <c r="B281" s="90"/>
      <c r="D281" s="91"/>
      <c r="E281" s="90"/>
      <c r="F281" s="92"/>
      <c r="G281" s="92"/>
      <c r="H281" s="93"/>
      <c r="I281" s="92"/>
      <c r="K281" s="119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119"/>
      <c r="AB281" s="119"/>
      <c r="AF281" s="23"/>
      <c r="AH281" s="101"/>
      <c r="AI281" s="101"/>
      <c r="AJ281" s="102"/>
      <c r="AK281" s="4"/>
      <c r="AL281" s="103"/>
      <c r="AM281" s="104"/>
      <c r="AN281" s="105"/>
      <c r="AO281" s="106"/>
      <c r="AP281" s="106"/>
      <c r="AQ281" s="110"/>
      <c r="AR281" s="110"/>
      <c r="AS281" s="109"/>
      <c r="AT281" s="110"/>
      <c r="AU281" s="111"/>
      <c r="AV281" s="111"/>
      <c r="AW281" s="111"/>
      <c r="AX281" s="111"/>
      <c r="AY281" s="113"/>
      <c r="AZ281" s="114"/>
      <c r="BA281" s="115"/>
      <c r="BB281" s="114"/>
    </row>
    <row r="282" ht="21.0" customHeight="1">
      <c r="B282" s="90"/>
      <c r="D282" s="91"/>
      <c r="E282" s="90"/>
      <c r="F282" s="92"/>
      <c r="G282" s="92"/>
      <c r="H282" s="93"/>
      <c r="I282" s="92"/>
      <c r="K282" s="119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119"/>
      <c r="AB282" s="119"/>
      <c r="AF282" s="23"/>
      <c r="AH282" s="101"/>
      <c r="AI282" s="101"/>
      <c r="AJ282" s="102"/>
      <c r="AK282" s="4"/>
      <c r="AL282" s="103"/>
      <c r="AM282" s="104"/>
      <c r="AN282" s="105"/>
      <c r="AO282" s="106"/>
      <c r="AP282" s="106"/>
      <c r="AQ282" s="110"/>
      <c r="AR282" s="110"/>
      <c r="AS282" s="109"/>
      <c r="AT282" s="110"/>
      <c r="AU282" s="111"/>
      <c r="AV282" s="111"/>
      <c r="AW282" s="111"/>
      <c r="AX282" s="111"/>
      <c r="AY282" s="113"/>
      <c r="AZ282" s="114"/>
      <c r="BA282" s="115"/>
      <c r="BB282" s="114"/>
    </row>
    <row r="283" ht="21.0" customHeight="1">
      <c r="B283" s="90"/>
      <c r="D283" s="91"/>
      <c r="E283" s="90"/>
      <c r="F283" s="92"/>
      <c r="G283" s="92"/>
      <c r="H283" s="93"/>
      <c r="I283" s="92"/>
      <c r="K283" s="119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119"/>
      <c r="AB283" s="119"/>
      <c r="AF283" s="23"/>
      <c r="AH283" s="101"/>
      <c r="AI283" s="101"/>
      <c r="AJ283" s="102"/>
      <c r="AK283" s="4"/>
      <c r="AL283" s="103"/>
      <c r="AM283" s="104"/>
      <c r="AN283" s="105"/>
      <c r="AO283" s="106"/>
      <c r="AP283" s="106"/>
      <c r="AQ283" s="110"/>
      <c r="AR283" s="110"/>
      <c r="AS283" s="109"/>
      <c r="AT283" s="110"/>
      <c r="AU283" s="111"/>
      <c r="AV283" s="111"/>
      <c r="AW283" s="111"/>
      <c r="AX283" s="111"/>
      <c r="AY283" s="113"/>
      <c r="AZ283" s="114"/>
      <c r="BA283" s="115"/>
      <c r="BB283" s="114"/>
    </row>
    <row r="284" ht="21.0" customHeight="1">
      <c r="B284" s="90"/>
      <c r="D284" s="91"/>
      <c r="E284" s="90"/>
      <c r="F284" s="92"/>
      <c r="G284" s="92"/>
      <c r="H284" s="93"/>
      <c r="I284" s="92"/>
      <c r="K284" s="119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119"/>
      <c r="AB284" s="119"/>
      <c r="AF284" s="23"/>
      <c r="AH284" s="101"/>
      <c r="AI284" s="101"/>
      <c r="AJ284" s="102"/>
      <c r="AK284" s="4"/>
      <c r="AL284" s="103"/>
      <c r="AM284" s="104"/>
      <c r="AN284" s="105"/>
      <c r="AO284" s="106"/>
      <c r="AP284" s="106"/>
      <c r="AQ284" s="110"/>
      <c r="AR284" s="110"/>
      <c r="AS284" s="109"/>
      <c r="AT284" s="110"/>
      <c r="AU284" s="111"/>
      <c r="AV284" s="111"/>
      <c r="AW284" s="111"/>
      <c r="AX284" s="111"/>
      <c r="AY284" s="113"/>
      <c r="AZ284" s="114"/>
      <c r="BA284" s="115"/>
      <c r="BB284" s="114"/>
    </row>
    <row r="285" ht="21.0" customHeight="1">
      <c r="B285" s="90"/>
      <c r="D285" s="91"/>
      <c r="E285" s="90"/>
      <c r="F285" s="92"/>
      <c r="G285" s="92"/>
      <c r="H285" s="93"/>
      <c r="I285" s="92"/>
      <c r="K285" s="119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119"/>
      <c r="AB285" s="119"/>
      <c r="AF285" s="23"/>
      <c r="AH285" s="101"/>
      <c r="AI285" s="101"/>
      <c r="AJ285" s="102"/>
      <c r="AK285" s="4"/>
      <c r="AL285" s="103"/>
      <c r="AM285" s="104"/>
      <c r="AN285" s="105"/>
      <c r="AO285" s="106"/>
      <c r="AP285" s="106"/>
      <c r="AQ285" s="110"/>
      <c r="AR285" s="110"/>
      <c r="AS285" s="109"/>
      <c r="AT285" s="110"/>
      <c r="AU285" s="111"/>
      <c r="AV285" s="111"/>
      <c r="AW285" s="111"/>
      <c r="AX285" s="111"/>
      <c r="AY285" s="113"/>
      <c r="AZ285" s="114"/>
      <c r="BA285" s="115"/>
      <c r="BB285" s="114"/>
    </row>
    <row r="286" ht="21.0" customHeight="1">
      <c r="B286" s="90"/>
      <c r="D286" s="91"/>
      <c r="E286" s="90"/>
      <c r="F286" s="92"/>
      <c r="G286" s="92"/>
      <c r="H286" s="93"/>
      <c r="I286" s="92"/>
      <c r="K286" s="119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119"/>
      <c r="AB286" s="119"/>
      <c r="AF286" s="23"/>
      <c r="AH286" s="101"/>
      <c r="AI286" s="101"/>
      <c r="AJ286" s="102"/>
      <c r="AK286" s="4"/>
      <c r="AL286" s="103"/>
      <c r="AM286" s="104"/>
      <c r="AN286" s="105"/>
      <c r="AO286" s="106"/>
      <c r="AP286" s="106"/>
      <c r="AQ286" s="110"/>
      <c r="AR286" s="110"/>
      <c r="AS286" s="109"/>
      <c r="AT286" s="110"/>
      <c r="AU286" s="111"/>
      <c r="AV286" s="111"/>
      <c r="AW286" s="111"/>
      <c r="AX286" s="111"/>
      <c r="AY286" s="113"/>
      <c r="AZ286" s="114"/>
      <c r="BA286" s="115"/>
      <c r="BB286" s="114"/>
    </row>
    <row r="287" ht="21.0" customHeight="1">
      <c r="B287" s="90"/>
      <c r="D287" s="91"/>
      <c r="E287" s="90"/>
      <c r="F287" s="92"/>
      <c r="G287" s="92"/>
      <c r="H287" s="93"/>
      <c r="I287" s="92"/>
      <c r="K287" s="119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119"/>
      <c r="AB287" s="119"/>
      <c r="AF287" s="23"/>
      <c r="AH287" s="101"/>
      <c r="AI287" s="101"/>
      <c r="AJ287" s="102"/>
      <c r="AK287" s="4"/>
      <c r="AL287" s="103"/>
      <c r="AM287" s="104"/>
      <c r="AN287" s="105"/>
      <c r="AO287" s="106"/>
      <c r="AP287" s="106"/>
      <c r="AQ287" s="110"/>
      <c r="AR287" s="110"/>
      <c r="AS287" s="109"/>
      <c r="AT287" s="110"/>
      <c r="AU287" s="111"/>
      <c r="AV287" s="111"/>
      <c r="AW287" s="111"/>
      <c r="AX287" s="111"/>
      <c r="AY287" s="113"/>
      <c r="AZ287" s="114"/>
      <c r="BA287" s="115"/>
      <c r="BB287" s="114"/>
    </row>
    <row r="288" ht="21.0" customHeight="1">
      <c r="B288" s="90"/>
      <c r="D288" s="91"/>
      <c r="E288" s="90"/>
      <c r="F288" s="92"/>
      <c r="G288" s="92"/>
      <c r="H288" s="93"/>
      <c r="I288" s="92"/>
      <c r="K288" s="119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119"/>
      <c r="AB288" s="119"/>
      <c r="AF288" s="23"/>
      <c r="AH288" s="101"/>
      <c r="AI288" s="101"/>
      <c r="AJ288" s="102"/>
      <c r="AK288" s="4"/>
      <c r="AL288" s="103"/>
      <c r="AM288" s="104"/>
      <c r="AN288" s="105"/>
      <c r="AO288" s="106"/>
      <c r="AP288" s="106"/>
      <c r="AQ288" s="110"/>
      <c r="AR288" s="110"/>
      <c r="AS288" s="109"/>
      <c r="AT288" s="110"/>
      <c r="AU288" s="111"/>
      <c r="AV288" s="111"/>
      <c r="AW288" s="111"/>
      <c r="AX288" s="111"/>
      <c r="AY288" s="113"/>
      <c r="AZ288" s="114"/>
      <c r="BA288" s="115"/>
      <c r="BB288" s="114"/>
    </row>
    <row r="289" ht="21.0" customHeight="1">
      <c r="B289" s="90"/>
      <c r="D289" s="91"/>
      <c r="E289" s="90"/>
      <c r="F289" s="92"/>
      <c r="G289" s="92"/>
      <c r="H289" s="93"/>
      <c r="I289" s="92"/>
      <c r="K289" s="119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119"/>
      <c r="AB289" s="119"/>
      <c r="AF289" s="23"/>
      <c r="AH289" s="101"/>
      <c r="AI289" s="101"/>
      <c r="AJ289" s="102"/>
      <c r="AK289" s="4"/>
      <c r="AL289" s="103"/>
      <c r="AM289" s="104"/>
      <c r="AN289" s="105"/>
      <c r="AO289" s="106"/>
      <c r="AP289" s="106"/>
      <c r="AQ289" s="110"/>
      <c r="AR289" s="110"/>
      <c r="AS289" s="109"/>
      <c r="AT289" s="110"/>
      <c r="AU289" s="111"/>
      <c r="AV289" s="111"/>
      <c r="AW289" s="111"/>
      <c r="AX289" s="111"/>
      <c r="AY289" s="113"/>
      <c r="AZ289" s="114"/>
      <c r="BA289" s="115"/>
      <c r="BB289" s="114"/>
    </row>
    <row r="290" ht="21.0" customHeight="1">
      <c r="B290" s="90"/>
      <c r="D290" s="91"/>
      <c r="E290" s="90"/>
      <c r="F290" s="92"/>
      <c r="G290" s="92"/>
      <c r="H290" s="93"/>
      <c r="I290" s="92"/>
      <c r="K290" s="119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119"/>
      <c r="AB290" s="119"/>
      <c r="AF290" s="23"/>
      <c r="AH290" s="101"/>
      <c r="AI290" s="101"/>
      <c r="AJ290" s="102"/>
      <c r="AK290" s="4"/>
      <c r="AL290" s="103"/>
      <c r="AM290" s="104"/>
      <c r="AN290" s="105"/>
      <c r="AO290" s="106"/>
      <c r="AP290" s="106"/>
      <c r="AQ290" s="110"/>
      <c r="AR290" s="110"/>
      <c r="AS290" s="109"/>
      <c r="AT290" s="110"/>
      <c r="AU290" s="111"/>
      <c r="AV290" s="111"/>
      <c r="AW290" s="111"/>
      <c r="AX290" s="111"/>
      <c r="AY290" s="113"/>
      <c r="AZ290" s="114"/>
      <c r="BA290" s="115"/>
      <c r="BB290" s="114"/>
    </row>
    <row r="291" ht="21.0" customHeight="1">
      <c r="B291" s="90"/>
      <c r="D291" s="91"/>
      <c r="E291" s="90"/>
      <c r="F291" s="92"/>
      <c r="G291" s="92"/>
      <c r="H291" s="93"/>
      <c r="I291" s="92"/>
      <c r="K291" s="119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119"/>
      <c r="AB291" s="119"/>
      <c r="AF291" s="23"/>
      <c r="AH291" s="101"/>
      <c r="AI291" s="101"/>
      <c r="AJ291" s="102"/>
      <c r="AK291" s="4"/>
      <c r="AL291" s="103"/>
      <c r="AM291" s="104"/>
      <c r="AN291" s="105"/>
      <c r="AO291" s="106"/>
      <c r="AP291" s="106"/>
      <c r="AQ291" s="110"/>
      <c r="AR291" s="110"/>
      <c r="AS291" s="109"/>
      <c r="AT291" s="110"/>
      <c r="AU291" s="111"/>
      <c r="AV291" s="111"/>
      <c r="AW291" s="111"/>
      <c r="AX291" s="111"/>
      <c r="AY291" s="113"/>
      <c r="AZ291" s="114"/>
      <c r="BA291" s="115"/>
      <c r="BB291" s="114"/>
    </row>
    <row r="292" ht="21.0" customHeight="1">
      <c r="B292" s="90"/>
      <c r="D292" s="91"/>
      <c r="E292" s="90"/>
      <c r="F292" s="92"/>
      <c r="G292" s="92"/>
      <c r="H292" s="93"/>
      <c r="I292" s="92"/>
      <c r="K292" s="119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119"/>
      <c r="AB292" s="119"/>
      <c r="AF292" s="23"/>
      <c r="AH292" s="101"/>
      <c r="AI292" s="101"/>
      <c r="AJ292" s="102"/>
      <c r="AK292" s="4"/>
      <c r="AL292" s="103"/>
      <c r="AM292" s="104"/>
      <c r="AN292" s="105"/>
      <c r="AO292" s="106"/>
      <c r="AP292" s="106"/>
      <c r="AQ292" s="110"/>
      <c r="AR292" s="110"/>
      <c r="AS292" s="109"/>
      <c r="AT292" s="110"/>
      <c r="AU292" s="111"/>
      <c r="AV292" s="111"/>
      <c r="AW292" s="111"/>
      <c r="AX292" s="111"/>
      <c r="AY292" s="113"/>
      <c r="AZ292" s="114"/>
      <c r="BA292" s="115"/>
      <c r="BB292" s="114"/>
    </row>
    <row r="293" ht="21.0" customHeight="1">
      <c r="B293" s="90"/>
      <c r="D293" s="91"/>
      <c r="E293" s="90"/>
      <c r="F293" s="92"/>
      <c r="G293" s="92"/>
      <c r="H293" s="93"/>
      <c r="I293" s="92"/>
      <c r="K293" s="119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119"/>
      <c r="AB293" s="119"/>
      <c r="AF293" s="23"/>
      <c r="AH293" s="101"/>
      <c r="AI293" s="101"/>
      <c r="AJ293" s="102"/>
      <c r="AK293" s="4"/>
      <c r="AL293" s="103"/>
      <c r="AM293" s="104"/>
      <c r="AN293" s="105"/>
      <c r="AO293" s="106"/>
      <c r="AP293" s="106"/>
      <c r="AQ293" s="110"/>
      <c r="AR293" s="110"/>
      <c r="AS293" s="109"/>
      <c r="AT293" s="110"/>
      <c r="AU293" s="111"/>
      <c r="AV293" s="111"/>
      <c r="AW293" s="111"/>
      <c r="AX293" s="111"/>
      <c r="AY293" s="113"/>
      <c r="AZ293" s="114"/>
      <c r="BA293" s="115"/>
      <c r="BB293" s="114"/>
    </row>
    <row r="294" ht="21.0" customHeight="1">
      <c r="B294" s="90"/>
      <c r="D294" s="91"/>
      <c r="E294" s="90"/>
      <c r="F294" s="92"/>
      <c r="G294" s="92"/>
      <c r="H294" s="93"/>
      <c r="I294" s="92"/>
      <c r="K294" s="119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119"/>
      <c r="AB294" s="119"/>
      <c r="AF294" s="23"/>
      <c r="AH294" s="101"/>
      <c r="AI294" s="101"/>
      <c r="AJ294" s="102"/>
      <c r="AK294" s="4"/>
      <c r="AL294" s="103"/>
      <c r="AM294" s="104"/>
      <c r="AN294" s="105"/>
      <c r="AO294" s="106"/>
      <c r="AP294" s="106"/>
      <c r="AQ294" s="110"/>
      <c r="AR294" s="110"/>
      <c r="AS294" s="109"/>
      <c r="AT294" s="110"/>
      <c r="AU294" s="111"/>
      <c r="AV294" s="111"/>
      <c r="AW294" s="111"/>
      <c r="AX294" s="111"/>
      <c r="AY294" s="113"/>
      <c r="AZ294" s="114"/>
      <c r="BA294" s="115"/>
      <c r="BB294" s="114"/>
    </row>
    <row r="295" ht="21.0" customHeight="1">
      <c r="B295" s="90"/>
      <c r="D295" s="91"/>
      <c r="E295" s="90"/>
      <c r="F295" s="92"/>
      <c r="G295" s="92"/>
      <c r="H295" s="93"/>
      <c r="I295" s="92"/>
      <c r="K295" s="119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119"/>
      <c r="AB295" s="119"/>
      <c r="AF295" s="23"/>
      <c r="AH295" s="101"/>
      <c r="AI295" s="101"/>
      <c r="AJ295" s="102"/>
      <c r="AK295" s="4"/>
      <c r="AL295" s="103"/>
      <c r="AM295" s="104"/>
      <c r="AN295" s="105"/>
      <c r="AO295" s="106"/>
      <c r="AP295" s="106"/>
      <c r="AQ295" s="110"/>
      <c r="AR295" s="110"/>
      <c r="AS295" s="109"/>
      <c r="AT295" s="110"/>
      <c r="AU295" s="111"/>
      <c r="AV295" s="111"/>
      <c r="AW295" s="111"/>
      <c r="AX295" s="111"/>
      <c r="AY295" s="113"/>
      <c r="AZ295" s="114"/>
      <c r="BA295" s="115"/>
      <c r="BB295" s="114"/>
    </row>
    <row r="296" ht="21.0" customHeight="1">
      <c r="B296" s="90"/>
      <c r="D296" s="91"/>
      <c r="E296" s="90"/>
      <c r="F296" s="92"/>
      <c r="G296" s="92"/>
      <c r="H296" s="93"/>
      <c r="I296" s="92"/>
      <c r="K296" s="119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119"/>
      <c r="AB296" s="119"/>
      <c r="AF296" s="23"/>
      <c r="AH296" s="101"/>
      <c r="AI296" s="101"/>
      <c r="AJ296" s="102"/>
      <c r="AK296" s="4"/>
      <c r="AL296" s="103"/>
      <c r="AM296" s="104"/>
      <c r="AN296" s="105"/>
      <c r="AO296" s="106"/>
      <c r="AP296" s="106"/>
      <c r="AQ296" s="110"/>
      <c r="AR296" s="110"/>
      <c r="AS296" s="109"/>
      <c r="AT296" s="110"/>
      <c r="AU296" s="111"/>
      <c r="AV296" s="111"/>
      <c r="AW296" s="111"/>
      <c r="AX296" s="111"/>
      <c r="AY296" s="113"/>
      <c r="AZ296" s="114"/>
      <c r="BA296" s="115"/>
      <c r="BB296" s="114"/>
    </row>
    <row r="297" ht="21.0" customHeight="1">
      <c r="B297" s="90"/>
      <c r="D297" s="91"/>
      <c r="E297" s="90"/>
      <c r="F297" s="92"/>
      <c r="G297" s="92"/>
      <c r="H297" s="93"/>
      <c r="I297" s="92"/>
      <c r="K297" s="119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119"/>
      <c r="AB297" s="119"/>
      <c r="AF297" s="23"/>
      <c r="AH297" s="101"/>
      <c r="AI297" s="101"/>
      <c r="AJ297" s="102"/>
      <c r="AK297" s="4"/>
      <c r="AL297" s="103"/>
      <c r="AM297" s="104"/>
      <c r="AN297" s="105"/>
      <c r="AO297" s="106"/>
      <c r="AP297" s="106"/>
      <c r="AQ297" s="110"/>
      <c r="AR297" s="110"/>
      <c r="AS297" s="109"/>
      <c r="AT297" s="110"/>
      <c r="AU297" s="111"/>
      <c r="AV297" s="111"/>
      <c r="AW297" s="111"/>
      <c r="AX297" s="111"/>
      <c r="AY297" s="113"/>
      <c r="AZ297" s="114"/>
      <c r="BA297" s="115"/>
      <c r="BB297" s="114"/>
    </row>
    <row r="298" ht="21.0" customHeight="1">
      <c r="B298" s="90"/>
      <c r="D298" s="91"/>
      <c r="E298" s="90"/>
      <c r="F298" s="92"/>
      <c r="G298" s="92"/>
      <c r="H298" s="93"/>
      <c r="I298" s="92"/>
      <c r="K298" s="119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119"/>
      <c r="AB298" s="119"/>
      <c r="AF298" s="23"/>
      <c r="AH298" s="101"/>
      <c r="AI298" s="101"/>
      <c r="AJ298" s="102"/>
      <c r="AK298" s="4"/>
      <c r="AL298" s="103"/>
      <c r="AM298" s="104"/>
      <c r="AN298" s="105"/>
      <c r="AO298" s="106"/>
      <c r="AP298" s="106"/>
      <c r="AQ298" s="110"/>
      <c r="AR298" s="110"/>
      <c r="AS298" s="109"/>
      <c r="AT298" s="110"/>
      <c r="AU298" s="111"/>
      <c r="AV298" s="111"/>
      <c r="AW298" s="111"/>
      <c r="AX298" s="111"/>
      <c r="AY298" s="113"/>
      <c r="AZ298" s="114"/>
      <c r="BA298" s="115"/>
      <c r="BB298" s="114"/>
    </row>
    <row r="299" ht="21.0" customHeight="1">
      <c r="B299" s="90"/>
      <c r="D299" s="91"/>
      <c r="E299" s="90"/>
      <c r="F299" s="92"/>
      <c r="G299" s="92"/>
      <c r="H299" s="93"/>
      <c r="I299" s="92"/>
      <c r="K299" s="119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119"/>
      <c r="AB299" s="119"/>
      <c r="AF299" s="23"/>
      <c r="AH299" s="101"/>
      <c r="AI299" s="101"/>
      <c r="AJ299" s="102"/>
      <c r="AK299" s="4"/>
      <c r="AL299" s="103"/>
      <c r="AM299" s="104"/>
      <c r="AN299" s="105"/>
      <c r="AO299" s="106"/>
      <c r="AP299" s="106"/>
      <c r="AQ299" s="110"/>
      <c r="AR299" s="110"/>
      <c r="AS299" s="109"/>
      <c r="AT299" s="110"/>
      <c r="AU299" s="111"/>
      <c r="AV299" s="111"/>
      <c r="AW299" s="111"/>
      <c r="AX299" s="111"/>
      <c r="AY299" s="113"/>
      <c r="AZ299" s="114"/>
      <c r="BA299" s="115"/>
      <c r="BB299" s="114"/>
    </row>
    <row r="300" ht="21.0" customHeight="1">
      <c r="B300" s="90"/>
      <c r="D300" s="91"/>
      <c r="E300" s="90"/>
      <c r="F300" s="92"/>
      <c r="G300" s="92"/>
      <c r="H300" s="93"/>
      <c r="I300" s="92"/>
      <c r="K300" s="119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119"/>
      <c r="AB300" s="119"/>
      <c r="AF300" s="23"/>
      <c r="AH300" s="101"/>
      <c r="AI300" s="101"/>
      <c r="AJ300" s="102"/>
      <c r="AK300" s="4"/>
      <c r="AL300" s="103"/>
      <c r="AM300" s="104"/>
      <c r="AN300" s="105"/>
      <c r="AO300" s="106"/>
      <c r="AP300" s="106"/>
      <c r="AQ300" s="110"/>
      <c r="AR300" s="110"/>
      <c r="AS300" s="109"/>
      <c r="AT300" s="110"/>
      <c r="AU300" s="111"/>
      <c r="AV300" s="111"/>
      <c r="AW300" s="111"/>
      <c r="AX300" s="111"/>
      <c r="AY300" s="113"/>
      <c r="AZ300" s="114"/>
      <c r="BA300" s="115"/>
      <c r="BB300" s="114"/>
    </row>
    <row r="301" ht="21.0" customHeight="1">
      <c r="B301" s="90"/>
      <c r="D301" s="91"/>
      <c r="E301" s="90"/>
      <c r="F301" s="92"/>
      <c r="G301" s="92"/>
      <c r="H301" s="93"/>
      <c r="I301" s="92"/>
      <c r="K301" s="119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119"/>
      <c r="AB301" s="119"/>
      <c r="AF301" s="23"/>
      <c r="AH301" s="101"/>
      <c r="AI301" s="101"/>
      <c r="AJ301" s="102"/>
      <c r="AK301" s="4"/>
      <c r="AL301" s="103"/>
      <c r="AM301" s="104"/>
      <c r="AN301" s="105"/>
      <c r="AO301" s="106"/>
      <c r="AP301" s="106"/>
      <c r="AQ301" s="110"/>
      <c r="AR301" s="110"/>
      <c r="AS301" s="109"/>
      <c r="AT301" s="110"/>
      <c r="AU301" s="111"/>
      <c r="AV301" s="111"/>
      <c r="AW301" s="111"/>
      <c r="AX301" s="111"/>
      <c r="AY301" s="113"/>
      <c r="AZ301" s="114"/>
      <c r="BA301" s="115"/>
      <c r="BB301" s="114"/>
    </row>
    <row r="302" ht="21.0" customHeight="1">
      <c r="B302" s="90"/>
      <c r="D302" s="91"/>
      <c r="E302" s="90"/>
      <c r="F302" s="92"/>
      <c r="G302" s="92"/>
      <c r="H302" s="93"/>
      <c r="I302" s="92"/>
      <c r="K302" s="119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119"/>
      <c r="AB302" s="119"/>
      <c r="AF302" s="23"/>
      <c r="AH302" s="101"/>
      <c r="AI302" s="101"/>
      <c r="AJ302" s="102"/>
      <c r="AK302" s="4"/>
      <c r="AL302" s="103"/>
      <c r="AM302" s="104"/>
      <c r="AN302" s="105"/>
      <c r="AO302" s="106"/>
      <c r="AP302" s="106"/>
      <c r="AQ302" s="110"/>
      <c r="AR302" s="110"/>
      <c r="AS302" s="109"/>
      <c r="AT302" s="110"/>
      <c r="AU302" s="111"/>
      <c r="AV302" s="111"/>
      <c r="AW302" s="111"/>
      <c r="AX302" s="111"/>
      <c r="AY302" s="113"/>
      <c r="AZ302" s="114"/>
      <c r="BA302" s="115"/>
      <c r="BB302" s="114"/>
    </row>
    <row r="303" ht="21.0" customHeight="1">
      <c r="B303" s="90"/>
      <c r="D303" s="91"/>
      <c r="E303" s="90"/>
      <c r="F303" s="92"/>
      <c r="G303" s="92"/>
      <c r="H303" s="93"/>
      <c r="I303" s="92"/>
      <c r="K303" s="119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119"/>
      <c r="AB303" s="119"/>
      <c r="AF303" s="23"/>
      <c r="AH303" s="101"/>
      <c r="AI303" s="101"/>
      <c r="AJ303" s="102"/>
      <c r="AK303" s="4"/>
      <c r="AL303" s="103"/>
      <c r="AM303" s="104"/>
      <c r="AN303" s="105"/>
      <c r="AO303" s="106"/>
      <c r="AP303" s="106"/>
      <c r="AQ303" s="110"/>
      <c r="AR303" s="110"/>
      <c r="AS303" s="109"/>
      <c r="AT303" s="110"/>
      <c r="AU303" s="111"/>
      <c r="AV303" s="111"/>
      <c r="AW303" s="111"/>
      <c r="AX303" s="111"/>
      <c r="AY303" s="113"/>
      <c r="AZ303" s="114"/>
      <c r="BA303" s="115"/>
      <c r="BB303" s="114"/>
    </row>
    <row r="304" ht="21.0" customHeight="1">
      <c r="B304" s="90"/>
      <c r="D304" s="91"/>
      <c r="E304" s="90"/>
      <c r="F304" s="92"/>
      <c r="G304" s="92"/>
      <c r="H304" s="93"/>
      <c r="I304" s="92"/>
      <c r="K304" s="119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119"/>
      <c r="AB304" s="119"/>
      <c r="AF304" s="23"/>
      <c r="AH304" s="101"/>
      <c r="AI304" s="101"/>
      <c r="AJ304" s="102"/>
      <c r="AK304" s="4"/>
      <c r="AL304" s="103"/>
      <c r="AM304" s="104"/>
      <c r="AN304" s="105"/>
      <c r="AO304" s="106"/>
      <c r="AP304" s="106"/>
      <c r="AQ304" s="110"/>
      <c r="AR304" s="110"/>
      <c r="AS304" s="109"/>
      <c r="AT304" s="110"/>
      <c r="AU304" s="111"/>
      <c r="AV304" s="111"/>
      <c r="AW304" s="111"/>
      <c r="AX304" s="111"/>
      <c r="AY304" s="113"/>
      <c r="AZ304" s="114"/>
      <c r="BA304" s="115"/>
      <c r="BB304" s="114"/>
    </row>
    <row r="305" ht="21.0" customHeight="1">
      <c r="B305" s="90"/>
      <c r="D305" s="91"/>
      <c r="E305" s="90"/>
      <c r="F305" s="92"/>
      <c r="G305" s="92"/>
      <c r="H305" s="93"/>
      <c r="I305" s="92"/>
      <c r="K305" s="119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119"/>
      <c r="AB305" s="119"/>
      <c r="AF305" s="23"/>
      <c r="AH305" s="101"/>
      <c r="AI305" s="101"/>
      <c r="AJ305" s="102"/>
      <c r="AK305" s="4"/>
      <c r="AL305" s="103"/>
      <c r="AM305" s="104"/>
      <c r="AN305" s="105"/>
      <c r="AO305" s="106"/>
      <c r="AP305" s="106"/>
      <c r="AQ305" s="110"/>
      <c r="AR305" s="110"/>
      <c r="AS305" s="109"/>
      <c r="AT305" s="110"/>
      <c r="AU305" s="111"/>
      <c r="AV305" s="111"/>
      <c r="AW305" s="111"/>
      <c r="AX305" s="111"/>
      <c r="AY305" s="113"/>
      <c r="AZ305" s="114"/>
      <c r="BA305" s="115"/>
      <c r="BB305" s="114"/>
    </row>
    <row r="306" ht="21.0" customHeight="1">
      <c r="B306" s="90"/>
      <c r="D306" s="91"/>
      <c r="E306" s="90"/>
      <c r="F306" s="92"/>
      <c r="G306" s="92"/>
      <c r="H306" s="93"/>
      <c r="I306" s="92"/>
      <c r="K306" s="119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119"/>
      <c r="AB306" s="119"/>
      <c r="AF306" s="23"/>
      <c r="AH306" s="101"/>
      <c r="AI306" s="101"/>
      <c r="AJ306" s="102"/>
      <c r="AK306" s="4"/>
      <c r="AL306" s="103"/>
      <c r="AM306" s="104"/>
      <c r="AN306" s="105"/>
      <c r="AO306" s="106"/>
      <c r="AP306" s="106"/>
      <c r="AQ306" s="110"/>
      <c r="AR306" s="110"/>
      <c r="AS306" s="109"/>
      <c r="AT306" s="110"/>
      <c r="AU306" s="111"/>
      <c r="AV306" s="111"/>
      <c r="AW306" s="111"/>
      <c r="AX306" s="111"/>
      <c r="AY306" s="113"/>
      <c r="AZ306" s="114"/>
      <c r="BA306" s="115"/>
      <c r="BB306" s="114"/>
    </row>
    <row r="307" ht="21.0" customHeight="1">
      <c r="B307" s="90"/>
      <c r="D307" s="91"/>
      <c r="E307" s="90"/>
      <c r="F307" s="92"/>
      <c r="G307" s="92"/>
      <c r="H307" s="93"/>
      <c r="I307" s="92"/>
      <c r="K307" s="119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119"/>
      <c r="AB307" s="119"/>
      <c r="AF307" s="23"/>
      <c r="AH307" s="101"/>
      <c r="AI307" s="101"/>
      <c r="AJ307" s="102"/>
      <c r="AK307" s="4"/>
      <c r="AL307" s="103"/>
      <c r="AM307" s="104"/>
      <c r="AN307" s="105"/>
      <c r="AO307" s="106"/>
      <c r="AP307" s="106"/>
      <c r="AQ307" s="110"/>
      <c r="AR307" s="110"/>
      <c r="AS307" s="109"/>
      <c r="AT307" s="110"/>
      <c r="AU307" s="111"/>
      <c r="AV307" s="111"/>
      <c r="AW307" s="111"/>
      <c r="AX307" s="111"/>
      <c r="AY307" s="113"/>
      <c r="AZ307" s="114"/>
      <c r="BA307" s="115"/>
      <c r="BB307" s="114"/>
    </row>
    <row r="308" ht="21.0" customHeight="1">
      <c r="B308" s="90"/>
      <c r="D308" s="91"/>
      <c r="E308" s="90"/>
      <c r="F308" s="92"/>
      <c r="G308" s="92"/>
      <c r="H308" s="93"/>
      <c r="I308" s="92"/>
      <c r="K308" s="119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119"/>
      <c r="AB308" s="119"/>
      <c r="AF308" s="23"/>
      <c r="AH308" s="101"/>
      <c r="AI308" s="101"/>
      <c r="AJ308" s="102"/>
      <c r="AK308" s="4"/>
      <c r="AL308" s="103"/>
      <c r="AM308" s="104"/>
      <c r="AN308" s="105"/>
      <c r="AO308" s="106"/>
      <c r="AP308" s="106"/>
      <c r="AQ308" s="110"/>
      <c r="AR308" s="110"/>
      <c r="AS308" s="109"/>
      <c r="AT308" s="110"/>
      <c r="AU308" s="111"/>
      <c r="AV308" s="111"/>
      <c r="AW308" s="111"/>
      <c r="AX308" s="111"/>
      <c r="AY308" s="113"/>
      <c r="AZ308" s="114"/>
      <c r="BA308" s="115"/>
      <c r="BB308" s="114"/>
    </row>
    <row r="309" ht="21.0" customHeight="1">
      <c r="B309" s="90"/>
      <c r="D309" s="91"/>
      <c r="E309" s="90"/>
      <c r="F309" s="92"/>
      <c r="G309" s="92"/>
      <c r="H309" s="93"/>
      <c r="I309" s="92"/>
      <c r="K309" s="119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119"/>
      <c r="AB309" s="119"/>
      <c r="AF309" s="23"/>
      <c r="AH309" s="101"/>
      <c r="AI309" s="101"/>
      <c r="AJ309" s="102"/>
      <c r="AK309" s="4"/>
      <c r="AL309" s="103"/>
      <c r="AM309" s="104"/>
      <c r="AN309" s="105"/>
      <c r="AO309" s="106"/>
      <c r="AP309" s="106"/>
      <c r="AQ309" s="110"/>
      <c r="AR309" s="110"/>
      <c r="AS309" s="109"/>
      <c r="AT309" s="110"/>
      <c r="AU309" s="111"/>
      <c r="AV309" s="111"/>
      <c r="AW309" s="111"/>
      <c r="AX309" s="111"/>
      <c r="AY309" s="113"/>
      <c r="AZ309" s="114"/>
      <c r="BA309" s="115"/>
      <c r="BB309" s="114"/>
    </row>
    <row r="310" ht="21.0" customHeight="1">
      <c r="B310" s="90"/>
      <c r="D310" s="91"/>
      <c r="E310" s="90"/>
      <c r="F310" s="92"/>
      <c r="G310" s="92"/>
      <c r="H310" s="93"/>
      <c r="I310" s="92"/>
      <c r="K310" s="119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119"/>
      <c r="AB310" s="119"/>
      <c r="AF310" s="23"/>
      <c r="AH310" s="101"/>
      <c r="AI310" s="101"/>
      <c r="AJ310" s="102"/>
      <c r="AK310" s="4"/>
      <c r="AL310" s="103"/>
      <c r="AM310" s="104"/>
      <c r="AN310" s="105"/>
      <c r="AO310" s="106"/>
      <c r="AP310" s="106"/>
      <c r="AQ310" s="110"/>
      <c r="AR310" s="110"/>
      <c r="AS310" s="109"/>
      <c r="AT310" s="110"/>
      <c r="AU310" s="111"/>
      <c r="AV310" s="111"/>
      <c r="AW310" s="111"/>
      <c r="AX310" s="111"/>
      <c r="AY310" s="113"/>
      <c r="AZ310" s="114"/>
      <c r="BA310" s="115"/>
      <c r="BB310" s="114"/>
    </row>
    <row r="311" ht="21.0" customHeight="1">
      <c r="B311" s="90"/>
      <c r="D311" s="91"/>
      <c r="E311" s="90"/>
      <c r="F311" s="92"/>
      <c r="G311" s="92"/>
      <c r="H311" s="93"/>
      <c r="I311" s="92"/>
      <c r="K311" s="119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119"/>
      <c r="AB311" s="119"/>
      <c r="AF311" s="23"/>
      <c r="AH311" s="101"/>
      <c r="AI311" s="101"/>
      <c r="AJ311" s="102"/>
      <c r="AK311" s="4"/>
      <c r="AL311" s="103"/>
      <c r="AM311" s="104"/>
      <c r="AN311" s="105"/>
      <c r="AO311" s="106"/>
      <c r="AP311" s="106"/>
      <c r="AQ311" s="110"/>
      <c r="AR311" s="110"/>
      <c r="AS311" s="109"/>
      <c r="AT311" s="110"/>
      <c r="AU311" s="111"/>
      <c r="AV311" s="111"/>
      <c r="AW311" s="111"/>
      <c r="AX311" s="111"/>
      <c r="AY311" s="113"/>
      <c r="AZ311" s="114"/>
      <c r="BA311" s="115"/>
      <c r="BB311" s="114"/>
    </row>
    <row r="312" ht="21.0" customHeight="1">
      <c r="B312" s="90"/>
      <c r="D312" s="91"/>
      <c r="E312" s="90"/>
      <c r="F312" s="92"/>
      <c r="G312" s="92"/>
      <c r="H312" s="93"/>
      <c r="I312" s="92"/>
      <c r="K312" s="119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119"/>
      <c r="AB312" s="119"/>
      <c r="AF312" s="23"/>
      <c r="AH312" s="101"/>
      <c r="AI312" s="101"/>
      <c r="AJ312" s="102"/>
      <c r="AK312" s="4"/>
      <c r="AL312" s="103"/>
      <c r="AM312" s="104"/>
      <c r="AN312" s="105"/>
      <c r="AO312" s="106"/>
      <c r="AP312" s="106"/>
      <c r="AQ312" s="110"/>
      <c r="AR312" s="110"/>
      <c r="AS312" s="109"/>
      <c r="AT312" s="110"/>
      <c r="AU312" s="111"/>
      <c r="AV312" s="111"/>
      <c r="AW312" s="111"/>
      <c r="AX312" s="111"/>
      <c r="AY312" s="113"/>
      <c r="AZ312" s="114"/>
      <c r="BA312" s="115"/>
      <c r="BB312" s="114"/>
    </row>
    <row r="313" ht="21.0" customHeight="1">
      <c r="B313" s="90"/>
      <c r="D313" s="91"/>
      <c r="E313" s="90"/>
      <c r="F313" s="92"/>
      <c r="G313" s="92"/>
      <c r="H313" s="93"/>
      <c r="I313" s="92"/>
      <c r="K313" s="119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119"/>
      <c r="AB313" s="119"/>
      <c r="AF313" s="23"/>
      <c r="AH313" s="101"/>
      <c r="AI313" s="101"/>
      <c r="AJ313" s="102"/>
      <c r="AK313" s="4"/>
      <c r="AL313" s="103"/>
      <c r="AM313" s="104"/>
      <c r="AN313" s="105"/>
      <c r="AO313" s="106"/>
      <c r="AP313" s="106"/>
      <c r="AQ313" s="110"/>
      <c r="AR313" s="110"/>
      <c r="AS313" s="109"/>
      <c r="AT313" s="110"/>
      <c r="AU313" s="111"/>
      <c r="AV313" s="111"/>
      <c r="AW313" s="111"/>
      <c r="AX313" s="111"/>
      <c r="AY313" s="113"/>
      <c r="AZ313" s="114"/>
      <c r="BA313" s="115"/>
      <c r="BB313" s="114"/>
    </row>
    <row r="314" ht="21.0" customHeight="1">
      <c r="B314" s="90"/>
      <c r="D314" s="91"/>
      <c r="E314" s="90"/>
      <c r="F314" s="92"/>
      <c r="G314" s="92"/>
      <c r="H314" s="93"/>
      <c r="I314" s="92"/>
      <c r="K314" s="119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119"/>
      <c r="AB314" s="119"/>
      <c r="AF314" s="23"/>
      <c r="AH314" s="101"/>
      <c r="AI314" s="101"/>
      <c r="AJ314" s="102"/>
      <c r="AK314" s="4"/>
      <c r="AL314" s="103"/>
      <c r="AM314" s="104"/>
      <c r="AN314" s="105"/>
      <c r="AO314" s="106"/>
      <c r="AP314" s="106"/>
      <c r="AQ314" s="110"/>
      <c r="AR314" s="110"/>
      <c r="AS314" s="109"/>
      <c r="AT314" s="110"/>
      <c r="AU314" s="111"/>
      <c r="AV314" s="111"/>
      <c r="AW314" s="111"/>
      <c r="AX314" s="111"/>
      <c r="AY314" s="113"/>
      <c r="AZ314" s="114"/>
      <c r="BA314" s="115"/>
      <c r="BB314" s="114"/>
    </row>
    <row r="315" ht="21.0" customHeight="1">
      <c r="B315" s="90"/>
      <c r="D315" s="91"/>
      <c r="E315" s="90"/>
      <c r="F315" s="92"/>
      <c r="G315" s="92"/>
      <c r="H315" s="93"/>
      <c r="I315" s="92"/>
      <c r="K315" s="119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119"/>
      <c r="AB315" s="119"/>
      <c r="AF315" s="23"/>
      <c r="AH315" s="101"/>
      <c r="AI315" s="101"/>
      <c r="AJ315" s="102"/>
      <c r="AK315" s="4"/>
      <c r="AL315" s="103"/>
      <c r="AM315" s="104"/>
      <c r="AN315" s="105"/>
      <c r="AO315" s="106"/>
      <c r="AP315" s="106"/>
      <c r="AQ315" s="110"/>
      <c r="AR315" s="110"/>
      <c r="AS315" s="109"/>
      <c r="AT315" s="110"/>
      <c r="AU315" s="111"/>
      <c r="AV315" s="111"/>
      <c r="AW315" s="111"/>
      <c r="AX315" s="111"/>
      <c r="AY315" s="113"/>
      <c r="AZ315" s="114"/>
      <c r="BA315" s="115"/>
      <c r="BB315" s="114"/>
    </row>
    <row r="316" ht="21.0" customHeight="1">
      <c r="B316" s="90"/>
      <c r="D316" s="91"/>
      <c r="E316" s="90"/>
      <c r="F316" s="92"/>
      <c r="G316" s="92"/>
      <c r="H316" s="93"/>
      <c r="I316" s="92"/>
      <c r="K316" s="119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119"/>
      <c r="AB316" s="119"/>
      <c r="AF316" s="23"/>
      <c r="AH316" s="101"/>
      <c r="AI316" s="101"/>
      <c r="AJ316" s="102"/>
      <c r="AK316" s="4"/>
      <c r="AL316" s="103"/>
      <c r="AM316" s="104"/>
      <c r="AN316" s="105"/>
      <c r="AO316" s="106"/>
      <c r="AP316" s="106"/>
      <c r="AQ316" s="110"/>
      <c r="AR316" s="110"/>
      <c r="AS316" s="109"/>
      <c r="AT316" s="110"/>
      <c r="AU316" s="111"/>
      <c r="AV316" s="111"/>
      <c r="AW316" s="111"/>
      <c r="AX316" s="111"/>
      <c r="AY316" s="113"/>
      <c r="AZ316" s="114"/>
      <c r="BA316" s="115"/>
      <c r="BB316" s="114"/>
    </row>
    <row r="317" ht="21.0" customHeight="1">
      <c r="B317" s="90"/>
      <c r="D317" s="91"/>
      <c r="E317" s="90"/>
      <c r="F317" s="92"/>
      <c r="G317" s="92"/>
      <c r="H317" s="93"/>
      <c r="I317" s="92"/>
      <c r="K317" s="119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119"/>
      <c r="AB317" s="119"/>
      <c r="AF317" s="23"/>
      <c r="AH317" s="101"/>
      <c r="AI317" s="101"/>
      <c r="AJ317" s="102"/>
      <c r="AK317" s="4"/>
      <c r="AL317" s="103"/>
      <c r="AM317" s="104"/>
      <c r="AN317" s="105"/>
      <c r="AO317" s="106"/>
      <c r="AP317" s="106"/>
      <c r="AQ317" s="110"/>
      <c r="AR317" s="110"/>
      <c r="AS317" s="109"/>
      <c r="AT317" s="110"/>
      <c r="AU317" s="111"/>
      <c r="AV317" s="111"/>
      <c r="AW317" s="111"/>
      <c r="AX317" s="111"/>
      <c r="AY317" s="113"/>
      <c r="AZ317" s="114"/>
      <c r="BA317" s="115"/>
      <c r="BB317" s="114"/>
    </row>
    <row r="318" ht="21.0" customHeight="1">
      <c r="B318" s="90"/>
      <c r="D318" s="91"/>
      <c r="E318" s="90"/>
      <c r="F318" s="92"/>
      <c r="G318" s="92"/>
      <c r="H318" s="93"/>
      <c r="I318" s="92"/>
      <c r="K318" s="119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119"/>
      <c r="AB318" s="119"/>
      <c r="AF318" s="23"/>
      <c r="AH318" s="101"/>
      <c r="AI318" s="101"/>
      <c r="AJ318" s="102"/>
      <c r="AK318" s="4"/>
      <c r="AL318" s="103"/>
      <c r="AM318" s="104"/>
      <c r="AN318" s="105"/>
      <c r="AO318" s="106"/>
      <c r="AP318" s="106"/>
      <c r="AQ318" s="110"/>
      <c r="AR318" s="110"/>
      <c r="AS318" s="109"/>
      <c r="AT318" s="110"/>
      <c r="AU318" s="111"/>
      <c r="AV318" s="111"/>
      <c r="AW318" s="111"/>
      <c r="AX318" s="111"/>
      <c r="AY318" s="113"/>
      <c r="AZ318" s="114"/>
      <c r="BA318" s="115"/>
      <c r="BB318" s="114"/>
    </row>
    <row r="319" ht="21.0" customHeight="1">
      <c r="B319" s="90"/>
      <c r="D319" s="91"/>
      <c r="E319" s="90"/>
      <c r="F319" s="92"/>
      <c r="G319" s="92"/>
      <c r="H319" s="93"/>
      <c r="I319" s="92"/>
      <c r="K319" s="119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119"/>
      <c r="AB319" s="119"/>
      <c r="AF319" s="23"/>
      <c r="AH319" s="101"/>
      <c r="AI319" s="101"/>
      <c r="AJ319" s="102"/>
      <c r="AK319" s="4"/>
      <c r="AL319" s="103"/>
      <c r="AM319" s="104"/>
      <c r="AN319" s="105"/>
      <c r="AO319" s="106"/>
      <c r="AP319" s="106"/>
      <c r="AQ319" s="110"/>
      <c r="AR319" s="110"/>
      <c r="AS319" s="109"/>
      <c r="AT319" s="110"/>
      <c r="AU319" s="111"/>
      <c r="AV319" s="111"/>
      <c r="AW319" s="111"/>
      <c r="AX319" s="111"/>
      <c r="AY319" s="113"/>
      <c r="AZ319" s="114"/>
      <c r="BA319" s="115"/>
      <c r="BB319" s="114"/>
    </row>
    <row r="320" ht="21.0" customHeight="1">
      <c r="B320" s="90"/>
      <c r="D320" s="91"/>
      <c r="E320" s="90"/>
      <c r="F320" s="92"/>
      <c r="G320" s="92"/>
      <c r="H320" s="93"/>
      <c r="I320" s="92"/>
      <c r="K320" s="119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119"/>
      <c r="AB320" s="119"/>
      <c r="AF320" s="23"/>
      <c r="AH320" s="101"/>
      <c r="AI320" s="101"/>
      <c r="AJ320" s="102"/>
      <c r="AK320" s="4"/>
      <c r="AL320" s="103"/>
      <c r="AM320" s="104"/>
      <c r="AN320" s="105"/>
      <c r="AO320" s="106"/>
      <c r="AP320" s="106"/>
      <c r="AQ320" s="110"/>
      <c r="AR320" s="110"/>
      <c r="AS320" s="109"/>
      <c r="AT320" s="110"/>
      <c r="AU320" s="111"/>
      <c r="AV320" s="111"/>
      <c r="AW320" s="111"/>
      <c r="AX320" s="111"/>
      <c r="AY320" s="113"/>
      <c r="AZ320" s="114"/>
      <c r="BA320" s="115"/>
      <c r="BB320" s="114"/>
    </row>
    <row r="321" ht="21.0" customHeight="1">
      <c r="B321" s="90"/>
      <c r="D321" s="91"/>
      <c r="E321" s="90"/>
      <c r="F321" s="92"/>
      <c r="G321" s="92"/>
      <c r="H321" s="93"/>
      <c r="I321" s="92"/>
      <c r="K321" s="119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119"/>
      <c r="AB321" s="119"/>
      <c r="AF321" s="23"/>
      <c r="AH321" s="101"/>
      <c r="AI321" s="101"/>
      <c r="AJ321" s="102"/>
      <c r="AK321" s="4"/>
      <c r="AL321" s="103"/>
      <c r="AM321" s="104"/>
      <c r="AN321" s="105"/>
      <c r="AO321" s="106"/>
      <c r="AP321" s="106"/>
      <c r="AQ321" s="110"/>
      <c r="AR321" s="110"/>
      <c r="AS321" s="109"/>
      <c r="AT321" s="110"/>
      <c r="AU321" s="111"/>
      <c r="AV321" s="111"/>
      <c r="AW321" s="111"/>
      <c r="AX321" s="111"/>
      <c r="AY321" s="113"/>
      <c r="AZ321" s="114"/>
      <c r="BA321" s="115"/>
      <c r="BB321" s="114"/>
    </row>
    <row r="322" ht="21.0" customHeight="1">
      <c r="B322" s="90"/>
      <c r="D322" s="91"/>
      <c r="E322" s="90"/>
      <c r="F322" s="92"/>
      <c r="G322" s="92"/>
      <c r="H322" s="93"/>
      <c r="I322" s="92"/>
      <c r="K322" s="119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119"/>
      <c r="AB322" s="119"/>
      <c r="AF322" s="23"/>
      <c r="AH322" s="101"/>
      <c r="AI322" s="101"/>
      <c r="AJ322" s="102"/>
      <c r="AK322" s="4"/>
      <c r="AL322" s="103"/>
      <c r="AM322" s="104"/>
      <c r="AN322" s="105"/>
      <c r="AO322" s="106"/>
      <c r="AP322" s="106"/>
      <c r="AQ322" s="110"/>
      <c r="AR322" s="110"/>
      <c r="AS322" s="109"/>
      <c r="AT322" s="110"/>
      <c r="AU322" s="111"/>
      <c r="AV322" s="111"/>
      <c r="AW322" s="111"/>
      <c r="AX322" s="111"/>
      <c r="AY322" s="113"/>
      <c r="AZ322" s="114"/>
      <c r="BA322" s="115"/>
      <c r="BB322" s="114"/>
    </row>
    <row r="323" ht="21.0" customHeight="1">
      <c r="B323" s="90"/>
      <c r="D323" s="91"/>
      <c r="E323" s="90"/>
      <c r="F323" s="92"/>
      <c r="G323" s="92"/>
      <c r="H323" s="93"/>
      <c r="I323" s="92"/>
      <c r="K323" s="119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119"/>
      <c r="AB323" s="119"/>
      <c r="AF323" s="23"/>
      <c r="AH323" s="101"/>
      <c r="AI323" s="101"/>
      <c r="AJ323" s="102"/>
      <c r="AK323" s="4"/>
      <c r="AL323" s="103"/>
      <c r="AM323" s="104"/>
      <c r="AN323" s="105"/>
      <c r="AO323" s="106"/>
      <c r="AP323" s="106"/>
      <c r="AQ323" s="110"/>
      <c r="AR323" s="110"/>
      <c r="AS323" s="109"/>
      <c r="AT323" s="110"/>
      <c r="AU323" s="111"/>
      <c r="AV323" s="111"/>
      <c r="AW323" s="111"/>
      <c r="AX323" s="111"/>
      <c r="AY323" s="113"/>
      <c r="AZ323" s="114"/>
      <c r="BA323" s="115"/>
      <c r="BB323" s="114"/>
    </row>
    <row r="324" ht="21.0" customHeight="1">
      <c r="B324" s="90"/>
      <c r="D324" s="91"/>
      <c r="E324" s="90"/>
      <c r="F324" s="92"/>
      <c r="G324" s="92"/>
      <c r="H324" s="93"/>
      <c r="I324" s="92"/>
      <c r="K324" s="119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119"/>
      <c r="AB324" s="119"/>
      <c r="AF324" s="23"/>
      <c r="AH324" s="101"/>
      <c r="AI324" s="101"/>
      <c r="AJ324" s="102"/>
      <c r="AK324" s="4"/>
      <c r="AL324" s="103"/>
      <c r="AM324" s="104"/>
      <c r="AN324" s="105"/>
      <c r="AO324" s="106"/>
      <c r="AP324" s="106"/>
      <c r="AQ324" s="110"/>
      <c r="AR324" s="110"/>
      <c r="AS324" s="109"/>
      <c r="AT324" s="110"/>
      <c r="AU324" s="111"/>
      <c r="AV324" s="111"/>
      <c r="AW324" s="111"/>
      <c r="AX324" s="111"/>
      <c r="AY324" s="113"/>
      <c r="AZ324" s="114"/>
      <c r="BA324" s="115"/>
      <c r="BB324" s="114"/>
    </row>
    <row r="325" ht="21.0" customHeight="1">
      <c r="B325" s="90"/>
      <c r="D325" s="91"/>
      <c r="E325" s="90"/>
      <c r="F325" s="92"/>
      <c r="G325" s="92"/>
      <c r="H325" s="93"/>
      <c r="I325" s="92"/>
      <c r="K325" s="119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119"/>
      <c r="AB325" s="119"/>
      <c r="AF325" s="23"/>
      <c r="AH325" s="101"/>
      <c r="AI325" s="101"/>
      <c r="AJ325" s="102"/>
      <c r="AK325" s="4"/>
      <c r="AL325" s="103"/>
      <c r="AM325" s="104"/>
      <c r="AN325" s="105"/>
      <c r="AO325" s="106"/>
      <c r="AP325" s="106"/>
      <c r="AQ325" s="110"/>
      <c r="AR325" s="110"/>
      <c r="AS325" s="109"/>
      <c r="AT325" s="110"/>
      <c r="AU325" s="111"/>
      <c r="AV325" s="111"/>
      <c r="AW325" s="111"/>
      <c r="AX325" s="111"/>
      <c r="AY325" s="113"/>
      <c r="AZ325" s="114"/>
      <c r="BA325" s="115"/>
      <c r="BB325" s="114"/>
    </row>
    <row r="326" ht="21.0" customHeight="1">
      <c r="B326" s="90"/>
      <c r="D326" s="91"/>
      <c r="E326" s="90"/>
      <c r="F326" s="92"/>
      <c r="G326" s="92"/>
      <c r="H326" s="93"/>
      <c r="I326" s="92"/>
      <c r="K326" s="119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119"/>
      <c r="AB326" s="119"/>
      <c r="AF326" s="23"/>
      <c r="AH326" s="101"/>
      <c r="AI326" s="101"/>
      <c r="AJ326" s="102"/>
      <c r="AK326" s="4"/>
      <c r="AL326" s="103"/>
      <c r="AM326" s="104"/>
      <c r="AN326" s="105"/>
      <c r="AO326" s="106"/>
      <c r="AP326" s="106"/>
      <c r="AQ326" s="110"/>
      <c r="AR326" s="110"/>
      <c r="AS326" s="109"/>
      <c r="AT326" s="110"/>
      <c r="AU326" s="111"/>
      <c r="AV326" s="111"/>
      <c r="AW326" s="111"/>
      <c r="AX326" s="111"/>
      <c r="AY326" s="113"/>
      <c r="AZ326" s="114"/>
      <c r="BA326" s="115"/>
      <c r="BB326" s="114"/>
    </row>
    <row r="327" ht="21.0" customHeight="1">
      <c r="B327" s="90"/>
      <c r="D327" s="91"/>
      <c r="E327" s="90"/>
      <c r="F327" s="92"/>
      <c r="G327" s="92"/>
      <c r="H327" s="93"/>
      <c r="I327" s="92"/>
      <c r="K327" s="119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119"/>
      <c r="AB327" s="119"/>
      <c r="AF327" s="23"/>
      <c r="AH327" s="101"/>
      <c r="AI327" s="101"/>
      <c r="AJ327" s="102"/>
      <c r="AK327" s="4"/>
      <c r="AL327" s="103"/>
      <c r="AM327" s="104"/>
      <c r="AN327" s="105"/>
      <c r="AO327" s="106"/>
      <c r="AP327" s="106"/>
      <c r="AQ327" s="110"/>
      <c r="AR327" s="110"/>
      <c r="AS327" s="109"/>
      <c r="AT327" s="110"/>
      <c r="AU327" s="111"/>
      <c r="AV327" s="111"/>
      <c r="AW327" s="111"/>
      <c r="AX327" s="111"/>
      <c r="AY327" s="113"/>
      <c r="AZ327" s="114"/>
      <c r="BA327" s="115"/>
      <c r="BB327" s="114"/>
    </row>
    <row r="328" ht="21.0" customHeight="1">
      <c r="B328" s="90"/>
      <c r="D328" s="91"/>
      <c r="E328" s="90"/>
      <c r="F328" s="92"/>
      <c r="G328" s="92"/>
      <c r="H328" s="93"/>
      <c r="I328" s="92"/>
      <c r="K328" s="119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119"/>
      <c r="AB328" s="119"/>
      <c r="AF328" s="23"/>
      <c r="AH328" s="101"/>
      <c r="AI328" s="101"/>
      <c r="AJ328" s="102"/>
      <c r="AK328" s="4"/>
      <c r="AL328" s="103"/>
      <c r="AM328" s="104"/>
      <c r="AN328" s="105"/>
      <c r="AO328" s="106"/>
      <c r="AP328" s="106"/>
      <c r="AQ328" s="110"/>
      <c r="AR328" s="110"/>
      <c r="AS328" s="109"/>
      <c r="AT328" s="110"/>
      <c r="AU328" s="111"/>
      <c r="AV328" s="111"/>
      <c r="AW328" s="111"/>
      <c r="AX328" s="111"/>
      <c r="AY328" s="113"/>
      <c r="AZ328" s="114"/>
      <c r="BA328" s="115"/>
      <c r="BB328" s="114"/>
    </row>
    <row r="329" ht="21.0" customHeight="1">
      <c r="B329" s="90"/>
      <c r="D329" s="91"/>
      <c r="E329" s="90"/>
      <c r="F329" s="92"/>
      <c r="G329" s="92"/>
      <c r="H329" s="93"/>
      <c r="I329" s="92"/>
      <c r="K329" s="119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119"/>
      <c r="AB329" s="119"/>
      <c r="AF329" s="23"/>
      <c r="AH329" s="101"/>
      <c r="AI329" s="101"/>
      <c r="AJ329" s="102"/>
      <c r="AK329" s="4"/>
      <c r="AL329" s="103"/>
      <c r="AM329" s="104"/>
      <c r="AN329" s="105"/>
      <c r="AO329" s="106"/>
      <c r="AP329" s="106"/>
      <c r="AQ329" s="110"/>
      <c r="AR329" s="110"/>
      <c r="AS329" s="109"/>
      <c r="AT329" s="110"/>
      <c r="AU329" s="111"/>
      <c r="AV329" s="111"/>
      <c r="AW329" s="111"/>
      <c r="AX329" s="111"/>
      <c r="AY329" s="113"/>
      <c r="AZ329" s="114"/>
      <c r="BA329" s="115"/>
      <c r="BB329" s="114"/>
    </row>
    <row r="330" ht="21.0" customHeight="1">
      <c r="B330" s="90"/>
      <c r="D330" s="91"/>
      <c r="E330" s="90"/>
      <c r="F330" s="92"/>
      <c r="G330" s="92"/>
      <c r="H330" s="93"/>
      <c r="I330" s="92"/>
      <c r="K330" s="119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119"/>
      <c r="AB330" s="119"/>
      <c r="AF330" s="23"/>
      <c r="AH330" s="101"/>
      <c r="AI330" s="101"/>
      <c r="AJ330" s="102"/>
      <c r="AK330" s="4"/>
      <c r="AL330" s="103"/>
      <c r="AM330" s="104"/>
      <c r="AN330" s="105"/>
      <c r="AO330" s="106"/>
      <c r="AP330" s="106"/>
      <c r="AQ330" s="110"/>
      <c r="AR330" s="110"/>
      <c r="AS330" s="109"/>
      <c r="AT330" s="110"/>
      <c r="AU330" s="111"/>
      <c r="AV330" s="111"/>
      <c r="AW330" s="111"/>
      <c r="AX330" s="111"/>
      <c r="AY330" s="113"/>
      <c r="AZ330" s="114"/>
      <c r="BA330" s="115"/>
      <c r="BB330" s="114"/>
    </row>
    <row r="331" ht="21.0" customHeight="1">
      <c r="B331" s="90"/>
      <c r="D331" s="91"/>
      <c r="E331" s="90"/>
      <c r="F331" s="92"/>
      <c r="G331" s="92"/>
      <c r="H331" s="93"/>
      <c r="I331" s="92"/>
      <c r="K331" s="119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119"/>
      <c r="AB331" s="119"/>
      <c r="AF331" s="23"/>
      <c r="AH331" s="101"/>
      <c r="AI331" s="101"/>
      <c r="AJ331" s="102"/>
      <c r="AK331" s="4"/>
      <c r="AL331" s="103"/>
      <c r="AM331" s="104"/>
      <c r="AN331" s="105"/>
      <c r="AO331" s="106"/>
      <c r="AP331" s="106"/>
      <c r="AQ331" s="110"/>
      <c r="AR331" s="110"/>
      <c r="AS331" s="109"/>
      <c r="AT331" s="110"/>
      <c r="AU331" s="111"/>
      <c r="AV331" s="111"/>
      <c r="AW331" s="111"/>
      <c r="AX331" s="111"/>
      <c r="AY331" s="113"/>
      <c r="AZ331" s="114"/>
      <c r="BA331" s="115"/>
      <c r="BB331" s="114"/>
    </row>
    <row r="332" ht="21.0" customHeight="1">
      <c r="B332" s="90"/>
      <c r="D332" s="91"/>
      <c r="E332" s="90"/>
      <c r="F332" s="92"/>
      <c r="G332" s="92"/>
      <c r="H332" s="93"/>
      <c r="I332" s="92"/>
      <c r="K332" s="119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119"/>
      <c r="AB332" s="119"/>
      <c r="AF332" s="23"/>
      <c r="AH332" s="101"/>
      <c r="AI332" s="101"/>
      <c r="AJ332" s="102"/>
      <c r="AK332" s="4"/>
      <c r="AL332" s="103"/>
      <c r="AM332" s="104"/>
      <c r="AN332" s="105"/>
      <c r="AO332" s="106"/>
      <c r="AP332" s="106"/>
      <c r="AQ332" s="110"/>
      <c r="AR332" s="110"/>
      <c r="AS332" s="109"/>
      <c r="AT332" s="110"/>
      <c r="AU332" s="111"/>
      <c r="AV332" s="111"/>
      <c r="AW332" s="111"/>
      <c r="AX332" s="111"/>
      <c r="AY332" s="113"/>
      <c r="AZ332" s="114"/>
      <c r="BA332" s="115"/>
      <c r="BB332" s="114"/>
    </row>
    <row r="333" ht="21.0" customHeight="1">
      <c r="B333" s="90"/>
      <c r="D333" s="91"/>
      <c r="E333" s="90"/>
      <c r="F333" s="92"/>
      <c r="G333" s="92"/>
      <c r="H333" s="93"/>
      <c r="I333" s="92"/>
      <c r="K333" s="119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119"/>
      <c r="AB333" s="119"/>
      <c r="AF333" s="23"/>
      <c r="AH333" s="101"/>
      <c r="AI333" s="101"/>
      <c r="AJ333" s="102"/>
      <c r="AK333" s="4"/>
      <c r="AL333" s="103"/>
      <c r="AM333" s="104"/>
      <c r="AN333" s="105"/>
      <c r="AO333" s="106"/>
      <c r="AP333" s="106"/>
      <c r="AQ333" s="110"/>
      <c r="AR333" s="110"/>
      <c r="AS333" s="109"/>
      <c r="AT333" s="110"/>
      <c r="AU333" s="111"/>
      <c r="AV333" s="111"/>
      <c r="AW333" s="111"/>
      <c r="AX333" s="111"/>
      <c r="AY333" s="113"/>
      <c r="AZ333" s="114"/>
      <c r="BA333" s="115"/>
      <c r="BB333" s="114"/>
    </row>
    <row r="334" ht="21.0" customHeight="1">
      <c r="B334" s="90"/>
      <c r="D334" s="91"/>
      <c r="E334" s="90"/>
      <c r="F334" s="92"/>
      <c r="G334" s="92"/>
      <c r="H334" s="93"/>
      <c r="I334" s="92"/>
      <c r="K334" s="119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119"/>
      <c r="AB334" s="119"/>
      <c r="AF334" s="23"/>
      <c r="AH334" s="101"/>
      <c r="AI334" s="101"/>
      <c r="AJ334" s="102"/>
      <c r="AK334" s="4"/>
      <c r="AL334" s="103"/>
      <c r="AM334" s="104"/>
      <c r="AN334" s="105"/>
      <c r="AO334" s="106"/>
      <c r="AP334" s="106"/>
      <c r="AQ334" s="110"/>
      <c r="AR334" s="110"/>
      <c r="AS334" s="109"/>
      <c r="AT334" s="110"/>
      <c r="AU334" s="111"/>
      <c r="AV334" s="111"/>
      <c r="AW334" s="111"/>
      <c r="AX334" s="111"/>
      <c r="AY334" s="113"/>
      <c r="AZ334" s="114"/>
      <c r="BA334" s="115"/>
      <c r="BB334" s="114"/>
    </row>
    <row r="335" ht="21.0" customHeight="1">
      <c r="B335" s="90"/>
      <c r="D335" s="91"/>
      <c r="E335" s="90"/>
      <c r="F335" s="92"/>
      <c r="G335" s="92"/>
      <c r="H335" s="93"/>
      <c r="I335" s="92"/>
      <c r="K335" s="119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119"/>
      <c r="AB335" s="119"/>
      <c r="AF335" s="23"/>
      <c r="AH335" s="101"/>
      <c r="AI335" s="101"/>
      <c r="AJ335" s="102"/>
      <c r="AK335" s="4"/>
      <c r="AL335" s="103"/>
      <c r="AM335" s="104"/>
      <c r="AN335" s="105"/>
      <c r="AO335" s="106"/>
      <c r="AP335" s="106"/>
      <c r="AQ335" s="110"/>
      <c r="AR335" s="110"/>
      <c r="AS335" s="109"/>
      <c r="AT335" s="110"/>
      <c r="AU335" s="111"/>
      <c r="AV335" s="111"/>
      <c r="AW335" s="111"/>
      <c r="AX335" s="111"/>
      <c r="AY335" s="113"/>
      <c r="AZ335" s="114"/>
      <c r="BA335" s="115"/>
      <c r="BB335" s="114"/>
    </row>
    <row r="336" ht="21.0" customHeight="1">
      <c r="B336" s="90"/>
      <c r="D336" s="91"/>
      <c r="E336" s="90"/>
      <c r="F336" s="92"/>
      <c r="G336" s="92"/>
      <c r="H336" s="93"/>
      <c r="I336" s="92"/>
      <c r="K336" s="119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19"/>
      <c r="AB336" s="119"/>
      <c r="AF336" s="23"/>
      <c r="AH336" s="101"/>
      <c r="AI336" s="101"/>
      <c r="AJ336" s="102"/>
      <c r="AK336" s="4"/>
      <c r="AL336" s="103"/>
      <c r="AM336" s="104"/>
      <c r="AN336" s="105"/>
      <c r="AO336" s="106"/>
      <c r="AP336" s="106"/>
      <c r="AQ336" s="110"/>
      <c r="AR336" s="110"/>
      <c r="AS336" s="109"/>
      <c r="AT336" s="110"/>
      <c r="AU336" s="111"/>
      <c r="AV336" s="111"/>
      <c r="AW336" s="111"/>
      <c r="AX336" s="111"/>
      <c r="AY336" s="113"/>
      <c r="AZ336" s="114"/>
      <c r="BA336" s="115"/>
      <c r="BB336" s="114"/>
    </row>
    <row r="337" ht="21.0" customHeight="1">
      <c r="B337" s="90"/>
      <c r="D337" s="91"/>
      <c r="E337" s="90"/>
      <c r="F337" s="92"/>
      <c r="G337" s="92"/>
      <c r="H337" s="93"/>
      <c r="I337" s="92"/>
      <c r="K337" s="119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119"/>
      <c r="AB337" s="119"/>
      <c r="AF337" s="23"/>
      <c r="AH337" s="101"/>
      <c r="AI337" s="101"/>
      <c r="AJ337" s="102"/>
      <c r="AK337" s="4"/>
      <c r="AL337" s="103"/>
      <c r="AM337" s="104"/>
      <c r="AN337" s="105"/>
      <c r="AO337" s="106"/>
      <c r="AP337" s="106"/>
      <c r="AQ337" s="110"/>
      <c r="AR337" s="110"/>
      <c r="AS337" s="109"/>
      <c r="AT337" s="110"/>
      <c r="AU337" s="111"/>
      <c r="AV337" s="111"/>
      <c r="AW337" s="111"/>
      <c r="AX337" s="111"/>
      <c r="AY337" s="113"/>
      <c r="AZ337" s="114"/>
      <c r="BA337" s="115"/>
      <c r="BB337" s="114"/>
    </row>
    <row r="338" ht="21.0" customHeight="1">
      <c r="B338" s="90"/>
      <c r="D338" s="91"/>
      <c r="E338" s="90"/>
      <c r="F338" s="92"/>
      <c r="G338" s="92"/>
      <c r="H338" s="93"/>
      <c r="I338" s="92"/>
      <c r="K338" s="119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119"/>
      <c r="AB338" s="119"/>
      <c r="AF338" s="23"/>
      <c r="AH338" s="101"/>
      <c r="AI338" s="101"/>
      <c r="AJ338" s="102"/>
      <c r="AK338" s="4"/>
      <c r="AL338" s="103"/>
      <c r="AM338" s="104"/>
      <c r="AN338" s="105"/>
      <c r="AO338" s="106"/>
      <c r="AP338" s="106"/>
      <c r="AQ338" s="110"/>
      <c r="AR338" s="110"/>
      <c r="AS338" s="109"/>
      <c r="AT338" s="110"/>
      <c r="AU338" s="111"/>
      <c r="AV338" s="111"/>
      <c r="AW338" s="111"/>
      <c r="AX338" s="111"/>
      <c r="AY338" s="113"/>
      <c r="AZ338" s="114"/>
      <c r="BA338" s="115"/>
      <c r="BB338" s="114"/>
    </row>
    <row r="339" ht="21.0" customHeight="1">
      <c r="B339" s="90"/>
      <c r="D339" s="91"/>
      <c r="E339" s="90"/>
      <c r="F339" s="92"/>
      <c r="G339" s="92"/>
      <c r="H339" s="93"/>
      <c r="I339" s="92"/>
      <c r="K339" s="119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119"/>
      <c r="AB339" s="119"/>
      <c r="AF339" s="23"/>
      <c r="AH339" s="101"/>
      <c r="AI339" s="101"/>
      <c r="AJ339" s="102"/>
      <c r="AK339" s="4"/>
      <c r="AL339" s="103"/>
      <c r="AM339" s="104"/>
      <c r="AN339" s="105"/>
      <c r="AO339" s="106"/>
      <c r="AP339" s="106"/>
      <c r="AQ339" s="110"/>
      <c r="AR339" s="110"/>
      <c r="AS339" s="109"/>
      <c r="AT339" s="110"/>
      <c r="AU339" s="111"/>
      <c r="AV339" s="111"/>
      <c r="AW339" s="111"/>
      <c r="AX339" s="111"/>
      <c r="AY339" s="113"/>
      <c r="AZ339" s="114"/>
      <c r="BA339" s="115"/>
      <c r="BB339" s="114"/>
    </row>
    <row r="340" ht="21.0" customHeight="1">
      <c r="B340" s="90"/>
      <c r="D340" s="91"/>
      <c r="E340" s="90"/>
      <c r="F340" s="92"/>
      <c r="G340" s="92"/>
      <c r="H340" s="93"/>
      <c r="I340" s="92"/>
      <c r="K340" s="119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119"/>
      <c r="AB340" s="119"/>
      <c r="AF340" s="23"/>
      <c r="AH340" s="101"/>
      <c r="AI340" s="101"/>
      <c r="AJ340" s="102"/>
      <c r="AK340" s="4"/>
      <c r="AL340" s="103"/>
      <c r="AM340" s="104"/>
      <c r="AN340" s="105"/>
      <c r="AO340" s="106"/>
      <c r="AP340" s="106"/>
      <c r="AQ340" s="110"/>
      <c r="AR340" s="110"/>
      <c r="AS340" s="109"/>
      <c r="AT340" s="110"/>
      <c r="AU340" s="111"/>
      <c r="AV340" s="111"/>
      <c r="AW340" s="111"/>
      <c r="AX340" s="111"/>
      <c r="AY340" s="113"/>
      <c r="AZ340" s="114"/>
      <c r="BA340" s="115"/>
      <c r="BB340" s="114"/>
    </row>
    <row r="341" ht="21.0" customHeight="1">
      <c r="B341" s="90"/>
      <c r="D341" s="91"/>
      <c r="E341" s="90"/>
      <c r="F341" s="92"/>
      <c r="G341" s="92"/>
      <c r="H341" s="93"/>
      <c r="I341" s="92"/>
      <c r="K341" s="119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119"/>
      <c r="AB341" s="119"/>
      <c r="AF341" s="23"/>
      <c r="AH341" s="101"/>
      <c r="AI341" s="101"/>
      <c r="AJ341" s="102"/>
      <c r="AK341" s="4"/>
      <c r="AL341" s="103"/>
      <c r="AM341" s="104"/>
      <c r="AN341" s="105"/>
      <c r="AO341" s="106"/>
      <c r="AP341" s="106"/>
      <c r="AQ341" s="110"/>
      <c r="AR341" s="110"/>
      <c r="AS341" s="109"/>
      <c r="AT341" s="110"/>
      <c r="AU341" s="111"/>
      <c r="AV341" s="111"/>
      <c r="AW341" s="111"/>
      <c r="AX341" s="111"/>
      <c r="AY341" s="113"/>
      <c r="AZ341" s="114"/>
      <c r="BA341" s="115"/>
      <c r="BB341" s="114"/>
    </row>
    <row r="342" ht="21.0" customHeight="1">
      <c r="B342" s="90"/>
      <c r="D342" s="91"/>
      <c r="E342" s="90"/>
      <c r="F342" s="92"/>
      <c r="G342" s="92"/>
      <c r="H342" s="93"/>
      <c r="I342" s="92"/>
      <c r="K342" s="119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119"/>
      <c r="AB342" s="119"/>
      <c r="AF342" s="23"/>
      <c r="AH342" s="101"/>
      <c r="AI342" s="101"/>
      <c r="AJ342" s="102"/>
      <c r="AK342" s="4"/>
      <c r="AL342" s="103"/>
      <c r="AM342" s="104"/>
      <c r="AN342" s="105"/>
      <c r="AO342" s="106"/>
      <c r="AP342" s="106"/>
      <c r="AQ342" s="110"/>
      <c r="AR342" s="110"/>
      <c r="AS342" s="109"/>
      <c r="AT342" s="110"/>
      <c r="AU342" s="111"/>
      <c r="AV342" s="111"/>
      <c r="AW342" s="111"/>
      <c r="AX342" s="111"/>
      <c r="AY342" s="113"/>
      <c r="AZ342" s="114"/>
      <c r="BA342" s="115"/>
      <c r="BB342" s="114"/>
    </row>
    <row r="343" ht="21.0" customHeight="1">
      <c r="B343" s="90"/>
      <c r="D343" s="91"/>
      <c r="E343" s="90"/>
      <c r="F343" s="92"/>
      <c r="G343" s="92"/>
      <c r="H343" s="93"/>
      <c r="I343" s="92"/>
      <c r="K343" s="119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119"/>
      <c r="AB343" s="119"/>
      <c r="AF343" s="23"/>
      <c r="AH343" s="101"/>
      <c r="AI343" s="101"/>
      <c r="AJ343" s="102"/>
      <c r="AK343" s="4"/>
      <c r="AL343" s="103"/>
      <c r="AM343" s="104"/>
      <c r="AN343" s="105"/>
      <c r="AO343" s="106"/>
      <c r="AP343" s="106"/>
      <c r="AQ343" s="110"/>
      <c r="AR343" s="110"/>
      <c r="AS343" s="109"/>
      <c r="AT343" s="110"/>
      <c r="AU343" s="111"/>
      <c r="AV343" s="111"/>
      <c r="AW343" s="111"/>
      <c r="AX343" s="111"/>
      <c r="AY343" s="113"/>
      <c r="AZ343" s="114"/>
      <c r="BA343" s="115"/>
      <c r="BB343" s="114"/>
    </row>
    <row r="344" ht="21.0" customHeight="1">
      <c r="B344" s="90"/>
      <c r="D344" s="91"/>
      <c r="E344" s="90"/>
      <c r="F344" s="92"/>
      <c r="G344" s="92"/>
      <c r="H344" s="93"/>
      <c r="I344" s="92"/>
      <c r="K344" s="119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119"/>
      <c r="AB344" s="119"/>
      <c r="AF344" s="23"/>
      <c r="AH344" s="101"/>
      <c r="AI344" s="101"/>
      <c r="AJ344" s="102"/>
      <c r="AK344" s="4"/>
      <c r="AL344" s="103"/>
      <c r="AM344" s="104"/>
      <c r="AN344" s="105"/>
      <c r="AO344" s="106"/>
      <c r="AP344" s="106"/>
      <c r="AQ344" s="110"/>
      <c r="AR344" s="110"/>
      <c r="AS344" s="109"/>
      <c r="AT344" s="110"/>
      <c r="AU344" s="111"/>
      <c r="AV344" s="111"/>
      <c r="AW344" s="111"/>
      <c r="AX344" s="111"/>
      <c r="AY344" s="113"/>
      <c r="AZ344" s="114"/>
      <c r="BA344" s="115"/>
      <c r="BB344" s="114"/>
    </row>
    <row r="345" ht="21.0" customHeight="1">
      <c r="B345" s="90"/>
      <c r="D345" s="91"/>
      <c r="E345" s="90"/>
      <c r="F345" s="92"/>
      <c r="G345" s="92"/>
      <c r="H345" s="93"/>
      <c r="I345" s="92"/>
      <c r="K345" s="119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119"/>
      <c r="AB345" s="119"/>
      <c r="AF345" s="23"/>
      <c r="AH345" s="101"/>
      <c r="AI345" s="101"/>
      <c r="AJ345" s="102"/>
      <c r="AK345" s="4"/>
      <c r="AL345" s="103"/>
      <c r="AM345" s="104"/>
      <c r="AN345" s="105"/>
      <c r="AO345" s="106"/>
      <c r="AP345" s="106"/>
      <c r="AQ345" s="110"/>
      <c r="AR345" s="110"/>
      <c r="AS345" s="109"/>
      <c r="AT345" s="110"/>
      <c r="AU345" s="111"/>
      <c r="AV345" s="111"/>
      <c r="AW345" s="111"/>
      <c r="AX345" s="111"/>
      <c r="AY345" s="113"/>
      <c r="AZ345" s="114"/>
      <c r="BA345" s="115"/>
      <c r="BB345" s="114"/>
    </row>
    <row r="346" ht="21.0" customHeight="1">
      <c r="B346" s="90"/>
      <c r="D346" s="91"/>
      <c r="E346" s="90"/>
      <c r="F346" s="92"/>
      <c r="G346" s="92"/>
      <c r="H346" s="93"/>
      <c r="I346" s="92"/>
      <c r="K346" s="119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119"/>
      <c r="AB346" s="119"/>
      <c r="AF346" s="23"/>
      <c r="AH346" s="101"/>
      <c r="AI346" s="101"/>
      <c r="AJ346" s="102"/>
      <c r="AK346" s="4"/>
      <c r="AL346" s="103"/>
      <c r="AM346" s="104"/>
      <c r="AN346" s="105"/>
      <c r="AO346" s="106"/>
      <c r="AP346" s="106"/>
      <c r="AQ346" s="110"/>
      <c r="AR346" s="110"/>
      <c r="AS346" s="109"/>
      <c r="AT346" s="110"/>
      <c r="AU346" s="111"/>
      <c r="AV346" s="111"/>
      <c r="AW346" s="111"/>
      <c r="AX346" s="111"/>
      <c r="AY346" s="113"/>
      <c r="AZ346" s="114"/>
      <c r="BA346" s="115"/>
      <c r="BB346" s="114"/>
    </row>
    <row r="347" ht="21.0" customHeight="1">
      <c r="B347" s="90"/>
      <c r="D347" s="91"/>
      <c r="E347" s="90"/>
      <c r="F347" s="92"/>
      <c r="G347" s="92"/>
      <c r="H347" s="93"/>
      <c r="I347" s="92"/>
      <c r="K347" s="119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119"/>
      <c r="AB347" s="119"/>
      <c r="AF347" s="23"/>
      <c r="AH347" s="101"/>
      <c r="AI347" s="101"/>
      <c r="AJ347" s="102"/>
      <c r="AK347" s="4"/>
      <c r="AL347" s="103"/>
      <c r="AM347" s="104"/>
      <c r="AN347" s="105"/>
      <c r="AO347" s="106"/>
      <c r="AP347" s="106"/>
      <c r="AQ347" s="110"/>
      <c r="AR347" s="110"/>
      <c r="AS347" s="109"/>
      <c r="AT347" s="110"/>
      <c r="AU347" s="111"/>
      <c r="AV347" s="111"/>
      <c r="AW347" s="111"/>
      <c r="AX347" s="111"/>
      <c r="AY347" s="113"/>
      <c r="AZ347" s="114"/>
      <c r="BA347" s="115"/>
      <c r="BB347" s="114"/>
    </row>
    <row r="348" ht="21.0" customHeight="1">
      <c r="B348" s="90"/>
      <c r="D348" s="91"/>
      <c r="E348" s="90"/>
      <c r="F348" s="92"/>
      <c r="G348" s="92"/>
      <c r="H348" s="93"/>
      <c r="I348" s="92"/>
      <c r="K348" s="119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119"/>
      <c r="AB348" s="119"/>
      <c r="AF348" s="23"/>
      <c r="AH348" s="101"/>
      <c r="AI348" s="101"/>
      <c r="AJ348" s="102"/>
      <c r="AK348" s="4"/>
      <c r="AL348" s="103"/>
      <c r="AM348" s="104"/>
      <c r="AN348" s="105"/>
      <c r="AO348" s="106"/>
      <c r="AP348" s="106"/>
      <c r="AQ348" s="110"/>
      <c r="AR348" s="110"/>
      <c r="AS348" s="109"/>
      <c r="AT348" s="110"/>
      <c r="AU348" s="111"/>
      <c r="AV348" s="111"/>
      <c r="AW348" s="111"/>
      <c r="AX348" s="111"/>
      <c r="AY348" s="113"/>
      <c r="AZ348" s="114"/>
      <c r="BA348" s="115"/>
      <c r="BB348" s="114"/>
    </row>
    <row r="349" ht="21.0" customHeight="1">
      <c r="B349" s="90"/>
      <c r="D349" s="91"/>
      <c r="E349" s="90"/>
      <c r="F349" s="92"/>
      <c r="G349" s="92"/>
      <c r="H349" s="93"/>
      <c r="I349" s="92"/>
      <c r="K349" s="119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119"/>
      <c r="AB349" s="119"/>
      <c r="AF349" s="23"/>
      <c r="AH349" s="101"/>
      <c r="AI349" s="101"/>
      <c r="AJ349" s="102"/>
      <c r="AK349" s="4"/>
      <c r="AL349" s="103"/>
      <c r="AM349" s="104"/>
      <c r="AN349" s="105"/>
      <c r="AO349" s="106"/>
      <c r="AP349" s="106"/>
      <c r="AQ349" s="110"/>
      <c r="AR349" s="110"/>
      <c r="AS349" s="109"/>
      <c r="AT349" s="110"/>
      <c r="AU349" s="111"/>
      <c r="AV349" s="111"/>
      <c r="AW349" s="111"/>
      <c r="AX349" s="111"/>
      <c r="AY349" s="113"/>
      <c r="AZ349" s="114"/>
      <c r="BA349" s="115"/>
      <c r="BB349" s="114"/>
    </row>
    <row r="350" ht="21.0" customHeight="1">
      <c r="B350" s="90"/>
      <c r="D350" s="91"/>
      <c r="E350" s="90"/>
      <c r="F350" s="92"/>
      <c r="G350" s="92"/>
      <c r="H350" s="93"/>
      <c r="I350" s="92"/>
      <c r="K350" s="119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119"/>
      <c r="AB350" s="119"/>
      <c r="AF350" s="23"/>
      <c r="AH350" s="101"/>
      <c r="AI350" s="101"/>
      <c r="AJ350" s="102"/>
      <c r="AK350" s="4"/>
      <c r="AL350" s="103"/>
      <c r="AM350" s="104"/>
      <c r="AN350" s="105"/>
      <c r="AO350" s="106"/>
      <c r="AP350" s="106"/>
      <c r="AQ350" s="110"/>
      <c r="AR350" s="110"/>
      <c r="AS350" s="109"/>
      <c r="AT350" s="110"/>
      <c r="AU350" s="111"/>
      <c r="AV350" s="111"/>
      <c r="AW350" s="111"/>
      <c r="AX350" s="111"/>
      <c r="AY350" s="113"/>
      <c r="AZ350" s="114"/>
      <c r="BA350" s="115"/>
      <c r="BB350" s="114"/>
    </row>
    <row r="351" ht="21.0" customHeight="1">
      <c r="B351" s="90"/>
      <c r="D351" s="91"/>
      <c r="E351" s="90"/>
      <c r="F351" s="92"/>
      <c r="G351" s="92"/>
      <c r="H351" s="93"/>
      <c r="I351" s="92"/>
      <c r="K351" s="119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119"/>
      <c r="AB351" s="119"/>
      <c r="AF351" s="23"/>
      <c r="AH351" s="101"/>
      <c r="AI351" s="101"/>
      <c r="AJ351" s="102"/>
      <c r="AK351" s="4"/>
      <c r="AL351" s="103"/>
      <c r="AM351" s="104"/>
      <c r="AN351" s="105"/>
      <c r="AO351" s="106"/>
      <c r="AP351" s="106"/>
      <c r="AQ351" s="110"/>
      <c r="AR351" s="110"/>
      <c r="AS351" s="109"/>
      <c r="AT351" s="110"/>
      <c r="AU351" s="111"/>
      <c r="AV351" s="111"/>
      <c r="AW351" s="111"/>
      <c r="AX351" s="111"/>
      <c r="AY351" s="113"/>
      <c r="AZ351" s="114"/>
      <c r="BA351" s="115"/>
      <c r="BB351" s="114"/>
    </row>
    <row r="352" ht="21.0" customHeight="1">
      <c r="B352" s="90"/>
      <c r="D352" s="91"/>
      <c r="E352" s="90"/>
      <c r="F352" s="92"/>
      <c r="G352" s="92"/>
      <c r="H352" s="93"/>
      <c r="I352" s="92"/>
      <c r="K352" s="119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9"/>
      <c r="AB352" s="119"/>
      <c r="AF352" s="23"/>
      <c r="AH352" s="101"/>
      <c r="AI352" s="101"/>
      <c r="AJ352" s="102"/>
      <c r="AK352" s="4"/>
      <c r="AL352" s="103"/>
      <c r="AM352" s="104"/>
      <c r="AN352" s="105"/>
      <c r="AO352" s="106"/>
      <c r="AP352" s="106"/>
      <c r="AQ352" s="110"/>
      <c r="AR352" s="110"/>
      <c r="AS352" s="109"/>
      <c r="AT352" s="110"/>
      <c r="AU352" s="111"/>
      <c r="AV352" s="111"/>
      <c r="AW352" s="111"/>
      <c r="AX352" s="111"/>
      <c r="AY352" s="113"/>
      <c r="AZ352" s="114"/>
      <c r="BA352" s="115"/>
      <c r="BB352" s="114"/>
    </row>
    <row r="353" ht="21.0" customHeight="1">
      <c r="B353" s="90"/>
      <c r="D353" s="91"/>
      <c r="E353" s="90"/>
      <c r="F353" s="92"/>
      <c r="G353" s="92"/>
      <c r="H353" s="93"/>
      <c r="I353" s="92"/>
      <c r="K353" s="119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119"/>
      <c r="AB353" s="119"/>
      <c r="AF353" s="23"/>
      <c r="AH353" s="101"/>
      <c r="AI353" s="101"/>
      <c r="AJ353" s="102"/>
      <c r="AK353" s="4"/>
      <c r="AL353" s="103"/>
      <c r="AM353" s="104"/>
      <c r="AN353" s="105"/>
      <c r="AO353" s="106"/>
      <c r="AP353" s="106"/>
      <c r="AQ353" s="110"/>
      <c r="AR353" s="110"/>
      <c r="AS353" s="109"/>
      <c r="AT353" s="110"/>
      <c r="AU353" s="111"/>
      <c r="AV353" s="111"/>
      <c r="AW353" s="111"/>
      <c r="AX353" s="111"/>
      <c r="AY353" s="113"/>
      <c r="AZ353" s="114"/>
      <c r="BA353" s="115"/>
      <c r="BB353" s="114"/>
    </row>
    <row r="354" ht="21.0" customHeight="1">
      <c r="B354" s="90"/>
      <c r="D354" s="91"/>
      <c r="E354" s="90"/>
      <c r="F354" s="92"/>
      <c r="G354" s="92"/>
      <c r="H354" s="93"/>
      <c r="I354" s="92"/>
      <c r="K354" s="119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119"/>
      <c r="AB354" s="119"/>
      <c r="AF354" s="23"/>
      <c r="AH354" s="101"/>
      <c r="AI354" s="101"/>
      <c r="AJ354" s="102"/>
      <c r="AK354" s="4"/>
      <c r="AL354" s="103"/>
      <c r="AM354" s="104"/>
      <c r="AN354" s="105"/>
      <c r="AO354" s="106"/>
      <c r="AP354" s="106"/>
      <c r="AQ354" s="110"/>
      <c r="AR354" s="110"/>
      <c r="AS354" s="109"/>
      <c r="AT354" s="110"/>
      <c r="AU354" s="111"/>
      <c r="AV354" s="111"/>
      <c r="AW354" s="111"/>
      <c r="AX354" s="111"/>
      <c r="AY354" s="113"/>
      <c r="AZ354" s="114"/>
      <c r="BA354" s="115"/>
      <c r="BB354" s="114"/>
    </row>
    <row r="355" ht="21.0" customHeight="1">
      <c r="B355" s="90"/>
      <c r="D355" s="91"/>
      <c r="E355" s="90"/>
      <c r="F355" s="92"/>
      <c r="G355" s="92"/>
      <c r="H355" s="93"/>
      <c r="I355" s="92"/>
      <c r="K355" s="119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119"/>
      <c r="AB355" s="119"/>
      <c r="AF355" s="23"/>
      <c r="AH355" s="101"/>
      <c r="AI355" s="101"/>
      <c r="AJ355" s="102"/>
      <c r="AK355" s="4"/>
      <c r="AL355" s="103"/>
      <c r="AM355" s="104"/>
      <c r="AN355" s="105"/>
      <c r="AO355" s="106"/>
      <c r="AP355" s="106"/>
      <c r="AQ355" s="110"/>
      <c r="AR355" s="110"/>
      <c r="AS355" s="109"/>
      <c r="AT355" s="110"/>
      <c r="AU355" s="111"/>
      <c r="AV355" s="111"/>
      <c r="AW355" s="111"/>
      <c r="AX355" s="111"/>
      <c r="AY355" s="113"/>
      <c r="AZ355" s="114"/>
      <c r="BA355" s="115"/>
      <c r="BB355" s="114"/>
    </row>
    <row r="356" ht="21.0" customHeight="1">
      <c r="B356" s="90"/>
      <c r="D356" s="91"/>
      <c r="E356" s="90"/>
      <c r="F356" s="92"/>
      <c r="G356" s="92"/>
      <c r="H356" s="93"/>
      <c r="I356" s="92"/>
      <c r="K356" s="119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119"/>
      <c r="AB356" s="119"/>
      <c r="AF356" s="23"/>
      <c r="AH356" s="101"/>
      <c r="AI356" s="101"/>
      <c r="AJ356" s="102"/>
      <c r="AK356" s="4"/>
      <c r="AL356" s="103"/>
      <c r="AM356" s="104"/>
      <c r="AN356" s="105"/>
      <c r="AO356" s="106"/>
      <c r="AP356" s="106"/>
      <c r="AQ356" s="110"/>
      <c r="AR356" s="110"/>
      <c r="AS356" s="109"/>
      <c r="AT356" s="110"/>
      <c r="AU356" s="111"/>
      <c r="AV356" s="111"/>
      <c r="AW356" s="111"/>
      <c r="AX356" s="111"/>
      <c r="AY356" s="113"/>
      <c r="AZ356" s="114"/>
      <c r="BA356" s="115"/>
      <c r="BB356" s="114"/>
    </row>
    <row r="357" ht="21.0" customHeight="1">
      <c r="B357" s="90"/>
      <c r="D357" s="91"/>
      <c r="E357" s="90"/>
      <c r="F357" s="92"/>
      <c r="G357" s="92"/>
      <c r="H357" s="93"/>
      <c r="I357" s="92"/>
      <c r="K357" s="119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119"/>
      <c r="AB357" s="119"/>
      <c r="AF357" s="23"/>
      <c r="AH357" s="101"/>
      <c r="AI357" s="101"/>
      <c r="AJ357" s="102"/>
      <c r="AK357" s="4"/>
      <c r="AL357" s="103"/>
      <c r="AM357" s="104"/>
      <c r="AN357" s="105"/>
      <c r="AO357" s="106"/>
      <c r="AP357" s="106"/>
      <c r="AQ357" s="110"/>
      <c r="AR357" s="110"/>
      <c r="AS357" s="109"/>
      <c r="AT357" s="110"/>
      <c r="AU357" s="111"/>
      <c r="AV357" s="111"/>
      <c r="AW357" s="111"/>
      <c r="AX357" s="111"/>
      <c r="AY357" s="113"/>
      <c r="AZ357" s="114"/>
      <c r="BA357" s="115"/>
      <c r="BB357" s="114"/>
    </row>
    <row r="358" ht="21.0" customHeight="1">
      <c r="B358" s="90"/>
      <c r="D358" s="91"/>
      <c r="E358" s="90"/>
      <c r="F358" s="92"/>
      <c r="G358" s="92"/>
      <c r="H358" s="93"/>
      <c r="I358" s="92"/>
      <c r="K358" s="119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119"/>
      <c r="AB358" s="119"/>
      <c r="AF358" s="23"/>
      <c r="AH358" s="101"/>
      <c r="AI358" s="101"/>
      <c r="AJ358" s="102"/>
      <c r="AK358" s="4"/>
      <c r="AL358" s="103"/>
      <c r="AM358" s="104"/>
      <c r="AN358" s="105"/>
      <c r="AO358" s="106"/>
      <c r="AP358" s="106"/>
      <c r="AQ358" s="110"/>
      <c r="AR358" s="110"/>
      <c r="AS358" s="109"/>
      <c r="AT358" s="110"/>
      <c r="AU358" s="111"/>
      <c r="AV358" s="111"/>
      <c r="AW358" s="111"/>
      <c r="AX358" s="111"/>
      <c r="AY358" s="113"/>
      <c r="AZ358" s="114"/>
      <c r="BA358" s="115"/>
      <c r="BB358" s="114"/>
    </row>
    <row r="359" ht="21.0" customHeight="1">
      <c r="B359" s="90"/>
      <c r="D359" s="91"/>
      <c r="E359" s="90"/>
      <c r="F359" s="92"/>
      <c r="G359" s="92"/>
      <c r="H359" s="93"/>
      <c r="I359" s="92"/>
      <c r="K359" s="119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119"/>
      <c r="AB359" s="119"/>
      <c r="AF359" s="23"/>
      <c r="AH359" s="101"/>
      <c r="AI359" s="101"/>
      <c r="AJ359" s="102"/>
      <c r="AK359" s="4"/>
      <c r="AL359" s="103"/>
      <c r="AM359" s="104"/>
      <c r="AN359" s="105"/>
      <c r="AO359" s="106"/>
      <c r="AP359" s="106"/>
      <c r="AQ359" s="110"/>
      <c r="AR359" s="110"/>
      <c r="AS359" s="109"/>
      <c r="AT359" s="110"/>
      <c r="AU359" s="111"/>
      <c r="AV359" s="111"/>
      <c r="AW359" s="111"/>
      <c r="AX359" s="111"/>
      <c r="AY359" s="113"/>
      <c r="AZ359" s="114"/>
      <c r="BA359" s="115"/>
      <c r="BB359" s="114"/>
    </row>
    <row r="360" ht="21.0" customHeight="1">
      <c r="B360" s="90"/>
      <c r="D360" s="91"/>
      <c r="E360" s="90"/>
      <c r="F360" s="92"/>
      <c r="G360" s="92"/>
      <c r="H360" s="93"/>
      <c r="I360" s="92"/>
      <c r="K360" s="119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119"/>
      <c r="AB360" s="119"/>
      <c r="AF360" s="23"/>
      <c r="AH360" s="101"/>
      <c r="AI360" s="101"/>
      <c r="AJ360" s="102"/>
      <c r="AK360" s="4"/>
      <c r="AL360" s="103"/>
      <c r="AM360" s="104"/>
      <c r="AN360" s="105"/>
      <c r="AO360" s="106"/>
      <c r="AP360" s="106"/>
      <c r="AQ360" s="110"/>
      <c r="AR360" s="110"/>
      <c r="AS360" s="109"/>
      <c r="AT360" s="110"/>
      <c r="AU360" s="111"/>
      <c r="AV360" s="111"/>
      <c r="AW360" s="111"/>
      <c r="AX360" s="111"/>
      <c r="AY360" s="113"/>
      <c r="AZ360" s="114"/>
      <c r="BA360" s="115"/>
      <c r="BB360" s="114"/>
    </row>
    <row r="361" ht="21.0" customHeight="1">
      <c r="B361" s="90"/>
      <c r="D361" s="91"/>
      <c r="E361" s="90"/>
      <c r="F361" s="92"/>
      <c r="G361" s="92"/>
      <c r="H361" s="93"/>
      <c r="I361" s="92"/>
      <c r="K361" s="119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119"/>
      <c r="AB361" s="119"/>
      <c r="AF361" s="23"/>
      <c r="AH361" s="101"/>
      <c r="AI361" s="101"/>
      <c r="AJ361" s="102"/>
      <c r="AK361" s="4"/>
      <c r="AL361" s="103"/>
      <c r="AM361" s="104"/>
      <c r="AN361" s="105"/>
      <c r="AO361" s="106"/>
      <c r="AP361" s="106"/>
      <c r="AQ361" s="110"/>
      <c r="AR361" s="110"/>
      <c r="AS361" s="109"/>
      <c r="AT361" s="110"/>
      <c r="AU361" s="111"/>
      <c r="AV361" s="111"/>
      <c r="AW361" s="111"/>
      <c r="AX361" s="111"/>
      <c r="AY361" s="113"/>
      <c r="AZ361" s="114"/>
      <c r="BA361" s="115"/>
      <c r="BB361" s="114"/>
    </row>
    <row r="362" ht="21.0" customHeight="1">
      <c r="B362" s="90"/>
      <c r="D362" s="91"/>
      <c r="E362" s="90"/>
      <c r="F362" s="92"/>
      <c r="G362" s="92"/>
      <c r="H362" s="93"/>
      <c r="I362" s="92"/>
      <c r="K362" s="119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119"/>
      <c r="AB362" s="119"/>
      <c r="AF362" s="23"/>
      <c r="AH362" s="101"/>
      <c r="AI362" s="101"/>
      <c r="AJ362" s="102"/>
      <c r="AK362" s="4"/>
      <c r="AL362" s="103"/>
      <c r="AM362" s="104"/>
      <c r="AN362" s="105"/>
      <c r="AO362" s="106"/>
      <c r="AP362" s="106"/>
      <c r="AQ362" s="110"/>
      <c r="AR362" s="110"/>
      <c r="AS362" s="109"/>
      <c r="AT362" s="110"/>
      <c r="AU362" s="111"/>
      <c r="AV362" s="111"/>
      <c r="AW362" s="111"/>
      <c r="AX362" s="111"/>
      <c r="AY362" s="113"/>
      <c r="AZ362" s="114"/>
      <c r="BA362" s="115"/>
      <c r="BB362" s="114"/>
    </row>
    <row r="363" ht="21.0" customHeight="1">
      <c r="B363" s="90"/>
      <c r="D363" s="91"/>
      <c r="E363" s="90"/>
      <c r="F363" s="92"/>
      <c r="G363" s="92"/>
      <c r="H363" s="93"/>
      <c r="I363" s="92"/>
      <c r="K363" s="119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119"/>
      <c r="AB363" s="119"/>
      <c r="AF363" s="23"/>
      <c r="AH363" s="101"/>
      <c r="AI363" s="101"/>
      <c r="AJ363" s="102"/>
      <c r="AK363" s="4"/>
      <c r="AL363" s="103"/>
      <c r="AM363" s="104"/>
      <c r="AN363" s="105"/>
      <c r="AO363" s="106"/>
      <c r="AP363" s="106"/>
      <c r="AQ363" s="110"/>
      <c r="AR363" s="110"/>
      <c r="AS363" s="109"/>
      <c r="AT363" s="110"/>
      <c r="AU363" s="111"/>
      <c r="AV363" s="111"/>
      <c r="AW363" s="111"/>
      <c r="AX363" s="111"/>
      <c r="AY363" s="113"/>
      <c r="AZ363" s="114"/>
      <c r="BA363" s="115"/>
      <c r="BB363" s="114"/>
    </row>
    <row r="364" ht="21.0" customHeight="1">
      <c r="B364" s="90"/>
      <c r="D364" s="91"/>
      <c r="E364" s="90"/>
      <c r="F364" s="92"/>
      <c r="G364" s="92"/>
      <c r="H364" s="93"/>
      <c r="I364" s="92"/>
      <c r="K364" s="119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119"/>
      <c r="AB364" s="119"/>
      <c r="AF364" s="23"/>
      <c r="AH364" s="101"/>
      <c r="AI364" s="101"/>
      <c r="AJ364" s="102"/>
      <c r="AK364" s="4"/>
      <c r="AL364" s="103"/>
      <c r="AM364" s="104"/>
      <c r="AN364" s="105"/>
      <c r="AO364" s="106"/>
      <c r="AP364" s="106"/>
      <c r="AQ364" s="110"/>
      <c r="AR364" s="110"/>
      <c r="AS364" s="109"/>
      <c r="AT364" s="110"/>
      <c r="AU364" s="111"/>
      <c r="AV364" s="111"/>
      <c r="AW364" s="111"/>
      <c r="AX364" s="111"/>
      <c r="AY364" s="113"/>
      <c r="AZ364" s="114"/>
      <c r="BA364" s="115"/>
      <c r="BB364" s="114"/>
    </row>
    <row r="365" ht="21.0" customHeight="1">
      <c r="B365" s="90"/>
      <c r="D365" s="91"/>
      <c r="E365" s="90"/>
      <c r="F365" s="92"/>
      <c r="G365" s="92"/>
      <c r="H365" s="93"/>
      <c r="I365" s="92"/>
      <c r="K365" s="119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119"/>
      <c r="AB365" s="119"/>
      <c r="AF365" s="23"/>
      <c r="AH365" s="101"/>
      <c r="AI365" s="101"/>
      <c r="AJ365" s="102"/>
      <c r="AK365" s="4"/>
      <c r="AL365" s="103"/>
      <c r="AM365" s="104"/>
      <c r="AN365" s="105"/>
      <c r="AO365" s="106"/>
      <c r="AP365" s="106"/>
      <c r="AQ365" s="110"/>
      <c r="AR365" s="110"/>
      <c r="AS365" s="109"/>
      <c r="AT365" s="110"/>
      <c r="AU365" s="111"/>
      <c r="AV365" s="111"/>
      <c r="AW365" s="111"/>
      <c r="AX365" s="111"/>
      <c r="AY365" s="113"/>
      <c r="AZ365" s="114"/>
      <c r="BA365" s="115"/>
      <c r="BB365" s="114"/>
    </row>
    <row r="366" ht="21.0" customHeight="1">
      <c r="B366" s="90"/>
      <c r="D366" s="91"/>
      <c r="E366" s="90"/>
      <c r="F366" s="92"/>
      <c r="G366" s="92"/>
      <c r="H366" s="93"/>
      <c r="I366" s="92"/>
      <c r="K366" s="119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119"/>
      <c r="AB366" s="119"/>
      <c r="AF366" s="23"/>
      <c r="AH366" s="101"/>
      <c r="AI366" s="101"/>
      <c r="AJ366" s="102"/>
      <c r="AK366" s="4"/>
      <c r="AL366" s="103"/>
      <c r="AM366" s="104"/>
      <c r="AN366" s="105"/>
      <c r="AO366" s="106"/>
      <c r="AP366" s="106"/>
      <c r="AQ366" s="110"/>
      <c r="AR366" s="110"/>
      <c r="AS366" s="109"/>
      <c r="AT366" s="110"/>
      <c r="AU366" s="111"/>
      <c r="AV366" s="111"/>
      <c r="AW366" s="111"/>
      <c r="AX366" s="111"/>
      <c r="AY366" s="113"/>
      <c r="AZ366" s="114"/>
      <c r="BA366" s="115"/>
      <c r="BB366" s="114"/>
    </row>
    <row r="367" ht="21.0" customHeight="1">
      <c r="B367" s="90"/>
      <c r="D367" s="91"/>
      <c r="E367" s="90"/>
      <c r="F367" s="92"/>
      <c r="G367" s="92"/>
      <c r="H367" s="93"/>
      <c r="I367" s="92"/>
      <c r="K367" s="119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119"/>
      <c r="AB367" s="119"/>
      <c r="AF367" s="23"/>
      <c r="AH367" s="101"/>
      <c r="AI367" s="101"/>
      <c r="AJ367" s="102"/>
      <c r="AK367" s="4"/>
      <c r="AL367" s="103"/>
      <c r="AM367" s="104"/>
      <c r="AN367" s="105"/>
      <c r="AO367" s="106"/>
      <c r="AP367" s="106"/>
      <c r="AQ367" s="110"/>
      <c r="AR367" s="110"/>
      <c r="AS367" s="109"/>
      <c r="AT367" s="110"/>
      <c r="AU367" s="111"/>
      <c r="AV367" s="111"/>
      <c r="AW367" s="111"/>
      <c r="AX367" s="111"/>
      <c r="AY367" s="113"/>
      <c r="AZ367" s="114"/>
      <c r="BA367" s="115"/>
      <c r="BB367" s="114"/>
    </row>
    <row r="368" ht="21.0" customHeight="1">
      <c r="B368" s="90"/>
      <c r="D368" s="91"/>
      <c r="E368" s="90"/>
      <c r="F368" s="92"/>
      <c r="G368" s="92"/>
      <c r="H368" s="93"/>
      <c r="I368" s="92"/>
      <c r="K368" s="119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119"/>
      <c r="AB368" s="119"/>
      <c r="AF368" s="23"/>
      <c r="AH368" s="101"/>
      <c r="AI368" s="101"/>
      <c r="AJ368" s="102"/>
      <c r="AK368" s="4"/>
      <c r="AL368" s="103"/>
      <c r="AM368" s="104"/>
      <c r="AN368" s="105"/>
      <c r="AO368" s="106"/>
      <c r="AP368" s="106"/>
      <c r="AQ368" s="110"/>
      <c r="AR368" s="110"/>
      <c r="AS368" s="109"/>
      <c r="AT368" s="110"/>
      <c r="AU368" s="111"/>
      <c r="AV368" s="111"/>
      <c r="AW368" s="111"/>
      <c r="AX368" s="111"/>
      <c r="AY368" s="113"/>
      <c r="AZ368" s="114"/>
      <c r="BA368" s="115"/>
      <c r="BB368" s="114"/>
    </row>
    <row r="369" ht="21.0" customHeight="1">
      <c r="B369" s="90"/>
      <c r="D369" s="91"/>
      <c r="E369" s="90"/>
      <c r="F369" s="92"/>
      <c r="G369" s="92"/>
      <c r="H369" s="93"/>
      <c r="I369" s="92"/>
      <c r="K369" s="119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119"/>
      <c r="AB369" s="119"/>
      <c r="AF369" s="23"/>
      <c r="AH369" s="101"/>
      <c r="AI369" s="101"/>
      <c r="AJ369" s="102"/>
      <c r="AK369" s="4"/>
      <c r="AL369" s="103"/>
      <c r="AM369" s="104"/>
      <c r="AN369" s="105"/>
      <c r="AO369" s="106"/>
      <c r="AP369" s="106"/>
      <c r="AQ369" s="110"/>
      <c r="AR369" s="110"/>
      <c r="AS369" s="109"/>
      <c r="AT369" s="110"/>
      <c r="AU369" s="111"/>
      <c r="AV369" s="111"/>
      <c r="AW369" s="111"/>
      <c r="AX369" s="111"/>
      <c r="AY369" s="113"/>
      <c r="AZ369" s="114"/>
      <c r="BA369" s="115"/>
      <c r="BB369" s="114"/>
    </row>
    <row r="370" ht="21.0" customHeight="1">
      <c r="B370" s="90"/>
      <c r="D370" s="91"/>
      <c r="E370" s="90"/>
      <c r="F370" s="92"/>
      <c r="G370" s="92"/>
      <c r="H370" s="93"/>
      <c r="I370" s="92"/>
      <c r="K370" s="119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119"/>
      <c r="AB370" s="119"/>
      <c r="AF370" s="23"/>
      <c r="AH370" s="101"/>
      <c r="AI370" s="101"/>
      <c r="AJ370" s="102"/>
      <c r="AK370" s="4"/>
      <c r="AL370" s="103"/>
      <c r="AM370" s="104"/>
      <c r="AN370" s="105"/>
      <c r="AO370" s="106"/>
      <c r="AP370" s="106"/>
      <c r="AQ370" s="110"/>
      <c r="AR370" s="110"/>
      <c r="AS370" s="109"/>
      <c r="AT370" s="110"/>
      <c r="AU370" s="111"/>
      <c r="AV370" s="111"/>
      <c r="AW370" s="111"/>
      <c r="AX370" s="111"/>
      <c r="AY370" s="113"/>
      <c r="AZ370" s="114"/>
      <c r="BA370" s="115"/>
      <c r="BB370" s="114"/>
    </row>
    <row r="371" ht="21.0" customHeight="1">
      <c r="B371" s="90"/>
      <c r="D371" s="91"/>
      <c r="E371" s="90"/>
      <c r="F371" s="92"/>
      <c r="G371" s="92"/>
      <c r="H371" s="93"/>
      <c r="I371" s="92"/>
      <c r="K371" s="119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119"/>
      <c r="AB371" s="119"/>
      <c r="AF371" s="23"/>
      <c r="AH371" s="101"/>
      <c r="AI371" s="101"/>
      <c r="AJ371" s="102"/>
      <c r="AK371" s="4"/>
      <c r="AL371" s="103"/>
      <c r="AM371" s="104"/>
      <c r="AN371" s="105"/>
      <c r="AO371" s="106"/>
      <c r="AP371" s="106"/>
      <c r="AQ371" s="110"/>
      <c r="AR371" s="110"/>
      <c r="AS371" s="109"/>
      <c r="AT371" s="110"/>
      <c r="AU371" s="111"/>
      <c r="AV371" s="111"/>
      <c r="AW371" s="111"/>
      <c r="AX371" s="111"/>
      <c r="AY371" s="113"/>
      <c r="AZ371" s="114"/>
      <c r="BA371" s="115"/>
      <c r="BB371" s="114"/>
    </row>
    <row r="372" ht="21.0" customHeight="1">
      <c r="B372" s="90"/>
      <c r="D372" s="91"/>
      <c r="E372" s="90"/>
      <c r="F372" s="92"/>
      <c r="G372" s="92"/>
      <c r="H372" s="93"/>
      <c r="I372" s="92"/>
      <c r="K372" s="119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119"/>
      <c r="AB372" s="119"/>
      <c r="AF372" s="23"/>
      <c r="AH372" s="101"/>
      <c r="AI372" s="101"/>
      <c r="AJ372" s="102"/>
      <c r="AK372" s="4"/>
      <c r="AL372" s="103"/>
      <c r="AM372" s="104"/>
      <c r="AN372" s="105"/>
      <c r="AO372" s="106"/>
      <c r="AP372" s="106"/>
      <c r="AQ372" s="110"/>
      <c r="AR372" s="110"/>
      <c r="AS372" s="109"/>
      <c r="AT372" s="110"/>
      <c r="AU372" s="111"/>
      <c r="AV372" s="111"/>
      <c r="AW372" s="111"/>
      <c r="AX372" s="111"/>
      <c r="AY372" s="113"/>
      <c r="AZ372" s="114"/>
      <c r="BA372" s="115"/>
      <c r="BB372" s="114"/>
    </row>
    <row r="373" ht="21.0" customHeight="1">
      <c r="B373" s="90"/>
      <c r="D373" s="91"/>
      <c r="E373" s="90"/>
      <c r="F373" s="92"/>
      <c r="G373" s="92"/>
      <c r="H373" s="93"/>
      <c r="I373" s="92"/>
      <c r="K373" s="119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119"/>
      <c r="AB373" s="119"/>
      <c r="AF373" s="23"/>
      <c r="AH373" s="101"/>
      <c r="AI373" s="101"/>
      <c r="AJ373" s="102"/>
      <c r="AK373" s="4"/>
      <c r="AL373" s="103"/>
      <c r="AM373" s="104"/>
      <c r="AN373" s="105"/>
      <c r="AO373" s="106"/>
      <c r="AP373" s="106"/>
      <c r="AQ373" s="110"/>
      <c r="AR373" s="110"/>
      <c r="AS373" s="109"/>
      <c r="AT373" s="110"/>
      <c r="AU373" s="111"/>
      <c r="AV373" s="111"/>
      <c r="AW373" s="111"/>
      <c r="AX373" s="111"/>
      <c r="AY373" s="113"/>
      <c r="AZ373" s="114"/>
      <c r="BA373" s="115"/>
      <c r="BB373" s="114"/>
    </row>
    <row r="374" ht="21.0" customHeight="1">
      <c r="B374" s="90"/>
      <c r="D374" s="91"/>
      <c r="E374" s="90"/>
      <c r="F374" s="92"/>
      <c r="G374" s="92"/>
      <c r="H374" s="93"/>
      <c r="I374" s="92"/>
      <c r="K374" s="119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119"/>
      <c r="AB374" s="119"/>
      <c r="AF374" s="23"/>
      <c r="AH374" s="101"/>
      <c r="AI374" s="101"/>
      <c r="AJ374" s="102"/>
      <c r="AK374" s="4"/>
      <c r="AL374" s="103"/>
      <c r="AM374" s="104"/>
      <c r="AN374" s="105"/>
      <c r="AO374" s="106"/>
      <c r="AP374" s="106"/>
      <c r="AQ374" s="110"/>
      <c r="AR374" s="110"/>
      <c r="AS374" s="109"/>
      <c r="AT374" s="110"/>
      <c r="AU374" s="111"/>
      <c r="AV374" s="111"/>
      <c r="AW374" s="111"/>
      <c r="AX374" s="111"/>
      <c r="AY374" s="113"/>
      <c r="AZ374" s="114"/>
      <c r="BA374" s="115"/>
      <c r="BB374" s="114"/>
    </row>
    <row r="375" ht="21.0" customHeight="1">
      <c r="B375" s="90"/>
      <c r="D375" s="91"/>
      <c r="E375" s="90"/>
      <c r="F375" s="92"/>
      <c r="G375" s="92"/>
      <c r="H375" s="93"/>
      <c r="I375" s="92"/>
      <c r="K375" s="119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119"/>
      <c r="AB375" s="119"/>
      <c r="AF375" s="23"/>
      <c r="AH375" s="101"/>
      <c r="AI375" s="101"/>
      <c r="AJ375" s="102"/>
      <c r="AK375" s="4"/>
      <c r="AL375" s="103"/>
      <c r="AM375" s="104"/>
      <c r="AN375" s="105"/>
      <c r="AO375" s="106"/>
      <c r="AP375" s="106"/>
      <c r="AQ375" s="110"/>
      <c r="AR375" s="110"/>
      <c r="AS375" s="109"/>
      <c r="AT375" s="110"/>
      <c r="AU375" s="111"/>
      <c r="AV375" s="111"/>
      <c r="AW375" s="111"/>
      <c r="AX375" s="111"/>
      <c r="AY375" s="113"/>
      <c r="AZ375" s="114"/>
      <c r="BA375" s="115"/>
      <c r="BB375" s="114"/>
    </row>
    <row r="376" ht="21.0" customHeight="1">
      <c r="B376" s="90"/>
      <c r="D376" s="91"/>
      <c r="E376" s="90"/>
      <c r="F376" s="92"/>
      <c r="G376" s="92"/>
      <c r="H376" s="93"/>
      <c r="I376" s="92"/>
      <c r="K376" s="119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119"/>
      <c r="AB376" s="119"/>
      <c r="AF376" s="23"/>
      <c r="AH376" s="101"/>
      <c r="AI376" s="101"/>
      <c r="AJ376" s="102"/>
      <c r="AK376" s="4"/>
      <c r="AL376" s="103"/>
      <c r="AM376" s="104"/>
      <c r="AN376" s="105"/>
      <c r="AO376" s="106"/>
      <c r="AP376" s="106"/>
      <c r="AQ376" s="110"/>
      <c r="AR376" s="110"/>
      <c r="AS376" s="109"/>
      <c r="AT376" s="110"/>
      <c r="AU376" s="111"/>
      <c r="AV376" s="111"/>
      <c r="AW376" s="111"/>
      <c r="AX376" s="111"/>
      <c r="AY376" s="113"/>
      <c r="AZ376" s="114"/>
      <c r="BA376" s="115"/>
      <c r="BB376" s="114"/>
    </row>
    <row r="377" ht="21.0" customHeight="1">
      <c r="B377" s="90"/>
      <c r="D377" s="91"/>
      <c r="E377" s="90"/>
      <c r="F377" s="92"/>
      <c r="G377" s="92"/>
      <c r="H377" s="93"/>
      <c r="I377" s="92"/>
      <c r="K377" s="119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119"/>
      <c r="AB377" s="119"/>
      <c r="AF377" s="23"/>
      <c r="AH377" s="101"/>
      <c r="AI377" s="101"/>
      <c r="AJ377" s="102"/>
      <c r="AK377" s="4"/>
      <c r="AL377" s="103"/>
      <c r="AM377" s="104"/>
      <c r="AN377" s="105"/>
      <c r="AO377" s="106"/>
      <c r="AP377" s="106"/>
      <c r="AQ377" s="110"/>
      <c r="AR377" s="110"/>
      <c r="AS377" s="109"/>
      <c r="AT377" s="110"/>
      <c r="AU377" s="111"/>
      <c r="AV377" s="111"/>
      <c r="AW377" s="111"/>
      <c r="AX377" s="111"/>
      <c r="AY377" s="113"/>
      <c r="AZ377" s="114"/>
      <c r="BA377" s="115"/>
      <c r="BB377" s="114"/>
    </row>
    <row r="378" ht="21.0" customHeight="1">
      <c r="B378" s="90"/>
      <c r="D378" s="91"/>
      <c r="E378" s="90"/>
      <c r="F378" s="92"/>
      <c r="G378" s="92"/>
      <c r="H378" s="93"/>
      <c r="I378" s="92"/>
      <c r="K378" s="119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119"/>
      <c r="AB378" s="119"/>
      <c r="AF378" s="23"/>
      <c r="AH378" s="101"/>
      <c r="AI378" s="101"/>
      <c r="AJ378" s="102"/>
      <c r="AK378" s="4"/>
      <c r="AL378" s="103"/>
      <c r="AM378" s="104"/>
      <c r="AN378" s="105"/>
      <c r="AO378" s="106"/>
      <c r="AP378" s="106"/>
      <c r="AQ378" s="110"/>
      <c r="AR378" s="110"/>
      <c r="AS378" s="109"/>
      <c r="AT378" s="110"/>
      <c r="AU378" s="111"/>
      <c r="AV378" s="111"/>
      <c r="AW378" s="111"/>
      <c r="AX378" s="111"/>
      <c r="AY378" s="113"/>
      <c r="AZ378" s="114"/>
      <c r="BA378" s="115"/>
      <c r="BB378" s="114"/>
    </row>
    <row r="379" ht="21.0" customHeight="1">
      <c r="B379" s="90"/>
      <c r="D379" s="91"/>
      <c r="E379" s="90"/>
      <c r="F379" s="92"/>
      <c r="G379" s="92"/>
      <c r="H379" s="93"/>
      <c r="I379" s="92"/>
      <c r="K379" s="119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119"/>
      <c r="AB379" s="119"/>
      <c r="AF379" s="23"/>
      <c r="AH379" s="101"/>
      <c r="AI379" s="101"/>
      <c r="AJ379" s="102"/>
      <c r="AK379" s="4"/>
      <c r="AL379" s="103"/>
      <c r="AM379" s="104"/>
      <c r="AN379" s="105"/>
      <c r="AO379" s="106"/>
      <c r="AP379" s="106"/>
      <c r="AQ379" s="110"/>
      <c r="AR379" s="110"/>
      <c r="AS379" s="109"/>
      <c r="AT379" s="110"/>
      <c r="AU379" s="111"/>
      <c r="AV379" s="111"/>
      <c r="AW379" s="111"/>
      <c r="AX379" s="111"/>
      <c r="AY379" s="113"/>
      <c r="AZ379" s="114"/>
      <c r="BA379" s="115"/>
      <c r="BB379" s="114"/>
    </row>
    <row r="380" ht="21.0" customHeight="1">
      <c r="B380" s="90"/>
      <c r="D380" s="91"/>
      <c r="E380" s="90"/>
      <c r="F380" s="92"/>
      <c r="G380" s="92"/>
      <c r="H380" s="93"/>
      <c r="I380" s="92"/>
      <c r="K380" s="119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119"/>
      <c r="AB380" s="119"/>
      <c r="AF380" s="23"/>
      <c r="AH380" s="101"/>
      <c r="AI380" s="101"/>
      <c r="AJ380" s="102"/>
      <c r="AK380" s="4"/>
      <c r="AL380" s="103"/>
      <c r="AM380" s="104"/>
      <c r="AN380" s="105"/>
      <c r="AO380" s="106"/>
      <c r="AP380" s="106"/>
      <c r="AQ380" s="110"/>
      <c r="AR380" s="110"/>
      <c r="AS380" s="109"/>
      <c r="AT380" s="110"/>
      <c r="AU380" s="111"/>
      <c r="AV380" s="111"/>
      <c r="AW380" s="111"/>
      <c r="AX380" s="111"/>
      <c r="AY380" s="113"/>
      <c r="AZ380" s="114"/>
      <c r="BA380" s="115"/>
      <c r="BB380" s="114"/>
    </row>
    <row r="381" ht="21.0" customHeight="1">
      <c r="B381" s="90"/>
      <c r="D381" s="91"/>
      <c r="E381" s="90"/>
      <c r="F381" s="92"/>
      <c r="G381" s="92"/>
      <c r="H381" s="93"/>
      <c r="I381" s="92"/>
      <c r="K381" s="119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119"/>
      <c r="AB381" s="119"/>
      <c r="AF381" s="23"/>
      <c r="AH381" s="101"/>
      <c r="AI381" s="101"/>
      <c r="AJ381" s="102"/>
      <c r="AK381" s="4"/>
      <c r="AL381" s="103"/>
      <c r="AM381" s="104"/>
      <c r="AN381" s="105"/>
      <c r="AO381" s="106"/>
      <c r="AP381" s="106"/>
      <c r="AQ381" s="110"/>
      <c r="AR381" s="110"/>
      <c r="AS381" s="109"/>
      <c r="AT381" s="110"/>
      <c r="AU381" s="111"/>
      <c r="AV381" s="111"/>
      <c r="AW381" s="111"/>
      <c r="AX381" s="111"/>
      <c r="AY381" s="113"/>
      <c r="AZ381" s="114"/>
      <c r="BA381" s="115"/>
      <c r="BB381" s="114"/>
    </row>
    <row r="382" ht="21.0" customHeight="1">
      <c r="B382" s="90"/>
      <c r="D382" s="91"/>
      <c r="E382" s="90"/>
      <c r="F382" s="92"/>
      <c r="G382" s="92"/>
      <c r="H382" s="93"/>
      <c r="I382" s="92"/>
      <c r="K382" s="119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119"/>
      <c r="AB382" s="119"/>
      <c r="AF382" s="23"/>
      <c r="AH382" s="101"/>
      <c r="AI382" s="101"/>
      <c r="AJ382" s="102"/>
      <c r="AK382" s="4"/>
      <c r="AL382" s="103"/>
      <c r="AM382" s="104"/>
      <c r="AN382" s="105"/>
      <c r="AO382" s="106"/>
      <c r="AP382" s="106"/>
      <c r="AQ382" s="110"/>
      <c r="AR382" s="110"/>
      <c r="AS382" s="109"/>
      <c r="AT382" s="110"/>
      <c r="AU382" s="111"/>
      <c r="AV382" s="111"/>
      <c r="AW382" s="111"/>
      <c r="AX382" s="111"/>
      <c r="AY382" s="113"/>
      <c r="AZ382" s="114"/>
      <c r="BA382" s="115"/>
      <c r="BB382" s="114"/>
    </row>
    <row r="383" ht="21.0" customHeight="1">
      <c r="B383" s="90"/>
      <c r="D383" s="91"/>
      <c r="E383" s="90"/>
      <c r="F383" s="92"/>
      <c r="G383" s="92"/>
      <c r="H383" s="93"/>
      <c r="I383" s="92"/>
      <c r="K383" s="119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119"/>
      <c r="AB383" s="119"/>
      <c r="AF383" s="23"/>
      <c r="AH383" s="101"/>
      <c r="AI383" s="101"/>
      <c r="AJ383" s="102"/>
      <c r="AK383" s="4"/>
      <c r="AL383" s="103"/>
      <c r="AM383" s="104"/>
      <c r="AN383" s="105"/>
      <c r="AO383" s="106"/>
      <c r="AP383" s="106"/>
      <c r="AQ383" s="110"/>
      <c r="AR383" s="110"/>
      <c r="AS383" s="109"/>
      <c r="AT383" s="110"/>
      <c r="AU383" s="111"/>
      <c r="AV383" s="111"/>
      <c r="AW383" s="111"/>
      <c r="AX383" s="111"/>
      <c r="AY383" s="113"/>
      <c r="AZ383" s="114"/>
      <c r="BA383" s="115"/>
      <c r="BB383" s="114"/>
    </row>
    <row r="384" ht="21.0" customHeight="1">
      <c r="B384" s="90"/>
      <c r="D384" s="91"/>
      <c r="E384" s="90"/>
      <c r="F384" s="92"/>
      <c r="G384" s="92"/>
      <c r="H384" s="93"/>
      <c r="I384" s="92"/>
      <c r="K384" s="119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119"/>
      <c r="AB384" s="119"/>
      <c r="AF384" s="23"/>
      <c r="AH384" s="101"/>
      <c r="AI384" s="101"/>
      <c r="AJ384" s="102"/>
      <c r="AK384" s="4"/>
      <c r="AL384" s="103"/>
      <c r="AM384" s="104"/>
      <c r="AN384" s="105"/>
      <c r="AO384" s="106"/>
      <c r="AP384" s="106"/>
      <c r="AQ384" s="110"/>
      <c r="AR384" s="110"/>
      <c r="AS384" s="109"/>
      <c r="AT384" s="110"/>
      <c r="AU384" s="111"/>
      <c r="AV384" s="111"/>
      <c r="AW384" s="111"/>
      <c r="AX384" s="111"/>
      <c r="AY384" s="113"/>
      <c r="AZ384" s="114"/>
      <c r="BA384" s="115"/>
      <c r="BB384" s="114"/>
    </row>
    <row r="385" ht="21.0" customHeight="1">
      <c r="B385" s="90"/>
      <c r="D385" s="91"/>
      <c r="E385" s="90"/>
      <c r="F385" s="92"/>
      <c r="G385" s="92"/>
      <c r="H385" s="93"/>
      <c r="I385" s="92"/>
      <c r="K385" s="119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119"/>
      <c r="AB385" s="119"/>
      <c r="AF385" s="23"/>
      <c r="AH385" s="101"/>
      <c r="AI385" s="101"/>
      <c r="AJ385" s="102"/>
      <c r="AK385" s="4"/>
      <c r="AL385" s="103"/>
      <c r="AM385" s="104"/>
      <c r="AN385" s="105"/>
      <c r="AO385" s="106"/>
      <c r="AP385" s="106"/>
      <c r="AQ385" s="110"/>
      <c r="AR385" s="110"/>
      <c r="AS385" s="109"/>
      <c r="AT385" s="110"/>
      <c r="AU385" s="111"/>
      <c r="AV385" s="111"/>
      <c r="AW385" s="111"/>
      <c r="AX385" s="111"/>
      <c r="AY385" s="113"/>
      <c r="AZ385" s="114"/>
      <c r="BA385" s="115"/>
      <c r="BB385" s="114"/>
    </row>
    <row r="386" ht="21.0" customHeight="1">
      <c r="B386" s="90"/>
      <c r="D386" s="91"/>
      <c r="E386" s="90"/>
      <c r="F386" s="92"/>
      <c r="G386" s="92"/>
      <c r="H386" s="93"/>
      <c r="I386" s="92"/>
      <c r="K386" s="119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119"/>
      <c r="AB386" s="119"/>
      <c r="AF386" s="23"/>
      <c r="AH386" s="101"/>
      <c r="AI386" s="101"/>
      <c r="AJ386" s="102"/>
      <c r="AK386" s="4"/>
      <c r="AL386" s="103"/>
      <c r="AM386" s="104"/>
      <c r="AN386" s="105"/>
      <c r="AO386" s="106"/>
      <c r="AP386" s="106"/>
      <c r="AQ386" s="110"/>
      <c r="AR386" s="110"/>
      <c r="AS386" s="109"/>
      <c r="AT386" s="110"/>
      <c r="AU386" s="111"/>
      <c r="AV386" s="111"/>
      <c r="AW386" s="111"/>
      <c r="AX386" s="111"/>
      <c r="AY386" s="113"/>
      <c r="AZ386" s="114"/>
      <c r="BA386" s="115"/>
      <c r="BB386" s="114"/>
    </row>
    <row r="387" ht="21.0" customHeight="1">
      <c r="B387" s="90"/>
      <c r="D387" s="91"/>
      <c r="E387" s="90"/>
      <c r="F387" s="92"/>
      <c r="G387" s="92"/>
      <c r="H387" s="93"/>
      <c r="I387" s="92"/>
      <c r="K387" s="119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119"/>
      <c r="AB387" s="119"/>
      <c r="AF387" s="23"/>
      <c r="AH387" s="101"/>
      <c r="AI387" s="101"/>
      <c r="AJ387" s="102"/>
      <c r="AK387" s="4"/>
      <c r="AL387" s="103"/>
      <c r="AM387" s="104"/>
      <c r="AN387" s="105"/>
      <c r="AO387" s="106"/>
      <c r="AP387" s="106"/>
      <c r="AQ387" s="110"/>
      <c r="AR387" s="110"/>
      <c r="AS387" s="109"/>
      <c r="AT387" s="110"/>
      <c r="AU387" s="111"/>
      <c r="AV387" s="111"/>
      <c r="AW387" s="111"/>
      <c r="AX387" s="111"/>
      <c r="AY387" s="113"/>
      <c r="AZ387" s="114"/>
      <c r="BA387" s="115"/>
      <c r="BB387" s="114"/>
    </row>
    <row r="388" ht="21.0" customHeight="1">
      <c r="B388" s="90"/>
      <c r="D388" s="91"/>
      <c r="E388" s="90"/>
      <c r="F388" s="92"/>
      <c r="G388" s="92"/>
      <c r="H388" s="93"/>
      <c r="I388" s="92"/>
      <c r="K388" s="119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119"/>
      <c r="AB388" s="119"/>
      <c r="AF388" s="23"/>
      <c r="AH388" s="101"/>
      <c r="AI388" s="101"/>
      <c r="AJ388" s="102"/>
      <c r="AK388" s="4"/>
      <c r="AL388" s="103"/>
      <c r="AM388" s="104"/>
      <c r="AN388" s="105"/>
      <c r="AO388" s="106"/>
      <c r="AP388" s="106"/>
      <c r="AQ388" s="110"/>
      <c r="AR388" s="110"/>
      <c r="AS388" s="109"/>
      <c r="AT388" s="110"/>
      <c r="AU388" s="111"/>
      <c r="AV388" s="111"/>
      <c r="AW388" s="111"/>
      <c r="AX388" s="111"/>
      <c r="AY388" s="113"/>
      <c r="AZ388" s="114"/>
      <c r="BA388" s="115"/>
      <c r="BB388" s="114"/>
    </row>
    <row r="389" ht="21.0" customHeight="1">
      <c r="B389" s="90"/>
      <c r="D389" s="91"/>
      <c r="E389" s="90"/>
      <c r="F389" s="92"/>
      <c r="G389" s="92"/>
      <c r="H389" s="93"/>
      <c r="I389" s="92"/>
      <c r="K389" s="119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119"/>
      <c r="AB389" s="119"/>
      <c r="AF389" s="23"/>
      <c r="AH389" s="101"/>
      <c r="AI389" s="101"/>
      <c r="AJ389" s="102"/>
      <c r="AK389" s="4"/>
      <c r="AL389" s="103"/>
      <c r="AM389" s="104"/>
      <c r="AN389" s="105"/>
      <c r="AO389" s="106"/>
      <c r="AP389" s="106"/>
      <c r="AQ389" s="110"/>
      <c r="AR389" s="110"/>
      <c r="AS389" s="109"/>
      <c r="AT389" s="110"/>
      <c r="AU389" s="111"/>
      <c r="AV389" s="111"/>
      <c r="AW389" s="111"/>
      <c r="AX389" s="111"/>
      <c r="AY389" s="113"/>
      <c r="AZ389" s="114"/>
      <c r="BA389" s="115"/>
      <c r="BB389" s="114"/>
    </row>
    <row r="390" ht="21.0" customHeight="1">
      <c r="B390" s="90"/>
      <c r="D390" s="91"/>
      <c r="E390" s="90"/>
      <c r="F390" s="92"/>
      <c r="G390" s="92"/>
      <c r="H390" s="93"/>
      <c r="I390" s="92"/>
      <c r="K390" s="119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119"/>
      <c r="AB390" s="119"/>
      <c r="AF390" s="23"/>
      <c r="AH390" s="101"/>
      <c r="AI390" s="101"/>
      <c r="AJ390" s="102"/>
      <c r="AK390" s="4"/>
      <c r="AL390" s="103"/>
      <c r="AM390" s="104"/>
      <c r="AN390" s="105"/>
      <c r="AO390" s="106"/>
      <c r="AP390" s="106"/>
      <c r="AQ390" s="110"/>
      <c r="AR390" s="110"/>
      <c r="AS390" s="109"/>
      <c r="AT390" s="110"/>
      <c r="AU390" s="111"/>
      <c r="AV390" s="111"/>
      <c r="AW390" s="111"/>
      <c r="AX390" s="111"/>
      <c r="AY390" s="113"/>
      <c r="AZ390" s="114"/>
      <c r="BA390" s="115"/>
      <c r="BB390" s="114"/>
    </row>
    <row r="391" ht="21.0" customHeight="1">
      <c r="B391" s="90"/>
      <c r="D391" s="91"/>
      <c r="E391" s="90"/>
      <c r="F391" s="92"/>
      <c r="G391" s="92"/>
      <c r="H391" s="93"/>
      <c r="I391" s="92"/>
      <c r="K391" s="119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119"/>
      <c r="AB391" s="119"/>
      <c r="AF391" s="23"/>
      <c r="AH391" s="101"/>
      <c r="AI391" s="101"/>
      <c r="AJ391" s="102"/>
      <c r="AK391" s="4"/>
      <c r="AL391" s="103"/>
      <c r="AM391" s="104"/>
      <c r="AN391" s="105"/>
      <c r="AO391" s="106"/>
      <c r="AP391" s="106"/>
      <c r="AQ391" s="110"/>
      <c r="AR391" s="110"/>
      <c r="AS391" s="109"/>
      <c r="AT391" s="110"/>
      <c r="AU391" s="111"/>
      <c r="AV391" s="111"/>
      <c r="AW391" s="111"/>
      <c r="AX391" s="111"/>
      <c r="AY391" s="113"/>
      <c r="AZ391" s="114"/>
      <c r="BA391" s="115"/>
      <c r="BB391" s="114"/>
    </row>
    <row r="392" ht="21.0" customHeight="1">
      <c r="B392" s="90"/>
      <c r="D392" s="91"/>
      <c r="E392" s="90"/>
      <c r="F392" s="92"/>
      <c r="G392" s="92"/>
      <c r="H392" s="93"/>
      <c r="I392" s="92"/>
      <c r="K392" s="119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119"/>
      <c r="AB392" s="119"/>
      <c r="AF392" s="23"/>
      <c r="AH392" s="101"/>
      <c r="AI392" s="101"/>
      <c r="AJ392" s="102"/>
      <c r="AK392" s="4"/>
      <c r="AL392" s="103"/>
      <c r="AM392" s="104"/>
      <c r="AN392" s="105"/>
      <c r="AO392" s="106"/>
      <c r="AP392" s="106"/>
      <c r="AQ392" s="110"/>
      <c r="AR392" s="110"/>
      <c r="AS392" s="109"/>
      <c r="AT392" s="110"/>
      <c r="AU392" s="111"/>
      <c r="AV392" s="111"/>
      <c r="AW392" s="111"/>
      <c r="AX392" s="111"/>
      <c r="AY392" s="113"/>
      <c r="AZ392" s="114"/>
      <c r="BA392" s="115"/>
      <c r="BB392" s="114"/>
    </row>
    <row r="393" ht="21.0" customHeight="1">
      <c r="B393" s="90"/>
      <c r="D393" s="91"/>
      <c r="E393" s="90"/>
      <c r="F393" s="92"/>
      <c r="G393" s="92"/>
      <c r="H393" s="93"/>
      <c r="I393" s="92"/>
      <c r="K393" s="119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119"/>
      <c r="AB393" s="119"/>
      <c r="AF393" s="23"/>
      <c r="AH393" s="101"/>
      <c r="AI393" s="101"/>
      <c r="AJ393" s="102"/>
      <c r="AK393" s="4"/>
      <c r="AL393" s="103"/>
      <c r="AM393" s="104"/>
      <c r="AN393" s="105"/>
      <c r="AO393" s="106"/>
      <c r="AP393" s="106"/>
      <c r="AQ393" s="110"/>
      <c r="AR393" s="110"/>
      <c r="AS393" s="109"/>
      <c r="AT393" s="110"/>
      <c r="AU393" s="111"/>
      <c r="AV393" s="111"/>
      <c r="AW393" s="111"/>
      <c r="AX393" s="111"/>
      <c r="AY393" s="113"/>
      <c r="AZ393" s="114"/>
      <c r="BA393" s="115"/>
      <c r="BB393" s="114"/>
    </row>
    <row r="394" ht="21.0" customHeight="1">
      <c r="B394" s="90"/>
      <c r="D394" s="91"/>
      <c r="E394" s="90"/>
      <c r="F394" s="92"/>
      <c r="G394" s="92"/>
      <c r="H394" s="93"/>
      <c r="I394" s="92"/>
      <c r="K394" s="119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119"/>
      <c r="AB394" s="119"/>
      <c r="AF394" s="23"/>
      <c r="AH394" s="101"/>
      <c r="AI394" s="101"/>
      <c r="AJ394" s="102"/>
      <c r="AK394" s="4"/>
      <c r="AL394" s="103"/>
      <c r="AM394" s="104"/>
      <c r="AN394" s="105"/>
      <c r="AO394" s="106"/>
      <c r="AP394" s="106"/>
      <c r="AQ394" s="110"/>
      <c r="AR394" s="110"/>
      <c r="AS394" s="109"/>
      <c r="AT394" s="110"/>
      <c r="AU394" s="111"/>
      <c r="AV394" s="111"/>
      <c r="AW394" s="111"/>
      <c r="AX394" s="111"/>
      <c r="AY394" s="113"/>
      <c r="AZ394" s="114"/>
      <c r="BA394" s="115"/>
      <c r="BB394" s="114"/>
    </row>
    <row r="395" ht="21.0" customHeight="1">
      <c r="B395" s="90"/>
      <c r="D395" s="91"/>
      <c r="E395" s="90"/>
      <c r="F395" s="92"/>
      <c r="G395" s="92"/>
      <c r="H395" s="93"/>
      <c r="I395" s="92"/>
      <c r="K395" s="119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119"/>
      <c r="AB395" s="119"/>
      <c r="AF395" s="23"/>
      <c r="AH395" s="101"/>
      <c r="AI395" s="101"/>
      <c r="AJ395" s="102"/>
      <c r="AK395" s="4"/>
      <c r="AL395" s="103"/>
      <c r="AM395" s="104"/>
      <c r="AN395" s="105"/>
      <c r="AO395" s="106"/>
      <c r="AP395" s="106"/>
      <c r="AQ395" s="110"/>
      <c r="AR395" s="110"/>
      <c r="AS395" s="109"/>
      <c r="AT395" s="110"/>
      <c r="AU395" s="111"/>
      <c r="AV395" s="111"/>
      <c r="AW395" s="111"/>
      <c r="AX395" s="111"/>
      <c r="AY395" s="113"/>
      <c r="AZ395" s="114"/>
      <c r="BA395" s="115"/>
      <c r="BB395" s="114"/>
    </row>
    <row r="396" ht="21.0" customHeight="1">
      <c r="B396" s="90"/>
      <c r="D396" s="91"/>
      <c r="E396" s="90"/>
      <c r="F396" s="92"/>
      <c r="G396" s="92"/>
      <c r="H396" s="93"/>
      <c r="I396" s="92"/>
      <c r="K396" s="119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119"/>
      <c r="AB396" s="119"/>
      <c r="AF396" s="23"/>
      <c r="AH396" s="101"/>
      <c r="AI396" s="101"/>
      <c r="AJ396" s="102"/>
      <c r="AK396" s="4"/>
      <c r="AL396" s="103"/>
      <c r="AM396" s="104"/>
      <c r="AN396" s="105"/>
      <c r="AO396" s="106"/>
      <c r="AP396" s="106"/>
      <c r="AQ396" s="110"/>
      <c r="AR396" s="110"/>
      <c r="AS396" s="109"/>
      <c r="AT396" s="110"/>
      <c r="AU396" s="111"/>
      <c r="AV396" s="111"/>
      <c r="AW396" s="111"/>
      <c r="AX396" s="111"/>
      <c r="AY396" s="113"/>
      <c r="AZ396" s="114"/>
      <c r="BA396" s="115"/>
      <c r="BB396" s="114"/>
    </row>
    <row r="397" ht="21.0" customHeight="1">
      <c r="B397" s="90"/>
      <c r="D397" s="91"/>
      <c r="E397" s="90"/>
      <c r="F397" s="92"/>
      <c r="G397" s="92"/>
      <c r="H397" s="93"/>
      <c r="I397" s="92"/>
      <c r="K397" s="119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119"/>
      <c r="AB397" s="119"/>
      <c r="AF397" s="23"/>
      <c r="AH397" s="101"/>
      <c r="AI397" s="101"/>
      <c r="AJ397" s="102"/>
      <c r="AK397" s="4"/>
      <c r="AL397" s="103"/>
      <c r="AM397" s="104"/>
      <c r="AN397" s="105"/>
      <c r="AO397" s="106"/>
      <c r="AP397" s="106"/>
      <c r="AQ397" s="110"/>
      <c r="AR397" s="110"/>
      <c r="AS397" s="109"/>
      <c r="AT397" s="110"/>
      <c r="AU397" s="111"/>
      <c r="AV397" s="111"/>
      <c r="AW397" s="111"/>
      <c r="AX397" s="111"/>
      <c r="AY397" s="113"/>
      <c r="AZ397" s="114"/>
      <c r="BA397" s="115"/>
      <c r="BB397" s="114"/>
    </row>
    <row r="398" ht="21.0" customHeight="1">
      <c r="B398" s="90"/>
      <c r="D398" s="91"/>
      <c r="E398" s="90"/>
      <c r="F398" s="92"/>
      <c r="G398" s="92"/>
      <c r="H398" s="93"/>
      <c r="I398" s="92"/>
      <c r="K398" s="119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119"/>
      <c r="AB398" s="119"/>
      <c r="AF398" s="23"/>
      <c r="AH398" s="101"/>
      <c r="AI398" s="101"/>
      <c r="AJ398" s="102"/>
      <c r="AK398" s="4"/>
      <c r="AL398" s="103"/>
      <c r="AM398" s="104"/>
      <c r="AN398" s="105"/>
      <c r="AO398" s="106"/>
      <c r="AP398" s="106"/>
      <c r="AQ398" s="110"/>
      <c r="AR398" s="110"/>
      <c r="AS398" s="109"/>
      <c r="AT398" s="110"/>
      <c r="AU398" s="111"/>
      <c r="AV398" s="111"/>
      <c r="AW398" s="111"/>
      <c r="AX398" s="111"/>
      <c r="AY398" s="113"/>
      <c r="AZ398" s="114"/>
      <c r="BA398" s="115"/>
      <c r="BB398" s="114"/>
    </row>
    <row r="399" ht="21.0" customHeight="1">
      <c r="B399" s="90"/>
      <c r="D399" s="91"/>
      <c r="E399" s="90"/>
      <c r="F399" s="92"/>
      <c r="G399" s="92"/>
      <c r="H399" s="93"/>
      <c r="I399" s="92"/>
      <c r="K399" s="119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119"/>
      <c r="AB399" s="119"/>
      <c r="AF399" s="23"/>
      <c r="AH399" s="101"/>
      <c r="AI399" s="101"/>
      <c r="AJ399" s="102"/>
      <c r="AK399" s="4"/>
      <c r="AL399" s="103"/>
      <c r="AM399" s="104"/>
      <c r="AN399" s="105"/>
      <c r="AO399" s="106"/>
      <c r="AP399" s="106"/>
      <c r="AQ399" s="110"/>
      <c r="AR399" s="110"/>
      <c r="AS399" s="109"/>
      <c r="AT399" s="110"/>
      <c r="AU399" s="111"/>
      <c r="AV399" s="111"/>
      <c r="AW399" s="111"/>
      <c r="AX399" s="111"/>
      <c r="AY399" s="113"/>
      <c r="AZ399" s="114"/>
      <c r="BA399" s="115"/>
      <c r="BB399" s="114"/>
    </row>
    <row r="400" ht="21.0" customHeight="1">
      <c r="B400" s="90"/>
      <c r="D400" s="91"/>
      <c r="E400" s="90"/>
      <c r="F400" s="92"/>
      <c r="G400" s="92"/>
      <c r="H400" s="93"/>
      <c r="I400" s="92"/>
      <c r="K400" s="119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119"/>
      <c r="AB400" s="119"/>
      <c r="AF400" s="23"/>
      <c r="AH400" s="101"/>
      <c r="AI400" s="101"/>
      <c r="AJ400" s="102"/>
      <c r="AK400" s="4"/>
      <c r="AL400" s="103"/>
      <c r="AM400" s="104"/>
      <c r="AN400" s="105"/>
      <c r="AO400" s="106"/>
      <c r="AP400" s="106"/>
      <c r="AQ400" s="110"/>
      <c r="AR400" s="110"/>
      <c r="AS400" s="109"/>
      <c r="AT400" s="110"/>
      <c r="AU400" s="111"/>
      <c r="AV400" s="111"/>
      <c r="AW400" s="111"/>
      <c r="AX400" s="111"/>
      <c r="AY400" s="113"/>
      <c r="AZ400" s="114"/>
      <c r="BA400" s="115"/>
      <c r="BB400" s="114"/>
    </row>
    <row r="401" ht="21.0" customHeight="1">
      <c r="B401" s="90"/>
      <c r="D401" s="91"/>
      <c r="E401" s="90"/>
      <c r="F401" s="92"/>
      <c r="G401" s="92"/>
      <c r="H401" s="93"/>
      <c r="I401" s="92"/>
      <c r="K401" s="119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119"/>
      <c r="AB401" s="119"/>
      <c r="AF401" s="23"/>
      <c r="AH401" s="101"/>
      <c r="AI401" s="101"/>
      <c r="AJ401" s="102"/>
      <c r="AK401" s="4"/>
      <c r="AL401" s="103"/>
      <c r="AM401" s="104"/>
      <c r="AN401" s="105"/>
      <c r="AO401" s="106"/>
      <c r="AP401" s="106"/>
      <c r="AQ401" s="110"/>
      <c r="AR401" s="110"/>
      <c r="AS401" s="109"/>
      <c r="AT401" s="110"/>
      <c r="AU401" s="111"/>
      <c r="AV401" s="111"/>
      <c r="AW401" s="111"/>
      <c r="AX401" s="111"/>
      <c r="AY401" s="113"/>
      <c r="AZ401" s="114"/>
      <c r="BA401" s="115"/>
      <c r="BB401" s="114"/>
    </row>
    <row r="402" ht="21.0" customHeight="1">
      <c r="B402" s="90"/>
      <c r="D402" s="91"/>
      <c r="E402" s="90"/>
      <c r="F402" s="92"/>
      <c r="G402" s="92"/>
      <c r="H402" s="93"/>
      <c r="I402" s="92"/>
      <c r="K402" s="119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119"/>
      <c r="AB402" s="119"/>
      <c r="AF402" s="23"/>
      <c r="AH402" s="101"/>
      <c r="AI402" s="101"/>
      <c r="AJ402" s="102"/>
      <c r="AK402" s="4"/>
      <c r="AL402" s="103"/>
      <c r="AM402" s="104"/>
      <c r="AN402" s="105"/>
      <c r="AO402" s="106"/>
      <c r="AP402" s="106"/>
      <c r="AQ402" s="110"/>
      <c r="AR402" s="110"/>
      <c r="AS402" s="109"/>
      <c r="AT402" s="110"/>
      <c r="AU402" s="111"/>
      <c r="AV402" s="111"/>
      <c r="AW402" s="111"/>
      <c r="AX402" s="111"/>
      <c r="AY402" s="113"/>
      <c r="AZ402" s="114"/>
      <c r="BA402" s="115"/>
      <c r="BB402" s="114"/>
    </row>
    <row r="403" ht="21.0" customHeight="1">
      <c r="B403" s="90"/>
      <c r="D403" s="91"/>
      <c r="E403" s="90"/>
      <c r="F403" s="92"/>
      <c r="G403" s="92"/>
      <c r="H403" s="93"/>
      <c r="I403" s="92"/>
      <c r="K403" s="119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119"/>
      <c r="AB403" s="119"/>
      <c r="AF403" s="23"/>
      <c r="AH403" s="101"/>
      <c r="AI403" s="101"/>
      <c r="AJ403" s="102"/>
      <c r="AK403" s="4"/>
      <c r="AL403" s="103"/>
      <c r="AM403" s="104"/>
      <c r="AN403" s="105"/>
      <c r="AO403" s="106"/>
      <c r="AP403" s="106"/>
      <c r="AQ403" s="110"/>
      <c r="AR403" s="110"/>
      <c r="AS403" s="109"/>
      <c r="AT403" s="110"/>
      <c r="AU403" s="111"/>
      <c r="AV403" s="111"/>
      <c r="AW403" s="111"/>
      <c r="AX403" s="111"/>
      <c r="AY403" s="113"/>
      <c r="AZ403" s="114"/>
      <c r="BA403" s="115"/>
      <c r="BB403" s="114"/>
    </row>
    <row r="404" ht="21.0" customHeight="1">
      <c r="B404" s="90"/>
      <c r="D404" s="91"/>
      <c r="E404" s="90"/>
      <c r="F404" s="92"/>
      <c r="G404" s="92"/>
      <c r="H404" s="93"/>
      <c r="I404" s="92"/>
      <c r="K404" s="119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119"/>
      <c r="AB404" s="119"/>
      <c r="AF404" s="23"/>
      <c r="AH404" s="101"/>
      <c r="AI404" s="101"/>
      <c r="AJ404" s="102"/>
      <c r="AK404" s="4"/>
      <c r="AL404" s="103"/>
      <c r="AM404" s="104"/>
      <c r="AN404" s="105"/>
      <c r="AO404" s="106"/>
      <c r="AP404" s="106"/>
      <c r="AQ404" s="110"/>
      <c r="AR404" s="110"/>
      <c r="AS404" s="109"/>
      <c r="AT404" s="110"/>
      <c r="AU404" s="111"/>
      <c r="AV404" s="111"/>
      <c r="AW404" s="111"/>
      <c r="AX404" s="111"/>
      <c r="AY404" s="113"/>
      <c r="AZ404" s="114"/>
      <c r="BA404" s="115"/>
      <c r="BB404" s="114"/>
    </row>
    <row r="405" ht="21.0" customHeight="1">
      <c r="B405" s="90"/>
      <c r="D405" s="91"/>
      <c r="E405" s="90"/>
      <c r="F405" s="92"/>
      <c r="G405" s="92"/>
      <c r="H405" s="93"/>
      <c r="I405" s="92"/>
      <c r="K405" s="119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119"/>
      <c r="AB405" s="119"/>
      <c r="AF405" s="23"/>
      <c r="AH405" s="101"/>
      <c r="AI405" s="101"/>
      <c r="AJ405" s="102"/>
      <c r="AK405" s="4"/>
      <c r="AL405" s="103"/>
      <c r="AM405" s="104"/>
      <c r="AN405" s="105"/>
      <c r="AO405" s="106"/>
      <c r="AP405" s="106"/>
      <c r="AQ405" s="110"/>
      <c r="AR405" s="110"/>
      <c r="AS405" s="109"/>
      <c r="AT405" s="110"/>
      <c r="AU405" s="111"/>
      <c r="AV405" s="111"/>
      <c r="AW405" s="111"/>
      <c r="AX405" s="111"/>
      <c r="AY405" s="113"/>
      <c r="AZ405" s="114"/>
      <c r="BA405" s="115"/>
      <c r="BB405" s="114"/>
    </row>
    <row r="406" ht="21.0" customHeight="1">
      <c r="B406" s="90"/>
      <c r="D406" s="91"/>
      <c r="E406" s="90"/>
      <c r="F406" s="92"/>
      <c r="G406" s="92"/>
      <c r="H406" s="93"/>
      <c r="I406" s="92"/>
      <c r="K406" s="119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119"/>
      <c r="AB406" s="119"/>
      <c r="AF406" s="23"/>
      <c r="AH406" s="101"/>
      <c r="AI406" s="101"/>
      <c r="AJ406" s="102"/>
      <c r="AK406" s="4"/>
      <c r="AL406" s="103"/>
      <c r="AM406" s="104"/>
      <c r="AN406" s="105"/>
      <c r="AO406" s="106"/>
      <c r="AP406" s="106"/>
      <c r="AQ406" s="110"/>
      <c r="AR406" s="110"/>
      <c r="AS406" s="109"/>
      <c r="AT406" s="110"/>
      <c r="AU406" s="111"/>
      <c r="AV406" s="111"/>
      <c r="AW406" s="111"/>
      <c r="AX406" s="111"/>
      <c r="AY406" s="113"/>
      <c r="AZ406" s="114"/>
      <c r="BA406" s="115"/>
      <c r="BB406" s="114"/>
    </row>
    <row r="407" ht="21.0" customHeight="1">
      <c r="B407" s="90"/>
      <c r="D407" s="91"/>
      <c r="E407" s="90"/>
      <c r="F407" s="92"/>
      <c r="G407" s="92"/>
      <c r="H407" s="93"/>
      <c r="I407" s="92"/>
      <c r="K407" s="119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119"/>
      <c r="AB407" s="119"/>
      <c r="AF407" s="23"/>
      <c r="AH407" s="101"/>
      <c r="AI407" s="101"/>
      <c r="AJ407" s="102"/>
      <c r="AK407" s="4"/>
      <c r="AL407" s="103"/>
      <c r="AM407" s="104"/>
      <c r="AN407" s="105"/>
      <c r="AO407" s="106"/>
      <c r="AP407" s="106"/>
      <c r="AQ407" s="110"/>
      <c r="AR407" s="110"/>
      <c r="AS407" s="109"/>
      <c r="AT407" s="110"/>
      <c r="AU407" s="111"/>
      <c r="AV407" s="111"/>
      <c r="AW407" s="111"/>
      <c r="AX407" s="111"/>
      <c r="AY407" s="113"/>
      <c r="AZ407" s="114"/>
      <c r="BA407" s="115"/>
      <c r="BB407" s="114"/>
    </row>
    <row r="408" ht="21.0" customHeight="1">
      <c r="B408" s="90"/>
      <c r="D408" s="91"/>
      <c r="E408" s="90"/>
      <c r="F408" s="92"/>
      <c r="G408" s="92"/>
      <c r="H408" s="93"/>
      <c r="I408" s="92"/>
      <c r="K408" s="119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119"/>
      <c r="AB408" s="119"/>
      <c r="AF408" s="23"/>
      <c r="AH408" s="101"/>
      <c r="AI408" s="101"/>
      <c r="AJ408" s="102"/>
      <c r="AK408" s="4"/>
      <c r="AL408" s="103"/>
      <c r="AM408" s="104"/>
      <c r="AN408" s="105"/>
      <c r="AO408" s="106"/>
      <c r="AP408" s="106"/>
      <c r="AQ408" s="110"/>
      <c r="AR408" s="110"/>
      <c r="AS408" s="109"/>
      <c r="AT408" s="110"/>
      <c r="AU408" s="111"/>
      <c r="AV408" s="111"/>
      <c r="AW408" s="111"/>
      <c r="AX408" s="111"/>
      <c r="AY408" s="113"/>
      <c r="AZ408" s="114"/>
      <c r="BA408" s="115"/>
      <c r="BB408" s="114"/>
    </row>
    <row r="409" ht="21.0" customHeight="1">
      <c r="B409" s="90"/>
      <c r="D409" s="91"/>
      <c r="E409" s="90"/>
      <c r="F409" s="92"/>
      <c r="G409" s="92"/>
      <c r="H409" s="93"/>
      <c r="I409" s="92"/>
      <c r="K409" s="119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119"/>
      <c r="AB409" s="119"/>
      <c r="AF409" s="23"/>
      <c r="AH409" s="101"/>
      <c r="AI409" s="101"/>
      <c r="AJ409" s="102"/>
      <c r="AK409" s="4"/>
      <c r="AL409" s="103"/>
      <c r="AM409" s="104"/>
      <c r="AN409" s="105"/>
      <c r="AO409" s="106"/>
      <c r="AP409" s="106"/>
      <c r="AQ409" s="110"/>
      <c r="AR409" s="110"/>
      <c r="AS409" s="109"/>
      <c r="AT409" s="110"/>
      <c r="AU409" s="111"/>
      <c r="AV409" s="111"/>
      <c r="AW409" s="111"/>
      <c r="AX409" s="111"/>
      <c r="AY409" s="113"/>
      <c r="AZ409" s="114"/>
      <c r="BA409" s="115"/>
      <c r="BB409" s="114"/>
    </row>
    <row r="410" ht="21.0" customHeight="1">
      <c r="B410" s="90"/>
      <c r="D410" s="91"/>
      <c r="E410" s="90"/>
      <c r="F410" s="92"/>
      <c r="G410" s="92"/>
      <c r="H410" s="93"/>
      <c r="I410" s="92"/>
      <c r="K410" s="119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119"/>
      <c r="AB410" s="119"/>
      <c r="AF410" s="23"/>
      <c r="AH410" s="101"/>
      <c r="AI410" s="101"/>
      <c r="AJ410" s="102"/>
      <c r="AK410" s="4"/>
      <c r="AL410" s="103"/>
      <c r="AM410" s="104"/>
      <c r="AN410" s="105"/>
      <c r="AO410" s="106"/>
      <c r="AP410" s="106"/>
      <c r="AQ410" s="110"/>
      <c r="AR410" s="110"/>
      <c r="AS410" s="109"/>
      <c r="AT410" s="110"/>
      <c r="AU410" s="111"/>
      <c r="AV410" s="111"/>
      <c r="AW410" s="111"/>
      <c r="AX410" s="111"/>
      <c r="AY410" s="113"/>
      <c r="AZ410" s="114"/>
      <c r="BA410" s="115"/>
      <c r="BB410" s="114"/>
    </row>
    <row r="411" ht="21.0" customHeight="1">
      <c r="B411" s="90"/>
      <c r="D411" s="91"/>
      <c r="E411" s="90"/>
      <c r="F411" s="92"/>
      <c r="G411" s="92"/>
      <c r="H411" s="93"/>
      <c r="I411" s="92"/>
      <c r="K411" s="119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119"/>
      <c r="AB411" s="119"/>
      <c r="AF411" s="23"/>
      <c r="AH411" s="101"/>
      <c r="AI411" s="101"/>
      <c r="AJ411" s="102"/>
      <c r="AK411" s="4"/>
      <c r="AL411" s="103"/>
      <c r="AM411" s="104"/>
      <c r="AN411" s="105"/>
      <c r="AO411" s="106"/>
      <c r="AP411" s="106"/>
      <c r="AQ411" s="110"/>
      <c r="AR411" s="110"/>
      <c r="AS411" s="109"/>
      <c r="AT411" s="110"/>
      <c r="AU411" s="111"/>
      <c r="AV411" s="111"/>
      <c r="AW411" s="111"/>
      <c r="AX411" s="111"/>
      <c r="AY411" s="113"/>
      <c r="AZ411" s="114"/>
      <c r="BA411" s="115"/>
      <c r="BB411" s="114"/>
    </row>
    <row r="412" ht="21.0" customHeight="1">
      <c r="B412" s="90"/>
      <c r="D412" s="91"/>
      <c r="E412" s="90"/>
      <c r="F412" s="92"/>
      <c r="G412" s="92"/>
      <c r="H412" s="93"/>
      <c r="I412" s="92"/>
      <c r="K412" s="119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119"/>
      <c r="AB412" s="119"/>
      <c r="AF412" s="23"/>
      <c r="AH412" s="101"/>
      <c r="AI412" s="101"/>
      <c r="AJ412" s="102"/>
      <c r="AK412" s="4"/>
      <c r="AL412" s="103"/>
      <c r="AM412" s="104"/>
      <c r="AN412" s="105"/>
      <c r="AO412" s="106"/>
      <c r="AP412" s="106"/>
      <c r="AQ412" s="110"/>
      <c r="AR412" s="110"/>
      <c r="AS412" s="109"/>
      <c r="AT412" s="110"/>
      <c r="AU412" s="111"/>
      <c r="AV412" s="111"/>
      <c r="AW412" s="111"/>
      <c r="AX412" s="111"/>
      <c r="AY412" s="113"/>
      <c r="AZ412" s="114"/>
      <c r="BA412" s="115"/>
      <c r="BB412" s="114"/>
    </row>
    <row r="413" ht="21.0" customHeight="1">
      <c r="B413" s="90"/>
      <c r="D413" s="91"/>
      <c r="E413" s="90"/>
      <c r="F413" s="92"/>
      <c r="G413" s="92"/>
      <c r="H413" s="93"/>
      <c r="I413" s="92"/>
      <c r="K413" s="119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119"/>
      <c r="AB413" s="119"/>
      <c r="AF413" s="23"/>
      <c r="AH413" s="101"/>
      <c r="AI413" s="101"/>
      <c r="AJ413" s="102"/>
      <c r="AK413" s="4"/>
      <c r="AL413" s="103"/>
      <c r="AM413" s="104"/>
      <c r="AN413" s="105"/>
      <c r="AO413" s="106"/>
      <c r="AP413" s="106"/>
      <c r="AQ413" s="110"/>
      <c r="AR413" s="110"/>
      <c r="AS413" s="109"/>
      <c r="AT413" s="110"/>
      <c r="AU413" s="111"/>
      <c r="AV413" s="111"/>
      <c r="AW413" s="111"/>
      <c r="AX413" s="111"/>
      <c r="AY413" s="113"/>
      <c r="AZ413" s="114"/>
      <c r="BA413" s="115"/>
      <c r="BB413" s="114"/>
    </row>
    <row r="414" ht="21.0" customHeight="1">
      <c r="B414" s="90"/>
      <c r="D414" s="91"/>
      <c r="E414" s="90"/>
      <c r="F414" s="92"/>
      <c r="G414" s="92"/>
      <c r="H414" s="93"/>
      <c r="I414" s="92"/>
      <c r="K414" s="119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119"/>
      <c r="AB414" s="119"/>
      <c r="AF414" s="23"/>
      <c r="AH414" s="101"/>
      <c r="AI414" s="101"/>
      <c r="AJ414" s="102"/>
      <c r="AK414" s="4"/>
      <c r="AL414" s="103"/>
      <c r="AM414" s="104"/>
      <c r="AN414" s="105"/>
      <c r="AO414" s="106"/>
      <c r="AP414" s="106"/>
      <c r="AQ414" s="110"/>
      <c r="AR414" s="110"/>
      <c r="AS414" s="109"/>
      <c r="AT414" s="110"/>
      <c r="AU414" s="111"/>
      <c r="AV414" s="111"/>
      <c r="AW414" s="111"/>
      <c r="AX414" s="111"/>
      <c r="AY414" s="113"/>
      <c r="AZ414" s="114"/>
      <c r="BA414" s="115"/>
      <c r="BB414" s="114"/>
    </row>
    <row r="415" ht="21.0" customHeight="1">
      <c r="B415" s="90"/>
      <c r="D415" s="91"/>
      <c r="E415" s="90"/>
      <c r="F415" s="92"/>
      <c r="G415" s="92"/>
      <c r="H415" s="93"/>
      <c r="I415" s="92"/>
      <c r="K415" s="119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119"/>
      <c r="AB415" s="119"/>
      <c r="AF415" s="23"/>
      <c r="AH415" s="101"/>
      <c r="AI415" s="101"/>
      <c r="AJ415" s="102"/>
      <c r="AK415" s="4"/>
      <c r="AL415" s="103"/>
      <c r="AM415" s="104"/>
      <c r="AN415" s="105"/>
      <c r="AO415" s="106"/>
      <c r="AP415" s="106"/>
      <c r="AQ415" s="110"/>
      <c r="AR415" s="110"/>
      <c r="AS415" s="109"/>
      <c r="AT415" s="110"/>
      <c r="AU415" s="111"/>
      <c r="AV415" s="111"/>
      <c r="AW415" s="111"/>
      <c r="AX415" s="111"/>
      <c r="AY415" s="113"/>
      <c r="AZ415" s="114"/>
      <c r="BA415" s="115"/>
      <c r="BB415" s="114"/>
    </row>
    <row r="416" ht="21.0" customHeight="1">
      <c r="B416" s="90"/>
      <c r="D416" s="91"/>
      <c r="E416" s="90"/>
      <c r="F416" s="92"/>
      <c r="G416" s="92"/>
      <c r="H416" s="93"/>
      <c r="I416" s="92"/>
      <c r="K416" s="119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119"/>
      <c r="AB416" s="119"/>
      <c r="AF416" s="23"/>
      <c r="AH416" s="101"/>
      <c r="AI416" s="101"/>
      <c r="AJ416" s="102"/>
      <c r="AK416" s="4"/>
      <c r="AL416" s="103"/>
      <c r="AM416" s="104"/>
      <c r="AN416" s="105"/>
      <c r="AO416" s="106"/>
      <c r="AP416" s="106"/>
      <c r="AQ416" s="110"/>
      <c r="AR416" s="110"/>
      <c r="AS416" s="109"/>
      <c r="AT416" s="110"/>
      <c r="AU416" s="111"/>
      <c r="AV416" s="111"/>
      <c r="AW416" s="111"/>
      <c r="AX416" s="111"/>
      <c r="AY416" s="113"/>
      <c r="AZ416" s="114"/>
      <c r="BA416" s="115"/>
      <c r="BB416" s="114"/>
    </row>
    <row r="417" ht="21.0" customHeight="1">
      <c r="B417" s="90"/>
      <c r="D417" s="91"/>
      <c r="E417" s="90"/>
      <c r="F417" s="92"/>
      <c r="G417" s="92"/>
      <c r="H417" s="93"/>
      <c r="I417" s="92"/>
      <c r="K417" s="119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119"/>
      <c r="AB417" s="119"/>
      <c r="AF417" s="23"/>
      <c r="AH417" s="101"/>
      <c r="AI417" s="101"/>
      <c r="AJ417" s="102"/>
      <c r="AK417" s="4"/>
      <c r="AL417" s="103"/>
      <c r="AM417" s="104"/>
      <c r="AN417" s="105"/>
      <c r="AO417" s="106"/>
      <c r="AP417" s="106"/>
      <c r="AQ417" s="110"/>
      <c r="AR417" s="110"/>
      <c r="AS417" s="109"/>
      <c r="AT417" s="110"/>
      <c r="AU417" s="111"/>
      <c r="AV417" s="111"/>
      <c r="AW417" s="111"/>
      <c r="AX417" s="111"/>
      <c r="AY417" s="113"/>
      <c r="AZ417" s="114"/>
      <c r="BA417" s="115"/>
      <c r="BB417" s="114"/>
    </row>
    <row r="418" ht="21.0" customHeight="1">
      <c r="B418" s="90"/>
      <c r="D418" s="91"/>
      <c r="E418" s="90"/>
      <c r="F418" s="92"/>
      <c r="G418" s="92"/>
      <c r="H418" s="93"/>
      <c r="I418" s="92"/>
      <c r="K418" s="119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119"/>
      <c r="AB418" s="119"/>
      <c r="AF418" s="23"/>
      <c r="AH418" s="101"/>
      <c r="AI418" s="101"/>
      <c r="AJ418" s="102"/>
      <c r="AK418" s="4"/>
      <c r="AL418" s="103"/>
      <c r="AM418" s="104"/>
      <c r="AN418" s="105"/>
      <c r="AO418" s="106"/>
      <c r="AP418" s="106"/>
      <c r="AQ418" s="110"/>
      <c r="AR418" s="110"/>
      <c r="AS418" s="109"/>
      <c r="AT418" s="110"/>
      <c r="AU418" s="111"/>
      <c r="AV418" s="111"/>
      <c r="AW418" s="111"/>
      <c r="AX418" s="111"/>
      <c r="AY418" s="113"/>
      <c r="AZ418" s="114"/>
      <c r="BA418" s="115"/>
      <c r="BB418" s="114"/>
    </row>
    <row r="419" ht="21.0" customHeight="1">
      <c r="B419" s="90"/>
      <c r="D419" s="91"/>
      <c r="E419" s="90"/>
      <c r="F419" s="92"/>
      <c r="G419" s="92"/>
      <c r="H419" s="93"/>
      <c r="I419" s="92"/>
      <c r="K419" s="119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119"/>
      <c r="AB419" s="119"/>
      <c r="AF419" s="23"/>
      <c r="AH419" s="101"/>
      <c r="AI419" s="101"/>
      <c r="AJ419" s="102"/>
      <c r="AK419" s="4"/>
      <c r="AL419" s="103"/>
      <c r="AM419" s="104"/>
      <c r="AN419" s="105"/>
      <c r="AO419" s="106"/>
      <c r="AP419" s="106"/>
      <c r="AQ419" s="110"/>
      <c r="AR419" s="110"/>
      <c r="AS419" s="109"/>
      <c r="AT419" s="110"/>
      <c r="AU419" s="111"/>
      <c r="AV419" s="111"/>
      <c r="AW419" s="111"/>
      <c r="AX419" s="111"/>
      <c r="AY419" s="113"/>
      <c r="AZ419" s="114"/>
      <c r="BA419" s="115"/>
      <c r="BB419" s="114"/>
    </row>
    <row r="420" ht="21.0" customHeight="1">
      <c r="B420" s="90"/>
      <c r="D420" s="91"/>
      <c r="E420" s="90"/>
      <c r="F420" s="92"/>
      <c r="G420" s="92"/>
      <c r="H420" s="93"/>
      <c r="I420" s="92"/>
      <c r="K420" s="119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119"/>
      <c r="AB420" s="119"/>
      <c r="AF420" s="23"/>
      <c r="AH420" s="101"/>
      <c r="AI420" s="101"/>
      <c r="AJ420" s="102"/>
      <c r="AK420" s="4"/>
      <c r="AL420" s="103"/>
      <c r="AM420" s="104"/>
      <c r="AN420" s="105"/>
      <c r="AO420" s="106"/>
      <c r="AP420" s="106"/>
      <c r="AQ420" s="110"/>
      <c r="AR420" s="110"/>
      <c r="AS420" s="109"/>
      <c r="AT420" s="110"/>
      <c r="AU420" s="111"/>
      <c r="AV420" s="111"/>
      <c r="AW420" s="111"/>
      <c r="AX420" s="111"/>
      <c r="AY420" s="113"/>
      <c r="AZ420" s="114"/>
      <c r="BA420" s="115"/>
      <c r="BB420" s="114"/>
    </row>
    <row r="421" ht="21.0" customHeight="1">
      <c r="B421" s="90"/>
      <c r="D421" s="91"/>
      <c r="E421" s="90"/>
      <c r="F421" s="92"/>
      <c r="G421" s="92"/>
      <c r="H421" s="93"/>
      <c r="I421" s="92"/>
      <c r="K421" s="119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119"/>
      <c r="AB421" s="119"/>
      <c r="AF421" s="23"/>
      <c r="AH421" s="101"/>
      <c r="AI421" s="101"/>
      <c r="AJ421" s="102"/>
      <c r="AK421" s="4"/>
      <c r="AL421" s="103"/>
      <c r="AM421" s="104"/>
      <c r="AN421" s="105"/>
      <c r="AO421" s="106"/>
      <c r="AP421" s="106"/>
      <c r="AQ421" s="110"/>
      <c r="AR421" s="110"/>
      <c r="AS421" s="109"/>
      <c r="AT421" s="110"/>
      <c r="AU421" s="111"/>
      <c r="AV421" s="111"/>
      <c r="AW421" s="111"/>
      <c r="AX421" s="111"/>
      <c r="AY421" s="113"/>
      <c r="AZ421" s="114"/>
      <c r="BA421" s="115"/>
      <c r="BB421" s="114"/>
    </row>
    <row r="422" ht="21.0" customHeight="1">
      <c r="B422" s="90"/>
      <c r="D422" s="91"/>
      <c r="E422" s="90"/>
      <c r="F422" s="92"/>
      <c r="G422" s="92"/>
      <c r="H422" s="93"/>
      <c r="I422" s="92"/>
      <c r="K422" s="119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119"/>
      <c r="AB422" s="119"/>
      <c r="AF422" s="23"/>
      <c r="AH422" s="101"/>
      <c r="AI422" s="101"/>
      <c r="AJ422" s="102"/>
      <c r="AK422" s="4"/>
      <c r="AL422" s="103"/>
      <c r="AM422" s="104"/>
      <c r="AN422" s="105"/>
      <c r="AO422" s="106"/>
      <c r="AP422" s="106"/>
      <c r="AQ422" s="110"/>
      <c r="AR422" s="110"/>
      <c r="AS422" s="109"/>
      <c r="AT422" s="110"/>
      <c r="AU422" s="111"/>
      <c r="AV422" s="111"/>
      <c r="AW422" s="111"/>
      <c r="AX422" s="111"/>
      <c r="AY422" s="113"/>
      <c r="AZ422" s="114"/>
      <c r="BA422" s="115"/>
      <c r="BB422" s="114"/>
    </row>
    <row r="423" ht="21.0" customHeight="1">
      <c r="B423" s="90"/>
      <c r="D423" s="91"/>
      <c r="E423" s="90"/>
      <c r="F423" s="92"/>
      <c r="G423" s="92"/>
      <c r="H423" s="93"/>
      <c r="I423" s="92"/>
      <c r="K423" s="119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119"/>
      <c r="AB423" s="119"/>
      <c r="AF423" s="23"/>
      <c r="AH423" s="101"/>
      <c r="AI423" s="101"/>
      <c r="AJ423" s="102"/>
      <c r="AK423" s="4"/>
      <c r="AL423" s="103"/>
      <c r="AM423" s="104"/>
      <c r="AN423" s="105"/>
      <c r="AO423" s="106"/>
      <c r="AP423" s="106"/>
      <c r="AQ423" s="110"/>
      <c r="AR423" s="110"/>
      <c r="AS423" s="109"/>
      <c r="AT423" s="110"/>
      <c r="AU423" s="111"/>
      <c r="AV423" s="111"/>
      <c r="AW423" s="111"/>
      <c r="AX423" s="111"/>
      <c r="AY423" s="113"/>
      <c r="AZ423" s="114"/>
      <c r="BA423" s="115"/>
      <c r="BB423" s="114"/>
    </row>
    <row r="424" ht="21.0" customHeight="1">
      <c r="B424" s="90"/>
      <c r="D424" s="91"/>
      <c r="E424" s="90"/>
      <c r="F424" s="92"/>
      <c r="G424" s="92"/>
      <c r="H424" s="93"/>
      <c r="I424" s="92"/>
      <c r="K424" s="119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119"/>
      <c r="AB424" s="119"/>
      <c r="AF424" s="23"/>
      <c r="AH424" s="101"/>
      <c r="AI424" s="101"/>
      <c r="AJ424" s="102"/>
      <c r="AK424" s="4"/>
      <c r="AL424" s="103"/>
      <c r="AM424" s="104"/>
      <c r="AN424" s="105"/>
      <c r="AO424" s="106"/>
      <c r="AP424" s="106"/>
      <c r="AQ424" s="110"/>
      <c r="AR424" s="110"/>
      <c r="AS424" s="109"/>
      <c r="AT424" s="110"/>
      <c r="AU424" s="111"/>
      <c r="AV424" s="111"/>
      <c r="AW424" s="111"/>
      <c r="AX424" s="111"/>
      <c r="AY424" s="113"/>
      <c r="AZ424" s="114"/>
      <c r="BA424" s="115"/>
      <c r="BB424" s="114"/>
    </row>
    <row r="425" ht="21.0" customHeight="1">
      <c r="B425" s="90"/>
      <c r="D425" s="91"/>
      <c r="E425" s="90"/>
      <c r="F425" s="92"/>
      <c r="G425" s="92"/>
      <c r="H425" s="93"/>
      <c r="I425" s="92"/>
      <c r="K425" s="119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119"/>
      <c r="AB425" s="119"/>
      <c r="AF425" s="23"/>
      <c r="AH425" s="101"/>
      <c r="AI425" s="101"/>
      <c r="AJ425" s="102"/>
      <c r="AK425" s="4"/>
      <c r="AL425" s="103"/>
      <c r="AM425" s="104"/>
      <c r="AN425" s="105"/>
      <c r="AO425" s="106"/>
      <c r="AP425" s="106"/>
      <c r="AQ425" s="110"/>
      <c r="AR425" s="110"/>
      <c r="AS425" s="109"/>
      <c r="AT425" s="110"/>
      <c r="AU425" s="111"/>
      <c r="AV425" s="111"/>
      <c r="AW425" s="111"/>
      <c r="AX425" s="111"/>
      <c r="AY425" s="113"/>
      <c r="AZ425" s="114"/>
      <c r="BA425" s="115"/>
      <c r="BB425" s="114"/>
    </row>
    <row r="426" ht="21.0" customHeight="1">
      <c r="B426" s="90"/>
      <c r="D426" s="91"/>
      <c r="E426" s="90"/>
      <c r="F426" s="92"/>
      <c r="G426" s="92"/>
      <c r="H426" s="93"/>
      <c r="I426" s="92"/>
      <c r="K426" s="119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119"/>
      <c r="AB426" s="119"/>
      <c r="AF426" s="23"/>
      <c r="AH426" s="101"/>
      <c r="AI426" s="101"/>
      <c r="AJ426" s="102"/>
      <c r="AK426" s="4"/>
      <c r="AL426" s="103"/>
      <c r="AM426" s="104"/>
      <c r="AN426" s="105"/>
      <c r="AO426" s="106"/>
      <c r="AP426" s="106"/>
      <c r="AQ426" s="110"/>
      <c r="AR426" s="110"/>
      <c r="AS426" s="109"/>
      <c r="AT426" s="110"/>
      <c r="AU426" s="111"/>
      <c r="AV426" s="111"/>
      <c r="AW426" s="111"/>
      <c r="AX426" s="111"/>
      <c r="AY426" s="113"/>
      <c r="AZ426" s="114"/>
      <c r="BA426" s="115"/>
      <c r="BB426" s="114"/>
    </row>
    <row r="427" ht="21.0" customHeight="1">
      <c r="B427" s="90"/>
      <c r="D427" s="91"/>
      <c r="E427" s="90"/>
      <c r="F427" s="92"/>
      <c r="G427" s="92"/>
      <c r="H427" s="93"/>
      <c r="I427" s="92"/>
      <c r="K427" s="119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119"/>
      <c r="AB427" s="119"/>
      <c r="AF427" s="23"/>
      <c r="AH427" s="101"/>
      <c r="AI427" s="101"/>
      <c r="AJ427" s="102"/>
      <c r="AK427" s="4"/>
      <c r="AL427" s="103"/>
      <c r="AM427" s="104"/>
      <c r="AN427" s="105"/>
      <c r="AO427" s="106"/>
      <c r="AP427" s="106"/>
      <c r="AQ427" s="110"/>
      <c r="AR427" s="110"/>
      <c r="AS427" s="109"/>
      <c r="AT427" s="110"/>
      <c r="AU427" s="111"/>
      <c r="AV427" s="111"/>
      <c r="AW427" s="111"/>
      <c r="AX427" s="111"/>
      <c r="AY427" s="113"/>
      <c r="AZ427" s="114"/>
      <c r="BA427" s="115"/>
      <c r="BB427" s="114"/>
    </row>
    <row r="428" ht="21.0" customHeight="1">
      <c r="B428" s="90"/>
      <c r="D428" s="91"/>
      <c r="E428" s="90"/>
      <c r="F428" s="92"/>
      <c r="G428" s="92"/>
      <c r="H428" s="93"/>
      <c r="I428" s="92"/>
      <c r="K428" s="119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119"/>
      <c r="AB428" s="119"/>
      <c r="AF428" s="23"/>
      <c r="AH428" s="101"/>
      <c r="AI428" s="101"/>
      <c r="AJ428" s="102"/>
      <c r="AK428" s="4"/>
      <c r="AL428" s="103"/>
      <c r="AM428" s="104"/>
      <c r="AN428" s="105"/>
      <c r="AO428" s="106"/>
      <c r="AP428" s="106"/>
      <c r="AQ428" s="110"/>
      <c r="AR428" s="110"/>
      <c r="AS428" s="109"/>
      <c r="AT428" s="110"/>
      <c r="AU428" s="111"/>
      <c r="AV428" s="111"/>
      <c r="AW428" s="111"/>
      <c r="AX428" s="111"/>
      <c r="AY428" s="113"/>
      <c r="AZ428" s="114"/>
      <c r="BA428" s="115"/>
      <c r="BB428" s="114"/>
    </row>
    <row r="429" ht="21.0" customHeight="1">
      <c r="B429" s="90"/>
      <c r="D429" s="91"/>
      <c r="E429" s="90"/>
      <c r="F429" s="92"/>
      <c r="G429" s="92"/>
      <c r="H429" s="93"/>
      <c r="I429" s="92"/>
      <c r="K429" s="119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119"/>
      <c r="AB429" s="119"/>
      <c r="AF429" s="23"/>
      <c r="AH429" s="101"/>
      <c r="AI429" s="101"/>
      <c r="AJ429" s="102"/>
      <c r="AK429" s="4"/>
      <c r="AL429" s="103"/>
      <c r="AM429" s="104"/>
      <c r="AN429" s="105"/>
      <c r="AO429" s="106"/>
      <c r="AP429" s="106"/>
      <c r="AQ429" s="110"/>
      <c r="AR429" s="110"/>
      <c r="AS429" s="109"/>
      <c r="AT429" s="110"/>
      <c r="AU429" s="111"/>
      <c r="AV429" s="111"/>
      <c r="AW429" s="111"/>
      <c r="AX429" s="111"/>
      <c r="AY429" s="113"/>
      <c r="AZ429" s="114"/>
      <c r="BA429" s="115"/>
      <c r="BB429" s="114"/>
    </row>
    <row r="430" ht="21.0" customHeight="1">
      <c r="B430" s="90"/>
      <c r="D430" s="91"/>
      <c r="E430" s="90"/>
      <c r="F430" s="92"/>
      <c r="G430" s="92"/>
      <c r="H430" s="93"/>
      <c r="I430" s="92"/>
      <c r="K430" s="119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119"/>
      <c r="AB430" s="119"/>
      <c r="AF430" s="23"/>
      <c r="AH430" s="101"/>
      <c r="AI430" s="101"/>
      <c r="AJ430" s="102"/>
      <c r="AK430" s="4"/>
      <c r="AL430" s="103"/>
      <c r="AM430" s="104"/>
      <c r="AN430" s="105"/>
      <c r="AO430" s="106"/>
      <c r="AP430" s="106"/>
      <c r="AQ430" s="110"/>
      <c r="AR430" s="110"/>
      <c r="AS430" s="109"/>
      <c r="AT430" s="110"/>
      <c r="AU430" s="111"/>
      <c r="AV430" s="111"/>
      <c r="AW430" s="111"/>
      <c r="AX430" s="111"/>
      <c r="AY430" s="113"/>
      <c r="AZ430" s="114"/>
      <c r="BA430" s="115"/>
      <c r="BB430" s="114"/>
    </row>
    <row r="431" ht="21.0" customHeight="1">
      <c r="B431" s="90"/>
      <c r="D431" s="91"/>
      <c r="E431" s="90"/>
      <c r="F431" s="92"/>
      <c r="G431" s="92"/>
      <c r="H431" s="93"/>
      <c r="I431" s="92"/>
      <c r="K431" s="119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119"/>
      <c r="AB431" s="119"/>
      <c r="AF431" s="23"/>
      <c r="AH431" s="101"/>
      <c r="AI431" s="101"/>
      <c r="AJ431" s="102"/>
      <c r="AK431" s="4"/>
      <c r="AL431" s="103"/>
      <c r="AM431" s="104"/>
      <c r="AN431" s="105"/>
      <c r="AO431" s="106"/>
      <c r="AP431" s="106"/>
      <c r="AQ431" s="110"/>
      <c r="AR431" s="110"/>
      <c r="AS431" s="109"/>
      <c r="AT431" s="110"/>
      <c r="AU431" s="111"/>
      <c r="AV431" s="111"/>
      <c r="AW431" s="111"/>
      <c r="AX431" s="111"/>
      <c r="AY431" s="113"/>
      <c r="AZ431" s="114"/>
      <c r="BA431" s="115"/>
      <c r="BB431" s="114"/>
    </row>
    <row r="432" ht="21.0" customHeight="1">
      <c r="B432" s="90"/>
      <c r="D432" s="91"/>
      <c r="E432" s="90"/>
      <c r="F432" s="92"/>
      <c r="G432" s="92"/>
      <c r="H432" s="93"/>
      <c r="I432" s="92"/>
      <c r="K432" s="119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119"/>
      <c r="AB432" s="119"/>
      <c r="AF432" s="23"/>
      <c r="AH432" s="101"/>
      <c r="AI432" s="101"/>
      <c r="AJ432" s="102"/>
      <c r="AK432" s="4"/>
      <c r="AL432" s="103"/>
      <c r="AM432" s="104"/>
      <c r="AN432" s="105"/>
      <c r="AO432" s="106"/>
      <c r="AP432" s="106"/>
      <c r="AQ432" s="110"/>
      <c r="AR432" s="110"/>
      <c r="AS432" s="109"/>
      <c r="AT432" s="110"/>
      <c r="AU432" s="111"/>
      <c r="AV432" s="111"/>
      <c r="AW432" s="111"/>
      <c r="AX432" s="111"/>
      <c r="AY432" s="113"/>
      <c r="AZ432" s="114"/>
      <c r="BA432" s="115"/>
      <c r="BB432" s="114"/>
    </row>
    <row r="433" ht="21.0" customHeight="1">
      <c r="B433" s="90"/>
      <c r="D433" s="91"/>
      <c r="E433" s="90"/>
      <c r="F433" s="92"/>
      <c r="G433" s="92"/>
      <c r="H433" s="93"/>
      <c r="I433" s="92"/>
      <c r="K433" s="119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119"/>
      <c r="AB433" s="119"/>
      <c r="AF433" s="23"/>
      <c r="AH433" s="101"/>
      <c r="AI433" s="101"/>
      <c r="AJ433" s="102"/>
      <c r="AK433" s="4"/>
      <c r="AL433" s="103"/>
      <c r="AM433" s="104"/>
      <c r="AN433" s="105"/>
      <c r="AO433" s="106"/>
      <c r="AP433" s="106"/>
      <c r="AQ433" s="110"/>
      <c r="AR433" s="110"/>
      <c r="AS433" s="109"/>
      <c r="AT433" s="110"/>
      <c r="AU433" s="111"/>
      <c r="AV433" s="111"/>
      <c r="AW433" s="111"/>
      <c r="AX433" s="111"/>
      <c r="AY433" s="113"/>
      <c r="AZ433" s="114"/>
      <c r="BA433" s="115"/>
      <c r="BB433" s="114"/>
    </row>
    <row r="434" ht="21.0" customHeight="1">
      <c r="B434" s="90"/>
      <c r="D434" s="91"/>
      <c r="E434" s="90"/>
      <c r="F434" s="92"/>
      <c r="G434" s="92"/>
      <c r="H434" s="93"/>
      <c r="I434" s="92"/>
      <c r="K434" s="119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119"/>
      <c r="AB434" s="119"/>
      <c r="AF434" s="23"/>
      <c r="AH434" s="101"/>
      <c r="AI434" s="101"/>
      <c r="AJ434" s="102"/>
      <c r="AK434" s="4"/>
      <c r="AL434" s="103"/>
      <c r="AM434" s="104"/>
      <c r="AN434" s="105"/>
      <c r="AO434" s="106"/>
      <c r="AP434" s="106"/>
      <c r="AQ434" s="110"/>
      <c r="AR434" s="110"/>
      <c r="AS434" s="109"/>
      <c r="AT434" s="110"/>
      <c r="AU434" s="111"/>
      <c r="AV434" s="111"/>
      <c r="AW434" s="111"/>
      <c r="AX434" s="111"/>
      <c r="AY434" s="113"/>
      <c r="AZ434" s="114"/>
      <c r="BA434" s="115"/>
      <c r="BB434" s="114"/>
    </row>
    <row r="435" ht="21.0" customHeight="1">
      <c r="B435" s="90"/>
      <c r="D435" s="91"/>
      <c r="E435" s="90"/>
      <c r="F435" s="92"/>
      <c r="G435" s="92"/>
      <c r="H435" s="93"/>
      <c r="I435" s="92"/>
      <c r="K435" s="119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119"/>
      <c r="AB435" s="119"/>
      <c r="AF435" s="23"/>
      <c r="AH435" s="101"/>
      <c r="AI435" s="101"/>
      <c r="AJ435" s="102"/>
      <c r="AK435" s="4"/>
      <c r="AL435" s="103"/>
      <c r="AM435" s="104"/>
      <c r="AN435" s="105"/>
      <c r="AO435" s="106"/>
      <c r="AP435" s="106"/>
      <c r="AQ435" s="110"/>
      <c r="AR435" s="110"/>
      <c r="AS435" s="109"/>
      <c r="AT435" s="110"/>
      <c r="AU435" s="111"/>
      <c r="AV435" s="111"/>
      <c r="AW435" s="111"/>
      <c r="AX435" s="111"/>
      <c r="AY435" s="113"/>
      <c r="AZ435" s="114"/>
      <c r="BA435" s="115"/>
      <c r="BB435" s="114"/>
    </row>
    <row r="436" ht="21.0" customHeight="1">
      <c r="B436" s="90"/>
      <c r="D436" s="91"/>
      <c r="E436" s="90"/>
      <c r="F436" s="92"/>
      <c r="G436" s="92"/>
      <c r="H436" s="93"/>
      <c r="I436" s="92"/>
      <c r="K436" s="119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119"/>
      <c r="AB436" s="119"/>
      <c r="AF436" s="23"/>
      <c r="AH436" s="101"/>
      <c r="AI436" s="101"/>
      <c r="AJ436" s="102"/>
      <c r="AK436" s="4"/>
      <c r="AL436" s="103"/>
      <c r="AM436" s="104"/>
      <c r="AN436" s="105"/>
      <c r="AO436" s="106"/>
      <c r="AP436" s="106"/>
      <c r="AQ436" s="110"/>
      <c r="AR436" s="110"/>
      <c r="AS436" s="109"/>
      <c r="AT436" s="110"/>
      <c r="AU436" s="111"/>
      <c r="AV436" s="111"/>
      <c r="AW436" s="111"/>
      <c r="AX436" s="111"/>
      <c r="AY436" s="113"/>
      <c r="AZ436" s="114"/>
      <c r="BA436" s="115"/>
      <c r="BB436" s="114"/>
    </row>
    <row r="437" ht="21.0" customHeight="1">
      <c r="B437" s="90"/>
      <c r="D437" s="91"/>
      <c r="E437" s="90"/>
      <c r="F437" s="92"/>
      <c r="G437" s="92"/>
      <c r="H437" s="93"/>
      <c r="I437" s="92"/>
      <c r="K437" s="119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119"/>
      <c r="AB437" s="119"/>
      <c r="AF437" s="23"/>
      <c r="AH437" s="101"/>
      <c r="AI437" s="101"/>
      <c r="AJ437" s="102"/>
      <c r="AK437" s="4"/>
      <c r="AL437" s="103"/>
      <c r="AM437" s="104"/>
      <c r="AN437" s="105"/>
      <c r="AO437" s="106"/>
      <c r="AP437" s="106"/>
      <c r="AQ437" s="110"/>
      <c r="AR437" s="110"/>
      <c r="AS437" s="109"/>
      <c r="AT437" s="110"/>
      <c r="AU437" s="111"/>
      <c r="AV437" s="111"/>
      <c r="AW437" s="111"/>
      <c r="AX437" s="111"/>
      <c r="AY437" s="113"/>
      <c r="AZ437" s="114"/>
      <c r="BA437" s="115"/>
      <c r="BB437" s="114"/>
    </row>
    <row r="438" ht="21.0" customHeight="1">
      <c r="B438" s="90"/>
      <c r="D438" s="91"/>
      <c r="E438" s="90"/>
      <c r="F438" s="92"/>
      <c r="G438" s="92"/>
      <c r="H438" s="93"/>
      <c r="I438" s="92"/>
      <c r="K438" s="119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119"/>
      <c r="AB438" s="119"/>
      <c r="AF438" s="23"/>
      <c r="AH438" s="101"/>
      <c r="AI438" s="101"/>
      <c r="AJ438" s="102"/>
      <c r="AK438" s="4"/>
      <c r="AL438" s="103"/>
      <c r="AM438" s="104"/>
      <c r="AN438" s="105"/>
      <c r="AO438" s="106"/>
      <c r="AP438" s="106"/>
      <c r="AQ438" s="110"/>
      <c r="AR438" s="110"/>
      <c r="AS438" s="109"/>
      <c r="AT438" s="110"/>
      <c r="AU438" s="111"/>
      <c r="AV438" s="111"/>
      <c r="AW438" s="111"/>
      <c r="AX438" s="111"/>
      <c r="AY438" s="113"/>
      <c r="AZ438" s="114"/>
      <c r="BA438" s="115"/>
      <c r="BB438" s="114"/>
    </row>
    <row r="439" ht="21.0" customHeight="1">
      <c r="B439" s="90"/>
      <c r="D439" s="91"/>
      <c r="E439" s="90"/>
      <c r="F439" s="92"/>
      <c r="G439" s="92"/>
      <c r="H439" s="93"/>
      <c r="I439" s="92"/>
      <c r="K439" s="119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119"/>
      <c r="AB439" s="119"/>
      <c r="AF439" s="23"/>
      <c r="AH439" s="101"/>
      <c r="AI439" s="101"/>
      <c r="AJ439" s="102"/>
      <c r="AK439" s="4"/>
      <c r="AL439" s="103"/>
      <c r="AM439" s="104"/>
      <c r="AN439" s="105"/>
      <c r="AO439" s="106"/>
      <c r="AP439" s="106"/>
      <c r="AQ439" s="110"/>
      <c r="AR439" s="110"/>
      <c r="AS439" s="109"/>
      <c r="AT439" s="110"/>
      <c r="AU439" s="111"/>
      <c r="AV439" s="111"/>
      <c r="AW439" s="111"/>
      <c r="AX439" s="111"/>
      <c r="AY439" s="113"/>
      <c r="AZ439" s="114"/>
      <c r="BA439" s="115"/>
      <c r="BB439" s="114"/>
    </row>
    <row r="440" ht="21.0" customHeight="1">
      <c r="B440" s="90"/>
      <c r="D440" s="91"/>
      <c r="E440" s="90"/>
      <c r="F440" s="92"/>
      <c r="G440" s="92"/>
      <c r="H440" s="93"/>
      <c r="I440" s="92"/>
      <c r="K440" s="119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119"/>
      <c r="AB440" s="119"/>
      <c r="AF440" s="23"/>
      <c r="AH440" s="101"/>
      <c r="AI440" s="101"/>
      <c r="AJ440" s="102"/>
      <c r="AK440" s="4"/>
      <c r="AL440" s="103"/>
      <c r="AM440" s="104"/>
      <c r="AN440" s="105"/>
      <c r="AO440" s="106"/>
      <c r="AP440" s="106"/>
      <c r="AQ440" s="110"/>
      <c r="AR440" s="110"/>
      <c r="AS440" s="109"/>
      <c r="AT440" s="110"/>
      <c r="AU440" s="111"/>
      <c r="AV440" s="111"/>
      <c r="AW440" s="111"/>
      <c r="AX440" s="111"/>
      <c r="AY440" s="113"/>
      <c r="AZ440" s="114"/>
      <c r="BA440" s="115"/>
      <c r="BB440" s="114"/>
    </row>
    <row r="441" ht="21.0" customHeight="1">
      <c r="B441" s="90"/>
      <c r="D441" s="91"/>
      <c r="E441" s="90"/>
      <c r="F441" s="92"/>
      <c r="G441" s="92"/>
      <c r="H441" s="93"/>
      <c r="I441" s="92"/>
      <c r="K441" s="119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119"/>
      <c r="AB441" s="119"/>
      <c r="AF441" s="23"/>
      <c r="AH441" s="101"/>
      <c r="AI441" s="101"/>
      <c r="AJ441" s="102"/>
      <c r="AK441" s="4"/>
      <c r="AL441" s="103"/>
      <c r="AM441" s="104"/>
      <c r="AN441" s="105"/>
      <c r="AO441" s="106"/>
      <c r="AP441" s="106"/>
      <c r="AQ441" s="110"/>
      <c r="AR441" s="110"/>
      <c r="AS441" s="109"/>
      <c r="AT441" s="110"/>
      <c r="AU441" s="111"/>
      <c r="AV441" s="111"/>
      <c r="AW441" s="111"/>
      <c r="AX441" s="111"/>
      <c r="AY441" s="113"/>
      <c r="AZ441" s="114"/>
      <c r="BA441" s="115"/>
      <c r="BB441" s="114"/>
    </row>
    <row r="442" ht="21.0" customHeight="1">
      <c r="B442" s="90"/>
      <c r="D442" s="91"/>
      <c r="E442" s="90"/>
      <c r="F442" s="92"/>
      <c r="G442" s="92"/>
      <c r="H442" s="93"/>
      <c r="I442" s="92"/>
      <c r="K442" s="119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119"/>
      <c r="AB442" s="119"/>
      <c r="AF442" s="23"/>
      <c r="AH442" s="101"/>
      <c r="AI442" s="101"/>
      <c r="AJ442" s="102"/>
      <c r="AK442" s="4"/>
      <c r="AL442" s="103"/>
      <c r="AM442" s="104"/>
      <c r="AN442" s="105"/>
      <c r="AO442" s="106"/>
      <c r="AP442" s="106"/>
      <c r="AQ442" s="110"/>
      <c r="AR442" s="110"/>
      <c r="AS442" s="109"/>
      <c r="AT442" s="110"/>
      <c r="AU442" s="111"/>
      <c r="AV442" s="111"/>
      <c r="AW442" s="111"/>
      <c r="AX442" s="111"/>
      <c r="AY442" s="113"/>
      <c r="AZ442" s="114"/>
      <c r="BA442" s="115"/>
      <c r="BB442" s="114"/>
    </row>
    <row r="443" ht="21.0" customHeight="1">
      <c r="B443" s="90"/>
      <c r="D443" s="91"/>
      <c r="E443" s="90"/>
      <c r="F443" s="92"/>
      <c r="G443" s="92"/>
      <c r="H443" s="93"/>
      <c r="I443" s="92"/>
      <c r="K443" s="119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119"/>
      <c r="AB443" s="119"/>
      <c r="AF443" s="23"/>
      <c r="AH443" s="101"/>
      <c r="AI443" s="101"/>
      <c r="AJ443" s="102"/>
      <c r="AK443" s="4"/>
      <c r="AL443" s="103"/>
      <c r="AM443" s="104"/>
      <c r="AN443" s="105"/>
      <c r="AO443" s="106"/>
      <c r="AP443" s="106"/>
      <c r="AQ443" s="110"/>
      <c r="AR443" s="110"/>
      <c r="AS443" s="109"/>
      <c r="AT443" s="110"/>
      <c r="AU443" s="111"/>
      <c r="AV443" s="111"/>
      <c r="AW443" s="111"/>
      <c r="AX443" s="111"/>
      <c r="AY443" s="113"/>
      <c r="AZ443" s="114"/>
      <c r="BA443" s="115"/>
      <c r="BB443" s="114"/>
    </row>
    <row r="444" ht="21.0" customHeight="1">
      <c r="B444" s="90"/>
      <c r="D444" s="91"/>
      <c r="E444" s="90"/>
      <c r="F444" s="92"/>
      <c r="G444" s="92"/>
      <c r="H444" s="93"/>
      <c r="I444" s="92"/>
      <c r="K444" s="119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119"/>
      <c r="AB444" s="119"/>
      <c r="AF444" s="23"/>
      <c r="AH444" s="101"/>
      <c r="AI444" s="101"/>
      <c r="AJ444" s="102"/>
      <c r="AK444" s="4"/>
      <c r="AL444" s="103"/>
      <c r="AM444" s="104"/>
      <c r="AN444" s="105"/>
      <c r="AO444" s="106"/>
      <c r="AP444" s="106"/>
      <c r="AQ444" s="110"/>
      <c r="AR444" s="110"/>
      <c r="AS444" s="109"/>
      <c r="AT444" s="110"/>
      <c r="AU444" s="111"/>
      <c r="AV444" s="111"/>
      <c r="AW444" s="111"/>
      <c r="AX444" s="111"/>
      <c r="AY444" s="113"/>
      <c r="AZ444" s="114"/>
      <c r="BA444" s="115"/>
      <c r="BB444" s="114"/>
    </row>
    <row r="445" ht="21.0" customHeight="1">
      <c r="B445" s="90"/>
      <c r="D445" s="91"/>
      <c r="E445" s="90"/>
      <c r="F445" s="92"/>
      <c r="G445" s="92"/>
      <c r="H445" s="93"/>
      <c r="I445" s="92"/>
      <c r="K445" s="119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119"/>
      <c r="AB445" s="119"/>
      <c r="AF445" s="23"/>
      <c r="AH445" s="101"/>
      <c r="AI445" s="101"/>
      <c r="AJ445" s="102"/>
      <c r="AK445" s="4"/>
      <c r="AL445" s="103"/>
      <c r="AM445" s="104"/>
      <c r="AN445" s="105"/>
      <c r="AO445" s="106"/>
      <c r="AP445" s="106"/>
      <c r="AQ445" s="110"/>
      <c r="AR445" s="110"/>
      <c r="AS445" s="109"/>
      <c r="AT445" s="110"/>
      <c r="AU445" s="111"/>
      <c r="AV445" s="111"/>
      <c r="AW445" s="111"/>
      <c r="AX445" s="111"/>
      <c r="AY445" s="113"/>
      <c r="AZ445" s="114"/>
      <c r="BA445" s="115"/>
      <c r="BB445" s="114"/>
    </row>
    <row r="446" ht="21.0" customHeight="1">
      <c r="B446" s="90"/>
      <c r="D446" s="91"/>
      <c r="E446" s="90"/>
      <c r="F446" s="92"/>
      <c r="G446" s="92"/>
      <c r="H446" s="93"/>
      <c r="I446" s="92"/>
      <c r="K446" s="119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119"/>
      <c r="AB446" s="119"/>
      <c r="AF446" s="23"/>
      <c r="AH446" s="101"/>
      <c r="AI446" s="101"/>
      <c r="AJ446" s="102"/>
      <c r="AK446" s="4"/>
      <c r="AL446" s="103"/>
      <c r="AM446" s="104"/>
      <c r="AN446" s="105"/>
      <c r="AO446" s="106"/>
      <c r="AP446" s="106"/>
      <c r="AQ446" s="110"/>
      <c r="AR446" s="110"/>
      <c r="AS446" s="109"/>
      <c r="AT446" s="110"/>
      <c r="AU446" s="111"/>
      <c r="AV446" s="111"/>
      <c r="AW446" s="111"/>
      <c r="AX446" s="111"/>
      <c r="AY446" s="113"/>
      <c r="AZ446" s="114"/>
      <c r="BA446" s="115"/>
      <c r="BB446" s="114"/>
    </row>
    <row r="447" ht="21.0" customHeight="1">
      <c r="B447" s="90"/>
      <c r="D447" s="91"/>
      <c r="E447" s="90"/>
      <c r="F447" s="92"/>
      <c r="G447" s="92"/>
      <c r="H447" s="93"/>
      <c r="I447" s="92"/>
      <c r="K447" s="119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119"/>
      <c r="AB447" s="119"/>
      <c r="AF447" s="23"/>
      <c r="AH447" s="101"/>
      <c r="AI447" s="101"/>
      <c r="AJ447" s="102"/>
      <c r="AK447" s="4"/>
      <c r="AL447" s="103"/>
      <c r="AM447" s="104"/>
      <c r="AN447" s="105"/>
      <c r="AO447" s="106"/>
      <c r="AP447" s="106"/>
      <c r="AQ447" s="110"/>
      <c r="AR447" s="110"/>
      <c r="AS447" s="109"/>
      <c r="AT447" s="110"/>
      <c r="AU447" s="111"/>
      <c r="AV447" s="111"/>
      <c r="AW447" s="111"/>
      <c r="AX447" s="111"/>
      <c r="AY447" s="113"/>
      <c r="AZ447" s="114"/>
      <c r="BA447" s="115"/>
      <c r="BB447" s="114"/>
    </row>
    <row r="448" ht="21.0" customHeight="1">
      <c r="B448" s="90"/>
      <c r="D448" s="91"/>
      <c r="E448" s="90"/>
      <c r="F448" s="92"/>
      <c r="G448" s="92"/>
      <c r="H448" s="93"/>
      <c r="I448" s="92"/>
      <c r="K448" s="119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119"/>
      <c r="AB448" s="119"/>
      <c r="AF448" s="23"/>
      <c r="AH448" s="101"/>
      <c r="AI448" s="101"/>
      <c r="AJ448" s="102"/>
      <c r="AK448" s="4"/>
      <c r="AL448" s="103"/>
      <c r="AM448" s="104"/>
      <c r="AN448" s="105"/>
      <c r="AO448" s="106"/>
      <c r="AP448" s="106"/>
      <c r="AQ448" s="110"/>
      <c r="AR448" s="110"/>
      <c r="AS448" s="109"/>
      <c r="AT448" s="110"/>
      <c r="AU448" s="111"/>
      <c r="AV448" s="111"/>
      <c r="AW448" s="111"/>
      <c r="AX448" s="111"/>
      <c r="AY448" s="113"/>
      <c r="AZ448" s="114"/>
      <c r="BA448" s="115"/>
      <c r="BB448" s="114"/>
    </row>
    <row r="449" ht="21.0" customHeight="1">
      <c r="B449" s="90"/>
      <c r="D449" s="91"/>
      <c r="E449" s="90"/>
      <c r="F449" s="92"/>
      <c r="G449" s="92"/>
      <c r="H449" s="93"/>
      <c r="I449" s="92"/>
      <c r="K449" s="119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119"/>
      <c r="AB449" s="119"/>
      <c r="AF449" s="23"/>
      <c r="AH449" s="101"/>
      <c r="AI449" s="101"/>
      <c r="AJ449" s="102"/>
      <c r="AK449" s="4"/>
      <c r="AL449" s="103"/>
      <c r="AM449" s="104"/>
      <c r="AN449" s="105"/>
      <c r="AO449" s="106"/>
      <c r="AP449" s="106"/>
      <c r="AQ449" s="110"/>
      <c r="AR449" s="110"/>
      <c r="AS449" s="109"/>
      <c r="AT449" s="110"/>
      <c r="AU449" s="111"/>
      <c r="AV449" s="111"/>
      <c r="AW449" s="111"/>
      <c r="AX449" s="111"/>
      <c r="AY449" s="113"/>
      <c r="AZ449" s="114"/>
      <c r="BA449" s="115"/>
      <c r="BB449" s="114"/>
    </row>
    <row r="450" ht="21.0" customHeight="1">
      <c r="B450" s="90"/>
      <c r="D450" s="91"/>
      <c r="E450" s="90"/>
      <c r="F450" s="92"/>
      <c r="G450" s="92"/>
      <c r="H450" s="93"/>
      <c r="I450" s="92"/>
      <c r="K450" s="119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119"/>
      <c r="AB450" s="119"/>
      <c r="AF450" s="23"/>
      <c r="AH450" s="101"/>
      <c r="AI450" s="101"/>
      <c r="AJ450" s="102"/>
      <c r="AK450" s="4"/>
      <c r="AL450" s="103"/>
      <c r="AM450" s="104"/>
      <c r="AN450" s="105"/>
      <c r="AO450" s="106"/>
      <c r="AP450" s="106"/>
      <c r="AQ450" s="110"/>
      <c r="AR450" s="110"/>
      <c r="AS450" s="109"/>
      <c r="AT450" s="110"/>
      <c r="AU450" s="111"/>
      <c r="AV450" s="111"/>
      <c r="AW450" s="111"/>
      <c r="AX450" s="111"/>
      <c r="AY450" s="113"/>
      <c r="AZ450" s="114"/>
      <c r="BA450" s="115"/>
      <c r="BB450" s="114"/>
    </row>
    <row r="451" ht="21.0" customHeight="1">
      <c r="B451" s="90"/>
      <c r="D451" s="91"/>
      <c r="E451" s="90"/>
      <c r="F451" s="92"/>
      <c r="G451" s="92"/>
      <c r="H451" s="93"/>
      <c r="I451" s="92"/>
      <c r="K451" s="119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119"/>
      <c r="AB451" s="119"/>
      <c r="AF451" s="23"/>
      <c r="AH451" s="101"/>
      <c r="AI451" s="101"/>
      <c r="AJ451" s="102"/>
      <c r="AK451" s="4"/>
      <c r="AL451" s="103"/>
      <c r="AM451" s="104"/>
      <c r="AN451" s="105"/>
      <c r="AO451" s="106"/>
      <c r="AP451" s="106"/>
      <c r="AQ451" s="110"/>
      <c r="AR451" s="110"/>
      <c r="AS451" s="109"/>
      <c r="AT451" s="110"/>
      <c r="AU451" s="111"/>
      <c r="AV451" s="111"/>
      <c r="AW451" s="111"/>
      <c r="AX451" s="111"/>
      <c r="AY451" s="113"/>
      <c r="AZ451" s="114"/>
      <c r="BA451" s="115"/>
      <c r="BB451" s="114"/>
    </row>
    <row r="452" ht="21.0" customHeight="1">
      <c r="B452" s="90"/>
      <c r="D452" s="91"/>
      <c r="E452" s="90"/>
      <c r="F452" s="92"/>
      <c r="G452" s="92"/>
      <c r="H452" s="93"/>
      <c r="I452" s="92"/>
      <c r="K452" s="119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119"/>
      <c r="AB452" s="119"/>
      <c r="AF452" s="23"/>
      <c r="AH452" s="101"/>
      <c r="AI452" s="101"/>
      <c r="AJ452" s="102"/>
      <c r="AK452" s="4"/>
      <c r="AL452" s="103"/>
      <c r="AM452" s="104"/>
      <c r="AN452" s="105"/>
      <c r="AO452" s="106"/>
      <c r="AP452" s="106"/>
      <c r="AQ452" s="110"/>
      <c r="AR452" s="110"/>
      <c r="AS452" s="109"/>
      <c r="AT452" s="110"/>
      <c r="AU452" s="111"/>
      <c r="AV452" s="111"/>
      <c r="AW452" s="111"/>
      <c r="AX452" s="111"/>
      <c r="AY452" s="113"/>
      <c r="AZ452" s="114"/>
      <c r="BA452" s="115"/>
      <c r="BB452" s="114"/>
    </row>
    <row r="453" ht="21.0" customHeight="1">
      <c r="B453" s="90"/>
      <c r="D453" s="91"/>
      <c r="E453" s="90"/>
      <c r="F453" s="92"/>
      <c r="G453" s="92"/>
      <c r="H453" s="93"/>
      <c r="I453" s="92"/>
      <c r="K453" s="119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119"/>
      <c r="AB453" s="119"/>
      <c r="AF453" s="23"/>
      <c r="AH453" s="101"/>
      <c r="AI453" s="101"/>
      <c r="AJ453" s="102"/>
      <c r="AK453" s="4"/>
      <c r="AL453" s="103"/>
      <c r="AM453" s="104"/>
      <c r="AN453" s="105"/>
      <c r="AO453" s="106"/>
      <c r="AP453" s="106"/>
      <c r="AQ453" s="110"/>
      <c r="AR453" s="110"/>
      <c r="AS453" s="109"/>
      <c r="AT453" s="110"/>
      <c r="AU453" s="111"/>
      <c r="AV453" s="111"/>
      <c r="AW453" s="111"/>
      <c r="AX453" s="111"/>
      <c r="AY453" s="113"/>
      <c r="AZ453" s="114"/>
      <c r="BA453" s="115"/>
      <c r="BB453" s="114"/>
    </row>
    <row r="454" ht="21.0" customHeight="1">
      <c r="B454" s="90"/>
      <c r="D454" s="91"/>
      <c r="E454" s="90"/>
      <c r="F454" s="92"/>
      <c r="G454" s="92"/>
      <c r="H454" s="93"/>
      <c r="I454" s="92"/>
      <c r="K454" s="119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119"/>
      <c r="AB454" s="119"/>
      <c r="AF454" s="23"/>
      <c r="AH454" s="101"/>
      <c r="AI454" s="101"/>
      <c r="AJ454" s="102"/>
      <c r="AK454" s="4"/>
      <c r="AL454" s="103"/>
      <c r="AM454" s="104"/>
      <c r="AN454" s="105"/>
      <c r="AO454" s="106"/>
      <c r="AP454" s="106"/>
      <c r="AQ454" s="110"/>
      <c r="AR454" s="110"/>
      <c r="AS454" s="109"/>
      <c r="AT454" s="110"/>
      <c r="AU454" s="111"/>
      <c r="AV454" s="111"/>
      <c r="AW454" s="111"/>
      <c r="AX454" s="111"/>
      <c r="AY454" s="113"/>
      <c r="AZ454" s="114"/>
      <c r="BA454" s="115"/>
      <c r="BB454" s="114"/>
    </row>
    <row r="455" ht="21.0" customHeight="1">
      <c r="B455" s="90"/>
      <c r="D455" s="91"/>
      <c r="E455" s="90"/>
      <c r="F455" s="92"/>
      <c r="G455" s="92"/>
      <c r="H455" s="93"/>
      <c r="I455" s="92"/>
      <c r="K455" s="119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119"/>
      <c r="AB455" s="119"/>
      <c r="AF455" s="23"/>
      <c r="AH455" s="101"/>
      <c r="AI455" s="101"/>
      <c r="AJ455" s="102"/>
      <c r="AK455" s="4"/>
      <c r="AL455" s="103"/>
      <c r="AM455" s="104"/>
      <c r="AN455" s="105"/>
      <c r="AO455" s="106"/>
      <c r="AP455" s="106"/>
      <c r="AQ455" s="110"/>
      <c r="AR455" s="110"/>
      <c r="AS455" s="109"/>
      <c r="AT455" s="110"/>
      <c r="AU455" s="111"/>
      <c r="AV455" s="111"/>
      <c r="AW455" s="111"/>
      <c r="AX455" s="111"/>
      <c r="AY455" s="113"/>
      <c r="AZ455" s="114"/>
      <c r="BA455" s="115"/>
      <c r="BB455" s="114"/>
    </row>
    <row r="456" ht="21.0" customHeight="1">
      <c r="B456" s="90"/>
      <c r="D456" s="91"/>
      <c r="E456" s="90"/>
      <c r="F456" s="92"/>
      <c r="G456" s="92"/>
      <c r="H456" s="93"/>
      <c r="I456" s="92"/>
      <c r="K456" s="119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119"/>
      <c r="AB456" s="119"/>
      <c r="AF456" s="23"/>
      <c r="AH456" s="101"/>
      <c r="AI456" s="101"/>
      <c r="AJ456" s="102"/>
      <c r="AK456" s="4"/>
      <c r="AL456" s="103"/>
      <c r="AM456" s="104"/>
      <c r="AN456" s="105"/>
      <c r="AO456" s="106"/>
      <c r="AP456" s="106"/>
      <c r="AQ456" s="110"/>
      <c r="AR456" s="110"/>
      <c r="AS456" s="109"/>
      <c r="AT456" s="110"/>
      <c r="AU456" s="111"/>
      <c r="AV456" s="111"/>
      <c r="AW456" s="111"/>
      <c r="AX456" s="111"/>
      <c r="AY456" s="113"/>
      <c r="AZ456" s="114"/>
      <c r="BA456" s="115"/>
      <c r="BB456" s="114"/>
    </row>
    <row r="457" ht="21.0" customHeight="1">
      <c r="B457" s="90"/>
      <c r="D457" s="91"/>
      <c r="E457" s="90"/>
      <c r="F457" s="92"/>
      <c r="G457" s="92"/>
      <c r="H457" s="93"/>
      <c r="I457" s="92"/>
      <c r="K457" s="119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119"/>
      <c r="AB457" s="119"/>
      <c r="AF457" s="23"/>
      <c r="AH457" s="101"/>
      <c r="AI457" s="101"/>
      <c r="AJ457" s="102"/>
      <c r="AK457" s="4"/>
      <c r="AL457" s="103"/>
      <c r="AM457" s="104"/>
      <c r="AN457" s="105"/>
      <c r="AO457" s="106"/>
      <c r="AP457" s="106"/>
      <c r="AQ457" s="110"/>
      <c r="AR457" s="110"/>
      <c r="AS457" s="109"/>
      <c r="AT457" s="110"/>
      <c r="AU457" s="111"/>
      <c r="AV457" s="111"/>
      <c r="AW457" s="111"/>
      <c r="AX457" s="111"/>
      <c r="AY457" s="113"/>
      <c r="AZ457" s="114"/>
      <c r="BA457" s="115"/>
      <c r="BB457" s="114"/>
    </row>
    <row r="458" ht="21.0" customHeight="1">
      <c r="B458" s="90"/>
      <c r="D458" s="91"/>
      <c r="E458" s="90"/>
      <c r="F458" s="92"/>
      <c r="G458" s="92"/>
      <c r="H458" s="93"/>
      <c r="I458" s="92"/>
      <c r="K458" s="119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119"/>
      <c r="AB458" s="119"/>
      <c r="AF458" s="23"/>
      <c r="AH458" s="101"/>
      <c r="AI458" s="101"/>
      <c r="AJ458" s="102"/>
      <c r="AK458" s="4"/>
      <c r="AL458" s="103"/>
      <c r="AM458" s="104"/>
      <c r="AN458" s="105"/>
      <c r="AO458" s="106"/>
      <c r="AP458" s="106"/>
      <c r="AQ458" s="110"/>
      <c r="AR458" s="110"/>
      <c r="AS458" s="109"/>
      <c r="AT458" s="110"/>
      <c r="AU458" s="111"/>
      <c r="AV458" s="111"/>
      <c r="AW458" s="111"/>
      <c r="AX458" s="111"/>
      <c r="AY458" s="113"/>
      <c r="AZ458" s="114"/>
      <c r="BA458" s="115"/>
      <c r="BB458" s="114"/>
    </row>
    <row r="459" ht="21.0" customHeight="1">
      <c r="B459" s="90"/>
      <c r="D459" s="91"/>
      <c r="E459" s="90"/>
      <c r="F459" s="92"/>
      <c r="G459" s="92"/>
      <c r="H459" s="93"/>
      <c r="I459" s="92"/>
      <c r="K459" s="119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119"/>
      <c r="AB459" s="119"/>
      <c r="AF459" s="23"/>
      <c r="AH459" s="101"/>
      <c r="AI459" s="101"/>
      <c r="AJ459" s="102"/>
      <c r="AK459" s="4"/>
      <c r="AL459" s="103"/>
      <c r="AM459" s="104"/>
      <c r="AN459" s="105"/>
      <c r="AO459" s="106"/>
      <c r="AP459" s="106"/>
      <c r="AQ459" s="110"/>
      <c r="AR459" s="110"/>
      <c r="AS459" s="109"/>
      <c r="AT459" s="110"/>
      <c r="AU459" s="111"/>
      <c r="AV459" s="111"/>
      <c r="AW459" s="111"/>
      <c r="AX459" s="111"/>
      <c r="AY459" s="113"/>
      <c r="AZ459" s="114"/>
      <c r="BA459" s="115"/>
      <c r="BB459" s="114"/>
    </row>
    <row r="460" ht="21.0" customHeight="1">
      <c r="B460" s="90"/>
      <c r="D460" s="91"/>
      <c r="E460" s="90"/>
      <c r="F460" s="92"/>
      <c r="G460" s="92"/>
      <c r="H460" s="93"/>
      <c r="I460" s="92"/>
      <c r="K460" s="119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119"/>
      <c r="AB460" s="119"/>
      <c r="AF460" s="23"/>
      <c r="AH460" s="101"/>
      <c r="AI460" s="101"/>
      <c r="AJ460" s="102"/>
      <c r="AK460" s="4"/>
      <c r="AL460" s="103"/>
      <c r="AM460" s="104"/>
      <c r="AN460" s="105"/>
      <c r="AO460" s="106"/>
      <c r="AP460" s="106"/>
      <c r="AQ460" s="110"/>
      <c r="AR460" s="110"/>
      <c r="AS460" s="109"/>
      <c r="AT460" s="110"/>
      <c r="AU460" s="111"/>
      <c r="AV460" s="111"/>
      <c r="AW460" s="111"/>
      <c r="AX460" s="111"/>
      <c r="AY460" s="113"/>
      <c r="AZ460" s="114"/>
      <c r="BA460" s="115"/>
      <c r="BB460" s="114"/>
    </row>
    <row r="461" ht="21.0" customHeight="1">
      <c r="B461" s="90"/>
      <c r="D461" s="91"/>
      <c r="E461" s="90"/>
      <c r="F461" s="92"/>
      <c r="G461" s="92"/>
      <c r="H461" s="93"/>
      <c r="I461" s="92"/>
      <c r="K461" s="119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119"/>
      <c r="AB461" s="119"/>
      <c r="AF461" s="23"/>
      <c r="AH461" s="101"/>
      <c r="AI461" s="101"/>
      <c r="AJ461" s="102"/>
      <c r="AK461" s="4"/>
      <c r="AL461" s="103"/>
      <c r="AM461" s="104"/>
      <c r="AN461" s="105"/>
      <c r="AO461" s="106"/>
      <c r="AP461" s="106"/>
      <c r="AQ461" s="110"/>
      <c r="AR461" s="110"/>
      <c r="AS461" s="109"/>
      <c r="AT461" s="110"/>
      <c r="AU461" s="111"/>
      <c r="AV461" s="111"/>
      <c r="AW461" s="111"/>
      <c r="AX461" s="111"/>
      <c r="AY461" s="113"/>
      <c r="AZ461" s="114"/>
      <c r="BA461" s="115"/>
      <c r="BB461" s="114"/>
    </row>
    <row r="462" ht="21.0" customHeight="1">
      <c r="B462" s="90"/>
      <c r="D462" s="91"/>
      <c r="E462" s="90"/>
      <c r="F462" s="92"/>
      <c r="G462" s="92"/>
      <c r="H462" s="93"/>
      <c r="I462" s="92"/>
      <c r="K462" s="119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119"/>
      <c r="AB462" s="119"/>
      <c r="AF462" s="23"/>
      <c r="AH462" s="101"/>
      <c r="AI462" s="101"/>
      <c r="AJ462" s="102"/>
      <c r="AK462" s="4"/>
      <c r="AL462" s="103"/>
      <c r="AM462" s="104"/>
      <c r="AN462" s="105"/>
      <c r="AO462" s="106"/>
      <c r="AP462" s="106"/>
      <c r="AQ462" s="110"/>
      <c r="AR462" s="110"/>
      <c r="AS462" s="109"/>
      <c r="AT462" s="110"/>
      <c r="AU462" s="111"/>
      <c r="AV462" s="111"/>
      <c r="AW462" s="111"/>
      <c r="AX462" s="111"/>
      <c r="AY462" s="113"/>
      <c r="AZ462" s="114"/>
      <c r="BA462" s="115"/>
      <c r="BB462" s="114"/>
    </row>
    <row r="463" ht="21.0" customHeight="1">
      <c r="B463" s="90"/>
      <c r="D463" s="91"/>
      <c r="E463" s="90"/>
      <c r="F463" s="92"/>
      <c r="G463" s="92"/>
      <c r="H463" s="93"/>
      <c r="I463" s="92"/>
      <c r="K463" s="119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119"/>
      <c r="AB463" s="119"/>
      <c r="AF463" s="23"/>
      <c r="AH463" s="101"/>
      <c r="AI463" s="101"/>
      <c r="AJ463" s="102"/>
      <c r="AK463" s="4"/>
      <c r="AL463" s="103"/>
      <c r="AM463" s="104"/>
      <c r="AN463" s="105"/>
      <c r="AO463" s="106"/>
      <c r="AP463" s="106"/>
      <c r="AQ463" s="110"/>
      <c r="AR463" s="110"/>
      <c r="AS463" s="109"/>
      <c r="AT463" s="110"/>
      <c r="AU463" s="111"/>
      <c r="AV463" s="111"/>
      <c r="AW463" s="111"/>
      <c r="AX463" s="111"/>
      <c r="AY463" s="113"/>
      <c r="AZ463" s="114"/>
      <c r="BA463" s="115"/>
      <c r="BB463" s="114"/>
    </row>
    <row r="464" ht="21.0" customHeight="1">
      <c r="B464" s="90"/>
      <c r="D464" s="91"/>
      <c r="E464" s="90"/>
      <c r="F464" s="92"/>
      <c r="G464" s="92"/>
      <c r="H464" s="93"/>
      <c r="I464" s="92"/>
      <c r="K464" s="119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119"/>
      <c r="AB464" s="119"/>
      <c r="AF464" s="23"/>
      <c r="AH464" s="101"/>
      <c r="AI464" s="101"/>
      <c r="AJ464" s="102"/>
      <c r="AK464" s="4"/>
      <c r="AL464" s="103"/>
      <c r="AM464" s="104"/>
      <c r="AN464" s="105"/>
      <c r="AO464" s="106"/>
      <c r="AP464" s="106"/>
      <c r="AQ464" s="110"/>
      <c r="AR464" s="110"/>
      <c r="AS464" s="109"/>
      <c r="AT464" s="110"/>
      <c r="AU464" s="111"/>
      <c r="AV464" s="111"/>
      <c r="AW464" s="111"/>
      <c r="AX464" s="111"/>
      <c r="AY464" s="113"/>
      <c r="AZ464" s="114"/>
      <c r="BA464" s="115"/>
      <c r="BB464" s="114"/>
    </row>
    <row r="465" ht="21.0" customHeight="1">
      <c r="B465" s="90"/>
      <c r="D465" s="91"/>
      <c r="E465" s="90"/>
      <c r="F465" s="92"/>
      <c r="G465" s="92"/>
      <c r="H465" s="93"/>
      <c r="I465" s="92"/>
      <c r="K465" s="119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119"/>
      <c r="AB465" s="119"/>
      <c r="AF465" s="23"/>
      <c r="AH465" s="101"/>
      <c r="AI465" s="101"/>
      <c r="AJ465" s="102"/>
      <c r="AK465" s="4"/>
      <c r="AL465" s="103"/>
      <c r="AM465" s="104"/>
      <c r="AN465" s="105"/>
      <c r="AO465" s="106"/>
      <c r="AP465" s="106"/>
      <c r="AQ465" s="110"/>
      <c r="AR465" s="110"/>
      <c r="AS465" s="109"/>
      <c r="AT465" s="110"/>
      <c r="AU465" s="111"/>
      <c r="AV465" s="111"/>
      <c r="AW465" s="111"/>
      <c r="AX465" s="111"/>
      <c r="AY465" s="113"/>
      <c r="AZ465" s="114"/>
      <c r="BA465" s="115"/>
      <c r="BB465" s="114"/>
    </row>
    <row r="466" ht="21.0" customHeight="1">
      <c r="B466" s="90"/>
      <c r="D466" s="91"/>
      <c r="E466" s="90"/>
      <c r="F466" s="92"/>
      <c r="G466" s="92"/>
      <c r="H466" s="93"/>
      <c r="I466" s="92"/>
      <c r="K466" s="119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119"/>
      <c r="AB466" s="119"/>
      <c r="AF466" s="23"/>
      <c r="AH466" s="101"/>
      <c r="AI466" s="101"/>
      <c r="AJ466" s="102"/>
      <c r="AK466" s="4"/>
      <c r="AL466" s="103"/>
      <c r="AM466" s="104"/>
      <c r="AN466" s="105"/>
      <c r="AO466" s="106"/>
      <c r="AP466" s="106"/>
      <c r="AQ466" s="110"/>
      <c r="AR466" s="110"/>
      <c r="AS466" s="109"/>
      <c r="AT466" s="110"/>
      <c r="AU466" s="111"/>
      <c r="AV466" s="111"/>
      <c r="AW466" s="111"/>
      <c r="AX466" s="111"/>
      <c r="AY466" s="113"/>
      <c r="AZ466" s="114"/>
      <c r="BA466" s="115"/>
      <c r="BB466" s="114"/>
    </row>
    <row r="467" ht="21.0" customHeight="1">
      <c r="B467" s="90"/>
      <c r="D467" s="91"/>
      <c r="E467" s="90"/>
      <c r="F467" s="92"/>
      <c r="G467" s="92"/>
      <c r="H467" s="93"/>
      <c r="I467" s="92"/>
      <c r="K467" s="119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119"/>
      <c r="AB467" s="119"/>
      <c r="AF467" s="23"/>
      <c r="AH467" s="101"/>
      <c r="AI467" s="101"/>
      <c r="AJ467" s="102"/>
      <c r="AK467" s="4"/>
      <c r="AL467" s="103"/>
      <c r="AM467" s="104"/>
      <c r="AN467" s="105"/>
      <c r="AO467" s="106"/>
      <c r="AP467" s="106"/>
      <c r="AQ467" s="110"/>
      <c r="AR467" s="110"/>
      <c r="AS467" s="109"/>
      <c r="AT467" s="110"/>
      <c r="AU467" s="111"/>
      <c r="AV467" s="111"/>
      <c r="AW467" s="111"/>
      <c r="AX467" s="111"/>
      <c r="AY467" s="113"/>
      <c r="AZ467" s="114"/>
      <c r="BA467" s="115"/>
      <c r="BB467" s="114"/>
    </row>
    <row r="468" ht="21.0" customHeight="1">
      <c r="B468" s="90"/>
      <c r="D468" s="91"/>
      <c r="E468" s="90"/>
      <c r="F468" s="92"/>
      <c r="G468" s="92"/>
      <c r="H468" s="93"/>
      <c r="I468" s="92"/>
      <c r="K468" s="119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119"/>
      <c r="AB468" s="119"/>
      <c r="AF468" s="23"/>
      <c r="AH468" s="101"/>
      <c r="AI468" s="101"/>
      <c r="AJ468" s="102"/>
      <c r="AK468" s="4"/>
      <c r="AL468" s="103"/>
      <c r="AM468" s="104"/>
      <c r="AN468" s="105"/>
      <c r="AO468" s="106"/>
      <c r="AP468" s="106"/>
      <c r="AQ468" s="110"/>
      <c r="AR468" s="110"/>
      <c r="AS468" s="109"/>
      <c r="AT468" s="110"/>
      <c r="AU468" s="111"/>
      <c r="AV468" s="111"/>
      <c r="AW468" s="111"/>
      <c r="AX468" s="111"/>
      <c r="AY468" s="113"/>
      <c r="AZ468" s="114"/>
      <c r="BA468" s="115"/>
      <c r="BB468" s="114"/>
    </row>
    <row r="469" ht="21.0" customHeight="1">
      <c r="B469" s="90"/>
      <c r="D469" s="91"/>
      <c r="E469" s="90"/>
      <c r="F469" s="92"/>
      <c r="G469" s="92"/>
      <c r="H469" s="93"/>
      <c r="I469" s="92"/>
      <c r="K469" s="119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119"/>
      <c r="AB469" s="119"/>
      <c r="AF469" s="23"/>
      <c r="AH469" s="101"/>
      <c r="AI469" s="101"/>
      <c r="AJ469" s="102"/>
      <c r="AK469" s="4"/>
      <c r="AL469" s="103"/>
      <c r="AM469" s="104"/>
      <c r="AN469" s="105"/>
      <c r="AO469" s="106"/>
      <c r="AP469" s="106"/>
      <c r="AQ469" s="110"/>
      <c r="AR469" s="110"/>
      <c r="AS469" s="109"/>
      <c r="AT469" s="110"/>
      <c r="AU469" s="111"/>
      <c r="AV469" s="111"/>
      <c r="AW469" s="111"/>
      <c r="AX469" s="111"/>
      <c r="AY469" s="113"/>
      <c r="AZ469" s="114"/>
      <c r="BA469" s="115"/>
      <c r="BB469" s="114"/>
    </row>
    <row r="470" ht="21.0" customHeight="1">
      <c r="B470" s="90"/>
      <c r="D470" s="91"/>
      <c r="E470" s="90"/>
      <c r="F470" s="92"/>
      <c r="G470" s="92"/>
      <c r="H470" s="93"/>
      <c r="I470" s="92"/>
      <c r="K470" s="119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119"/>
      <c r="AB470" s="119"/>
      <c r="AF470" s="23"/>
      <c r="AH470" s="101"/>
      <c r="AI470" s="101"/>
      <c r="AJ470" s="102"/>
      <c r="AK470" s="4"/>
      <c r="AL470" s="103"/>
      <c r="AM470" s="104"/>
      <c r="AN470" s="105"/>
      <c r="AO470" s="106"/>
      <c r="AP470" s="106"/>
      <c r="AQ470" s="110"/>
      <c r="AR470" s="110"/>
      <c r="AS470" s="109"/>
      <c r="AT470" s="110"/>
      <c r="AU470" s="111"/>
      <c r="AV470" s="111"/>
      <c r="AW470" s="111"/>
      <c r="AX470" s="111"/>
      <c r="AY470" s="113"/>
      <c r="AZ470" s="114"/>
      <c r="BA470" s="115"/>
      <c r="BB470" s="114"/>
    </row>
    <row r="471" ht="21.0" customHeight="1">
      <c r="B471" s="90"/>
      <c r="D471" s="91"/>
      <c r="E471" s="90"/>
      <c r="F471" s="92"/>
      <c r="G471" s="92"/>
      <c r="H471" s="93"/>
      <c r="I471" s="92"/>
      <c r="K471" s="119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119"/>
      <c r="AB471" s="119"/>
      <c r="AF471" s="23"/>
      <c r="AH471" s="101"/>
      <c r="AI471" s="101"/>
      <c r="AJ471" s="102"/>
      <c r="AK471" s="4"/>
      <c r="AL471" s="103"/>
      <c r="AM471" s="104"/>
      <c r="AN471" s="105"/>
      <c r="AO471" s="106"/>
      <c r="AP471" s="106"/>
      <c r="AQ471" s="110"/>
      <c r="AR471" s="110"/>
      <c r="AS471" s="109"/>
      <c r="AT471" s="110"/>
      <c r="AU471" s="111"/>
      <c r="AV471" s="111"/>
      <c r="AW471" s="111"/>
      <c r="AX471" s="111"/>
      <c r="AY471" s="113"/>
      <c r="AZ471" s="114"/>
      <c r="BA471" s="115"/>
      <c r="BB471" s="114"/>
    </row>
    <row r="472" ht="21.0" customHeight="1">
      <c r="B472" s="90"/>
      <c r="D472" s="91"/>
      <c r="E472" s="90"/>
      <c r="F472" s="92"/>
      <c r="G472" s="92"/>
      <c r="H472" s="93"/>
      <c r="I472" s="92"/>
      <c r="K472" s="119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119"/>
      <c r="AB472" s="119"/>
      <c r="AF472" s="23"/>
      <c r="AH472" s="101"/>
      <c r="AI472" s="101"/>
      <c r="AJ472" s="102"/>
      <c r="AK472" s="4"/>
      <c r="AL472" s="103"/>
      <c r="AM472" s="104"/>
      <c r="AN472" s="105"/>
      <c r="AO472" s="106"/>
      <c r="AP472" s="106"/>
      <c r="AQ472" s="110"/>
      <c r="AR472" s="110"/>
      <c r="AS472" s="109"/>
      <c r="AT472" s="110"/>
      <c r="AU472" s="111"/>
      <c r="AV472" s="111"/>
      <c r="AW472" s="111"/>
      <c r="AX472" s="111"/>
      <c r="AY472" s="113"/>
      <c r="AZ472" s="114"/>
      <c r="BA472" s="115"/>
      <c r="BB472" s="114"/>
    </row>
    <row r="473" ht="21.0" customHeight="1">
      <c r="B473" s="90"/>
      <c r="D473" s="91"/>
      <c r="E473" s="90"/>
      <c r="F473" s="92"/>
      <c r="G473" s="92"/>
      <c r="H473" s="93"/>
      <c r="I473" s="92"/>
      <c r="K473" s="119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119"/>
      <c r="AB473" s="119"/>
      <c r="AF473" s="23"/>
      <c r="AH473" s="101"/>
      <c r="AI473" s="101"/>
      <c r="AJ473" s="102"/>
      <c r="AK473" s="4"/>
      <c r="AL473" s="103"/>
      <c r="AM473" s="104"/>
      <c r="AN473" s="105"/>
      <c r="AO473" s="106"/>
      <c r="AP473" s="106"/>
      <c r="AQ473" s="110"/>
      <c r="AR473" s="110"/>
      <c r="AS473" s="109"/>
      <c r="AT473" s="110"/>
      <c r="AU473" s="111"/>
      <c r="AV473" s="111"/>
      <c r="AW473" s="111"/>
      <c r="AX473" s="111"/>
      <c r="AY473" s="113"/>
      <c r="AZ473" s="114"/>
      <c r="BA473" s="115"/>
      <c r="BB473" s="114"/>
    </row>
    <row r="474" ht="21.0" customHeight="1">
      <c r="B474" s="90"/>
      <c r="D474" s="91"/>
      <c r="E474" s="90"/>
      <c r="F474" s="92"/>
      <c r="G474" s="92"/>
      <c r="H474" s="93"/>
      <c r="I474" s="92"/>
      <c r="K474" s="119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119"/>
      <c r="AB474" s="119"/>
      <c r="AF474" s="23"/>
      <c r="AH474" s="101"/>
      <c r="AI474" s="101"/>
      <c r="AJ474" s="102"/>
      <c r="AK474" s="4"/>
      <c r="AL474" s="103"/>
      <c r="AM474" s="104"/>
      <c r="AN474" s="105"/>
      <c r="AO474" s="106"/>
      <c r="AP474" s="106"/>
      <c r="AQ474" s="110"/>
      <c r="AR474" s="110"/>
      <c r="AS474" s="109"/>
      <c r="AT474" s="110"/>
      <c r="AU474" s="111"/>
      <c r="AV474" s="111"/>
      <c r="AW474" s="111"/>
      <c r="AX474" s="111"/>
      <c r="AY474" s="113"/>
      <c r="AZ474" s="114"/>
      <c r="BA474" s="115"/>
      <c r="BB474" s="114"/>
    </row>
    <row r="475" ht="21.0" customHeight="1">
      <c r="B475" s="90"/>
      <c r="D475" s="91"/>
      <c r="E475" s="90"/>
      <c r="F475" s="92"/>
      <c r="G475" s="92"/>
      <c r="H475" s="93"/>
      <c r="I475" s="92"/>
      <c r="K475" s="119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119"/>
      <c r="AB475" s="119"/>
      <c r="AF475" s="23"/>
      <c r="AH475" s="101"/>
      <c r="AI475" s="101"/>
      <c r="AJ475" s="102"/>
      <c r="AK475" s="4"/>
      <c r="AL475" s="103"/>
      <c r="AM475" s="104"/>
      <c r="AN475" s="105"/>
      <c r="AO475" s="106"/>
      <c r="AP475" s="106"/>
      <c r="AQ475" s="110"/>
      <c r="AR475" s="110"/>
      <c r="AS475" s="109"/>
      <c r="AT475" s="110"/>
      <c r="AU475" s="111"/>
      <c r="AV475" s="111"/>
      <c r="AW475" s="111"/>
      <c r="AX475" s="111"/>
      <c r="AY475" s="113"/>
      <c r="AZ475" s="114"/>
      <c r="BA475" s="115"/>
      <c r="BB475" s="114"/>
    </row>
    <row r="476" ht="21.0" customHeight="1">
      <c r="B476" s="90"/>
      <c r="D476" s="91"/>
      <c r="E476" s="90"/>
      <c r="F476" s="92"/>
      <c r="G476" s="92"/>
      <c r="H476" s="93"/>
      <c r="I476" s="92"/>
      <c r="K476" s="119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119"/>
      <c r="AB476" s="119"/>
      <c r="AF476" s="23"/>
      <c r="AH476" s="101"/>
      <c r="AI476" s="101"/>
      <c r="AJ476" s="102"/>
      <c r="AK476" s="4"/>
      <c r="AL476" s="103"/>
      <c r="AM476" s="104"/>
      <c r="AN476" s="105"/>
      <c r="AO476" s="106"/>
      <c r="AP476" s="106"/>
      <c r="AQ476" s="110"/>
      <c r="AR476" s="110"/>
      <c r="AS476" s="109"/>
      <c r="AT476" s="110"/>
      <c r="AU476" s="111"/>
      <c r="AV476" s="111"/>
      <c r="AW476" s="111"/>
      <c r="AX476" s="111"/>
      <c r="AY476" s="113"/>
      <c r="AZ476" s="114"/>
      <c r="BA476" s="115"/>
      <c r="BB476" s="114"/>
    </row>
    <row r="477" ht="21.0" customHeight="1">
      <c r="B477" s="90"/>
      <c r="D477" s="91"/>
      <c r="E477" s="90"/>
      <c r="F477" s="92"/>
      <c r="G477" s="92"/>
      <c r="H477" s="93"/>
      <c r="I477" s="92"/>
      <c r="K477" s="119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119"/>
      <c r="AB477" s="119"/>
      <c r="AF477" s="23"/>
      <c r="AH477" s="101"/>
      <c r="AI477" s="101"/>
      <c r="AJ477" s="102"/>
      <c r="AK477" s="4"/>
      <c r="AL477" s="103"/>
      <c r="AM477" s="104"/>
      <c r="AN477" s="105"/>
      <c r="AO477" s="106"/>
      <c r="AP477" s="106"/>
      <c r="AQ477" s="110"/>
      <c r="AR477" s="110"/>
      <c r="AS477" s="109"/>
      <c r="AT477" s="110"/>
      <c r="AU477" s="111"/>
      <c r="AV477" s="111"/>
      <c r="AW477" s="111"/>
      <c r="AX477" s="111"/>
      <c r="AY477" s="113"/>
      <c r="AZ477" s="114"/>
      <c r="BA477" s="115"/>
      <c r="BB477" s="114"/>
    </row>
    <row r="478" ht="21.0" customHeight="1">
      <c r="B478" s="90"/>
      <c r="D478" s="91"/>
      <c r="E478" s="90"/>
      <c r="F478" s="92"/>
      <c r="G478" s="92"/>
      <c r="H478" s="93"/>
      <c r="I478" s="92"/>
      <c r="K478" s="119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119"/>
      <c r="AB478" s="119"/>
      <c r="AF478" s="23"/>
      <c r="AH478" s="101"/>
      <c r="AI478" s="101"/>
      <c r="AJ478" s="102"/>
      <c r="AK478" s="4"/>
      <c r="AL478" s="103"/>
      <c r="AM478" s="104"/>
      <c r="AN478" s="105"/>
      <c r="AO478" s="106"/>
      <c r="AP478" s="106"/>
      <c r="AQ478" s="110"/>
      <c r="AR478" s="110"/>
      <c r="AS478" s="109"/>
      <c r="AT478" s="110"/>
      <c r="AU478" s="111"/>
      <c r="AV478" s="111"/>
      <c r="AW478" s="111"/>
      <c r="AX478" s="111"/>
      <c r="AY478" s="113"/>
      <c r="AZ478" s="114"/>
      <c r="BA478" s="115"/>
      <c r="BB478" s="114"/>
    </row>
    <row r="479" ht="21.0" customHeight="1">
      <c r="B479" s="90"/>
      <c r="D479" s="91"/>
      <c r="E479" s="90"/>
      <c r="F479" s="92"/>
      <c r="G479" s="92"/>
      <c r="H479" s="93"/>
      <c r="I479" s="92"/>
      <c r="K479" s="119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119"/>
      <c r="AB479" s="119"/>
      <c r="AF479" s="23"/>
      <c r="AH479" s="101"/>
      <c r="AI479" s="101"/>
      <c r="AJ479" s="102"/>
      <c r="AK479" s="4"/>
      <c r="AL479" s="103"/>
      <c r="AM479" s="104"/>
      <c r="AN479" s="105"/>
      <c r="AO479" s="106"/>
      <c r="AP479" s="106"/>
      <c r="AQ479" s="110"/>
      <c r="AR479" s="110"/>
      <c r="AS479" s="109"/>
      <c r="AT479" s="110"/>
      <c r="AU479" s="111"/>
      <c r="AV479" s="111"/>
      <c r="AW479" s="111"/>
      <c r="AX479" s="111"/>
      <c r="AY479" s="113"/>
      <c r="AZ479" s="114"/>
      <c r="BA479" s="115"/>
      <c r="BB479" s="114"/>
    </row>
    <row r="480" ht="21.0" customHeight="1">
      <c r="B480" s="90"/>
      <c r="D480" s="91"/>
      <c r="E480" s="90"/>
      <c r="F480" s="92"/>
      <c r="G480" s="92"/>
      <c r="H480" s="93"/>
      <c r="I480" s="92"/>
      <c r="K480" s="119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119"/>
      <c r="AB480" s="119"/>
      <c r="AF480" s="23"/>
      <c r="AH480" s="101"/>
      <c r="AI480" s="101"/>
      <c r="AJ480" s="102"/>
      <c r="AK480" s="4"/>
      <c r="AL480" s="103"/>
      <c r="AM480" s="104"/>
      <c r="AN480" s="105"/>
      <c r="AO480" s="106"/>
      <c r="AP480" s="106"/>
      <c r="AQ480" s="110"/>
      <c r="AR480" s="110"/>
      <c r="AS480" s="109"/>
      <c r="AT480" s="110"/>
      <c r="AU480" s="111"/>
      <c r="AV480" s="111"/>
      <c r="AW480" s="111"/>
      <c r="AX480" s="111"/>
      <c r="AY480" s="113"/>
      <c r="AZ480" s="114"/>
      <c r="BA480" s="115"/>
      <c r="BB480" s="114"/>
    </row>
    <row r="481" ht="21.0" customHeight="1">
      <c r="B481" s="90"/>
      <c r="D481" s="91"/>
      <c r="E481" s="90"/>
      <c r="F481" s="92"/>
      <c r="G481" s="92"/>
      <c r="H481" s="93"/>
      <c r="I481" s="92"/>
      <c r="K481" s="119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119"/>
      <c r="AB481" s="119"/>
      <c r="AF481" s="23"/>
      <c r="AH481" s="101"/>
      <c r="AI481" s="101"/>
      <c r="AJ481" s="102"/>
      <c r="AK481" s="4"/>
      <c r="AL481" s="103"/>
      <c r="AM481" s="104"/>
      <c r="AN481" s="105"/>
      <c r="AO481" s="106"/>
      <c r="AP481" s="106"/>
      <c r="AQ481" s="110"/>
      <c r="AR481" s="110"/>
      <c r="AS481" s="109"/>
      <c r="AT481" s="110"/>
      <c r="AU481" s="111"/>
      <c r="AV481" s="111"/>
      <c r="AW481" s="111"/>
      <c r="AX481" s="111"/>
      <c r="AY481" s="113"/>
      <c r="AZ481" s="114"/>
      <c r="BA481" s="115"/>
      <c r="BB481" s="114"/>
    </row>
    <row r="482" ht="21.0" customHeight="1">
      <c r="B482" s="90"/>
      <c r="D482" s="91"/>
      <c r="E482" s="90"/>
      <c r="F482" s="92"/>
      <c r="G482" s="92"/>
      <c r="H482" s="93"/>
      <c r="I482" s="92"/>
      <c r="K482" s="119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119"/>
      <c r="AB482" s="119"/>
      <c r="AF482" s="23"/>
      <c r="AH482" s="101"/>
      <c r="AI482" s="101"/>
      <c r="AJ482" s="102"/>
      <c r="AK482" s="4"/>
      <c r="AL482" s="103"/>
      <c r="AM482" s="104"/>
      <c r="AN482" s="105"/>
      <c r="AO482" s="106"/>
      <c r="AP482" s="106"/>
      <c r="AQ482" s="110"/>
      <c r="AR482" s="110"/>
      <c r="AS482" s="109"/>
      <c r="AT482" s="110"/>
      <c r="AU482" s="111"/>
      <c r="AV482" s="111"/>
      <c r="AW482" s="111"/>
      <c r="AX482" s="111"/>
      <c r="AY482" s="113"/>
      <c r="AZ482" s="114"/>
      <c r="BA482" s="115"/>
      <c r="BB482" s="114"/>
    </row>
    <row r="483" ht="21.0" customHeight="1">
      <c r="B483" s="90"/>
      <c r="D483" s="91"/>
      <c r="E483" s="90"/>
      <c r="F483" s="92"/>
      <c r="G483" s="92"/>
      <c r="H483" s="93"/>
      <c r="I483" s="92"/>
      <c r="K483" s="119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119"/>
      <c r="AB483" s="119"/>
      <c r="AF483" s="23"/>
      <c r="AH483" s="101"/>
      <c r="AI483" s="101"/>
      <c r="AJ483" s="102"/>
      <c r="AK483" s="4"/>
      <c r="AL483" s="103"/>
      <c r="AM483" s="104"/>
      <c r="AN483" s="105"/>
      <c r="AO483" s="106"/>
      <c r="AP483" s="106"/>
      <c r="AQ483" s="110"/>
      <c r="AR483" s="110"/>
      <c r="AS483" s="109"/>
      <c r="AT483" s="110"/>
      <c r="AU483" s="111"/>
      <c r="AV483" s="111"/>
      <c r="AW483" s="111"/>
      <c r="AX483" s="111"/>
      <c r="AY483" s="113"/>
      <c r="AZ483" s="114"/>
      <c r="BA483" s="115"/>
      <c r="BB483" s="114"/>
    </row>
    <row r="484" ht="21.0" customHeight="1">
      <c r="B484" s="90"/>
      <c r="D484" s="91"/>
      <c r="E484" s="90"/>
      <c r="F484" s="92"/>
      <c r="G484" s="92"/>
      <c r="H484" s="93"/>
      <c r="I484" s="92"/>
      <c r="K484" s="119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119"/>
      <c r="AB484" s="119"/>
      <c r="AF484" s="23"/>
      <c r="AH484" s="101"/>
      <c r="AI484" s="101"/>
      <c r="AJ484" s="102"/>
      <c r="AK484" s="4"/>
      <c r="AL484" s="103"/>
      <c r="AM484" s="104"/>
      <c r="AN484" s="105"/>
      <c r="AO484" s="106"/>
      <c r="AP484" s="106"/>
      <c r="AQ484" s="110"/>
      <c r="AR484" s="110"/>
      <c r="AS484" s="109"/>
      <c r="AT484" s="110"/>
      <c r="AU484" s="111"/>
      <c r="AV484" s="111"/>
      <c r="AW484" s="111"/>
      <c r="AX484" s="111"/>
      <c r="AY484" s="113"/>
      <c r="AZ484" s="114"/>
      <c r="BA484" s="115"/>
      <c r="BB484" s="114"/>
    </row>
    <row r="485" ht="21.0" customHeight="1">
      <c r="B485" s="90"/>
      <c r="D485" s="91"/>
      <c r="E485" s="90"/>
      <c r="F485" s="92"/>
      <c r="G485" s="92"/>
      <c r="H485" s="93"/>
      <c r="I485" s="92"/>
      <c r="K485" s="119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119"/>
      <c r="AB485" s="119"/>
      <c r="AF485" s="23"/>
      <c r="AH485" s="101"/>
      <c r="AI485" s="101"/>
      <c r="AJ485" s="102"/>
      <c r="AK485" s="4"/>
      <c r="AL485" s="103"/>
      <c r="AM485" s="104"/>
      <c r="AN485" s="105"/>
      <c r="AO485" s="106"/>
      <c r="AP485" s="106"/>
      <c r="AQ485" s="110"/>
      <c r="AR485" s="110"/>
      <c r="AS485" s="109"/>
      <c r="AT485" s="110"/>
      <c r="AU485" s="111"/>
      <c r="AV485" s="111"/>
      <c r="AW485" s="111"/>
      <c r="AX485" s="111"/>
      <c r="AY485" s="113"/>
      <c r="AZ485" s="114"/>
      <c r="BA485" s="115"/>
      <c r="BB485" s="114"/>
    </row>
    <row r="486" ht="21.0" customHeight="1">
      <c r="B486" s="90"/>
      <c r="D486" s="91"/>
      <c r="E486" s="90"/>
      <c r="F486" s="92"/>
      <c r="G486" s="92"/>
      <c r="H486" s="93"/>
      <c r="I486" s="92"/>
      <c r="K486" s="119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119"/>
      <c r="AB486" s="119"/>
      <c r="AF486" s="23"/>
      <c r="AH486" s="101"/>
      <c r="AI486" s="101"/>
      <c r="AJ486" s="102"/>
      <c r="AK486" s="4"/>
      <c r="AL486" s="103"/>
      <c r="AM486" s="104"/>
      <c r="AN486" s="105"/>
      <c r="AO486" s="106"/>
      <c r="AP486" s="106"/>
      <c r="AQ486" s="110"/>
      <c r="AR486" s="110"/>
      <c r="AS486" s="109"/>
      <c r="AT486" s="110"/>
      <c r="AU486" s="111"/>
      <c r="AV486" s="111"/>
      <c r="AW486" s="111"/>
      <c r="AX486" s="111"/>
      <c r="AY486" s="113"/>
      <c r="AZ486" s="114"/>
      <c r="BA486" s="115"/>
      <c r="BB486" s="114"/>
    </row>
    <row r="487" ht="21.0" customHeight="1">
      <c r="B487" s="90"/>
      <c r="D487" s="91"/>
      <c r="E487" s="90"/>
      <c r="F487" s="92"/>
      <c r="G487" s="92"/>
      <c r="H487" s="93"/>
      <c r="I487" s="92"/>
      <c r="K487" s="119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119"/>
      <c r="AB487" s="119"/>
      <c r="AF487" s="23"/>
      <c r="AH487" s="101"/>
      <c r="AI487" s="101"/>
      <c r="AJ487" s="102"/>
      <c r="AK487" s="4"/>
      <c r="AL487" s="103"/>
      <c r="AM487" s="104"/>
      <c r="AN487" s="105"/>
      <c r="AO487" s="106"/>
      <c r="AP487" s="106"/>
      <c r="AQ487" s="110"/>
      <c r="AR487" s="110"/>
      <c r="AS487" s="109"/>
      <c r="AT487" s="110"/>
      <c r="AU487" s="111"/>
      <c r="AV487" s="111"/>
      <c r="AW487" s="111"/>
      <c r="AX487" s="111"/>
      <c r="AY487" s="113"/>
      <c r="AZ487" s="114"/>
      <c r="BA487" s="115"/>
      <c r="BB487" s="114"/>
    </row>
    <row r="488" ht="21.0" customHeight="1">
      <c r="B488" s="90"/>
      <c r="D488" s="91"/>
      <c r="E488" s="90"/>
      <c r="F488" s="92"/>
      <c r="G488" s="92"/>
      <c r="H488" s="93"/>
      <c r="I488" s="92"/>
      <c r="K488" s="119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119"/>
      <c r="AB488" s="119"/>
      <c r="AF488" s="23"/>
      <c r="AH488" s="101"/>
      <c r="AI488" s="101"/>
      <c r="AJ488" s="102"/>
      <c r="AK488" s="4"/>
      <c r="AL488" s="103"/>
      <c r="AM488" s="104"/>
      <c r="AN488" s="105"/>
      <c r="AO488" s="106"/>
      <c r="AP488" s="106"/>
      <c r="AQ488" s="110"/>
      <c r="AR488" s="110"/>
      <c r="AS488" s="109"/>
      <c r="AT488" s="110"/>
      <c r="AU488" s="111"/>
      <c r="AV488" s="111"/>
      <c r="AW488" s="111"/>
      <c r="AX488" s="111"/>
      <c r="AY488" s="113"/>
      <c r="AZ488" s="114"/>
      <c r="BA488" s="115"/>
      <c r="BB488" s="114"/>
    </row>
    <row r="489" ht="21.0" customHeight="1">
      <c r="B489" s="90"/>
      <c r="D489" s="91"/>
      <c r="E489" s="90"/>
      <c r="F489" s="92"/>
      <c r="G489" s="92"/>
      <c r="H489" s="93"/>
      <c r="I489" s="92"/>
      <c r="K489" s="119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119"/>
      <c r="AB489" s="119"/>
      <c r="AF489" s="23"/>
      <c r="AH489" s="101"/>
      <c r="AI489" s="101"/>
      <c r="AJ489" s="102"/>
      <c r="AK489" s="4"/>
      <c r="AL489" s="103"/>
      <c r="AM489" s="104"/>
      <c r="AN489" s="105"/>
      <c r="AO489" s="106"/>
      <c r="AP489" s="106"/>
      <c r="AQ489" s="110"/>
      <c r="AR489" s="110"/>
      <c r="AS489" s="109"/>
      <c r="AT489" s="110"/>
      <c r="AU489" s="111"/>
      <c r="AV489" s="111"/>
      <c r="AW489" s="111"/>
      <c r="AX489" s="111"/>
      <c r="AY489" s="113"/>
      <c r="AZ489" s="114"/>
      <c r="BA489" s="115"/>
      <c r="BB489" s="114"/>
    </row>
    <row r="490" ht="21.0" customHeight="1">
      <c r="B490" s="90"/>
      <c r="D490" s="91"/>
      <c r="E490" s="90"/>
      <c r="F490" s="92"/>
      <c r="G490" s="92"/>
      <c r="H490" s="93"/>
      <c r="I490" s="92"/>
      <c r="K490" s="119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119"/>
      <c r="AB490" s="119"/>
      <c r="AF490" s="23"/>
      <c r="AH490" s="101"/>
      <c r="AI490" s="101"/>
      <c r="AJ490" s="102"/>
      <c r="AK490" s="4"/>
      <c r="AL490" s="103"/>
      <c r="AM490" s="104"/>
      <c r="AN490" s="105"/>
      <c r="AO490" s="106"/>
      <c r="AP490" s="106"/>
      <c r="AQ490" s="110"/>
      <c r="AR490" s="110"/>
      <c r="AS490" s="109"/>
      <c r="AT490" s="110"/>
      <c r="AU490" s="111"/>
      <c r="AV490" s="111"/>
      <c r="AW490" s="111"/>
      <c r="AX490" s="111"/>
      <c r="AY490" s="113"/>
      <c r="AZ490" s="114"/>
      <c r="BA490" s="115"/>
      <c r="BB490" s="114"/>
    </row>
    <row r="491" ht="21.0" customHeight="1">
      <c r="B491" s="90"/>
      <c r="D491" s="91"/>
      <c r="E491" s="90"/>
      <c r="F491" s="92"/>
      <c r="G491" s="92"/>
      <c r="H491" s="93"/>
      <c r="I491" s="92"/>
      <c r="K491" s="119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119"/>
      <c r="AB491" s="119"/>
      <c r="AF491" s="23"/>
      <c r="AH491" s="101"/>
      <c r="AI491" s="101"/>
      <c r="AJ491" s="102"/>
      <c r="AK491" s="4"/>
      <c r="AL491" s="103"/>
      <c r="AM491" s="104"/>
      <c r="AN491" s="105"/>
      <c r="AO491" s="106"/>
      <c r="AP491" s="106"/>
      <c r="AQ491" s="110"/>
      <c r="AR491" s="110"/>
      <c r="AS491" s="109"/>
      <c r="AT491" s="110"/>
      <c r="AU491" s="111"/>
      <c r="AV491" s="111"/>
      <c r="AW491" s="111"/>
      <c r="AX491" s="111"/>
      <c r="AY491" s="113"/>
      <c r="AZ491" s="114"/>
      <c r="BA491" s="115"/>
      <c r="BB491" s="114"/>
    </row>
    <row r="492" ht="21.0" customHeight="1">
      <c r="B492" s="90"/>
      <c r="D492" s="91"/>
      <c r="E492" s="90"/>
      <c r="F492" s="92"/>
      <c r="G492" s="92"/>
      <c r="H492" s="93"/>
      <c r="I492" s="92"/>
      <c r="K492" s="119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119"/>
      <c r="AB492" s="119"/>
      <c r="AF492" s="23"/>
      <c r="AH492" s="101"/>
      <c r="AI492" s="101"/>
      <c r="AJ492" s="102"/>
      <c r="AK492" s="4"/>
      <c r="AL492" s="103"/>
      <c r="AM492" s="104"/>
      <c r="AN492" s="105"/>
      <c r="AO492" s="106"/>
      <c r="AP492" s="106"/>
      <c r="AQ492" s="110"/>
      <c r="AR492" s="110"/>
      <c r="AS492" s="109"/>
      <c r="AT492" s="110"/>
      <c r="AU492" s="111"/>
      <c r="AV492" s="111"/>
      <c r="AW492" s="111"/>
      <c r="AX492" s="111"/>
      <c r="AY492" s="113"/>
      <c r="AZ492" s="114"/>
      <c r="BA492" s="115"/>
      <c r="BB492" s="114"/>
    </row>
    <row r="493" ht="21.0" customHeight="1">
      <c r="B493" s="90"/>
      <c r="D493" s="91"/>
      <c r="E493" s="90"/>
      <c r="F493" s="92"/>
      <c r="G493" s="92"/>
      <c r="H493" s="93"/>
      <c r="I493" s="92"/>
      <c r="K493" s="119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119"/>
      <c r="AB493" s="119"/>
      <c r="AF493" s="23"/>
      <c r="AH493" s="101"/>
      <c r="AI493" s="101"/>
      <c r="AJ493" s="102"/>
      <c r="AK493" s="4"/>
      <c r="AL493" s="103"/>
      <c r="AM493" s="104"/>
      <c r="AN493" s="105"/>
      <c r="AO493" s="106"/>
      <c r="AP493" s="106"/>
      <c r="AQ493" s="110"/>
      <c r="AR493" s="110"/>
      <c r="AS493" s="109"/>
      <c r="AT493" s="110"/>
      <c r="AU493" s="111"/>
      <c r="AV493" s="111"/>
      <c r="AW493" s="111"/>
      <c r="AX493" s="111"/>
      <c r="AY493" s="113"/>
      <c r="AZ493" s="114"/>
      <c r="BA493" s="115"/>
      <c r="BB493" s="114"/>
    </row>
    <row r="494" ht="21.0" customHeight="1">
      <c r="B494" s="90"/>
      <c r="D494" s="91"/>
      <c r="E494" s="90"/>
      <c r="F494" s="92"/>
      <c r="G494" s="92"/>
      <c r="H494" s="93"/>
      <c r="I494" s="92"/>
      <c r="K494" s="119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119"/>
      <c r="AB494" s="119"/>
      <c r="AF494" s="23"/>
      <c r="AH494" s="101"/>
      <c r="AI494" s="101"/>
      <c r="AJ494" s="102"/>
      <c r="AK494" s="4"/>
      <c r="AL494" s="103"/>
      <c r="AM494" s="104"/>
      <c r="AN494" s="105"/>
      <c r="AO494" s="106"/>
      <c r="AP494" s="106"/>
      <c r="AQ494" s="110"/>
      <c r="AR494" s="110"/>
      <c r="AS494" s="109"/>
      <c r="AT494" s="110"/>
      <c r="AU494" s="111"/>
      <c r="AV494" s="111"/>
      <c r="AW494" s="111"/>
      <c r="AX494" s="111"/>
      <c r="AY494" s="113"/>
      <c r="AZ494" s="114"/>
      <c r="BA494" s="115"/>
      <c r="BB494" s="114"/>
    </row>
    <row r="495" ht="21.0" customHeight="1">
      <c r="B495" s="90"/>
      <c r="D495" s="91"/>
      <c r="E495" s="90"/>
      <c r="F495" s="92"/>
      <c r="G495" s="92"/>
      <c r="H495" s="93"/>
      <c r="I495" s="92"/>
      <c r="K495" s="119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119"/>
      <c r="AB495" s="119"/>
      <c r="AF495" s="23"/>
      <c r="AH495" s="101"/>
      <c r="AI495" s="101"/>
      <c r="AJ495" s="102"/>
      <c r="AK495" s="4"/>
      <c r="AL495" s="103"/>
      <c r="AM495" s="104"/>
      <c r="AN495" s="105"/>
      <c r="AO495" s="106"/>
      <c r="AP495" s="106"/>
      <c r="AQ495" s="110"/>
      <c r="AR495" s="110"/>
      <c r="AS495" s="109"/>
      <c r="AT495" s="110"/>
      <c r="AU495" s="111"/>
      <c r="AV495" s="111"/>
      <c r="AW495" s="111"/>
      <c r="AX495" s="111"/>
      <c r="AY495" s="113"/>
      <c r="AZ495" s="114"/>
      <c r="BA495" s="115"/>
      <c r="BB495" s="114"/>
    </row>
    <row r="496" ht="21.0" customHeight="1">
      <c r="B496" s="90"/>
      <c r="D496" s="91"/>
      <c r="E496" s="90"/>
      <c r="F496" s="92"/>
      <c r="G496" s="92"/>
      <c r="H496" s="93"/>
      <c r="I496" s="92"/>
      <c r="K496" s="119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119"/>
      <c r="AB496" s="119"/>
      <c r="AF496" s="23"/>
      <c r="AH496" s="101"/>
      <c r="AI496" s="101"/>
      <c r="AJ496" s="102"/>
      <c r="AK496" s="4"/>
      <c r="AL496" s="103"/>
      <c r="AM496" s="104"/>
      <c r="AN496" s="105"/>
      <c r="AO496" s="106"/>
      <c r="AP496" s="106"/>
      <c r="AQ496" s="110"/>
      <c r="AR496" s="110"/>
      <c r="AS496" s="109"/>
      <c r="AT496" s="110"/>
      <c r="AU496" s="111"/>
      <c r="AV496" s="111"/>
      <c r="AW496" s="111"/>
      <c r="AX496" s="111"/>
      <c r="AY496" s="113"/>
      <c r="AZ496" s="114"/>
      <c r="BA496" s="115"/>
      <c r="BB496" s="114"/>
    </row>
    <row r="497" ht="21.0" customHeight="1">
      <c r="B497" s="90"/>
      <c r="D497" s="91"/>
      <c r="E497" s="90"/>
      <c r="F497" s="92"/>
      <c r="G497" s="92"/>
      <c r="H497" s="93"/>
      <c r="I497" s="92"/>
      <c r="K497" s="119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119"/>
      <c r="AB497" s="119"/>
      <c r="AF497" s="23"/>
      <c r="AH497" s="101"/>
      <c r="AI497" s="101"/>
      <c r="AJ497" s="102"/>
      <c r="AK497" s="4"/>
      <c r="AL497" s="103"/>
      <c r="AM497" s="104"/>
      <c r="AN497" s="105"/>
      <c r="AO497" s="106"/>
      <c r="AP497" s="106"/>
      <c r="AQ497" s="110"/>
      <c r="AR497" s="110"/>
      <c r="AS497" s="109"/>
      <c r="AT497" s="110"/>
      <c r="AU497" s="111"/>
      <c r="AV497" s="111"/>
      <c r="AW497" s="111"/>
      <c r="AX497" s="111"/>
      <c r="AY497" s="113"/>
      <c r="AZ497" s="114"/>
      <c r="BA497" s="115"/>
      <c r="BB497" s="114"/>
    </row>
    <row r="498" ht="21.0" customHeight="1">
      <c r="B498" s="90"/>
      <c r="D498" s="91"/>
      <c r="E498" s="90"/>
      <c r="F498" s="92"/>
      <c r="G498" s="92"/>
      <c r="H498" s="93"/>
      <c r="I498" s="92"/>
      <c r="K498" s="119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119"/>
      <c r="AB498" s="119"/>
      <c r="AF498" s="23"/>
      <c r="AH498" s="101"/>
      <c r="AI498" s="101"/>
      <c r="AJ498" s="102"/>
      <c r="AK498" s="4"/>
      <c r="AL498" s="103"/>
      <c r="AM498" s="104"/>
      <c r="AN498" s="105"/>
      <c r="AO498" s="106"/>
      <c r="AP498" s="106"/>
      <c r="AQ498" s="110"/>
      <c r="AR498" s="110"/>
      <c r="AS498" s="109"/>
      <c r="AT498" s="110"/>
      <c r="AU498" s="111"/>
      <c r="AV498" s="111"/>
      <c r="AW498" s="111"/>
      <c r="AX498" s="111"/>
      <c r="AY498" s="113"/>
      <c r="AZ498" s="114"/>
      <c r="BA498" s="115"/>
      <c r="BB498" s="114"/>
    </row>
    <row r="499" ht="21.0" customHeight="1">
      <c r="B499" s="90"/>
      <c r="D499" s="91"/>
      <c r="E499" s="90"/>
      <c r="F499" s="92"/>
      <c r="G499" s="92"/>
      <c r="H499" s="93"/>
      <c r="I499" s="92"/>
      <c r="K499" s="119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119"/>
      <c r="AB499" s="119"/>
      <c r="AF499" s="23"/>
      <c r="AH499" s="101"/>
      <c r="AI499" s="101"/>
      <c r="AJ499" s="102"/>
      <c r="AK499" s="4"/>
      <c r="AL499" s="103"/>
      <c r="AM499" s="104"/>
      <c r="AN499" s="105"/>
      <c r="AO499" s="106"/>
      <c r="AP499" s="106"/>
      <c r="AQ499" s="110"/>
      <c r="AR499" s="110"/>
      <c r="AS499" s="109"/>
      <c r="AT499" s="110"/>
      <c r="AU499" s="111"/>
      <c r="AV499" s="111"/>
      <c r="AW499" s="111"/>
      <c r="AX499" s="111"/>
      <c r="AY499" s="113"/>
      <c r="AZ499" s="114"/>
      <c r="BA499" s="115"/>
      <c r="BB499" s="114"/>
    </row>
    <row r="500" ht="21.0" customHeight="1">
      <c r="B500" s="90"/>
      <c r="D500" s="91"/>
      <c r="E500" s="90"/>
      <c r="F500" s="92"/>
      <c r="G500" s="92"/>
      <c r="H500" s="93"/>
      <c r="I500" s="92"/>
      <c r="K500" s="119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119"/>
      <c r="AB500" s="119"/>
      <c r="AF500" s="23"/>
      <c r="AH500" s="101"/>
      <c r="AI500" s="101"/>
      <c r="AJ500" s="102"/>
      <c r="AK500" s="4"/>
      <c r="AL500" s="103"/>
      <c r="AM500" s="104"/>
      <c r="AN500" s="105"/>
      <c r="AO500" s="106"/>
      <c r="AP500" s="106"/>
      <c r="AQ500" s="110"/>
      <c r="AR500" s="110"/>
      <c r="AS500" s="109"/>
      <c r="AT500" s="110"/>
      <c r="AU500" s="111"/>
      <c r="AV500" s="111"/>
      <c r="AW500" s="111"/>
      <c r="AX500" s="111"/>
      <c r="AY500" s="113"/>
      <c r="AZ500" s="114"/>
      <c r="BA500" s="115"/>
      <c r="BB500" s="114"/>
    </row>
    <row r="501" ht="21.0" customHeight="1">
      <c r="B501" s="90"/>
      <c r="D501" s="91"/>
      <c r="E501" s="90"/>
      <c r="F501" s="92"/>
      <c r="G501" s="92"/>
      <c r="H501" s="93"/>
      <c r="I501" s="92"/>
      <c r="K501" s="119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119"/>
      <c r="AB501" s="119"/>
      <c r="AF501" s="23"/>
      <c r="AH501" s="101"/>
      <c r="AI501" s="101"/>
      <c r="AJ501" s="102"/>
      <c r="AK501" s="4"/>
      <c r="AL501" s="103"/>
      <c r="AM501" s="104"/>
      <c r="AN501" s="105"/>
      <c r="AO501" s="106"/>
      <c r="AP501" s="106"/>
      <c r="AQ501" s="110"/>
      <c r="AR501" s="110"/>
      <c r="AS501" s="109"/>
      <c r="AT501" s="110"/>
      <c r="AU501" s="111"/>
      <c r="AV501" s="111"/>
      <c r="AW501" s="111"/>
      <c r="AX501" s="111"/>
      <c r="AY501" s="113"/>
      <c r="AZ501" s="114"/>
      <c r="BA501" s="115"/>
      <c r="BB501" s="114"/>
    </row>
    <row r="502" ht="21.0" customHeight="1">
      <c r="B502" s="90"/>
      <c r="D502" s="91"/>
      <c r="E502" s="90"/>
      <c r="F502" s="92"/>
      <c r="G502" s="92"/>
      <c r="H502" s="93"/>
      <c r="I502" s="92"/>
      <c r="K502" s="119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119"/>
      <c r="AB502" s="119"/>
      <c r="AF502" s="23"/>
      <c r="AH502" s="101"/>
      <c r="AI502" s="101"/>
      <c r="AJ502" s="102"/>
      <c r="AK502" s="4"/>
      <c r="AL502" s="103"/>
      <c r="AM502" s="104"/>
      <c r="AN502" s="105"/>
      <c r="AO502" s="106"/>
      <c r="AP502" s="106"/>
      <c r="AQ502" s="110"/>
      <c r="AR502" s="110"/>
      <c r="AS502" s="109"/>
      <c r="AT502" s="110"/>
      <c r="AU502" s="111"/>
      <c r="AV502" s="111"/>
      <c r="AW502" s="111"/>
      <c r="AX502" s="111"/>
      <c r="AY502" s="113"/>
      <c r="AZ502" s="114"/>
      <c r="BA502" s="115"/>
      <c r="BB502" s="114"/>
    </row>
    <row r="503" ht="21.0" customHeight="1">
      <c r="B503" s="90"/>
      <c r="D503" s="91"/>
      <c r="E503" s="90"/>
      <c r="F503" s="92"/>
      <c r="G503" s="92"/>
      <c r="H503" s="93"/>
      <c r="I503" s="92"/>
      <c r="K503" s="119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119"/>
      <c r="AB503" s="119"/>
      <c r="AF503" s="23"/>
      <c r="AH503" s="101"/>
      <c r="AI503" s="101"/>
      <c r="AJ503" s="102"/>
      <c r="AK503" s="4"/>
      <c r="AL503" s="103"/>
      <c r="AM503" s="104"/>
      <c r="AN503" s="105"/>
      <c r="AO503" s="106"/>
      <c r="AP503" s="106"/>
      <c r="AQ503" s="110"/>
      <c r="AR503" s="110"/>
      <c r="AS503" s="109"/>
      <c r="AT503" s="110"/>
      <c r="AU503" s="111"/>
      <c r="AV503" s="111"/>
      <c r="AW503" s="111"/>
      <c r="AX503" s="111"/>
      <c r="AY503" s="113"/>
      <c r="AZ503" s="114"/>
      <c r="BA503" s="115"/>
      <c r="BB503" s="114"/>
    </row>
    <row r="504" ht="21.0" customHeight="1">
      <c r="B504" s="90"/>
      <c r="D504" s="91"/>
      <c r="E504" s="90"/>
      <c r="F504" s="92"/>
      <c r="G504" s="92"/>
      <c r="H504" s="93"/>
      <c r="I504" s="92"/>
      <c r="K504" s="119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119"/>
      <c r="AB504" s="119"/>
      <c r="AF504" s="23"/>
      <c r="AH504" s="101"/>
      <c r="AI504" s="101"/>
      <c r="AJ504" s="102"/>
      <c r="AK504" s="4"/>
      <c r="AL504" s="103"/>
      <c r="AM504" s="104"/>
      <c r="AN504" s="105"/>
      <c r="AO504" s="106"/>
      <c r="AP504" s="106"/>
      <c r="AQ504" s="110"/>
      <c r="AR504" s="110"/>
      <c r="AS504" s="109"/>
      <c r="AT504" s="110"/>
      <c r="AU504" s="111"/>
      <c r="AV504" s="111"/>
      <c r="AW504" s="111"/>
      <c r="AX504" s="111"/>
      <c r="AY504" s="113"/>
      <c r="AZ504" s="114"/>
      <c r="BA504" s="115"/>
      <c r="BB504" s="114"/>
    </row>
    <row r="505" ht="21.0" customHeight="1">
      <c r="B505" s="90"/>
      <c r="D505" s="91"/>
      <c r="E505" s="90"/>
      <c r="F505" s="92"/>
      <c r="G505" s="92"/>
      <c r="H505" s="93"/>
      <c r="I505" s="92"/>
      <c r="K505" s="119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119"/>
      <c r="AB505" s="119"/>
      <c r="AF505" s="23"/>
      <c r="AH505" s="101"/>
      <c r="AI505" s="101"/>
      <c r="AJ505" s="102"/>
      <c r="AK505" s="4"/>
      <c r="AL505" s="103"/>
      <c r="AM505" s="104"/>
      <c r="AN505" s="105"/>
      <c r="AO505" s="106"/>
      <c r="AP505" s="106"/>
      <c r="AQ505" s="110"/>
      <c r="AR505" s="110"/>
      <c r="AS505" s="109"/>
      <c r="AT505" s="110"/>
      <c r="AU505" s="111"/>
      <c r="AV505" s="111"/>
      <c r="AW505" s="111"/>
      <c r="AX505" s="111"/>
      <c r="AY505" s="113"/>
      <c r="AZ505" s="114"/>
      <c r="BA505" s="115"/>
      <c r="BB505" s="114"/>
    </row>
    <row r="506" ht="21.0" customHeight="1">
      <c r="B506" s="90"/>
      <c r="D506" s="91"/>
      <c r="E506" s="90"/>
      <c r="F506" s="92"/>
      <c r="G506" s="92"/>
      <c r="H506" s="93"/>
      <c r="I506" s="92"/>
      <c r="K506" s="119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119"/>
      <c r="AB506" s="119"/>
      <c r="AF506" s="23"/>
      <c r="AH506" s="101"/>
      <c r="AI506" s="101"/>
      <c r="AJ506" s="102"/>
      <c r="AK506" s="4"/>
      <c r="AL506" s="103"/>
      <c r="AM506" s="104"/>
      <c r="AN506" s="105"/>
      <c r="AO506" s="106"/>
      <c r="AP506" s="106"/>
      <c r="AQ506" s="110"/>
      <c r="AR506" s="110"/>
      <c r="AS506" s="109"/>
      <c r="AT506" s="110"/>
      <c r="AU506" s="111"/>
      <c r="AV506" s="111"/>
      <c r="AW506" s="111"/>
      <c r="AX506" s="111"/>
      <c r="AY506" s="113"/>
      <c r="AZ506" s="114"/>
      <c r="BA506" s="115"/>
      <c r="BB506" s="114"/>
    </row>
    <row r="507" ht="21.0" customHeight="1">
      <c r="B507" s="90"/>
      <c r="D507" s="91"/>
      <c r="E507" s="90"/>
      <c r="F507" s="92"/>
      <c r="G507" s="92"/>
      <c r="H507" s="93"/>
      <c r="I507" s="92"/>
      <c r="K507" s="119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119"/>
      <c r="AB507" s="119"/>
      <c r="AF507" s="23"/>
      <c r="AH507" s="101"/>
      <c r="AI507" s="101"/>
      <c r="AJ507" s="102"/>
      <c r="AK507" s="4"/>
      <c r="AL507" s="103"/>
      <c r="AM507" s="104"/>
      <c r="AN507" s="105"/>
      <c r="AO507" s="106"/>
      <c r="AP507" s="106"/>
      <c r="AQ507" s="110"/>
      <c r="AR507" s="110"/>
      <c r="AS507" s="109"/>
      <c r="AT507" s="110"/>
      <c r="AU507" s="111"/>
      <c r="AV507" s="111"/>
      <c r="AW507" s="111"/>
      <c r="AX507" s="111"/>
      <c r="AY507" s="113"/>
      <c r="AZ507" s="114"/>
      <c r="BA507" s="115"/>
      <c r="BB507" s="114"/>
    </row>
    <row r="508" ht="21.0" customHeight="1">
      <c r="B508" s="90"/>
      <c r="D508" s="91"/>
      <c r="E508" s="90"/>
      <c r="F508" s="92"/>
      <c r="G508" s="92"/>
      <c r="H508" s="93"/>
      <c r="I508" s="92"/>
      <c r="K508" s="119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119"/>
      <c r="AB508" s="119"/>
      <c r="AF508" s="23"/>
      <c r="AH508" s="101"/>
      <c r="AI508" s="101"/>
      <c r="AJ508" s="102"/>
      <c r="AK508" s="4"/>
      <c r="AL508" s="103"/>
      <c r="AM508" s="104"/>
      <c r="AN508" s="105"/>
      <c r="AO508" s="106"/>
      <c r="AP508" s="106"/>
      <c r="AQ508" s="110"/>
      <c r="AR508" s="110"/>
      <c r="AS508" s="109"/>
      <c r="AT508" s="110"/>
      <c r="AU508" s="111"/>
      <c r="AV508" s="111"/>
      <c r="AW508" s="111"/>
      <c r="AX508" s="111"/>
      <c r="AY508" s="113"/>
      <c r="AZ508" s="114"/>
      <c r="BA508" s="115"/>
      <c r="BB508" s="114"/>
    </row>
    <row r="509" ht="21.0" customHeight="1">
      <c r="B509" s="90"/>
      <c r="D509" s="91"/>
      <c r="E509" s="90"/>
      <c r="F509" s="92"/>
      <c r="G509" s="92"/>
      <c r="H509" s="93"/>
      <c r="I509" s="92"/>
      <c r="K509" s="119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119"/>
      <c r="AB509" s="119"/>
      <c r="AF509" s="23"/>
      <c r="AH509" s="101"/>
      <c r="AI509" s="101"/>
      <c r="AJ509" s="102"/>
      <c r="AK509" s="4"/>
      <c r="AL509" s="103"/>
      <c r="AM509" s="104"/>
      <c r="AN509" s="105"/>
      <c r="AO509" s="106"/>
      <c r="AP509" s="106"/>
      <c r="AQ509" s="110"/>
      <c r="AR509" s="110"/>
      <c r="AS509" s="109"/>
      <c r="AT509" s="110"/>
      <c r="AU509" s="111"/>
      <c r="AV509" s="111"/>
      <c r="AW509" s="111"/>
      <c r="AX509" s="111"/>
      <c r="AY509" s="113"/>
      <c r="AZ509" s="114"/>
      <c r="BA509" s="115"/>
      <c r="BB509" s="114"/>
    </row>
    <row r="510" ht="21.0" customHeight="1">
      <c r="B510" s="90"/>
      <c r="D510" s="91"/>
      <c r="E510" s="90"/>
      <c r="F510" s="92"/>
      <c r="G510" s="92"/>
      <c r="H510" s="93"/>
      <c r="I510" s="92"/>
      <c r="K510" s="119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119"/>
      <c r="AB510" s="119"/>
      <c r="AF510" s="23"/>
      <c r="AH510" s="101"/>
      <c r="AI510" s="101"/>
      <c r="AJ510" s="102"/>
      <c r="AK510" s="4"/>
      <c r="AL510" s="103"/>
      <c r="AM510" s="104"/>
      <c r="AN510" s="105"/>
      <c r="AO510" s="106"/>
      <c r="AP510" s="106"/>
      <c r="AQ510" s="110"/>
      <c r="AR510" s="110"/>
      <c r="AS510" s="109"/>
      <c r="AT510" s="110"/>
      <c r="AU510" s="111"/>
      <c r="AV510" s="111"/>
      <c r="AW510" s="111"/>
      <c r="AX510" s="111"/>
      <c r="AY510" s="113"/>
      <c r="AZ510" s="114"/>
      <c r="BA510" s="115"/>
      <c r="BB510" s="114"/>
    </row>
    <row r="511" ht="21.0" customHeight="1">
      <c r="B511" s="90"/>
      <c r="D511" s="91"/>
      <c r="E511" s="90"/>
      <c r="F511" s="92"/>
      <c r="G511" s="92"/>
      <c r="H511" s="93"/>
      <c r="I511" s="92"/>
      <c r="K511" s="119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119"/>
      <c r="AB511" s="119"/>
      <c r="AF511" s="23"/>
      <c r="AH511" s="101"/>
      <c r="AI511" s="101"/>
      <c r="AJ511" s="102"/>
      <c r="AK511" s="4"/>
      <c r="AL511" s="103"/>
      <c r="AM511" s="104"/>
      <c r="AN511" s="105"/>
      <c r="AO511" s="106"/>
      <c r="AP511" s="106"/>
      <c r="AQ511" s="110"/>
      <c r="AR511" s="110"/>
      <c r="AS511" s="109"/>
      <c r="AT511" s="110"/>
      <c r="AU511" s="111"/>
      <c r="AV511" s="111"/>
      <c r="AW511" s="111"/>
      <c r="AX511" s="111"/>
      <c r="AY511" s="113"/>
      <c r="AZ511" s="114"/>
      <c r="BA511" s="115"/>
      <c r="BB511" s="114"/>
    </row>
    <row r="512" ht="21.0" customHeight="1">
      <c r="B512" s="90"/>
      <c r="D512" s="91"/>
      <c r="E512" s="90"/>
      <c r="F512" s="92"/>
      <c r="G512" s="92"/>
      <c r="H512" s="93"/>
      <c r="I512" s="92"/>
      <c r="K512" s="119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119"/>
      <c r="AB512" s="119"/>
      <c r="AF512" s="23"/>
      <c r="AH512" s="101"/>
      <c r="AI512" s="101"/>
      <c r="AJ512" s="102"/>
      <c r="AK512" s="4"/>
      <c r="AL512" s="103"/>
      <c r="AM512" s="104"/>
      <c r="AN512" s="105"/>
      <c r="AO512" s="106"/>
      <c r="AP512" s="106"/>
      <c r="AQ512" s="110"/>
      <c r="AR512" s="110"/>
      <c r="AS512" s="109"/>
      <c r="AT512" s="110"/>
      <c r="AU512" s="111"/>
      <c r="AV512" s="111"/>
      <c r="AW512" s="111"/>
      <c r="AX512" s="111"/>
      <c r="AY512" s="113"/>
      <c r="AZ512" s="114"/>
      <c r="BA512" s="115"/>
      <c r="BB512" s="114"/>
    </row>
    <row r="513" ht="21.0" customHeight="1">
      <c r="B513" s="90"/>
      <c r="D513" s="91"/>
      <c r="E513" s="90"/>
      <c r="F513" s="92"/>
      <c r="G513" s="92"/>
      <c r="H513" s="93"/>
      <c r="I513" s="92"/>
      <c r="K513" s="119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119"/>
      <c r="AB513" s="119"/>
      <c r="AF513" s="23"/>
      <c r="AH513" s="101"/>
      <c r="AI513" s="101"/>
      <c r="AJ513" s="102"/>
      <c r="AK513" s="4"/>
      <c r="AL513" s="103"/>
      <c r="AM513" s="104"/>
      <c r="AN513" s="105"/>
      <c r="AO513" s="106"/>
      <c r="AP513" s="106"/>
      <c r="AQ513" s="110"/>
      <c r="AR513" s="110"/>
      <c r="AS513" s="109"/>
      <c r="AT513" s="110"/>
      <c r="AU513" s="111"/>
      <c r="AV513" s="111"/>
      <c r="AW513" s="111"/>
      <c r="AX513" s="111"/>
      <c r="AY513" s="113"/>
      <c r="AZ513" s="114"/>
      <c r="BA513" s="115"/>
      <c r="BB513" s="114"/>
    </row>
    <row r="514" ht="21.0" customHeight="1">
      <c r="B514" s="90"/>
      <c r="D514" s="91"/>
      <c r="E514" s="90"/>
      <c r="F514" s="92"/>
      <c r="G514" s="92"/>
      <c r="H514" s="93"/>
      <c r="I514" s="92"/>
      <c r="K514" s="119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119"/>
      <c r="AB514" s="119"/>
      <c r="AF514" s="23"/>
      <c r="AH514" s="101"/>
      <c r="AI514" s="101"/>
      <c r="AJ514" s="102"/>
      <c r="AK514" s="4"/>
      <c r="AL514" s="103"/>
      <c r="AM514" s="104"/>
      <c r="AN514" s="105"/>
      <c r="AO514" s="106"/>
      <c r="AP514" s="106"/>
      <c r="AQ514" s="110"/>
      <c r="AR514" s="110"/>
      <c r="AS514" s="109"/>
      <c r="AT514" s="110"/>
      <c r="AU514" s="111"/>
      <c r="AV514" s="111"/>
      <c r="AW514" s="111"/>
      <c r="AX514" s="111"/>
      <c r="AY514" s="113"/>
      <c r="AZ514" s="114"/>
      <c r="BA514" s="115"/>
      <c r="BB514" s="114"/>
    </row>
    <row r="515" ht="21.0" customHeight="1">
      <c r="B515" s="90"/>
      <c r="D515" s="91"/>
      <c r="E515" s="90"/>
      <c r="F515" s="92"/>
      <c r="G515" s="92"/>
      <c r="H515" s="93"/>
      <c r="I515" s="92"/>
      <c r="K515" s="119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119"/>
      <c r="AB515" s="119"/>
      <c r="AF515" s="23"/>
      <c r="AH515" s="101"/>
      <c r="AI515" s="101"/>
      <c r="AJ515" s="102"/>
      <c r="AK515" s="4"/>
      <c r="AL515" s="103"/>
      <c r="AM515" s="104"/>
      <c r="AN515" s="105"/>
      <c r="AO515" s="106"/>
      <c r="AP515" s="106"/>
      <c r="AQ515" s="110"/>
      <c r="AR515" s="110"/>
      <c r="AS515" s="109"/>
      <c r="AT515" s="110"/>
      <c r="AU515" s="111"/>
      <c r="AV515" s="111"/>
      <c r="AW515" s="111"/>
      <c r="AX515" s="111"/>
      <c r="AY515" s="113"/>
      <c r="AZ515" s="114"/>
      <c r="BA515" s="115"/>
      <c r="BB515" s="114"/>
    </row>
    <row r="516" ht="21.0" customHeight="1">
      <c r="B516" s="90"/>
      <c r="D516" s="91"/>
      <c r="E516" s="90"/>
      <c r="F516" s="92"/>
      <c r="G516" s="92"/>
      <c r="H516" s="93"/>
      <c r="I516" s="92"/>
      <c r="K516" s="119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119"/>
      <c r="AB516" s="119"/>
      <c r="AF516" s="23"/>
      <c r="AH516" s="101"/>
      <c r="AI516" s="101"/>
      <c r="AJ516" s="102"/>
      <c r="AK516" s="4"/>
      <c r="AL516" s="103"/>
      <c r="AM516" s="104"/>
      <c r="AN516" s="105"/>
      <c r="AO516" s="106"/>
      <c r="AP516" s="106"/>
      <c r="AQ516" s="110"/>
      <c r="AR516" s="110"/>
      <c r="AS516" s="109"/>
      <c r="AT516" s="110"/>
      <c r="AU516" s="111"/>
      <c r="AV516" s="111"/>
      <c r="AW516" s="111"/>
      <c r="AX516" s="111"/>
      <c r="AY516" s="113"/>
      <c r="AZ516" s="114"/>
      <c r="BA516" s="115"/>
      <c r="BB516" s="114"/>
    </row>
    <row r="517" ht="21.0" customHeight="1">
      <c r="B517" s="90"/>
      <c r="D517" s="91"/>
      <c r="E517" s="90"/>
      <c r="F517" s="92"/>
      <c r="G517" s="92"/>
      <c r="H517" s="93"/>
      <c r="I517" s="92"/>
      <c r="K517" s="119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119"/>
      <c r="AB517" s="119"/>
      <c r="AF517" s="23"/>
      <c r="AH517" s="101"/>
      <c r="AI517" s="101"/>
      <c r="AJ517" s="102"/>
      <c r="AK517" s="4"/>
      <c r="AL517" s="103"/>
      <c r="AM517" s="104"/>
      <c r="AN517" s="105"/>
      <c r="AO517" s="106"/>
      <c r="AP517" s="106"/>
      <c r="AQ517" s="110"/>
      <c r="AR517" s="110"/>
      <c r="AS517" s="109"/>
      <c r="AT517" s="110"/>
      <c r="AU517" s="111"/>
      <c r="AV517" s="111"/>
      <c r="AW517" s="111"/>
      <c r="AX517" s="111"/>
      <c r="AY517" s="113"/>
      <c r="AZ517" s="114"/>
      <c r="BA517" s="115"/>
      <c r="BB517" s="114"/>
    </row>
    <row r="518" ht="21.0" customHeight="1">
      <c r="B518" s="90"/>
      <c r="D518" s="91"/>
      <c r="E518" s="90"/>
      <c r="F518" s="92"/>
      <c r="G518" s="92"/>
      <c r="H518" s="93"/>
      <c r="I518" s="92"/>
      <c r="K518" s="119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119"/>
      <c r="AB518" s="119"/>
      <c r="AF518" s="23"/>
      <c r="AH518" s="101"/>
      <c r="AI518" s="101"/>
      <c r="AJ518" s="102"/>
      <c r="AK518" s="4"/>
      <c r="AL518" s="103"/>
      <c r="AM518" s="104"/>
      <c r="AN518" s="105"/>
      <c r="AO518" s="106"/>
      <c r="AP518" s="106"/>
      <c r="AQ518" s="110"/>
      <c r="AR518" s="110"/>
      <c r="AS518" s="109"/>
      <c r="AT518" s="110"/>
      <c r="AU518" s="111"/>
      <c r="AV518" s="111"/>
      <c r="AW518" s="111"/>
      <c r="AX518" s="111"/>
      <c r="AY518" s="113"/>
      <c r="AZ518" s="114"/>
      <c r="BA518" s="115"/>
      <c r="BB518" s="114"/>
    </row>
    <row r="519" ht="21.0" customHeight="1">
      <c r="B519" s="90"/>
      <c r="D519" s="91"/>
      <c r="E519" s="90"/>
      <c r="F519" s="92"/>
      <c r="G519" s="92"/>
      <c r="H519" s="93"/>
      <c r="I519" s="92"/>
      <c r="K519" s="119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119"/>
      <c r="AB519" s="119"/>
      <c r="AF519" s="23"/>
      <c r="AH519" s="101"/>
      <c r="AI519" s="101"/>
      <c r="AJ519" s="102"/>
      <c r="AK519" s="4"/>
      <c r="AL519" s="103"/>
      <c r="AM519" s="104"/>
      <c r="AN519" s="105"/>
      <c r="AO519" s="106"/>
      <c r="AP519" s="106"/>
      <c r="AQ519" s="110"/>
      <c r="AR519" s="110"/>
      <c r="AS519" s="109"/>
      <c r="AT519" s="110"/>
      <c r="AU519" s="111"/>
      <c r="AV519" s="111"/>
      <c r="AW519" s="111"/>
      <c r="AX519" s="111"/>
      <c r="AY519" s="113"/>
      <c r="AZ519" s="114"/>
      <c r="BA519" s="115"/>
      <c r="BB519" s="114"/>
    </row>
    <row r="520" ht="21.0" customHeight="1">
      <c r="B520" s="90"/>
      <c r="D520" s="91"/>
      <c r="E520" s="90"/>
      <c r="F520" s="92"/>
      <c r="G520" s="92"/>
      <c r="H520" s="93"/>
      <c r="I520" s="92"/>
      <c r="K520" s="119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119"/>
      <c r="AB520" s="119"/>
      <c r="AF520" s="23"/>
      <c r="AH520" s="101"/>
      <c r="AI520" s="101"/>
      <c r="AJ520" s="102"/>
      <c r="AK520" s="4"/>
      <c r="AL520" s="103"/>
      <c r="AM520" s="104"/>
      <c r="AN520" s="105"/>
      <c r="AO520" s="106"/>
      <c r="AP520" s="106"/>
      <c r="AQ520" s="110"/>
      <c r="AR520" s="110"/>
      <c r="AS520" s="109"/>
      <c r="AT520" s="110"/>
      <c r="AU520" s="111"/>
      <c r="AV520" s="111"/>
      <c r="AW520" s="111"/>
      <c r="AX520" s="111"/>
      <c r="AY520" s="113"/>
      <c r="AZ520" s="114"/>
      <c r="BA520" s="115"/>
      <c r="BB520" s="114"/>
    </row>
    <row r="521" ht="21.0" customHeight="1">
      <c r="B521" s="90"/>
      <c r="D521" s="91"/>
      <c r="E521" s="90"/>
      <c r="F521" s="92"/>
      <c r="G521" s="92"/>
      <c r="H521" s="93"/>
      <c r="I521" s="92"/>
      <c r="K521" s="119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119"/>
      <c r="AB521" s="119"/>
      <c r="AF521" s="23"/>
      <c r="AH521" s="101"/>
      <c r="AI521" s="101"/>
      <c r="AJ521" s="102"/>
      <c r="AK521" s="4"/>
      <c r="AL521" s="103"/>
      <c r="AM521" s="104"/>
      <c r="AN521" s="105"/>
      <c r="AO521" s="106"/>
      <c r="AP521" s="106"/>
      <c r="AQ521" s="110"/>
      <c r="AR521" s="110"/>
      <c r="AS521" s="109"/>
      <c r="AT521" s="110"/>
      <c r="AU521" s="111"/>
      <c r="AV521" s="111"/>
      <c r="AW521" s="111"/>
      <c r="AX521" s="111"/>
      <c r="AY521" s="113"/>
      <c r="AZ521" s="114"/>
      <c r="BA521" s="115"/>
      <c r="BB521" s="114"/>
    </row>
    <row r="522" ht="21.0" customHeight="1">
      <c r="B522" s="90"/>
      <c r="D522" s="91"/>
      <c r="E522" s="90"/>
      <c r="F522" s="92"/>
      <c r="G522" s="92"/>
      <c r="H522" s="93"/>
      <c r="I522" s="92"/>
      <c r="K522" s="119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119"/>
      <c r="AB522" s="119"/>
      <c r="AF522" s="23"/>
      <c r="AH522" s="101"/>
      <c r="AI522" s="101"/>
      <c r="AJ522" s="102"/>
      <c r="AK522" s="4"/>
      <c r="AL522" s="103"/>
      <c r="AM522" s="104"/>
      <c r="AN522" s="105"/>
      <c r="AO522" s="106"/>
      <c r="AP522" s="106"/>
      <c r="AQ522" s="110"/>
      <c r="AR522" s="110"/>
      <c r="AS522" s="109"/>
      <c r="AT522" s="110"/>
      <c r="AU522" s="111"/>
      <c r="AV522" s="111"/>
      <c r="AW522" s="111"/>
      <c r="AX522" s="111"/>
      <c r="AY522" s="113"/>
      <c r="AZ522" s="114"/>
      <c r="BA522" s="115"/>
      <c r="BB522" s="114"/>
    </row>
    <row r="523" ht="21.0" customHeight="1">
      <c r="B523" s="90"/>
      <c r="D523" s="91"/>
      <c r="E523" s="90"/>
      <c r="F523" s="92"/>
      <c r="G523" s="92"/>
      <c r="H523" s="93"/>
      <c r="I523" s="92"/>
      <c r="K523" s="119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119"/>
      <c r="AB523" s="119"/>
      <c r="AF523" s="23"/>
      <c r="AH523" s="101"/>
      <c r="AI523" s="101"/>
      <c r="AJ523" s="102"/>
      <c r="AK523" s="4"/>
      <c r="AL523" s="103"/>
      <c r="AM523" s="104"/>
      <c r="AN523" s="105"/>
      <c r="AO523" s="106"/>
      <c r="AP523" s="106"/>
      <c r="AQ523" s="110"/>
      <c r="AR523" s="110"/>
      <c r="AS523" s="109"/>
      <c r="AT523" s="110"/>
      <c r="AU523" s="111"/>
      <c r="AV523" s="111"/>
      <c r="AW523" s="111"/>
      <c r="AX523" s="111"/>
      <c r="AY523" s="113"/>
      <c r="AZ523" s="114"/>
      <c r="BA523" s="115"/>
      <c r="BB523" s="114"/>
    </row>
    <row r="524" ht="21.0" customHeight="1">
      <c r="B524" s="90"/>
      <c r="D524" s="91"/>
      <c r="E524" s="90"/>
      <c r="F524" s="92"/>
      <c r="G524" s="92"/>
      <c r="H524" s="93"/>
      <c r="I524" s="92"/>
      <c r="K524" s="119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119"/>
      <c r="AB524" s="119"/>
      <c r="AF524" s="23"/>
      <c r="AH524" s="101"/>
      <c r="AI524" s="101"/>
      <c r="AJ524" s="102"/>
      <c r="AK524" s="4"/>
      <c r="AL524" s="103"/>
      <c r="AM524" s="104"/>
      <c r="AN524" s="105"/>
      <c r="AO524" s="106"/>
      <c r="AP524" s="106"/>
      <c r="AQ524" s="110"/>
      <c r="AR524" s="110"/>
      <c r="AS524" s="109"/>
      <c r="AT524" s="110"/>
      <c r="AU524" s="111"/>
      <c r="AV524" s="111"/>
      <c r="AW524" s="111"/>
      <c r="AX524" s="111"/>
      <c r="AY524" s="113"/>
      <c r="AZ524" s="114"/>
      <c r="BA524" s="115"/>
      <c r="BB524" s="114"/>
    </row>
    <row r="525" ht="21.0" customHeight="1">
      <c r="B525" s="90"/>
      <c r="D525" s="91"/>
      <c r="E525" s="90"/>
      <c r="F525" s="92"/>
      <c r="G525" s="92"/>
      <c r="H525" s="93"/>
      <c r="I525" s="92"/>
      <c r="K525" s="119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119"/>
      <c r="AB525" s="119"/>
      <c r="AF525" s="23"/>
      <c r="AH525" s="101"/>
      <c r="AI525" s="101"/>
      <c r="AJ525" s="102"/>
      <c r="AK525" s="4"/>
      <c r="AL525" s="103"/>
      <c r="AM525" s="104"/>
      <c r="AN525" s="105"/>
      <c r="AO525" s="106"/>
      <c r="AP525" s="106"/>
      <c r="AQ525" s="110"/>
      <c r="AR525" s="110"/>
      <c r="AS525" s="109"/>
      <c r="AT525" s="110"/>
      <c r="AU525" s="111"/>
      <c r="AV525" s="111"/>
      <c r="AW525" s="111"/>
      <c r="AX525" s="111"/>
      <c r="AY525" s="113"/>
      <c r="AZ525" s="114"/>
      <c r="BA525" s="115"/>
      <c r="BB525" s="114"/>
    </row>
    <row r="526" ht="21.0" customHeight="1">
      <c r="B526" s="90"/>
      <c r="D526" s="91"/>
      <c r="E526" s="90"/>
      <c r="F526" s="92"/>
      <c r="G526" s="92"/>
      <c r="H526" s="93"/>
      <c r="I526" s="92"/>
      <c r="K526" s="119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119"/>
      <c r="AB526" s="119"/>
      <c r="AF526" s="23"/>
      <c r="AH526" s="101"/>
      <c r="AI526" s="101"/>
      <c r="AJ526" s="102"/>
      <c r="AK526" s="4"/>
      <c r="AL526" s="103"/>
      <c r="AM526" s="104"/>
      <c r="AN526" s="105"/>
      <c r="AO526" s="106"/>
      <c r="AP526" s="106"/>
      <c r="AQ526" s="110"/>
      <c r="AR526" s="110"/>
      <c r="AS526" s="109"/>
      <c r="AT526" s="110"/>
      <c r="AU526" s="111"/>
      <c r="AV526" s="111"/>
      <c r="AW526" s="111"/>
      <c r="AX526" s="111"/>
      <c r="AY526" s="113"/>
      <c r="AZ526" s="114"/>
      <c r="BA526" s="115"/>
      <c r="BB526" s="114"/>
    </row>
    <row r="527" ht="21.0" customHeight="1">
      <c r="B527" s="90"/>
      <c r="D527" s="91"/>
      <c r="E527" s="90"/>
      <c r="F527" s="92"/>
      <c r="G527" s="92"/>
      <c r="H527" s="93"/>
      <c r="I527" s="92"/>
      <c r="K527" s="119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119"/>
      <c r="AB527" s="119"/>
      <c r="AF527" s="23"/>
      <c r="AH527" s="101"/>
      <c r="AI527" s="101"/>
      <c r="AJ527" s="102"/>
      <c r="AK527" s="4"/>
      <c r="AL527" s="103"/>
      <c r="AM527" s="104"/>
      <c r="AN527" s="105"/>
      <c r="AO527" s="106"/>
      <c r="AP527" s="106"/>
      <c r="AQ527" s="110"/>
      <c r="AR527" s="110"/>
      <c r="AS527" s="109"/>
      <c r="AT527" s="110"/>
      <c r="AU527" s="111"/>
      <c r="AV527" s="111"/>
      <c r="AW527" s="111"/>
      <c r="AX527" s="111"/>
      <c r="AY527" s="113"/>
      <c r="AZ527" s="114"/>
      <c r="BA527" s="115"/>
      <c r="BB527" s="114"/>
    </row>
    <row r="528" ht="21.0" customHeight="1">
      <c r="B528" s="90"/>
      <c r="D528" s="91"/>
      <c r="E528" s="90"/>
      <c r="F528" s="92"/>
      <c r="G528" s="92"/>
      <c r="H528" s="93"/>
      <c r="I528" s="92"/>
      <c r="K528" s="119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119"/>
      <c r="AB528" s="119"/>
      <c r="AF528" s="23"/>
      <c r="AH528" s="101"/>
      <c r="AI528" s="101"/>
      <c r="AJ528" s="102"/>
      <c r="AK528" s="4"/>
      <c r="AL528" s="103"/>
      <c r="AM528" s="104"/>
      <c r="AN528" s="105"/>
      <c r="AO528" s="106"/>
      <c r="AP528" s="106"/>
      <c r="AQ528" s="110"/>
      <c r="AR528" s="110"/>
      <c r="AS528" s="109"/>
      <c r="AT528" s="110"/>
      <c r="AU528" s="111"/>
      <c r="AV528" s="111"/>
      <c r="AW528" s="111"/>
      <c r="AX528" s="111"/>
      <c r="AY528" s="113"/>
      <c r="AZ528" s="114"/>
      <c r="BA528" s="115"/>
      <c r="BB528" s="114"/>
    </row>
    <row r="529" ht="21.0" customHeight="1">
      <c r="B529" s="90"/>
      <c r="D529" s="91"/>
      <c r="E529" s="90"/>
      <c r="F529" s="92"/>
      <c r="G529" s="92"/>
      <c r="H529" s="93"/>
      <c r="I529" s="92"/>
      <c r="K529" s="119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119"/>
      <c r="AB529" s="119"/>
      <c r="AF529" s="23"/>
      <c r="AH529" s="101"/>
      <c r="AI529" s="101"/>
      <c r="AJ529" s="102"/>
      <c r="AK529" s="4"/>
      <c r="AL529" s="103"/>
      <c r="AM529" s="104"/>
      <c r="AN529" s="105"/>
      <c r="AO529" s="106"/>
      <c r="AP529" s="106"/>
      <c r="AQ529" s="110"/>
      <c r="AR529" s="110"/>
      <c r="AS529" s="109"/>
      <c r="AT529" s="110"/>
      <c r="AU529" s="111"/>
      <c r="AV529" s="111"/>
      <c r="AW529" s="111"/>
      <c r="AX529" s="111"/>
      <c r="AY529" s="113"/>
      <c r="AZ529" s="114"/>
      <c r="BA529" s="115"/>
      <c r="BB529" s="114"/>
    </row>
    <row r="530" ht="21.0" customHeight="1">
      <c r="B530" s="90"/>
      <c r="D530" s="91"/>
      <c r="E530" s="90"/>
      <c r="F530" s="92"/>
      <c r="G530" s="92"/>
      <c r="H530" s="93"/>
      <c r="I530" s="92"/>
      <c r="K530" s="119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119"/>
      <c r="AB530" s="119"/>
      <c r="AF530" s="23"/>
      <c r="AH530" s="101"/>
      <c r="AI530" s="101"/>
      <c r="AJ530" s="102"/>
      <c r="AK530" s="4"/>
      <c r="AL530" s="103"/>
      <c r="AM530" s="104"/>
      <c r="AN530" s="105"/>
      <c r="AO530" s="106"/>
      <c r="AP530" s="106"/>
      <c r="AQ530" s="110"/>
      <c r="AR530" s="110"/>
      <c r="AS530" s="109"/>
      <c r="AT530" s="110"/>
      <c r="AU530" s="111"/>
      <c r="AV530" s="111"/>
      <c r="AW530" s="111"/>
      <c r="AX530" s="111"/>
      <c r="AY530" s="113"/>
      <c r="AZ530" s="114"/>
      <c r="BA530" s="115"/>
      <c r="BB530" s="114"/>
    </row>
    <row r="531" ht="21.0" customHeight="1">
      <c r="B531" s="90"/>
      <c r="D531" s="91"/>
      <c r="E531" s="90"/>
      <c r="F531" s="92"/>
      <c r="G531" s="92"/>
      <c r="H531" s="93"/>
      <c r="I531" s="92"/>
      <c r="K531" s="119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119"/>
      <c r="AB531" s="119"/>
      <c r="AF531" s="23"/>
      <c r="AH531" s="101"/>
      <c r="AI531" s="101"/>
      <c r="AJ531" s="102"/>
      <c r="AK531" s="4"/>
      <c r="AL531" s="103"/>
      <c r="AM531" s="104"/>
      <c r="AN531" s="105"/>
      <c r="AO531" s="106"/>
      <c r="AP531" s="106"/>
      <c r="AQ531" s="110"/>
      <c r="AR531" s="110"/>
      <c r="AS531" s="109"/>
      <c r="AT531" s="110"/>
      <c r="AU531" s="111"/>
      <c r="AV531" s="111"/>
      <c r="AW531" s="111"/>
      <c r="AX531" s="111"/>
      <c r="AY531" s="113"/>
      <c r="AZ531" s="114"/>
      <c r="BA531" s="115"/>
      <c r="BB531" s="114"/>
    </row>
    <row r="532" ht="21.0" customHeight="1">
      <c r="B532" s="90"/>
      <c r="D532" s="91"/>
      <c r="E532" s="90"/>
      <c r="F532" s="92"/>
      <c r="G532" s="92"/>
      <c r="H532" s="93"/>
      <c r="I532" s="92"/>
      <c r="K532" s="119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119"/>
      <c r="AB532" s="119"/>
      <c r="AF532" s="23"/>
      <c r="AH532" s="101"/>
      <c r="AI532" s="101"/>
      <c r="AJ532" s="102"/>
      <c r="AK532" s="4"/>
      <c r="AL532" s="103"/>
      <c r="AM532" s="104"/>
      <c r="AN532" s="105"/>
      <c r="AO532" s="106"/>
      <c r="AP532" s="106"/>
      <c r="AQ532" s="110"/>
      <c r="AR532" s="110"/>
      <c r="AS532" s="109"/>
      <c r="AT532" s="110"/>
      <c r="AU532" s="111"/>
      <c r="AV532" s="111"/>
      <c r="AW532" s="111"/>
      <c r="AX532" s="111"/>
      <c r="AY532" s="113"/>
      <c r="AZ532" s="114"/>
      <c r="BA532" s="115"/>
      <c r="BB532" s="114"/>
    </row>
    <row r="533" ht="21.0" customHeight="1">
      <c r="B533" s="90"/>
      <c r="D533" s="91"/>
      <c r="E533" s="90"/>
      <c r="F533" s="92"/>
      <c r="G533" s="92"/>
      <c r="H533" s="93"/>
      <c r="I533" s="92"/>
      <c r="K533" s="119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119"/>
      <c r="AB533" s="119"/>
      <c r="AF533" s="23"/>
      <c r="AH533" s="101"/>
      <c r="AI533" s="101"/>
      <c r="AJ533" s="102"/>
      <c r="AK533" s="4"/>
      <c r="AL533" s="103"/>
      <c r="AM533" s="104"/>
      <c r="AN533" s="105"/>
      <c r="AO533" s="106"/>
      <c r="AP533" s="106"/>
      <c r="AQ533" s="110"/>
      <c r="AR533" s="110"/>
      <c r="AS533" s="109"/>
      <c r="AT533" s="110"/>
      <c r="AU533" s="111"/>
      <c r="AV533" s="111"/>
      <c r="AW533" s="111"/>
      <c r="AX533" s="111"/>
      <c r="AY533" s="113"/>
      <c r="AZ533" s="114"/>
      <c r="BA533" s="115"/>
      <c r="BB533" s="114"/>
    </row>
    <row r="534" ht="21.0" customHeight="1">
      <c r="B534" s="90"/>
      <c r="D534" s="91"/>
      <c r="E534" s="90"/>
      <c r="F534" s="92"/>
      <c r="G534" s="92"/>
      <c r="H534" s="93"/>
      <c r="I534" s="92"/>
      <c r="K534" s="119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119"/>
      <c r="AB534" s="119"/>
      <c r="AF534" s="23"/>
      <c r="AH534" s="101"/>
      <c r="AI534" s="101"/>
      <c r="AJ534" s="102"/>
      <c r="AK534" s="4"/>
      <c r="AL534" s="103"/>
      <c r="AM534" s="104"/>
      <c r="AN534" s="105"/>
      <c r="AO534" s="106"/>
      <c r="AP534" s="106"/>
      <c r="AQ534" s="110"/>
      <c r="AR534" s="110"/>
      <c r="AS534" s="109"/>
      <c r="AT534" s="110"/>
      <c r="AU534" s="111"/>
      <c r="AV534" s="111"/>
      <c r="AW534" s="111"/>
      <c r="AX534" s="111"/>
      <c r="AY534" s="113"/>
      <c r="AZ534" s="114"/>
      <c r="BA534" s="115"/>
      <c r="BB534" s="114"/>
    </row>
    <row r="535" ht="21.0" customHeight="1">
      <c r="B535" s="90"/>
      <c r="D535" s="91"/>
      <c r="E535" s="90"/>
      <c r="F535" s="92"/>
      <c r="G535" s="92"/>
      <c r="H535" s="93"/>
      <c r="I535" s="92"/>
      <c r="K535" s="119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119"/>
      <c r="AB535" s="119"/>
      <c r="AF535" s="23"/>
      <c r="AH535" s="101"/>
      <c r="AI535" s="101"/>
      <c r="AJ535" s="102"/>
      <c r="AK535" s="4"/>
      <c r="AL535" s="103"/>
      <c r="AM535" s="104"/>
      <c r="AN535" s="105"/>
      <c r="AO535" s="106"/>
      <c r="AP535" s="106"/>
      <c r="AQ535" s="110"/>
      <c r="AR535" s="110"/>
      <c r="AS535" s="109"/>
      <c r="AT535" s="110"/>
      <c r="AU535" s="111"/>
      <c r="AV535" s="111"/>
      <c r="AW535" s="111"/>
      <c r="AX535" s="111"/>
      <c r="AY535" s="113"/>
      <c r="AZ535" s="114"/>
      <c r="BA535" s="115"/>
      <c r="BB535" s="114"/>
    </row>
    <row r="536" ht="21.0" customHeight="1">
      <c r="B536" s="90"/>
      <c r="D536" s="91"/>
      <c r="E536" s="90"/>
      <c r="F536" s="92"/>
      <c r="G536" s="92"/>
      <c r="H536" s="93"/>
      <c r="I536" s="92"/>
      <c r="K536" s="119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119"/>
      <c r="AB536" s="119"/>
      <c r="AF536" s="23"/>
      <c r="AH536" s="101"/>
      <c r="AI536" s="101"/>
      <c r="AJ536" s="102"/>
      <c r="AK536" s="4"/>
      <c r="AL536" s="103"/>
      <c r="AM536" s="104"/>
      <c r="AN536" s="105"/>
      <c r="AO536" s="106"/>
      <c r="AP536" s="106"/>
      <c r="AQ536" s="110"/>
      <c r="AR536" s="110"/>
      <c r="AS536" s="109"/>
      <c r="AT536" s="110"/>
      <c r="AU536" s="111"/>
      <c r="AV536" s="111"/>
      <c r="AW536" s="111"/>
      <c r="AX536" s="111"/>
      <c r="AY536" s="113"/>
      <c r="AZ536" s="114"/>
      <c r="BA536" s="115"/>
      <c r="BB536" s="114"/>
    </row>
    <row r="537" ht="21.0" customHeight="1">
      <c r="B537" s="90"/>
      <c r="D537" s="91"/>
      <c r="E537" s="90"/>
      <c r="F537" s="92"/>
      <c r="G537" s="92"/>
      <c r="H537" s="93"/>
      <c r="I537" s="92"/>
      <c r="K537" s="119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119"/>
      <c r="AB537" s="119"/>
      <c r="AF537" s="23"/>
      <c r="AH537" s="101"/>
      <c r="AI537" s="101"/>
      <c r="AJ537" s="102"/>
      <c r="AK537" s="4"/>
      <c r="AL537" s="103"/>
      <c r="AM537" s="104"/>
      <c r="AN537" s="105"/>
      <c r="AO537" s="106"/>
      <c r="AP537" s="106"/>
      <c r="AQ537" s="110"/>
      <c r="AR537" s="110"/>
      <c r="AS537" s="109"/>
      <c r="AT537" s="110"/>
      <c r="AU537" s="111"/>
      <c r="AV537" s="111"/>
      <c r="AW537" s="111"/>
      <c r="AX537" s="111"/>
      <c r="AY537" s="113"/>
      <c r="AZ537" s="114"/>
      <c r="BA537" s="115"/>
      <c r="BB537" s="114"/>
    </row>
    <row r="538" ht="21.0" customHeight="1">
      <c r="B538" s="90"/>
      <c r="D538" s="91"/>
      <c r="E538" s="90"/>
      <c r="F538" s="92"/>
      <c r="G538" s="92"/>
      <c r="H538" s="93"/>
      <c r="I538" s="92"/>
      <c r="K538" s="119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119"/>
      <c r="AB538" s="119"/>
      <c r="AF538" s="23"/>
      <c r="AH538" s="101"/>
      <c r="AI538" s="101"/>
      <c r="AJ538" s="102"/>
      <c r="AK538" s="4"/>
      <c r="AL538" s="103"/>
      <c r="AM538" s="104"/>
      <c r="AN538" s="105"/>
      <c r="AO538" s="106"/>
      <c r="AP538" s="106"/>
      <c r="AQ538" s="110"/>
      <c r="AR538" s="110"/>
      <c r="AS538" s="109"/>
      <c r="AT538" s="110"/>
      <c r="AU538" s="111"/>
      <c r="AV538" s="111"/>
      <c r="AW538" s="111"/>
      <c r="AX538" s="111"/>
      <c r="AY538" s="113"/>
      <c r="AZ538" s="114"/>
      <c r="BA538" s="115"/>
      <c r="BB538" s="114"/>
    </row>
    <row r="539" ht="21.0" customHeight="1">
      <c r="B539" s="90"/>
      <c r="D539" s="91"/>
      <c r="E539" s="90"/>
      <c r="F539" s="92"/>
      <c r="G539" s="92"/>
      <c r="H539" s="93"/>
      <c r="I539" s="92"/>
      <c r="K539" s="119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119"/>
      <c r="AB539" s="119"/>
      <c r="AF539" s="23"/>
      <c r="AH539" s="101"/>
      <c r="AI539" s="101"/>
      <c r="AJ539" s="102"/>
      <c r="AK539" s="4"/>
      <c r="AL539" s="103"/>
      <c r="AM539" s="104"/>
      <c r="AN539" s="105"/>
      <c r="AO539" s="106"/>
      <c r="AP539" s="106"/>
      <c r="AQ539" s="110"/>
      <c r="AR539" s="110"/>
      <c r="AS539" s="109"/>
      <c r="AT539" s="110"/>
      <c r="AU539" s="111"/>
      <c r="AV539" s="111"/>
      <c r="AW539" s="111"/>
      <c r="AX539" s="111"/>
      <c r="AY539" s="113"/>
      <c r="AZ539" s="114"/>
      <c r="BA539" s="115"/>
      <c r="BB539" s="114"/>
    </row>
    <row r="540" ht="21.0" customHeight="1">
      <c r="B540" s="90"/>
      <c r="D540" s="91"/>
      <c r="E540" s="90"/>
      <c r="F540" s="92"/>
      <c r="G540" s="92"/>
      <c r="H540" s="93"/>
      <c r="I540" s="92"/>
      <c r="K540" s="119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119"/>
      <c r="AB540" s="119"/>
      <c r="AF540" s="23"/>
      <c r="AH540" s="101"/>
      <c r="AI540" s="101"/>
      <c r="AJ540" s="102"/>
      <c r="AK540" s="4"/>
      <c r="AL540" s="103"/>
      <c r="AM540" s="104"/>
      <c r="AN540" s="105"/>
      <c r="AO540" s="106"/>
      <c r="AP540" s="106"/>
      <c r="AQ540" s="110"/>
      <c r="AR540" s="110"/>
      <c r="AS540" s="109"/>
      <c r="AT540" s="110"/>
      <c r="AU540" s="111"/>
      <c r="AV540" s="111"/>
      <c r="AW540" s="111"/>
      <c r="AX540" s="111"/>
      <c r="AY540" s="113"/>
      <c r="AZ540" s="114"/>
      <c r="BA540" s="115"/>
      <c r="BB540" s="114"/>
    </row>
    <row r="541" ht="21.0" customHeight="1">
      <c r="B541" s="90"/>
      <c r="D541" s="91"/>
      <c r="E541" s="90"/>
      <c r="F541" s="92"/>
      <c r="G541" s="92"/>
      <c r="H541" s="93"/>
      <c r="I541" s="92"/>
      <c r="K541" s="119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119"/>
      <c r="AB541" s="119"/>
      <c r="AF541" s="23"/>
      <c r="AH541" s="101"/>
      <c r="AI541" s="101"/>
      <c r="AJ541" s="102"/>
      <c r="AK541" s="4"/>
      <c r="AL541" s="103"/>
      <c r="AM541" s="104"/>
      <c r="AN541" s="105"/>
      <c r="AO541" s="106"/>
      <c r="AP541" s="106"/>
      <c r="AQ541" s="110"/>
      <c r="AR541" s="110"/>
      <c r="AS541" s="109"/>
      <c r="AT541" s="110"/>
      <c r="AU541" s="111"/>
      <c r="AV541" s="111"/>
      <c r="AW541" s="111"/>
      <c r="AX541" s="111"/>
      <c r="AY541" s="113"/>
      <c r="AZ541" s="114"/>
      <c r="BA541" s="115"/>
      <c r="BB541" s="114"/>
    </row>
    <row r="542" ht="21.0" customHeight="1">
      <c r="B542" s="90"/>
      <c r="D542" s="91"/>
      <c r="E542" s="90"/>
      <c r="F542" s="92"/>
      <c r="G542" s="92"/>
      <c r="H542" s="93"/>
      <c r="I542" s="92"/>
      <c r="K542" s="119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119"/>
      <c r="AB542" s="119"/>
      <c r="AF542" s="23"/>
      <c r="AH542" s="101"/>
      <c r="AI542" s="101"/>
      <c r="AJ542" s="102"/>
      <c r="AK542" s="4"/>
      <c r="AL542" s="103"/>
      <c r="AM542" s="104"/>
      <c r="AN542" s="105"/>
      <c r="AO542" s="106"/>
      <c r="AP542" s="106"/>
      <c r="AQ542" s="110"/>
      <c r="AR542" s="110"/>
      <c r="AS542" s="109"/>
      <c r="AT542" s="110"/>
      <c r="AU542" s="111"/>
      <c r="AV542" s="111"/>
      <c r="AW542" s="111"/>
      <c r="AX542" s="111"/>
      <c r="AY542" s="113"/>
      <c r="AZ542" s="114"/>
      <c r="BA542" s="115"/>
      <c r="BB542" s="114"/>
    </row>
    <row r="543" ht="21.0" customHeight="1">
      <c r="B543" s="90"/>
      <c r="D543" s="91"/>
      <c r="E543" s="90"/>
      <c r="F543" s="92"/>
      <c r="G543" s="92"/>
      <c r="H543" s="93"/>
      <c r="I543" s="92"/>
      <c r="K543" s="119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119"/>
      <c r="AB543" s="119"/>
      <c r="AF543" s="23"/>
      <c r="AH543" s="101"/>
      <c r="AI543" s="101"/>
      <c r="AJ543" s="102"/>
      <c r="AK543" s="4"/>
      <c r="AL543" s="103"/>
      <c r="AM543" s="104"/>
      <c r="AN543" s="105"/>
      <c r="AO543" s="106"/>
      <c r="AP543" s="106"/>
      <c r="AQ543" s="110"/>
      <c r="AR543" s="110"/>
      <c r="AS543" s="109"/>
      <c r="AT543" s="110"/>
      <c r="AU543" s="111"/>
      <c r="AV543" s="111"/>
      <c r="AW543" s="111"/>
      <c r="AX543" s="111"/>
      <c r="AY543" s="113"/>
      <c r="AZ543" s="114"/>
      <c r="BA543" s="115"/>
      <c r="BB543" s="114"/>
    </row>
    <row r="544" ht="21.0" customHeight="1">
      <c r="B544" s="90"/>
      <c r="D544" s="91"/>
      <c r="E544" s="90"/>
      <c r="F544" s="92"/>
      <c r="G544" s="92"/>
      <c r="H544" s="93"/>
      <c r="I544" s="92"/>
      <c r="K544" s="119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119"/>
      <c r="AB544" s="119"/>
      <c r="AF544" s="23"/>
      <c r="AH544" s="101"/>
      <c r="AI544" s="101"/>
      <c r="AJ544" s="102"/>
      <c r="AK544" s="4"/>
      <c r="AL544" s="103"/>
      <c r="AM544" s="104"/>
      <c r="AN544" s="105"/>
      <c r="AO544" s="106"/>
      <c r="AP544" s="106"/>
      <c r="AQ544" s="110"/>
      <c r="AR544" s="110"/>
      <c r="AS544" s="109"/>
      <c r="AT544" s="110"/>
      <c r="AU544" s="111"/>
      <c r="AV544" s="111"/>
      <c r="AW544" s="111"/>
      <c r="AX544" s="111"/>
      <c r="AY544" s="113"/>
      <c r="AZ544" s="114"/>
      <c r="BA544" s="115"/>
      <c r="BB544" s="114"/>
    </row>
    <row r="545" ht="21.0" customHeight="1">
      <c r="B545" s="90"/>
      <c r="D545" s="91"/>
      <c r="E545" s="90"/>
      <c r="F545" s="92"/>
      <c r="G545" s="92"/>
      <c r="H545" s="93"/>
      <c r="I545" s="92"/>
      <c r="K545" s="119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119"/>
      <c r="AB545" s="119"/>
      <c r="AF545" s="23"/>
      <c r="AH545" s="101"/>
      <c r="AI545" s="101"/>
      <c r="AJ545" s="102"/>
      <c r="AK545" s="4"/>
      <c r="AL545" s="103"/>
      <c r="AM545" s="104"/>
      <c r="AN545" s="105"/>
      <c r="AO545" s="106"/>
      <c r="AP545" s="106"/>
      <c r="AQ545" s="110"/>
      <c r="AR545" s="110"/>
      <c r="AS545" s="109"/>
      <c r="AT545" s="110"/>
      <c r="AU545" s="111"/>
      <c r="AV545" s="111"/>
      <c r="AW545" s="111"/>
      <c r="AX545" s="111"/>
      <c r="AY545" s="113"/>
      <c r="AZ545" s="114"/>
      <c r="BA545" s="115"/>
      <c r="BB545" s="114"/>
    </row>
    <row r="546" ht="21.0" customHeight="1">
      <c r="B546" s="90"/>
      <c r="D546" s="91"/>
      <c r="E546" s="90"/>
      <c r="F546" s="92"/>
      <c r="G546" s="92"/>
      <c r="H546" s="93"/>
      <c r="I546" s="92"/>
      <c r="K546" s="119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119"/>
      <c r="AB546" s="119"/>
      <c r="AF546" s="23"/>
      <c r="AH546" s="101"/>
      <c r="AI546" s="101"/>
      <c r="AJ546" s="102"/>
      <c r="AK546" s="4"/>
      <c r="AL546" s="103"/>
      <c r="AM546" s="104"/>
      <c r="AN546" s="105"/>
      <c r="AO546" s="106"/>
      <c r="AP546" s="106"/>
      <c r="AQ546" s="110"/>
      <c r="AR546" s="110"/>
      <c r="AS546" s="109"/>
      <c r="AT546" s="110"/>
      <c r="AU546" s="111"/>
      <c r="AV546" s="111"/>
      <c r="AW546" s="111"/>
      <c r="AX546" s="111"/>
      <c r="AY546" s="113"/>
      <c r="AZ546" s="114"/>
      <c r="BA546" s="115"/>
      <c r="BB546" s="114"/>
    </row>
    <row r="547" ht="21.0" customHeight="1">
      <c r="B547" s="90"/>
      <c r="D547" s="91"/>
      <c r="E547" s="90"/>
      <c r="F547" s="92"/>
      <c r="G547" s="92"/>
      <c r="H547" s="93"/>
      <c r="I547" s="92"/>
      <c r="K547" s="119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119"/>
      <c r="AB547" s="119"/>
      <c r="AF547" s="23"/>
      <c r="AH547" s="101"/>
      <c r="AI547" s="101"/>
      <c r="AJ547" s="102"/>
      <c r="AK547" s="4"/>
      <c r="AL547" s="103"/>
      <c r="AM547" s="104"/>
      <c r="AN547" s="105"/>
      <c r="AO547" s="106"/>
      <c r="AP547" s="106"/>
      <c r="AQ547" s="110"/>
      <c r="AR547" s="110"/>
      <c r="AS547" s="109"/>
      <c r="AT547" s="110"/>
      <c r="AU547" s="111"/>
      <c r="AV547" s="111"/>
      <c r="AW547" s="111"/>
      <c r="AX547" s="111"/>
      <c r="AY547" s="113"/>
      <c r="AZ547" s="114"/>
      <c r="BA547" s="115"/>
      <c r="BB547" s="114"/>
    </row>
    <row r="548" ht="21.0" customHeight="1">
      <c r="B548" s="90"/>
      <c r="D548" s="91"/>
      <c r="E548" s="90"/>
      <c r="F548" s="92"/>
      <c r="G548" s="92"/>
      <c r="H548" s="93"/>
      <c r="I548" s="92"/>
      <c r="K548" s="119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119"/>
      <c r="AB548" s="119"/>
      <c r="AF548" s="23"/>
      <c r="AH548" s="101"/>
      <c r="AI548" s="101"/>
      <c r="AJ548" s="102"/>
      <c r="AK548" s="4"/>
      <c r="AL548" s="103"/>
      <c r="AM548" s="104"/>
      <c r="AN548" s="105"/>
      <c r="AO548" s="106"/>
      <c r="AP548" s="106"/>
      <c r="AQ548" s="110"/>
      <c r="AR548" s="110"/>
      <c r="AS548" s="109"/>
      <c r="AT548" s="110"/>
      <c r="AU548" s="111"/>
      <c r="AV548" s="111"/>
      <c r="AW548" s="111"/>
      <c r="AX548" s="111"/>
      <c r="AY548" s="113"/>
      <c r="AZ548" s="114"/>
      <c r="BA548" s="115"/>
      <c r="BB548" s="114"/>
    </row>
    <row r="549" ht="21.0" customHeight="1">
      <c r="B549" s="90"/>
      <c r="D549" s="91"/>
      <c r="E549" s="90"/>
      <c r="F549" s="92"/>
      <c r="G549" s="92"/>
      <c r="H549" s="93"/>
      <c r="I549" s="92"/>
      <c r="K549" s="119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119"/>
      <c r="AB549" s="119"/>
      <c r="AF549" s="23"/>
      <c r="AH549" s="101"/>
      <c r="AI549" s="101"/>
      <c r="AJ549" s="102"/>
      <c r="AK549" s="4"/>
      <c r="AL549" s="103"/>
      <c r="AM549" s="104"/>
      <c r="AN549" s="105"/>
      <c r="AO549" s="106"/>
      <c r="AP549" s="106"/>
      <c r="AQ549" s="110"/>
      <c r="AR549" s="110"/>
      <c r="AS549" s="109"/>
      <c r="AT549" s="110"/>
      <c r="AU549" s="111"/>
      <c r="AV549" s="111"/>
      <c r="AW549" s="111"/>
      <c r="AX549" s="111"/>
      <c r="AY549" s="113"/>
      <c r="AZ549" s="114"/>
      <c r="BA549" s="115"/>
      <c r="BB549" s="114"/>
    </row>
    <row r="550" ht="21.0" customHeight="1">
      <c r="B550" s="90"/>
      <c r="D550" s="91"/>
      <c r="E550" s="90"/>
      <c r="F550" s="92"/>
      <c r="G550" s="92"/>
      <c r="H550" s="93"/>
      <c r="I550" s="92"/>
      <c r="K550" s="119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119"/>
      <c r="AB550" s="119"/>
      <c r="AF550" s="23"/>
      <c r="AH550" s="101"/>
      <c r="AI550" s="101"/>
      <c r="AJ550" s="102"/>
      <c r="AK550" s="4"/>
      <c r="AL550" s="103"/>
      <c r="AM550" s="104"/>
      <c r="AN550" s="105"/>
      <c r="AO550" s="106"/>
      <c r="AP550" s="106"/>
      <c r="AQ550" s="110"/>
      <c r="AR550" s="110"/>
      <c r="AS550" s="109"/>
      <c r="AT550" s="110"/>
      <c r="AU550" s="111"/>
      <c r="AV550" s="111"/>
      <c r="AW550" s="111"/>
      <c r="AX550" s="111"/>
      <c r="AY550" s="113"/>
      <c r="AZ550" s="114"/>
      <c r="BA550" s="115"/>
      <c r="BB550" s="114"/>
    </row>
    <row r="551" ht="21.0" customHeight="1">
      <c r="B551" s="90"/>
      <c r="D551" s="91"/>
      <c r="E551" s="90"/>
      <c r="F551" s="92"/>
      <c r="G551" s="92"/>
      <c r="H551" s="93"/>
      <c r="I551" s="92"/>
      <c r="K551" s="119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119"/>
      <c r="AB551" s="119"/>
      <c r="AF551" s="23"/>
      <c r="AH551" s="101"/>
      <c r="AI551" s="101"/>
      <c r="AJ551" s="102"/>
      <c r="AK551" s="4"/>
      <c r="AL551" s="103"/>
      <c r="AM551" s="104"/>
      <c r="AN551" s="105"/>
      <c r="AO551" s="106"/>
      <c r="AP551" s="106"/>
      <c r="AQ551" s="110"/>
      <c r="AR551" s="110"/>
      <c r="AS551" s="109"/>
      <c r="AT551" s="110"/>
      <c r="AU551" s="111"/>
      <c r="AV551" s="111"/>
      <c r="AW551" s="111"/>
      <c r="AX551" s="111"/>
      <c r="AY551" s="113"/>
      <c r="AZ551" s="114"/>
      <c r="BA551" s="115"/>
      <c r="BB551" s="114"/>
    </row>
    <row r="552" ht="21.0" customHeight="1">
      <c r="B552" s="90"/>
      <c r="D552" s="91"/>
      <c r="E552" s="90"/>
      <c r="F552" s="92"/>
      <c r="G552" s="92"/>
      <c r="H552" s="93"/>
      <c r="I552" s="92"/>
      <c r="K552" s="119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119"/>
      <c r="AB552" s="119"/>
      <c r="AF552" s="23"/>
      <c r="AH552" s="101"/>
      <c r="AI552" s="101"/>
      <c r="AJ552" s="102"/>
      <c r="AK552" s="4"/>
      <c r="AL552" s="103"/>
      <c r="AM552" s="104"/>
      <c r="AN552" s="105"/>
      <c r="AO552" s="106"/>
      <c r="AP552" s="106"/>
      <c r="AQ552" s="110"/>
      <c r="AR552" s="110"/>
      <c r="AS552" s="109"/>
      <c r="AT552" s="110"/>
      <c r="AU552" s="111"/>
      <c r="AV552" s="111"/>
      <c r="AW552" s="111"/>
      <c r="AX552" s="111"/>
      <c r="AY552" s="113"/>
      <c r="AZ552" s="114"/>
      <c r="BA552" s="115"/>
      <c r="BB552" s="114"/>
    </row>
    <row r="553" ht="21.0" customHeight="1">
      <c r="B553" s="90"/>
      <c r="D553" s="91"/>
      <c r="E553" s="90"/>
      <c r="F553" s="92"/>
      <c r="G553" s="92"/>
      <c r="H553" s="93"/>
      <c r="I553" s="92"/>
      <c r="K553" s="119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119"/>
      <c r="AB553" s="119"/>
      <c r="AF553" s="23"/>
      <c r="AH553" s="101"/>
      <c r="AI553" s="101"/>
      <c r="AJ553" s="102"/>
      <c r="AK553" s="4"/>
      <c r="AL553" s="103"/>
      <c r="AM553" s="104"/>
      <c r="AN553" s="105"/>
      <c r="AO553" s="106"/>
      <c r="AP553" s="106"/>
      <c r="AQ553" s="110"/>
      <c r="AR553" s="110"/>
      <c r="AS553" s="109"/>
      <c r="AT553" s="110"/>
      <c r="AU553" s="111"/>
      <c r="AV553" s="111"/>
      <c r="AW553" s="111"/>
      <c r="AX553" s="111"/>
      <c r="AY553" s="113"/>
      <c r="AZ553" s="114"/>
      <c r="BA553" s="115"/>
      <c r="BB553" s="114"/>
    </row>
    <row r="554" ht="21.0" customHeight="1">
      <c r="B554" s="90"/>
      <c r="D554" s="91"/>
      <c r="E554" s="90"/>
      <c r="F554" s="92"/>
      <c r="G554" s="92"/>
      <c r="H554" s="93"/>
      <c r="I554" s="92"/>
      <c r="K554" s="119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119"/>
      <c r="AB554" s="119"/>
      <c r="AF554" s="23"/>
      <c r="AH554" s="101"/>
      <c r="AI554" s="101"/>
      <c r="AJ554" s="102"/>
      <c r="AK554" s="4"/>
      <c r="AL554" s="103"/>
      <c r="AM554" s="104"/>
      <c r="AN554" s="105"/>
      <c r="AO554" s="106"/>
      <c r="AP554" s="106"/>
      <c r="AQ554" s="110"/>
      <c r="AR554" s="110"/>
      <c r="AS554" s="109"/>
      <c r="AT554" s="110"/>
      <c r="AU554" s="111"/>
      <c r="AV554" s="111"/>
      <c r="AW554" s="111"/>
      <c r="AX554" s="111"/>
      <c r="AY554" s="113"/>
      <c r="AZ554" s="114"/>
      <c r="BA554" s="115"/>
      <c r="BB554" s="114"/>
    </row>
    <row r="555" ht="21.0" customHeight="1">
      <c r="B555" s="90"/>
      <c r="D555" s="91"/>
      <c r="E555" s="90"/>
      <c r="F555" s="92"/>
      <c r="G555" s="92"/>
      <c r="H555" s="93"/>
      <c r="I555" s="92"/>
      <c r="K555" s="119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119"/>
      <c r="AB555" s="119"/>
      <c r="AF555" s="23"/>
      <c r="AH555" s="101"/>
      <c r="AI555" s="101"/>
      <c r="AJ555" s="102"/>
      <c r="AK555" s="4"/>
      <c r="AL555" s="103"/>
      <c r="AM555" s="104"/>
      <c r="AN555" s="105"/>
      <c r="AO555" s="106"/>
      <c r="AP555" s="106"/>
      <c r="AQ555" s="110"/>
      <c r="AR555" s="110"/>
      <c r="AS555" s="109"/>
      <c r="AT555" s="110"/>
      <c r="AU555" s="111"/>
      <c r="AV555" s="111"/>
      <c r="AW555" s="111"/>
      <c r="AX555" s="111"/>
      <c r="AY555" s="113"/>
      <c r="AZ555" s="114"/>
      <c r="BA555" s="115"/>
      <c r="BB555" s="114"/>
    </row>
    <row r="556" ht="21.0" customHeight="1">
      <c r="B556" s="90"/>
      <c r="D556" s="91"/>
      <c r="E556" s="90"/>
      <c r="F556" s="92"/>
      <c r="G556" s="92"/>
      <c r="H556" s="93"/>
      <c r="I556" s="92"/>
      <c r="K556" s="119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119"/>
      <c r="AB556" s="119"/>
      <c r="AF556" s="23"/>
      <c r="AH556" s="101"/>
      <c r="AI556" s="101"/>
      <c r="AJ556" s="102"/>
      <c r="AK556" s="4"/>
      <c r="AL556" s="103"/>
      <c r="AM556" s="104"/>
      <c r="AN556" s="105"/>
      <c r="AO556" s="106"/>
      <c r="AP556" s="106"/>
      <c r="AQ556" s="110"/>
      <c r="AR556" s="110"/>
      <c r="AS556" s="109"/>
      <c r="AT556" s="110"/>
      <c r="AU556" s="111"/>
      <c r="AV556" s="111"/>
      <c r="AW556" s="111"/>
      <c r="AX556" s="111"/>
      <c r="AY556" s="113"/>
      <c r="AZ556" s="114"/>
      <c r="BA556" s="115"/>
      <c r="BB556" s="114"/>
    </row>
    <row r="557" ht="21.0" customHeight="1">
      <c r="B557" s="90"/>
      <c r="D557" s="91"/>
      <c r="E557" s="90"/>
      <c r="F557" s="92"/>
      <c r="G557" s="92"/>
      <c r="H557" s="93"/>
      <c r="I557" s="92"/>
      <c r="K557" s="119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119"/>
      <c r="AB557" s="119"/>
      <c r="AF557" s="23"/>
      <c r="AH557" s="101"/>
      <c r="AI557" s="101"/>
      <c r="AJ557" s="102"/>
      <c r="AK557" s="4"/>
      <c r="AL557" s="103"/>
      <c r="AM557" s="104"/>
      <c r="AN557" s="105"/>
      <c r="AO557" s="106"/>
      <c r="AP557" s="106"/>
      <c r="AQ557" s="110"/>
      <c r="AR557" s="110"/>
      <c r="AS557" s="109"/>
      <c r="AT557" s="110"/>
      <c r="AU557" s="111"/>
      <c r="AV557" s="111"/>
      <c r="AW557" s="111"/>
      <c r="AX557" s="111"/>
      <c r="AY557" s="113"/>
      <c r="AZ557" s="114"/>
      <c r="BA557" s="115"/>
      <c r="BB557" s="114"/>
    </row>
    <row r="558" ht="21.0" customHeight="1">
      <c r="B558" s="90"/>
      <c r="D558" s="91"/>
      <c r="E558" s="90"/>
      <c r="F558" s="92"/>
      <c r="G558" s="92"/>
      <c r="H558" s="93"/>
      <c r="I558" s="92"/>
      <c r="K558" s="119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119"/>
      <c r="AB558" s="119"/>
      <c r="AF558" s="23"/>
      <c r="AH558" s="101"/>
      <c r="AI558" s="101"/>
      <c r="AJ558" s="102"/>
      <c r="AK558" s="4"/>
      <c r="AL558" s="103"/>
      <c r="AM558" s="104"/>
      <c r="AN558" s="105"/>
      <c r="AO558" s="106"/>
      <c r="AP558" s="106"/>
      <c r="AQ558" s="110"/>
      <c r="AR558" s="110"/>
      <c r="AS558" s="109"/>
      <c r="AT558" s="110"/>
      <c r="AU558" s="111"/>
      <c r="AV558" s="111"/>
      <c r="AW558" s="111"/>
      <c r="AX558" s="111"/>
      <c r="AY558" s="113"/>
      <c r="AZ558" s="114"/>
      <c r="BA558" s="115"/>
      <c r="BB558" s="114"/>
    </row>
    <row r="559" ht="21.0" customHeight="1">
      <c r="B559" s="90"/>
      <c r="D559" s="91"/>
      <c r="E559" s="90"/>
      <c r="F559" s="92"/>
      <c r="G559" s="92"/>
      <c r="H559" s="93"/>
      <c r="I559" s="92"/>
      <c r="K559" s="119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119"/>
      <c r="AB559" s="119"/>
      <c r="AF559" s="23"/>
      <c r="AH559" s="101"/>
      <c r="AI559" s="101"/>
      <c r="AJ559" s="102"/>
      <c r="AK559" s="4"/>
      <c r="AL559" s="103"/>
      <c r="AM559" s="104"/>
      <c r="AN559" s="105"/>
      <c r="AO559" s="106"/>
      <c r="AP559" s="106"/>
      <c r="AQ559" s="110"/>
      <c r="AR559" s="110"/>
      <c r="AS559" s="109"/>
      <c r="AT559" s="110"/>
      <c r="AU559" s="111"/>
      <c r="AV559" s="111"/>
      <c r="AW559" s="111"/>
      <c r="AX559" s="111"/>
      <c r="AY559" s="113"/>
      <c r="AZ559" s="114"/>
      <c r="BA559" s="115"/>
      <c r="BB559" s="114"/>
    </row>
    <row r="560" ht="21.0" customHeight="1">
      <c r="B560" s="90"/>
      <c r="D560" s="91"/>
      <c r="E560" s="90"/>
      <c r="F560" s="92"/>
      <c r="G560" s="92"/>
      <c r="H560" s="93"/>
      <c r="I560" s="92"/>
      <c r="K560" s="119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119"/>
      <c r="AB560" s="119"/>
      <c r="AF560" s="23"/>
      <c r="AH560" s="101"/>
      <c r="AI560" s="101"/>
      <c r="AJ560" s="102"/>
      <c r="AK560" s="4"/>
      <c r="AL560" s="103"/>
      <c r="AM560" s="104"/>
      <c r="AN560" s="105"/>
      <c r="AO560" s="106"/>
      <c r="AP560" s="106"/>
      <c r="AQ560" s="110"/>
      <c r="AR560" s="110"/>
      <c r="AS560" s="109"/>
      <c r="AT560" s="110"/>
      <c r="AU560" s="111"/>
      <c r="AV560" s="111"/>
      <c r="AW560" s="111"/>
      <c r="AX560" s="111"/>
      <c r="AY560" s="113"/>
      <c r="AZ560" s="114"/>
      <c r="BA560" s="115"/>
      <c r="BB560" s="114"/>
    </row>
    <row r="561" ht="21.0" customHeight="1">
      <c r="B561" s="90"/>
      <c r="D561" s="91"/>
      <c r="E561" s="90"/>
      <c r="F561" s="92"/>
      <c r="G561" s="92"/>
      <c r="H561" s="93"/>
      <c r="I561" s="92"/>
      <c r="K561" s="119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119"/>
      <c r="AB561" s="119"/>
      <c r="AF561" s="23"/>
      <c r="AH561" s="101"/>
      <c r="AI561" s="101"/>
      <c r="AJ561" s="102"/>
      <c r="AK561" s="4"/>
      <c r="AL561" s="103"/>
      <c r="AM561" s="104"/>
      <c r="AN561" s="105"/>
      <c r="AO561" s="106"/>
      <c r="AP561" s="106"/>
      <c r="AQ561" s="110"/>
      <c r="AR561" s="110"/>
      <c r="AS561" s="109"/>
      <c r="AT561" s="110"/>
      <c r="AU561" s="111"/>
      <c r="AV561" s="111"/>
      <c r="AW561" s="111"/>
      <c r="AX561" s="111"/>
      <c r="AY561" s="113"/>
      <c r="AZ561" s="114"/>
      <c r="BA561" s="115"/>
      <c r="BB561" s="114"/>
    </row>
    <row r="562" ht="21.0" customHeight="1">
      <c r="B562" s="90"/>
      <c r="D562" s="91"/>
      <c r="E562" s="90"/>
      <c r="F562" s="92"/>
      <c r="G562" s="92"/>
      <c r="H562" s="93"/>
      <c r="I562" s="92"/>
      <c r="K562" s="119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119"/>
      <c r="AB562" s="119"/>
      <c r="AF562" s="23"/>
      <c r="AH562" s="101"/>
      <c r="AI562" s="101"/>
      <c r="AJ562" s="102"/>
      <c r="AK562" s="4"/>
      <c r="AL562" s="103"/>
      <c r="AM562" s="104"/>
      <c r="AN562" s="105"/>
      <c r="AO562" s="106"/>
      <c r="AP562" s="106"/>
      <c r="AQ562" s="110"/>
      <c r="AR562" s="110"/>
      <c r="AS562" s="109"/>
      <c r="AT562" s="110"/>
      <c r="AU562" s="111"/>
      <c r="AV562" s="111"/>
      <c r="AW562" s="111"/>
      <c r="AX562" s="111"/>
      <c r="AY562" s="113"/>
      <c r="AZ562" s="114"/>
      <c r="BA562" s="115"/>
      <c r="BB562" s="114"/>
    </row>
    <row r="563" ht="21.0" customHeight="1">
      <c r="B563" s="90"/>
      <c r="D563" s="91"/>
      <c r="E563" s="90"/>
      <c r="F563" s="92"/>
      <c r="G563" s="92"/>
      <c r="H563" s="93"/>
      <c r="I563" s="92"/>
      <c r="K563" s="119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119"/>
      <c r="AB563" s="119"/>
      <c r="AF563" s="23"/>
      <c r="AH563" s="101"/>
      <c r="AI563" s="101"/>
      <c r="AJ563" s="102"/>
      <c r="AK563" s="4"/>
      <c r="AL563" s="103"/>
      <c r="AM563" s="104"/>
      <c r="AN563" s="105"/>
      <c r="AO563" s="106"/>
      <c r="AP563" s="106"/>
      <c r="AQ563" s="110"/>
      <c r="AR563" s="110"/>
      <c r="AS563" s="109"/>
      <c r="AT563" s="110"/>
      <c r="AU563" s="111"/>
      <c r="AV563" s="111"/>
      <c r="AW563" s="111"/>
      <c r="AX563" s="111"/>
      <c r="AY563" s="113"/>
      <c r="AZ563" s="114"/>
      <c r="BA563" s="115"/>
      <c r="BB563" s="114"/>
    </row>
    <row r="564" ht="21.0" customHeight="1">
      <c r="B564" s="90"/>
      <c r="D564" s="91"/>
      <c r="E564" s="90"/>
      <c r="F564" s="92"/>
      <c r="G564" s="92"/>
      <c r="H564" s="93"/>
      <c r="I564" s="92"/>
      <c r="K564" s="119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119"/>
      <c r="AB564" s="119"/>
      <c r="AF564" s="23"/>
      <c r="AH564" s="101"/>
      <c r="AI564" s="101"/>
      <c r="AJ564" s="102"/>
      <c r="AK564" s="4"/>
      <c r="AL564" s="103"/>
      <c r="AM564" s="104"/>
      <c r="AN564" s="105"/>
      <c r="AO564" s="106"/>
      <c r="AP564" s="106"/>
      <c r="AQ564" s="110"/>
      <c r="AR564" s="110"/>
      <c r="AS564" s="109"/>
      <c r="AT564" s="110"/>
      <c r="AU564" s="111"/>
      <c r="AV564" s="111"/>
      <c r="AW564" s="111"/>
      <c r="AX564" s="111"/>
      <c r="AY564" s="113"/>
      <c r="AZ564" s="114"/>
      <c r="BA564" s="115"/>
      <c r="BB564" s="114"/>
    </row>
    <row r="565" ht="21.0" customHeight="1">
      <c r="B565" s="90"/>
      <c r="D565" s="91"/>
      <c r="E565" s="90"/>
      <c r="F565" s="92"/>
      <c r="G565" s="92"/>
      <c r="H565" s="93"/>
      <c r="I565" s="92"/>
      <c r="K565" s="119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119"/>
      <c r="AB565" s="119"/>
      <c r="AF565" s="23"/>
      <c r="AH565" s="101"/>
      <c r="AI565" s="101"/>
      <c r="AJ565" s="102"/>
      <c r="AK565" s="4"/>
      <c r="AL565" s="103"/>
      <c r="AM565" s="104"/>
      <c r="AN565" s="105"/>
      <c r="AO565" s="106"/>
      <c r="AP565" s="106"/>
      <c r="AQ565" s="110"/>
      <c r="AR565" s="110"/>
      <c r="AS565" s="109"/>
      <c r="AT565" s="110"/>
      <c r="AU565" s="111"/>
      <c r="AV565" s="111"/>
      <c r="AW565" s="111"/>
      <c r="AX565" s="111"/>
      <c r="AY565" s="113"/>
      <c r="AZ565" s="114"/>
      <c r="BA565" s="115"/>
      <c r="BB565" s="114"/>
    </row>
    <row r="566" ht="21.0" customHeight="1">
      <c r="B566" s="90"/>
      <c r="D566" s="91"/>
      <c r="E566" s="90"/>
      <c r="F566" s="92"/>
      <c r="G566" s="92"/>
      <c r="H566" s="93"/>
      <c r="I566" s="92"/>
      <c r="K566" s="119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119"/>
      <c r="AB566" s="119"/>
      <c r="AF566" s="23"/>
      <c r="AH566" s="101"/>
      <c r="AI566" s="101"/>
      <c r="AJ566" s="102"/>
      <c r="AK566" s="4"/>
      <c r="AL566" s="103"/>
      <c r="AM566" s="104"/>
      <c r="AN566" s="105"/>
      <c r="AO566" s="106"/>
      <c r="AP566" s="106"/>
      <c r="AQ566" s="110"/>
      <c r="AR566" s="110"/>
      <c r="AS566" s="109"/>
      <c r="AT566" s="110"/>
      <c r="AU566" s="111"/>
      <c r="AV566" s="111"/>
      <c r="AW566" s="111"/>
      <c r="AX566" s="111"/>
      <c r="AY566" s="113"/>
      <c r="AZ566" s="114"/>
      <c r="BA566" s="115"/>
      <c r="BB566" s="114"/>
    </row>
    <row r="567" ht="21.0" customHeight="1">
      <c r="B567" s="90"/>
      <c r="D567" s="91"/>
      <c r="E567" s="90"/>
      <c r="F567" s="92"/>
      <c r="G567" s="92"/>
      <c r="H567" s="93"/>
      <c r="I567" s="92"/>
      <c r="K567" s="119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119"/>
      <c r="AB567" s="119"/>
      <c r="AF567" s="23"/>
      <c r="AH567" s="101"/>
      <c r="AI567" s="101"/>
      <c r="AJ567" s="102"/>
      <c r="AK567" s="4"/>
      <c r="AL567" s="103"/>
      <c r="AM567" s="104"/>
      <c r="AN567" s="105"/>
      <c r="AO567" s="106"/>
      <c r="AP567" s="106"/>
      <c r="AQ567" s="110"/>
      <c r="AR567" s="110"/>
      <c r="AS567" s="109"/>
      <c r="AT567" s="110"/>
      <c r="AU567" s="111"/>
      <c r="AV567" s="111"/>
      <c r="AW567" s="111"/>
      <c r="AX567" s="111"/>
      <c r="AY567" s="113"/>
      <c r="AZ567" s="114"/>
      <c r="BA567" s="115"/>
      <c r="BB567" s="114"/>
    </row>
    <row r="568" ht="21.0" customHeight="1">
      <c r="B568" s="90"/>
      <c r="D568" s="91"/>
      <c r="E568" s="90"/>
      <c r="F568" s="92"/>
      <c r="G568" s="92"/>
      <c r="H568" s="93"/>
      <c r="I568" s="92"/>
      <c r="K568" s="119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119"/>
      <c r="AB568" s="119"/>
      <c r="AF568" s="23"/>
      <c r="AH568" s="101"/>
      <c r="AI568" s="101"/>
      <c r="AJ568" s="102"/>
      <c r="AK568" s="4"/>
      <c r="AL568" s="103"/>
      <c r="AM568" s="104"/>
      <c r="AN568" s="105"/>
      <c r="AO568" s="106"/>
      <c r="AP568" s="106"/>
      <c r="AQ568" s="110"/>
      <c r="AR568" s="110"/>
      <c r="AS568" s="109"/>
      <c r="AT568" s="110"/>
      <c r="AU568" s="111"/>
      <c r="AV568" s="111"/>
      <c r="AW568" s="111"/>
      <c r="AX568" s="111"/>
      <c r="AY568" s="113"/>
      <c r="AZ568" s="114"/>
      <c r="BA568" s="115"/>
      <c r="BB568" s="114"/>
    </row>
    <row r="569" ht="21.0" customHeight="1">
      <c r="B569" s="90"/>
      <c r="D569" s="91"/>
      <c r="E569" s="90"/>
      <c r="F569" s="92"/>
      <c r="G569" s="92"/>
      <c r="H569" s="93"/>
      <c r="I569" s="92"/>
      <c r="K569" s="119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119"/>
      <c r="AB569" s="119"/>
      <c r="AF569" s="23"/>
      <c r="AH569" s="101"/>
      <c r="AI569" s="101"/>
      <c r="AJ569" s="102"/>
      <c r="AK569" s="4"/>
      <c r="AL569" s="103"/>
      <c r="AM569" s="104"/>
      <c r="AN569" s="105"/>
      <c r="AO569" s="106"/>
      <c r="AP569" s="106"/>
      <c r="AQ569" s="110"/>
      <c r="AR569" s="110"/>
      <c r="AS569" s="109"/>
      <c r="AT569" s="110"/>
      <c r="AU569" s="111"/>
      <c r="AV569" s="111"/>
      <c r="AW569" s="111"/>
      <c r="AX569" s="111"/>
      <c r="AY569" s="113"/>
      <c r="AZ569" s="114"/>
      <c r="BA569" s="115"/>
      <c r="BB569" s="114"/>
    </row>
    <row r="570" ht="21.0" customHeight="1">
      <c r="B570" s="90"/>
      <c r="D570" s="91"/>
      <c r="E570" s="90"/>
      <c r="F570" s="92"/>
      <c r="G570" s="92"/>
      <c r="H570" s="93"/>
      <c r="I570" s="92"/>
      <c r="K570" s="119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119"/>
      <c r="AB570" s="119"/>
      <c r="AF570" s="23"/>
      <c r="AH570" s="101"/>
      <c r="AI570" s="101"/>
      <c r="AJ570" s="102"/>
      <c r="AK570" s="4"/>
      <c r="AL570" s="103"/>
      <c r="AM570" s="104"/>
      <c r="AN570" s="105"/>
      <c r="AO570" s="106"/>
      <c r="AP570" s="106"/>
      <c r="AQ570" s="110"/>
      <c r="AR570" s="110"/>
      <c r="AS570" s="109"/>
      <c r="AT570" s="110"/>
      <c r="AU570" s="111"/>
      <c r="AV570" s="111"/>
      <c r="AW570" s="111"/>
      <c r="AX570" s="111"/>
      <c r="AY570" s="113"/>
      <c r="AZ570" s="114"/>
      <c r="BA570" s="115"/>
      <c r="BB570" s="114"/>
    </row>
    <row r="571" ht="21.0" customHeight="1">
      <c r="B571" s="90"/>
      <c r="D571" s="91"/>
      <c r="E571" s="90"/>
      <c r="F571" s="92"/>
      <c r="G571" s="92"/>
      <c r="H571" s="93"/>
      <c r="I571" s="92"/>
      <c r="K571" s="119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119"/>
      <c r="AB571" s="119"/>
      <c r="AF571" s="23"/>
      <c r="AH571" s="101"/>
      <c r="AI571" s="101"/>
      <c r="AJ571" s="102"/>
      <c r="AK571" s="4"/>
      <c r="AL571" s="103"/>
      <c r="AM571" s="104"/>
      <c r="AN571" s="105"/>
      <c r="AO571" s="106"/>
      <c r="AP571" s="106"/>
      <c r="AQ571" s="110"/>
      <c r="AR571" s="110"/>
      <c r="AS571" s="109"/>
      <c r="AT571" s="110"/>
      <c r="AU571" s="111"/>
      <c r="AV571" s="111"/>
      <c r="AW571" s="111"/>
      <c r="AX571" s="111"/>
      <c r="AY571" s="113"/>
      <c r="AZ571" s="114"/>
      <c r="BA571" s="115"/>
      <c r="BB571" s="114"/>
    </row>
    <row r="572" ht="21.0" customHeight="1">
      <c r="B572" s="90"/>
      <c r="D572" s="91"/>
      <c r="E572" s="90"/>
      <c r="F572" s="92"/>
      <c r="G572" s="92"/>
      <c r="H572" s="93"/>
      <c r="I572" s="92"/>
      <c r="K572" s="119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119"/>
      <c r="AB572" s="119"/>
      <c r="AF572" s="23"/>
      <c r="AH572" s="101"/>
      <c r="AI572" s="101"/>
      <c r="AJ572" s="102"/>
      <c r="AK572" s="4"/>
      <c r="AL572" s="103"/>
      <c r="AM572" s="104"/>
      <c r="AN572" s="105"/>
      <c r="AO572" s="106"/>
      <c r="AP572" s="106"/>
      <c r="AQ572" s="110"/>
      <c r="AR572" s="110"/>
      <c r="AS572" s="109"/>
      <c r="AT572" s="110"/>
      <c r="AU572" s="111"/>
      <c r="AV572" s="111"/>
      <c r="AW572" s="111"/>
      <c r="AX572" s="111"/>
      <c r="AY572" s="113"/>
      <c r="AZ572" s="114"/>
      <c r="BA572" s="115"/>
      <c r="BB572" s="114"/>
    </row>
    <row r="573" ht="21.0" customHeight="1">
      <c r="B573" s="90"/>
      <c r="D573" s="91"/>
      <c r="E573" s="90"/>
      <c r="F573" s="92"/>
      <c r="G573" s="92"/>
      <c r="H573" s="93"/>
      <c r="I573" s="92"/>
      <c r="K573" s="119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119"/>
      <c r="AB573" s="119"/>
      <c r="AF573" s="23"/>
      <c r="AH573" s="101"/>
      <c r="AI573" s="101"/>
      <c r="AJ573" s="102"/>
      <c r="AK573" s="4"/>
      <c r="AL573" s="103"/>
      <c r="AM573" s="104"/>
      <c r="AN573" s="105"/>
      <c r="AO573" s="106"/>
      <c r="AP573" s="106"/>
      <c r="AQ573" s="110"/>
      <c r="AR573" s="110"/>
      <c r="AS573" s="109"/>
      <c r="AT573" s="110"/>
      <c r="AU573" s="111"/>
      <c r="AV573" s="111"/>
      <c r="AW573" s="111"/>
      <c r="AX573" s="111"/>
      <c r="AY573" s="113"/>
      <c r="AZ573" s="114"/>
      <c r="BA573" s="115"/>
      <c r="BB573" s="114"/>
    </row>
    <row r="574" ht="21.0" customHeight="1">
      <c r="B574" s="90"/>
      <c r="D574" s="91"/>
      <c r="E574" s="90"/>
      <c r="F574" s="92"/>
      <c r="G574" s="92"/>
      <c r="H574" s="93"/>
      <c r="I574" s="92"/>
      <c r="K574" s="119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119"/>
      <c r="AB574" s="119"/>
      <c r="AF574" s="23"/>
      <c r="AH574" s="101"/>
      <c r="AI574" s="101"/>
      <c r="AJ574" s="102"/>
      <c r="AK574" s="4"/>
      <c r="AL574" s="103"/>
      <c r="AM574" s="104"/>
      <c r="AN574" s="105"/>
      <c r="AO574" s="106"/>
      <c r="AP574" s="106"/>
      <c r="AQ574" s="110"/>
      <c r="AR574" s="110"/>
      <c r="AS574" s="109"/>
      <c r="AT574" s="110"/>
      <c r="AU574" s="111"/>
      <c r="AV574" s="111"/>
      <c r="AW574" s="111"/>
      <c r="AX574" s="111"/>
      <c r="AY574" s="113"/>
      <c r="AZ574" s="114"/>
      <c r="BA574" s="115"/>
      <c r="BB574" s="114"/>
    </row>
    <row r="575" ht="21.0" customHeight="1">
      <c r="B575" s="90"/>
      <c r="D575" s="91"/>
      <c r="E575" s="90"/>
      <c r="F575" s="92"/>
      <c r="G575" s="92"/>
      <c r="H575" s="93"/>
      <c r="I575" s="92"/>
      <c r="K575" s="119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119"/>
      <c r="AB575" s="119"/>
      <c r="AF575" s="23"/>
      <c r="AH575" s="101"/>
      <c r="AI575" s="101"/>
      <c r="AJ575" s="102"/>
      <c r="AK575" s="4"/>
      <c r="AL575" s="103"/>
      <c r="AM575" s="104"/>
      <c r="AN575" s="105"/>
      <c r="AO575" s="106"/>
      <c r="AP575" s="106"/>
      <c r="AQ575" s="110"/>
      <c r="AR575" s="110"/>
      <c r="AS575" s="109"/>
      <c r="AT575" s="110"/>
      <c r="AU575" s="111"/>
      <c r="AV575" s="111"/>
      <c r="AW575" s="111"/>
      <c r="AX575" s="111"/>
      <c r="AY575" s="113"/>
      <c r="AZ575" s="114"/>
      <c r="BA575" s="115"/>
      <c r="BB575" s="114"/>
    </row>
    <row r="576" ht="21.0" customHeight="1">
      <c r="B576" s="90"/>
      <c r="D576" s="91"/>
      <c r="E576" s="90"/>
      <c r="F576" s="92"/>
      <c r="G576" s="92"/>
      <c r="H576" s="93"/>
      <c r="I576" s="92"/>
      <c r="K576" s="119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119"/>
      <c r="AB576" s="119"/>
      <c r="AF576" s="23"/>
      <c r="AH576" s="101"/>
      <c r="AI576" s="101"/>
      <c r="AJ576" s="102"/>
      <c r="AK576" s="4"/>
      <c r="AL576" s="103"/>
      <c r="AM576" s="104"/>
      <c r="AN576" s="105"/>
      <c r="AO576" s="106"/>
      <c r="AP576" s="106"/>
      <c r="AQ576" s="110"/>
      <c r="AR576" s="110"/>
      <c r="AS576" s="109"/>
      <c r="AT576" s="110"/>
      <c r="AU576" s="111"/>
      <c r="AV576" s="111"/>
      <c r="AW576" s="111"/>
      <c r="AX576" s="111"/>
      <c r="AY576" s="113"/>
      <c r="AZ576" s="114"/>
      <c r="BA576" s="115"/>
      <c r="BB576" s="114"/>
    </row>
    <row r="577" ht="21.0" customHeight="1">
      <c r="B577" s="90"/>
      <c r="D577" s="91"/>
      <c r="E577" s="90"/>
      <c r="F577" s="92"/>
      <c r="G577" s="92"/>
      <c r="H577" s="93"/>
      <c r="I577" s="92"/>
      <c r="K577" s="119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119"/>
      <c r="AB577" s="119"/>
      <c r="AF577" s="23"/>
      <c r="AH577" s="101"/>
      <c r="AI577" s="101"/>
      <c r="AJ577" s="102"/>
      <c r="AK577" s="4"/>
      <c r="AL577" s="103"/>
      <c r="AM577" s="104"/>
      <c r="AN577" s="105"/>
      <c r="AO577" s="106"/>
      <c r="AP577" s="106"/>
      <c r="AQ577" s="110"/>
      <c r="AR577" s="110"/>
      <c r="AS577" s="109"/>
      <c r="AT577" s="110"/>
      <c r="AU577" s="111"/>
      <c r="AV577" s="111"/>
      <c r="AW577" s="111"/>
      <c r="AX577" s="111"/>
      <c r="AY577" s="113"/>
      <c r="AZ577" s="114"/>
      <c r="BA577" s="115"/>
      <c r="BB577" s="114"/>
    </row>
    <row r="578" ht="21.0" customHeight="1">
      <c r="B578" s="90"/>
      <c r="D578" s="91"/>
      <c r="E578" s="90"/>
      <c r="F578" s="92"/>
      <c r="G578" s="92"/>
      <c r="H578" s="93"/>
      <c r="I578" s="92"/>
      <c r="K578" s="119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119"/>
      <c r="AB578" s="119"/>
      <c r="AF578" s="23"/>
      <c r="AH578" s="101"/>
      <c r="AI578" s="101"/>
      <c r="AJ578" s="102"/>
      <c r="AK578" s="4"/>
      <c r="AL578" s="103"/>
      <c r="AM578" s="104"/>
      <c r="AN578" s="105"/>
      <c r="AO578" s="106"/>
      <c r="AP578" s="106"/>
      <c r="AQ578" s="110"/>
      <c r="AR578" s="110"/>
      <c r="AS578" s="109"/>
      <c r="AT578" s="110"/>
      <c r="AU578" s="111"/>
      <c r="AV578" s="111"/>
      <c r="AW578" s="111"/>
      <c r="AX578" s="111"/>
      <c r="AY578" s="113"/>
      <c r="AZ578" s="114"/>
      <c r="BA578" s="115"/>
      <c r="BB578" s="114"/>
    </row>
    <row r="579" ht="21.0" customHeight="1">
      <c r="B579" s="90"/>
      <c r="D579" s="91"/>
      <c r="E579" s="90"/>
      <c r="F579" s="92"/>
      <c r="G579" s="92"/>
      <c r="H579" s="93"/>
      <c r="I579" s="92"/>
      <c r="K579" s="119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119"/>
      <c r="AB579" s="119"/>
      <c r="AF579" s="23"/>
      <c r="AH579" s="101"/>
      <c r="AI579" s="101"/>
      <c r="AJ579" s="102"/>
      <c r="AK579" s="4"/>
      <c r="AL579" s="103"/>
      <c r="AM579" s="104"/>
      <c r="AN579" s="105"/>
      <c r="AO579" s="106"/>
      <c r="AP579" s="106"/>
      <c r="AQ579" s="110"/>
      <c r="AR579" s="110"/>
      <c r="AS579" s="109"/>
      <c r="AT579" s="110"/>
      <c r="AU579" s="111"/>
      <c r="AV579" s="111"/>
      <c r="AW579" s="111"/>
      <c r="AX579" s="111"/>
      <c r="AY579" s="113"/>
      <c r="AZ579" s="114"/>
      <c r="BA579" s="115"/>
      <c r="BB579" s="114"/>
    </row>
    <row r="580" ht="21.0" customHeight="1">
      <c r="B580" s="90"/>
      <c r="D580" s="91"/>
      <c r="E580" s="90"/>
      <c r="F580" s="92"/>
      <c r="G580" s="92"/>
      <c r="H580" s="93"/>
      <c r="I580" s="92"/>
      <c r="K580" s="119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119"/>
      <c r="AB580" s="119"/>
      <c r="AF580" s="23"/>
      <c r="AH580" s="101"/>
      <c r="AI580" s="101"/>
      <c r="AJ580" s="102"/>
      <c r="AK580" s="4"/>
      <c r="AL580" s="103"/>
      <c r="AM580" s="104"/>
      <c r="AN580" s="105"/>
      <c r="AO580" s="106"/>
      <c r="AP580" s="106"/>
      <c r="AQ580" s="110"/>
      <c r="AR580" s="110"/>
      <c r="AS580" s="109"/>
      <c r="AT580" s="110"/>
      <c r="AU580" s="111"/>
      <c r="AV580" s="111"/>
      <c r="AW580" s="111"/>
      <c r="AX580" s="111"/>
      <c r="AY580" s="113"/>
      <c r="AZ580" s="114"/>
      <c r="BA580" s="115"/>
      <c r="BB580" s="114"/>
    </row>
    <row r="581" ht="21.0" customHeight="1">
      <c r="B581" s="90"/>
      <c r="D581" s="91"/>
      <c r="E581" s="90"/>
      <c r="F581" s="92"/>
      <c r="G581" s="92"/>
      <c r="H581" s="93"/>
      <c r="I581" s="92"/>
      <c r="K581" s="119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119"/>
      <c r="AB581" s="119"/>
      <c r="AF581" s="23"/>
      <c r="AH581" s="101"/>
      <c r="AI581" s="101"/>
      <c r="AJ581" s="102"/>
      <c r="AK581" s="4"/>
      <c r="AL581" s="103"/>
      <c r="AM581" s="104"/>
      <c r="AN581" s="105"/>
      <c r="AO581" s="106"/>
      <c r="AP581" s="106"/>
      <c r="AQ581" s="110"/>
      <c r="AR581" s="110"/>
      <c r="AS581" s="109"/>
      <c r="AT581" s="110"/>
      <c r="AU581" s="111"/>
      <c r="AV581" s="111"/>
      <c r="AW581" s="111"/>
      <c r="AX581" s="111"/>
      <c r="AY581" s="113"/>
      <c r="AZ581" s="114"/>
      <c r="BA581" s="115"/>
      <c r="BB581" s="114"/>
    </row>
    <row r="582" ht="21.0" customHeight="1">
      <c r="B582" s="90"/>
      <c r="D582" s="91"/>
      <c r="E582" s="90"/>
      <c r="F582" s="92"/>
      <c r="G582" s="92"/>
      <c r="H582" s="93"/>
      <c r="I582" s="92"/>
      <c r="K582" s="119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119"/>
      <c r="AB582" s="119"/>
      <c r="AF582" s="23"/>
      <c r="AH582" s="101"/>
      <c r="AI582" s="101"/>
      <c r="AJ582" s="102"/>
      <c r="AK582" s="4"/>
      <c r="AL582" s="103"/>
      <c r="AM582" s="104"/>
      <c r="AN582" s="105"/>
      <c r="AO582" s="106"/>
      <c r="AP582" s="106"/>
      <c r="AQ582" s="110"/>
      <c r="AR582" s="110"/>
      <c r="AS582" s="109"/>
      <c r="AT582" s="110"/>
      <c r="AU582" s="111"/>
      <c r="AV582" s="111"/>
      <c r="AW582" s="111"/>
      <c r="AX582" s="111"/>
      <c r="AY582" s="113"/>
      <c r="AZ582" s="114"/>
      <c r="BA582" s="115"/>
      <c r="BB582" s="114"/>
    </row>
    <row r="583" ht="21.0" customHeight="1">
      <c r="B583" s="90"/>
      <c r="D583" s="91"/>
      <c r="E583" s="90"/>
      <c r="F583" s="92"/>
      <c r="G583" s="92"/>
      <c r="H583" s="93"/>
      <c r="I583" s="92"/>
      <c r="K583" s="119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119"/>
      <c r="AB583" s="119"/>
      <c r="AF583" s="23"/>
      <c r="AH583" s="101"/>
      <c r="AI583" s="101"/>
      <c r="AJ583" s="102"/>
      <c r="AK583" s="4"/>
      <c r="AL583" s="103"/>
      <c r="AM583" s="104"/>
      <c r="AN583" s="105"/>
      <c r="AO583" s="106"/>
      <c r="AP583" s="106"/>
      <c r="AQ583" s="110"/>
      <c r="AR583" s="110"/>
      <c r="AS583" s="109"/>
      <c r="AT583" s="110"/>
      <c r="AU583" s="111"/>
      <c r="AV583" s="111"/>
      <c r="AW583" s="111"/>
      <c r="AX583" s="111"/>
      <c r="AY583" s="113"/>
      <c r="AZ583" s="114"/>
      <c r="BA583" s="115"/>
      <c r="BB583" s="114"/>
    </row>
    <row r="584" ht="21.0" customHeight="1">
      <c r="B584" s="90"/>
      <c r="D584" s="91"/>
      <c r="E584" s="90"/>
      <c r="F584" s="92"/>
      <c r="G584" s="92"/>
      <c r="H584" s="93"/>
      <c r="I584" s="92"/>
      <c r="K584" s="119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119"/>
      <c r="AB584" s="119"/>
      <c r="AF584" s="23"/>
      <c r="AH584" s="101"/>
      <c r="AI584" s="101"/>
      <c r="AJ584" s="102"/>
      <c r="AK584" s="4"/>
      <c r="AL584" s="103"/>
      <c r="AM584" s="104"/>
      <c r="AN584" s="105"/>
      <c r="AO584" s="106"/>
      <c r="AP584" s="106"/>
      <c r="AQ584" s="110"/>
      <c r="AR584" s="110"/>
      <c r="AS584" s="109"/>
      <c r="AT584" s="110"/>
      <c r="AU584" s="111"/>
      <c r="AV584" s="111"/>
      <c r="AW584" s="111"/>
      <c r="AX584" s="111"/>
      <c r="AY584" s="113"/>
      <c r="AZ584" s="114"/>
      <c r="BA584" s="115"/>
      <c r="BB584" s="114"/>
    </row>
    <row r="585" ht="21.0" customHeight="1">
      <c r="B585" s="90"/>
      <c r="D585" s="91"/>
      <c r="E585" s="90"/>
      <c r="F585" s="92"/>
      <c r="G585" s="92"/>
      <c r="H585" s="93"/>
      <c r="I585" s="92"/>
      <c r="K585" s="119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119"/>
      <c r="AB585" s="119"/>
      <c r="AF585" s="23"/>
      <c r="AH585" s="101"/>
      <c r="AI585" s="101"/>
      <c r="AJ585" s="102"/>
      <c r="AK585" s="4"/>
      <c r="AL585" s="103"/>
      <c r="AM585" s="104"/>
      <c r="AN585" s="105"/>
      <c r="AO585" s="106"/>
      <c r="AP585" s="106"/>
      <c r="AQ585" s="110"/>
      <c r="AR585" s="110"/>
      <c r="AS585" s="109"/>
      <c r="AT585" s="110"/>
      <c r="AU585" s="111"/>
      <c r="AV585" s="111"/>
      <c r="AW585" s="111"/>
      <c r="AX585" s="111"/>
      <c r="AY585" s="113"/>
      <c r="AZ585" s="114"/>
      <c r="BA585" s="115"/>
      <c r="BB585" s="114"/>
    </row>
    <row r="586" ht="21.0" customHeight="1">
      <c r="B586" s="90"/>
      <c r="D586" s="91"/>
      <c r="E586" s="90"/>
      <c r="F586" s="92"/>
      <c r="G586" s="92"/>
      <c r="H586" s="93"/>
      <c r="I586" s="92"/>
      <c r="K586" s="119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119"/>
      <c r="AB586" s="119"/>
      <c r="AF586" s="23"/>
      <c r="AH586" s="101"/>
      <c r="AI586" s="101"/>
      <c r="AJ586" s="102"/>
      <c r="AK586" s="4"/>
      <c r="AL586" s="103"/>
      <c r="AM586" s="104"/>
      <c r="AN586" s="105"/>
      <c r="AO586" s="106"/>
      <c r="AP586" s="106"/>
      <c r="AQ586" s="110"/>
      <c r="AR586" s="110"/>
      <c r="AS586" s="109"/>
      <c r="AT586" s="110"/>
      <c r="AU586" s="111"/>
      <c r="AV586" s="111"/>
      <c r="AW586" s="111"/>
      <c r="AX586" s="111"/>
      <c r="AY586" s="113"/>
      <c r="AZ586" s="114"/>
      <c r="BA586" s="115"/>
      <c r="BB586" s="114"/>
    </row>
    <row r="587" ht="21.0" customHeight="1">
      <c r="B587" s="90"/>
      <c r="D587" s="91"/>
      <c r="E587" s="90"/>
      <c r="F587" s="92"/>
      <c r="G587" s="92"/>
      <c r="H587" s="93"/>
      <c r="I587" s="92"/>
      <c r="K587" s="119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119"/>
      <c r="AB587" s="119"/>
      <c r="AF587" s="23"/>
      <c r="AH587" s="101"/>
      <c r="AI587" s="101"/>
      <c r="AJ587" s="102"/>
      <c r="AK587" s="4"/>
      <c r="AL587" s="103"/>
      <c r="AM587" s="104"/>
      <c r="AN587" s="105"/>
      <c r="AO587" s="106"/>
      <c r="AP587" s="106"/>
      <c r="AQ587" s="110"/>
      <c r="AR587" s="110"/>
      <c r="AS587" s="109"/>
      <c r="AT587" s="110"/>
      <c r="AU587" s="111"/>
      <c r="AV587" s="111"/>
      <c r="AW587" s="111"/>
      <c r="AX587" s="111"/>
      <c r="AY587" s="113"/>
      <c r="AZ587" s="114"/>
      <c r="BA587" s="115"/>
      <c r="BB587" s="114"/>
    </row>
    <row r="588" ht="21.0" customHeight="1">
      <c r="B588" s="90"/>
      <c r="D588" s="91"/>
      <c r="E588" s="90"/>
      <c r="F588" s="92"/>
      <c r="G588" s="92"/>
      <c r="H588" s="93"/>
      <c r="I588" s="92"/>
      <c r="K588" s="119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119"/>
      <c r="AB588" s="119"/>
      <c r="AF588" s="23"/>
      <c r="AH588" s="101"/>
      <c r="AI588" s="101"/>
      <c r="AJ588" s="102"/>
      <c r="AK588" s="4"/>
      <c r="AL588" s="103"/>
      <c r="AM588" s="104"/>
      <c r="AN588" s="105"/>
      <c r="AO588" s="106"/>
      <c r="AP588" s="106"/>
      <c r="AQ588" s="110"/>
      <c r="AR588" s="110"/>
      <c r="AS588" s="109"/>
      <c r="AT588" s="110"/>
      <c r="AU588" s="111"/>
      <c r="AV588" s="111"/>
      <c r="AW588" s="111"/>
      <c r="AX588" s="111"/>
      <c r="AY588" s="113"/>
      <c r="AZ588" s="114"/>
      <c r="BA588" s="115"/>
      <c r="BB588" s="114"/>
    </row>
    <row r="589" ht="21.0" customHeight="1">
      <c r="B589" s="90"/>
      <c r="D589" s="91"/>
      <c r="E589" s="90"/>
      <c r="F589" s="92"/>
      <c r="G589" s="92"/>
      <c r="H589" s="93"/>
      <c r="I589" s="92"/>
      <c r="K589" s="119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119"/>
      <c r="AB589" s="119"/>
      <c r="AF589" s="23"/>
      <c r="AH589" s="101"/>
      <c r="AI589" s="101"/>
      <c r="AJ589" s="102"/>
      <c r="AK589" s="4"/>
      <c r="AL589" s="103"/>
      <c r="AM589" s="104"/>
      <c r="AN589" s="105"/>
      <c r="AO589" s="106"/>
      <c r="AP589" s="106"/>
      <c r="AQ589" s="110"/>
      <c r="AR589" s="110"/>
      <c r="AS589" s="109"/>
      <c r="AT589" s="110"/>
      <c r="AU589" s="111"/>
      <c r="AV589" s="111"/>
      <c r="AW589" s="111"/>
      <c r="AX589" s="111"/>
      <c r="AY589" s="113"/>
      <c r="AZ589" s="114"/>
      <c r="BA589" s="115"/>
      <c r="BB589" s="114"/>
    </row>
    <row r="590" ht="21.0" customHeight="1">
      <c r="B590" s="90"/>
      <c r="D590" s="91"/>
      <c r="E590" s="90"/>
      <c r="F590" s="92"/>
      <c r="G590" s="92"/>
      <c r="H590" s="93"/>
      <c r="I590" s="92"/>
      <c r="K590" s="119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119"/>
      <c r="AB590" s="119"/>
      <c r="AF590" s="23"/>
      <c r="AH590" s="101"/>
      <c r="AI590" s="101"/>
      <c r="AJ590" s="102"/>
      <c r="AK590" s="4"/>
      <c r="AL590" s="103"/>
      <c r="AM590" s="104"/>
      <c r="AN590" s="105"/>
      <c r="AO590" s="106"/>
      <c r="AP590" s="106"/>
      <c r="AQ590" s="110"/>
      <c r="AR590" s="110"/>
      <c r="AS590" s="109"/>
      <c r="AT590" s="110"/>
      <c r="AU590" s="111"/>
      <c r="AV590" s="111"/>
      <c r="AW590" s="111"/>
      <c r="AX590" s="111"/>
      <c r="AY590" s="113"/>
      <c r="AZ590" s="114"/>
      <c r="BA590" s="115"/>
      <c r="BB590" s="114"/>
    </row>
    <row r="591" ht="21.0" customHeight="1">
      <c r="B591" s="90"/>
      <c r="D591" s="91"/>
      <c r="E591" s="90"/>
      <c r="F591" s="92"/>
      <c r="G591" s="92"/>
      <c r="H591" s="93"/>
      <c r="I591" s="92"/>
      <c r="K591" s="119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119"/>
      <c r="AB591" s="119"/>
      <c r="AF591" s="23"/>
      <c r="AH591" s="101"/>
      <c r="AI591" s="101"/>
      <c r="AJ591" s="102"/>
      <c r="AK591" s="4"/>
      <c r="AL591" s="103"/>
      <c r="AM591" s="104"/>
      <c r="AN591" s="105"/>
      <c r="AO591" s="106"/>
      <c r="AP591" s="106"/>
      <c r="AQ591" s="110"/>
      <c r="AR591" s="110"/>
      <c r="AS591" s="109"/>
      <c r="AT591" s="110"/>
      <c r="AU591" s="111"/>
      <c r="AV591" s="111"/>
      <c r="AW591" s="111"/>
      <c r="AX591" s="111"/>
      <c r="AY591" s="113"/>
      <c r="AZ591" s="114"/>
      <c r="BA591" s="115"/>
      <c r="BB591" s="114"/>
    </row>
    <row r="592" ht="21.0" customHeight="1">
      <c r="B592" s="90"/>
      <c r="D592" s="91"/>
      <c r="E592" s="90"/>
      <c r="F592" s="92"/>
      <c r="G592" s="92"/>
      <c r="H592" s="93"/>
      <c r="I592" s="92"/>
      <c r="K592" s="119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119"/>
      <c r="AB592" s="119"/>
      <c r="AF592" s="23"/>
      <c r="AH592" s="101"/>
      <c r="AI592" s="101"/>
      <c r="AJ592" s="102"/>
      <c r="AK592" s="4"/>
      <c r="AL592" s="103"/>
      <c r="AM592" s="104"/>
      <c r="AN592" s="105"/>
      <c r="AO592" s="106"/>
      <c r="AP592" s="106"/>
      <c r="AQ592" s="110"/>
      <c r="AR592" s="110"/>
      <c r="AS592" s="109"/>
      <c r="AT592" s="110"/>
      <c r="AU592" s="111"/>
      <c r="AV592" s="111"/>
      <c r="AW592" s="111"/>
      <c r="AX592" s="111"/>
      <c r="AY592" s="113"/>
      <c r="AZ592" s="114"/>
      <c r="BA592" s="115"/>
      <c r="BB592" s="114"/>
    </row>
    <row r="593" ht="21.0" customHeight="1">
      <c r="B593" s="90"/>
      <c r="D593" s="91"/>
      <c r="E593" s="90"/>
      <c r="F593" s="92"/>
      <c r="G593" s="92"/>
      <c r="H593" s="93"/>
      <c r="I593" s="92"/>
      <c r="K593" s="119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119"/>
      <c r="AB593" s="119"/>
      <c r="AF593" s="23"/>
      <c r="AH593" s="101"/>
      <c r="AI593" s="101"/>
      <c r="AJ593" s="102"/>
      <c r="AK593" s="4"/>
      <c r="AL593" s="103"/>
      <c r="AM593" s="104"/>
      <c r="AN593" s="105"/>
      <c r="AO593" s="106"/>
      <c r="AP593" s="106"/>
      <c r="AQ593" s="110"/>
      <c r="AR593" s="110"/>
      <c r="AS593" s="109"/>
      <c r="AT593" s="110"/>
      <c r="AU593" s="111"/>
      <c r="AV593" s="111"/>
      <c r="AW593" s="111"/>
      <c r="AX593" s="111"/>
      <c r="AY593" s="113"/>
      <c r="AZ593" s="114"/>
      <c r="BA593" s="115"/>
      <c r="BB593" s="114"/>
    </row>
    <row r="594" ht="21.0" customHeight="1">
      <c r="B594" s="90"/>
      <c r="D594" s="91"/>
      <c r="E594" s="90"/>
      <c r="F594" s="92"/>
      <c r="G594" s="92"/>
      <c r="H594" s="93"/>
      <c r="I594" s="92"/>
      <c r="K594" s="119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119"/>
      <c r="AB594" s="119"/>
      <c r="AF594" s="23"/>
      <c r="AH594" s="101"/>
      <c r="AI594" s="101"/>
      <c r="AJ594" s="102"/>
      <c r="AK594" s="4"/>
      <c r="AL594" s="103"/>
      <c r="AM594" s="104"/>
      <c r="AN594" s="105"/>
      <c r="AO594" s="106"/>
      <c r="AP594" s="106"/>
      <c r="AQ594" s="110"/>
      <c r="AR594" s="110"/>
      <c r="AS594" s="109"/>
      <c r="AT594" s="110"/>
      <c r="AU594" s="111"/>
      <c r="AV594" s="111"/>
      <c r="AW594" s="111"/>
      <c r="AX594" s="111"/>
      <c r="AY594" s="113"/>
      <c r="AZ594" s="114"/>
      <c r="BA594" s="115"/>
      <c r="BB594" s="114"/>
    </row>
    <row r="595" ht="21.0" customHeight="1">
      <c r="B595" s="90"/>
      <c r="D595" s="91"/>
      <c r="E595" s="90"/>
      <c r="F595" s="92"/>
      <c r="G595" s="92"/>
      <c r="H595" s="93"/>
      <c r="I595" s="92"/>
      <c r="K595" s="119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119"/>
      <c r="AB595" s="119"/>
      <c r="AF595" s="23"/>
      <c r="AH595" s="101"/>
      <c r="AI595" s="101"/>
      <c r="AJ595" s="102"/>
      <c r="AK595" s="4"/>
      <c r="AL595" s="103"/>
      <c r="AM595" s="104"/>
      <c r="AN595" s="105"/>
      <c r="AO595" s="106"/>
      <c r="AP595" s="106"/>
      <c r="AQ595" s="110"/>
      <c r="AR595" s="110"/>
      <c r="AS595" s="109"/>
      <c r="AT595" s="110"/>
      <c r="AU595" s="111"/>
      <c r="AV595" s="111"/>
      <c r="AW595" s="111"/>
      <c r="AX595" s="111"/>
      <c r="AY595" s="113"/>
      <c r="AZ595" s="114"/>
      <c r="BA595" s="115"/>
      <c r="BB595" s="114"/>
    </row>
    <row r="596" ht="21.0" customHeight="1">
      <c r="B596" s="90"/>
      <c r="D596" s="91"/>
      <c r="E596" s="90"/>
      <c r="F596" s="92"/>
      <c r="G596" s="92"/>
      <c r="H596" s="93"/>
      <c r="I596" s="92"/>
      <c r="K596" s="119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119"/>
      <c r="AB596" s="119"/>
      <c r="AF596" s="23"/>
      <c r="AH596" s="101"/>
      <c r="AI596" s="101"/>
      <c r="AJ596" s="102"/>
      <c r="AK596" s="4"/>
      <c r="AL596" s="103"/>
      <c r="AM596" s="104"/>
      <c r="AN596" s="105"/>
      <c r="AO596" s="106"/>
      <c r="AP596" s="106"/>
      <c r="AQ596" s="110"/>
      <c r="AR596" s="110"/>
      <c r="AS596" s="109"/>
      <c r="AT596" s="110"/>
      <c r="AU596" s="111"/>
      <c r="AV596" s="111"/>
      <c r="AW596" s="111"/>
      <c r="AX596" s="111"/>
      <c r="AY596" s="113"/>
      <c r="AZ596" s="114"/>
      <c r="BA596" s="115"/>
      <c r="BB596" s="114"/>
    </row>
    <row r="597" ht="21.0" customHeight="1">
      <c r="B597" s="90"/>
      <c r="D597" s="91"/>
      <c r="E597" s="90"/>
      <c r="F597" s="92"/>
      <c r="G597" s="92"/>
      <c r="H597" s="93"/>
      <c r="I597" s="92"/>
      <c r="K597" s="119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119"/>
      <c r="AB597" s="119"/>
      <c r="AF597" s="23"/>
      <c r="AH597" s="101"/>
      <c r="AI597" s="101"/>
      <c r="AJ597" s="102"/>
      <c r="AK597" s="4"/>
      <c r="AL597" s="103"/>
      <c r="AM597" s="104"/>
      <c r="AN597" s="105"/>
      <c r="AO597" s="106"/>
      <c r="AP597" s="106"/>
      <c r="AQ597" s="110"/>
      <c r="AR597" s="110"/>
      <c r="AS597" s="109"/>
      <c r="AT597" s="110"/>
      <c r="AU597" s="111"/>
      <c r="AV597" s="111"/>
      <c r="AW597" s="111"/>
      <c r="AX597" s="111"/>
      <c r="AY597" s="113"/>
      <c r="AZ597" s="114"/>
      <c r="BA597" s="115"/>
      <c r="BB597" s="114"/>
    </row>
    <row r="598" ht="21.0" customHeight="1">
      <c r="B598" s="90"/>
      <c r="D598" s="91"/>
      <c r="E598" s="90"/>
      <c r="F598" s="92"/>
      <c r="G598" s="92"/>
      <c r="H598" s="93"/>
      <c r="I598" s="92"/>
      <c r="K598" s="119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119"/>
      <c r="AB598" s="119"/>
      <c r="AF598" s="23"/>
      <c r="AH598" s="101"/>
      <c r="AI598" s="101"/>
      <c r="AJ598" s="102"/>
      <c r="AK598" s="4"/>
      <c r="AL598" s="103"/>
      <c r="AM598" s="104"/>
      <c r="AN598" s="105"/>
      <c r="AO598" s="106"/>
      <c r="AP598" s="106"/>
      <c r="AQ598" s="110"/>
      <c r="AR598" s="110"/>
      <c r="AS598" s="109"/>
      <c r="AT598" s="110"/>
      <c r="AU598" s="111"/>
      <c r="AV598" s="111"/>
      <c r="AW598" s="111"/>
      <c r="AX598" s="111"/>
      <c r="AY598" s="113"/>
      <c r="AZ598" s="114"/>
      <c r="BA598" s="115"/>
      <c r="BB598" s="114"/>
    </row>
    <row r="599" ht="21.0" customHeight="1">
      <c r="B599" s="90"/>
      <c r="D599" s="91"/>
      <c r="E599" s="90"/>
      <c r="F599" s="92"/>
      <c r="G599" s="92"/>
      <c r="H599" s="93"/>
      <c r="I599" s="92"/>
      <c r="K599" s="119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119"/>
      <c r="AB599" s="119"/>
      <c r="AF599" s="23"/>
      <c r="AH599" s="101"/>
      <c r="AI599" s="101"/>
      <c r="AJ599" s="102"/>
      <c r="AK599" s="4"/>
      <c r="AL599" s="103"/>
      <c r="AM599" s="104"/>
      <c r="AN599" s="105"/>
      <c r="AO599" s="106"/>
      <c r="AP599" s="106"/>
      <c r="AQ599" s="110"/>
      <c r="AR599" s="110"/>
      <c r="AS599" s="109"/>
      <c r="AT599" s="110"/>
      <c r="AU599" s="111"/>
      <c r="AV599" s="111"/>
      <c r="AW599" s="111"/>
      <c r="AX599" s="111"/>
      <c r="AY599" s="113"/>
      <c r="AZ599" s="114"/>
      <c r="BA599" s="115"/>
      <c r="BB599" s="114"/>
    </row>
    <row r="600" ht="21.0" customHeight="1">
      <c r="B600" s="90"/>
      <c r="D600" s="91"/>
      <c r="E600" s="90"/>
      <c r="F600" s="92"/>
      <c r="G600" s="92"/>
      <c r="H600" s="93"/>
      <c r="I600" s="92"/>
      <c r="K600" s="119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119"/>
      <c r="AB600" s="119"/>
      <c r="AF600" s="23"/>
      <c r="AH600" s="101"/>
      <c r="AI600" s="101"/>
      <c r="AJ600" s="102"/>
      <c r="AK600" s="4"/>
      <c r="AL600" s="103"/>
      <c r="AM600" s="104"/>
      <c r="AN600" s="105"/>
      <c r="AO600" s="106"/>
      <c r="AP600" s="106"/>
      <c r="AQ600" s="110"/>
      <c r="AR600" s="110"/>
      <c r="AS600" s="109"/>
      <c r="AT600" s="110"/>
      <c r="AU600" s="111"/>
      <c r="AV600" s="111"/>
      <c r="AW600" s="111"/>
      <c r="AX600" s="111"/>
      <c r="AY600" s="113"/>
      <c r="AZ600" s="114"/>
      <c r="BA600" s="115"/>
      <c r="BB600" s="114"/>
    </row>
    <row r="601" ht="21.0" customHeight="1">
      <c r="B601" s="90"/>
      <c r="D601" s="91"/>
      <c r="E601" s="90"/>
      <c r="F601" s="92"/>
      <c r="G601" s="92"/>
      <c r="H601" s="93"/>
      <c r="I601" s="92"/>
      <c r="K601" s="119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119"/>
      <c r="AB601" s="119"/>
      <c r="AF601" s="23"/>
      <c r="AH601" s="101"/>
      <c r="AI601" s="101"/>
      <c r="AJ601" s="102"/>
      <c r="AK601" s="4"/>
      <c r="AL601" s="103"/>
      <c r="AM601" s="104"/>
      <c r="AN601" s="105"/>
      <c r="AO601" s="106"/>
      <c r="AP601" s="106"/>
      <c r="AQ601" s="110"/>
      <c r="AR601" s="110"/>
      <c r="AS601" s="109"/>
      <c r="AT601" s="110"/>
      <c r="AU601" s="111"/>
      <c r="AV601" s="111"/>
      <c r="AW601" s="111"/>
      <c r="AX601" s="111"/>
      <c r="AY601" s="113"/>
      <c r="AZ601" s="114"/>
      <c r="BA601" s="115"/>
      <c r="BB601" s="114"/>
    </row>
    <row r="602" ht="21.0" customHeight="1">
      <c r="B602" s="90"/>
      <c r="D602" s="91"/>
      <c r="E602" s="90"/>
      <c r="F602" s="92"/>
      <c r="G602" s="92"/>
      <c r="H602" s="93"/>
      <c r="I602" s="92"/>
      <c r="K602" s="119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119"/>
      <c r="AB602" s="119"/>
      <c r="AF602" s="23"/>
      <c r="AH602" s="101"/>
      <c r="AI602" s="101"/>
      <c r="AJ602" s="102"/>
      <c r="AK602" s="4"/>
      <c r="AL602" s="103"/>
      <c r="AM602" s="104"/>
      <c r="AN602" s="105"/>
      <c r="AO602" s="106"/>
      <c r="AP602" s="106"/>
      <c r="AQ602" s="110"/>
      <c r="AR602" s="110"/>
      <c r="AS602" s="109"/>
      <c r="AT602" s="110"/>
      <c r="AU602" s="111"/>
      <c r="AV602" s="111"/>
      <c r="AW602" s="111"/>
      <c r="AX602" s="111"/>
      <c r="AY602" s="113"/>
      <c r="AZ602" s="114"/>
      <c r="BA602" s="115"/>
      <c r="BB602" s="114"/>
    </row>
    <row r="603" ht="21.0" customHeight="1">
      <c r="B603" s="90"/>
      <c r="D603" s="91"/>
      <c r="E603" s="90"/>
      <c r="F603" s="92"/>
      <c r="G603" s="92"/>
      <c r="H603" s="93"/>
      <c r="I603" s="92"/>
      <c r="K603" s="119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119"/>
      <c r="AB603" s="119"/>
      <c r="AF603" s="23"/>
      <c r="AH603" s="101"/>
      <c r="AI603" s="101"/>
      <c r="AJ603" s="102"/>
      <c r="AK603" s="4"/>
      <c r="AL603" s="103"/>
      <c r="AM603" s="104"/>
      <c r="AN603" s="105"/>
      <c r="AO603" s="106"/>
      <c r="AP603" s="106"/>
      <c r="AQ603" s="110"/>
      <c r="AR603" s="110"/>
      <c r="AS603" s="109"/>
      <c r="AT603" s="110"/>
      <c r="AU603" s="111"/>
      <c r="AV603" s="111"/>
      <c r="AW603" s="111"/>
      <c r="AX603" s="111"/>
      <c r="AY603" s="113"/>
      <c r="AZ603" s="114"/>
      <c r="BA603" s="115"/>
      <c r="BB603" s="114"/>
    </row>
    <row r="604" ht="21.0" customHeight="1">
      <c r="B604" s="90"/>
      <c r="D604" s="91"/>
      <c r="E604" s="90"/>
      <c r="F604" s="92"/>
      <c r="G604" s="92"/>
      <c r="H604" s="93"/>
      <c r="I604" s="92"/>
      <c r="K604" s="119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119"/>
      <c r="AB604" s="119"/>
      <c r="AF604" s="23"/>
      <c r="AH604" s="101"/>
      <c r="AI604" s="101"/>
      <c r="AJ604" s="102"/>
      <c r="AK604" s="4"/>
      <c r="AL604" s="103"/>
      <c r="AM604" s="104"/>
      <c r="AN604" s="105"/>
      <c r="AO604" s="106"/>
      <c r="AP604" s="106"/>
      <c r="AQ604" s="110"/>
      <c r="AR604" s="110"/>
      <c r="AS604" s="109"/>
      <c r="AT604" s="110"/>
      <c r="AU604" s="111"/>
      <c r="AV604" s="111"/>
      <c r="AW604" s="111"/>
      <c r="AX604" s="111"/>
      <c r="AY604" s="113"/>
      <c r="AZ604" s="114"/>
      <c r="BA604" s="115"/>
      <c r="BB604" s="114"/>
    </row>
    <row r="605" ht="21.0" customHeight="1">
      <c r="B605" s="90"/>
      <c r="D605" s="91"/>
      <c r="E605" s="90"/>
      <c r="F605" s="92"/>
      <c r="G605" s="92"/>
      <c r="H605" s="93"/>
      <c r="I605" s="92"/>
      <c r="K605" s="119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119"/>
      <c r="AB605" s="119"/>
      <c r="AF605" s="23"/>
      <c r="AH605" s="101"/>
      <c r="AI605" s="101"/>
      <c r="AJ605" s="102"/>
      <c r="AK605" s="4"/>
      <c r="AL605" s="103"/>
      <c r="AM605" s="104"/>
      <c r="AN605" s="105"/>
      <c r="AO605" s="106"/>
      <c r="AP605" s="106"/>
      <c r="AQ605" s="110"/>
      <c r="AR605" s="110"/>
      <c r="AS605" s="109"/>
      <c r="AT605" s="110"/>
      <c r="AU605" s="111"/>
      <c r="AV605" s="111"/>
      <c r="AW605" s="111"/>
      <c r="AX605" s="111"/>
      <c r="AY605" s="113"/>
      <c r="AZ605" s="114"/>
      <c r="BA605" s="115"/>
      <c r="BB605" s="114"/>
    </row>
    <row r="606" ht="21.0" customHeight="1">
      <c r="B606" s="90"/>
      <c r="D606" s="91"/>
      <c r="E606" s="90"/>
      <c r="F606" s="92"/>
      <c r="G606" s="92"/>
      <c r="H606" s="93"/>
      <c r="I606" s="92"/>
      <c r="K606" s="119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119"/>
      <c r="AB606" s="119"/>
      <c r="AF606" s="23"/>
      <c r="AH606" s="101"/>
      <c r="AI606" s="101"/>
      <c r="AJ606" s="102"/>
      <c r="AK606" s="4"/>
      <c r="AL606" s="103"/>
      <c r="AM606" s="104"/>
      <c r="AN606" s="105"/>
      <c r="AO606" s="106"/>
      <c r="AP606" s="106"/>
      <c r="AQ606" s="110"/>
      <c r="AR606" s="110"/>
      <c r="AS606" s="109"/>
      <c r="AT606" s="110"/>
      <c r="AU606" s="111"/>
      <c r="AV606" s="111"/>
      <c r="AW606" s="111"/>
      <c r="AX606" s="111"/>
      <c r="AY606" s="113"/>
      <c r="AZ606" s="114"/>
      <c r="BA606" s="115"/>
      <c r="BB606" s="114"/>
    </row>
    <row r="607" ht="21.0" customHeight="1">
      <c r="B607" s="90"/>
      <c r="D607" s="91"/>
      <c r="E607" s="90"/>
      <c r="F607" s="92"/>
      <c r="G607" s="92"/>
      <c r="H607" s="93"/>
      <c r="I607" s="92"/>
      <c r="K607" s="119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119"/>
      <c r="AB607" s="119"/>
      <c r="AF607" s="23"/>
      <c r="AH607" s="101"/>
      <c r="AI607" s="101"/>
      <c r="AJ607" s="102"/>
      <c r="AK607" s="4"/>
      <c r="AL607" s="103"/>
      <c r="AM607" s="104"/>
      <c r="AN607" s="105"/>
      <c r="AO607" s="106"/>
      <c r="AP607" s="106"/>
      <c r="AQ607" s="110"/>
      <c r="AR607" s="110"/>
      <c r="AS607" s="109"/>
      <c r="AT607" s="110"/>
      <c r="AU607" s="111"/>
      <c r="AV607" s="111"/>
      <c r="AW607" s="111"/>
      <c r="AX607" s="111"/>
      <c r="AY607" s="113"/>
      <c r="AZ607" s="114"/>
      <c r="BA607" s="115"/>
      <c r="BB607" s="114"/>
    </row>
    <row r="608" ht="21.0" customHeight="1">
      <c r="B608" s="90"/>
      <c r="D608" s="91"/>
      <c r="E608" s="90"/>
      <c r="F608" s="92"/>
      <c r="G608" s="92"/>
      <c r="H608" s="93"/>
      <c r="I608" s="92"/>
      <c r="K608" s="119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119"/>
      <c r="AB608" s="119"/>
      <c r="AF608" s="23"/>
      <c r="AH608" s="101"/>
      <c r="AI608" s="101"/>
      <c r="AJ608" s="102"/>
      <c r="AK608" s="4"/>
      <c r="AL608" s="103"/>
      <c r="AM608" s="104"/>
      <c r="AN608" s="105"/>
      <c r="AO608" s="106"/>
      <c r="AP608" s="106"/>
      <c r="AQ608" s="110"/>
      <c r="AR608" s="110"/>
      <c r="AS608" s="109"/>
      <c r="AT608" s="110"/>
      <c r="AU608" s="111"/>
      <c r="AV608" s="111"/>
      <c r="AW608" s="111"/>
      <c r="AX608" s="111"/>
      <c r="AY608" s="113"/>
      <c r="AZ608" s="114"/>
      <c r="BA608" s="115"/>
      <c r="BB608" s="114"/>
    </row>
    <row r="609" ht="21.0" customHeight="1">
      <c r="B609" s="90"/>
      <c r="D609" s="91"/>
      <c r="E609" s="90"/>
      <c r="F609" s="92"/>
      <c r="G609" s="92"/>
      <c r="H609" s="93"/>
      <c r="I609" s="92"/>
      <c r="K609" s="119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119"/>
      <c r="AB609" s="119"/>
      <c r="AF609" s="23"/>
      <c r="AH609" s="101"/>
      <c r="AI609" s="101"/>
      <c r="AJ609" s="102"/>
      <c r="AK609" s="4"/>
      <c r="AL609" s="103"/>
      <c r="AM609" s="104"/>
      <c r="AN609" s="105"/>
      <c r="AO609" s="106"/>
      <c r="AP609" s="106"/>
      <c r="AQ609" s="110"/>
      <c r="AR609" s="110"/>
      <c r="AS609" s="109"/>
      <c r="AT609" s="110"/>
      <c r="AU609" s="111"/>
      <c r="AV609" s="111"/>
      <c r="AW609" s="111"/>
      <c r="AX609" s="111"/>
      <c r="AY609" s="113"/>
      <c r="AZ609" s="114"/>
      <c r="BA609" s="115"/>
      <c r="BB609" s="114"/>
    </row>
    <row r="610" ht="21.0" customHeight="1">
      <c r="B610" s="90"/>
      <c r="D610" s="91"/>
      <c r="E610" s="90"/>
      <c r="F610" s="92"/>
      <c r="G610" s="92"/>
      <c r="H610" s="93"/>
      <c r="I610" s="92"/>
      <c r="K610" s="119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119"/>
      <c r="AB610" s="119"/>
      <c r="AF610" s="23"/>
      <c r="AH610" s="101"/>
      <c r="AI610" s="101"/>
      <c r="AJ610" s="102"/>
      <c r="AK610" s="4"/>
      <c r="AL610" s="103"/>
      <c r="AM610" s="104"/>
      <c r="AN610" s="105"/>
      <c r="AO610" s="106"/>
      <c r="AP610" s="106"/>
      <c r="AQ610" s="110"/>
      <c r="AR610" s="110"/>
      <c r="AS610" s="109"/>
      <c r="AT610" s="110"/>
      <c r="AU610" s="111"/>
      <c r="AV610" s="111"/>
      <c r="AW610" s="111"/>
      <c r="AX610" s="111"/>
      <c r="AY610" s="113"/>
      <c r="AZ610" s="114"/>
      <c r="BA610" s="115"/>
      <c r="BB610" s="114"/>
    </row>
    <row r="611" ht="21.0" customHeight="1">
      <c r="B611" s="90"/>
      <c r="D611" s="91"/>
      <c r="E611" s="90"/>
      <c r="F611" s="92"/>
      <c r="G611" s="92"/>
      <c r="H611" s="93"/>
      <c r="I611" s="92"/>
      <c r="K611" s="119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119"/>
      <c r="AB611" s="119"/>
      <c r="AF611" s="23"/>
      <c r="AH611" s="101"/>
      <c r="AI611" s="101"/>
      <c r="AJ611" s="102"/>
      <c r="AK611" s="4"/>
      <c r="AL611" s="103"/>
      <c r="AM611" s="104"/>
      <c r="AN611" s="105"/>
      <c r="AO611" s="106"/>
      <c r="AP611" s="106"/>
      <c r="AQ611" s="110"/>
      <c r="AR611" s="110"/>
      <c r="AS611" s="109"/>
      <c r="AT611" s="110"/>
      <c r="AU611" s="111"/>
      <c r="AV611" s="111"/>
      <c r="AW611" s="111"/>
      <c r="AX611" s="111"/>
      <c r="AY611" s="113"/>
      <c r="AZ611" s="114"/>
      <c r="BA611" s="115"/>
      <c r="BB611" s="114"/>
    </row>
    <row r="612" ht="21.0" customHeight="1">
      <c r="B612" s="90"/>
      <c r="D612" s="91"/>
      <c r="E612" s="90"/>
      <c r="F612" s="92"/>
      <c r="G612" s="92"/>
      <c r="H612" s="93"/>
      <c r="I612" s="92"/>
      <c r="K612" s="119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119"/>
      <c r="AB612" s="119"/>
      <c r="AF612" s="23"/>
      <c r="AH612" s="101"/>
      <c r="AI612" s="101"/>
      <c r="AJ612" s="102"/>
      <c r="AK612" s="4"/>
      <c r="AL612" s="103"/>
      <c r="AM612" s="104"/>
      <c r="AN612" s="105"/>
      <c r="AO612" s="106"/>
      <c r="AP612" s="106"/>
      <c r="AQ612" s="110"/>
      <c r="AR612" s="110"/>
      <c r="AS612" s="109"/>
      <c r="AT612" s="110"/>
      <c r="AU612" s="111"/>
      <c r="AV612" s="111"/>
      <c r="AW612" s="111"/>
      <c r="AX612" s="111"/>
      <c r="AY612" s="113"/>
      <c r="AZ612" s="114"/>
      <c r="BA612" s="115"/>
      <c r="BB612" s="114"/>
    </row>
    <row r="613" ht="21.0" customHeight="1">
      <c r="B613" s="90"/>
      <c r="D613" s="91"/>
      <c r="E613" s="90"/>
      <c r="F613" s="92"/>
      <c r="G613" s="92"/>
      <c r="H613" s="93"/>
      <c r="I613" s="92"/>
      <c r="K613" s="119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119"/>
      <c r="AB613" s="119"/>
      <c r="AF613" s="23"/>
      <c r="AH613" s="101"/>
      <c r="AI613" s="101"/>
      <c r="AJ613" s="102"/>
      <c r="AK613" s="4"/>
      <c r="AL613" s="103"/>
      <c r="AM613" s="104"/>
      <c r="AN613" s="105"/>
      <c r="AO613" s="106"/>
      <c r="AP613" s="106"/>
      <c r="AQ613" s="110"/>
      <c r="AR613" s="110"/>
      <c r="AS613" s="109"/>
      <c r="AT613" s="110"/>
      <c r="AU613" s="111"/>
      <c r="AV613" s="111"/>
      <c r="AW613" s="111"/>
      <c r="AX613" s="111"/>
      <c r="AY613" s="113"/>
      <c r="AZ613" s="114"/>
      <c r="BA613" s="115"/>
      <c r="BB613" s="114"/>
    </row>
    <row r="614" ht="21.0" customHeight="1">
      <c r="B614" s="90"/>
      <c r="D614" s="91"/>
      <c r="E614" s="90"/>
      <c r="F614" s="92"/>
      <c r="G614" s="92"/>
      <c r="H614" s="93"/>
      <c r="I614" s="92"/>
      <c r="K614" s="119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119"/>
      <c r="AB614" s="119"/>
      <c r="AF614" s="23"/>
      <c r="AH614" s="101"/>
      <c r="AI614" s="101"/>
      <c r="AJ614" s="102"/>
      <c r="AK614" s="4"/>
      <c r="AL614" s="103"/>
      <c r="AM614" s="104"/>
      <c r="AN614" s="105"/>
      <c r="AO614" s="106"/>
      <c r="AP614" s="106"/>
      <c r="AQ614" s="110"/>
      <c r="AR614" s="110"/>
      <c r="AS614" s="109"/>
      <c r="AT614" s="110"/>
      <c r="AU614" s="111"/>
      <c r="AV614" s="111"/>
      <c r="AW614" s="111"/>
      <c r="AX614" s="111"/>
      <c r="AY614" s="113"/>
      <c r="AZ614" s="114"/>
      <c r="BA614" s="115"/>
      <c r="BB614" s="114"/>
    </row>
    <row r="615" ht="21.0" customHeight="1">
      <c r="B615" s="90"/>
      <c r="D615" s="91"/>
      <c r="E615" s="90"/>
      <c r="F615" s="92"/>
      <c r="G615" s="92"/>
      <c r="H615" s="93"/>
      <c r="I615" s="92"/>
      <c r="K615" s="119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119"/>
      <c r="AB615" s="119"/>
      <c r="AF615" s="23"/>
      <c r="AH615" s="101"/>
      <c r="AI615" s="101"/>
      <c r="AJ615" s="102"/>
      <c r="AK615" s="4"/>
      <c r="AL615" s="103"/>
      <c r="AM615" s="104"/>
      <c r="AN615" s="105"/>
      <c r="AO615" s="106"/>
      <c r="AP615" s="106"/>
      <c r="AQ615" s="110"/>
      <c r="AR615" s="110"/>
      <c r="AS615" s="109"/>
      <c r="AT615" s="110"/>
      <c r="AU615" s="111"/>
      <c r="AV615" s="111"/>
      <c r="AW615" s="111"/>
      <c r="AX615" s="111"/>
      <c r="AY615" s="113"/>
      <c r="AZ615" s="114"/>
      <c r="BA615" s="115"/>
      <c r="BB615" s="114"/>
    </row>
    <row r="616" ht="21.0" customHeight="1">
      <c r="B616" s="90"/>
      <c r="D616" s="91"/>
      <c r="E616" s="90"/>
      <c r="F616" s="92"/>
      <c r="G616" s="92"/>
      <c r="H616" s="93"/>
      <c r="I616" s="92"/>
      <c r="K616" s="119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119"/>
      <c r="AB616" s="119"/>
      <c r="AF616" s="23"/>
      <c r="AH616" s="101"/>
      <c r="AI616" s="101"/>
      <c r="AJ616" s="102"/>
      <c r="AK616" s="4"/>
      <c r="AL616" s="103"/>
      <c r="AM616" s="104"/>
      <c r="AN616" s="105"/>
      <c r="AO616" s="106"/>
      <c r="AP616" s="106"/>
      <c r="AQ616" s="110"/>
      <c r="AR616" s="110"/>
      <c r="AS616" s="109"/>
      <c r="AT616" s="110"/>
      <c r="AU616" s="111"/>
      <c r="AV616" s="111"/>
      <c r="AW616" s="111"/>
      <c r="AX616" s="111"/>
      <c r="AY616" s="113"/>
      <c r="AZ616" s="114"/>
      <c r="BA616" s="115"/>
      <c r="BB616" s="114"/>
    </row>
    <row r="617" ht="21.0" customHeight="1">
      <c r="B617" s="90"/>
      <c r="D617" s="91"/>
      <c r="E617" s="90"/>
      <c r="F617" s="92"/>
      <c r="G617" s="92"/>
      <c r="H617" s="93"/>
      <c r="I617" s="92"/>
      <c r="K617" s="119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119"/>
      <c r="AB617" s="119"/>
      <c r="AF617" s="23"/>
      <c r="AH617" s="101"/>
      <c r="AI617" s="101"/>
      <c r="AJ617" s="102"/>
      <c r="AK617" s="4"/>
      <c r="AL617" s="103"/>
      <c r="AM617" s="104"/>
      <c r="AN617" s="105"/>
      <c r="AO617" s="106"/>
      <c r="AP617" s="106"/>
      <c r="AQ617" s="110"/>
      <c r="AR617" s="110"/>
      <c r="AS617" s="109"/>
      <c r="AT617" s="110"/>
      <c r="AU617" s="111"/>
      <c r="AV617" s="111"/>
      <c r="AW617" s="111"/>
      <c r="AX617" s="111"/>
      <c r="AY617" s="113"/>
      <c r="AZ617" s="114"/>
      <c r="BA617" s="115"/>
      <c r="BB617" s="114"/>
    </row>
    <row r="618" ht="21.0" customHeight="1">
      <c r="B618" s="90"/>
      <c r="D618" s="91"/>
      <c r="E618" s="90"/>
      <c r="F618" s="92"/>
      <c r="G618" s="92"/>
      <c r="H618" s="93"/>
      <c r="I618" s="92"/>
      <c r="K618" s="119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119"/>
      <c r="AB618" s="119"/>
      <c r="AF618" s="23"/>
      <c r="AH618" s="101"/>
      <c r="AI618" s="101"/>
      <c r="AJ618" s="102"/>
      <c r="AK618" s="4"/>
      <c r="AL618" s="103"/>
      <c r="AM618" s="104"/>
      <c r="AN618" s="105"/>
      <c r="AO618" s="106"/>
      <c r="AP618" s="106"/>
      <c r="AQ618" s="110"/>
      <c r="AR618" s="110"/>
      <c r="AS618" s="109"/>
      <c r="AT618" s="110"/>
      <c r="AU618" s="111"/>
      <c r="AV618" s="111"/>
      <c r="AW618" s="111"/>
      <c r="AX618" s="111"/>
      <c r="AY618" s="113"/>
      <c r="AZ618" s="114"/>
      <c r="BA618" s="115"/>
      <c r="BB618" s="114"/>
    </row>
    <row r="619" ht="21.0" customHeight="1">
      <c r="B619" s="90"/>
      <c r="D619" s="91"/>
      <c r="E619" s="90"/>
      <c r="F619" s="92"/>
      <c r="G619" s="92"/>
      <c r="H619" s="93"/>
      <c r="I619" s="92"/>
      <c r="K619" s="119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119"/>
      <c r="AB619" s="119"/>
      <c r="AF619" s="23"/>
      <c r="AH619" s="101"/>
      <c r="AI619" s="101"/>
      <c r="AJ619" s="102"/>
      <c r="AK619" s="4"/>
      <c r="AL619" s="103"/>
      <c r="AM619" s="104"/>
      <c r="AN619" s="105"/>
      <c r="AO619" s="106"/>
      <c r="AP619" s="106"/>
      <c r="AQ619" s="110"/>
      <c r="AR619" s="110"/>
      <c r="AS619" s="109"/>
      <c r="AT619" s="110"/>
      <c r="AU619" s="111"/>
      <c r="AV619" s="111"/>
      <c r="AW619" s="111"/>
      <c r="AX619" s="111"/>
      <c r="AY619" s="113"/>
      <c r="AZ619" s="114"/>
      <c r="BA619" s="115"/>
      <c r="BB619" s="114"/>
    </row>
    <row r="620" ht="21.0" customHeight="1">
      <c r="B620" s="90"/>
      <c r="D620" s="91"/>
      <c r="E620" s="90"/>
      <c r="F620" s="92"/>
      <c r="G620" s="92"/>
      <c r="H620" s="93"/>
      <c r="I620" s="92"/>
      <c r="K620" s="119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119"/>
      <c r="AB620" s="119"/>
      <c r="AF620" s="23"/>
      <c r="AH620" s="101"/>
      <c r="AI620" s="101"/>
      <c r="AJ620" s="102"/>
      <c r="AK620" s="4"/>
      <c r="AL620" s="103"/>
      <c r="AM620" s="104"/>
      <c r="AN620" s="105"/>
      <c r="AO620" s="106"/>
      <c r="AP620" s="106"/>
      <c r="AQ620" s="110"/>
      <c r="AR620" s="110"/>
      <c r="AS620" s="109"/>
      <c r="AT620" s="110"/>
      <c r="AU620" s="111"/>
      <c r="AV620" s="111"/>
      <c r="AW620" s="111"/>
      <c r="AX620" s="111"/>
      <c r="AY620" s="113"/>
      <c r="AZ620" s="114"/>
      <c r="BA620" s="115"/>
      <c r="BB620" s="114"/>
    </row>
    <row r="621" ht="21.0" customHeight="1">
      <c r="B621" s="90"/>
      <c r="D621" s="91"/>
      <c r="E621" s="90"/>
      <c r="F621" s="92"/>
      <c r="G621" s="92"/>
      <c r="H621" s="93"/>
      <c r="I621" s="92"/>
      <c r="K621" s="119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119"/>
      <c r="AB621" s="119"/>
      <c r="AF621" s="23"/>
      <c r="AH621" s="101"/>
      <c r="AI621" s="101"/>
      <c r="AJ621" s="102"/>
      <c r="AK621" s="4"/>
      <c r="AL621" s="103"/>
      <c r="AM621" s="104"/>
      <c r="AN621" s="105"/>
      <c r="AO621" s="106"/>
      <c r="AP621" s="106"/>
      <c r="AQ621" s="110"/>
      <c r="AR621" s="110"/>
      <c r="AS621" s="109"/>
      <c r="AT621" s="110"/>
      <c r="AU621" s="111"/>
      <c r="AV621" s="111"/>
      <c r="AW621" s="111"/>
      <c r="AX621" s="111"/>
      <c r="AY621" s="113"/>
      <c r="AZ621" s="114"/>
      <c r="BA621" s="115"/>
      <c r="BB621" s="114"/>
    </row>
    <row r="622" ht="21.0" customHeight="1">
      <c r="B622" s="90"/>
      <c r="D622" s="91"/>
      <c r="E622" s="90"/>
      <c r="F622" s="92"/>
      <c r="G622" s="92"/>
      <c r="H622" s="93"/>
      <c r="I622" s="92"/>
      <c r="K622" s="119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119"/>
      <c r="AB622" s="119"/>
      <c r="AF622" s="23"/>
      <c r="AH622" s="101"/>
      <c r="AI622" s="101"/>
      <c r="AJ622" s="102"/>
      <c r="AK622" s="4"/>
      <c r="AL622" s="103"/>
      <c r="AM622" s="104"/>
      <c r="AN622" s="105"/>
      <c r="AO622" s="106"/>
      <c r="AP622" s="106"/>
      <c r="AQ622" s="110"/>
      <c r="AR622" s="110"/>
      <c r="AS622" s="109"/>
      <c r="AT622" s="110"/>
      <c r="AU622" s="111"/>
      <c r="AV622" s="111"/>
      <c r="AW622" s="111"/>
      <c r="AX622" s="111"/>
      <c r="AY622" s="113"/>
      <c r="AZ622" s="114"/>
      <c r="BA622" s="115"/>
      <c r="BB622" s="114"/>
    </row>
    <row r="623" ht="21.0" customHeight="1">
      <c r="B623" s="90"/>
      <c r="D623" s="91"/>
      <c r="E623" s="90"/>
      <c r="F623" s="92"/>
      <c r="G623" s="92"/>
      <c r="H623" s="93"/>
      <c r="I623" s="92"/>
      <c r="K623" s="119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119"/>
      <c r="AB623" s="119"/>
      <c r="AF623" s="23"/>
      <c r="AH623" s="101"/>
      <c r="AI623" s="101"/>
      <c r="AJ623" s="102"/>
      <c r="AK623" s="4"/>
      <c r="AL623" s="103"/>
      <c r="AM623" s="104"/>
      <c r="AN623" s="105"/>
      <c r="AO623" s="106"/>
      <c r="AP623" s="106"/>
      <c r="AQ623" s="110"/>
      <c r="AR623" s="110"/>
      <c r="AS623" s="109"/>
      <c r="AT623" s="110"/>
      <c r="AU623" s="111"/>
      <c r="AV623" s="111"/>
      <c r="AW623" s="111"/>
      <c r="AX623" s="111"/>
      <c r="AY623" s="113"/>
      <c r="AZ623" s="114"/>
      <c r="BA623" s="115"/>
      <c r="BB623" s="114"/>
    </row>
    <row r="624" ht="21.0" customHeight="1">
      <c r="B624" s="90"/>
      <c r="D624" s="91"/>
      <c r="E624" s="90"/>
      <c r="F624" s="92"/>
      <c r="G624" s="92"/>
      <c r="H624" s="93"/>
      <c r="I624" s="92"/>
      <c r="K624" s="119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119"/>
      <c r="AB624" s="119"/>
      <c r="AF624" s="23"/>
      <c r="AH624" s="101"/>
      <c r="AI624" s="101"/>
      <c r="AJ624" s="102"/>
      <c r="AK624" s="4"/>
      <c r="AL624" s="103"/>
      <c r="AM624" s="104"/>
      <c r="AN624" s="105"/>
      <c r="AO624" s="106"/>
      <c r="AP624" s="106"/>
      <c r="AQ624" s="110"/>
      <c r="AR624" s="110"/>
      <c r="AS624" s="109"/>
      <c r="AT624" s="110"/>
      <c r="AU624" s="111"/>
      <c r="AV624" s="111"/>
      <c r="AW624" s="111"/>
      <c r="AX624" s="111"/>
      <c r="AY624" s="113"/>
      <c r="AZ624" s="114"/>
      <c r="BA624" s="115"/>
      <c r="BB624" s="114"/>
    </row>
    <row r="625" ht="21.0" customHeight="1">
      <c r="B625" s="90"/>
      <c r="D625" s="91"/>
      <c r="E625" s="90"/>
      <c r="F625" s="92"/>
      <c r="G625" s="92"/>
      <c r="H625" s="93"/>
      <c r="I625" s="92"/>
      <c r="K625" s="119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119"/>
      <c r="AB625" s="119"/>
      <c r="AF625" s="23"/>
      <c r="AH625" s="101"/>
      <c r="AI625" s="101"/>
      <c r="AJ625" s="102"/>
      <c r="AK625" s="4"/>
      <c r="AL625" s="103"/>
      <c r="AM625" s="104"/>
      <c r="AN625" s="105"/>
      <c r="AO625" s="106"/>
      <c r="AP625" s="106"/>
      <c r="AQ625" s="110"/>
      <c r="AR625" s="110"/>
      <c r="AS625" s="109"/>
      <c r="AT625" s="110"/>
      <c r="AU625" s="111"/>
      <c r="AV625" s="111"/>
      <c r="AW625" s="111"/>
      <c r="AX625" s="111"/>
      <c r="AY625" s="113"/>
      <c r="AZ625" s="114"/>
      <c r="BA625" s="115"/>
      <c r="BB625" s="114"/>
    </row>
    <row r="626" ht="21.0" customHeight="1">
      <c r="B626" s="90"/>
      <c r="D626" s="91"/>
      <c r="E626" s="90"/>
      <c r="F626" s="92"/>
      <c r="G626" s="92"/>
      <c r="H626" s="93"/>
      <c r="I626" s="92"/>
      <c r="K626" s="119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119"/>
      <c r="AB626" s="119"/>
      <c r="AF626" s="23"/>
      <c r="AH626" s="101"/>
      <c r="AI626" s="101"/>
      <c r="AJ626" s="102"/>
      <c r="AK626" s="4"/>
      <c r="AL626" s="103"/>
      <c r="AM626" s="104"/>
      <c r="AN626" s="105"/>
      <c r="AO626" s="106"/>
      <c r="AP626" s="106"/>
      <c r="AQ626" s="110"/>
      <c r="AR626" s="110"/>
      <c r="AS626" s="109"/>
      <c r="AT626" s="110"/>
      <c r="AU626" s="111"/>
      <c r="AV626" s="111"/>
      <c r="AW626" s="111"/>
      <c r="AX626" s="111"/>
      <c r="AY626" s="113"/>
      <c r="AZ626" s="114"/>
      <c r="BA626" s="115"/>
      <c r="BB626" s="114"/>
    </row>
    <row r="627" ht="21.0" customHeight="1">
      <c r="B627" s="90"/>
      <c r="D627" s="91"/>
      <c r="E627" s="90"/>
      <c r="F627" s="92"/>
      <c r="G627" s="92"/>
      <c r="H627" s="93"/>
      <c r="I627" s="92"/>
      <c r="K627" s="119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119"/>
      <c r="AB627" s="119"/>
      <c r="AF627" s="23"/>
      <c r="AH627" s="101"/>
      <c r="AI627" s="101"/>
      <c r="AJ627" s="102"/>
      <c r="AK627" s="4"/>
      <c r="AL627" s="103"/>
      <c r="AM627" s="104"/>
      <c r="AN627" s="105"/>
      <c r="AO627" s="106"/>
      <c r="AP627" s="106"/>
      <c r="AQ627" s="110"/>
      <c r="AR627" s="110"/>
      <c r="AS627" s="109"/>
      <c r="AT627" s="110"/>
      <c r="AU627" s="111"/>
      <c r="AV627" s="111"/>
      <c r="AW627" s="111"/>
      <c r="AX627" s="111"/>
      <c r="AY627" s="113"/>
      <c r="AZ627" s="114"/>
      <c r="BA627" s="115"/>
      <c r="BB627" s="114"/>
    </row>
    <row r="628" ht="21.0" customHeight="1">
      <c r="B628" s="90"/>
      <c r="D628" s="91"/>
      <c r="E628" s="90"/>
      <c r="F628" s="92"/>
      <c r="G628" s="92"/>
      <c r="H628" s="93"/>
      <c r="I628" s="92"/>
      <c r="K628" s="119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119"/>
      <c r="AB628" s="119"/>
      <c r="AF628" s="23"/>
      <c r="AH628" s="101"/>
      <c r="AI628" s="101"/>
      <c r="AJ628" s="102"/>
      <c r="AK628" s="4"/>
      <c r="AL628" s="103"/>
      <c r="AM628" s="104"/>
      <c r="AN628" s="105"/>
      <c r="AO628" s="106"/>
      <c r="AP628" s="106"/>
      <c r="AQ628" s="110"/>
      <c r="AR628" s="110"/>
      <c r="AS628" s="109"/>
      <c r="AT628" s="110"/>
      <c r="AU628" s="111"/>
      <c r="AV628" s="111"/>
      <c r="AW628" s="111"/>
      <c r="AX628" s="111"/>
      <c r="AY628" s="113"/>
      <c r="AZ628" s="114"/>
      <c r="BA628" s="115"/>
      <c r="BB628" s="114"/>
    </row>
    <row r="629" ht="21.0" customHeight="1">
      <c r="B629" s="90"/>
      <c r="D629" s="91"/>
      <c r="E629" s="90"/>
      <c r="F629" s="92"/>
      <c r="G629" s="92"/>
      <c r="H629" s="93"/>
      <c r="I629" s="92"/>
      <c r="K629" s="119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119"/>
      <c r="AB629" s="119"/>
      <c r="AF629" s="23"/>
      <c r="AH629" s="101"/>
      <c r="AI629" s="101"/>
      <c r="AJ629" s="102"/>
      <c r="AK629" s="4"/>
      <c r="AL629" s="103"/>
      <c r="AM629" s="104"/>
      <c r="AN629" s="105"/>
      <c r="AO629" s="106"/>
      <c r="AP629" s="106"/>
      <c r="AQ629" s="110"/>
      <c r="AR629" s="110"/>
      <c r="AS629" s="109"/>
      <c r="AT629" s="110"/>
      <c r="AU629" s="111"/>
      <c r="AV629" s="111"/>
      <c r="AW629" s="111"/>
      <c r="AX629" s="111"/>
      <c r="AY629" s="113"/>
      <c r="AZ629" s="114"/>
      <c r="BA629" s="115"/>
      <c r="BB629" s="114"/>
    </row>
    <row r="630" ht="21.0" customHeight="1">
      <c r="B630" s="90"/>
      <c r="D630" s="91"/>
      <c r="E630" s="90"/>
      <c r="F630" s="92"/>
      <c r="G630" s="92"/>
      <c r="H630" s="93"/>
      <c r="I630" s="92"/>
      <c r="K630" s="119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119"/>
      <c r="AB630" s="119"/>
      <c r="AF630" s="23"/>
      <c r="AH630" s="101"/>
      <c r="AI630" s="101"/>
      <c r="AJ630" s="102"/>
      <c r="AK630" s="4"/>
      <c r="AL630" s="103"/>
      <c r="AM630" s="104"/>
      <c r="AN630" s="105"/>
      <c r="AO630" s="106"/>
      <c r="AP630" s="106"/>
      <c r="AQ630" s="110"/>
      <c r="AR630" s="110"/>
      <c r="AS630" s="109"/>
      <c r="AT630" s="110"/>
      <c r="AU630" s="111"/>
      <c r="AV630" s="111"/>
      <c r="AW630" s="111"/>
      <c r="AX630" s="111"/>
      <c r="AY630" s="113"/>
      <c r="AZ630" s="114"/>
      <c r="BA630" s="115"/>
      <c r="BB630" s="114"/>
    </row>
    <row r="631" ht="21.0" customHeight="1">
      <c r="B631" s="90"/>
      <c r="D631" s="91"/>
      <c r="E631" s="90"/>
      <c r="F631" s="92"/>
      <c r="G631" s="92"/>
      <c r="H631" s="93"/>
      <c r="I631" s="92"/>
      <c r="K631" s="119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119"/>
      <c r="AB631" s="119"/>
      <c r="AF631" s="23"/>
      <c r="AH631" s="101"/>
      <c r="AI631" s="101"/>
      <c r="AJ631" s="102"/>
      <c r="AK631" s="4"/>
      <c r="AL631" s="103"/>
      <c r="AM631" s="104"/>
      <c r="AN631" s="105"/>
      <c r="AO631" s="106"/>
      <c r="AP631" s="106"/>
      <c r="AQ631" s="110"/>
      <c r="AR631" s="110"/>
      <c r="AS631" s="109"/>
      <c r="AT631" s="110"/>
      <c r="AU631" s="111"/>
      <c r="AV631" s="111"/>
      <c r="AW631" s="111"/>
      <c r="AX631" s="111"/>
      <c r="AY631" s="113"/>
      <c r="AZ631" s="114"/>
      <c r="BA631" s="115"/>
      <c r="BB631" s="114"/>
    </row>
    <row r="632" ht="21.0" customHeight="1">
      <c r="B632" s="90"/>
      <c r="D632" s="91"/>
      <c r="E632" s="90"/>
      <c r="F632" s="92"/>
      <c r="G632" s="92"/>
      <c r="H632" s="93"/>
      <c r="I632" s="92"/>
      <c r="K632" s="119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119"/>
      <c r="AB632" s="119"/>
      <c r="AF632" s="23"/>
      <c r="AH632" s="101"/>
      <c r="AI632" s="101"/>
      <c r="AJ632" s="102"/>
      <c r="AK632" s="4"/>
      <c r="AL632" s="103"/>
      <c r="AM632" s="104"/>
      <c r="AN632" s="105"/>
      <c r="AO632" s="106"/>
      <c r="AP632" s="106"/>
      <c r="AQ632" s="110"/>
      <c r="AR632" s="110"/>
      <c r="AS632" s="109"/>
      <c r="AT632" s="110"/>
      <c r="AU632" s="111"/>
      <c r="AV632" s="111"/>
      <c r="AW632" s="111"/>
      <c r="AX632" s="111"/>
      <c r="AY632" s="113"/>
      <c r="AZ632" s="114"/>
      <c r="BA632" s="115"/>
      <c r="BB632" s="114"/>
    </row>
    <row r="633" ht="21.0" customHeight="1">
      <c r="B633" s="90"/>
      <c r="D633" s="91"/>
      <c r="E633" s="90"/>
      <c r="F633" s="92"/>
      <c r="G633" s="92"/>
      <c r="H633" s="93"/>
      <c r="I633" s="92"/>
      <c r="K633" s="119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119"/>
      <c r="AB633" s="119"/>
      <c r="AF633" s="23"/>
      <c r="AH633" s="101"/>
      <c r="AI633" s="101"/>
      <c r="AJ633" s="102"/>
      <c r="AK633" s="4"/>
      <c r="AL633" s="103"/>
      <c r="AM633" s="104"/>
      <c r="AN633" s="105"/>
      <c r="AO633" s="106"/>
      <c r="AP633" s="106"/>
      <c r="AQ633" s="110"/>
      <c r="AR633" s="110"/>
      <c r="AS633" s="109"/>
      <c r="AT633" s="110"/>
      <c r="AU633" s="111"/>
      <c r="AV633" s="111"/>
      <c r="AW633" s="111"/>
      <c r="AX633" s="111"/>
      <c r="AY633" s="113"/>
      <c r="AZ633" s="114"/>
      <c r="BA633" s="115"/>
      <c r="BB633" s="114"/>
    </row>
    <row r="634" ht="21.0" customHeight="1">
      <c r="B634" s="90"/>
      <c r="D634" s="91"/>
      <c r="E634" s="90"/>
      <c r="F634" s="92"/>
      <c r="G634" s="92"/>
      <c r="H634" s="93"/>
      <c r="I634" s="92"/>
      <c r="K634" s="119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119"/>
      <c r="AB634" s="119"/>
      <c r="AF634" s="23"/>
      <c r="AH634" s="101"/>
      <c r="AI634" s="101"/>
      <c r="AJ634" s="102"/>
      <c r="AK634" s="4"/>
      <c r="AL634" s="103"/>
      <c r="AM634" s="104"/>
      <c r="AN634" s="105"/>
      <c r="AO634" s="106"/>
      <c r="AP634" s="106"/>
      <c r="AQ634" s="110"/>
      <c r="AR634" s="110"/>
      <c r="AS634" s="109"/>
      <c r="AT634" s="110"/>
      <c r="AU634" s="111"/>
      <c r="AV634" s="111"/>
      <c r="AW634" s="111"/>
      <c r="AX634" s="111"/>
      <c r="AY634" s="113"/>
      <c r="AZ634" s="114"/>
      <c r="BA634" s="115"/>
      <c r="BB634" s="114"/>
    </row>
    <row r="635" ht="21.0" customHeight="1">
      <c r="B635" s="90"/>
      <c r="D635" s="91"/>
      <c r="E635" s="90"/>
      <c r="F635" s="92"/>
      <c r="G635" s="92"/>
      <c r="H635" s="93"/>
      <c r="I635" s="92"/>
      <c r="K635" s="119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119"/>
      <c r="AB635" s="119"/>
      <c r="AF635" s="23"/>
      <c r="AH635" s="101"/>
      <c r="AI635" s="101"/>
      <c r="AJ635" s="102"/>
      <c r="AK635" s="4"/>
      <c r="AL635" s="103"/>
      <c r="AM635" s="104"/>
      <c r="AN635" s="105"/>
      <c r="AO635" s="106"/>
      <c r="AP635" s="106"/>
      <c r="AQ635" s="110"/>
      <c r="AR635" s="110"/>
      <c r="AS635" s="109"/>
      <c r="AT635" s="110"/>
      <c r="AU635" s="111"/>
      <c r="AV635" s="111"/>
      <c r="AW635" s="111"/>
      <c r="AX635" s="111"/>
      <c r="AY635" s="113"/>
      <c r="AZ635" s="114"/>
      <c r="BA635" s="115"/>
      <c r="BB635" s="114"/>
    </row>
    <row r="636" ht="21.0" customHeight="1">
      <c r="B636" s="90"/>
      <c r="D636" s="91"/>
      <c r="E636" s="90"/>
      <c r="F636" s="92"/>
      <c r="G636" s="92"/>
      <c r="H636" s="93"/>
      <c r="I636" s="92"/>
      <c r="K636" s="119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119"/>
      <c r="AB636" s="119"/>
      <c r="AF636" s="23"/>
      <c r="AH636" s="101"/>
      <c r="AI636" s="101"/>
      <c r="AJ636" s="102"/>
      <c r="AK636" s="4"/>
      <c r="AL636" s="103"/>
      <c r="AM636" s="104"/>
      <c r="AN636" s="105"/>
      <c r="AO636" s="106"/>
      <c r="AP636" s="106"/>
      <c r="AQ636" s="110"/>
      <c r="AR636" s="110"/>
      <c r="AS636" s="109"/>
      <c r="AT636" s="110"/>
      <c r="AU636" s="111"/>
      <c r="AV636" s="111"/>
      <c r="AW636" s="111"/>
      <c r="AX636" s="111"/>
      <c r="AY636" s="113"/>
      <c r="AZ636" s="114"/>
      <c r="BA636" s="115"/>
      <c r="BB636" s="114"/>
    </row>
    <row r="637" ht="21.0" customHeight="1">
      <c r="B637" s="90"/>
      <c r="D637" s="91"/>
      <c r="E637" s="90"/>
      <c r="F637" s="92"/>
      <c r="G637" s="92"/>
      <c r="H637" s="93"/>
      <c r="I637" s="92"/>
      <c r="K637" s="119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119"/>
      <c r="AB637" s="119"/>
      <c r="AF637" s="23"/>
      <c r="AH637" s="101"/>
      <c r="AI637" s="101"/>
      <c r="AJ637" s="102"/>
      <c r="AK637" s="4"/>
      <c r="AL637" s="103"/>
      <c r="AM637" s="104"/>
      <c r="AN637" s="105"/>
      <c r="AO637" s="106"/>
      <c r="AP637" s="106"/>
      <c r="AQ637" s="110"/>
      <c r="AR637" s="110"/>
      <c r="AS637" s="109"/>
      <c r="AT637" s="110"/>
      <c r="AU637" s="111"/>
      <c r="AV637" s="111"/>
      <c r="AW637" s="111"/>
      <c r="AX637" s="111"/>
      <c r="AY637" s="113"/>
      <c r="AZ637" s="114"/>
      <c r="BA637" s="115"/>
      <c r="BB637" s="114"/>
    </row>
    <row r="638" ht="21.0" customHeight="1">
      <c r="B638" s="90"/>
      <c r="D638" s="91"/>
      <c r="E638" s="90"/>
      <c r="F638" s="92"/>
      <c r="G638" s="92"/>
      <c r="H638" s="93"/>
      <c r="I638" s="92"/>
      <c r="K638" s="119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119"/>
      <c r="AB638" s="119"/>
      <c r="AF638" s="23"/>
      <c r="AH638" s="101"/>
      <c r="AI638" s="101"/>
      <c r="AJ638" s="102"/>
      <c r="AK638" s="4"/>
      <c r="AL638" s="103"/>
      <c r="AM638" s="104"/>
      <c r="AN638" s="105"/>
      <c r="AO638" s="106"/>
      <c r="AP638" s="106"/>
      <c r="AQ638" s="110"/>
      <c r="AR638" s="110"/>
      <c r="AS638" s="109"/>
      <c r="AT638" s="110"/>
      <c r="AU638" s="111"/>
      <c r="AV638" s="111"/>
      <c r="AW638" s="111"/>
      <c r="AX638" s="111"/>
      <c r="AY638" s="113"/>
      <c r="AZ638" s="114"/>
      <c r="BA638" s="115"/>
      <c r="BB638" s="114"/>
    </row>
    <row r="639" ht="21.0" customHeight="1">
      <c r="B639" s="90"/>
      <c r="D639" s="91"/>
      <c r="E639" s="90"/>
      <c r="F639" s="92"/>
      <c r="G639" s="92"/>
      <c r="H639" s="93"/>
      <c r="I639" s="92"/>
      <c r="K639" s="119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119"/>
      <c r="AB639" s="119"/>
      <c r="AF639" s="23"/>
      <c r="AH639" s="101"/>
      <c r="AI639" s="101"/>
      <c r="AJ639" s="102"/>
      <c r="AK639" s="4"/>
      <c r="AL639" s="103"/>
      <c r="AM639" s="104"/>
      <c r="AN639" s="105"/>
      <c r="AO639" s="106"/>
      <c r="AP639" s="106"/>
      <c r="AQ639" s="110"/>
      <c r="AR639" s="110"/>
      <c r="AS639" s="109"/>
      <c r="AT639" s="110"/>
      <c r="AU639" s="111"/>
      <c r="AV639" s="111"/>
      <c r="AW639" s="111"/>
      <c r="AX639" s="111"/>
      <c r="AY639" s="113"/>
      <c r="AZ639" s="114"/>
      <c r="BA639" s="115"/>
      <c r="BB639" s="114"/>
    </row>
    <row r="640" ht="21.0" customHeight="1">
      <c r="B640" s="90"/>
      <c r="D640" s="91"/>
      <c r="E640" s="90"/>
      <c r="F640" s="92"/>
      <c r="G640" s="92"/>
      <c r="H640" s="93"/>
      <c r="I640" s="92"/>
      <c r="K640" s="119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119"/>
      <c r="AB640" s="119"/>
      <c r="AF640" s="23"/>
      <c r="AH640" s="101"/>
      <c r="AI640" s="101"/>
      <c r="AJ640" s="102"/>
      <c r="AK640" s="4"/>
      <c r="AL640" s="103"/>
      <c r="AM640" s="104"/>
      <c r="AN640" s="105"/>
      <c r="AO640" s="106"/>
      <c r="AP640" s="106"/>
      <c r="AQ640" s="110"/>
      <c r="AR640" s="110"/>
      <c r="AS640" s="109"/>
      <c r="AT640" s="110"/>
      <c r="AU640" s="111"/>
      <c r="AV640" s="111"/>
      <c r="AW640" s="111"/>
      <c r="AX640" s="111"/>
      <c r="AY640" s="113"/>
      <c r="AZ640" s="114"/>
      <c r="BA640" s="115"/>
      <c r="BB640" s="114"/>
    </row>
    <row r="641" ht="21.0" customHeight="1">
      <c r="B641" s="90"/>
      <c r="D641" s="91"/>
      <c r="E641" s="90"/>
      <c r="F641" s="92"/>
      <c r="G641" s="92"/>
      <c r="H641" s="93"/>
      <c r="I641" s="92"/>
      <c r="K641" s="119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119"/>
      <c r="AB641" s="119"/>
      <c r="AF641" s="23"/>
      <c r="AH641" s="101"/>
      <c r="AI641" s="101"/>
      <c r="AJ641" s="102"/>
      <c r="AK641" s="4"/>
      <c r="AL641" s="103"/>
      <c r="AM641" s="104"/>
      <c r="AN641" s="105"/>
      <c r="AO641" s="106"/>
      <c r="AP641" s="106"/>
      <c r="AQ641" s="110"/>
      <c r="AR641" s="110"/>
      <c r="AS641" s="109"/>
      <c r="AT641" s="110"/>
      <c r="AU641" s="111"/>
      <c r="AV641" s="111"/>
      <c r="AW641" s="111"/>
      <c r="AX641" s="111"/>
      <c r="AY641" s="113"/>
      <c r="AZ641" s="114"/>
      <c r="BA641" s="115"/>
      <c r="BB641" s="114"/>
    </row>
    <row r="642" ht="21.0" customHeight="1">
      <c r="B642" s="90"/>
      <c r="D642" s="91"/>
      <c r="E642" s="90"/>
      <c r="F642" s="92"/>
      <c r="G642" s="92"/>
      <c r="H642" s="93"/>
      <c r="I642" s="92"/>
      <c r="K642" s="119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119"/>
      <c r="AB642" s="119"/>
      <c r="AF642" s="23"/>
      <c r="AH642" s="101"/>
      <c r="AI642" s="101"/>
      <c r="AJ642" s="102"/>
      <c r="AK642" s="4"/>
      <c r="AL642" s="103"/>
      <c r="AM642" s="104"/>
      <c r="AN642" s="105"/>
      <c r="AO642" s="106"/>
      <c r="AP642" s="106"/>
      <c r="AQ642" s="110"/>
      <c r="AR642" s="110"/>
      <c r="AS642" s="109"/>
      <c r="AT642" s="110"/>
      <c r="AU642" s="111"/>
      <c r="AV642" s="111"/>
      <c r="AW642" s="111"/>
      <c r="AX642" s="111"/>
      <c r="AY642" s="113"/>
      <c r="AZ642" s="114"/>
      <c r="BA642" s="115"/>
      <c r="BB642" s="114"/>
    </row>
    <row r="643" ht="21.0" customHeight="1">
      <c r="B643" s="90"/>
      <c r="D643" s="91"/>
      <c r="E643" s="90"/>
      <c r="F643" s="92"/>
      <c r="G643" s="92"/>
      <c r="H643" s="93"/>
      <c r="I643" s="92"/>
      <c r="K643" s="119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119"/>
      <c r="AB643" s="119"/>
      <c r="AF643" s="23"/>
      <c r="AH643" s="101"/>
      <c r="AI643" s="101"/>
      <c r="AJ643" s="102"/>
      <c r="AK643" s="4"/>
      <c r="AL643" s="103"/>
      <c r="AM643" s="104"/>
      <c r="AN643" s="105"/>
      <c r="AO643" s="106"/>
      <c r="AP643" s="106"/>
      <c r="AQ643" s="110"/>
      <c r="AR643" s="110"/>
      <c r="AS643" s="109"/>
      <c r="AT643" s="110"/>
      <c r="AU643" s="111"/>
      <c r="AV643" s="111"/>
      <c r="AW643" s="111"/>
      <c r="AX643" s="111"/>
      <c r="AY643" s="113"/>
      <c r="AZ643" s="114"/>
      <c r="BA643" s="115"/>
      <c r="BB643" s="114"/>
    </row>
    <row r="644" ht="21.0" customHeight="1">
      <c r="B644" s="90"/>
      <c r="D644" s="91"/>
      <c r="E644" s="90"/>
      <c r="F644" s="92"/>
      <c r="G644" s="92"/>
      <c r="H644" s="93"/>
      <c r="I644" s="92"/>
      <c r="K644" s="119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119"/>
      <c r="AB644" s="119"/>
      <c r="AF644" s="23"/>
      <c r="AH644" s="101"/>
      <c r="AI644" s="101"/>
      <c r="AJ644" s="102"/>
      <c r="AK644" s="4"/>
      <c r="AL644" s="103"/>
      <c r="AM644" s="104"/>
      <c r="AN644" s="105"/>
      <c r="AO644" s="106"/>
      <c r="AP644" s="106"/>
      <c r="AQ644" s="110"/>
      <c r="AR644" s="110"/>
      <c r="AS644" s="109"/>
      <c r="AT644" s="110"/>
      <c r="AU644" s="111"/>
      <c r="AV644" s="111"/>
      <c r="AW644" s="111"/>
      <c r="AX644" s="111"/>
      <c r="AY644" s="113"/>
      <c r="AZ644" s="114"/>
      <c r="BA644" s="115"/>
      <c r="BB644" s="114"/>
    </row>
    <row r="645" ht="21.0" customHeight="1">
      <c r="B645" s="90"/>
      <c r="D645" s="91"/>
      <c r="E645" s="90"/>
      <c r="F645" s="92"/>
      <c r="G645" s="92"/>
      <c r="H645" s="93"/>
      <c r="I645" s="92"/>
      <c r="K645" s="119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119"/>
      <c r="AB645" s="119"/>
      <c r="AF645" s="23"/>
      <c r="AH645" s="101"/>
      <c r="AI645" s="101"/>
      <c r="AJ645" s="102"/>
      <c r="AK645" s="4"/>
      <c r="AL645" s="103"/>
      <c r="AM645" s="104"/>
      <c r="AN645" s="105"/>
      <c r="AO645" s="106"/>
      <c r="AP645" s="106"/>
      <c r="AQ645" s="110"/>
      <c r="AR645" s="110"/>
      <c r="AS645" s="109"/>
      <c r="AT645" s="110"/>
      <c r="AU645" s="111"/>
      <c r="AV645" s="111"/>
      <c r="AW645" s="111"/>
      <c r="AX645" s="111"/>
      <c r="AY645" s="113"/>
      <c r="AZ645" s="114"/>
      <c r="BA645" s="115"/>
      <c r="BB645" s="114"/>
    </row>
    <row r="646" ht="21.0" customHeight="1">
      <c r="B646" s="90"/>
      <c r="D646" s="91"/>
      <c r="E646" s="90"/>
      <c r="F646" s="92"/>
      <c r="G646" s="92"/>
      <c r="H646" s="93"/>
      <c r="I646" s="92"/>
      <c r="K646" s="119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119"/>
      <c r="AB646" s="119"/>
      <c r="AF646" s="23"/>
      <c r="AH646" s="101"/>
      <c r="AI646" s="101"/>
      <c r="AJ646" s="102"/>
      <c r="AK646" s="4"/>
      <c r="AL646" s="103"/>
      <c r="AM646" s="104"/>
      <c r="AN646" s="105"/>
      <c r="AO646" s="106"/>
      <c r="AP646" s="106"/>
      <c r="AQ646" s="110"/>
      <c r="AR646" s="110"/>
      <c r="AS646" s="109"/>
      <c r="AT646" s="110"/>
      <c r="AU646" s="111"/>
      <c r="AV646" s="111"/>
      <c r="AW646" s="111"/>
      <c r="AX646" s="111"/>
      <c r="AY646" s="113"/>
      <c r="AZ646" s="114"/>
      <c r="BA646" s="115"/>
      <c r="BB646" s="114"/>
    </row>
    <row r="647" ht="21.0" customHeight="1">
      <c r="B647" s="90"/>
      <c r="D647" s="91"/>
      <c r="E647" s="90"/>
      <c r="F647" s="92"/>
      <c r="G647" s="92"/>
      <c r="H647" s="93"/>
      <c r="I647" s="92"/>
      <c r="K647" s="119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119"/>
      <c r="AB647" s="119"/>
      <c r="AF647" s="23"/>
      <c r="AH647" s="101"/>
      <c r="AI647" s="101"/>
      <c r="AJ647" s="102"/>
      <c r="AK647" s="4"/>
      <c r="AL647" s="103"/>
      <c r="AM647" s="104"/>
      <c r="AN647" s="105"/>
      <c r="AO647" s="106"/>
      <c r="AP647" s="106"/>
      <c r="AQ647" s="110"/>
      <c r="AR647" s="110"/>
      <c r="AS647" s="109"/>
      <c r="AT647" s="110"/>
      <c r="AU647" s="111"/>
      <c r="AV647" s="111"/>
      <c r="AW647" s="111"/>
      <c r="AX647" s="111"/>
      <c r="AY647" s="113"/>
      <c r="AZ647" s="114"/>
      <c r="BA647" s="115"/>
      <c r="BB647" s="114"/>
    </row>
    <row r="648" ht="21.0" customHeight="1">
      <c r="B648" s="90"/>
      <c r="D648" s="91"/>
      <c r="E648" s="90"/>
      <c r="F648" s="92"/>
      <c r="G648" s="92"/>
      <c r="H648" s="93"/>
      <c r="I648" s="92"/>
      <c r="K648" s="119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119"/>
      <c r="AB648" s="119"/>
      <c r="AF648" s="23"/>
      <c r="AH648" s="101"/>
      <c r="AI648" s="101"/>
      <c r="AJ648" s="102"/>
      <c r="AK648" s="4"/>
      <c r="AL648" s="103"/>
      <c r="AM648" s="104"/>
      <c r="AN648" s="105"/>
      <c r="AO648" s="106"/>
      <c r="AP648" s="106"/>
      <c r="AQ648" s="110"/>
      <c r="AR648" s="110"/>
      <c r="AS648" s="109"/>
      <c r="AT648" s="110"/>
      <c r="AU648" s="111"/>
      <c r="AV648" s="111"/>
      <c r="AW648" s="111"/>
      <c r="AX648" s="111"/>
      <c r="AY648" s="113"/>
      <c r="AZ648" s="114"/>
      <c r="BA648" s="115"/>
      <c r="BB648" s="114"/>
    </row>
    <row r="649" ht="21.0" customHeight="1">
      <c r="B649" s="90"/>
      <c r="D649" s="91"/>
      <c r="E649" s="90"/>
      <c r="F649" s="92"/>
      <c r="G649" s="92"/>
      <c r="H649" s="93"/>
      <c r="I649" s="92"/>
      <c r="K649" s="119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119"/>
      <c r="AB649" s="119"/>
      <c r="AF649" s="23"/>
      <c r="AH649" s="101"/>
      <c r="AI649" s="101"/>
      <c r="AJ649" s="102"/>
      <c r="AK649" s="4"/>
      <c r="AL649" s="103"/>
      <c r="AM649" s="104"/>
      <c r="AN649" s="105"/>
      <c r="AO649" s="106"/>
      <c r="AP649" s="106"/>
      <c r="AQ649" s="110"/>
      <c r="AR649" s="110"/>
      <c r="AS649" s="109"/>
      <c r="AT649" s="110"/>
      <c r="AU649" s="111"/>
      <c r="AV649" s="111"/>
      <c r="AW649" s="111"/>
      <c r="AX649" s="111"/>
      <c r="AY649" s="113"/>
      <c r="AZ649" s="114"/>
      <c r="BA649" s="115"/>
      <c r="BB649" s="114"/>
    </row>
    <row r="650" ht="21.0" customHeight="1">
      <c r="B650" s="90"/>
      <c r="D650" s="91"/>
      <c r="E650" s="90"/>
      <c r="F650" s="92"/>
      <c r="G650" s="92"/>
      <c r="H650" s="93"/>
      <c r="I650" s="92"/>
      <c r="K650" s="119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119"/>
      <c r="AB650" s="119"/>
      <c r="AF650" s="23"/>
      <c r="AH650" s="101"/>
      <c r="AI650" s="101"/>
      <c r="AJ650" s="102"/>
      <c r="AK650" s="4"/>
      <c r="AL650" s="103"/>
      <c r="AM650" s="104"/>
      <c r="AN650" s="105"/>
      <c r="AO650" s="106"/>
      <c r="AP650" s="106"/>
      <c r="AQ650" s="110"/>
      <c r="AR650" s="110"/>
      <c r="AS650" s="109"/>
      <c r="AT650" s="110"/>
      <c r="AU650" s="111"/>
      <c r="AV650" s="111"/>
      <c r="AW650" s="111"/>
      <c r="AX650" s="111"/>
      <c r="AY650" s="113"/>
      <c r="AZ650" s="114"/>
      <c r="BA650" s="115"/>
      <c r="BB650" s="114"/>
    </row>
    <row r="651" ht="21.0" customHeight="1">
      <c r="B651" s="90"/>
      <c r="D651" s="91"/>
      <c r="E651" s="90"/>
      <c r="F651" s="92"/>
      <c r="G651" s="92"/>
      <c r="H651" s="93"/>
      <c r="I651" s="92"/>
      <c r="K651" s="119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119"/>
      <c r="AB651" s="119"/>
      <c r="AF651" s="23"/>
      <c r="AH651" s="101"/>
      <c r="AI651" s="101"/>
      <c r="AJ651" s="102"/>
      <c r="AK651" s="4"/>
      <c r="AL651" s="103"/>
      <c r="AM651" s="104"/>
      <c r="AN651" s="105"/>
      <c r="AO651" s="106"/>
      <c r="AP651" s="106"/>
      <c r="AQ651" s="110"/>
      <c r="AR651" s="110"/>
      <c r="AS651" s="109"/>
      <c r="AT651" s="110"/>
      <c r="AU651" s="111"/>
      <c r="AV651" s="111"/>
      <c r="AW651" s="111"/>
      <c r="AX651" s="111"/>
      <c r="AY651" s="113"/>
      <c r="AZ651" s="114"/>
      <c r="BA651" s="115"/>
      <c r="BB651" s="114"/>
    </row>
    <row r="652" ht="21.0" customHeight="1">
      <c r="B652" s="90"/>
      <c r="D652" s="91"/>
      <c r="E652" s="90"/>
      <c r="F652" s="92"/>
      <c r="G652" s="92"/>
      <c r="H652" s="93"/>
      <c r="I652" s="92"/>
      <c r="K652" s="119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119"/>
      <c r="AB652" s="119"/>
      <c r="AF652" s="23"/>
      <c r="AH652" s="101"/>
      <c r="AI652" s="101"/>
      <c r="AJ652" s="102"/>
      <c r="AK652" s="4"/>
      <c r="AL652" s="103"/>
      <c r="AM652" s="104"/>
      <c r="AN652" s="105"/>
      <c r="AO652" s="106"/>
      <c r="AP652" s="106"/>
      <c r="AQ652" s="110"/>
      <c r="AR652" s="110"/>
      <c r="AS652" s="109"/>
      <c r="AT652" s="110"/>
      <c r="AU652" s="111"/>
      <c r="AV652" s="111"/>
      <c r="AW652" s="111"/>
      <c r="AX652" s="111"/>
      <c r="AY652" s="113"/>
      <c r="AZ652" s="114"/>
      <c r="BA652" s="115"/>
      <c r="BB652" s="114"/>
    </row>
    <row r="653" ht="21.0" customHeight="1">
      <c r="B653" s="90"/>
      <c r="D653" s="91"/>
      <c r="E653" s="90"/>
      <c r="F653" s="92"/>
      <c r="G653" s="92"/>
      <c r="H653" s="93"/>
      <c r="I653" s="92"/>
      <c r="K653" s="119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119"/>
      <c r="AB653" s="119"/>
      <c r="AF653" s="23"/>
      <c r="AH653" s="101"/>
      <c r="AI653" s="101"/>
      <c r="AJ653" s="102"/>
      <c r="AK653" s="4"/>
      <c r="AL653" s="103"/>
      <c r="AM653" s="104"/>
      <c r="AN653" s="105"/>
      <c r="AO653" s="106"/>
      <c r="AP653" s="106"/>
      <c r="AQ653" s="110"/>
      <c r="AR653" s="110"/>
      <c r="AS653" s="109"/>
      <c r="AT653" s="110"/>
      <c r="AU653" s="111"/>
      <c r="AV653" s="111"/>
      <c r="AW653" s="111"/>
      <c r="AX653" s="111"/>
      <c r="AY653" s="113"/>
      <c r="AZ653" s="114"/>
      <c r="BA653" s="115"/>
      <c r="BB653" s="114"/>
    </row>
    <row r="654" ht="21.0" customHeight="1">
      <c r="B654" s="90"/>
      <c r="D654" s="91"/>
      <c r="E654" s="90"/>
      <c r="F654" s="92"/>
      <c r="G654" s="92"/>
      <c r="H654" s="93"/>
      <c r="I654" s="92"/>
      <c r="K654" s="119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119"/>
      <c r="AB654" s="119"/>
      <c r="AF654" s="23"/>
      <c r="AH654" s="101"/>
      <c r="AI654" s="101"/>
      <c r="AJ654" s="102"/>
      <c r="AK654" s="4"/>
      <c r="AL654" s="103"/>
      <c r="AM654" s="104"/>
      <c r="AN654" s="105"/>
      <c r="AO654" s="106"/>
      <c r="AP654" s="106"/>
      <c r="AQ654" s="110"/>
      <c r="AR654" s="110"/>
      <c r="AS654" s="109"/>
      <c r="AT654" s="110"/>
      <c r="AU654" s="111"/>
      <c r="AV654" s="111"/>
      <c r="AW654" s="111"/>
      <c r="AX654" s="111"/>
      <c r="AY654" s="113"/>
      <c r="AZ654" s="114"/>
      <c r="BA654" s="115"/>
      <c r="BB654" s="114"/>
    </row>
    <row r="655" ht="21.0" customHeight="1">
      <c r="B655" s="90"/>
      <c r="D655" s="91"/>
      <c r="E655" s="90"/>
      <c r="F655" s="92"/>
      <c r="G655" s="92"/>
      <c r="H655" s="93"/>
      <c r="I655" s="92"/>
      <c r="K655" s="119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119"/>
      <c r="AB655" s="119"/>
      <c r="AF655" s="23"/>
      <c r="AH655" s="101"/>
      <c r="AI655" s="101"/>
      <c r="AJ655" s="102"/>
      <c r="AK655" s="4"/>
      <c r="AL655" s="103"/>
      <c r="AM655" s="104"/>
      <c r="AN655" s="105"/>
      <c r="AO655" s="106"/>
      <c r="AP655" s="106"/>
      <c r="AQ655" s="110"/>
      <c r="AR655" s="110"/>
      <c r="AS655" s="109"/>
      <c r="AT655" s="110"/>
      <c r="AU655" s="111"/>
      <c r="AV655" s="111"/>
      <c r="AW655" s="111"/>
      <c r="AX655" s="111"/>
      <c r="AY655" s="113"/>
      <c r="AZ655" s="114"/>
      <c r="BA655" s="115"/>
      <c r="BB655" s="114"/>
    </row>
    <row r="656" ht="21.0" customHeight="1">
      <c r="B656" s="90"/>
      <c r="D656" s="91"/>
      <c r="E656" s="90"/>
      <c r="F656" s="92"/>
      <c r="G656" s="92"/>
      <c r="H656" s="93"/>
      <c r="I656" s="92"/>
      <c r="K656" s="119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119"/>
      <c r="AB656" s="119"/>
      <c r="AF656" s="23"/>
      <c r="AH656" s="101"/>
      <c r="AI656" s="101"/>
      <c r="AJ656" s="102"/>
      <c r="AK656" s="4"/>
      <c r="AL656" s="103"/>
      <c r="AM656" s="104"/>
      <c r="AN656" s="105"/>
      <c r="AO656" s="106"/>
      <c r="AP656" s="106"/>
      <c r="AQ656" s="110"/>
      <c r="AR656" s="110"/>
      <c r="AS656" s="109"/>
      <c r="AT656" s="110"/>
      <c r="AU656" s="111"/>
      <c r="AV656" s="111"/>
      <c r="AW656" s="111"/>
      <c r="AX656" s="111"/>
      <c r="AY656" s="113"/>
      <c r="AZ656" s="114"/>
      <c r="BA656" s="115"/>
      <c r="BB656" s="114"/>
    </row>
    <row r="657" ht="21.0" customHeight="1">
      <c r="B657" s="90"/>
      <c r="D657" s="91"/>
      <c r="E657" s="90"/>
      <c r="F657" s="92"/>
      <c r="G657" s="92"/>
      <c r="H657" s="93"/>
      <c r="I657" s="92"/>
      <c r="K657" s="119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119"/>
      <c r="AB657" s="119"/>
      <c r="AF657" s="23"/>
      <c r="AH657" s="101"/>
      <c r="AI657" s="101"/>
      <c r="AJ657" s="102"/>
      <c r="AK657" s="4"/>
      <c r="AL657" s="103"/>
      <c r="AM657" s="104"/>
      <c r="AN657" s="105"/>
      <c r="AO657" s="106"/>
      <c r="AP657" s="106"/>
      <c r="AQ657" s="110"/>
      <c r="AR657" s="110"/>
      <c r="AS657" s="109"/>
      <c r="AT657" s="110"/>
      <c r="AU657" s="111"/>
      <c r="AV657" s="111"/>
      <c r="AW657" s="111"/>
      <c r="AX657" s="111"/>
      <c r="AY657" s="113"/>
      <c r="AZ657" s="114"/>
      <c r="BA657" s="115"/>
      <c r="BB657" s="114"/>
    </row>
    <row r="658" ht="21.0" customHeight="1">
      <c r="B658" s="90"/>
      <c r="D658" s="91"/>
      <c r="E658" s="90"/>
      <c r="F658" s="92"/>
      <c r="G658" s="92"/>
      <c r="H658" s="93"/>
      <c r="I658" s="92"/>
      <c r="K658" s="119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119"/>
      <c r="AB658" s="119"/>
      <c r="AF658" s="23"/>
      <c r="AH658" s="101"/>
      <c r="AI658" s="101"/>
      <c r="AJ658" s="102"/>
      <c r="AK658" s="4"/>
      <c r="AL658" s="103"/>
      <c r="AM658" s="104"/>
      <c r="AN658" s="105"/>
      <c r="AO658" s="106"/>
      <c r="AP658" s="106"/>
      <c r="AQ658" s="110"/>
      <c r="AR658" s="110"/>
      <c r="AS658" s="109"/>
      <c r="AT658" s="110"/>
      <c r="AU658" s="111"/>
      <c r="AV658" s="111"/>
      <c r="AW658" s="111"/>
      <c r="AX658" s="111"/>
      <c r="AY658" s="113"/>
      <c r="AZ658" s="114"/>
      <c r="BA658" s="115"/>
      <c r="BB658" s="114"/>
    </row>
    <row r="659" ht="21.0" customHeight="1">
      <c r="B659" s="90"/>
      <c r="D659" s="91"/>
      <c r="E659" s="90"/>
      <c r="F659" s="92"/>
      <c r="G659" s="92"/>
      <c r="H659" s="93"/>
      <c r="I659" s="92"/>
      <c r="K659" s="119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119"/>
      <c r="AB659" s="119"/>
      <c r="AF659" s="23"/>
      <c r="AH659" s="101"/>
      <c r="AI659" s="101"/>
      <c r="AJ659" s="102"/>
      <c r="AK659" s="4"/>
      <c r="AL659" s="103"/>
      <c r="AM659" s="104"/>
      <c r="AN659" s="105"/>
      <c r="AO659" s="106"/>
      <c r="AP659" s="106"/>
      <c r="AQ659" s="110"/>
      <c r="AR659" s="110"/>
      <c r="AS659" s="109"/>
      <c r="AT659" s="110"/>
      <c r="AU659" s="111"/>
      <c r="AV659" s="111"/>
      <c r="AW659" s="111"/>
      <c r="AX659" s="111"/>
      <c r="AY659" s="113"/>
      <c r="AZ659" s="114"/>
      <c r="BA659" s="115"/>
      <c r="BB659" s="114"/>
    </row>
    <row r="660" ht="21.0" customHeight="1">
      <c r="B660" s="90"/>
      <c r="D660" s="91"/>
      <c r="E660" s="90"/>
      <c r="F660" s="92"/>
      <c r="G660" s="92"/>
      <c r="H660" s="93"/>
      <c r="I660" s="92"/>
      <c r="K660" s="119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119"/>
      <c r="AB660" s="119"/>
      <c r="AF660" s="23"/>
      <c r="AH660" s="101"/>
      <c r="AI660" s="101"/>
      <c r="AJ660" s="102"/>
      <c r="AK660" s="4"/>
      <c r="AL660" s="103"/>
      <c r="AM660" s="104"/>
      <c r="AN660" s="105"/>
      <c r="AO660" s="106"/>
      <c r="AP660" s="106"/>
      <c r="AQ660" s="110"/>
      <c r="AR660" s="110"/>
      <c r="AS660" s="109"/>
      <c r="AT660" s="110"/>
      <c r="AU660" s="111"/>
      <c r="AV660" s="111"/>
      <c r="AW660" s="111"/>
      <c r="AX660" s="111"/>
      <c r="AY660" s="113"/>
      <c r="AZ660" s="114"/>
      <c r="BA660" s="115"/>
      <c r="BB660" s="114"/>
    </row>
    <row r="661" ht="21.0" customHeight="1">
      <c r="B661" s="90"/>
      <c r="D661" s="91"/>
      <c r="E661" s="90"/>
      <c r="F661" s="92"/>
      <c r="G661" s="92"/>
      <c r="H661" s="93"/>
      <c r="I661" s="92"/>
      <c r="K661" s="119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119"/>
      <c r="AB661" s="119"/>
      <c r="AF661" s="23"/>
      <c r="AH661" s="101"/>
      <c r="AI661" s="101"/>
      <c r="AJ661" s="102"/>
      <c r="AK661" s="4"/>
      <c r="AL661" s="103"/>
      <c r="AM661" s="104"/>
      <c r="AN661" s="105"/>
      <c r="AO661" s="106"/>
      <c r="AP661" s="106"/>
      <c r="AQ661" s="110"/>
      <c r="AR661" s="110"/>
      <c r="AS661" s="109"/>
      <c r="AT661" s="110"/>
      <c r="AU661" s="111"/>
      <c r="AV661" s="111"/>
      <c r="AW661" s="111"/>
      <c r="AX661" s="111"/>
      <c r="AY661" s="113"/>
      <c r="AZ661" s="114"/>
      <c r="BA661" s="115"/>
      <c r="BB661" s="114"/>
    </row>
    <row r="662" ht="21.0" customHeight="1">
      <c r="B662" s="90"/>
      <c r="D662" s="91"/>
      <c r="E662" s="90"/>
      <c r="F662" s="92"/>
      <c r="G662" s="92"/>
      <c r="H662" s="93"/>
      <c r="I662" s="92"/>
      <c r="K662" s="119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119"/>
      <c r="AB662" s="119"/>
      <c r="AF662" s="23"/>
      <c r="AH662" s="101"/>
      <c r="AI662" s="101"/>
      <c r="AJ662" s="102"/>
      <c r="AK662" s="4"/>
      <c r="AL662" s="103"/>
      <c r="AM662" s="104"/>
      <c r="AN662" s="105"/>
      <c r="AO662" s="106"/>
      <c r="AP662" s="106"/>
      <c r="AQ662" s="110"/>
      <c r="AR662" s="110"/>
      <c r="AS662" s="109"/>
      <c r="AT662" s="110"/>
      <c r="AU662" s="111"/>
      <c r="AV662" s="111"/>
      <c r="AW662" s="111"/>
      <c r="AX662" s="111"/>
      <c r="AY662" s="113"/>
      <c r="AZ662" s="114"/>
      <c r="BA662" s="115"/>
      <c r="BB662" s="114"/>
    </row>
    <row r="663" ht="21.0" customHeight="1">
      <c r="B663" s="90"/>
      <c r="D663" s="91"/>
      <c r="E663" s="90"/>
      <c r="F663" s="92"/>
      <c r="G663" s="92"/>
      <c r="H663" s="93"/>
      <c r="I663" s="92"/>
      <c r="K663" s="119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119"/>
      <c r="AB663" s="119"/>
      <c r="AF663" s="23"/>
      <c r="AH663" s="101"/>
      <c r="AI663" s="101"/>
      <c r="AJ663" s="102"/>
      <c r="AK663" s="4"/>
      <c r="AL663" s="103"/>
      <c r="AM663" s="104"/>
      <c r="AN663" s="105"/>
      <c r="AO663" s="106"/>
      <c r="AP663" s="106"/>
      <c r="AQ663" s="110"/>
      <c r="AR663" s="110"/>
      <c r="AS663" s="109"/>
      <c r="AT663" s="110"/>
      <c r="AU663" s="111"/>
      <c r="AV663" s="111"/>
      <c r="AW663" s="111"/>
      <c r="AX663" s="111"/>
      <c r="AY663" s="113"/>
      <c r="AZ663" s="114"/>
      <c r="BA663" s="115"/>
      <c r="BB663" s="114"/>
    </row>
    <row r="664" ht="21.0" customHeight="1">
      <c r="B664" s="90"/>
      <c r="D664" s="91"/>
      <c r="E664" s="90"/>
      <c r="F664" s="92"/>
      <c r="G664" s="92"/>
      <c r="H664" s="93"/>
      <c r="I664" s="92"/>
      <c r="K664" s="119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119"/>
      <c r="AB664" s="119"/>
      <c r="AF664" s="23"/>
      <c r="AH664" s="101"/>
      <c r="AI664" s="101"/>
      <c r="AJ664" s="102"/>
      <c r="AK664" s="4"/>
      <c r="AL664" s="103"/>
      <c r="AM664" s="104"/>
      <c r="AN664" s="105"/>
      <c r="AO664" s="106"/>
      <c r="AP664" s="106"/>
      <c r="AQ664" s="110"/>
      <c r="AR664" s="110"/>
      <c r="AS664" s="109"/>
      <c r="AT664" s="110"/>
      <c r="AU664" s="111"/>
      <c r="AV664" s="111"/>
      <c r="AW664" s="111"/>
      <c r="AX664" s="111"/>
      <c r="AY664" s="113"/>
      <c r="AZ664" s="114"/>
      <c r="BA664" s="115"/>
      <c r="BB664" s="114"/>
    </row>
    <row r="665" ht="21.0" customHeight="1">
      <c r="B665" s="90"/>
      <c r="D665" s="91"/>
      <c r="E665" s="90"/>
      <c r="F665" s="92"/>
      <c r="G665" s="92"/>
      <c r="H665" s="93"/>
      <c r="I665" s="92"/>
      <c r="K665" s="119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119"/>
      <c r="AB665" s="119"/>
      <c r="AF665" s="23"/>
      <c r="AH665" s="101"/>
      <c r="AI665" s="101"/>
      <c r="AJ665" s="102"/>
      <c r="AK665" s="4"/>
      <c r="AL665" s="103"/>
      <c r="AM665" s="104"/>
      <c r="AN665" s="105"/>
      <c r="AO665" s="106"/>
      <c r="AP665" s="106"/>
      <c r="AQ665" s="110"/>
      <c r="AR665" s="110"/>
      <c r="AS665" s="109"/>
      <c r="AT665" s="110"/>
      <c r="AU665" s="111"/>
      <c r="AV665" s="111"/>
      <c r="AW665" s="111"/>
      <c r="AX665" s="111"/>
      <c r="AY665" s="113"/>
      <c r="AZ665" s="114"/>
      <c r="BA665" s="115"/>
      <c r="BB665" s="114"/>
    </row>
    <row r="666" ht="21.0" customHeight="1">
      <c r="B666" s="90"/>
      <c r="D666" s="91"/>
      <c r="E666" s="90"/>
      <c r="F666" s="92"/>
      <c r="G666" s="92"/>
      <c r="H666" s="93"/>
      <c r="I666" s="92"/>
      <c r="K666" s="119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119"/>
      <c r="AB666" s="119"/>
      <c r="AF666" s="23"/>
      <c r="AH666" s="101"/>
      <c r="AI666" s="101"/>
      <c r="AJ666" s="102"/>
      <c r="AK666" s="4"/>
      <c r="AL666" s="103"/>
      <c r="AM666" s="104"/>
      <c r="AN666" s="105"/>
      <c r="AO666" s="106"/>
      <c r="AP666" s="106"/>
      <c r="AQ666" s="110"/>
      <c r="AR666" s="110"/>
      <c r="AS666" s="109"/>
      <c r="AT666" s="110"/>
      <c r="AU666" s="111"/>
      <c r="AV666" s="111"/>
      <c r="AW666" s="111"/>
      <c r="AX666" s="111"/>
      <c r="AY666" s="113"/>
      <c r="AZ666" s="114"/>
      <c r="BA666" s="115"/>
      <c r="BB666" s="114"/>
    </row>
    <row r="667" ht="21.0" customHeight="1">
      <c r="B667" s="90"/>
      <c r="D667" s="91"/>
      <c r="E667" s="90"/>
      <c r="F667" s="92"/>
      <c r="G667" s="92"/>
      <c r="H667" s="93"/>
      <c r="I667" s="92"/>
      <c r="K667" s="119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119"/>
      <c r="AB667" s="119"/>
      <c r="AF667" s="23"/>
      <c r="AH667" s="101"/>
      <c r="AI667" s="101"/>
      <c r="AJ667" s="102"/>
      <c r="AK667" s="4"/>
      <c r="AL667" s="103"/>
      <c r="AM667" s="104"/>
      <c r="AN667" s="105"/>
      <c r="AO667" s="106"/>
      <c r="AP667" s="106"/>
      <c r="AQ667" s="110"/>
      <c r="AR667" s="110"/>
      <c r="AS667" s="109"/>
      <c r="AT667" s="110"/>
      <c r="AU667" s="111"/>
      <c r="AV667" s="111"/>
      <c r="AW667" s="111"/>
      <c r="AX667" s="111"/>
      <c r="AY667" s="113"/>
      <c r="AZ667" s="114"/>
      <c r="BA667" s="115"/>
      <c r="BB667" s="114"/>
    </row>
    <row r="668" ht="21.0" customHeight="1">
      <c r="B668" s="90"/>
      <c r="D668" s="91"/>
      <c r="E668" s="90"/>
      <c r="F668" s="92"/>
      <c r="G668" s="92"/>
      <c r="H668" s="93"/>
      <c r="I668" s="92"/>
      <c r="K668" s="119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119"/>
      <c r="AB668" s="119"/>
      <c r="AF668" s="23"/>
      <c r="AH668" s="101"/>
      <c r="AI668" s="101"/>
      <c r="AJ668" s="102"/>
      <c r="AK668" s="4"/>
      <c r="AL668" s="103"/>
      <c r="AM668" s="104"/>
      <c r="AN668" s="105"/>
      <c r="AO668" s="106"/>
      <c r="AP668" s="106"/>
      <c r="AQ668" s="110"/>
      <c r="AR668" s="110"/>
      <c r="AS668" s="109"/>
      <c r="AT668" s="110"/>
      <c r="AU668" s="111"/>
      <c r="AV668" s="111"/>
      <c r="AW668" s="111"/>
      <c r="AX668" s="111"/>
      <c r="AY668" s="113"/>
      <c r="AZ668" s="114"/>
      <c r="BA668" s="115"/>
      <c r="BB668" s="114"/>
    </row>
    <row r="669" ht="21.0" customHeight="1">
      <c r="B669" s="90"/>
      <c r="D669" s="91"/>
      <c r="E669" s="90"/>
      <c r="F669" s="92"/>
      <c r="G669" s="92"/>
      <c r="H669" s="93"/>
      <c r="I669" s="92"/>
      <c r="K669" s="119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119"/>
      <c r="AB669" s="119"/>
      <c r="AF669" s="23"/>
      <c r="AH669" s="101"/>
      <c r="AI669" s="101"/>
      <c r="AJ669" s="102"/>
      <c r="AK669" s="4"/>
      <c r="AL669" s="103"/>
      <c r="AM669" s="104"/>
      <c r="AN669" s="105"/>
      <c r="AO669" s="106"/>
      <c r="AP669" s="106"/>
      <c r="AQ669" s="110"/>
      <c r="AR669" s="110"/>
      <c r="AS669" s="109"/>
      <c r="AT669" s="110"/>
      <c r="AU669" s="111"/>
      <c r="AV669" s="111"/>
      <c r="AW669" s="111"/>
      <c r="AX669" s="111"/>
      <c r="AY669" s="113"/>
      <c r="AZ669" s="114"/>
      <c r="BA669" s="115"/>
      <c r="BB669" s="114"/>
    </row>
    <row r="670" ht="21.0" customHeight="1">
      <c r="B670" s="90"/>
      <c r="D670" s="91"/>
      <c r="E670" s="90"/>
      <c r="F670" s="92"/>
      <c r="G670" s="92"/>
      <c r="H670" s="93"/>
      <c r="I670" s="92"/>
      <c r="K670" s="119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119"/>
      <c r="AB670" s="119"/>
      <c r="AF670" s="23"/>
      <c r="AH670" s="101"/>
      <c r="AI670" s="101"/>
      <c r="AJ670" s="102"/>
      <c r="AK670" s="4"/>
      <c r="AL670" s="103"/>
      <c r="AM670" s="104"/>
      <c r="AN670" s="105"/>
      <c r="AO670" s="106"/>
      <c r="AP670" s="106"/>
      <c r="AQ670" s="110"/>
      <c r="AR670" s="110"/>
      <c r="AS670" s="109"/>
      <c r="AT670" s="110"/>
      <c r="AU670" s="111"/>
      <c r="AV670" s="111"/>
      <c r="AW670" s="111"/>
      <c r="AX670" s="111"/>
      <c r="AY670" s="113"/>
      <c r="AZ670" s="114"/>
      <c r="BA670" s="115"/>
      <c r="BB670" s="114"/>
    </row>
    <row r="671" ht="21.0" customHeight="1">
      <c r="B671" s="90"/>
      <c r="D671" s="91"/>
      <c r="E671" s="90"/>
      <c r="F671" s="92"/>
      <c r="G671" s="92"/>
      <c r="H671" s="93"/>
      <c r="I671" s="92"/>
      <c r="K671" s="119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119"/>
      <c r="AB671" s="119"/>
      <c r="AF671" s="23"/>
      <c r="AH671" s="101"/>
      <c r="AI671" s="101"/>
      <c r="AJ671" s="102"/>
      <c r="AK671" s="4"/>
      <c r="AL671" s="103"/>
      <c r="AM671" s="104"/>
      <c r="AN671" s="105"/>
      <c r="AO671" s="106"/>
      <c r="AP671" s="106"/>
      <c r="AQ671" s="110"/>
      <c r="AR671" s="110"/>
      <c r="AS671" s="109"/>
      <c r="AT671" s="110"/>
      <c r="AU671" s="111"/>
      <c r="AV671" s="111"/>
      <c r="AW671" s="111"/>
      <c r="AX671" s="111"/>
      <c r="AY671" s="113"/>
      <c r="AZ671" s="114"/>
      <c r="BA671" s="115"/>
      <c r="BB671" s="114"/>
    </row>
    <row r="672" ht="21.0" customHeight="1">
      <c r="B672" s="90"/>
      <c r="D672" s="91"/>
      <c r="E672" s="90"/>
      <c r="F672" s="92"/>
      <c r="G672" s="92"/>
      <c r="H672" s="93"/>
      <c r="I672" s="92"/>
      <c r="K672" s="119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119"/>
      <c r="AB672" s="119"/>
      <c r="AF672" s="23"/>
      <c r="AH672" s="101"/>
      <c r="AI672" s="101"/>
      <c r="AJ672" s="102"/>
      <c r="AK672" s="4"/>
      <c r="AL672" s="103"/>
      <c r="AM672" s="104"/>
      <c r="AN672" s="105"/>
      <c r="AO672" s="106"/>
      <c r="AP672" s="106"/>
      <c r="AQ672" s="110"/>
      <c r="AR672" s="110"/>
      <c r="AS672" s="109"/>
      <c r="AT672" s="110"/>
      <c r="AU672" s="111"/>
      <c r="AV672" s="111"/>
      <c r="AW672" s="111"/>
      <c r="AX672" s="111"/>
      <c r="AY672" s="113"/>
      <c r="AZ672" s="114"/>
      <c r="BA672" s="115"/>
      <c r="BB672" s="114"/>
    </row>
    <row r="673" ht="21.0" customHeight="1">
      <c r="B673" s="90"/>
      <c r="D673" s="91"/>
      <c r="E673" s="90"/>
      <c r="F673" s="92"/>
      <c r="G673" s="92"/>
      <c r="H673" s="93"/>
      <c r="I673" s="92"/>
      <c r="K673" s="119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119"/>
      <c r="AB673" s="119"/>
      <c r="AF673" s="23"/>
      <c r="AH673" s="101"/>
      <c r="AI673" s="101"/>
      <c r="AJ673" s="102"/>
      <c r="AK673" s="4"/>
      <c r="AL673" s="103"/>
      <c r="AM673" s="104"/>
      <c r="AN673" s="105"/>
      <c r="AO673" s="106"/>
      <c r="AP673" s="106"/>
      <c r="AQ673" s="110"/>
      <c r="AR673" s="110"/>
      <c r="AS673" s="109"/>
      <c r="AT673" s="110"/>
      <c r="AU673" s="111"/>
      <c r="AV673" s="111"/>
      <c r="AW673" s="111"/>
      <c r="AX673" s="111"/>
      <c r="AY673" s="113"/>
      <c r="AZ673" s="114"/>
      <c r="BA673" s="115"/>
      <c r="BB673" s="114"/>
    </row>
    <row r="674" ht="21.0" customHeight="1">
      <c r="B674" s="90"/>
      <c r="D674" s="91"/>
      <c r="E674" s="90"/>
      <c r="F674" s="92"/>
      <c r="G674" s="92"/>
      <c r="H674" s="93"/>
      <c r="I674" s="92"/>
      <c r="K674" s="119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119"/>
      <c r="AB674" s="119"/>
      <c r="AF674" s="23"/>
      <c r="AH674" s="101"/>
      <c r="AI674" s="101"/>
      <c r="AJ674" s="102"/>
      <c r="AK674" s="4"/>
      <c r="AL674" s="103"/>
      <c r="AM674" s="104"/>
      <c r="AN674" s="105"/>
      <c r="AO674" s="106"/>
      <c r="AP674" s="106"/>
      <c r="AQ674" s="110"/>
      <c r="AR674" s="110"/>
      <c r="AS674" s="109"/>
      <c r="AT674" s="110"/>
      <c r="AU674" s="111"/>
      <c r="AV674" s="111"/>
      <c r="AW674" s="111"/>
      <c r="AX674" s="111"/>
      <c r="AY674" s="113"/>
      <c r="AZ674" s="114"/>
      <c r="BA674" s="115"/>
      <c r="BB674" s="114"/>
    </row>
    <row r="675" ht="21.0" customHeight="1">
      <c r="B675" s="90"/>
      <c r="D675" s="91"/>
      <c r="E675" s="90"/>
      <c r="F675" s="92"/>
      <c r="G675" s="92"/>
      <c r="H675" s="93"/>
      <c r="I675" s="92"/>
      <c r="K675" s="119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119"/>
      <c r="AB675" s="119"/>
      <c r="AF675" s="23"/>
      <c r="AH675" s="101"/>
      <c r="AI675" s="101"/>
      <c r="AJ675" s="102"/>
      <c r="AK675" s="4"/>
      <c r="AL675" s="103"/>
      <c r="AM675" s="104"/>
      <c r="AN675" s="105"/>
      <c r="AO675" s="106"/>
      <c r="AP675" s="106"/>
      <c r="AQ675" s="110"/>
      <c r="AR675" s="110"/>
      <c r="AS675" s="109"/>
      <c r="AT675" s="110"/>
      <c r="AU675" s="111"/>
      <c r="AV675" s="111"/>
      <c r="AW675" s="111"/>
      <c r="AX675" s="111"/>
      <c r="AY675" s="113"/>
      <c r="AZ675" s="114"/>
      <c r="BA675" s="115"/>
      <c r="BB675" s="114"/>
    </row>
    <row r="676" ht="21.0" customHeight="1">
      <c r="B676" s="90"/>
      <c r="D676" s="91"/>
      <c r="E676" s="90"/>
      <c r="F676" s="92"/>
      <c r="G676" s="92"/>
      <c r="H676" s="93"/>
      <c r="I676" s="92"/>
      <c r="K676" s="119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119"/>
      <c r="AB676" s="119"/>
      <c r="AF676" s="23"/>
      <c r="AH676" s="101"/>
      <c r="AI676" s="101"/>
      <c r="AJ676" s="102"/>
      <c r="AK676" s="4"/>
      <c r="AL676" s="103"/>
      <c r="AM676" s="104"/>
      <c r="AN676" s="105"/>
      <c r="AO676" s="106"/>
      <c r="AP676" s="106"/>
      <c r="AQ676" s="110"/>
      <c r="AR676" s="110"/>
      <c r="AS676" s="109"/>
      <c r="AT676" s="110"/>
      <c r="AU676" s="111"/>
      <c r="AV676" s="111"/>
      <c r="AW676" s="111"/>
      <c r="AX676" s="111"/>
      <c r="AY676" s="113"/>
      <c r="AZ676" s="114"/>
      <c r="BA676" s="115"/>
      <c r="BB676" s="114"/>
    </row>
    <row r="677" ht="21.0" customHeight="1">
      <c r="B677" s="90"/>
      <c r="D677" s="91"/>
      <c r="E677" s="90"/>
      <c r="F677" s="92"/>
      <c r="G677" s="92"/>
      <c r="H677" s="93"/>
      <c r="I677" s="92"/>
      <c r="K677" s="119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119"/>
      <c r="AB677" s="119"/>
      <c r="AF677" s="23"/>
      <c r="AH677" s="101"/>
      <c r="AI677" s="101"/>
      <c r="AJ677" s="102"/>
      <c r="AK677" s="4"/>
      <c r="AL677" s="103"/>
      <c r="AM677" s="104"/>
      <c r="AN677" s="105"/>
      <c r="AO677" s="106"/>
      <c r="AP677" s="106"/>
      <c r="AQ677" s="110"/>
      <c r="AR677" s="110"/>
      <c r="AS677" s="109"/>
      <c r="AT677" s="110"/>
      <c r="AU677" s="111"/>
      <c r="AV677" s="111"/>
      <c r="AW677" s="111"/>
      <c r="AX677" s="111"/>
      <c r="AY677" s="113"/>
      <c r="AZ677" s="114"/>
      <c r="BA677" s="115"/>
      <c r="BB677" s="114"/>
    </row>
    <row r="678" ht="21.0" customHeight="1">
      <c r="B678" s="90"/>
      <c r="D678" s="91"/>
      <c r="E678" s="90"/>
      <c r="F678" s="92"/>
      <c r="G678" s="92"/>
      <c r="H678" s="93"/>
      <c r="I678" s="92"/>
      <c r="K678" s="119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119"/>
      <c r="AB678" s="119"/>
      <c r="AF678" s="23"/>
      <c r="AH678" s="101"/>
      <c r="AI678" s="101"/>
      <c r="AJ678" s="102"/>
      <c r="AK678" s="4"/>
      <c r="AL678" s="103"/>
      <c r="AM678" s="104"/>
      <c r="AN678" s="105"/>
      <c r="AO678" s="106"/>
      <c r="AP678" s="106"/>
      <c r="AQ678" s="110"/>
      <c r="AR678" s="110"/>
      <c r="AS678" s="109"/>
      <c r="AT678" s="110"/>
      <c r="AU678" s="111"/>
      <c r="AV678" s="111"/>
      <c r="AW678" s="111"/>
      <c r="AX678" s="111"/>
      <c r="AY678" s="113"/>
      <c r="AZ678" s="114"/>
      <c r="BA678" s="115"/>
      <c r="BB678" s="114"/>
    </row>
    <row r="679" ht="21.0" customHeight="1">
      <c r="B679" s="90"/>
      <c r="D679" s="91"/>
      <c r="E679" s="90"/>
      <c r="F679" s="92"/>
      <c r="G679" s="92"/>
      <c r="H679" s="93"/>
      <c r="I679" s="92"/>
      <c r="K679" s="119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119"/>
      <c r="AB679" s="119"/>
      <c r="AF679" s="23"/>
      <c r="AH679" s="101"/>
      <c r="AI679" s="101"/>
      <c r="AJ679" s="102"/>
      <c r="AK679" s="4"/>
      <c r="AL679" s="103"/>
      <c r="AM679" s="104"/>
      <c r="AN679" s="105"/>
      <c r="AO679" s="106"/>
      <c r="AP679" s="106"/>
      <c r="AQ679" s="110"/>
      <c r="AR679" s="110"/>
      <c r="AS679" s="109"/>
      <c r="AT679" s="110"/>
      <c r="AU679" s="111"/>
      <c r="AV679" s="111"/>
      <c r="AW679" s="111"/>
      <c r="AX679" s="111"/>
      <c r="AY679" s="113"/>
      <c r="AZ679" s="114"/>
      <c r="BA679" s="115"/>
      <c r="BB679" s="114"/>
    </row>
    <row r="680" ht="21.0" customHeight="1">
      <c r="B680" s="90"/>
      <c r="D680" s="91"/>
      <c r="E680" s="90"/>
      <c r="F680" s="92"/>
      <c r="G680" s="92"/>
      <c r="H680" s="93"/>
      <c r="I680" s="92"/>
      <c r="K680" s="119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119"/>
      <c r="AB680" s="119"/>
      <c r="AF680" s="23"/>
      <c r="AH680" s="101"/>
      <c r="AI680" s="101"/>
      <c r="AJ680" s="102"/>
      <c r="AK680" s="4"/>
      <c r="AL680" s="103"/>
      <c r="AM680" s="104"/>
      <c r="AN680" s="105"/>
      <c r="AO680" s="106"/>
      <c r="AP680" s="106"/>
      <c r="AQ680" s="110"/>
      <c r="AR680" s="110"/>
      <c r="AS680" s="109"/>
      <c r="AT680" s="110"/>
      <c r="AU680" s="111"/>
      <c r="AV680" s="111"/>
      <c r="AW680" s="111"/>
      <c r="AX680" s="111"/>
      <c r="AY680" s="113"/>
      <c r="AZ680" s="114"/>
      <c r="BA680" s="115"/>
      <c r="BB680" s="114"/>
    </row>
    <row r="681" ht="21.0" customHeight="1">
      <c r="B681" s="90"/>
      <c r="D681" s="91"/>
      <c r="E681" s="90"/>
      <c r="F681" s="92"/>
      <c r="G681" s="92"/>
      <c r="H681" s="93"/>
      <c r="I681" s="92"/>
      <c r="K681" s="119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119"/>
      <c r="AB681" s="119"/>
      <c r="AF681" s="23"/>
      <c r="AH681" s="101"/>
      <c r="AI681" s="101"/>
      <c r="AJ681" s="102"/>
      <c r="AK681" s="4"/>
      <c r="AL681" s="103"/>
      <c r="AM681" s="104"/>
      <c r="AN681" s="105"/>
      <c r="AO681" s="106"/>
      <c r="AP681" s="106"/>
      <c r="AQ681" s="110"/>
      <c r="AR681" s="110"/>
      <c r="AS681" s="109"/>
      <c r="AT681" s="110"/>
      <c r="AU681" s="111"/>
      <c r="AV681" s="111"/>
      <c r="AW681" s="111"/>
      <c r="AX681" s="111"/>
      <c r="AY681" s="113"/>
      <c r="AZ681" s="114"/>
      <c r="BA681" s="115"/>
      <c r="BB681" s="114"/>
    </row>
    <row r="682" ht="21.0" customHeight="1">
      <c r="B682" s="90"/>
      <c r="D682" s="91"/>
      <c r="E682" s="90"/>
      <c r="F682" s="92"/>
      <c r="G682" s="92"/>
      <c r="H682" s="93"/>
      <c r="I682" s="92"/>
      <c r="K682" s="119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119"/>
      <c r="AB682" s="119"/>
      <c r="AF682" s="23"/>
      <c r="AH682" s="101"/>
      <c r="AI682" s="101"/>
      <c r="AJ682" s="102"/>
      <c r="AK682" s="4"/>
      <c r="AL682" s="103"/>
      <c r="AM682" s="104"/>
      <c r="AN682" s="105"/>
      <c r="AO682" s="106"/>
      <c r="AP682" s="106"/>
      <c r="AQ682" s="110"/>
      <c r="AR682" s="110"/>
      <c r="AS682" s="109"/>
      <c r="AT682" s="110"/>
      <c r="AU682" s="111"/>
      <c r="AV682" s="111"/>
      <c r="AW682" s="111"/>
      <c r="AX682" s="111"/>
      <c r="AY682" s="113"/>
      <c r="AZ682" s="114"/>
      <c r="BA682" s="115"/>
      <c r="BB682" s="114"/>
    </row>
    <row r="683" ht="21.0" customHeight="1">
      <c r="B683" s="90"/>
      <c r="D683" s="91"/>
      <c r="E683" s="90"/>
      <c r="F683" s="92"/>
      <c r="G683" s="92"/>
      <c r="H683" s="93"/>
      <c r="I683" s="92"/>
      <c r="K683" s="119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119"/>
      <c r="AB683" s="119"/>
      <c r="AF683" s="23"/>
      <c r="AH683" s="101"/>
      <c r="AI683" s="101"/>
      <c r="AJ683" s="102"/>
      <c r="AK683" s="4"/>
      <c r="AL683" s="103"/>
      <c r="AM683" s="104"/>
      <c r="AN683" s="105"/>
      <c r="AO683" s="106"/>
      <c r="AP683" s="106"/>
      <c r="AQ683" s="110"/>
      <c r="AR683" s="110"/>
      <c r="AS683" s="109"/>
      <c r="AT683" s="110"/>
      <c r="AU683" s="111"/>
      <c r="AV683" s="111"/>
      <c r="AW683" s="111"/>
      <c r="AX683" s="111"/>
      <c r="AY683" s="113"/>
      <c r="AZ683" s="114"/>
      <c r="BA683" s="115"/>
      <c r="BB683" s="114"/>
    </row>
    <row r="684" ht="21.0" customHeight="1">
      <c r="B684" s="90"/>
      <c r="D684" s="91"/>
      <c r="E684" s="90"/>
      <c r="F684" s="92"/>
      <c r="G684" s="92"/>
      <c r="H684" s="93"/>
      <c r="I684" s="92"/>
      <c r="K684" s="119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119"/>
      <c r="AB684" s="119"/>
      <c r="AF684" s="23"/>
      <c r="AH684" s="101"/>
      <c r="AI684" s="101"/>
      <c r="AJ684" s="102"/>
      <c r="AK684" s="4"/>
      <c r="AL684" s="103"/>
      <c r="AM684" s="104"/>
      <c r="AN684" s="105"/>
      <c r="AO684" s="106"/>
      <c r="AP684" s="106"/>
      <c r="AQ684" s="110"/>
      <c r="AR684" s="110"/>
      <c r="AS684" s="109"/>
      <c r="AT684" s="110"/>
      <c r="AU684" s="111"/>
      <c r="AV684" s="111"/>
      <c r="AW684" s="111"/>
      <c r="AX684" s="111"/>
      <c r="AY684" s="113"/>
      <c r="AZ684" s="114"/>
      <c r="BA684" s="115"/>
      <c r="BB684" s="114"/>
    </row>
    <row r="685" ht="21.0" customHeight="1">
      <c r="B685" s="90"/>
      <c r="D685" s="91"/>
      <c r="E685" s="90"/>
      <c r="F685" s="92"/>
      <c r="G685" s="92"/>
      <c r="H685" s="93"/>
      <c r="I685" s="92"/>
      <c r="K685" s="119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119"/>
      <c r="AB685" s="119"/>
      <c r="AF685" s="23"/>
      <c r="AH685" s="101"/>
      <c r="AI685" s="101"/>
      <c r="AJ685" s="102"/>
      <c r="AK685" s="4"/>
      <c r="AL685" s="103"/>
      <c r="AM685" s="104"/>
      <c r="AN685" s="105"/>
      <c r="AO685" s="106"/>
      <c r="AP685" s="106"/>
      <c r="AQ685" s="110"/>
      <c r="AR685" s="110"/>
      <c r="AS685" s="109"/>
      <c r="AT685" s="110"/>
      <c r="AU685" s="111"/>
      <c r="AV685" s="111"/>
      <c r="AW685" s="111"/>
      <c r="AX685" s="111"/>
      <c r="AY685" s="113"/>
      <c r="AZ685" s="114"/>
      <c r="BA685" s="115"/>
      <c r="BB685" s="114"/>
    </row>
    <row r="686" ht="21.0" customHeight="1">
      <c r="B686" s="90"/>
      <c r="D686" s="91"/>
      <c r="E686" s="90"/>
      <c r="F686" s="92"/>
      <c r="G686" s="92"/>
      <c r="H686" s="93"/>
      <c r="I686" s="92"/>
      <c r="K686" s="119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119"/>
      <c r="AB686" s="119"/>
      <c r="AF686" s="23"/>
      <c r="AH686" s="101"/>
      <c r="AI686" s="101"/>
      <c r="AJ686" s="102"/>
      <c r="AK686" s="4"/>
      <c r="AL686" s="103"/>
      <c r="AM686" s="104"/>
      <c r="AN686" s="105"/>
      <c r="AO686" s="106"/>
      <c r="AP686" s="106"/>
      <c r="AQ686" s="110"/>
      <c r="AR686" s="110"/>
      <c r="AS686" s="109"/>
      <c r="AT686" s="110"/>
      <c r="AU686" s="111"/>
      <c r="AV686" s="111"/>
      <c r="AW686" s="111"/>
      <c r="AX686" s="111"/>
      <c r="AY686" s="113"/>
      <c r="AZ686" s="114"/>
      <c r="BA686" s="115"/>
      <c r="BB686" s="114"/>
    </row>
    <row r="687" ht="21.0" customHeight="1">
      <c r="B687" s="90"/>
      <c r="D687" s="91"/>
      <c r="E687" s="90"/>
      <c r="F687" s="92"/>
      <c r="G687" s="92"/>
      <c r="H687" s="93"/>
      <c r="I687" s="92"/>
      <c r="K687" s="119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119"/>
      <c r="AB687" s="119"/>
      <c r="AF687" s="23"/>
      <c r="AH687" s="101"/>
      <c r="AI687" s="101"/>
      <c r="AJ687" s="102"/>
      <c r="AK687" s="4"/>
      <c r="AL687" s="103"/>
      <c r="AM687" s="104"/>
      <c r="AN687" s="105"/>
      <c r="AO687" s="106"/>
      <c r="AP687" s="106"/>
      <c r="AQ687" s="110"/>
      <c r="AR687" s="110"/>
      <c r="AS687" s="109"/>
      <c r="AT687" s="110"/>
      <c r="AU687" s="111"/>
      <c r="AV687" s="111"/>
      <c r="AW687" s="111"/>
      <c r="AX687" s="111"/>
      <c r="AY687" s="113"/>
      <c r="AZ687" s="114"/>
      <c r="BA687" s="115"/>
      <c r="BB687" s="114"/>
    </row>
    <row r="688" ht="21.0" customHeight="1">
      <c r="B688" s="90"/>
      <c r="D688" s="91"/>
      <c r="E688" s="90"/>
      <c r="F688" s="92"/>
      <c r="G688" s="92"/>
      <c r="H688" s="93"/>
      <c r="I688" s="92"/>
      <c r="K688" s="119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119"/>
      <c r="AB688" s="119"/>
      <c r="AF688" s="23"/>
      <c r="AH688" s="101"/>
      <c r="AI688" s="101"/>
      <c r="AJ688" s="102"/>
      <c r="AK688" s="4"/>
      <c r="AL688" s="103"/>
      <c r="AM688" s="104"/>
      <c r="AN688" s="105"/>
      <c r="AO688" s="106"/>
      <c r="AP688" s="106"/>
      <c r="AQ688" s="110"/>
      <c r="AR688" s="110"/>
      <c r="AS688" s="109"/>
      <c r="AT688" s="110"/>
      <c r="AU688" s="111"/>
      <c r="AV688" s="111"/>
      <c r="AW688" s="111"/>
      <c r="AX688" s="111"/>
      <c r="AY688" s="113"/>
      <c r="AZ688" s="114"/>
      <c r="BA688" s="115"/>
      <c r="BB688" s="114"/>
    </row>
    <row r="689" ht="21.0" customHeight="1">
      <c r="B689" s="90"/>
      <c r="D689" s="91"/>
      <c r="E689" s="90"/>
      <c r="F689" s="92"/>
      <c r="G689" s="92"/>
      <c r="H689" s="93"/>
      <c r="I689" s="92"/>
      <c r="K689" s="119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119"/>
      <c r="AB689" s="119"/>
      <c r="AF689" s="23"/>
      <c r="AH689" s="101"/>
      <c r="AI689" s="101"/>
      <c r="AJ689" s="102"/>
      <c r="AK689" s="4"/>
      <c r="AL689" s="103"/>
      <c r="AM689" s="104"/>
      <c r="AN689" s="105"/>
      <c r="AO689" s="106"/>
      <c r="AP689" s="106"/>
      <c r="AQ689" s="110"/>
      <c r="AR689" s="110"/>
      <c r="AS689" s="109"/>
      <c r="AT689" s="110"/>
      <c r="AU689" s="111"/>
      <c r="AV689" s="111"/>
      <c r="AW689" s="111"/>
      <c r="AX689" s="111"/>
      <c r="AY689" s="113"/>
      <c r="AZ689" s="114"/>
      <c r="BA689" s="115"/>
      <c r="BB689" s="114"/>
    </row>
    <row r="690" ht="21.0" customHeight="1">
      <c r="B690" s="90"/>
      <c r="D690" s="91"/>
      <c r="E690" s="90"/>
      <c r="F690" s="92"/>
      <c r="G690" s="92"/>
      <c r="H690" s="93"/>
      <c r="I690" s="92"/>
      <c r="K690" s="119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119"/>
      <c r="AB690" s="119"/>
      <c r="AF690" s="23"/>
      <c r="AH690" s="101"/>
      <c r="AI690" s="101"/>
      <c r="AJ690" s="102"/>
      <c r="AK690" s="4"/>
      <c r="AL690" s="103"/>
      <c r="AM690" s="104"/>
      <c r="AN690" s="105"/>
      <c r="AO690" s="106"/>
      <c r="AP690" s="106"/>
      <c r="AQ690" s="110"/>
      <c r="AR690" s="110"/>
      <c r="AS690" s="109"/>
      <c r="AT690" s="110"/>
      <c r="AU690" s="111"/>
      <c r="AV690" s="111"/>
      <c r="AW690" s="111"/>
      <c r="AX690" s="111"/>
      <c r="AY690" s="113"/>
      <c r="AZ690" s="114"/>
      <c r="BA690" s="115"/>
      <c r="BB690" s="114"/>
    </row>
    <row r="691" ht="21.0" customHeight="1">
      <c r="B691" s="90"/>
      <c r="D691" s="91"/>
      <c r="E691" s="90"/>
      <c r="F691" s="92"/>
      <c r="G691" s="92"/>
      <c r="H691" s="93"/>
      <c r="I691" s="92"/>
      <c r="K691" s="119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119"/>
      <c r="AB691" s="119"/>
      <c r="AF691" s="23"/>
      <c r="AH691" s="101"/>
      <c r="AI691" s="101"/>
      <c r="AJ691" s="102"/>
      <c r="AK691" s="4"/>
      <c r="AL691" s="103"/>
      <c r="AM691" s="104"/>
      <c r="AN691" s="105"/>
      <c r="AO691" s="106"/>
      <c r="AP691" s="106"/>
      <c r="AQ691" s="110"/>
      <c r="AR691" s="110"/>
      <c r="AS691" s="109"/>
      <c r="AT691" s="110"/>
      <c r="AU691" s="111"/>
      <c r="AV691" s="111"/>
      <c r="AW691" s="111"/>
      <c r="AX691" s="111"/>
      <c r="AY691" s="113"/>
      <c r="AZ691" s="114"/>
      <c r="BA691" s="115"/>
      <c r="BB691" s="114"/>
    </row>
    <row r="692" ht="21.0" customHeight="1">
      <c r="B692" s="90"/>
      <c r="D692" s="91"/>
      <c r="E692" s="90"/>
      <c r="F692" s="92"/>
      <c r="G692" s="92"/>
      <c r="H692" s="93"/>
      <c r="I692" s="92"/>
      <c r="K692" s="119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119"/>
      <c r="AB692" s="119"/>
      <c r="AF692" s="23"/>
      <c r="AH692" s="101"/>
      <c r="AI692" s="101"/>
      <c r="AJ692" s="102"/>
      <c r="AK692" s="4"/>
      <c r="AL692" s="103"/>
      <c r="AM692" s="104"/>
      <c r="AN692" s="105"/>
      <c r="AO692" s="106"/>
      <c r="AP692" s="106"/>
      <c r="AQ692" s="110"/>
      <c r="AR692" s="110"/>
      <c r="AS692" s="109"/>
      <c r="AT692" s="110"/>
      <c r="AU692" s="111"/>
      <c r="AV692" s="111"/>
      <c r="AW692" s="111"/>
      <c r="AX692" s="111"/>
      <c r="AY692" s="113"/>
      <c r="AZ692" s="114"/>
      <c r="BA692" s="115"/>
      <c r="BB692" s="114"/>
    </row>
    <row r="693" ht="21.0" customHeight="1">
      <c r="B693" s="90"/>
      <c r="D693" s="91"/>
      <c r="E693" s="90"/>
      <c r="F693" s="92"/>
      <c r="G693" s="92"/>
      <c r="H693" s="93"/>
      <c r="I693" s="92"/>
      <c r="K693" s="119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119"/>
      <c r="AB693" s="119"/>
      <c r="AF693" s="23"/>
      <c r="AH693" s="101"/>
      <c r="AI693" s="101"/>
      <c r="AJ693" s="102"/>
      <c r="AK693" s="4"/>
      <c r="AL693" s="103"/>
      <c r="AM693" s="104"/>
      <c r="AN693" s="105"/>
      <c r="AO693" s="106"/>
      <c r="AP693" s="106"/>
      <c r="AQ693" s="110"/>
      <c r="AR693" s="110"/>
      <c r="AS693" s="109"/>
      <c r="AT693" s="110"/>
      <c r="AU693" s="111"/>
      <c r="AV693" s="111"/>
      <c r="AW693" s="111"/>
      <c r="AX693" s="111"/>
      <c r="AY693" s="113"/>
      <c r="AZ693" s="114"/>
      <c r="BA693" s="115"/>
      <c r="BB693" s="114"/>
    </row>
    <row r="694" ht="21.0" customHeight="1">
      <c r="B694" s="90"/>
      <c r="D694" s="91"/>
      <c r="E694" s="90"/>
      <c r="F694" s="92"/>
      <c r="G694" s="92"/>
      <c r="H694" s="93"/>
      <c r="I694" s="92"/>
      <c r="K694" s="119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119"/>
      <c r="AB694" s="119"/>
      <c r="AF694" s="23"/>
      <c r="AH694" s="101"/>
      <c r="AI694" s="101"/>
      <c r="AJ694" s="102"/>
      <c r="AK694" s="4"/>
      <c r="AL694" s="103"/>
      <c r="AM694" s="104"/>
      <c r="AN694" s="105"/>
      <c r="AO694" s="106"/>
      <c r="AP694" s="106"/>
      <c r="AQ694" s="110"/>
      <c r="AR694" s="110"/>
      <c r="AS694" s="109"/>
      <c r="AT694" s="110"/>
      <c r="AU694" s="111"/>
      <c r="AV694" s="111"/>
      <c r="AW694" s="111"/>
      <c r="AX694" s="111"/>
      <c r="AY694" s="113"/>
      <c r="AZ694" s="114"/>
      <c r="BA694" s="115"/>
      <c r="BB694" s="114"/>
    </row>
    <row r="695" ht="21.0" customHeight="1">
      <c r="B695" s="90"/>
      <c r="D695" s="91"/>
      <c r="E695" s="90"/>
      <c r="F695" s="92"/>
      <c r="G695" s="92"/>
      <c r="H695" s="93"/>
      <c r="I695" s="92"/>
      <c r="K695" s="119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119"/>
      <c r="AB695" s="119"/>
      <c r="AF695" s="23"/>
      <c r="AH695" s="101"/>
      <c r="AI695" s="101"/>
      <c r="AJ695" s="102"/>
      <c r="AK695" s="4"/>
      <c r="AL695" s="103"/>
      <c r="AM695" s="104"/>
      <c r="AN695" s="105"/>
      <c r="AO695" s="106"/>
      <c r="AP695" s="106"/>
      <c r="AQ695" s="110"/>
      <c r="AR695" s="110"/>
      <c r="AS695" s="109"/>
      <c r="AT695" s="110"/>
      <c r="AU695" s="111"/>
      <c r="AV695" s="111"/>
      <c r="AW695" s="111"/>
      <c r="AX695" s="111"/>
      <c r="AY695" s="113"/>
      <c r="AZ695" s="114"/>
      <c r="BA695" s="115"/>
      <c r="BB695" s="114"/>
    </row>
    <row r="696" ht="21.0" customHeight="1">
      <c r="B696" s="90"/>
      <c r="D696" s="91"/>
      <c r="E696" s="90"/>
      <c r="F696" s="92"/>
      <c r="G696" s="92"/>
      <c r="H696" s="93"/>
      <c r="I696" s="92"/>
      <c r="K696" s="119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119"/>
      <c r="AB696" s="119"/>
      <c r="AF696" s="23"/>
      <c r="AH696" s="101"/>
      <c r="AI696" s="101"/>
      <c r="AJ696" s="102"/>
      <c r="AK696" s="4"/>
      <c r="AL696" s="103"/>
      <c r="AM696" s="104"/>
      <c r="AN696" s="105"/>
      <c r="AO696" s="106"/>
      <c r="AP696" s="106"/>
      <c r="AQ696" s="110"/>
      <c r="AR696" s="110"/>
      <c r="AS696" s="109"/>
      <c r="AT696" s="110"/>
      <c r="AU696" s="111"/>
      <c r="AV696" s="111"/>
      <c r="AW696" s="111"/>
      <c r="AX696" s="111"/>
      <c r="AY696" s="113"/>
      <c r="AZ696" s="114"/>
      <c r="BA696" s="115"/>
      <c r="BB696" s="114"/>
    </row>
    <row r="697" ht="21.0" customHeight="1">
      <c r="B697" s="90"/>
      <c r="D697" s="91"/>
      <c r="E697" s="90"/>
      <c r="F697" s="92"/>
      <c r="G697" s="92"/>
      <c r="H697" s="93"/>
      <c r="I697" s="92"/>
      <c r="K697" s="119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119"/>
      <c r="AB697" s="119"/>
      <c r="AF697" s="23"/>
      <c r="AH697" s="101"/>
      <c r="AI697" s="101"/>
      <c r="AJ697" s="102"/>
      <c r="AK697" s="4"/>
      <c r="AL697" s="103"/>
      <c r="AM697" s="104"/>
      <c r="AN697" s="105"/>
      <c r="AO697" s="106"/>
      <c r="AP697" s="106"/>
      <c r="AQ697" s="110"/>
      <c r="AR697" s="110"/>
      <c r="AS697" s="109"/>
      <c r="AT697" s="110"/>
      <c r="AU697" s="111"/>
      <c r="AV697" s="111"/>
      <c r="AW697" s="111"/>
      <c r="AX697" s="111"/>
      <c r="AY697" s="113"/>
      <c r="AZ697" s="114"/>
      <c r="BA697" s="115"/>
      <c r="BB697" s="114"/>
    </row>
    <row r="698" ht="21.0" customHeight="1">
      <c r="B698" s="90"/>
      <c r="D698" s="91"/>
      <c r="E698" s="90"/>
      <c r="F698" s="92"/>
      <c r="G698" s="92"/>
      <c r="H698" s="93"/>
      <c r="I698" s="92"/>
      <c r="K698" s="119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119"/>
      <c r="AB698" s="119"/>
      <c r="AF698" s="23"/>
      <c r="AH698" s="101"/>
      <c r="AI698" s="101"/>
      <c r="AJ698" s="102"/>
      <c r="AK698" s="4"/>
      <c r="AL698" s="103"/>
      <c r="AM698" s="104"/>
      <c r="AN698" s="105"/>
      <c r="AO698" s="106"/>
      <c r="AP698" s="106"/>
      <c r="AQ698" s="110"/>
      <c r="AR698" s="110"/>
      <c r="AS698" s="109"/>
      <c r="AT698" s="110"/>
      <c r="AU698" s="111"/>
      <c r="AV698" s="111"/>
      <c r="AW698" s="111"/>
      <c r="AX698" s="111"/>
      <c r="AY698" s="113"/>
      <c r="AZ698" s="114"/>
      <c r="BA698" s="115"/>
      <c r="BB698" s="114"/>
    </row>
    <row r="699" ht="21.0" customHeight="1">
      <c r="B699" s="90"/>
      <c r="D699" s="91"/>
      <c r="E699" s="90"/>
      <c r="F699" s="92"/>
      <c r="G699" s="92"/>
      <c r="H699" s="93"/>
      <c r="I699" s="92"/>
      <c r="K699" s="119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119"/>
      <c r="AB699" s="119"/>
      <c r="AF699" s="23"/>
      <c r="AH699" s="101"/>
      <c r="AI699" s="101"/>
      <c r="AJ699" s="102"/>
      <c r="AK699" s="4"/>
      <c r="AL699" s="103"/>
      <c r="AM699" s="104"/>
      <c r="AN699" s="105"/>
      <c r="AO699" s="106"/>
      <c r="AP699" s="106"/>
      <c r="AQ699" s="110"/>
      <c r="AR699" s="110"/>
      <c r="AS699" s="109"/>
      <c r="AT699" s="110"/>
      <c r="AU699" s="111"/>
      <c r="AV699" s="111"/>
      <c r="AW699" s="111"/>
      <c r="AX699" s="111"/>
      <c r="AY699" s="113"/>
      <c r="AZ699" s="114"/>
      <c r="BA699" s="115"/>
      <c r="BB699" s="114"/>
    </row>
    <row r="700" ht="21.0" customHeight="1">
      <c r="B700" s="90"/>
      <c r="D700" s="91"/>
      <c r="E700" s="90"/>
      <c r="F700" s="92"/>
      <c r="G700" s="92"/>
      <c r="H700" s="93"/>
      <c r="I700" s="92"/>
      <c r="K700" s="119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119"/>
      <c r="AB700" s="119"/>
      <c r="AF700" s="23"/>
      <c r="AH700" s="101"/>
      <c r="AI700" s="101"/>
      <c r="AJ700" s="102"/>
      <c r="AK700" s="4"/>
      <c r="AL700" s="103"/>
      <c r="AM700" s="104"/>
      <c r="AN700" s="105"/>
      <c r="AO700" s="106"/>
      <c r="AP700" s="106"/>
      <c r="AQ700" s="110"/>
      <c r="AR700" s="110"/>
      <c r="AS700" s="109"/>
      <c r="AT700" s="110"/>
      <c r="AU700" s="111"/>
      <c r="AV700" s="111"/>
      <c r="AW700" s="111"/>
      <c r="AX700" s="111"/>
      <c r="AY700" s="113"/>
      <c r="AZ700" s="114"/>
      <c r="BA700" s="115"/>
      <c r="BB700" s="114"/>
    </row>
    <row r="701" ht="21.0" customHeight="1">
      <c r="B701" s="90"/>
      <c r="D701" s="91"/>
      <c r="E701" s="90"/>
      <c r="F701" s="92"/>
      <c r="G701" s="92"/>
      <c r="H701" s="93"/>
      <c r="I701" s="92"/>
      <c r="K701" s="119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119"/>
      <c r="AB701" s="119"/>
      <c r="AF701" s="23"/>
      <c r="AH701" s="101"/>
      <c r="AI701" s="101"/>
      <c r="AJ701" s="102"/>
      <c r="AK701" s="4"/>
      <c r="AL701" s="103"/>
      <c r="AM701" s="104"/>
      <c r="AN701" s="105"/>
      <c r="AO701" s="106"/>
      <c r="AP701" s="106"/>
      <c r="AQ701" s="110"/>
      <c r="AR701" s="110"/>
      <c r="AS701" s="109"/>
      <c r="AT701" s="110"/>
      <c r="AU701" s="111"/>
      <c r="AV701" s="111"/>
      <c r="AW701" s="111"/>
      <c r="AX701" s="111"/>
      <c r="AY701" s="113"/>
      <c r="AZ701" s="114"/>
      <c r="BA701" s="115"/>
      <c r="BB701" s="114"/>
    </row>
    <row r="702" ht="21.0" customHeight="1">
      <c r="B702" s="90"/>
      <c r="D702" s="91"/>
      <c r="E702" s="90"/>
      <c r="F702" s="92"/>
      <c r="G702" s="92"/>
      <c r="H702" s="93"/>
      <c r="I702" s="92"/>
      <c r="K702" s="119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119"/>
      <c r="AB702" s="119"/>
      <c r="AF702" s="23"/>
      <c r="AH702" s="101"/>
      <c r="AI702" s="101"/>
      <c r="AJ702" s="102"/>
      <c r="AK702" s="4"/>
      <c r="AL702" s="103"/>
      <c r="AM702" s="104"/>
      <c r="AN702" s="105"/>
      <c r="AO702" s="106"/>
      <c r="AP702" s="106"/>
      <c r="AQ702" s="110"/>
      <c r="AR702" s="110"/>
      <c r="AS702" s="109"/>
      <c r="AT702" s="110"/>
      <c r="AU702" s="111"/>
      <c r="AV702" s="111"/>
      <c r="AW702" s="111"/>
      <c r="AX702" s="111"/>
      <c r="AY702" s="113"/>
      <c r="AZ702" s="114"/>
      <c r="BA702" s="115"/>
      <c r="BB702" s="114"/>
    </row>
    <row r="703" ht="21.0" customHeight="1">
      <c r="B703" s="90"/>
      <c r="D703" s="91"/>
      <c r="E703" s="90"/>
      <c r="F703" s="92"/>
      <c r="G703" s="92"/>
      <c r="H703" s="93"/>
      <c r="I703" s="92"/>
      <c r="K703" s="119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119"/>
      <c r="AB703" s="119"/>
      <c r="AF703" s="23"/>
      <c r="AH703" s="101"/>
      <c r="AI703" s="101"/>
      <c r="AJ703" s="102"/>
      <c r="AK703" s="4"/>
      <c r="AL703" s="103"/>
      <c r="AM703" s="104"/>
      <c r="AN703" s="105"/>
      <c r="AO703" s="106"/>
      <c r="AP703" s="106"/>
      <c r="AQ703" s="110"/>
      <c r="AR703" s="110"/>
      <c r="AS703" s="109"/>
      <c r="AT703" s="110"/>
      <c r="AU703" s="111"/>
      <c r="AV703" s="111"/>
      <c r="AW703" s="111"/>
      <c r="AX703" s="111"/>
      <c r="AY703" s="113"/>
      <c r="AZ703" s="114"/>
      <c r="BA703" s="115"/>
      <c r="BB703" s="114"/>
    </row>
    <row r="704" ht="21.0" customHeight="1">
      <c r="B704" s="90"/>
      <c r="D704" s="91"/>
      <c r="E704" s="90"/>
      <c r="F704" s="92"/>
      <c r="G704" s="92"/>
      <c r="H704" s="93"/>
      <c r="I704" s="92"/>
      <c r="K704" s="119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119"/>
      <c r="AB704" s="119"/>
      <c r="AF704" s="23"/>
      <c r="AH704" s="101"/>
      <c r="AI704" s="101"/>
      <c r="AJ704" s="102"/>
      <c r="AK704" s="4"/>
      <c r="AL704" s="103"/>
      <c r="AM704" s="104"/>
      <c r="AN704" s="105"/>
      <c r="AO704" s="106"/>
      <c r="AP704" s="106"/>
      <c r="AQ704" s="110"/>
      <c r="AR704" s="110"/>
      <c r="AS704" s="109"/>
      <c r="AT704" s="110"/>
      <c r="AU704" s="111"/>
      <c r="AV704" s="111"/>
      <c r="AW704" s="111"/>
      <c r="AX704" s="111"/>
      <c r="AY704" s="113"/>
      <c r="AZ704" s="114"/>
      <c r="BA704" s="115"/>
      <c r="BB704" s="114"/>
    </row>
    <row r="705" ht="21.0" customHeight="1">
      <c r="B705" s="90"/>
      <c r="D705" s="91"/>
      <c r="E705" s="90"/>
      <c r="F705" s="92"/>
      <c r="G705" s="92"/>
      <c r="H705" s="93"/>
      <c r="I705" s="92"/>
      <c r="K705" s="119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119"/>
      <c r="AB705" s="119"/>
      <c r="AF705" s="23"/>
      <c r="AH705" s="101"/>
      <c r="AI705" s="101"/>
      <c r="AJ705" s="102"/>
      <c r="AK705" s="4"/>
      <c r="AL705" s="103"/>
      <c r="AM705" s="104"/>
      <c r="AN705" s="105"/>
      <c r="AO705" s="106"/>
      <c r="AP705" s="106"/>
      <c r="AQ705" s="110"/>
      <c r="AR705" s="110"/>
      <c r="AS705" s="109"/>
      <c r="AT705" s="110"/>
      <c r="AU705" s="111"/>
      <c r="AV705" s="111"/>
      <c r="AW705" s="111"/>
      <c r="AX705" s="111"/>
      <c r="AY705" s="113"/>
      <c r="AZ705" s="114"/>
      <c r="BA705" s="115"/>
      <c r="BB705" s="114"/>
    </row>
    <row r="706" ht="21.0" customHeight="1">
      <c r="B706" s="90"/>
      <c r="D706" s="91"/>
      <c r="E706" s="90"/>
      <c r="F706" s="92"/>
      <c r="G706" s="92"/>
      <c r="H706" s="93"/>
      <c r="I706" s="92"/>
      <c r="K706" s="119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119"/>
      <c r="AB706" s="119"/>
      <c r="AF706" s="23"/>
      <c r="AH706" s="101"/>
      <c r="AI706" s="101"/>
      <c r="AJ706" s="102"/>
      <c r="AK706" s="4"/>
      <c r="AL706" s="103"/>
      <c r="AM706" s="104"/>
      <c r="AN706" s="105"/>
      <c r="AO706" s="106"/>
      <c r="AP706" s="106"/>
      <c r="AQ706" s="110"/>
      <c r="AR706" s="110"/>
      <c r="AS706" s="109"/>
      <c r="AT706" s="110"/>
      <c r="AU706" s="111"/>
      <c r="AV706" s="111"/>
      <c r="AW706" s="111"/>
      <c r="AX706" s="111"/>
      <c r="AY706" s="113"/>
      <c r="AZ706" s="114"/>
      <c r="BA706" s="115"/>
      <c r="BB706" s="114"/>
    </row>
    <row r="707" ht="21.0" customHeight="1">
      <c r="B707" s="90"/>
      <c r="D707" s="91"/>
      <c r="E707" s="90"/>
      <c r="F707" s="92"/>
      <c r="G707" s="92"/>
      <c r="H707" s="93"/>
      <c r="I707" s="92"/>
      <c r="K707" s="119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119"/>
      <c r="AB707" s="119"/>
      <c r="AF707" s="23"/>
      <c r="AH707" s="101"/>
      <c r="AI707" s="101"/>
      <c r="AJ707" s="102"/>
      <c r="AK707" s="4"/>
      <c r="AL707" s="103"/>
      <c r="AM707" s="104"/>
      <c r="AN707" s="105"/>
      <c r="AO707" s="106"/>
      <c r="AP707" s="106"/>
      <c r="AQ707" s="110"/>
      <c r="AR707" s="110"/>
      <c r="AS707" s="109"/>
      <c r="AT707" s="110"/>
      <c r="AU707" s="111"/>
      <c r="AV707" s="111"/>
      <c r="AW707" s="111"/>
      <c r="AX707" s="111"/>
      <c r="AY707" s="113"/>
      <c r="AZ707" s="114"/>
      <c r="BA707" s="115"/>
      <c r="BB707" s="114"/>
    </row>
    <row r="708" ht="21.0" customHeight="1">
      <c r="B708" s="90"/>
      <c r="D708" s="91"/>
      <c r="E708" s="90"/>
      <c r="F708" s="92"/>
      <c r="G708" s="92"/>
      <c r="H708" s="93"/>
      <c r="I708" s="92"/>
      <c r="K708" s="119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119"/>
      <c r="AB708" s="119"/>
      <c r="AF708" s="23"/>
      <c r="AH708" s="101"/>
      <c r="AI708" s="101"/>
      <c r="AJ708" s="102"/>
      <c r="AK708" s="4"/>
      <c r="AL708" s="103"/>
      <c r="AM708" s="104"/>
      <c r="AN708" s="105"/>
      <c r="AO708" s="106"/>
      <c r="AP708" s="106"/>
      <c r="AQ708" s="110"/>
      <c r="AR708" s="110"/>
      <c r="AS708" s="109"/>
      <c r="AT708" s="110"/>
      <c r="AU708" s="111"/>
      <c r="AV708" s="111"/>
      <c r="AW708" s="111"/>
      <c r="AX708" s="111"/>
      <c r="AY708" s="113"/>
      <c r="AZ708" s="114"/>
      <c r="BA708" s="115"/>
      <c r="BB708" s="114"/>
    </row>
    <row r="709" ht="21.0" customHeight="1">
      <c r="B709" s="90"/>
      <c r="D709" s="91"/>
      <c r="E709" s="90"/>
      <c r="F709" s="92"/>
      <c r="G709" s="92"/>
      <c r="H709" s="93"/>
      <c r="I709" s="92"/>
      <c r="K709" s="119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119"/>
      <c r="AB709" s="119"/>
      <c r="AF709" s="23"/>
      <c r="AH709" s="101"/>
      <c r="AI709" s="101"/>
      <c r="AJ709" s="102"/>
      <c r="AK709" s="4"/>
      <c r="AL709" s="103"/>
      <c r="AM709" s="104"/>
      <c r="AN709" s="105"/>
      <c r="AO709" s="106"/>
      <c r="AP709" s="106"/>
      <c r="AQ709" s="110"/>
      <c r="AR709" s="110"/>
      <c r="AS709" s="109"/>
      <c r="AT709" s="110"/>
      <c r="AU709" s="111"/>
      <c r="AV709" s="111"/>
      <c r="AW709" s="111"/>
      <c r="AX709" s="111"/>
      <c r="AY709" s="113"/>
      <c r="AZ709" s="114"/>
      <c r="BA709" s="115"/>
      <c r="BB709" s="114"/>
    </row>
    <row r="710" ht="21.0" customHeight="1">
      <c r="B710" s="90"/>
      <c r="D710" s="91"/>
      <c r="E710" s="90"/>
      <c r="F710" s="92"/>
      <c r="G710" s="92"/>
      <c r="H710" s="93"/>
      <c r="I710" s="92"/>
      <c r="K710" s="119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119"/>
      <c r="AB710" s="119"/>
      <c r="AF710" s="23"/>
      <c r="AH710" s="101"/>
      <c r="AI710" s="101"/>
      <c r="AJ710" s="102"/>
      <c r="AK710" s="4"/>
      <c r="AL710" s="103"/>
      <c r="AM710" s="104"/>
      <c r="AN710" s="105"/>
      <c r="AO710" s="106"/>
      <c r="AP710" s="106"/>
      <c r="AQ710" s="110"/>
      <c r="AR710" s="110"/>
      <c r="AS710" s="109"/>
      <c r="AT710" s="110"/>
      <c r="AU710" s="111"/>
      <c r="AV710" s="111"/>
      <c r="AW710" s="111"/>
      <c r="AX710" s="111"/>
      <c r="AY710" s="113"/>
      <c r="AZ710" s="114"/>
      <c r="BA710" s="115"/>
      <c r="BB710" s="114"/>
    </row>
    <row r="711" ht="21.0" customHeight="1">
      <c r="B711" s="90"/>
      <c r="D711" s="91"/>
      <c r="E711" s="90"/>
      <c r="F711" s="92"/>
      <c r="G711" s="92"/>
      <c r="H711" s="93"/>
      <c r="I711" s="92"/>
      <c r="K711" s="119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119"/>
      <c r="AB711" s="119"/>
      <c r="AF711" s="23"/>
      <c r="AH711" s="101"/>
      <c r="AI711" s="101"/>
      <c r="AJ711" s="102"/>
      <c r="AK711" s="4"/>
      <c r="AL711" s="103"/>
      <c r="AM711" s="104"/>
      <c r="AN711" s="105"/>
      <c r="AO711" s="106"/>
      <c r="AP711" s="106"/>
      <c r="AQ711" s="110"/>
      <c r="AR711" s="110"/>
      <c r="AS711" s="109"/>
      <c r="AT711" s="110"/>
      <c r="AU711" s="111"/>
      <c r="AV711" s="111"/>
      <c r="AW711" s="111"/>
      <c r="AX711" s="111"/>
      <c r="AY711" s="113"/>
      <c r="AZ711" s="114"/>
      <c r="BA711" s="115"/>
      <c r="BB711" s="114"/>
    </row>
    <row r="712" ht="21.0" customHeight="1">
      <c r="B712" s="90"/>
      <c r="D712" s="91"/>
      <c r="E712" s="90"/>
      <c r="F712" s="92"/>
      <c r="G712" s="92"/>
      <c r="H712" s="93"/>
      <c r="I712" s="92"/>
      <c r="K712" s="119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119"/>
      <c r="AB712" s="119"/>
      <c r="AF712" s="23"/>
      <c r="AH712" s="101"/>
      <c r="AI712" s="101"/>
      <c r="AJ712" s="102"/>
      <c r="AK712" s="4"/>
      <c r="AL712" s="103"/>
      <c r="AM712" s="104"/>
      <c r="AN712" s="105"/>
      <c r="AO712" s="106"/>
      <c r="AP712" s="106"/>
      <c r="AQ712" s="110"/>
      <c r="AR712" s="110"/>
      <c r="AS712" s="109"/>
      <c r="AT712" s="110"/>
      <c r="AU712" s="111"/>
      <c r="AV712" s="111"/>
      <c r="AW712" s="111"/>
      <c r="AX712" s="111"/>
      <c r="AY712" s="113"/>
      <c r="AZ712" s="114"/>
      <c r="BA712" s="115"/>
      <c r="BB712" s="114"/>
    </row>
    <row r="713" ht="21.0" customHeight="1">
      <c r="B713" s="90"/>
      <c r="D713" s="91"/>
      <c r="E713" s="90"/>
      <c r="F713" s="92"/>
      <c r="G713" s="92"/>
      <c r="H713" s="93"/>
      <c r="I713" s="92"/>
      <c r="K713" s="119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119"/>
      <c r="AB713" s="119"/>
      <c r="AF713" s="23"/>
      <c r="AH713" s="101"/>
      <c r="AI713" s="101"/>
      <c r="AJ713" s="102"/>
      <c r="AK713" s="4"/>
      <c r="AL713" s="103"/>
      <c r="AM713" s="104"/>
      <c r="AN713" s="105"/>
      <c r="AO713" s="106"/>
      <c r="AP713" s="106"/>
      <c r="AQ713" s="110"/>
      <c r="AR713" s="110"/>
      <c r="AS713" s="109"/>
      <c r="AT713" s="110"/>
      <c r="AU713" s="111"/>
      <c r="AV713" s="111"/>
      <c r="AW713" s="111"/>
      <c r="AX713" s="111"/>
      <c r="AY713" s="113"/>
      <c r="AZ713" s="114"/>
      <c r="BA713" s="115"/>
      <c r="BB713" s="114"/>
    </row>
    <row r="714" ht="21.0" customHeight="1">
      <c r="B714" s="90"/>
      <c r="D714" s="91"/>
      <c r="E714" s="90"/>
      <c r="F714" s="92"/>
      <c r="G714" s="92"/>
      <c r="H714" s="93"/>
      <c r="I714" s="92"/>
      <c r="K714" s="119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119"/>
      <c r="AB714" s="119"/>
      <c r="AF714" s="23"/>
      <c r="AH714" s="101"/>
      <c r="AI714" s="101"/>
      <c r="AJ714" s="102"/>
      <c r="AK714" s="4"/>
      <c r="AL714" s="103"/>
      <c r="AM714" s="104"/>
      <c r="AN714" s="105"/>
      <c r="AO714" s="106"/>
      <c r="AP714" s="106"/>
      <c r="AQ714" s="110"/>
      <c r="AR714" s="110"/>
      <c r="AS714" s="109"/>
      <c r="AT714" s="110"/>
      <c r="AU714" s="111"/>
      <c r="AV714" s="111"/>
      <c r="AW714" s="111"/>
      <c r="AX714" s="111"/>
      <c r="AY714" s="113"/>
      <c r="AZ714" s="114"/>
      <c r="BA714" s="115"/>
      <c r="BB714" s="114"/>
    </row>
    <row r="715" ht="21.0" customHeight="1">
      <c r="B715" s="90"/>
      <c r="D715" s="91"/>
      <c r="E715" s="90"/>
      <c r="F715" s="92"/>
      <c r="G715" s="92"/>
      <c r="H715" s="93"/>
      <c r="I715" s="92"/>
      <c r="K715" s="119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119"/>
      <c r="AB715" s="119"/>
      <c r="AF715" s="23"/>
      <c r="AH715" s="101"/>
      <c r="AI715" s="101"/>
      <c r="AJ715" s="102"/>
      <c r="AK715" s="4"/>
      <c r="AL715" s="103"/>
      <c r="AM715" s="104"/>
      <c r="AN715" s="105"/>
      <c r="AO715" s="106"/>
      <c r="AP715" s="106"/>
      <c r="AQ715" s="110"/>
      <c r="AR715" s="110"/>
      <c r="AS715" s="109"/>
      <c r="AT715" s="110"/>
      <c r="AU715" s="111"/>
      <c r="AV715" s="111"/>
      <c r="AW715" s="111"/>
      <c r="AX715" s="111"/>
      <c r="AY715" s="113"/>
      <c r="AZ715" s="114"/>
      <c r="BA715" s="115"/>
      <c r="BB715" s="114"/>
    </row>
    <row r="716" ht="21.0" customHeight="1">
      <c r="B716" s="90"/>
      <c r="D716" s="91"/>
      <c r="E716" s="90"/>
      <c r="F716" s="92"/>
      <c r="G716" s="92"/>
      <c r="H716" s="93"/>
      <c r="I716" s="92"/>
      <c r="K716" s="119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119"/>
      <c r="AB716" s="119"/>
      <c r="AF716" s="23"/>
      <c r="AH716" s="101"/>
      <c r="AI716" s="101"/>
      <c r="AJ716" s="102"/>
      <c r="AK716" s="4"/>
      <c r="AL716" s="103"/>
      <c r="AM716" s="104"/>
      <c r="AN716" s="105"/>
      <c r="AO716" s="106"/>
      <c r="AP716" s="106"/>
      <c r="AQ716" s="110"/>
      <c r="AR716" s="110"/>
      <c r="AS716" s="109"/>
      <c r="AT716" s="110"/>
      <c r="AU716" s="111"/>
      <c r="AV716" s="111"/>
      <c r="AW716" s="111"/>
      <c r="AX716" s="111"/>
      <c r="AY716" s="113"/>
      <c r="AZ716" s="114"/>
      <c r="BA716" s="115"/>
      <c r="BB716" s="114"/>
    </row>
    <row r="717" ht="21.0" customHeight="1">
      <c r="B717" s="90"/>
      <c r="D717" s="91"/>
      <c r="E717" s="90"/>
      <c r="F717" s="92"/>
      <c r="G717" s="92"/>
      <c r="H717" s="93"/>
      <c r="I717" s="92"/>
      <c r="K717" s="119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119"/>
      <c r="AB717" s="119"/>
      <c r="AF717" s="23"/>
      <c r="AH717" s="101"/>
      <c r="AI717" s="101"/>
      <c r="AJ717" s="102"/>
      <c r="AK717" s="4"/>
      <c r="AL717" s="103"/>
      <c r="AM717" s="104"/>
      <c r="AN717" s="105"/>
      <c r="AO717" s="106"/>
      <c r="AP717" s="106"/>
      <c r="AQ717" s="110"/>
      <c r="AR717" s="110"/>
      <c r="AS717" s="109"/>
      <c r="AT717" s="110"/>
      <c r="AU717" s="111"/>
      <c r="AV717" s="111"/>
      <c r="AW717" s="111"/>
      <c r="AX717" s="111"/>
      <c r="AY717" s="113"/>
      <c r="AZ717" s="114"/>
      <c r="BA717" s="115"/>
      <c r="BB717" s="114"/>
    </row>
    <row r="718" ht="21.0" customHeight="1">
      <c r="B718" s="90"/>
      <c r="D718" s="91"/>
      <c r="E718" s="90"/>
      <c r="F718" s="92"/>
      <c r="G718" s="92"/>
      <c r="H718" s="93"/>
      <c r="I718" s="92"/>
      <c r="K718" s="119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119"/>
      <c r="AB718" s="119"/>
      <c r="AF718" s="23"/>
      <c r="AH718" s="101"/>
      <c r="AI718" s="101"/>
      <c r="AJ718" s="102"/>
      <c r="AK718" s="4"/>
      <c r="AL718" s="103"/>
      <c r="AM718" s="104"/>
      <c r="AN718" s="105"/>
      <c r="AO718" s="106"/>
      <c r="AP718" s="106"/>
      <c r="AQ718" s="110"/>
      <c r="AR718" s="110"/>
      <c r="AS718" s="109"/>
      <c r="AT718" s="110"/>
      <c r="AU718" s="111"/>
      <c r="AV718" s="111"/>
      <c r="AW718" s="111"/>
      <c r="AX718" s="111"/>
      <c r="AY718" s="113"/>
      <c r="AZ718" s="114"/>
      <c r="BA718" s="115"/>
      <c r="BB718" s="114"/>
    </row>
    <row r="719" ht="21.0" customHeight="1">
      <c r="B719" s="90"/>
      <c r="D719" s="91"/>
      <c r="E719" s="90"/>
      <c r="F719" s="92"/>
      <c r="G719" s="92"/>
      <c r="H719" s="93"/>
      <c r="I719" s="92"/>
      <c r="K719" s="119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119"/>
      <c r="AB719" s="119"/>
      <c r="AF719" s="23"/>
      <c r="AH719" s="101"/>
      <c r="AI719" s="101"/>
      <c r="AJ719" s="102"/>
      <c r="AK719" s="4"/>
      <c r="AL719" s="103"/>
      <c r="AM719" s="104"/>
      <c r="AN719" s="105"/>
      <c r="AO719" s="106"/>
      <c r="AP719" s="106"/>
      <c r="AQ719" s="110"/>
      <c r="AR719" s="110"/>
      <c r="AS719" s="109"/>
      <c r="AT719" s="110"/>
      <c r="AU719" s="111"/>
      <c r="AV719" s="111"/>
      <c r="AW719" s="111"/>
      <c r="AX719" s="111"/>
      <c r="AY719" s="113"/>
      <c r="AZ719" s="114"/>
      <c r="BA719" s="115"/>
      <c r="BB719" s="114"/>
    </row>
    <row r="720" ht="21.0" customHeight="1">
      <c r="B720" s="90"/>
      <c r="D720" s="91"/>
      <c r="E720" s="90"/>
      <c r="F720" s="92"/>
      <c r="G720" s="92"/>
      <c r="H720" s="93"/>
      <c r="I720" s="92"/>
      <c r="K720" s="119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119"/>
      <c r="AB720" s="119"/>
      <c r="AF720" s="23"/>
      <c r="AH720" s="101"/>
      <c r="AI720" s="101"/>
      <c r="AJ720" s="102"/>
      <c r="AK720" s="4"/>
      <c r="AL720" s="103"/>
      <c r="AM720" s="104"/>
      <c r="AN720" s="105"/>
      <c r="AO720" s="106"/>
      <c r="AP720" s="106"/>
      <c r="AQ720" s="110"/>
      <c r="AR720" s="110"/>
      <c r="AS720" s="109"/>
      <c r="AT720" s="110"/>
      <c r="AU720" s="111"/>
      <c r="AV720" s="111"/>
      <c r="AW720" s="111"/>
      <c r="AX720" s="111"/>
      <c r="AY720" s="113"/>
      <c r="AZ720" s="114"/>
      <c r="BA720" s="115"/>
      <c r="BB720" s="114"/>
    </row>
    <row r="721" ht="21.0" customHeight="1">
      <c r="B721" s="90"/>
      <c r="D721" s="91"/>
      <c r="E721" s="90"/>
      <c r="F721" s="92"/>
      <c r="G721" s="92"/>
      <c r="H721" s="93"/>
      <c r="I721" s="92"/>
      <c r="K721" s="119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119"/>
      <c r="AB721" s="119"/>
      <c r="AF721" s="23"/>
      <c r="AH721" s="101"/>
      <c r="AI721" s="101"/>
      <c r="AJ721" s="102"/>
      <c r="AK721" s="4"/>
      <c r="AL721" s="103"/>
      <c r="AM721" s="104"/>
      <c r="AN721" s="105"/>
      <c r="AO721" s="106"/>
      <c r="AP721" s="106"/>
      <c r="AQ721" s="110"/>
      <c r="AR721" s="110"/>
      <c r="AS721" s="109"/>
      <c r="AT721" s="110"/>
      <c r="AU721" s="111"/>
      <c r="AV721" s="111"/>
      <c r="AW721" s="111"/>
      <c r="AX721" s="111"/>
      <c r="AY721" s="113"/>
      <c r="AZ721" s="114"/>
      <c r="BA721" s="115"/>
      <c r="BB721" s="114"/>
    </row>
    <row r="722" ht="21.0" customHeight="1">
      <c r="B722" s="90"/>
      <c r="D722" s="91"/>
      <c r="E722" s="90"/>
      <c r="F722" s="92"/>
      <c r="G722" s="92"/>
      <c r="H722" s="93"/>
      <c r="I722" s="92"/>
      <c r="K722" s="119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119"/>
      <c r="AB722" s="119"/>
      <c r="AF722" s="23"/>
      <c r="AH722" s="101"/>
      <c r="AI722" s="101"/>
      <c r="AJ722" s="102"/>
      <c r="AK722" s="4"/>
      <c r="AL722" s="103"/>
      <c r="AM722" s="104"/>
      <c r="AN722" s="105"/>
      <c r="AO722" s="106"/>
      <c r="AP722" s="106"/>
      <c r="AQ722" s="110"/>
      <c r="AR722" s="110"/>
      <c r="AS722" s="109"/>
      <c r="AT722" s="110"/>
      <c r="AU722" s="111"/>
      <c r="AV722" s="111"/>
      <c r="AW722" s="111"/>
      <c r="AX722" s="111"/>
      <c r="AY722" s="113"/>
      <c r="AZ722" s="114"/>
      <c r="BA722" s="115"/>
      <c r="BB722" s="114"/>
    </row>
    <row r="723" ht="21.0" customHeight="1">
      <c r="B723" s="90"/>
      <c r="D723" s="91"/>
      <c r="E723" s="90"/>
      <c r="F723" s="92"/>
      <c r="G723" s="92"/>
      <c r="H723" s="93"/>
      <c r="I723" s="92"/>
      <c r="K723" s="119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119"/>
      <c r="AB723" s="119"/>
      <c r="AF723" s="23"/>
      <c r="AH723" s="101"/>
      <c r="AI723" s="101"/>
      <c r="AJ723" s="102"/>
      <c r="AK723" s="4"/>
      <c r="AL723" s="103"/>
      <c r="AM723" s="104"/>
      <c r="AN723" s="105"/>
      <c r="AO723" s="106"/>
      <c r="AP723" s="106"/>
      <c r="AQ723" s="110"/>
      <c r="AR723" s="110"/>
      <c r="AS723" s="109"/>
      <c r="AT723" s="110"/>
      <c r="AU723" s="111"/>
      <c r="AV723" s="111"/>
      <c r="AW723" s="111"/>
      <c r="AX723" s="111"/>
      <c r="AY723" s="113"/>
      <c r="AZ723" s="114"/>
      <c r="BA723" s="115"/>
      <c r="BB723" s="114"/>
    </row>
    <row r="724" ht="21.0" customHeight="1">
      <c r="B724" s="90"/>
      <c r="D724" s="91"/>
      <c r="E724" s="90"/>
      <c r="F724" s="92"/>
      <c r="G724" s="92"/>
      <c r="H724" s="93"/>
      <c r="I724" s="92"/>
      <c r="K724" s="119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119"/>
      <c r="AB724" s="119"/>
      <c r="AF724" s="23"/>
      <c r="AH724" s="101"/>
      <c r="AI724" s="101"/>
      <c r="AJ724" s="102"/>
      <c r="AK724" s="4"/>
      <c r="AL724" s="103"/>
      <c r="AM724" s="104"/>
      <c r="AN724" s="105"/>
      <c r="AO724" s="106"/>
      <c r="AP724" s="106"/>
      <c r="AQ724" s="110"/>
      <c r="AR724" s="110"/>
      <c r="AS724" s="109"/>
      <c r="AT724" s="110"/>
      <c r="AU724" s="111"/>
      <c r="AV724" s="111"/>
      <c r="AW724" s="111"/>
      <c r="AX724" s="111"/>
      <c r="AY724" s="113"/>
      <c r="AZ724" s="114"/>
      <c r="BA724" s="115"/>
      <c r="BB724" s="114"/>
    </row>
    <row r="725" ht="21.0" customHeight="1">
      <c r="B725" s="90"/>
      <c r="D725" s="91"/>
      <c r="E725" s="90"/>
      <c r="F725" s="92"/>
      <c r="G725" s="92"/>
      <c r="H725" s="93"/>
      <c r="I725" s="92"/>
      <c r="K725" s="119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119"/>
      <c r="AB725" s="119"/>
      <c r="AF725" s="23"/>
      <c r="AH725" s="101"/>
      <c r="AI725" s="101"/>
      <c r="AJ725" s="102"/>
      <c r="AK725" s="4"/>
      <c r="AL725" s="103"/>
      <c r="AM725" s="104"/>
      <c r="AN725" s="105"/>
      <c r="AO725" s="106"/>
      <c r="AP725" s="106"/>
      <c r="AQ725" s="110"/>
      <c r="AR725" s="110"/>
      <c r="AS725" s="109"/>
      <c r="AT725" s="110"/>
      <c r="AU725" s="111"/>
      <c r="AV725" s="111"/>
      <c r="AW725" s="111"/>
      <c r="AX725" s="111"/>
      <c r="AY725" s="113"/>
      <c r="AZ725" s="114"/>
      <c r="BA725" s="115"/>
      <c r="BB725" s="114"/>
    </row>
    <row r="726" ht="21.0" customHeight="1">
      <c r="B726" s="90"/>
      <c r="D726" s="91"/>
      <c r="E726" s="90"/>
      <c r="F726" s="92"/>
      <c r="G726" s="92"/>
      <c r="H726" s="93"/>
      <c r="I726" s="92"/>
      <c r="K726" s="119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119"/>
      <c r="AB726" s="119"/>
      <c r="AF726" s="23"/>
      <c r="AH726" s="101"/>
      <c r="AI726" s="101"/>
      <c r="AJ726" s="102"/>
      <c r="AK726" s="4"/>
      <c r="AL726" s="103"/>
      <c r="AM726" s="104"/>
      <c r="AN726" s="105"/>
      <c r="AO726" s="106"/>
      <c r="AP726" s="106"/>
      <c r="AQ726" s="110"/>
      <c r="AR726" s="110"/>
      <c r="AS726" s="109"/>
      <c r="AT726" s="110"/>
      <c r="AU726" s="111"/>
      <c r="AV726" s="111"/>
      <c r="AW726" s="111"/>
      <c r="AX726" s="111"/>
      <c r="AY726" s="113"/>
      <c r="AZ726" s="114"/>
      <c r="BA726" s="115"/>
      <c r="BB726" s="114"/>
    </row>
    <row r="727" ht="21.0" customHeight="1">
      <c r="B727" s="90"/>
      <c r="D727" s="91"/>
      <c r="E727" s="90"/>
      <c r="F727" s="92"/>
      <c r="G727" s="92"/>
      <c r="H727" s="93"/>
      <c r="I727" s="92"/>
      <c r="K727" s="119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119"/>
      <c r="AB727" s="119"/>
      <c r="AF727" s="23"/>
      <c r="AH727" s="101"/>
      <c r="AI727" s="101"/>
      <c r="AJ727" s="102"/>
      <c r="AK727" s="4"/>
      <c r="AL727" s="103"/>
      <c r="AM727" s="104"/>
      <c r="AN727" s="105"/>
      <c r="AO727" s="106"/>
      <c r="AP727" s="106"/>
      <c r="AQ727" s="110"/>
      <c r="AR727" s="110"/>
      <c r="AS727" s="109"/>
      <c r="AT727" s="110"/>
      <c r="AU727" s="111"/>
      <c r="AV727" s="111"/>
      <c r="AW727" s="111"/>
      <c r="AX727" s="111"/>
      <c r="AY727" s="113"/>
      <c r="AZ727" s="114"/>
      <c r="BA727" s="115"/>
      <c r="BB727" s="114"/>
    </row>
    <row r="728" ht="21.0" customHeight="1">
      <c r="B728" s="90"/>
      <c r="D728" s="91"/>
      <c r="E728" s="90"/>
      <c r="F728" s="92"/>
      <c r="G728" s="92"/>
      <c r="H728" s="93"/>
      <c r="I728" s="92"/>
      <c r="K728" s="119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119"/>
      <c r="AB728" s="119"/>
      <c r="AF728" s="23"/>
      <c r="AH728" s="101"/>
      <c r="AI728" s="101"/>
      <c r="AJ728" s="102"/>
      <c r="AK728" s="4"/>
      <c r="AL728" s="103"/>
      <c r="AM728" s="104"/>
      <c r="AN728" s="105"/>
      <c r="AO728" s="106"/>
      <c r="AP728" s="106"/>
      <c r="AQ728" s="110"/>
      <c r="AR728" s="110"/>
      <c r="AS728" s="109"/>
      <c r="AT728" s="110"/>
      <c r="AU728" s="111"/>
      <c r="AV728" s="111"/>
      <c r="AW728" s="111"/>
      <c r="AX728" s="111"/>
      <c r="AY728" s="113"/>
      <c r="AZ728" s="114"/>
      <c r="BA728" s="115"/>
      <c r="BB728" s="114"/>
    </row>
    <row r="729" ht="21.0" customHeight="1">
      <c r="B729" s="90"/>
      <c r="D729" s="91"/>
      <c r="E729" s="90"/>
      <c r="F729" s="92"/>
      <c r="G729" s="92"/>
      <c r="H729" s="93"/>
      <c r="I729" s="92"/>
      <c r="K729" s="119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119"/>
      <c r="AB729" s="119"/>
      <c r="AF729" s="23"/>
      <c r="AH729" s="101"/>
      <c r="AI729" s="101"/>
      <c r="AJ729" s="102"/>
      <c r="AK729" s="4"/>
      <c r="AL729" s="103"/>
      <c r="AM729" s="104"/>
      <c r="AN729" s="105"/>
      <c r="AO729" s="106"/>
      <c r="AP729" s="106"/>
      <c r="AQ729" s="110"/>
      <c r="AR729" s="110"/>
      <c r="AS729" s="109"/>
      <c r="AT729" s="110"/>
      <c r="AU729" s="111"/>
      <c r="AV729" s="111"/>
      <c r="AW729" s="111"/>
      <c r="AX729" s="111"/>
      <c r="AY729" s="113"/>
      <c r="AZ729" s="114"/>
      <c r="BA729" s="115"/>
      <c r="BB729" s="114"/>
    </row>
    <row r="730" ht="21.0" customHeight="1">
      <c r="B730" s="90"/>
      <c r="D730" s="91"/>
      <c r="E730" s="90"/>
      <c r="F730" s="92"/>
      <c r="G730" s="92"/>
      <c r="H730" s="93"/>
      <c r="I730" s="92"/>
      <c r="K730" s="119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119"/>
      <c r="AB730" s="119"/>
      <c r="AF730" s="23"/>
      <c r="AH730" s="101"/>
      <c r="AI730" s="101"/>
      <c r="AJ730" s="102"/>
      <c r="AK730" s="4"/>
      <c r="AL730" s="103"/>
      <c r="AM730" s="104"/>
      <c r="AN730" s="105"/>
      <c r="AO730" s="106"/>
      <c r="AP730" s="106"/>
      <c r="AQ730" s="110"/>
      <c r="AR730" s="110"/>
      <c r="AS730" s="109"/>
      <c r="AT730" s="110"/>
      <c r="AU730" s="111"/>
      <c r="AV730" s="111"/>
      <c r="AW730" s="111"/>
      <c r="AX730" s="111"/>
      <c r="AY730" s="113"/>
      <c r="AZ730" s="114"/>
      <c r="BA730" s="115"/>
      <c r="BB730" s="114"/>
    </row>
    <row r="731" ht="21.0" customHeight="1">
      <c r="B731" s="90"/>
      <c r="D731" s="91"/>
      <c r="E731" s="90"/>
      <c r="F731" s="92"/>
      <c r="G731" s="92"/>
      <c r="H731" s="93"/>
      <c r="I731" s="92"/>
      <c r="K731" s="119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119"/>
      <c r="AB731" s="119"/>
      <c r="AF731" s="23"/>
      <c r="AH731" s="101"/>
      <c r="AI731" s="101"/>
      <c r="AJ731" s="102"/>
      <c r="AK731" s="4"/>
      <c r="AL731" s="103"/>
      <c r="AM731" s="104"/>
      <c r="AN731" s="105"/>
      <c r="AO731" s="106"/>
      <c r="AP731" s="106"/>
      <c r="AQ731" s="110"/>
      <c r="AR731" s="110"/>
      <c r="AS731" s="109"/>
      <c r="AT731" s="110"/>
      <c r="AU731" s="111"/>
      <c r="AV731" s="111"/>
      <c r="AW731" s="111"/>
      <c r="AX731" s="111"/>
      <c r="AY731" s="113"/>
      <c r="AZ731" s="114"/>
      <c r="BA731" s="115"/>
      <c r="BB731" s="114"/>
    </row>
    <row r="732" ht="21.0" customHeight="1">
      <c r="B732" s="90"/>
      <c r="D732" s="91"/>
      <c r="E732" s="90"/>
      <c r="F732" s="92"/>
      <c r="G732" s="92"/>
      <c r="H732" s="93"/>
      <c r="I732" s="92"/>
      <c r="K732" s="119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119"/>
      <c r="AB732" s="119"/>
      <c r="AF732" s="23"/>
      <c r="AH732" s="101"/>
      <c r="AI732" s="101"/>
      <c r="AJ732" s="102"/>
      <c r="AK732" s="4"/>
      <c r="AL732" s="103"/>
      <c r="AM732" s="104"/>
      <c r="AN732" s="105"/>
      <c r="AO732" s="106"/>
      <c r="AP732" s="106"/>
      <c r="AQ732" s="110"/>
      <c r="AR732" s="110"/>
      <c r="AS732" s="109"/>
      <c r="AT732" s="110"/>
      <c r="AU732" s="111"/>
      <c r="AV732" s="111"/>
      <c r="AW732" s="111"/>
      <c r="AX732" s="111"/>
      <c r="AY732" s="113"/>
      <c r="AZ732" s="114"/>
      <c r="BA732" s="115"/>
      <c r="BB732" s="114"/>
    </row>
    <row r="733" ht="21.0" customHeight="1">
      <c r="B733" s="90"/>
      <c r="D733" s="91"/>
      <c r="E733" s="90"/>
      <c r="F733" s="92"/>
      <c r="G733" s="92"/>
      <c r="H733" s="93"/>
      <c r="I733" s="92"/>
      <c r="K733" s="119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119"/>
      <c r="AB733" s="119"/>
      <c r="AF733" s="23"/>
      <c r="AH733" s="101"/>
      <c r="AI733" s="101"/>
      <c r="AJ733" s="102"/>
      <c r="AK733" s="4"/>
      <c r="AL733" s="103"/>
      <c r="AM733" s="104"/>
      <c r="AN733" s="105"/>
      <c r="AO733" s="106"/>
      <c r="AP733" s="106"/>
      <c r="AQ733" s="110"/>
      <c r="AR733" s="110"/>
      <c r="AS733" s="109"/>
      <c r="AT733" s="110"/>
      <c r="AU733" s="111"/>
      <c r="AV733" s="111"/>
      <c r="AW733" s="111"/>
      <c r="AX733" s="111"/>
      <c r="AY733" s="113"/>
      <c r="AZ733" s="114"/>
      <c r="BA733" s="115"/>
      <c r="BB733" s="114"/>
    </row>
    <row r="734" ht="21.0" customHeight="1">
      <c r="B734" s="90"/>
      <c r="D734" s="91"/>
      <c r="E734" s="90"/>
      <c r="F734" s="92"/>
      <c r="G734" s="92"/>
      <c r="H734" s="93"/>
      <c r="I734" s="92"/>
      <c r="K734" s="119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119"/>
      <c r="AB734" s="119"/>
      <c r="AF734" s="23"/>
      <c r="AH734" s="101"/>
      <c r="AI734" s="101"/>
      <c r="AJ734" s="102"/>
      <c r="AK734" s="4"/>
      <c r="AL734" s="103"/>
      <c r="AM734" s="104"/>
      <c r="AN734" s="105"/>
      <c r="AO734" s="106"/>
      <c r="AP734" s="106"/>
      <c r="AQ734" s="110"/>
      <c r="AR734" s="110"/>
      <c r="AS734" s="109"/>
      <c r="AT734" s="110"/>
      <c r="AU734" s="111"/>
      <c r="AV734" s="111"/>
      <c r="AW734" s="111"/>
      <c r="AX734" s="111"/>
      <c r="AY734" s="113"/>
      <c r="AZ734" s="114"/>
      <c r="BA734" s="115"/>
      <c r="BB734" s="114"/>
    </row>
    <row r="735" ht="21.0" customHeight="1">
      <c r="B735" s="90"/>
      <c r="D735" s="91"/>
      <c r="E735" s="90"/>
      <c r="F735" s="92"/>
      <c r="G735" s="92"/>
      <c r="H735" s="93"/>
      <c r="I735" s="92"/>
      <c r="K735" s="119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119"/>
      <c r="AB735" s="119"/>
      <c r="AF735" s="23"/>
      <c r="AH735" s="101"/>
      <c r="AI735" s="101"/>
      <c r="AJ735" s="102"/>
      <c r="AK735" s="4"/>
      <c r="AL735" s="103"/>
      <c r="AM735" s="104"/>
      <c r="AN735" s="105"/>
      <c r="AO735" s="106"/>
      <c r="AP735" s="106"/>
      <c r="AQ735" s="110"/>
      <c r="AR735" s="110"/>
      <c r="AS735" s="109"/>
      <c r="AT735" s="110"/>
      <c r="AU735" s="111"/>
      <c r="AV735" s="111"/>
      <c r="AW735" s="111"/>
      <c r="AX735" s="111"/>
      <c r="AY735" s="113"/>
      <c r="AZ735" s="114"/>
      <c r="BA735" s="115"/>
      <c r="BB735" s="114"/>
    </row>
    <row r="736" ht="21.0" customHeight="1">
      <c r="B736" s="90"/>
      <c r="D736" s="91"/>
      <c r="E736" s="90"/>
      <c r="F736" s="92"/>
      <c r="G736" s="92"/>
      <c r="H736" s="93"/>
      <c r="I736" s="92"/>
      <c r="K736" s="119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119"/>
      <c r="AB736" s="119"/>
      <c r="AF736" s="23"/>
      <c r="AH736" s="101"/>
      <c r="AI736" s="101"/>
      <c r="AJ736" s="102"/>
      <c r="AK736" s="4"/>
      <c r="AL736" s="103"/>
      <c r="AM736" s="104"/>
      <c r="AN736" s="105"/>
      <c r="AO736" s="106"/>
      <c r="AP736" s="106"/>
      <c r="AQ736" s="110"/>
      <c r="AR736" s="110"/>
      <c r="AS736" s="109"/>
      <c r="AT736" s="110"/>
      <c r="AU736" s="111"/>
      <c r="AV736" s="111"/>
      <c r="AW736" s="111"/>
      <c r="AX736" s="111"/>
      <c r="AY736" s="113"/>
      <c r="AZ736" s="114"/>
      <c r="BA736" s="115"/>
      <c r="BB736" s="114"/>
    </row>
    <row r="737" ht="21.0" customHeight="1">
      <c r="B737" s="90"/>
      <c r="D737" s="91"/>
      <c r="E737" s="90"/>
      <c r="F737" s="92"/>
      <c r="G737" s="92"/>
      <c r="H737" s="93"/>
      <c r="I737" s="92"/>
      <c r="K737" s="119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119"/>
      <c r="AB737" s="119"/>
      <c r="AF737" s="23"/>
      <c r="AH737" s="101"/>
      <c r="AI737" s="101"/>
      <c r="AJ737" s="102"/>
      <c r="AK737" s="4"/>
      <c r="AL737" s="103"/>
      <c r="AM737" s="104"/>
      <c r="AN737" s="105"/>
      <c r="AO737" s="106"/>
      <c r="AP737" s="106"/>
      <c r="AQ737" s="110"/>
      <c r="AR737" s="110"/>
      <c r="AS737" s="109"/>
      <c r="AT737" s="110"/>
      <c r="AU737" s="111"/>
      <c r="AV737" s="111"/>
      <c r="AW737" s="111"/>
      <c r="AX737" s="111"/>
      <c r="AY737" s="113"/>
      <c r="AZ737" s="114"/>
      <c r="BA737" s="115"/>
      <c r="BB737" s="114"/>
    </row>
    <row r="738" ht="21.0" customHeight="1">
      <c r="B738" s="90"/>
      <c r="D738" s="91"/>
      <c r="E738" s="90"/>
      <c r="F738" s="92"/>
      <c r="G738" s="92"/>
      <c r="H738" s="93"/>
      <c r="I738" s="92"/>
      <c r="K738" s="119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119"/>
      <c r="AB738" s="119"/>
      <c r="AF738" s="23"/>
      <c r="AH738" s="101"/>
      <c r="AI738" s="101"/>
      <c r="AJ738" s="102"/>
      <c r="AK738" s="4"/>
      <c r="AL738" s="103"/>
      <c r="AM738" s="104"/>
      <c r="AN738" s="105"/>
      <c r="AO738" s="106"/>
      <c r="AP738" s="106"/>
      <c r="AQ738" s="110"/>
      <c r="AR738" s="110"/>
      <c r="AS738" s="109"/>
      <c r="AT738" s="110"/>
      <c r="AU738" s="111"/>
      <c r="AV738" s="111"/>
      <c r="AW738" s="111"/>
      <c r="AX738" s="111"/>
      <c r="AY738" s="113"/>
      <c r="AZ738" s="114"/>
      <c r="BA738" s="115"/>
      <c r="BB738" s="114"/>
    </row>
    <row r="739" ht="21.0" customHeight="1">
      <c r="B739" s="90"/>
      <c r="D739" s="91"/>
      <c r="E739" s="90"/>
      <c r="F739" s="92"/>
      <c r="G739" s="92"/>
      <c r="H739" s="93"/>
      <c r="I739" s="92"/>
      <c r="K739" s="119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119"/>
      <c r="AB739" s="119"/>
      <c r="AF739" s="23"/>
      <c r="AH739" s="101"/>
      <c r="AI739" s="101"/>
      <c r="AJ739" s="102"/>
      <c r="AK739" s="4"/>
      <c r="AL739" s="103"/>
      <c r="AM739" s="104"/>
      <c r="AN739" s="105"/>
      <c r="AO739" s="106"/>
      <c r="AP739" s="106"/>
      <c r="AQ739" s="110"/>
      <c r="AR739" s="110"/>
      <c r="AS739" s="109"/>
      <c r="AT739" s="110"/>
      <c r="AU739" s="111"/>
      <c r="AV739" s="111"/>
      <c r="AW739" s="111"/>
      <c r="AX739" s="111"/>
      <c r="AY739" s="113"/>
      <c r="AZ739" s="114"/>
      <c r="BA739" s="115"/>
      <c r="BB739" s="114"/>
    </row>
    <row r="740" ht="21.0" customHeight="1">
      <c r="B740" s="90"/>
      <c r="D740" s="91"/>
      <c r="E740" s="90"/>
      <c r="F740" s="92"/>
      <c r="G740" s="92"/>
      <c r="H740" s="93"/>
      <c r="I740" s="92"/>
      <c r="K740" s="119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119"/>
      <c r="AB740" s="119"/>
      <c r="AF740" s="23"/>
      <c r="AH740" s="101"/>
      <c r="AI740" s="101"/>
      <c r="AJ740" s="102"/>
      <c r="AK740" s="4"/>
      <c r="AL740" s="103"/>
      <c r="AM740" s="104"/>
      <c r="AN740" s="105"/>
      <c r="AO740" s="106"/>
      <c r="AP740" s="106"/>
      <c r="AQ740" s="110"/>
      <c r="AR740" s="110"/>
      <c r="AS740" s="109"/>
      <c r="AT740" s="110"/>
      <c r="AU740" s="111"/>
      <c r="AV740" s="111"/>
      <c r="AW740" s="111"/>
      <c r="AX740" s="111"/>
      <c r="AY740" s="113"/>
      <c r="AZ740" s="114"/>
      <c r="BA740" s="115"/>
      <c r="BB740" s="114"/>
    </row>
    <row r="741" ht="21.0" customHeight="1">
      <c r="B741" s="90"/>
      <c r="D741" s="91"/>
      <c r="E741" s="90"/>
      <c r="F741" s="92"/>
      <c r="G741" s="92"/>
      <c r="H741" s="93"/>
      <c r="I741" s="92"/>
      <c r="K741" s="119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119"/>
      <c r="AB741" s="119"/>
      <c r="AF741" s="23"/>
      <c r="AH741" s="101"/>
      <c r="AI741" s="101"/>
      <c r="AJ741" s="102"/>
      <c r="AK741" s="4"/>
      <c r="AL741" s="103"/>
      <c r="AM741" s="104"/>
      <c r="AN741" s="105"/>
      <c r="AO741" s="106"/>
      <c r="AP741" s="106"/>
      <c r="AQ741" s="110"/>
      <c r="AR741" s="110"/>
      <c r="AS741" s="109"/>
      <c r="AT741" s="110"/>
      <c r="AU741" s="111"/>
      <c r="AV741" s="111"/>
      <c r="AW741" s="111"/>
      <c r="AX741" s="111"/>
      <c r="AY741" s="113"/>
      <c r="AZ741" s="114"/>
      <c r="BA741" s="115"/>
      <c r="BB741" s="114"/>
    </row>
    <row r="742" ht="21.0" customHeight="1">
      <c r="B742" s="90"/>
      <c r="D742" s="91"/>
      <c r="E742" s="90"/>
      <c r="F742" s="92"/>
      <c r="G742" s="92"/>
      <c r="H742" s="93"/>
      <c r="I742" s="92"/>
      <c r="K742" s="119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119"/>
      <c r="AB742" s="119"/>
      <c r="AF742" s="23"/>
      <c r="AH742" s="101"/>
      <c r="AI742" s="101"/>
      <c r="AJ742" s="102"/>
      <c r="AK742" s="4"/>
      <c r="AL742" s="103"/>
      <c r="AM742" s="104"/>
      <c r="AN742" s="105"/>
      <c r="AO742" s="106"/>
      <c r="AP742" s="106"/>
      <c r="AQ742" s="110"/>
      <c r="AR742" s="110"/>
      <c r="AS742" s="109"/>
      <c r="AT742" s="110"/>
      <c r="AU742" s="111"/>
      <c r="AV742" s="111"/>
      <c r="AW742" s="111"/>
      <c r="AX742" s="111"/>
      <c r="AY742" s="113"/>
      <c r="AZ742" s="114"/>
      <c r="BA742" s="115"/>
      <c r="BB742" s="114"/>
    </row>
    <row r="743" ht="21.0" customHeight="1">
      <c r="B743" s="90"/>
      <c r="D743" s="91"/>
      <c r="E743" s="90"/>
      <c r="F743" s="92"/>
      <c r="G743" s="92"/>
      <c r="H743" s="93"/>
      <c r="I743" s="92"/>
      <c r="K743" s="119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119"/>
      <c r="AB743" s="119"/>
      <c r="AF743" s="23"/>
      <c r="AH743" s="101"/>
      <c r="AI743" s="101"/>
      <c r="AJ743" s="102"/>
      <c r="AK743" s="4"/>
      <c r="AL743" s="103"/>
      <c r="AM743" s="104"/>
      <c r="AN743" s="105"/>
      <c r="AO743" s="106"/>
      <c r="AP743" s="106"/>
      <c r="AQ743" s="110"/>
      <c r="AR743" s="110"/>
      <c r="AS743" s="109"/>
      <c r="AT743" s="110"/>
      <c r="AU743" s="111"/>
      <c r="AV743" s="111"/>
      <c r="AW743" s="111"/>
      <c r="AX743" s="111"/>
      <c r="AY743" s="113"/>
      <c r="AZ743" s="114"/>
      <c r="BA743" s="115"/>
      <c r="BB743" s="114"/>
    </row>
    <row r="744" ht="21.0" customHeight="1">
      <c r="B744" s="90"/>
      <c r="D744" s="91"/>
      <c r="E744" s="90"/>
      <c r="F744" s="92"/>
      <c r="G744" s="92"/>
      <c r="H744" s="93"/>
      <c r="I744" s="92"/>
      <c r="K744" s="119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119"/>
      <c r="AB744" s="119"/>
      <c r="AF744" s="23"/>
      <c r="AH744" s="101"/>
      <c r="AI744" s="101"/>
      <c r="AJ744" s="102"/>
      <c r="AK744" s="4"/>
      <c r="AL744" s="103"/>
      <c r="AM744" s="104"/>
      <c r="AN744" s="105"/>
      <c r="AO744" s="106"/>
      <c r="AP744" s="106"/>
      <c r="AQ744" s="110"/>
      <c r="AR744" s="110"/>
      <c r="AS744" s="109"/>
      <c r="AT744" s="110"/>
      <c r="AU744" s="111"/>
      <c r="AV744" s="111"/>
      <c r="AW744" s="111"/>
      <c r="AX744" s="111"/>
      <c r="AY744" s="113"/>
      <c r="AZ744" s="114"/>
      <c r="BA744" s="115"/>
      <c r="BB744" s="114"/>
    </row>
    <row r="745" ht="21.0" customHeight="1">
      <c r="B745" s="90"/>
      <c r="D745" s="91"/>
      <c r="E745" s="90"/>
      <c r="F745" s="92"/>
      <c r="G745" s="92"/>
      <c r="H745" s="93"/>
      <c r="I745" s="92"/>
      <c r="K745" s="119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119"/>
      <c r="AB745" s="119"/>
      <c r="AF745" s="23"/>
      <c r="AH745" s="101"/>
      <c r="AI745" s="101"/>
      <c r="AJ745" s="102"/>
      <c r="AK745" s="4"/>
      <c r="AL745" s="103"/>
      <c r="AM745" s="104"/>
      <c r="AN745" s="105"/>
      <c r="AO745" s="106"/>
      <c r="AP745" s="106"/>
      <c r="AQ745" s="110"/>
      <c r="AR745" s="110"/>
      <c r="AS745" s="109"/>
      <c r="AT745" s="110"/>
      <c r="AU745" s="111"/>
      <c r="AV745" s="111"/>
      <c r="AW745" s="111"/>
      <c r="AX745" s="111"/>
      <c r="AY745" s="113"/>
      <c r="AZ745" s="114"/>
      <c r="BA745" s="115"/>
      <c r="BB745" s="114"/>
    </row>
    <row r="746" ht="21.0" customHeight="1">
      <c r="B746" s="90"/>
      <c r="D746" s="91"/>
      <c r="E746" s="90"/>
      <c r="F746" s="92"/>
      <c r="G746" s="92"/>
      <c r="H746" s="93"/>
      <c r="I746" s="92"/>
      <c r="K746" s="119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119"/>
      <c r="AB746" s="119"/>
      <c r="AF746" s="23"/>
      <c r="AH746" s="101"/>
      <c r="AI746" s="101"/>
      <c r="AJ746" s="102"/>
      <c r="AK746" s="4"/>
      <c r="AL746" s="103"/>
      <c r="AM746" s="104"/>
      <c r="AN746" s="105"/>
      <c r="AO746" s="106"/>
      <c r="AP746" s="106"/>
      <c r="AQ746" s="110"/>
      <c r="AR746" s="110"/>
      <c r="AS746" s="109"/>
      <c r="AT746" s="110"/>
      <c r="AU746" s="111"/>
      <c r="AV746" s="111"/>
      <c r="AW746" s="111"/>
      <c r="AX746" s="111"/>
      <c r="AY746" s="113"/>
      <c r="AZ746" s="114"/>
      <c r="BA746" s="115"/>
      <c r="BB746" s="114"/>
    </row>
    <row r="747" ht="21.0" customHeight="1">
      <c r="B747" s="90"/>
      <c r="D747" s="91"/>
      <c r="E747" s="90"/>
      <c r="F747" s="92"/>
      <c r="G747" s="92"/>
      <c r="H747" s="93"/>
      <c r="I747" s="92"/>
      <c r="K747" s="119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119"/>
      <c r="AB747" s="119"/>
      <c r="AF747" s="23"/>
      <c r="AH747" s="101"/>
      <c r="AI747" s="101"/>
      <c r="AJ747" s="102"/>
      <c r="AK747" s="4"/>
      <c r="AL747" s="103"/>
      <c r="AM747" s="104"/>
      <c r="AN747" s="105"/>
      <c r="AO747" s="106"/>
      <c r="AP747" s="106"/>
      <c r="AQ747" s="110"/>
      <c r="AR747" s="110"/>
      <c r="AS747" s="109"/>
      <c r="AT747" s="110"/>
      <c r="AU747" s="111"/>
      <c r="AV747" s="111"/>
      <c r="AW747" s="111"/>
      <c r="AX747" s="111"/>
      <c r="AY747" s="113"/>
      <c r="AZ747" s="114"/>
      <c r="BA747" s="115"/>
      <c r="BB747" s="114"/>
    </row>
    <row r="748" ht="21.0" customHeight="1">
      <c r="B748" s="90"/>
      <c r="D748" s="91"/>
      <c r="E748" s="90"/>
      <c r="F748" s="92"/>
      <c r="G748" s="92"/>
      <c r="H748" s="93"/>
      <c r="I748" s="92"/>
      <c r="K748" s="119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119"/>
      <c r="AB748" s="119"/>
      <c r="AF748" s="23"/>
      <c r="AH748" s="101"/>
      <c r="AI748" s="101"/>
      <c r="AJ748" s="102"/>
      <c r="AK748" s="4"/>
      <c r="AL748" s="103"/>
      <c r="AM748" s="104"/>
      <c r="AN748" s="105"/>
      <c r="AO748" s="106"/>
      <c r="AP748" s="106"/>
      <c r="AQ748" s="110"/>
      <c r="AR748" s="110"/>
      <c r="AS748" s="109"/>
      <c r="AT748" s="110"/>
      <c r="AU748" s="111"/>
      <c r="AV748" s="111"/>
      <c r="AW748" s="111"/>
      <c r="AX748" s="111"/>
      <c r="AY748" s="113"/>
      <c r="AZ748" s="114"/>
      <c r="BA748" s="115"/>
      <c r="BB748" s="114"/>
    </row>
    <row r="749" ht="21.0" customHeight="1">
      <c r="B749" s="90"/>
      <c r="D749" s="91"/>
      <c r="E749" s="90"/>
      <c r="F749" s="92"/>
      <c r="G749" s="92"/>
      <c r="H749" s="93"/>
      <c r="I749" s="92"/>
      <c r="K749" s="119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119"/>
      <c r="AB749" s="119"/>
      <c r="AF749" s="23"/>
      <c r="AH749" s="101"/>
      <c r="AI749" s="101"/>
      <c r="AJ749" s="102"/>
      <c r="AK749" s="4"/>
      <c r="AL749" s="103"/>
      <c r="AM749" s="104"/>
      <c r="AN749" s="105"/>
      <c r="AO749" s="106"/>
      <c r="AP749" s="106"/>
      <c r="AQ749" s="110"/>
      <c r="AR749" s="110"/>
      <c r="AS749" s="109"/>
      <c r="AT749" s="110"/>
      <c r="AU749" s="111"/>
      <c r="AV749" s="111"/>
      <c r="AW749" s="111"/>
      <c r="AX749" s="111"/>
      <c r="AY749" s="113"/>
      <c r="AZ749" s="114"/>
      <c r="BA749" s="115"/>
      <c r="BB749" s="114"/>
    </row>
    <row r="750" ht="21.0" customHeight="1">
      <c r="B750" s="90"/>
      <c r="D750" s="91"/>
      <c r="E750" s="90"/>
      <c r="F750" s="92"/>
      <c r="G750" s="92"/>
      <c r="H750" s="93"/>
      <c r="I750" s="92"/>
      <c r="K750" s="119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119"/>
      <c r="AB750" s="119"/>
      <c r="AF750" s="23"/>
      <c r="AH750" s="101"/>
      <c r="AI750" s="101"/>
      <c r="AJ750" s="102"/>
      <c r="AK750" s="4"/>
      <c r="AL750" s="103"/>
      <c r="AM750" s="104"/>
      <c r="AN750" s="105"/>
      <c r="AO750" s="106"/>
      <c r="AP750" s="106"/>
      <c r="AQ750" s="110"/>
      <c r="AR750" s="110"/>
      <c r="AS750" s="109"/>
      <c r="AT750" s="110"/>
      <c r="AU750" s="111"/>
      <c r="AV750" s="111"/>
      <c r="AW750" s="111"/>
      <c r="AX750" s="111"/>
      <c r="AY750" s="113"/>
      <c r="AZ750" s="114"/>
      <c r="BA750" s="115"/>
      <c r="BB750" s="114"/>
    </row>
    <row r="751" ht="21.0" customHeight="1">
      <c r="B751" s="90"/>
      <c r="D751" s="91"/>
      <c r="E751" s="90"/>
      <c r="F751" s="92"/>
      <c r="G751" s="92"/>
      <c r="H751" s="93"/>
      <c r="I751" s="92"/>
      <c r="K751" s="119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119"/>
      <c r="AB751" s="119"/>
      <c r="AF751" s="23"/>
      <c r="AH751" s="101"/>
      <c r="AI751" s="101"/>
      <c r="AJ751" s="102"/>
      <c r="AK751" s="4"/>
      <c r="AL751" s="103"/>
      <c r="AM751" s="104"/>
      <c r="AN751" s="105"/>
      <c r="AO751" s="106"/>
      <c r="AP751" s="106"/>
      <c r="AQ751" s="110"/>
      <c r="AR751" s="110"/>
      <c r="AS751" s="109"/>
      <c r="AT751" s="110"/>
      <c r="AU751" s="111"/>
      <c r="AV751" s="111"/>
      <c r="AW751" s="111"/>
      <c r="AX751" s="111"/>
      <c r="AY751" s="113"/>
      <c r="AZ751" s="114"/>
      <c r="BA751" s="115"/>
      <c r="BB751" s="114"/>
    </row>
    <row r="752" ht="21.0" customHeight="1">
      <c r="B752" s="90"/>
      <c r="D752" s="91"/>
      <c r="E752" s="90"/>
      <c r="F752" s="92"/>
      <c r="G752" s="92"/>
      <c r="H752" s="93"/>
      <c r="I752" s="92"/>
      <c r="K752" s="119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119"/>
      <c r="AB752" s="119"/>
      <c r="AF752" s="23"/>
      <c r="AH752" s="101"/>
      <c r="AI752" s="101"/>
      <c r="AJ752" s="102"/>
      <c r="AK752" s="4"/>
      <c r="AL752" s="103"/>
      <c r="AM752" s="104"/>
      <c r="AN752" s="105"/>
      <c r="AO752" s="106"/>
      <c r="AP752" s="106"/>
      <c r="AQ752" s="110"/>
      <c r="AR752" s="110"/>
      <c r="AS752" s="109"/>
      <c r="AT752" s="110"/>
      <c r="AU752" s="111"/>
      <c r="AV752" s="111"/>
      <c r="AW752" s="111"/>
      <c r="AX752" s="111"/>
      <c r="AY752" s="113"/>
      <c r="AZ752" s="114"/>
      <c r="BA752" s="115"/>
      <c r="BB752" s="114"/>
    </row>
    <row r="753" ht="21.0" customHeight="1">
      <c r="B753" s="90"/>
      <c r="D753" s="91"/>
      <c r="E753" s="90"/>
      <c r="F753" s="92"/>
      <c r="G753" s="92"/>
      <c r="H753" s="93"/>
      <c r="I753" s="92"/>
      <c r="K753" s="119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119"/>
      <c r="AB753" s="119"/>
      <c r="AF753" s="23"/>
      <c r="AH753" s="101"/>
      <c r="AI753" s="101"/>
      <c r="AJ753" s="102"/>
      <c r="AK753" s="4"/>
      <c r="AL753" s="103"/>
      <c r="AM753" s="104"/>
      <c r="AN753" s="105"/>
      <c r="AO753" s="106"/>
      <c r="AP753" s="106"/>
      <c r="AQ753" s="110"/>
      <c r="AR753" s="110"/>
      <c r="AS753" s="109"/>
      <c r="AT753" s="110"/>
      <c r="AU753" s="111"/>
      <c r="AV753" s="111"/>
      <c r="AW753" s="111"/>
      <c r="AX753" s="111"/>
      <c r="AY753" s="113"/>
      <c r="AZ753" s="114"/>
      <c r="BA753" s="115"/>
      <c r="BB753" s="114"/>
    </row>
    <row r="754" ht="21.0" customHeight="1">
      <c r="B754" s="90"/>
      <c r="D754" s="91"/>
      <c r="E754" s="90"/>
      <c r="F754" s="92"/>
      <c r="G754" s="92"/>
      <c r="H754" s="93"/>
      <c r="I754" s="92"/>
      <c r="K754" s="119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119"/>
      <c r="AB754" s="119"/>
      <c r="AF754" s="23"/>
      <c r="AH754" s="101"/>
      <c r="AI754" s="101"/>
      <c r="AJ754" s="102"/>
      <c r="AK754" s="4"/>
      <c r="AL754" s="103"/>
      <c r="AM754" s="104"/>
      <c r="AN754" s="105"/>
      <c r="AO754" s="106"/>
      <c r="AP754" s="106"/>
      <c r="AQ754" s="110"/>
      <c r="AR754" s="110"/>
      <c r="AS754" s="109"/>
      <c r="AT754" s="110"/>
      <c r="AU754" s="111"/>
      <c r="AV754" s="111"/>
      <c r="AW754" s="111"/>
      <c r="AX754" s="111"/>
      <c r="AY754" s="113"/>
      <c r="AZ754" s="114"/>
      <c r="BA754" s="115"/>
      <c r="BB754" s="114"/>
    </row>
    <row r="755" ht="21.0" customHeight="1">
      <c r="B755" s="90"/>
      <c r="D755" s="91"/>
      <c r="E755" s="90"/>
      <c r="F755" s="92"/>
      <c r="G755" s="92"/>
      <c r="H755" s="93"/>
      <c r="I755" s="92"/>
      <c r="K755" s="119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119"/>
      <c r="AB755" s="119"/>
      <c r="AF755" s="23"/>
      <c r="AH755" s="101"/>
      <c r="AI755" s="101"/>
      <c r="AJ755" s="102"/>
      <c r="AK755" s="4"/>
      <c r="AL755" s="103"/>
      <c r="AM755" s="104"/>
      <c r="AN755" s="105"/>
      <c r="AO755" s="106"/>
      <c r="AP755" s="106"/>
      <c r="AQ755" s="110"/>
      <c r="AR755" s="110"/>
      <c r="AS755" s="109"/>
      <c r="AT755" s="110"/>
      <c r="AU755" s="111"/>
      <c r="AV755" s="111"/>
      <c r="AW755" s="111"/>
      <c r="AX755" s="111"/>
      <c r="AY755" s="113"/>
      <c r="AZ755" s="114"/>
      <c r="BA755" s="115"/>
      <c r="BB755" s="114"/>
    </row>
    <row r="756" ht="21.0" customHeight="1">
      <c r="B756" s="90"/>
      <c r="D756" s="91"/>
      <c r="E756" s="90"/>
      <c r="F756" s="92"/>
      <c r="G756" s="92"/>
      <c r="H756" s="93"/>
      <c r="I756" s="92"/>
      <c r="K756" s="119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119"/>
      <c r="AB756" s="119"/>
      <c r="AF756" s="23"/>
      <c r="AH756" s="101"/>
      <c r="AI756" s="101"/>
      <c r="AJ756" s="102"/>
      <c r="AK756" s="4"/>
      <c r="AL756" s="103"/>
      <c r="AM756" s="104"/>
      <c r="AN756" s="105"/>
      <c r="AO756" s="106"/>
      <c r="AP756" s="106"/>
      <c r="AQ756" s="110"/>
      <c r="AR756" s="110"/>
      <c r="AS756" s="109"/>
      <c r="AT756" s="110"/>
      <c r="AU756" s="111"/>
      <c r="AV756" s="111"/>
      <c r="AW756" s="111"/>
      <c r="AX756" s="111"/>
      <c r="AY756" s="113"/>
      <c r="AZ756" s="114"/>
      <c r="BA756" s="115"/>
      <c r="BB756" s="114"/>
    </row>
    <row r="757" ht="21.0" customHeight="1">
      <c r="B757" s="90"/>
      <c r="D757" s="91"/>
      <c r="E757" s="90"/>
      <c r="F757" s="92"/>
      <c r="G757" s="92"/>
      <c r="H757" s="93"/>
      <c r="I757" s="92"/>
      <c r="K757" s="119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119"/>
      <c r="AB757" s="119"/>
      <c r="AF757" s="23"/>
      <c r="AH757" s="101"/>
      <c r="AI757" s="101"/>
      <c r="AJ757" s="102"/>
      <c r="AK757" s="4"/>
      <c r="AL757" s="103"/>
      <c r="AM757" s="104"/>
      <c r="AN757" s="105"/>
      <c r="AO757" s="106"/>
      <c r="AP757" s="106"/>
      <c r="AQ757" s="110"/>
      <c r="AR757" s="110"/>
      <c r="AS757" s="109"/>
      <c r="AT757" s="110"/>
      <c r="AU757" s="111"/>
      <c r="AV757" s="111"/>
      <c r="AW757" s="111"/>
      <c r="AX757" s="111"/>
      <c r="AY757" s="113"/>
      <c r="AZ757" s="114"/>
      <c r="BA757" s="115"/>
      <c r="BB757" s="114"/>
    </row>
    <row r="758" ht="21.0" customHeight="1">
      <c r="B758" s="90"/>
      <c r="D758" s="91"/>
      <c r="E758" s="90"/>
      <c r="F758" s="92"/>
      <c r="G758" s="92"/>
      <c r="H758" s="93"/>
      <c r="I758" s="92"/>
      <c r="K758" s="119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119"/>
      <c r="AB758" s="119"/>
      <c r="AF758" s="23"/>
      <c r="AH758" s="101"/>
      <c r="AI758" s="101"/>
      <c r="AJ758" s="102"/>
      <c r="AK758" s="4"/>
      <c r="AL758" s="103"/>
      <c r="AM758" s="104"/>
      <c r="AN758" s="105"/>
      <c r="AO758" s="106"/>
      <c r="AP758" s="106"/>
      <c r="AQ758" s="110"/>
      <c r="AR758" s="110"/>
      <c r="AS758" s="109"/>
      <c r="AT758" s="110"/>
      <c r="AU758" s="111"/>
      <c r="AV758" s="111"/>
      <c r="AW758" s="111"/>
      <c r="AX758" s="111"/>
      <c r="AY758" s="113"/>
      <c r="AZ758" s="114"/>
      <c r="BA758" s="115"/>
      <c r="BB758" s="114"/>
    </row>
    <row r="759" ht="21.0" customHeight="1">
      <c r="B759" s="90"/>
      <c r="D759" s="91"/>
      <c r="E759" s="90"/>
      <c r="F759" s="92"/>
      <c r="G759" s="92"/>
      <c r="H759" s="93"/>
      <c r="I759" s="92"/>
      <c r="K759" s="119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119"/>
      <c r="AB759" s="119"/>
      <c r="AF759" s="23"/>
      <c r="AH759" s="101"/>
      <c r="AI759" s="101"/>
      <c r="AJ759" s="102"/>
      <c r="AK759" s="4"/>
      <c r="AL759" s="103"/>
      <c r="AM759" s="104"/>
      <c r="AN759" s="105"/>
      <c r="AO759" s="106"/>
      <c r="AP759" s="106"/>
      <c r="AQ759" s="110"/>
      <c r="AR759" s="110"/>
      <c r="AS759" s="109"/>
      <c r="AT759" s="110"/>
      <c r="AU759" s="111"/>
      <c r="AV759" s="111"/>
      <c r="AW759" s="111"/>
      <c r="AX759" s="111"/>
      <c r="AY759" s="113"/>
      <c r="AZ759" s="114"/>
      <c r="BA759" s="115"/>
      <c r="BB759" s="114"/>
    </row>
    <row r="760" ht="21.0" customHeight="1">
      <c r="B760" s="90"/>
      <c r="D760" s="91"/>
      <c r="E760" s="90"/>
      <c r="F760" s="92"/>
      <c r="G760" s="92"/>
      <c r="H760" s="93"/>
      <c r="I760" s="92"/>
      <c r="K760" s="119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119"/>
      <c r="AB760" s="119"/>
      <c r="AF760" s="23"/>
      <c r="AH760" s="101"/>
      <c r="AI760" s="101"/>
      <c r="AJ760" s="102"/>
      <c r="AK760" s="4"/>
      <c r="AL760" s="103"/>
      <c r="AM760" s="104"/>
      <c r="AN760" s="105"/>
      <c r="AO760" s="106"/>
      <c r="AP760" s="106"/>
      <c r="AQ760" s="110"/>
      <c r="AR760" s="110"/>
      <c r="AS760" s="109"/>
      <c r="AT760" s="110"/>
      <c r="AU760" s="111"/>
      <c r="AV760" s="111"/>
      <c r="AW760" s="111"/>
      <c r="AX760" s="111"/>
      <c r="AY760" s="113"/>
      <c r="AZ760" s="114"/>
      <c r="BA760" s="115"/>
      <c r="BB760" s="114"/>
    </row>
    <row r="761" ht="21.0" customHeight="1">
      <c r="B761" s="90"/>
      <c r="D761" s="91"/>
      <c r="E761" s="90"/>
      <c r="F761" s="92"/>
      <c r="G761" s="92"/>
      <c r="H761" s="93"/>
      <c r="I761" s="92"/>
      <c r="K761" s="119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119"/>
      <c r="AB761" s="119"/>
      <c r="AF761" s="23"/>
      <c r="AH761" s="101"/>
      <c r="AI761" s="101"/>
      <c r="AJ761" s="102"/>
      <c r="AK761" s="4"/>
      <c r="AL761" s="103"/>
      <c r="AM761" s="104"/>
      <c r="AN761" s="105"/>
      <c r="AO761" s="106"/>
      <c r="AP761" s="106"/>
      <c r="AQ761" s="110"/>
      <c r="AR761" s="110"/>
      <c r="AS761" s="109"/>
      <c r="AT761" s="110"/>
      <c r="AU761" s="111"/>
      <c r="AV761" s="111"/>
      <c r="AW761" s="111"/>
      <c r="AX761" s="111"/>
      <c r="AY761" s="113"/>
      <c r="AZ761" s="114"/>
      <c r="BA761" s="115"/>
      <c r="BB761" s="114"/>
    </row>
    <row r="762" ht="21.0" customHeight="1">
      <c r="B762" s="90"/>
      <c r="D762" s="91"/>
      <c r="E762" s="90"/>
      <c r="F762" s="92"/>
      <c r="G762" s="92"/>
      <c r="H762" s="93"/>
      <c r="I762" s="92"/>
      <c r="K762" s="119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119"/>
      <c r="AB762" s="119"/>
      <c r="AF762" s="23"/>
      <c r="AH762" s="101"/>
      <c r="AI762" s="101"/>
      <c r="AJ762" s="102"/>
      <c r="AK762" s="4"/>
      <c r="AL762" s="103"/>
      <c r="AM762" s="104"/>
      <c r="AN762" s="105"/>
      <c r="AO762" s="106"/>
      <c r="AP762" s="106"/>
      <c r="AQ762" s="110"/>
      <c r="AR762" s="110"/>
      <c r="AS762" s="109"/>
      <c r="AT762" s="110"/>
      <c r="AU762" s="111"/>
      <c r="AV762" s="111"/>
      <c r="AW762" s="111"/>
      <c r="AX762" s="111"/>
      <c r="AY762" s="113"/>
      <c r="AZ762" s="114"/>
      <c r="BA762" s="115"/>
      <c r="BB762" s="114"/>
    </row>
    <row r="763" ht="21.0" customHeight="1">
      <c r="B763" s="90"/>
      <c r="D763" s="91"/>
      <c r="E763" s="90"/>
      <c r="F763" s="92"/>
      <c r="G763" s="92"/>
      <c r="H763" s="93"/>
      <c r="I763" s="92"/>
      <c r="K763" s="119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119"/>
      <c r="AB763" s="119"/>
      <c r="AF763" s="23"/>
      <c r="AH763" s="101"/>
      <c r="AI763" s="101"/>
      <c r="AJ763" s="102"/>
      <c r="AK763" s="4"/>
      <c r="AL763" s="103"/>
      <c r="AM763" s="104"/>
      <c r="AN763" s="105"/>
      <c r="AO763" s="106"/>
      <c r="AP763" s="106"/>
      <c r="AQ763" s="110"/>
      <c r="AR763" s="110"/>
      <c r="AS763" s="109"/>
      <c r="AT763" s="110"/>
      <c r="AU763" s="111"/>
      <c r="AV763" s="111"/>
      <c r="AW763" s="111"/>
      <c r="AX763" s="111"/>
      <c r="AY763" s="113"/>
      <c r="AZ763" s="114"/>
      <c r="BA763" s="115"/>
      <c r="BB763" s="114"/>
    </row>
    <row r="764" ht="21.0" customHeight="1">
      <c r="B764" s="90"/>
      <c r="D764" s="91"/>
      <c r="E764" s="90"/>
      <c r="F764" s="92"/>
      <c r="G764" s="92"/>
      <c r="H764" s="93"/>
      <c r="I764" s="92"/>
      <c r="K764" s="119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119"/>
      <c r="AB764" s="119"/>
      <c r="AF764" s="23"/>
      <c r="AH764" s="101"/>
      <c r="AI764" s="101"/>
      <c r="AJ764" s="102"/>
      <c r="AK764" s="4"/>
      <c r="AL764" s="103"/>
      <c r="AM764" s="104"/>
      <c r="AN764" s="105"/>
      <c r="AO764" s="106"/>
      <c r="AP764" s="106"/>
      <c r="AQ764" s="110"/>
      <c r="AR764" s="110"/>
      <c r="AS764" s="109"/>
      <c r="AT764" s="110"/>
      <c r="AU764" s="111"/>
      <c r="AV764" s="111"/>
      <c r="AW764" s="111"/>
      <c r="AX764" s="111"/>
      <c r="AY764" s="113"/>
      <c r="AZ764" s="114"/>
      <c r="BA764" s="115"/>
      <c r="BB764" s="114"/>
    </row>
    <row r="765" ht="21.0" customHeight="1">
      <c r="B765" s="90"/>
      <c r="D765" s="91"/>
      <c r="E765" s="90"/>
      <c r="F765" s="92"/>
      <c r="G765" s="92"/>
      <c r="H765" s="93"/>
      <c r="I765" s="92"/>
      <c r="K765" s="119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119"/>
      <c r="AB765" s="119"/>
      <c r="AF765" s="23"/>
      <c r="AH765" s="101"/>
      <c r="AI765" s="101"/>
      <c r="AJ765" s="102"/>
      <c r="AK765" s="4"/>
      <c r="AL765" s="103"/>
      <c r="AM765" s="104"/>
      <c r="AN765" s="105"/>
      <c r="AO765" s="106"/>
      <c r="AP765" s="106"/>
      <c r="AQ765" s="110"/>
      <c r="AR765" s="110"/>
      <c r="AS765" s="109"/>
      <c r="AT765" s="110"/>
      <c r="AU765" s="111"/>
      <c r="AV765" s="111"/>
      <c r="AW765" s="111"/>
      <c r="AX765" s="111"/>
      <c r="AY765" s="113"/>
      <c r="AZ765" s="114"/>
      <c r="BA765" s="115"/>
      <c r="BB765" s="114"/>
    </row>
    <row r="766" ht="21.0" customHeight="1">
      <c r="B766" s="90"/>
      <c r="D766" s="91"/>
      <c r="E766" s="90"/>
      <c r="F766" s="92"/>
      <c r="G766" s="92"/>
      <c r="H766" s="93"/>
      <c r="I766" s="92"/>
      <c r="K766" s="119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119"/>
      <c r="AB766" s="119"/>
      <c r="AF766" s="23"/>
      <c r="AH766" s="101"/>
      <c r="AI766" s="101"/>
      <c r="AJ766" s="102"/>
      <c r="AK766" s="4"/>
      <c r="AL766" s="103"/>
      <c r="AM766" s="104"/>
      <c r="AN766" s="105"/>
      <c r="AO766" s="106"/>
      <c r="AP766" s="106"/>
      <c r="AQ766" s="110"/>
      <c r="AR766" s="110"/>
      <c r="AS766" s="109"/>
      <c r="AT766" s="110"/>
      <c r="AU766" s="111"/>
      <c r="AV766" s="111"/>
      <c r="AW766" s="111"/>
      <c r="AX766" s="111"/>
      <c r="AY766" s="113"/>
      <c r="AZ766" s="114"/>
      <c r="BA766" s="115"/>
      <c r="BB766" s="114"/>
    </row>
    <row r="767" ht="21.0" customHeight="1">
      <c r="B767" s="90"/>
      <c r="D767" s="91"/>
      <c r="E767" s="90"/>
      <c r="F767" s="92"/>
      <c r="G767" s="92"/>
      <c r="H767" s="93"/>
      <c r="I767" s="92"/>
      <c r="K767" s="119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119"/>
      <c r="AB767" s="119"/>
      <c r="AF767" s="23"/>
      <c r="AH767" s="101"/>
      <c r="AI767" s="101"/>
      <c r="AJ767" s="102"/>
      <c r="AK767" s="4"/>
      <c r="AL767" s="103"/>
      <c r="AM767" s="104"/>
      <c r="AN767" s="105"/>
      <c r="AO767" s="106"/>
      <c r="AP767" s="106"/>
      <c r="AQ767" s="110"/>
      <c r="AR767" s="110"/>
      <c r="AS767" s="109"/>
      <c r="AT767" s="110"/>
      <c r="AU767" s="111"/>
      <c r="AV767" s="111"/>
      <c r="AW767" s="111"/>
      <c r="AX767" s="111"/>
      <c r="AY767" s="113"/>
      <c r="AZ767" s="114"/>
      <c r="BA767" s="115"/>
      <c r="BB767" s="114"/>
    </row>
    <row r="768" ht="21.0" customHeight="1">
      <c r="B768" s="90"/>
      <c r="D768" s="91"/>
      <c r="E768" s="90"/>
      <c r="F768" s="92"/>
      <c r="G768" s="92"/>
      <c r="H768" s="93"/>
      <c r="I768" s="92"/>
      <c r="K768" s="119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119"/>
      <c r="AB768" s="119"/>
      <c r="AF768" s="23"/>
      <c r="AH768" s="101"/>
      <c r="AI768" s="101"/>
      <c r="AJ768" s="102"/>
      <c r="AK768" s="4"/>
      <c r="AL768" s="103"/>
      <c r="AM768" s="104"/>
      <c r="AN768" s="105"/>
      <c r="AO768" s="106"/>
      <c r="AP768" s="106"/>
      <c r="AQ768" s="110"/>
      <c r="AR768" s="110"/>
      <c r="AS768" s="109"/>
      <c r="AT768" s="110"/>
      <c r="AU768" s="111"/>
      <c r="AV768" s="111"/>
      <c r="AW768" s="111"/>
      <c r="AX768" s="111"/>
      <c r="AY768" s="113"/>
      <c r="AZ768" s="114"/>
      <c r="BA768" s="115"/>
      <c r="BB768" s="114"/>
    </row>
    <row r="769" ht="21.0" customHeight="1">
      <c r="B769" s="90"/>
      <c r="D769" s="91"/>
      <c r="E769" s="90"/>
      <c r="F769" s="92"/>
      <c r="G769" s="92"/>
      <c r="H769" s="93"/>
      <c r="I769" s="92"/>
      <c r="K769" s="119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119"/>
      <c r="AB769" s="119"/>
      <c r="AF769" s="23"/>
      <c r="AH769" s="101"/>
      <c r="AI769" s="101"/>
      <c r="AJ769" s="102"/>
      <c r="AK769" s="4"/>
      <c r="AL769" s="103"/>
      <c r="AM769" s="104"/>
      <c r="AN769" s="105"/>
      <c r="AO769" s="106"/>
      <c r="AP769" s="106"/>
      <c r="AQ769" s="110"/>
      <c r="AR769" s="110"/>
      <c r="AS769" s="109"/>
      <c r="AT769" s="110"/>
      <c r="AU769" s="111"/>
      <c r="AV769" s="111"/>
      <c r="AW769" s="111"/>
      <c r="AX769" s="111"/>
      <c r="AY769" s="113"/>
      <c r="AZ769" s="114"/>
      <c r="BA769" s="115"/>
      <c r="BB769" s="114"/>
    </row>
    <row r="770" ht="21.0" customHeight="1">
      <c r="B770" s="90"/>
      <c r="D770" s="91"/>
      <c r="E770" s="90"/>
      <c r="F770" s="92"/>
      <c r="G770" s="92"/>
      <c r="H770" s="93"/>
      <c r="I770" s="92"/>
      <c r="K770" s="119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119"/>
      <c r="AB770" s="119"/>
      <c r="AF770" s="23"/>
      <c r="AH770" s="101"/>
      <c r="AI770" s="101"/>
      <c r="AJ770" s="102"/>
      <c r="AK770" s="4"/>
      <c r="AL770" s="103"/>
      <c r="AM770" s="104"/>
      <c r="AN770" s="105"/>
      <c r="AO770" s="106"/>
      <c r="AP770" s="106"/>
      <c r="AQ770" s="110"/>
      <c r="AR770" s="110"/>
      <c r="AS770" s="109"/>
      <c r="AT770" s="110"/>
      <c r="AU770" s="111"/>
      <c r="AV770" s="111"/>
      <c r="AW770" s="111"/>
      <c r="AX770" s="111"/>
      <c r="AY770" s="113"/>
      <c r="AZ770" s="114"/>
      <c r="BA770" s="115"/>
      <c r="BB770" s="114"/>
    </row>
    <row r="771" ht="21.0" customHeight="1">
      <c r="B771" s="90"/>
      <c r="D771" s="91"/>
      <c r="E771" s="90"/>
      <c r="F771" s="92"/>
      <c r="G771" s="92"/>
      <c r="H771" s="93"/>
      <c r="I771" s="92"/>
      <c r="K771" s="119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119"/>
      <c r="AB771" s="119"/>
      <c r="AF771" s="23"/>
      <c r="AH771" s="101"/>
      <c r="AI771" s="101"/>
      <c r="AJ771" s="102"/>
      <c r="AK771" s="4"/>
      <c r="AL771" s="103"/>
      <c r="AM771" s="104"/>
      <c r="AN771" s="105"/>
      <c r="AO771" s="106"/>
      <c r="AP771" s="106"/>
      <c r="AQ771" s="110"/>
      <c r="AR771" s="110"/>
      <c r="AS771" s="109"/>
      <c r="AT771" s="110"/>
      <c r="AU771" s="111"/>
      <c r="AV771" s="111"/>
      <c r="AW771" s="111"/>
      <c r="AX771" s="111"/>
      <c r="AY771" s="113"/>
      <c r="AZ771" s="114"/>
      <c r="BA771" s="115"/>
      <c r="BB771" s="114"/>
    </row>
    <row r="772" ht="21.0" customHeight="1">
      <c r="B772" s="90"/>
      <c r="D772" s="91"/>
      <c r="E772" s="90"/>
      <c r="F772" s="92"/>
      <c r="G772" s="92"/>
      <c r="H772" s="93"/>
      <c r="I772" s="92"/>
      <c r="K772" s="119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119"/>
      <c r="AB772" s="119"/>
      <c r="AF772" s="23"/>
      <c r="AH772" s="101"/>
      <c r="AI772" s="101"/>
      <c r="AJ772" s="102"/>
      <c r="AK772" s="4"/>
      <c r="AL772" s="103"/>
      <c r="AM772" s="104"/>
      <c r="AN772" s="105"/>
      <c r="AO772" s="106"/>
      <c r="AP772" s="106"/>
      <c r="AQ772" s="110"/>
      <c r="AR772" s="110"/>
      <c r="AS772" s="109"/>
      <c r="AT772" s="110"/>
      <c r="AU772" s="111"/>
      <c r="AV772" s="111"/>
      <c r="AW772" s="111"/>
      <c r="AX772" s="111"/>
      <c r="AY772" s="113"/>
      <c r="AZ772" s="114"/>
      <c r="BA772" s="115"/>
      <c r="BB772" s="114"/>
    </row>
    <row r="773" ht="21.0" customHeight="1">
      <c r="B773" s="90"/>
      <c r="D773" s="91"/>
      <c r="E773" s="90"/>
      <c r="F773" s="92"/>
      <c r="G773" s="92"/>
      <c r="H773" s="93"/>
      <c r="I773" s="92"/>
      <c r="K773" s="119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119"/>
      <c r="AB773" s="119"/>
      <c r="AF773" s="23"/>
      <c r="AH773" s="101"/>
      <c r="AI773" s="101"/>
      <c r="AJ773" s="102"/>
      <c r="AK773" s="4"/>
      <c r="AL773" s="103"/>
      <c r="AM773" s="104"/>
      <c r="AN773" s="105"/>
      <c r="AO773" s="106"/>
      <c r="AP773" s="106"/>
      <c r="AQ773" s="110"/>
      <c r="AR773" s="110"/>
      <c r="AS773" s="109"/>
      <c r="AT773" s="110"/>
      <c r="AU773" s="111"/>
      <c r="AV773" s="111"/>
      <c r="AW773" s="111"/>
      <c r="AX773" s="111"/>
      <c r="AY773" s="113"/>
      <c r="AZ773" s="114"/>
      <c r="BA773" s="115"/>
      <c r="BB773" s="114"/>
    </row>
    <row r="774" ht="21.0" customHeight="1">
      <c r="B774" s="90"/>
      <c r="D774" s="91"/>
      <c r="E774" s="90"/>
      <c r="F774" s="92"/>
      <c r="G774" s="92"/>
      <c r="H774" s="93"/>
      <c r="I774" s="92"/>
      <c r="K774" s="119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119"/>
      <c r="AB774" s="119"/>
      <c r="AF774" s="23"/>
      <c r="AH774" s="101"/>
      <c r="AI774" s="101"/>
      <c r="AJ774" s="102"/>
      <c r="AK774" s="4"/>
      <c r="AL774" s="103"/>
      <c r="AM774" s="104"/>
      <c r="AN774" s="105"/>
      <c r="AO774" s="106"/>
      <c r="AP774" s="106"/>
      <c r="AQ774" s="110"/>
      <c r="AR774" s="110"/>
      <c r="AS774" s="109"/>
      <c r="AT774" s="110"/>
      <c r="AU774" s="111"/>
      <c r="AV774" s="111"/>
      <c r="AW774" s="111"/>
      <c r="AX774" s="111"/>
      <c r="AY774" s="113"/>
      <c r="AZ774" s="114"/>
      <c r="BA774" s="115"/>
      <c r="BB774" s="114"/>
    </row>
    <row r="775" ht="21.0" customHeight="1">
      <c r="B775" s="90"/>
      <c r="D775" s="91"/>
      <c r="E775" s="90"/>
      <c r="F775" s="92"/>
      <c r="G775" s="92"/>
      <c r="H775" s="93"/>
      <c r="I775" s="92"/>
      <c r="K775" s="119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119"/>
      <c r="AB775" s="119"/>
      <c r="AF775" s="23"/>
      <c r="AH775" s="101"/>
      <c r="AI775" s="101"/>
      <c r="AJ775" s="102"/>
      <c r="AK775" s="4"/>
      <c r="AL775" s="103"/>
      <c r="AM775" s="104"/>
      <c r="AN775" s="105"/>
      <c r="AO775" s="106"/>
      <c r="AP775" s="106"/>
      <c r="AQ775" s="110"/>
      <c r="AR775" s="110"/>
      <c r="AS775" s="109"/>
      <c r="AT775" s="110"/>
      <c r="AU775" s="111"/>
      <c r="AV775" s="111"/>
      <c r="AW775" s="111"/>
      <c r="AX775" s="111"/>
      <c r="AY775" s="113"/>
      <c r="AZ775" s="114"/>
      <c r="BA775" s="115"/>
      <c r="BB775" s="114"/>
    </row>
    <row r="776" ht="21.0" customHeight="1">
      <c r="B776" s="90"/>
      <c r="D776" s="91"/>
      <c r="E776" s="90"/>
      <c r="F776" s="92"/>
      <c r="G776" s="92"/>
      <c r="H776" s="93"/>
      <c r="I776" s="92"/>
      <c r="K776" s="119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119"/>
      <c r="AB776" s="119"/>
      <c r="AF776" s="23"/>
      <c r="AH776" s="101"/>
      <c r="AI776" s="101"/>
      <c r="AJ776" s="102"/>
      <c r="AK776" s="4"/>
      <c r="AL776" s="103"/>
      <c r="AM776" s="104"/>
      <c r="AN776" s="105"/>
      <c r="AO776" s="106"/>
      <c r="AP776" s="106"/>
      <c r="AQ776" s="110"/>
      <c r="AR776" s="110"/>
      <c r="AS776" s="109"/>
      <c r="AT776" s="110"/>
      <c r="AU776" s="111"/>
      <c r="AV776" s="111"/>
      <c r="AW776" s="111"/>
      <c r="AX776" s="111"/>
      <c r="AY776" s="113"/>
      <c r="AZ776" s="114"/>
      <c r="BA776" s="115"/>
      <c r="BB776" s="114"/>
    </row>
    <row r="777" ht="21.0" customHeight="1">
      <c r="B777" s="90"/>
      <c r="D777" s="91"/>
      <c r="E777" s="90"/>
      <c r="F777" s="92"/>
      <c r="G777" s="92"/>
      <c r="H777" s="93"/>
      <c r="I777" s="92"/>
      <c r="K777" s="119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119"/>
      <c r="AB777" s="119"/>
      <c r="AF777" s="23"/>
      <c r="AH777" s="101"/>
      <c r="AI777" s="101"/>
      <c r="AJ777" s="102"/>
      <c r="AK777" s="4"/>
      <c r="AL777" s="103"/>
      <c r="AM777" s="104"/>
      <c r="AN777" s="105"/>
      <c r="AO777" s="106"/>
      <c r="AP777" s="106"/>
      <c r="AQ777" s="110"/>
      <c r="AR777" s="110"/>
      <c r="AS777" s="109"/>
      <c r="AT777" s="110"/>
      <c r="AU777" s="111"/>
      <c r="AV777" s="111"/>
      <c r="AW777" s="111"/>
      <c r="AX777" s="111"/>
      <c r="AY777" s="113"/>
      <c r="AZ777" s="114"/>
      <c r="BA777" s="115"/>
      <c r="BB777" s="114"/>
    </row>
    <row r="778" ht="21.0" customHeight="1">
      <c r="B778" s="90"/>
      <c r="D778" s="91"/>
      <c r="E778" s="90"/>
      <c r="F778" s="92"/>
      <c r="G778" s="92"/>
      <c r="H778" s="93"/>
      <c r="I778" s="92"/>
      <c r="K778" s="119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119"/>
      <c r="AB778" s="119"/>
      <c r="AF778" s="23"/>
      <c r="AH778" s="101"/>
      <c r="AI778" s="101"/>
      <c r="AJ778" s="102"/>
      <c r="AK778" s="4"/>
      <c r="AL778" s="103"/>
      <c r="AM778" s="104"/>
      <c r="AN778" s="105"/>
      <c r="AO778" s="106"/>
      <c r="AP778" s="106"/>
      <c r="AQ778" s="110"/>
      <c r="AR778" s="110"/>
      <c r="AS778" s="109"/>
      <c r="AT778" s="110"/>
      <c r="AU778" s="111"/>
      <c r="AV778" s="111"/>
      <c r="AW778" s="111"/>
      <c r="AX778" s="111"/>
      <c r="AY778" s="113"/>
      <c r="AZ778" s="114"/>
      <c r="BA778" s="115"/>
      <c r="BB778" s="114"/>
    </row>
    <row r="779" ht="21.0" customHeight="1">
      <c r="B779" s="90"/>
      <c r="D779" s="91"/>
      <c r="E779" s="90"/>
      <c r="F779" s="92"/>
      <c r="G779" s="92"/>
      <c r="H779" s="93"/>
      <c r="I779" s="92"/>
      <c r="K779" s="119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119"/>
      <c r="AB779" s="119"/>
      <c r="AF779" s="23"/>
      <c r="AH779" s="101"/>
      <c r="AI779" s="101"/>
      <c r="AJ779" s="102"/>
      <c r="AK779" s="4"/>
      <c r="AL779" s="103"/>
      <c r="AM779" s="104"/>
      <c r="AN779" s="105"/>
      <c r="AO779" s="106"/>
      <c r="AP779" s="106"/>
      <c r="AQ779" s="110"/>
      <c r="AR779" s="110"/>
      <c r="AS779" s="109"/>
      <c r="AT779" s="110"/>
      <c r="AU779" s="111"/>
      <c r="AV779" s="111"/>
      <c r="AW779" s="111"/>
      <c r="AX779" s="111"/>
      <c r="AY779" s="113"/>
      <c r="AZ779" s="114"/>
      <c r="BA779" s="115"/>
      <c r="BB779" s="114"/>
    </row>
    <row r="780" ht="21.0" customHeight="1">
      <c r="B780" s="90"/>
      <c r="D780" s="91"/>
      <c r="E780" s="90"/>
      <c r="F780" s="92"/>
      <c r="G780" s="92"/>
      <c r="H780" s="93"/>
      <c r="I780" s="92"/>
      <c r="K780" s="119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119"/>
      <c r="AB780" s="119"/>
      <c r="AF780" s="23"/>
      <c r="AH780" s="101"/>
      <c r="AI780" s="101"/>
      <c r="AJ780" s="102"/>
      <c r="AK780" s="4"/>
      <c r="AL780" s="103"/>
      <c r="AM780" s="104"/>
      <c r="AN780" s="105"/>
      <c r="AO780" s="106"/>
      <c r="AP780" s="106"/>
      <c r="AQ780" s="110"/>
      <c r="AR780" s="110"/>
      <c r="AS780" s="109"/>
      <c r="AT780" s="110"/>
      <c r="AU780" s="111"/>
      <c r="AV780" s="111"/>
      <c r="AW780" s="111"/>
      <c r="AX780" s="111"/>
      <c r="AY780" s="113"/>
      <c r="AZ780" s="114"/>
      <c r="BA780" s="115"/>
      <c r="BB780" s="114"/>
    </row>
    <row r="781" ht="21.0" customHeight="1">
      <c r="B781" s="90"/>
      <c r="D781" s="91"/>
      <c r="E781" s="90"/>
      <c r="F781" s="92"/>
      <c r="G781" s="92"/>
      <c r="H781" s="93"/>
      <c r="I781" s="92"/>
      <c r="K781" s="119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119"/>
      <c r="AB781" s="119"/>
      <c r="AF781" s="23"/>
      <c r="AH781" s="101"/>
      <c r="AI781" s="101"/>
      <c r="AJ781" s="102"/>
      <c r="AK781" s="4"/>
      <c r="AL781" s="103"/>
      <c r="AM781" s="104"/>
      <c r="AN781" s="105"/>
      <c r="AO781" s="106"/>
      <c r="AP781" s="106"/>
      <c r="AQ781" s="110"/>
      <c r="AR781" s="110"/>
      <c r="AS781" s="109"/>
      <c r="AT781" s="110"/>
      <c r="AU781" s="111"/>
      <c r="AV781" s="111"/>
      <c r="AW781" s="111"/>
      <c r="AX781" s="111"/>
      <c r="AY781" s="113"/>
      <c r="AZ781" s="114"/>
      <c r="BA781" s="115"/>
      <c r="BB781" s="114"/>
    </row>
    <row r="782" ht="21.0" customHeight="1">
      <c r="B782" s="90"/>
      <c r="D782" s="91"/>
      <c r="E782" s="90"/>
      <c r="F782" s="92"/>
      <c r="G782" s="92"/>
      <c r="H782" s="93"/>
      <c r="I782" s="92"/>
      <c r="K782" s="119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119"/>
      <c r="AB782" s="119"/>
      <c r="AF782" s="23"/>
      <c r="AH782" s="101"/>
      <c r="AI782" s="101"/>
      <c r="AJ782" s="102"/>
      <c r="AK782" s="4"/>
      <c r="AL782" s="103"/>
      <c r="AM782" s="104"/>
      <c r="AN782" s="105"/>
      <c r="AO782" s="106"/>
      <c r="AP782" s="106"/>
      <c r="AQ782" s="110"/>
      <c r="AR782" s="110"/>
      <c r="AS782" s="109"/>
      <c r="AT782" s="110"/>
      <c r="AU782" s="111"/>
      <c r="AV782" s="111"/>
      <c r="AW782" s="111"/>
      <c r="AX782" s="111"/>
      <c r="AY782" s="113"/>
      <c r="AZ782" s="114"/>
      <c r="BA782" s="115"/>
      <c r="BB782" s="114"/>
    </row>
    <row r="783" ht="21.0" customHeight="1">
      <c r="B783" s="90"/>
      <c r="D783" s="91"/>
      <c r="E783" s="90"/>
      <c r="F783" s="92"/>
      <c r="G783" s="92"/>
      <c r="H783" s="93"/>
      <c r="I783" s="92"/>
      <c r="K783" s="119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119"/>
      <c r="AB783" s="119"/>
      <c r="AF783" s="23"/>
      <c r="AH783" s="101"/>
      <c r="AI783" s="101"/>
      <c r="AJ783" s="102"/>
      <c r="AK783" s="4"/>
      <c r="AL783" s="103"/>
      <c r="AM783" s="104"/>
      <c r="AN783" s="105"/>
      <c r="AO783" s="106"/>
      <c r="AP783" s="106"/>
      <c r="AQ783" s="110"/>
      <c r="AR783" s="110"/>
      <c r="AS783" s="109"/>
      <c r="AT783" s="110"/>
      <c r="AU783" s="111"/>
      <c r="AV783" s="111"/>
      <c r="AW783" s="111"/>
      <c r="AX783" s="111"/>
      <c r="AY783" s="113"/>
      <c r="AZ783" s="114"/>
      <c r="BA783" s="115"/>
      <c r="BB783" s="114"/>
    </row>
    <row r="784" ht="21.0" customHeight="1">
      <c r="B784" s="90"/>
      <c r="D784" s="91"/>
      <c r="E784" s="90"/>
      <c r="F784" s="92"/>
      <c r="G784" s="92"/>
      <c r="H784" s="93"/>
      <c r="I784" s="92"/>
      <c r="K784" s="119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119"/>
      <c r="AB784" s="119"/>
      <c r="AF784" s="23"/>
      <c r="AH784" s="101"/>
      <c r="AI784" s="101"/>
      <c r="AJ784" s="102"/>
      <c r="AK784" s="4"/>
      <c r="AL784" s="103"/>
      <c r="AM784" s="104"/>
      <c r="AN784" s="105"/>
      <c r="AO784" s="106"/>
      <c r="AP784" s="106"/>
      <c r="AQ784" s="110"/>
      <c r="AR784" s="110"/>
      <c r="AS784" s="109"/>
      <c r="AT784" s="110"/>
      <c r="AU784" s="111"/>
      <c r="AV784" s="111"/>
      <c r="AW784" s="111"/>
      <c r="AX784" s="111"/>
      <c r="AY784" s="113"/>
      <c r="AZ784" s="114"/>
      <c r="BA784" s="115"/>
      <c r="BB784" s="114"/>
    </row>
    <row r="785" ht="21.0" customHeight="1">
      <c r="B785" s="90"/>
      <c r="D785" s="91"/>
      <c r="E785" s="90"/>
      <c r="F785" s="92"/>
      <c r="G785" s="92"/>
      <c r="H785" s="93"/>
      <c r="I785" s="92"/>
      <c r="K785" s="119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119"/>
      <c r="AB785" s="119"/>
      <c r="AF785" s="23"/>
      <c r="AH785" s="101"/>
      <c r="AI785" s="101"/>
      <c r="AJ785" s="102"/>
      <c r="AK785" s="4"/>
      <c r="AL785" s="103"/>
      <c r="AM785" s="104"/>
      <c r="AN785" s="105"/>
      <c r="AO785" s="106"/>
      <c r="AP785" s="106"/>
      <c r="AQ785" s="110"/>
      <c r="AR785" s="110"/>
      <c r="AS785" s="109"/>
      <c r="AT785" s="110"/>
      <c r="AU785" s="111"/>
      <c r="AV785" s="111"/>
      <c r="AW785" s="111"/>
      <c r="AX785" s="111"/>
      <c r="AY785" s="113"/>
      <c r="AZ785" s="114"/>
      <c r="BA785" s="115"/>
      <c r="BB785" s="114"/>
    </row>
    <row r="786" ht="21.0" customHeight="1">
      <c r="B786" s="90"/>
      <c r="D786" s="91"/>
      <c r="E786" s="90"/>
      <c r="F786" s="92"/>
      <c r="G786" s="92"/>
      <c r="H786" s="93"/>
      <c r="I786" s="92"/>
      <c r="K786" s="119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119"/>
      <c r="AB786" s="119"/>
      <c r="AF786" s="23"/>
      <c r="AH786" s="101"/>
      <c r="AI786" s="101"/>
      <c r="AJ786" s="102"/>
      <c r="AK786" s="4"/>
      <c r="AL786" s="103"/>
      <c r="AM786" s="104"/>
      <c r="AN786" s="105"/>
      <c r="AO786" s="106"/>
      <c r="AP786" s="106"/>
      <c r="AQ786" s="110"/>
      <c r="AR786" s="110"/>
      <c r="AS786" s="109"/>
      <c r="AT786" s="110"/>
      <c r="AU786" s="111"/>
      <c r="AV786" s="111"/>
      <c r="AW786" s="111"/>
      <c r="AX786" s="111"/>
      <c r="AY786" s="113"/>
      <c r="AZ786" s="114"/>
      <c r="BA786" s="115"/>
      <c r="BB786" s="114"/>
    </row>
    <row r="787" ht="21.0" customHeight="1">
      <c r="B787" s="90"/>
      <c r="D787" s="91"/>
      <c r="E787" s="90"/>
      <c r="F787" s="92"/>
      <c r="G787" s="92"/>
      <c r="H787" s="93"/>
      <c r="I787" s="92"/>
      <c r="K787" s="119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119"/>
      <c r="AB787" s="119"/>
      <c r="AF787" s="23"/>
      <c r="AH787" s="101"/>
      <c r="AI787" s="101"/>
      <c r="AJ787" s="102"/>
      <c r="AK787" s="4"/>
      <c r="AL787" s="103"/>
      <c r="AM787" s="104"/>
      <c r="AN787" s="105"/>
      <c r="AO787" s="106"/>
      <c r="AP787" s="106"/>
      <c r="AQ787" s="110"/>
      <c r="AR787" s="110"/>
      <c r="AS787" s="109"/>
      <c r="AT787" s="110"/>
      <c r="AU787" s="111"/>
      <c r="AV787" s="111"/>
      <c r="AW787" s="111"/>
      <c r="AX787" s="111"/>
      <c r="AY787" s="113"/>
      <c r="AZ787" s="114"/>
      <c r="BA787" s="115"/>
      <c r="BB787" s="114"/>
    </row>
    <row r="788" ht="21.0" customHeight="1">
      <c r="B788" s="90"/>
      <c r="D788" s="91"/>
      <c r="E788" s="90"/>
      <c r="F788" s="92"/>
      <c r="G788" s="92"/>
      <c r="H788" s="93"/>
      <c r="I788" s="92"/>
      <c r="K788" s="119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119"/>
      <c r="AB788" s="119"/>
      <c r="AF788" s="23"/>
      <c r="AH788" s="101"/>
      <c r="AI788" s="101"/>
      <c r="AJ788" s="102"/>
      <c r="AK788" s="4"/>
      <c r="AL788" s="103"/>
      <c r="AM788" s="104"/>
      <c r="AN788" s="105"/>
      <c r="AO788" s="106"/>
      <c r="AP788" s="106"/>
      <c r="AQ788" s="110"/>
      <c r="AR788" s="110"/>
      <c r="AS788" s="109"/>
      <c r="AT788" s="110"/>
      <c r="AU788" s="111"/>
      <c r="AV788" s="111"/>
      <c r="AW788" s="111"/>
      <c r="AX788" s="111"/>
      <c r="AY788" s="113"/>
      <c r="AZ788" s="114"/>
      <c r="BA788" s="115"/>
      <c r="BB788" s="114"/>
    </row>
    <row r="789" ht="21.0" customHeight="1">
      <c r="B789" s="90"/>
      <c r="D789" s="91"/>
      <c r="E789" s="90"/>
      <c r="F789" s="92"/>
      <c r="G789" s="92"/>
      <c r="H789" s="93"/>
      <c r="I789" s="92"/>
      <c r="K789" s="119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119"/>
      <c r="AB789" s="119"/>
      <c r="AF789" s="23"/>
      <c r="AH789" s="101"/>
      <c r="AI789" s="101"/>
      <c r="AJ789" s="102"/>
      <c r="AK789" s="4"/>
      <c r="AL789" s="103"/>
      <c r="AM789" s="104"/>
      <c r="AN789" s="105"/>
      <c r="AO789" s="106"/>
      <c r="AP789" s="106"/>
      <c r="AQ789" s="110"/>
      <c r="AR789" s="110"/>
      <c r="AS789" s="109"/>
      <c r="AT789" s="110"/>
      <c r="AU789" s="111"/>
      <c r="AV789" s="111"/>
      <c r="AW789" s="111"/>
      <c r="AX789" s="111"/>
      <c r="AY789" s="113"/>
      <c r="AZ789" s="114"/>
      <c r="BA789" s="115"/>
      <c r="BB789" s="114"/>
    </row>
    <row r="790" ht="21.0" customHeight="1">
      <c r="B790" s="90"/>
      <c r="D790" s="91"/>
      <c r="E790" s="90"/>
      <c r="F790" s="92"/>
      <c r="G790" s="92"/>
      <c r="H790" s="93"/>
      <c r="I790" s="92"/>
      <c r="K790" s="119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119"/>
      <c r="AB790" s="119"/>
      <c r="AF790" s="23"/>
      <c r="AH790" s="101"/>
      <c r="AI790" s="101"/>
      <c r="AJ790" s="102"/>
      <c r="AK790" s="4"/>
      <c r="AL790" s="103"/>
      <c r="AM790" s="104"/>
      <c r="AN790" s="105"/>
      <c r="AO790" s="106"/>
      <c r="AP790" s="106"/>
      <c r="AQ790" s="110"/>
      <c r="AR790" s="110"/>
      <c r="AS790" s="109"/>
      <c r="AT790" s="110"/>
      <c r="AU790" s="111"/>
      <c r="AV790" s="111"/>
      <c r="AW790" s="111"/>
      <c r="AX790" s="111"/>
      <c r="AY790" s="113"/>
      <c r="AZ790" s="114"/>
      <c r="BA790" s="115"/>
      <c r="BB790" s="114"/>
    </row>
    <row r="791" ht="21.0" customHeight="1">
      <c r="B791" s="90"/>
      <c r="D791" s="91"/>
      <c r="E791" s="90"/>
      <c r="F791" s="92"/>
      <c r="G791" s="92"/>
      <c r="H791" s="93"/>
      <c r="I791" s="92"/>
      <c r="K791" s="119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119"/>
      <c r="AB791" s="119"/>
      <c r="AF791" s="23"/>
      <c r="AH791" s="101"/>
      <c r="AI791" s="101"/>
      <c r="AJ791" s="102"/>
      <c r="AK791" s="4"/>
      <c r="AL791" s="103"/>
      <c r="AM791" s="104"/>
      <c r="AN791" s="105"/>
      <c r="AO791" s="106"/>
      <c r="AP791" s="106"/>
      <c r="AQ791" s="110"/>
      <c r="AR791" s="110"/>
      <c r="AS791" s="109"/>
      <c r="AT791" s="110"/>
      <c r="AU791" s="111"/>
      <c r="AV791" s="111"/>
      <c r="AW791" s="111"/>
      <c r="AX791" s="111"/>
      <c r="AY791" s="113"/>
      <c r="AZ791" s="114"/>
      <c r="BA791" s="115"/>
      <c r="BB791" s="114"/>
    </row>
    <row r="792" ht="21.0" customHeight="1">
      <c r="B792" s="90"/>
      <c r="D792" s="91"/>
      <c r="E792" s="90"/>
      <c r="F792" s="92"/>
      <c r="G792" s="92"/>
      <c r="H792" s="93"/>
      <c r="I792" s="92"/>
      <c r="K792" s="119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119"/>
      <c r="AB792" s="119"/>
      <c r="AF792" s="23"/>
      <c r="AH792" s="101"/>
      <c r="AI792" s="101"/>
      <c r="AJ792" s="102"/>
      <c r="AK792" s="4"/>
      <c r="AL792" s="103"/>
      <c r="AM792" s="104"/>
      <c r="AN792" s="105"/>
      <c r="AO792" s="106"/>
      <c r="AP792" s="106"/>
      <c r="AQ792" s="110"/>
      <c r="AR792" s="110"/>
      <c r="AS792" s="109"/>
      <c r="AT792" s="110"/>
      <c r="AU792" s="111"/>
      <c r="AV792" s="111"/>
      <c r="AW792" s="111"/>
      <c r="AX792" s="111"/>
      <c r="AY792" s="113"/>
      <c r="AZ792" s="114"/>
      <c r="BA792" s="115"/>
      <c r="BB792" s="114"/>
    </row>
    <row r="793" ht="21.0" customHeight="1">
      <c r="B793" s="90"/>
      <c r="D793" s="91"/>
      <c r="E793" s="90"/>
      <c r="F793" s="92"/>
      <c r="G793" s="92"/>
      <c r="H793" s="93"/>
      <c r="I793" s="92"/>
      <c r="K793" s="119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119"/>
      <c r="AB793" s="119"/>
      <c r="AF793" s="23"/>
      <c r="AH793" s="101"/>
      <c r="AI793" s="101"/>
      <c r="AJ793" s="102"/>
      <c r="AK793" s="4"/>
      <c r="AL793" s="103"/>
      <c r="AM793" s="104"/>
      <c r="AN793" s="105"/>
      <c r="AO793" s="106"/>
      <c r="AP793" s="106"/>
      <c r="AQ793" s="110"/>
      <c r="AR793" s="110"/>
      <c r="AS793" s="109"/>
      <c r="AT793" s="110"/>
      <c r="AU793" s="111"/>
      <c r="AV793" s="111"/>
      <c r="AW793" s="111"/>
      <c r="AX793" s="111"/>
      <c r="AY793" s="113"/>
      <c r="AZ793" s="114"/>
      <c r="BA793" s="115"/>
      <c r="BB793" s="114"/>
    </row>
    <row r="794" ht="21.0" customHeight="1">
      <c r="B794" s="90"/>
      <c r="D794" s="91"/>
      <c r="E794" s="90"/>
      <c r="F794" s="92"/>
      <c r="G794" s="92"/>
      <c r="H794" s="93"/>
      <c r="I794" s="92"/>
      <c r="K794" s="119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119"/>
      <c r="AB794" s="119"/>
      <c r="AF794" s="23"/>
      <c r="AH794" s="101"/>
      <c r="AI794" s="101"/>
      <c r="AJ794" s="102"/>
      <c r="AK794" s="4"/>
      <c r="AL794" s="103"/>
      <c r="AM794" s="104"/>
      <c r="AN794" s="105"/>
      <c r="AO794" s="106"/>
      <c r="AP794" s="106"/>
      <c r="AQ794" s="110"/>
      <c r="AR794" s="110"/>
      <c r="AS794" s="109"/>
      <c r="AT794" s="110"/>
      <c r="AU794" s="111"/>
      <c r="AV794" s="111"/>
      <c r="AW794" s="111"/>
      <c r="AX794" s="111"/>
      <c r="AY794" s="113"/>
      <c r="AZ794" s="114"/>
      <c r="BA794" s="115"/>
      <c r="BB794" s="114"/>
    </row>
    <row r="795" ht="21.0" customHeight="1">
      <c r="B795" s="90"/>
      <c r="D795" s="91"/>
      <c r="E795" s="90"/>
      <c r="F795" s="92"/>
      <c r="G795" s="92"/>
      <c r="H795" s="93"/>
      <c r="I795" s="92"/>
      <c r="K795" s="119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119"/>
      <c r="AB795" s="119"/>
      <c r="AF795" s="23"/>
      <c r="AH795" s="101"/>
      <c r="AI795" s="101"/>
      <c r="AJ795" s="102"/>
      <c r="AK795" s="4"/>
      <c r="AL795" s="103"/>
      <c r="AM795" s="104"/>
      <c r="AN795" s="105"/>
      <c r="AO795" s="106"/>
      <c r="AP795" s="106"/>
      <c r="AQ795" s="110"/>
      <c r="AR795" s="110"/>
      <c r="AS795" s="109"/>
      <c r="AT795" s="110"/>
      <c r="AU795" s="111"/>
      <c r="AV795" s="111"/>
      <c r="AW795" s="111"/>
      <c r="AX795" s="111"/>
      <c r="AY795" s="113"/>
      <c r="AZ795" s="114"/>
      <c r="BA795" s="115"/>
      <c r="BB795" s="114"/>
    </row>
    <row r="796" ht="21.0" customHeight="1">
      <c r="B796" s="90"/>
      <c r="D796" s="91"/>
      <c r="E796" s="90"/>
      <c r="F796" s="92"/>
      <c r="G796" s="92"/>
      <c r="H796" s="93"/>
      <c r="I796" s="92"/>
      <c r="K796" s="119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119"/>
      <c r="AB796" s="119"/>
      <c r="AF796" s="23"/>
      <c r="AH796" s="101"/>
      <c r="AI796" s="101"/>
      <c r="AJ796" s="102"/>
      <c r="AK796" s="4"/>
      <c r="AL796" s="103"/>
      <c r="AM796" s="104"/>
      <c r="AN796" s="105"/>
      <c r="AO796" s="106"/>
      <c r="AP796" s="106"/>
      <c r="AQ796" s="110"/>
      <c r="AR796" s="110"/>
      <c r="AS796" s="109"/>
      <c r="AT796" s="110"/>
      <c r="AU796" s="111"/>
      <c r="AV796" s="111"/>
      <c r="AW796" s="111"/>
      <c r="AX796" s="111"/>
      <c r="AY796" s="113"/>
      <c r="AZ796" s="114"/>
      <c r="BA796" s="115"/>
      <c r="BB796" s="114"/>
    </row>
    <row r="797" ht="21.0" customHeight="1">
      <c r="B797" s="90"/>
      <c r="D797" s="91"/>
      <c r="E797" s="90"/>
      <c r="F797" s="92"/>
      <c r="G797" s="92"/>
      <c r="H797" s="93"/>
      <c r="I797" s="92"/>
      <c r="K797" s="119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119"/>
      <c r="AB797" s="119"/>
      <c r="AF797" s="23"/>
      <c r="AH797" s="101"/>
      <c r="AI797" s="101"/>
      <c r="AJ797" s="102"/>
      <c r="AK797" s="4"/>
      <c r="AL797" s="103"/>
      <c r="AM797" s="104"/>
      <c r="AN797" s="105"/>
      <c r="AO797" s="106"/>
      <c r="AP797" s="106"/>
      <c r="AQ797" s="110"/>
      <c r="AR797" s="110"/>
      <c r="AS797" s="109"/>
      <c r="AT797" s="110"/>
      <c r="AU797" s="111"/>
      <c r="AV797" s="111"/>
      <c r="AW797" s="111"/>
      <c r="AX797" s="111"/>
      <c r="AY797" s="113"/>
      <c r="AZ797" s="114"/>
      <c r="BA797" s="115"/>
      <c r="BB797" s="114"/>
    </row>
    <row r="798" ht="21.0" customHeight="1">
      <c r="B798" s="90"/>
      <c r="D798" s="91"/>
      <c r="E798" s="90"/>
      <c r="F798" s="92"/>
      <c r="G798" s="92"/>
      <c r="H798" s="93"/>
      <c r="I798" s="92"/>
      <c r="K798" s="119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119"/>
      <c r="AB798" s="119"/>
      <c r="AF798" s="23"/>
      <c r="AH798" s="101"/>
      <c r="AI798" s="101"/>
      <c r="AJ798" s="102"/>
      <c r="AK798" s="4"/>
      <c r="AL798" s="103"/>
      <c r="AM798" s="104"/>
      <c r="AN798" s="105"/>
      <c r="AO798" s="106"/>
      <c r="AP798" s="106"/>
      <c r="AQ798" s="110"/>
      <c r="AR798" s="110"/>
      <c r="AS798" s="109"/>
      <c r="AT798" s="110"/>
      <c r="AU798" s="111"/>
      <c r="AV798" s="111"/>
      <c r="AW798" s="111"/>
      <c r="AX798" s="111"/>
      <c r="AY798" s="113"/>
      <c r="AZ798" s="114"/>
      <c r="BA798" s="115"/>
      <c r="BB798" s="114"/>
    </row>
    <row r="799" ht="21.0" customHeight="1">
      <c r="B799" s="90"/>
      <c r="D799" s="91"/>
      <c r="E799" s="90"/>
      <c r="F799" s="92"/>
      <c r="G799" s="92"/>
      <c r="H799" s="93"/>
      <c r="I799" s="92"/>
      <c r="K799" s="119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119"/>
      <c r="AB799" s="119"/>
      <c r="AF799" s="23"/>
      <c r="AH799" s="101"/>
      <c r="AI799" s="101"/>
      <c r="AJ799" s="102"/>
      <c r="AK799" s="4"/>
      <c r="AL799" s="103"/>
      <c r="AM799" s="104"/>
      <c r="AN799" s="105"/>
      <c r="AO799" s="106"/>
      <c r="AP799" s="106"/>
      <c r="AQ799" s="110"/>
      <c r="AR799" s="110"/>
      <c r="AS799" s="109"/>
      <c r="AT799" s="110"/>
      <c r="AU799" s="111"/>
      <c r="AV799" s="111"/>
      <c r="AW799" s="111"/>
      <c r="AX799" s="111"/>
      <c r="AY799" s="113"/>
      <c r="AZ799" s="114"/>
      <c r="BA799" s="115"/>
      <c r="BB799" s="114"/>
    </row>
    <row r="800" ht="21.0" customHeight="1">
      <c r="B800" s="90"/>
      <c r="D800" s="91"/>
      <c r="E800" s="90"/>
      <c r="F800" s="92"/>
      <c r="G800" s="92"/>
      <c r="H800" s="93"/>
      <c r="I800" s="92"/>
      <c r="K800" s="119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119"/>
      <c r="AB800" s="119"/>
      <c r="AF800" s="23"/>
      <c r="AH800" s="101"/>
      <c r="AI800" s="101"/>
      <c r="AJ800" s="102"/>
      <c r="AK800" s="4"/>
      <c r="AL800" s="103"/>
      <c r="AM800" s="104"/>
      <c r="AN800" s="105"/>
      <c r="AO800" s="106"/>
      <c r="AP800" s="106"/>
      <c r="AQ800" s="110"/>
      <c r="AR800" s="110"/>
      <c r="AS800" s="109"/>
      <c r="AT800" s="110"/>
      <c r="AU800" s="111"/>
      <c r="AV800" s="111"/>
      <c r="AW800" s="111"/>
      <c r="AX800" s="111"/>
      <c r="AY800" s="113"/>
      <c r="AZ800" s="114"/>
      <c r="BA800" s="115"/>
      <c r="BB800" s="114"/>
    </row>
    <row r="801" ht="21.0" customHeight="1">
      <c r="B801" s="90"/>
      <c r="D801" s="91"/>
      <c r="E801" s="90"/>
      <c r="F801" s="92"/>
      <c r="G801" s="92"/>
      <c r="H801" s="93"/>
      <c r="I801" s="92"/>
      <c r="K801" s="119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119"/>
      <c r="AB801" s="119"/>
      <c r="AF801" s="23"/>
      <c r="AH801" s="101"/>
      <c r="AI801" s="101"/>
      <c r="AJ801" s="102"/>
      <c r="AK801" s="4"/>
      <c r="AL801" s="103"/>
      <c r="AM801" s="104"/>
      <c r="AN801" s="105"/>
      <c r="AO801" s="106"/>
      <c r="AP801" s="106"/>
      <c r="AQ801" s="110"/>
      <c r="AR801" s="110"/>
      <c r="AS801" s="109"/>
      <c r="AT801" s="110"/>
      <c r="AU801" s="111"/>
      <c r="AV801" s="111"/>
      <c r="AW801" s="111"/>
      <c r="AX801" s="111"/>
      <c r="AY801" s="113"/>
      <c r="AZ801" s="114"/>
      <c r="BA801" s="115"/>
      <c r="BB801" s="114"/>
    </row>
    <row r="802" ht="21.0" customHeight="1">
      <c r="B802" s="90"/>
      <c r="D802" s="91"/>
      <c r="E802" s="90"/>
      <c r="F802" s="92"/>
      <c r="G802" s="92"/>
      <c r="H802" s="93"/>
      <c r="I802" s="92"/>
      <c r="K802" s="119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119"/>
      <c r="AB802" s="119"/>
      <c r="AF802" s="23"/>
      <c r="AH802" s="101"/>
      <c r="AI802" s="101"/>
      <c r="AJ802" s="102"/>
      <c r="AK802" s="4"/>
      <c r="AL802" s="103"/>
      <c r="AM802" s="104"/>
      <c r="AN802" s="105"/>
      <c r="AO802" s="106"/>
      <c r="AP802" s="106"/>
      <c r="AQ802" s="110"/>
      <c r="AR802" s="110"/>
      <c r="AS802" s="109"/>
      <c r="AT802" s="110"/>
      <c r="AU802" s="111"/>
      <c r="AV802" s="111"/>
      <c r="AW802" s="111"/>
      <c r="AX802" s="111"/>
      <c r="AY802" s="113"/>
      <c r="AZ802" s="114"/>
      <c r="BA802" s="115"/>
      <c r="BB802" s="114"/>
    </row>
    <row r="803" ht="21.0" customHeight="1">
      <c r="B803" s="90"/>
      <c r="D803" s="91"/>
      <c r="E803" s="90"/>
      <c r="F803" s="92"/>
      <c r="G803" s="92"/>
      <c r="H803" s="93"/>
      <c r="I803" s="92"/>
      <c r="K803" s="119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119"/>
      <c r="AB803" s="119"/>
      <c r="AF803" s="23"/>
      <c r="AH803" s="101"/>
      <c r="AI803" s="101"/>
      <c r="AJ803" s="102"/>
      <c r="AK803" s="4"/>
      <c r="AL803" s="103"/>
      <c r="AM803" s="104"/>
      <c r="AN803" s="105"/>
      <c r="AO803" s="106"/>
      <c r="AP803" s="106"/>
      <c r="AQ803" s="110"/>
      <c r="AR803" s="110"/>
      <c r="AS803" s="109"/>
      <c r="AT803" s="110"/>
      <c r="AU803" s="111"/>
      <c r="AV803" s="111"/>
      <c r="AW803" s="111"/>
      <c r="AX803" s="111"/>
      <c r="AY803" s="113"/>
      <c r="AZ803" s="114"/>
      <c r="BA803" s="115"/>
      <c r="BB803" s="114"/>
    </row>
    <row r="804" ht="21.0" customHeight="1">
      <c r="B804" s="90"/>
      <c r="D804" s="91"/>
      <c r="E804" s="90"/>
      <c r="F804" s="92"/>
      <c r="G804" s="92"/>
      <c r="H804" s="93"/>
      <c r="I804" s="92"/>
      <c r="K804" s="119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119"/>
      <c r="AB804" s="119"/>
      <c r="AF804" s="23"/>
      <c r="AH804" s="101"/>
      <c r="AI804" s="101"/>
      <c r="AJ804" s="102"/>
      <c r="AK804" s="4"/>
      <c r="AL804" s="103"/>
      <c r="AM804" s="104"/>
      <c r="AN804" s="105"/>
      <c r="AO804" s="106"/>
      <c r="AP804" s="106"/>
      <c r="AQ804" s="110"/>
      <c r="AR804" s="110"/>
      <c r="AS804" s="109"/>
      <c r="AT804" s="110"/>
      <c r="AU804" s="111"/>
      <c r="AV804" s="111"/>
      <c r="AW804" s="111"/>
      <c r="AX804" s="111"/>
      <c r="AY804" s="113"/>
      <c r="AZ804" s="114"/>
      <c r="BA804" s="115"/>
      <c r="BB804" s="114"/>
    </row>
    <row r="805" ht="21.0" customHeight="1">
      <c r="B805" s="90"/>
      <c r="D805" s="91"/>
      <c r="E805" s="90"/>
      <c r="F805" s="92"/>
      <c r="G805" s="92"/>
      <c r="H805" s="93"/>
      <c r="I805" s="92"/>
      <c r="K805" s="119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119"/>
      <c r="AB805" s="119"/>
      <c r="AF805" s="23"/>
      <c r="AH805" s="101"/>
      <c r="AI805" s="101"/>
      <c r="AJ805" s="102"/>
      <c r="AK805" s="4"/>
      <c r="AL805" s="103"/>
      <c r="AM805" s="104"/>
      <c r="AN805" s="105"/>
      <c r="AO805" s="106"/>
      <c r="AP805" s="106"/>
      <c r="AQ805" s="110"/>
      <c r="AR805" s="110"/>
      <c r="AS805" s="109"/>
      <c r="AT805" s="110"/>
      <c r="AU805" s="111"/>
      <c r="AV805" s="111"/>
      <c r="AW805" s="111"/>
      <c r="AX805" s="111"/>
      <c r="AY805" s="113"/>
      <c r="AZ805" s="114"/>
      <c r="BA805" s="115"/>
      <c r="BB805" s="114"/>
    </row>
    <row r="806" ht="21.0" customHeight="1">
      <c r="B806" s="90"/>
      <c r="D806" s="91"/>
      <c r="E806" s="90"/>
      <c r="F806" s="92"/>
      <c r="G806" s="92"/>
      <c r="H806" s="93"/>
      <c r="I806" s="92"/>
      <c r="K806" s="119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119"/>
      <c r="AB806" s="119"/>
      <c r="AF806" s="23"/>
      <c r="AH806" s="101"/>
      <c r="AI806" s="101"/>
      <c r="AJ806" s="102"/>
      <c r="AK806" s="4"/>
      <c r="AL806" s="103"/>
      <c r="AM806" s="104"/>
      <c r="AN806" s="105"/>
      <c r="AO806" s="106"/>
      <c r="AP806" s="106"/>
      <c r="AQ806" s="110"/>
      <c r="AR806" s="110"/>
      <c r="AS806" s="109"/>
      <c r="AT806" s="110"/>
      <c r="AU806" s="111"/>
      <c r="AV806" s="111"/>
      <c r="AW806" s="111"/>
      <c r="AX806" s="111"/>
      <c r="AY806" s="113"/>
      <c r="AZ806" s="114"/>
      <c r="BA806" s="115"/>
      <c r="BB806" s="114"/>
    </row>
    <row r="807" ht="21.0" customHeight="1">
      <c r="B807" s="90"/>
      <c r="D807" s="91"/>
      <c r="E807" s="90"/>
      <c r="F807" s="92"/>
      <c r="G807" s="92"/>
      <c r="H807" s="93"/>
      <c r="I807" s="92"/>
      <c r="K807" s="119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119"/>
      <c r="AB807" s="119"/>
      <c r="AF807" s="23"/>
      <c r="AH807" s="101"/>
      <c r="AI807" s="101"/>
      <c r="AJ807" s="102"/>
      <c r="AK807" s="4"/>
      <c r="AL807" s="103"/>
      <c r="AM807" s="104"/>
      <c r="AN807" s="105"/>
      <c r="AO807" s="106"/>
      <c r="AP807" s="106"/>
      <c r="AQ807" s="110"/>
      <c r="AR807" s="110"/>
      <c r="AS807" s="109"/>
      <c r="AT807" s="110"/>
      <c r="AU807" s="111"/>
      <c r="AV807" s="111"/>
      <c r="AW807" s="111"/>
      <c r="AX807" s="111"/>
      <c r="AY807" s="113"/>
      <c r="AZ807" s="114"/>
      <c r="BA807" s="115"/>
      <c r="BB807" s="114"/>
    </row>
    <row r="808" ht="21.0" customHeight="1">
      <c r="B808" s="90"/>
      <c r="D808" s="91"/>
      <c r="E808" s="90"/>
      <c r="F808" s="92"/>
      <c r="G808" s="92"/>
      <c r="H808" s="93"/>
      <c r="I808" s="92"/>
      <c r="K808" s="119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119"/>
      <c r="AB808" s="119"/>
      <c r="AF808" s="23"/>
      <c r="AH808" s="101"/>
      <c r="AI808" s="101"/>
      <c r="AJ808" s="102"/>
      <c r="AK808" s="4"/>
      <c r="AL808" s="103"/>
      <c r="AM808" s="104"/>
      <c r="AN808" s="105"/>
      <c r="AO808" s="106"/>
      <c r="AP808" s="106"/>
      <c r="AQ808" s="110"/>
      <c r="AR808" s="110"/>
      <c r="AS808" s="109"/>
      <c r="AT808" s="110"/>
      <c r="AU808" s="111"/>
      <c r="AV808" s="111"/>
      <c r="AW808" s="111"/>
      <c r="AX808" s="111"/>
      <c r="AY808" s="113"/>
      <c r="AZ808" s="114"/>
      <c r="BA808" s="115"/>
      <c r="BB808" s="114"/>
    </row>
    <row r="809" ht="21.0" customHeight="1">
      <c r="B809" s="90"/>
      <c r="D809" s="91"/>
      <c r="E809" s="90"/>
      <c r="F809" s="92"/>
      <c r="G809" s="92"/>
      <c r="H809" s="93"/>
      <c r="I809" s="92"/>
      <c r="K809" s="119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119"/>
      <c r="AB809" s="119"/>
      <c r="AF809" s="23"/>
      <c r="AH809" s="101"/>
      <c r="AI809" s="101"/>
      <c r="AJ809" s="102"/>
      <c r="AK809" s="4"/>
      <c r="AL809" s="103"/>
      <c r="AM809" s="104"/>
      <c r="AN809" s="105"/>
      <c r="AO809" s="106"/>
      <c r="AP809" s="106"/>
      <c r="AQ809" s="110"/>
      <c r="AR809" s="110"/>
      <c r="AS809" s="109"/>
      <c r="AT809" s="110"/>
      <c r="AU809" s="111"/>
      <c r="AV809" s="111"/>
      <c r="AW809" s="111"/>
      <c r="AX809" s="111"/>
      <c r="AY809" s="113"/>
      <c r="AZ809" s="114"/>
      <c r="BA809" s="115"/>
      <c r="BB809" s="114"/>
    </row>
    <row r="810" ht="21.0" customHeight="1">
      <c r="B810" s="90"/>
      <c r="D810" s="91"/>
      <c r="E810" s="90"/>
      <c r="F810" s="92"/>
      <c r="G810" s="92"/>
      <c r="H810" s="93"/>
      <c r="I810" s="92"/>
      <c r="K810" s="119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119"/>
      <c r="AB810" s="119"/>
      <c r="AF810" s="23"/>
      <c r="AH810" s="101"/>
      <c r="AI810" s="101"/>
      <c r="AJ810" s="102"/>
      <c r="AK810" s="4"/>
      <c r="AL810" s="103"/>
      <c r="AM810" s="104"/>
      <c r="AN810" s="105"/>
      <c r="AO810" s="106"/>
      <c r="AP810" s="106"/>
      <c r="AQ810" s="110"/>
      <c r="AR810" s="110"/>
      <c r="AS810" s="109"/>
      <c r="AT810" s="110"/>
      <c r="AU810" s="111"/>
      <c r="AV810" s="111"/>
      <c r="AW810" s="111"/>
      <c r="AX810" s="111"/>
      <c r="AY810" s="113"/>
      <c r="AZ810" s="114"/>
      <c r="BA810" s="115"/>
      <c r="BB810" s="114"/>
    </row>
    <row r="811" ht="21.0" customHeight="1">
      <c r="B811" s="90"/>
      <c r="D811" s="91"/>
      <c r="E811" s="90"/>
      <c r="F811" s="92"/>
      <c r="G811" s="92"/>
      <c r="H811" s="93"/>
      <c r="I811" s="92"/>
      <c r="K811" s="119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119"/>
      <c r="AB811" s="119"/>
      <c r="AF811" s="23"/>
      <c r="AH811" s="101"/>
      <c r="AI811" s="101"/>
      <c r="AJ811" s="102"/>
      <c r="AK811" s="4"/>
      <c r="AL811" s="103"/>
      <c r="AM811" s="104"/>
      <c r="AN811" s="105"/>
      <c r="AO811" s="106"/>
      <c r="AP811" s="106"/>
      <c r="AQ811" s="110"/>
      <c r="AR811" s="110"/>
      <c r="AS811" s="109"/>
      <c r="AT811" s="110"/>
      <c r="AU811" s="111"/>
      <c r="AV811" s="111"/>
      <c r="AW811" s="111"/>
      <c r="AX811" s="111"/>
      <c r="AY811" s="113"/>
      <c r="AZ811" s="114"/>
      <c r="BA811" s="115"/>
      <c r="BB811" s="114"/>
    </row>
    <row r="812" ht="21.0" customHeight="1">
      <c r="B812" s="90"/>
      <c r="D812" s="91"/>
      <c r="E812" s="90"/>
      <c r="F812" s="92"/>
      <c r="G812" s="92"/>
      <c r="H812" s="93"/>
      <c r="I812" s="92"/>
      <c r="K812" s="119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119"/>
      <c r="AB812" s="119"/>
      <c r="AF812" s="23"/>
      <c r="AH812" s="101"/>
      <c r="AI812" s="101"/>
      <c r="AJ812" s="102"/>
      <c r="AK812" s="4"/>
      <c r="AL812" s="103"/>
      <c r="AM812" s="104"/>
      <c r="AN812" s="105"/>
      <c r="AO812" s="106"/>
      <c r="AP812" s="106"/>
      <c r="AQ812" s="110"/>
      <c r="AR812" s="110"/>
      <c r="AS812" s="109"/>
      <c r="AT812" s="110"/>
      <c r="AU812" s="111"/>
      <c r="AV812" s="111"/>
      <c r="AW812" s="111"/>
      <c r="AX812" s="111"/>
      <c r="AY812" s="113"/>
      <c r="AZ812" s="114"/>
      <c r="BA812" s="115"/>
      <c r="BB812" s="114"/>
    </row>
    <row r="813" ht="21.0" customHeight="1">
      <c r="B813" s="90"/>
      <c r="D813" s="91"/>
      <c r="E813" s="90"/>
      <c r="F813" s="92"/>
      <c r="G813" s="92"/>
      <c r="H813" s="93"/>
      <c r="I813" s="92"/>
      <c r="K813" s="119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119"/>
      <c r="AB813" s="119"/>
      <c r="AF813" s="23"/>
      <c r="AH813" s="101"/>
      <c r="AI813" s="101"/>
      <c r="AJ813" s="102"/>
      <c r="AK813" s="4"/>
      <c r="AL813" s="103"/>
      <c r="AM813" s="104"/>
      <c r="AN813" s="105"/>
      <c r="AO813" s="106"/>
      <c r="AP813" s="106"/>
      <c r="AQ813" s="110"/>
      <c r="AR813" s="110"/>
      <c r="AS813" s="109"/>
      <c r="AT813" s="110"/>
      <c r="AU813" s="111"/>
      <c r="AV813" s="111"/>
      <c r="AW813" s="111"/>
      <c r="AX813" s="111"/>
      <c r="AY813" s="113"/>
      <c r="AZ813" s="114"/>
      <c r="BA813" s="115"/>
      <c r="BB813" s="114"/>
    </row>
    <row r="814" ht="21.0" customHeight="1">
      <c r="B814" s="90"/>
      <c r="D814" s="91"/>
      <c r="E814" s="90"/>
      <c r="F814" s="92"/>
      <c r="G814" s="92"/>
      <c r="H814" s="93"/>
      <c r="I814" s="92"/>
      <c r="K814" s="119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119"/>
      <c r="AB814" s="119"/>
      <c r="AF814" s="23"/>
      <c r="AH814" s="101"/>
      <c r="AI814" s="101"/>
      <c r="AJ814" s="102"/>
      <c r="AK814" s="4"/>
      <c r="AL814" s="103"/>
      <c r="AM814" s="104"/>
      <c r="AN814" s="105"/>
      <c r="AO814" s="106"/>
      <c r="AP814" s="106"/>
      <c r="AQ814" s="110"/>
      <c r="AR814" s="110"/>
      <c r="AS814" s="109"/>
      <c r="AT814" s="110"/>
      <c r="AU814" s="111"/>
      <c r="AV814" s="111"/>
      <c r="AW814" s="111"/>
      <c r="AX814" s="111"/>
      <c r="AY814" s="113"/>
      <c r="AZ814" s="114"/>
      <c r="BA814" s="115"/>
      <c r="BB814" s="114"/>
    </row>
    <row r="815" ht="21.0" customHeight="1">
      <c r="B815" s="90"/>
      <c r="D815" s="91"/>
      <c r="E815" s="90"/>
      <c r="F815" s="92"/>
      <c r="G815" s="92"/>
      <c r="H815" s="93"/>
      <c r="I815" s="92"/>
      <c r="K815" s="119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119"/>
      <c r="AB815" s="119"/>
      <c r="AF815" s="23"/>
      <c r="AH815" s="101"/>
      <c r="AI815" s="101"/>
      <c r="AJ815" s="102"/>
      <c r="AK815" s="4"/>
      <c r="AL815" s="103"/>
      <c r="AM815" s="104"/>
      <c r="AN815" s="105"/>
      <c r="AO815" s="106"/>
      <c r="AP815" s="106"/>
      <c r="AQ815" s="110"/>
      <c r="AR815" s="110"/>
      <c r="AS815" s="109"/>
      <c r="AT815" s="110"/>
      <c r="AU815" s="111"/>
      <c r="AV815" s="111"/>
      <c r="AW815" s="111"/>
      <c r="AX815" s="111"/>
      <c r="AY815" s="113"/>
      <c r="AZ815" s="114"/>
      <c r="BA815" s="115"/>
      <c r="BB815" s="114"/>
    </row>
    <row r="816" ht="21.0" customHeight="1">
      <c r="B816" s="90"/>
      <c r="D816" s="91"/>
      <c r="E816" s="90"/>
      <c r="F816" s="92"/>
      <c r="G816" s="92"/>
      <c r="H816" s="93"/>
      <c r="I816" s="92"/>
      <c r="K816" s="119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119"/>
      <c r="AB816" s="119"/>
      <c r="AF816" s="23"/>
      <c r="AH816" s="101"/>
      <c r="AI816" s="101"/>
      <c r="AJ816" s="102"/>
      <c r="AK816" s="4"/>
      <c r="AL816" s="103"/>
      <c r="AM816" s="104"/>
      <c r="AN816" s="105"/>
      <c r="AO816" s="106"/>
      <c r="AP816" s="106"/>
      <c r="AQ816" s="110"/>
      <c r="AR816" s="110"/>
      <c r="AS816" s="109"/>
      <c r="AT816" s="110"/>
      <c r="AU816" s="111"/>
      <c r="AV816" s="111"/>
      <c r="AW816" s="111"/>
      <c r="AX816" s="111"/>
      <c r="AY816" s="113"/>
      <c r="AZ816" s="114"/>
      <c r="BA816" s="115"/>
      <c r="BB816" s="114"/>
    </row>
    <row r="817" ht="21.0" customHeight="1">
      <c r="B817" s="90"/>
      <c r="D817" s="91"/>
      <c r="E817" s="90"/>
      <c r="F817" s="92"/>
      <c r="G817" s="92"/>
      <c r="H817" s="93"/>
      <c r="I817" s="92"/>
      <c r="K817" s="119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119"/>
      <c r="AB817" s="119"/>
      <c r="AF817" s="23"/>
      <c r="AH817" s="101"/>
      <c r="AI817" s="101"/>
      <c r="AJ817" s="102"/>
      <c r="AK817" s="4"/>
      <c r="AL817" s="103"/>
      <c r="AM817" s="104"/>
      <c r="AN817" s="105"/>
      <c r="AO817" s="106"/>
      <c r="AP817" s="106"/>
      <c r="AQ817" s="110"/>
      <c r="AR817" s="110"/>
      <c r="AS817" s="109"/>
      <c r="AT817" s="110"/>
      <c r="AU817" s="111"/>
      <c r="AV817" s="111"/>
      <c r="AW817" s="111"/>
      <c r="AX817" s="111"/>
      <c r="AY817" s="113"/>
      <c r="AZ817" s="114"/>
      <c r="BA817" s="115"/>
      <c r="BB817" s="114"/>
    </row>
    <row r="818" ht="21.0" customHeight="1">
      <c r="B818" s="90"/>
      <c r="D818" s="91"/>
      <c r="E818" s="90"/>
      <c r="F818" s="92"/>
      <c r="G818" s="92"/>
      <c r="H818" s="93"/>
      <c r="I818" s="92"/>
      <c r="K818" s="119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119"/>
      <c r="AB818" s="119"/>
      <c r="AF818" s="23"/>
      <c r="AH818" s="101"/>
      <c r="AI818" s="101"/>
      <c r="AJ818" s="102"/>
      <c r="AK818" s="4"/>
      <c r="AL818" s="103"/>
      <c r="AM818" s="104"/>
      <c r="AN818" s="105"/>
      <c r="AO818" s="106"/>
      <c r="AP818" s="106"/>
      <c r="AQ818" s="110"/>
      <c r="AR818" s="110"/>
      <c r="AS818" s="109"/>
      <c r="AT818" s="110"/>
      <c r="AU818" s="111"/>
      <c r="AV818" s="111"/>
      <c r="AW818" s="111"/>
      <c r="AX818" s="111"/>
      <c r="AY818" s="113"/>
      <c r="AZ818" s="114"/>
      <c r="BA818" s="115"/>
      <c r="BB818" s="114"/>
    </row>
    <row r="819" ht="21.0" customHeight="1">
      <c r="B819" s="90"/>
      <c r="D819" s="91"/>
      <c r="E819" s="90"/>
      <c r="F819" s="92"/>
      <c r="G819" s="92"/>
      <c r="H819" s="93"/>
      <c r="I819" s="92"/>
      <c r="K819" s="119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119"/>
      <c r="AB819" s="119"/>
      <c r="AF819" s="23"/>
      <c r="AH819" s="101"/>
      <c r="AI819" s="101"/>
      <c r="AJ819" s="102"/>
      <c r="AK819" s="4"/>
      <c r="AL819" s="103"/>
      <c r="AM819" s="104"/>
      <c r="AN819" s="105"/>
      <c r="AO819" s="106"/>
      <c r="AP819" s="106"/>
      <c r="AQ819" s="110"/>
      <c r="AR819" s="110"/>
      <c r="AS819" s="109"/>
      <c r="AT819" s="110"/>
      <c r="AU819" s="111"/>
      <c r="AV819" s="111"/>
      <c r="AW819" s="111"/>
      <c r="AX819" s="111"/>
      <c r="AY819" s="113"/>
      <c r="AZ819" s="114"/>
      <c r="BA819" s="115"/>
      <c r="BB819" s="114"/>
    </row>
    <row r="820" ht="21.0" customHeight="1">
      <c r="B820" s="90"/>
      <c r="D820" s="91"/>
      <c r="E820" s="90"/>
      <c r="F820" s="92"/>
      <c r="G820" s="92"/>
      <c r="H820" s="93"/>
      <c r="I820" s="92"/>
      <c r="K820" s="119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119"/>
      <c r="AB820" s="119"/>
      <c r="AF820" s="23"/>
      <c r="AH820" s="101"/>
      <c r="AI820" s="101"/>
      <c r="AJ820" s="102"/>
      <c r="AK820" s="4"/>
      <c r="AL820" s="103"/>
      <c r="AM820" s="104"/>
      <c r="AN820" s="105"/>
      <c r="AO820" s="106"/>
      <c r="AP820" s="106"/>
      <c r="AQ820" s="110"/>
      <c r="AR820" s="110"/>
      <c r="AS820" s="109"/>
      <c r="AT820" s="110"/>
      <c r="AU820" s="111"/>
      <c r="AV820" s="111"/>
      <c r="AW820" s="111"/>
      <c r="AX820" s="111"/>
      <c r="AY820" s="113"/>
      <c r="AZ820" s="114"/>
      <c r="BA820" s="115"/>
      <c r="BB820" s="114"/>
    </row>
    <row r="821" ht="21.0" customHeight="1">
      <c r="B821" s="90"/>
      <c r="D821" s="91"/>
      <c r="E821" s="90"/>
      <c r="F821" s="92"/>
      <c r="G821" s="92"/>
      <c r="H821" s="93"/>
      <c r="I821" s="92"/>
      <c r="K821" s="119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119"/>
      <c r="AB821" s="119"/>
      <c r="AF821" s="23"/>
      <c r="AH821" s="101"/>
      <c r="AI821" s="101"/>
      <c r="AJ821" s="102"/>
      <c r="AK821" s="4"/>
      <c r="AL821" s="103"/>
      <c r="AM821" s="104"/>
      <c r="AN821" s="105"/>
      <c r="AO821" s="106"/>
      <c r="AP821" s="106"/>
      <c r="AQ821" s="110"/>
      <c r="AR821" s="110"/>
      <c r="AS821" s="109"/>
      <c r="AT821" s="110"/>
      <c r="AU821" s="111"/>
      <c r="AV821" s="111"/>
      <c r="AW821" s="111"/>
      <c r="AX821" s="111"/>
      <c r="AY821" s="113"/>
      <c r="AZ821" s="114"/>
      <c r="BA821" s="115"/>
      <c r="BB821" s="114"/>
    </row>
    <row r="822" ht="21.0" customHeight="1">
      <c r="B822" s="90"/>
      <c r="D822" s="91"/>
      <c r="E822" s="90"/>
      <c r="F822" s="92"/>
      <c r="G822" s="92"/>
      <c r="H822" s="93"/>
      <c r="I822" s="92"/>
      <c r="K822" s="119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119"/>
      <c r="AB822" s="119"/>
      <c r="AF822" s="23"/>
      <c r="AH822" s="101"/>
      <c r="AI822" s="101"/>
      <c r="AJ822" s="102"/>
      <c r="AK822" s="4"/>
      <c r="AL822" s="103"/>
      <c r="AM822" s="104"/>
      <c r="AN822" s="105"/>
      <c r="AO822" s="106"/>
      <c r="AP822" s="106"/>
      <c r="AQ822" s="110"/>
      <c r="AR822" s="110"/>
      <c r="AS822" s="109"/>
      <c r="AT822" s="110"/>
      <c r="AU822" s="111"/>
      <c r="AV822" s="111"/>
      <c r="AW822" s="111"/>
      <c r="AX822" s="111"/>
      <c r="AY822" s="113"/>
      <c r="AZ822" s="114"/>
      <c r="BA822" s="115"/>
      <c r="BB822" s="114"/>
    </row>
    <row r="823" ht="21.0" customHeight="1">
      <c r="B823" s="90"/>
      <c r="D823" s="91"/>
      <c r="E823" s="90"/>
      <c r="F823" s="92"/>
      <c r="G823" s="92"/>
      <c r="H823" s="93"/>
      <c r="I823" s="92"/>
      <c r="K823" s="119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119"/>
      <c r="AB823" s="119"/>
      <c r="AF823" s="23"/>
      <c r="AH823" s="101"/>
      <c r="AI823" s="101"/>
      <c r="AJ823" s="102"/>
      <c r="AK823" s="4"/>
      <c r="AL823" s="103"/>
      <c r="AM823" s="104"/>
      <c r="AN823" s="105"/>
      <c r="AO823" s="106"/>
      <c r="AP823" s="106"/>
      <c r="AQ823" s="110"/>
      <c r="AR823" s="110"/>
      <c r="AS823" s="109"/>
      <c r="AT823" s="110"/>
      <c r="AU823" s="111"/>
      <c r="AV823" s="111"/>
      <c r="AW823" s="111"/>
      <c r="AX823" s="111"/>
      <c r="AY823" s="113"/>
      <c r="AZ823" s="114"/>
      <c r="BA823" s="115"/>
      <c r="BB823" s="114"/>
    </row>
    <row r="824" ht="21.0" customHeight="1">
      <c r="B824" s="90"/>
      <c r="D824" s="91"/>
      <c r="E824" s="90"/>
      <c r="F824" s="92"/>
      <c r="G824" s="92"/>
      <c r="H824" s="93"/>
      <c r="I824" s="92"/>
      <c r="K824" s="119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119"/>
      <c r="AB824" s="119"/>
      <c r="AF824" s="23"/>
      <c r="AH824" s="101"/>
      <c r="AI824" s="101"/>
      <c r="AJ824" s="102"/>
      <c r="AK824" s="4"/>
      <c r="AL824" s="103"/>
      <c r="AM824" s="104"/>
      <c r="AN824" s="105"/>
      <c r="AO824" s="106"/>
      <c r="AP824" s="106"/>
      <c r="AQ824" s="110"/>
      <c r="AR824" s="110"/>
      <c r="AS824" s="109"/>
      <c r="AT824" s="110"/>
      <c r="AU824" s="111"/>
      <c r="AV824" s="111"/>
      <c r="AW824" s="111"/>
      <c r="AX824" s="111"/>
      <c r="AY824" s="113"/>
      <c r="AZ824" s="114"/>
      <c r="BA824" s="115"/>
      <c r="BB824" s="114"/>
    </row>
    <row r="825" ht="21.0" customHeight="1">
      <c r="B825" s="90"/>
      <c r="D825" s="91"/>
      <c r="E825" s="90"/>
      <c r="F825" s="92"/>
      <c r="G825" s="92"/>
      <c r="H825" s="93"/>
      <c r="I825" s="92"/>
      <c r="K825" s="119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119"/>
      <c r="AB825" s="119"/>
      <c r="AF825" s="23"/>
      <c r="AH825" s="101"/>
      <c r="AI825" s="101"/>
      <c r="AJ825" s="102"/>
      <c r="AK825" s="4"/>
      <c r="AL825" s="103"/>
      <c r="AM825" s="104"/>
      <c r="AN825" s="105"/>
      <c r="AO825" s="106"/>
      <c r="AP825" s="106"/>
      <c r="AQ825" s="110"/>
      <c r="AR825" s="110"/>
      <c r="AS825" s="109"/>
      <c r="AT825" s="110"/>
      <c r="AU825" s="111"/>
      <c r="AV825" s="111"/>
      <c r="AW825" s="111"/>
      <c r="AX825" s="111"/>
      <c r="AY825" s="113"/>
      <c r="AZ825" s="114"/>
      <c r="BA825" s="115"/>
      <c r="BB825" s="114"/>
    </row>
    <row r="826" ht="21.0" customHeight="1">
      <c r="B826" s="90"/>
      <c r="D826" s="91"/>
      <c r="E826" s="90"/>
      <c r="F826" s="92"/>
      <c r="G826" s="92"/>
      <c r="H826" s="93"/>
      <c r="I826" s="92"/>
      <c r="K826" s="119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119"/>
      <c r="AB826" s="119"/>
      <c r="AF826" s="23"/>
      <c r="AH826" s="101"/>
      <c r="AI826" s="101"/>
      <c r="AJ826" s="102"/>
      <c r="AK826" s="4"/>
      <c r="AL826" s="103"/>
      <c r="AM826" s="104"/>
      <c r="AN826" s="105"/>
      <c r="AO826" s="106"/>
      <c r="AP826" s="106"/>
      <c r="AQ826" s="110"/>
      <c r="AR826" s="110"/>
      <c r="AS826" s="109"/>
      <c r="AT826" s="110"/>
      <c r="AU826" s="111"/>
      <c r="AV826" s="111"/>
      <c r="AW826" s="111"/>
      <c r="AX826" s="111"/>
      <c r="AY826" s="113"/>
      <c r="AZ826" s="114"/>
      <c r="BA826" s="115"/>
      <c r="BB826" s="114"/>
    </row>
    <row r="827" ht="21.0" customHeight="1">
      <c r="B827" s="90"/>
      <c r="D827" s="91"/>
      <c r="E827" s="90"/>
      <c r="F827" s="92"/>
      <c r="G827" s="92"/>
      <c r="H827" s="93"/>
      <c r="I827" s="92"/>
      <c r="K827" s="119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119"/>
      <c r="AB827" s="119"/>
      <c r="AF827" s="23"/>
      <c r="AH827" s="101"/>
      <c r="AI827" s="101"/>
      <c r="AJ827" s="102"/>
      <c r="AK827" s="4"/>
      <c r="AL827" s="103"/>
      <c r="AM827" s="104"/>
      <c r="AN827" s="105"/>
      <c r="AO827" s="106"/>
      <c r="AP827" s="106"/>
      <c r="AQ827" s="110"/>
      <c r="AR827" s="110"/>
      <c r="AS827" s="109"/>
      <c r="AT827" s="110"/>
      <c r="AU827" s="111"/>
      <c r="AV827" s="111"/>
      <c r="AW827" s="111"/>
      <c r="AX827" s="111"/>
      <c r="AY827" s="113"/>
      <c r="AZ827" s="114"/>
      <c r="BA827" s="115"/>
      <c r="BB827" s="114"/>
    </row>
    <row r="828" ht="21.0" customHeight="1">
      <c r="B828" s="90"/>
      <c r="D828" s="91"/>
      <c r="E828" s="90"/>
      <c r="F828" s="92"/>
      <c r="G828" s="92"/>
      <c r="H828" s="93"/>
      <c r="I828" s="92"/>
      <c r="K828" s="119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119"/>
      <c r="AB828" s="119"/>
      <c r="AF828" s="23"/>
      <c r="AH828" s="101"/>
      <c r="AI828" s="101"/>
      <c r="AJ828" s="102"/>
      <c r="AK828" s="4"/>
      <c r="AL828" s="103"/>
      <c r="AM828" s="104"/>
      <c r="AN828" s="105"/>
      <c r="AO828" s="106"/>
      <c r="AP828" s="106"/>
      <c r="AQ828" s="110"/>
      <c r="AR828" s="110"/>
      <c r="AS828" s="109"/>
      <c r="AT828" s="110"/>
      <c r="AU828" s="111"/>
      <c r="AV828" s="111"/>
      <c r="AW828" s="111"/>
      <c r="AX828" s="111"/>
      <c r="AY828" s="113"/>
      <c r="AZ828" s="114"/>
      <c r="BA828" s="115"/>
      <c r="BB828" s="114"/>
    </row>
    <row r="829" ht="21.0" customHeight="1">
      <c r="B829" s="90"/>
      <c r="D829" s="91"/>
      <c r="E829" s="90"/>
      <c r="F829" s="92"/>
      <c r="G829" s="92"/>
      <c r="H829" s="93"/>
      <c r="I829" s="92"/>
      <c r="K829" s="119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119"/>
      <c r="AB829" s="119"/>
      <c r="AF829" s="23"/>
      <c r="AH829" s="101"/>
      <c r="AI829" s="101"/>
      <c r="AJ829" s="102"/>
      <c r="AK829" s="4"/>
      <c r="AL829" s="103"/>
      <c r="AM829" s="104"/>
      <c r="AN829" s="105"/>
      <c r="AO829" s="106"/>
      <c r="AP829" s="106"/>
      <c r="AQ829" s="110"/>
      <c r="AR829" s="110"/>
      <c r="AS829" s="109"/>
      <c r="AT829" s="110"/>
      <c r="AU829" s="111"/>
      <c r="AV829" s="111"/>
      <c r="AW829" s="111"/>
      <c r="AX829" s="111"/>
      <c r="AY829" s="113"/>
      <c r="AZ829" s="114"/>
      <c r="BA829" s="115"/>
      <c r="BB829" s="114"/>
    </row>
    <row r="830" ht="21.0" customHeight="1">
      <c r="B830" s="90"/>
      <c r="D830" s="91"/>
      <c r="E830" s="90"/>
      <c r="F830" s="92"/>
      <c r="G830" s="92"/>
      <c r="H830" s="93"/>
      <c r="I830" s="92"/>
      <c r="K830" s="119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119"/>
      <c r="AB830" s="119"/>
      <c r="AF830" s="23"/>
      <c r="AH830" s="101"/>
      <c r="AI830" s="101"/>
      <c r="AJ830" s="102"/>
      <c r="AK830" s="4"/>
      <c r="AL830" s="103"/>
      <c r="AM830" s="104"/>
      <c r="AN830" s="105"/>
      <c r="AO830" s="106"/>
      <c r="AP830" s="106"/>
      <c r="AQ830" s="110"/>
      <c r="AR830" s="110"/>
      <c r="AS830" s="109"/>
      <c r="AT830" s="110"/>
      <c r="AU830" s="111"/>
      <c r="AV830" s="111"/>
      <c r="AW830" s="111"/>
      <c r="AX830" s="111"/>
      <c r="AY830" s="113"/>
      <c r="AZ830" s="114"/>
      <c r="BA830" s="115"/>
      <c r="BB830" s="114"/>
    </row>
    <row r="831" ht="21.0" customHeight="1">
      <c r="B831" s="90"/>
      <c r="D831" s="91"/>
      <c r="E831" s="90"/>
      <c r="F831" s="92"/>
      <c r="G831" s="92"/>
      <c r="H831" s="93"/>
      <c r="I831" s="92"/>
      <c r="K831" s="119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119"/>
      <c r="AB831" s="119"/>
      <c r="AF831" s="23"/>
      <c r="AH831" s="101"/>
      <c r="AI831" s="101"/>
      <c r="AJ831" s="102"/>
      <c r="AK831" s="4"/>
      <c r="AL831" s="103"/>
      <c r="AM831" s="104"/>
      <c r="AN831" s="105"/>
      <c r="AO831" s="106"/>
      <c r="AP831" s="106"/>
      <c r="AQ831" s="110"/>
      <c r="AR831" s="110"/>
      <c r="AS831" s="109"/>
      <c r="AT831" s="110"/>
      <c r="AU831" s="111"/>
      <c r="AV831" s="111"/>
      <c r="AW831" s="111"/>
      <c r="AX831" s="111"/>
      <c r="AY831" s="113"/>
      <c r="AZ831" s="114"/>
      <c r="BA831" s="115"/>
      <c r="BB831" s="114"/>
    </row>
    <row r="832" ht="21.0" customHeight="1">
      <c r="B832" s="90"/>
      <c r="D832" s="91"/>
      <c r="E832" s="90"/>
      <c r="F832" s="92"/>
      <c r="G832" s="92"/>
      <c r="H832" s="93"/>
      <c r="I832" s="92"/>
      <c r="K832" s="119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119"/>
      <c r="AB832" s="119"/>
      <c r="AF832" s="23"/>
      <c r="AH832" s="101"/>
      <c r="AI832" s="101"/>
      <c r="AJ832" s="102"/>
      <c r="AK832" s="4"/>
      <c r="AL832" s="103"/>
      <c r="AM832" s="104"/>
      <c r="AN832" s="105"/>
      <c r="AO832" s="106"/>
      <c r="AP832" s="106"/>
      <c r="AQ832" s="110"/>
      <c r="AR832" s="110"/>
      <c r="AS832" s="109"/>
      <c r="AT832" s="110"/>
      <c r="AU832" s="111"/>
      <c r="AV832" s="111"/>
      <c r="AW832" s="111"/>
      <c r="AX832" s="111"/>
      <c r="AY832" s="113"/>
      <c r="AZ832" s="114"/>
      <c r="BA832" s="115"/>
      <c r="BB832" s="114"/>
    </row>
    <row r="833" ht="21.0" customHeight="1">
      <c r="B833" s="90"/>
      <c r="D833" s="91"/>
      <c r="E833" s="90"/>
      <c r="F833" s="92"/>
      <c r="G833" s="92"/>
      <c r="H833" s="93"/>
      <c r="I833" s="92"/>
      <c r="K833" s="119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119"/>
      <c r="AB833" s="119"/>
      <c r="AF833" s="23"/>
      <c r="AH833" s="101"/>
      <c r="AI833" s="101"/>
      <c r="AJ833" s="102"/>
      <c r="AK833" s="4"/>
      <c r="AL833" s="103"/>
      <c r="AM833" s="104"/>
      <c r="AN833" s="105"/>
      <c r="AO833" s="106"/>
      <c r="AP833" s="106"/>
      <c r="AQ833" s="110"/>
      <c r="AR833" s="110"/>
      <c r="AS833" s="109"/>
      <c r="AT833" s="110"/>
      <c r="AU833" s="111"/>
      <c r="AV833" s="111"/>
      <c r="AW833" s="111"/>
      <c r="AX833" s="111"/>
      <c r="AY833" s="113"/>
      <c r="AZ833" s="114"/>
      <c r="BA833" s="115"/>
      <c r="BB833" s="114"/>
    </row>
    <row r="834" ht="21.0" customHeight="1">
      <c r="B834" s="90"/>
      <c r="D834" s="91"/>
      <c r="E834" s="90"/>
      <c r="F834" s="92"/>
      <c r="G834" s="92"/>
      <c r="H834" s="93"/>
      <c r="I834" s="92"/>
      <c r="K834" s="119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119"/>
      <c r="AB834" s="119"/>
      <c r="AF834" s="23"/>
      <c r="AH834" s="101"/>
      <c r="AI834" s="101"/>
      <c r="AJ834" s="102"/>
      <c r="AK834" s="4"/>
      <c r="AL834" s="103"/>
      <c r="AM834" s="104"/>
      <c r="AN834" s="105"/>
      <c r="AO834" s="106"/>
      <c r="AP834" s="106"/>
      <c r="AQ834" s="110"/>
      <c r="AR834" s="110"/>
      <c r="AS834" s="109"/>
      <c r="AT834" s="110"/>
      <c r="AU834" s="111"/>
      <c r="AV834" s="111"/>
      <c r="AW834" s="111"/>
      <c r="AX834" s="111"/>
      <c r="AY834" s="113"/>
      <c r="AZ834" s="114"/>
      <c r="BA834" s="115"/>
      <c r="BB834" s="114"/>
    </row>
    <row r="835" ht="21.0" customHeight="1">
      <c r="B835" s="90"/>
      <c r="D835" s="91"/>
      <c r="E835" s="90"/>
      <c r="F835" s="92"/>
      <c r="G835" s="92"/>
      <c r="H835" s="93"/>
      <c r="I835" s="92"/>
      <c r="K835" s="119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119"/>
      <c r="AB835" s="119"/>
      <c r="AF835" s="23"/>
      <c r="AH835" s="101"/>
      <c r="AI835" s="101"/>
      <c r="AJ835" s="102"/>
      <c r="AK835" s="4"/>
      <c r="AL835" s="103"/>
      <c r="AM835" s="104"/>
      <c r="AN835" s="105"/>
      <c r="AO835" s="106"/>
      <c r="AP835" s="106"/>
      <c r="AQ835" s="110"/>
      <c r="AR835" s="110"/>
      <c r="AS835" s="109"/>
      <c r="AT835" s="110"/>
      <c r="AU835" s="111"/>
      <c r="AV835" s="111"/>
      <c r="AW835" s="111"/>
      <c r="AX835" s="111"/>
      <c r="AY835" s="113"/>
      <c r="AZ835" s="114"/>
      <c r="BA835" s="115"/>
      <c r="BB835" s="114"/>
    </row>
    <row r="836" ht="21.0" customHeight="1">
      <c r="B836" s="90"/>
      <c r="D836" s="91"/>
      <c r="E836" s="90"/>
      <c r="F836" s="92"/>
      <c r="G836" s="92"/>
      <c r="H836" s="93"/>
      <c r="I836" s="92"/>
      <c r="K836" s="119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119"/>
      <c r="AB836" s="119"/>
      <c r="AF836" s="23"/>
      <c r="AH836" s="101"/>
      <c r="AI836" s="101"/>
      <c r="AJ836" s="102"/>
      <c r="AK836" s="4"/>
      <c r="AL836" s="103"/>
      <c r="AM836" s="104"/>
      <c r="AN836" s="105"/>
      <c r="AO836" s="106"/>
      <c r="AP836" s="106"/>
      <c r="AQ836" s="110"/>
      <c r="AR836" s="110"/>
      <c r="AS836" s="109"/>
      <c r="AT836" s="110"/>
      <c r="AU836" s="111"/>
      <c r="AV836" s="111"/>
      <c r="AW836" s="111"/>
      <c r="AX836" s="111"/>
      <c r="AY836" s="113"/>
      <c r="AZ836" s="114"/>
      <c r="BA836" s="115"/>
      <c r="BB836" s="114"/>
    </row>
    <row r="837" ht="21.0" customHeight="1">
      <c r="B837" s="90"/>
      <c r="D837" s="91"/>
      <c r="E837" s="90"/>
      <c r="F837" s="92"/>
      <c r="G837" s="92"/>
      <c r="H837" s="93"/>
      <c r="I837" s="92"/>
      <c r="K837" s="119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119"/>
      <c r="AB837" s="119"/>
      <c r="AF837" s="23"/>
      <c r="AH837" s="101"/>
      <c r="AI837" s="101"/>
      <c r="AJ837" s="102"/>
      <c r="AK837" s="4"/>
      <c r="AL837" s="103"/>
      <c r="AM837" s="104"/>
      <c r="AN837" s="105"/>
      <c r="AO837" s="106"/>
      <c r="AP837" s="106"/>
      <c r="AQ837" s="110"/>
      <c r="AR837" s="110"/>
      <c r="AS837" s="109"/>
      <c r="AT837" s="110"/>
      <c r="AU837" s="111"/>
      <c r="AV837" s="111"/>
      <c r="AW837" s="111"/>
      <c r="AX837" s="111"/>
      <c r="AY837" s="113"/>
      <c r="AZ837" s="114"/>
      <c r="BA837" s="115"/>
      <c r="BB837" s="114"/>
    </row>
    <row r="838" ht="21.0" customHeight="1">
      <c r="B838" s="90"/>
      <c r="D838" s="91"/>
      <c r="E838" s="90"/>
      <c r="F838" s="92"/>
      <c r="G838" s="92"/>
      <c r="H838" s="93"/>
      <c r="I838" s="92"/>
      <c r="K838" s="119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119"/>
      <c r="AB838" s="119"/>
      <c r="AF838" s="23"/>
      <c r="AH838" s="101"/>
      <c r="AI838" s="101"/>
      <c r="AJ838" s="102"/>
      <c r="AK838" s="4"/>
      <c r="AL838" s="103"/>
      <c r="AM838" s="104"/>
      <c r="AN838" s="105"/>
      <c r="AO838" s="106"/>
      <c r="AP838" s="106"/>
      <c r="AQ838" s="110"/>
      <c r="AR838" s="110"/>
      <c r="AS838" s="109"/>
      <c r="AT838" s="110"/>
      <c r="AU838" s="111"/>
      <c r="AV838" s="111"/>
      <c r="AW838" s="111"/>
      <c r="AX838" s="111"/>
      <c r="AY838" s="113"/>
      <c r="AZ838" s="114"/>
      <c r="BA838" s="115"/>
      <c r="BB838" s="114"/>
    </row>
    <row r="839" ht="21.0" customHeight="1">
      <c r="B839" s="90"/>
      <c r="D839" s="91"/>
      <c r="E839" s="90"/>
      <c r="F839" s="92"/>
      <c r="G839" s="92"/>
      <c r="H839" s="93"/>
      <c r="I839" s="92"/>
      <c r="K839" s="119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119"/>
      <c r="AB839" s="119"/>
      <c r="AF839" s="23"/>
      <c r="AH839" s="101"/>
      <c r="AI839" s="101"/>
      <c r="AJ839" s="102"/>
      <c r="AK839" s="4"/>
      <c r="AL839" s="103"/>
      <c r="AM839" s="104"/>
      <c r="AN839" s="105"/>
      <c r="AO839" s="106"/>
      <c r="AP839" s="106"/>
      <c r="AQ839" s="110"/>
      <c r="AR839" s="110"/>
      <c r="AS839" s="109"/>
      <c r="AT839" s="110"/>
      <c r="AU839" s="111"/>
      <c r="AV839" s="111"/>
      <c r="AW839" s="111"/>
      <c r="AX839" s="111"/>
      <c r="AY839" s="113"/>
      <c r="AZ839" s="114"/>
      <c r="BA839" s="115"/>
      <c r="BB839" s="114"/>
    </row>
    <row r="840" ht="21.0" customHeight="1">
      <c r="B840" s="90"/>
      <c r="D840" s="91"/>
      <c r="E840" s="90"/>
      <c r="F840" s="92"/>
      <c r="G840" s="92"/>
      <c r="H840" s="93"/>
      <c r="I840" s="92"/>
      <c r="K840" s="119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119"/>
      <c r="AB840" s="119"/>
      <c r="AF840" s="23"/>
      <c r="AH840" s="101"/>
      <c r="AI840" s="101"/>
      <c r="AJ840" s="102"/>
      <c r="AK840" s="4"/>
      <c r="AL840" s="103"/>
      <c r="AM840" s="104"/>
      <c r="AN840" s="105"/>
      <c r="AO840" s="106"/>
      <c r="AP840" s="106"/>
      <c r="AQ840" s="110"/>
      <c r="AR840" s="110"/>
      <c r="AS840" s="109"/>
      <c r="AT840" s="110"/>
      <c r="AU840" s="111"/>
      <c r="AV840" s="111"/>
      <c r="AW840" s="111"/>
      <c r="AX840" s="111"/>
      <c r="AY840" s="113"/>
      <c r="AZ840" s="114"/>
      <c r="BA840" s="115"/>
      <c r="BB840" s="114"/>
    </row>
    <row r="841" ht="21.0" customHeight="1">
      <c r="B841" s="90"/>
      <c r="D841" s="91"/>
      <c r="E841" s="90"/>
      <c r="F841" s="92"/>
      <c r="G841" s="92"/>
      <c r="H841" s="93"/>
      <c r="I841" s="92"/>
      <c r="K841" s="119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119"/>
      <c r="AB841" s="119"/>
      <c r="AF841" s="23"/>
      <c r="AH841" s="101"/>
      <c r="AI841" s="101"/>
      <c r="AJ841" s="102"/>
      <c r="AK841" s="4"/>
      <c r="AL841" s="103"/>
      <c r="AM841" s="104"/>
      <c r="AN841" s="105"/>
      <c r="AO841" s="106"/>
      <c r="AP841" s="106"/>
      <c r="AQ841" s="110"/>
      <c r="AR841" s="110"/>
      <c r="AS841" s="109"/>
      <c r="AT841" s="110"/>
      <c r="AU841" s="111"/>
      <c r="AV841" s="111"/>
      <c r="AW841" s="111"/>
      <c r="AX841" s="111"/>
      <c r="AY841" s="113"/>
      <c r="AZ841" s="114"/>
      <c r="BA841" s="115"/>
      <c r="BB841" s="114"/>
    </row>
    <row r="842" ht="21.0" customHeight="1">
      <c r="B842" s="90"/>
      <c r="D842" s="91"/>
      <c r="E842" s="90"/>
      <c r="F842" s="92"/>
      <c r="G842" s="92"/>
      <c r="H842" s="93"/>
      <c r="I842" s="92"/>
      <c r="K842" s="119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119"/>
      <c r="AB842" s="119"/>
      <c r="AF842" s="23"/>
      <c r="AH842" s="101"/>
      <c r="AI842" s="101"/>
      <c r="AJ842" s="102"/>
      <c r="AK842" s="4"/>
      <c r="AL842" s="103"/>
      <c r="AM842" s="104"/>
      <c r="AN842" s="105"/>
      <c r="AO842" s="106"/>
      <c r="AP842" s="106"/>
      <c r="AQ842" s="110"/>
      <c r="AR842" s="110"/>
      <c r="AS842" s="109"/>
      <c r="AT842" s="110"/>
      <c r="AU842" s="111"/>
      <c r="AV842" s="111"/>
      <c r="AW842" s="111"/>
      <c r="AX842" s="111"/>
      <c r="AY842" s="113"/>
      <c r="AZ842" s="114"/>
      <c r="BA842" s="115"/>
      <c r="BB842" s="114"/>
    </row>
    <row r="843" ht="21.0" customHeight="1">
      <c r="B843" s="90"/>
      <c r="D843" s="91"/>
      <c r="E843" s="90"/>
      <c r="F843" s="92"/>
      <c r="G843" s="92"/>
      <c r="H843" s="93"/>
      <c r="I843" s="92"/>
      <c r="K843" s="119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119"/>
      <c r="AB843" s="119"/>
      <c r="AF843" s="23"/>
      <c r="AH843" s="101"/>
      <c r="AI843" s="101"/>
      <c r="AJ843" s="102"/>
      <c r="AK843" s="4"/>
      <c r="AL843" s="103"/>
      <c r="AM843" s="104"/>
      <c r="AN843" s="105"/>
      <c r="AO843" s="106"/>
      <c r="AP843" s="106"/>
      <c r="AQ843" s="110"/>
      <c r="AR843" s="110"/>
      <c r="AS843" s="109"/>
      <c r="AT843" s="110"/>
      <c r="AU843" s="111"/>
      <c r="AV843" s="111"/>
      <c r="AW843" s="111"/>
      <c r="AX843" s="111"/>
      <c r="AY843" s="113"/>
      <c r="AZ843" s="114"/>
      <c r="BA843" s="115"/>
      <c r="BB843" s="114"/>
    </row>
    <row r="844" ht="21.0" customHeight="1">
      <c r="B844" s="90"/>
      <c r="D844" s="91"/>
      <c r="E844" s="90"/>
      <c r="F844" s="92"/>
      <c r="G844" s="92"/>
      <c r="H844" s="93"/>
      <c r="I844" s="92"/>
      <c r="K844" s="119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119"/>
      <c r="AB844" s="119"/>
      <c r="AF844" s="23"/>
      <c r="AH844" s="101"/>
      <c r="AI844" s="101"/>
      <c r="AJ844" s="102"/>
      <c r="AK844" s="4"/>
      <c r="AL844" s="103"/>
      <c r="AM844" s="104"/>
      <c r="AN844" s="105"/>
      <c r="AO844" s="106"/>
      <c r="AP844" s="106"/>
      <c r="AQ844" s="110"/>
      <c r="AR844" s="110"/>
      <c r="AS844" s="109"/>
      <c r="AT844" s="110"/>
      <c r="AU844" s="111"/>
      <c r="AV844" s="111"/>
      <c r="AW844" s="111"/>
      <c r="AX844" s="111"/>
      <c r="AY844" s="113"/>
      <c r="AZ844" s="114"/>
      <c r="BA844" s="115"/>
      <c r="BB844" s="114"/>
    </row>
    <row r="845" ht="21.0" customHeight="1">
      <c r="B845" s="90"/>
      <c r="D845" s="91"/>
      <c r="E845" s="90"/>
      <c r="F845" s="92"/>
      <c r="G845" s="92"/>
      <c r="H845" s="93"/>
      <c r="I845" s="92"/>
      <c r="K845" s="119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119"/>
      <c r="AB845" s="119"/>
      <c r="AF845" s="23"/>
      <c r="AH845" s="101"/>
      <c r="AI845" s="101"/>
      <c r="AJ845" s="102"/>
      <c r="AK845" s="4"/>
      <c r="AL845" s="103"/>
      <c r="AM845" s="104"/>
      <c r="AN845" s="105"/>
      <c r="AO845" s="106"/>
      <c r="AP845" s="106"/>
      <c r="AQ845" s="110"/>
      <c r="AR845" s="110"/>
      <c r="AS845" s="109"/>
      <c r="AT845" s="110"/>
      <c r="AU845" s="111"/>
      <c r="AV845" s="111"/>
      <c r="AW845" s="111"/>
      <c r="AX845" s="111"/>
      <c r="AY845" s="113"/>
      <c r="AZ845" s="114"/>
      <c r="BA845" s="115"/>
      <c r="BB845" s="114"/>
    </row>
    <row r="846" ht="21.0" customHeight="1">
      <c r="B846" s="90"/>
      <c r="D846" s="91"/>
      <c r="E846" s="90"/>
      <c r="F846" s="92"/>
      <c r="G846" s="92"/>
      <c r="H846" s="93"/>
      <c r="I846" s="92"/>
      <c r="K846" s="119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119"/>
      <c r="AB846" s="119"/>
      <c r="AF846" s="23"/>
      <c r="AH846" s="101"/>
      <c r="AI846" s="101"/>
      <c r="AJ846" s="102"/>
      <c r="AK846" s="4"/>
      <c r="AL846" s="103"/>
      <c r="AM846" s="104"/>
      <c r="AN846" s="105"/>
      <c r="AO846" s="106"/>
      <c r="AP846" s="106"/>
      <c r="AQ846" s="110"/>
      <c r="AR846" s="110"/>
      <c r="AS846" s="109"/>
      <c r="AT846" s="110"/>
      <c r="AU846" s="111"/>
      <c r="AV846" s="111"/>
      <c r="AW846" s="111"/>
      <c r="AX846" s="111"/>
      <c r="AY846" s="113"/>
      <c r="AZ846" s="114"/>
      <c r="BA846" s="115"/>
      <c r="BB846" s="114"/>
    </row>
    <row r="847" ht="21.0" customHeight="1">
      <c r="B847" s="90"/>
      <c r="D847" s="91"/>
      <c r="E847" s="90"/>
      <c r="F847" s="92"/>
      <c r="G847" s="92"/>
      <c r="H847" s="93"/>
      <c r="I847" s="92"/>
      <c r="K847" s="119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119"/>
      <c r="AB847" s="119"/>
      <c r="AF847" s="23"/>
      <c r="AH847" s="101"/>
      <c r="AI847" s="101"/>
      <c r="AJ847" s="102"/>
      <c r="AK847" s="4"/>
      <c r="AL847" s="103"/>
      <c r="AM847" s="104"/>
      <c r="AN847" s="105"/>
      <c r="AO847" s="106"/>
      <c r="AP847" s="106"/>
      <c r="AQ847" s="110"/>
      <c r="AR847" s="110"/>
      <c r="AS847" s="109"/>
      <c r="AT847" s="110"/>
      <c r="AU847" s="111"/>
      <c r="AV847" s="111"/>
      <c r="AW847" s="111"/>
      <c r="AX847" s="111"/>
      <c r="AY847" s="113"/>
      <c r="AZ847" s="114"/>
      <c r="BA847" s="115"/>
      <c r="BB847" s="114"/>
    </row>
    <row r="848" ht="21.0" customHeight="1">
      <c r="B848" s="90"/>
      <c r="D848" s="91"/>
      <c r="E848" s="90"/>
      <c r="F848" s="92"/>
      <c r="G848" s="92"/>
      <c r="H848" s="93"/>
      <c r="I848" s="92"/>
      <c r="K848" s="119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119"/>
      <c r="AB848" s="119"/>
      <c r="AF848" s="23"/>
      <c r="AH848" s="101"/>
      <c r="AI848" s="101"/>
      <c r="AJ848" s="102"/>
      <c r="AK848" s="4"/>
      <c r="AL848" s="103"/>
      <c r="AM848" s="104"/>
      <c r="AN848" s="105"/>
      <c r="AO848" s="106"/>
      <c r="AP848" s="106"/>
      <c r="AQ848" s="110"/>
      <c r="AR848" s="110"/>
      <c r="AS848" s="109"/>
      <c r="AT848" s="110"/>
      <c r="AU848" s="111"/>
      <c r="AV848" s="111"/>
      <c r="AW848" s="111"/>
      <c r="AX848" s="111"/>
      <c r="AY848" s="113"/>
      <c r="AZ848" s="114"/>
      <c r="BA848" s="115"/>
      <c r="BB848" s="114"/>
    </row>
    <row r="849" ht="21.0" customHeight="1">
      <c r="B849" s="90"/>
      <c r="D849" s="91"/>
      <c r="E849" s="90"/>
      <c r="F849" s="92"/>
      <c r="G849" s="92"/>
      <c r="H849" s="93"/>
      <c r="I849" s="92"/>
      <c r="K849" s="119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119"/>
      <c r="AB849" s="119"/>
      <c r="AF849" s="23"/>
      <c r="AH849" s="101"/>
      <c r="AI849" s="101"/>
      <c r="AJ849" s="102"/>
      <c r="AK849" s="4"/>
      <c r="AL849" s="103"/>
      <c r="AM849" s="104"/>
      <c r="AN849" s="105"/>
      <c r="AO849" s="106"/>
      <c r="AP849" s="106"/>
      <c r="AQ849" s="110"/>
      <c r="AR849" s="110"/>
      <c r="AS849" s="109"/>
      <c r="AT849" s="110"/>
      <c r="AU849" s="111"/>
      <c r="AV849" s="111"/>
      <c r="AW849" s="111"/>
      <c r="AX849" s="111"/>
      <c r="AY849" s="113"/>
      <c r="AZ849" s="114"/>
      <c r="BA849" s="115"/>
      <c r="BB849" s="114"/>
    </row>
    <row r="850" ht="21.0" customHeight="1">
      <c r="B850" s="90"/>
      <c r="D850" s="91"/>
      <c r="E850" s="90"/>
      <c r="F850" s="92"/>
      <c r="G850" s="92"/>
      <c r="H850" s="93"/>
      <c r="I850" s="92"/>
      <c r="K850" s="119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119"/>
      <c r="AB850" s="119"/>
      <c r="AF850" s="23"/>
      <c r="AH850" s="101"/>
      <c r="AI850" s="101"/>
      <c r="AJ850" s="102"/>
      <c r="AK850" s="4"/>
      <c r="AL850" s="103"/>
      <c r="AM850" s="104"/>
      <c r="AN850" s="105"/>
      <c r="AO850" s="106"/>
      <c r="AP850" s="106"/>
      <c r="AQ850" s="110"/>
      <c r="AR850" s="110"/>
      <c r="AS850" s="109"/>
      <c r="AT850" s="110"/>
      <c r="AU850" s="111"/>
      <c r="AV850" s="111"/>
      <c r="AW850" s="111"/>
      <c r="AX850" s="111"/>
      <c r="AY850" s="113"/>
      <c r="AZ850" s="114"/>
      <c r="BA850" s="115"/>
      <c r="BB850" s="114"/>
    </row>
    <row r="851" ht="21.0" customHeight="1">
      <c r="B851" s="90"/>
      <c r="D851" s="91"/>
      <c r="E851" s="90"/>
      <c r="F851" s="92"/>
      <c r="G851" s="92"/>
      <c r="H851" s="93"/>
      <c r="I851" s="92"/>
      <c r="K851" s="119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119"/>
      <c r="AB851" s="119"/>
      <c r="AF851" s="23"/>
      <c r="AH851" s="101"/>
      <c r="AI851" s="101"/>
      <c r="AJ851" s="102"/>
      <c r="AK851" s="4"/>
      <c r="AL851" s="103"/>
      <c r="AM851" s="104"/>
      <c r="AN851" s="105"/>
      <c r="AO851" s="106"/>
      <c r="AP851" s="106"/>
      <c r="AQ851" s="110"/>
      <c r="AR851" s="110"/>
      <c r="AS851" s="109"/>
      <c r="AT851" s="110"/>
      <c r="AU851" s="111"/>
      <c r="AV851" s="111"/>
      <c r="AW851" s="111"/>
      <c r="AX851" s="111"/>
      <c r="AY851" s="113"/>
      <c r="AZ851" s="114"/>
      <c r="BA851" s="115"/>
      <c r="BB851" s="114"/>
    </row>
    <row r="852" ht="21.0" customHeight="1">
      <c r="B852" s="90"/>
      <c r="D852" s="91"/>
      <c r="E852" s="90"/>
      <c r="F852" s="92"/>
      <c r="G852" s="92"/>
      <c r="H852" s="93"/>
      <c r="I852" s="92"/>
      <c r="K852" s="119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119"/>
      <c r="AB852" s="119"/>
      <c r="AF852" s="23"/>
      <c r="AH852" s="101"/>
      <c r="AI852" s="101"/>
      <c r="AJ852" s="102"/>
      <c r="AK852" s="4"/>
      <c r="AL852" s="103"/>
      <c r="AM852" s="104"/>
      <c r="AN852" s="105"/>
      <c r="AO852" s="106"/>
      <c r="AP852" s="106"/>
      <c r="AQ852" s="110"/>
      <c r="AR852" s="110"/>
      <c r="AS852" s="109"/>
      <c r="AT852" s="110"/>
      <c r="AU852" s="111"/>
      <c r="AV852" s="111"/>
      <c r="AW852" s="111"/>
      <c r="AX852" s="111"/>
      <c r="AY852" s="113"/>
      <c r="AZ852" s="114"/>
      <c r="BA852" s="115"/>
      <c r="BB852" s="114"/>
    </row>
    <row r="853" ht="21.0" customHeight="1">
      <c r="B853" s="90"/>
      <c r="D853" s="91"/>
      <c r="E853" s="90"/>
      <c r="F853" s="92"/>
      <c r="G853" s="92"/>
      <c r="H853" s="93"/>
      <c r="I853" s="92"/>
      <c r="K853" s="119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119"/>
      <c r="AB853" s="119"/>
      <c r="AF853" s="23"/>
      <c r="AH853" s="101"/>
      <c r="AI853" s="101"/>
      <c r="AJ853" s="102"/>
      <c r="AK853" s="4"/>
      <c r="AL853" s="103"/>
      <c r="AM853" s="104"/>
      <c r="AN853" s="105"/>
      <c r="AO853" s="106"/>
      <c r="AP853" s="106"/>
      <c r="AQ853" s="110"/>
      <c r="AR853" s="110"/>
      <c r="AS853" s="109"/>
      <c r="AT853" s="110"/>
      <c r="AU853" s="111"/>
      <c r="AV853" s="111"/>
      <c r="AW853" s="111"/>
      <c r="AX853" s="111"/>
      <c r="AY853" s="113"/>
      <c r="AZ853" s="114"/>
      <c r="BA853" s="115"/>
      <c r="BB853" s="114"/>
    </row>
    <row r="854" ht="21.0" customHeight="1">
      <c r="B854" s="90"/>
      <c r="D854" s="91"/>
      <c r="E854" s="90"/>
      <c r="F854" s="92"/>
      <c r="G854" s="92"/>
      <c r="H854" s="93"/>
      <c r="I854" s="92"/>
      <c r="K854" s="119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119"/>
      <c r="AB854" s="119"/>
      <c r="AF854" s="23"/>
      <c r="AH854" s="101"/>
      <c r="AI854" s="101"/>
      <c r="AJ854" s="102"/>
      <c r="AK854" s="4"/>
      <c r="AL854" s="103"/>
      <c r="AM854" s="104"/>
      <c r="AN854" s="105"/>
      <c r="AO854" s="106"/>
      <c r="AP854" s="106"/>
      <c r="AQ854" s="110"/>
      <c r="AR854" s="110"/>
      <c r="AS854" s="109"/>
      <c r="AT854" s="110"/>
      <c r="AU854" s="111"/>
      <c r="AV854" s="111"/>
      <c r="AW854" s="111"/>
      <c r="AX854" s="111"/>
      <c r="AY854" s="113"/>
      <c r="AZ854" s="114"/>
      <c r="BA854" s="115"/>
      <c r="BB854" s="114"/>
    </row>
    <row r="855" ht="21.0" customHeight="1">
      <c r="B855" s="90"/>
      <c r="D855" s="91"/>
      <c r="E855" s="90"/>
      <c r="F855" s="92"/>
      <c r="G855" s="92"/>
      <c r="H855" s="93"/>
      <c r="I855" s="92"/>
      <c r="K855" s="119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119"/>
      <c r="AB855" s="119"/>
      <c r="AF855" s="23"/>
      <c r="AH855" s="101"/>
      <c r="AI855" s="101"/>
      <c r="AJ855" s="102"/>
      <c r="AK855" s="4"/>
      <c r="AL855" s="103"/>
      <c r="AM855" s="104"/>
      <c r="AN855" s="105"/>
      <c r="AO855" s="106"/>
      <c r="AP855" s="106"/>
      <c r="AQ855" s="110"/>
      <c r="AR855" s="110"/>
      <c r="AS855" s="109"/>
      <c r="AT855" s="110"/>
      <c r="AU855" s="111"/>
      <c r="AV855" s="111"/>
      <c r="AW855" s="111"/>
      <c r="AX855" s="111"/>
      <c r="AY855" s="113"/>
      <c r="AZ855" s="114"/>
      <c r="BA855" s="115"/>
      <c r="BB855" s="114"/>
    </row>
    <row r="856" ht="21.0" customHeight="1">
      <c r="B856" s="90"/>
      <c r="D856" s="91"/>
      <c r="E856" s="90"/>
      <c r="F856" s="92"/>
      <c r="G856" s="92"/>
      <c r="H856" s="93"/>
      <c r="I856" s="92"/>
      <c r="K856" s="119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119"/>
      <c r="AB856" s="119"/>
      <c r="AF856" s="23"/>
      <c r="AH856" s="101"/>
      <c r="AI856" s="101"/>
      <c r="AJ856" s="102"/>
      <c r="AK856" s="4"/>
      <c r="AL856" s="103"/>
      <c r="AM856" s="104"/>
      <c r="AN856" s="105"/>
      <c r="AO856" s="106"/>
      <c r="AP856" s="106"/>
      <c r="AQ856" s="110"/>
      <c r="AR856" s="110"/>
      <c r="AS856" s="109"/>
      <c r="AT856" s="110"/>
      <c r="AU856" s="111"/>
      <c r="AV856" s="111"/>
      <c r="AW856" s="111"/>
      <c r="AX856" s="111"/>
      <c r="AY856" s="113"/>
      <c r="AZ856" s="114"/>
      <c r="BA856" s="115"/>
      <c r="BB856" s="114"/>
    </row>
    <row r="857" ht="21.0" customHeight="1">
      <c r="B857" s="90"/>
      <c r="D857" s="91"/>
      <c r="E857" s="90"/>
      <c r="F857" s="92"/>
      <c r="G857" s="92"/>
      <c r="H857" s="93"/>
      <c r="I857" s="92"/>
      <c r="K857" s="119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119"/>
      <c r="AB857" s="119"/>
      <c r="AF857" s="23"/>
      <c r="AH857" s="101"/>
      <c r="AI857" s="101"/>
      <c r="AJ857" s="102"/>
      <c r="AK857" s="4"/>
      <c r="AL857" s="103"/>
      <c r="AM857" s="104"/>
      <c r="AN857" s="105"/>
      <c r="AO857" s="106"/>
      <c r="AP857" s="106"/>
      <c r="AQ857" s="110"/>
      <c r="AR857" s="110"/>
      <c r="AS857" s="109"/>
      <c r="AT857" s="110"/>
      <c r="AU857" s="111"/>
      <c r="AV857" s="111"/>
      <c r="AW857" s="111"/>
      <c r="AX857" s="111"/>
      <c r="AY857" s="113"/>
      <c r="AZ857" s="114"/>
      <c r="BA857" s="115"/>
      <c r="BB857" s="114"/>
    </row>
    <row r="858" ht="21.0" customHeight="1">
      <c r="B858" s="90"/>
      <c r="D858" s="91"/>
      <c r="E858" s="90"/>
      <c r="F858" s="92"/>
      <c r="G858" s="92"/>
      <c r="H858" s="93"/>
      <c r="I858" s="92"/>
      <c r="K858" s="119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119"/>
      <c r="AB858" s="119"/>
      <c r="AF858" s="23"/>
      <c r="AH858" s="101"/>
      <c r="AI858" s="101"/>
      <c r="AJ858" s="102"/>
      <c r="AK858" s="4"/>
      <c r="AL858" s="103"/>
      <c r="AM858" s="104"/>
      <c r="AN858" s="105"/>
      <c r="AO858" s="106"/>
      <c r="AP858" s="106"/>
      <c r="AQ858" s="110"/>
      <c r="AR858" s="110"/>
      <c r="AS858" s="109"/>
      <c r="AT858" s="110"/>
      <c r="AU858" s="111"/>
      <c r="AV858" s="111"/>
      <c r="AW858" s="111"/>
      <c r="AX858" s="111"/>
      <c r="AY858" s="113"/>
      <c r="AZ858" s="114"/>
      <c r="BA858" s="115"/>
      <c r="BB858" s="114"/>
    </row>
    <row r="859" ht="21.0" customHeight="1">
      <c r="B859" s="90"/>
      <c r="D859" s="91"/>
      <c r="E859" s="90"/>
      <c r="F859" s="92"/>
      <c r="G859" s="92"/>
      <c r="H859" s="93"/>
      <c r="I859" s="92"/>
      <c r="K859" s="119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119"/>
      <c r="AB859" s="119"/>
      <c r="AF859" s="23"/>
      <c r="AH859" s="101"/>
      <c r="AI859" s="101"/>
      <c r="AJ859" s="102"/>
      <c r="AK859" s="4"/>
      <c r="AL859" s="103"/>
      <c r="AM859" s="104"/>
      <c r="AN859" s="105"/>
      <c r="AO859" s="106"/>
      <c r="AP859" s="106"/>
      <c r="AQ859" s="110"/>
      <c r="AR859" s="110"/>
      <c r="AS859" s="109"/>
      <c r="AT859" s="110"/>
      <c r="AU859" s="111"/>
      <c r="AV859" s="111"/>
      <c r="AW859" s="111"/>
      <c r="AX859" s="111"/>
      <c r="AY859" s="113"/>
      <c r="AZ859" s="114"/>
      <c r="BA859" s="115"/>
      <c r="BB859" s="114"/>
    </row>
    <row r="860" ht="21.0" customHeight="1">
      <c r="B860" s="90"/>
      <c r="D860" s="91"/>
      <c r="E860" s="90"/>
      <c r="F860" s="92"/>
      <c r="G860" s="92"/>
      <c r="H860" s="93"/>
      <c r="I860" s="92"/>
      <c r="K860" s="119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119"/>
      <c r="AB860" s="119"/>
      <c r="AF860" s="23"/>
      <c r="AH860" s="101"/>
      <c r="AI860" s="101"/>
      <c r="AJ860" s="102"/>
      <c r="AK860" s="4"/>
      <c r="AL860" s="103"/>
      <c r="AM860" s="104"/>
      <c r="AN860" s="105"/>
      <c r="AO860" s="106"/>
      <c r="AP860" s="106"/>
      <c r="AQ860" s="110"/>
      <c r="AR860" s="110"/>
      <c r="AS860" s="109"/>
      <c r="AT860" s="110"/>
      <c r="AU860" s="111"/>
      <c r="AV860" s="111"/>
      <c r="AW860" s="111"/>
      <c r="AX860" s="111"/>
      <c r="AY860" s="113"/>
      <c r="AZ860" s="114"/>
      <c r="BA860" s="115"/>
      <c r="BB860" s="114"/>
    </row>
    <row r="861" ht="21.0" customHeight="1">
      <c r="B861" s="90"/>
      <c r="D861" s="91"/>
      <c r="E861" s="90"/>
      <c r="F861" s="92"/>
      <c r="G861" s="92"/>
      <c r="H861" s="93"/>
      <c r="I861" s="92"/>
      <c r="K861" s="119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119"/>
      <c r="AB861" s="119"/>
      <c r="AF861" s="23"/>
      <c r="AH861" s="101"/>
      <c r="AI861" s="101"/>
      <c r="AJ861" s="102"/>
      <c r="AK861" s="4"/>
      <c r="AL861" s="103"/>
      <c r="AM861" s="104"/>
      <c r="AN861" s="105"/>
      <c r="AO861" s="106"/>
      <c r="AP861" s="106"/>
      <c r="AQ861" s="110"/>
      <c r="AR861" s="110"/>
      <c r="AS861" s="109"/>
      <c r="AT861" s="110"/>
      <c r="AU861" s="111"/>
      <c r="AV861" s="111"/>
      <c r="AW861" s="111"/>
      <c r="AX861" s="111"/>
      <c r="AY861" s="113"/>
      <c r="AZ861" s="114"/>
      <c r="BA861" s="115"/>
      <c r="BB861" s="114"/>
    </row>
    <row r="862" ht="21.0" customHeight="1">
      <c r="B862" s="90"/>
      <c r="D862" s="91"/>
      <c r="E862" s="90"/>
      <c r="F862" s="92"/>
      <c r="G862" s="92"/>
      <c r="H862" s="93"/>
      <c r="I862" s="92"/>
      <c r="K862" s="119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119"/>
      <c r="AB862" s="119"/>
      <c r="AF862" s="23"/>
      <c r="AH862" s="101"/>
      <c r="AI862" s="101"/>
      <c r="AJ862" s="102"/>
      <c r="AK862" s="4"/>
      <c r="AL862" s="103"/>
      <c r="AM862" s="104"/>
      <c r="AN862" s="105"/>
      <c r="AO862" s="106"/>
      <c r="AP862" s="106"/>
      <c r="AQ862" s="110"/>
      <c r="AR862" s="110"/>
      <c r="AS862" s="109"/>
      <c r="AT862" s="110"/>
      <c r="AU862" s="111"/>
      <c r="AV862" s="111"/>
      <c r="AW862" s="111"/>
      <c r="AX862" s="111"/>
      <c r="AY862" s="113"/>
      <c r="AZ862" s="114"/>
      <c r="BA862" s="115"/>
      <c r="BB862" s="114"/>
    </row>
    <row r="863" ht="21.0" customHeight="1">
      <c r="B863" s="90"/>
      <c r="D863" s="91"/>
      <c r="E863" s="90"/>
      <c r="F863" s="92"/>
      <c r="G863" s="92"/>
      <c r="H863" s="93"/>
      <c r="I863" s="92"/>
      <c r="K863" s="119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119"/>
      <c r="AB863" s="119"/>
      <c r="AF863" s="23"/>
      <c r="AH863" s="101"/>
      <c r="AI863" s="101"/>
      <c r="AJ863" s="102"/>
      <c r="AK863" s="4"/>
      <c r="AL863" s="103"/>
      <c r="AM863" s="104"/>
      <c r="AN863" s="105"/>
      <c r="AO863" s="106"/>
      <c r="AP863" s="106"/>
      <c r="AQ863" s="110"/>
      <c r="AR863" s="110"/>
      <c r="AS863" s="109"/>
      <c r="AT863" s="110"/>
      <c r="AU863" s="111"/>
      <c r="AV863" s="111"/>
      <c r="AW863" s="111"/>
      <c r="AX863" s="111"/>
      <c r="AY863" s="113"/>
      <c r="AZ863" s="114"/>
      <c r="BA863" s="115"/>
      <c r="BB863" s="114"/>
    </row>
    <row r="864" ht="21.0" customHeight="1">
      <c r="B864" s="90"/>
      <c r="D864" s="91"/>
      <c r="E864" s="90"/>
      <c r="F864" s="92"/>
      <c r="G864" s="92"/>
      <c r="H864" s="93"/>
      <c r="I864" s="92"/>
      <c r="K864" s="119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119"/>
      <c r="AB864" s="119"/>
      <c r="AF864" s="23"/>
      <c r="AH864" s="101"/>
      <c r="AI864" s="101"/>
      <c r="AJ864" s="102"/>
      <c r="AK864" s="4"/>
      <c r="AL864" s="103"/>
      <c r="AM864" s="104"/>
      <c r="AN864" s="105"/>
      <c r="AO864" s="106"/>
      <c r="AP864" s="106"/>
      <c r="AQ864" s="110"/>
      <c r="AR864" s="110"/>
      <c r="AS864" s="109"/>
      <c r="AT864" s="110"/>
      <c r="AU864" s="111"/>
      <c r="AV864" s="111"/>
      <c r="AW864" s="111"/>
      <c r="AX864" s="111"/>
      <c r="AY864" s="113"/>
      <c r="AZ864" s="114"/>
      <c r="BA864" s="115"/>
      <c r="BB864" s="114"/>
    </row>
    <row r="865" ht="21.0" customHeight="1">
      <c r="B865" s="90"/>
      <c r="D865" s="91"/>
      <c r="E865" s="90"/>
      <c r="F865" s="92"/>
      <c r="G865" s="92"/>
      <c r="H865" s="93"/>
      <c r="I865" s="92"/>
      <c r="K865" s="119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119"/>
      <c r="AB865" s="119"/>
      <c r="AF865" s="23"/>
      <c r="AH865" s="101"/>
      <c r="AI865" s="101"/>
      <c r="AJ865" s="102"/>
      <c r="AK865" s="4"/>
      <c r="AL865" s="103"/>
      <c r="AM865" s="104"/>
      <c r="AN865" s="105"/>
      <c r="AO865" s="106"/>
      <c r="AP865" s="106"/>
      <c r="AQ865" s="110"/>
      <c r="AR865" s="110"/>
      <c r="AS865" s="109"/>
      <c r="AT865" s="110"/>
      <c r="AU865" s="111"/>
      <c r="AV865" s="111"/>
      <c r="AW865" s="111"/>
      <c r="AX865" s="111"/>
      <c r="AY865" s="113"/>
      <c r="AZ865" s="114"/>
      <c r="BA865" s="115"/>
      <c r="BB865" s="114"/>
    </row>
    <row r="866" ht="21.0" customHeight="1">
      <c r="B866" s="90"/>
      <c r="D866" s="91"/>
      <c r="E866" s="90"/>
      <c r="F866" s="92"/>
      <c r="G866" s="92"/>
      <c r="H866" s="93"/>
      <c r="I866" s="92"/>
      <c r="K866" s="119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119"/>
      <c r="AB866" s="119"/>
      <c r="AF866" s="23"/>
      <c r="AH866" s="101"/>
      <c r="AI866" s="101"/>
      <c r="AJ866" s="102"/>
      <c r="AK866" s="4"/>
      <c r="AL866" s="103"/>
      <c r="AM866" s="104"/>
      <c r="AN866" s="105"/>
      <c r="AO866" s="106"/>
      <c r="AP866" s="106"/>
      <c r="AQ866" s="110"/>
      <c r="AR866" s="110"/>
      <c r="AS866" s="109"/>
      <c r="AT866" s="110"/>
      <c r="AU866" s="111"/>
      <c r="AV866" s="111"/>
      <c r="AW866" s="111"/>
      <c r="AX866" s="111"/>
      <c r="AY866" s="113"/>
      <c r="AZ866" s="114"/>
      <c r="BA866" s="115"/>
      <c r="BB866" s="114"/>
    </row>
    <row r="867" ht="21.0" customHeight="1">
      <c r="B867" s="90"/>
      <c r="D867" s="91"/>
      <c r="E867" s="90"/>
      <c r="F867" s="92"/>
      <c r="G867" s="92"/>
      <c r="H867" s="93"/>
      <c r="I867" s="92"/>
      <c r="K867" s="119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119"/>
      <c r="AB867" s="119"/>
      <c r="AF867" s="23"/>
      <c r="AH867" s="101"/>
      <c r="AI867" s="101"/>
      <c r="AJ867" s="102"/>
      <c r="AK867" s="4"/>
      <c r="AL867" s="103"/>
      <c r="AM867" s="104"/>
      <c r="AN867" s="105"/>
      <c r="AO867" s="106"/>
      <c r="AP867" s="106"/>
      <c r="AQ867" s="110"/>
      <c r="AR867" s="110"/>
      <c r="AS867" s="109"/>
      <c r="AT867" s="110"/>
      <c r="AU867" s="111"/>
      <c r="AV867" s="111"/>
      <c r="AW867" s="111"/>
      <c r="AX867" s="111"/>
      <c r="AY867" s="113"/>
      <c r="AZ867" s="114"/>
      <c r="BA867" s="115"/>
      <c r="BB867" s="114"/>
    </row>
    <row r="868" ht="21.0" customHeight="1">
      <c r="B868" s="90"/>
      <c r="D868" s="91"/>
      <c r="E868" s="90"/>
      <c r="F868" s="92"/>
      <c r="G868" s="92"/>
      <c r="H868" s="93"/>
      <c r="I868" s="92"/>
      <c r="K868" s="119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119"/>
      <c r="AB868" s="119"/>
      <c r="AF868" s="23"/>
      <c r="AH868" s="101"/>
      <c r="AI868" s="101"/>
      <c r="AJ868" s="102"/>
      <c r="AK868" s="4"/>
      <c r="AL868" s="103"/>
      <c r="AM868" s="104"/>
      <c r="AN868" s="105"/>
      <c r="AO868" s="106"/>
      <c r="AP868" s="106"/>
      <c r="AQ868" s="110"/>
      <c r="AR868" s="110"/>
      <c r="AS868" s="109"/>
      <c r="AT868" s="110"/>
      <c r="AU868" s="111"/>
      <c r="AV868" s="111"/>
      <c r="AW868" s="111"/>
      <c r="AX868" s="111"/>
      <c r="AY868" s="113"/>
      <c r="AZ868" s="114"/>
      <c r="BA868" s="115"/>
      <c r="BB868" s="114"/>
    </row>
    <row r="869" ht="21.0" customHeight="1">
      <c r="B869" s="90"/>
      <c r="D869" s="91"/>
      <c r="E869" s="90"/>
      <c r="F869" s="92"/>
      <c r="G869" s="92"/>
      <c r="H869" s="93"/>
      <c r="I869" s="92"/>
      <c r="K869" s="119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119"/>
      <c r="AB869" s="119"/>
      <c r="AF869" s="23"/>
      <c r="AH869" s="101"/>
      <c r="AI869" s="101"/>
      <c r="AJ869" s="102"/>
      <c r="AK869" s="4"/>
      <c r="AL869" s="103"/>
      <c r="AM869" s="104"/>
      <c r="AN869" s="105"/>
      <c r="AO869" s="106"/>
      <c r="AP869" s="106"/>
      <c r="AQ869" s="110"/>
      <c r="AR869" s="110"/>
      <c r="AS869" s="109"/>
      <c r="AT869" s="110"/>
      <c r="AU869" s="111"/>
      <c r="AV869" s="111"/>
      <c r="AW869" s="111"/>
      <c r="AX869" s="111"/>
      <c r="AY869" s="113"/>
      <c r="AZ869" s="114"/>
      <c r="BA869" s="115"/>
      <c r="BB869" s="114"/>
    </row>
    <row r="870" ht="21.0" customHeight="1">
      <c r="B870" s="90"/>
      <c r="D870" s="91"/>
      <c r="E870" s="90"/>
      <c r="F870" s="92"/>
      <c r="G870" s="92"/>
      <c r="H870" s="93"/>
      <c r="I870" s="92"/>
      <c r="K870" s="119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119"/>
      <c r="AB870" s="119"/>
      <c r="AF870" s="23"/>
      <c r="AH870" s="101"/>
      <c r="AI870" s="101"/>
      <c r="AJ870" s="102"/>
      <c r="AK870" s="4"/>
      <c r="AL870" s="103"/>
      <c r="AM870" s="104"/>
      <c r="AN870" s="105"/>
      <c r="AO870" s="106"/>
      <c r="AP870" s="106"/>
      <c r="AQ870" s="110"/>
      <c r="AR870" s="110"/>
      <c r="AS870" s="109"/>
      <c r="AT870" s="110"/>
      <c r="AU870" s="111"/>
      <c r="AV870" s="111"/>
      <c r="AW870" s="111"/>
      <c r="AX870" s="111"/>
      <c r="AY870" s="113"/>
      <c r="AZ870" s="114"/>
      <c r="BA870" s="115"/>
      <c r="BB870" s="114"/>
    </row>
    <row r="871" ht="21.0" customHeight="1">
      <c r="B871" s="90"/>
      <c r="D871" s="91"/>
      <c r="E871" s="90"/>
      <c r="F871" s="92"/>
      <c r="G871" s="92"/>
      <c r="H871" s="93"/>
      <c r="I871" s="92"/>
      <c r="K871" s="119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119"/>
      <c r="AB871" s="119"/>
      <c r="AF871" s="23"/>
      <c r="AH871" s="101"/>
      <c r="AI871" s="101"/>
      <c r="AJ871" s="102"/>
      <c r="AK871" s="4"/>
      <c r="AL871" s="103"/>
      <c r="AM871" s="104"/>
      <c r="AN871" s="105"/>
      <c r="AO871" s="106"/>
      <c r="AP871" s="106"/>
      <c r="AQ871" s="110"/>
      <c r="AR871" s="110"/>
      <c r="AS871" s="109"/>
      <c r="AT871" s="110"/>
      <c r="AU871" s="111"/>
      <c r="AV871" s="111"/>
      <c r="AW871" s="111"/>
      <c r="AX871" s="111"/>
      <c r="AY871" s="113"/>
      <c r="AZ871" s="114"/>
      <c r="BA871" s="115"/>
      <c r="BB871" s="114"/>
    </row>
    <row r="872" ht="21.0" customHeight="1">
      <c r="B872" s="90"/>
      <c r="D872" s="91"/>
      <c r="E872" s="90"/>
      <c r="F872" s="92"/>
      <c r="G872" s="92"/>
      <c r="H872" s="93"/>
      <c r="I872" s="92"/>
      <c r="K872" s="119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119"/>
      <c r="AB872" s="119"/>
      <c r="AF872" s="23"/>
      <c r="AH872" s="101"/>
      <c r="AI872" s="101"/>
      <c r="AJ872" s="102"/>
      <c r="AK872" s="4"/>
      <c r="AL872" s="103"/>
      <c r="AM872" s="104"/>
      <c r="AN872" s="105"/>
      <c r="AO872" s="106"/>
      <c r="AP872" s="106"/>
      <c r="AQ872" s="110"/>
      <c r="AR872" s="110"/>
      <c r="AS872" s="109"/>
      <c r="AT872" s="110"/>
      <c r="AU872" s="111"/>
      <c r="AV872" s="111"/>
      <c r="AW872" s="111"/>
      <c r="AX872" s="111"/>
      <c r="AY872" s="113"/>
      <c r="AZ872" s="114"/>
      <c r="BA872" s="115"/>
      <c r="BB872" s="114"/>
    </row>
    <row r="873" ht="21.0" customHeight="1">
      <c r="B873" s="90"/>
      <c r="D873" s="91"/>
      <c r="E873" s="90"/>
      <c r="F873" s="92"/>
      <c r="G873" s="92"/>
      <c r="H873" s="93"/>
      <c r="I873" s="92"/>
      <c r="K873" s="119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119"/>
      <c r="AB873" s="119"/>
      <c r="AF873" s="23"/>
      <c r="AH873" s="101"/>
      <c r="AI873" s="101"/>
      <c r="AJ873" s="102"/>
      <c r="AK873" s="4"/>
      <c r="AL873" s="103"/>
      <c r="AM873" s="104"/>
      <c r="AN873" s="105"/>
      <c r="AO873" s="106"/>
      <c r="AP873" s="106"/>
      <c r="AQ873" s="110"/>
      <c r="AR873" s="110"/>
      <c r="AS873" s="109"/>
      <c r="AT873" s="110"/>
      <c r="AU873" s="111"/>
      <c r="AV873" s="111"/>
      <c r="AW873" s="111"/>
      <c r="AX873" s="111"/>
      <c r="AY873" s="113"/>
      <c r="AZ873" s="114"/>
      <c r="BA873" s="115"/>
      <c r="BB873" s="114"/>
    </row>
    <row r="874" ht="21.0" customHeight="1">
      <c r="B874" s="90"/>
      <c r="D874" s="91"/>
      <c r="E874" s="90"/>
      <c r="F874" s="92"/>
      <c r="G874" s="92"/>
      <c r="H874" s="93"/>
      <c r="I874" s="92"/>
      <c r="K874" s="119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119"/>
      <c r="AB874" s="119"/>
      <c r="AF874" s="23"/>
      <c r="AH874" s="101"/>
      <c r="AI874" s="101"/>
      <c r="AJ874" s="102"/>
      <c r="AK874" s="4"/>
      <c r="AL874" s="103"/>
      <c r="AM874" s="104"/>
      <c r="AN874" s="105"/>
      <c r="AO874" s="106"/>
      <c r="AP874" s="106"/>
      <c r="AQ874" s="110"/>
      <c r="AR874" s="110"/>
      <c r="AS874" s="109"/>
      <c r="AT874" s="110"/>
      <c r="AU874" s="111"/>
      <c r="AV874" s="111"/>
      <c r="AW874" s="111"/>
      <c r="AX874" s="111"/>
      <c r="AY874" s="113"/>
      <c r="AZ874" s="114"/>
      <c r="BA874" s="115"/>
      <c r="BB874" s="114"/>
    </row>
    <row r="875" ht="21.0" customHeight="1">
      <c r="B875" s="90"/>
      <c r="D875" s="91"/>
      <c r="E875" s="90"/>
      <c r="F875" s="92"/>
      <c r="G875" s="92"/>
      <c r="H875" s="93"/>
      <c r="I875" s="92"/>
      <c r="K875" s="119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119"/>
      <c r="AB875" s="119"/>
      <c r="AF875" s="23"/>
      <c r="AH875" s="101"/>
      <c r="AI875" s="101"/>
      <c r="AJ875" s="102"/>
      <c r="AK875" s="4"/>
      <c r="AL875" s="103"/>
      <c r="AM875" s="104"/>
      <c r="AN875" s="105"/>
      <c r="AO875" s="106"/>
      <c r="AP875" s="106"/>
      <c r="AQ875" s="110"/>
      <c r="AR875" s="110"/>
      <c r="AS875" s="109"/>
      <c r="AT875" s="110"/>
      <c r="AU875" s="111"/>
      <c r="AV875" s="111"/>
      <c r="AW875" s="111"/>
      <c r="AX875" s="111"/>
      <c r="AY875" s="113"/>
      <c r="AZ875" s="114"/>
      <c r="BA875" s="115"/>
      <c r="BB875" s="114"/>
    </row>
    <row r="876" ht="21.0" customHeight="1">
      <c r="B876" s="90"/>
      <c r="D876" s="91"/>
      <c r="E876" s="90"/>
      <c r="F876" s="92"/>
      <c r="G876" s="92"/>
      <c r="H876" s="93"/>
      <c r="I876" s="92"/>
      <c r="K876" s="119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119"/>
      <c r="AB876" s="119"/>
      <c r="AF876" s="23"/>
      <c r="AH876" s="101"/>
      <c r="AI876" s="101"/>
      <c r="AJ876" s="102"/>
      <c r="AK876" s="4"/>
      <c r="AL876" s="103"/>
      <c r="AM876" s="104"/>
      <c r="AN876" s="105"/>
      <c r="AO876" s="106"/>
      <c r="AP876" s="106"/>
      <c r="AQ876" s="110"/>
      <c r="AR876" s="110"/>
      <c r="AS876" s="109"/>
      <c r="AT876" s="110"/>
      <c r="AU876" s="111"/>
      <c r="AV876" s="111"/>
      <c r="AW876" s="111"/>
      <c r="AX876" s="111"/>
      <c r="AY876" s="113"/>
      <c r="AZ876" s="114"/>
      <c r="BA876" s="115"/>
      <c r="BB876" s="114"/>
    </row>
    <row r="877" ht="21.0" customHeight="1">
      <c r="B877" s="90"/>
      <c r="D877" s="91"/>
      <c r="E877" s="90"/>
      <c r="F877" s="92"/>
      <c r="G877" s="92"/>
      <c r="H877" s="93"/>
      <c r="I877" s="92"/>
      <c r="K877" s="119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119"/>
      <c r="AB877" s="119"/>
      <c r="AF877" s="23"/>
      <c r="AH877" s="101"/>
      <c r="AI877" s="101"/>
      <c r="AJ877" s="102"/>
      <c r="AK877" s="4"/>
      <c r="AL877" s="103"/>
      <c r="AM877" s="104"/>
      <c r="AN877" s="105"/>
      <c r="AO877" s="106"/>
      <c r="AP877" s="106"/>
      <c r="AQ877" s="110"/>
      <c r="AR877" s="110"/>
      <c r="AS877" s="109"/>
      <c r="AT877" s="110"/>
      <c r="AU877" s="111"/>
      <c r="AV877" s="111"/>
      <c r="AW877" s="111"/>
      <c r="AX877" s="111"/>
      <c r="AY877" s="113"/>
      <c r="AZ877" s="114"/>
      <c r="BA877" s="115"/>
      <c r="BB877" s="114"/>
    </row>
    <row r="878" ht="21.0" customHeight="1">
      <c r="B878" s="90"/>
      <c r="D878" s="91"/>
      <c r="E878" s="90"/>
      <c r="F878" s="92"/>
      <c r="G878" s="92"/>
      <c r="H878" s="93"/>
      <c r="I878" s="92"/>
      <c r="K878" s="119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119"/>
      <c r="AB878" s="119"/>
      <c r="AF878" s="23"/>
      <c r="AH878" s="101"/>
      <c r="AI878" s="101"/>
      <c r="AJ878" s="102"/>
      <c r="AK878" s="4"/>
      <c r="AL878" s="103"/>
      <c r="AM878" s="104"/>
      <c r="AN878" s="105"/>
      <c r="AO878" s="106"/>
      <c r="AP878" s="106"/>
      <c r="AQ878" s="110"/>
      <c r="AR878" s="110"/>
      <c r="AS878" s="109"/>
      <c r="AT878" s="110"/>
      <c r="AU878" s="111"/>
      <c r="AV878" s="111"/>
      <c r="AW878" s="111"/>
      <c r="AX878" s="111"/>
      <c r="AY878" s="113"/>
      <c r="AZ878" s="114"/>
      <c r="BA878" s="115"/>
      <c r="BB878" s="114"/>
    </row>
    <row r="879" ht="21.0" customHeight="1">
      <c r="B879" s="90"/>
      <c r="D879" s="91"/>
      <c r="E879" s="90"/>
      <c r="F879" s="92"/>
      <c r="G879" s="92"/>
      <c r="H879" s="93"/>
      <c r="I879" s="92"/>
      <c r="K879" s="119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119"/>
      <c r="AB879" s="119"/>
      <c r="AF879" s="23"/>
      <c r="AH879" s="101"/>
      <c r="AI879" s="101"/>
      <c r="AJ879" s="102"/>
      <c r="AK879" s="4"/>
      <c r="AL879" s="103"/>
      <c r="AM879" s="104"/>
      <c r="AN879" s="105"/>
      <c r="AO879" s="106"/>
      <c r="AP879" s="106"/>
      <c r="AQ879" s="110"/>
      <c r="AR879" s="110"/>
      <c r="AS879" s="109"/>
      <c r="AT879" s="110"/>
      <c r="AU879" s="111"/>
      <c r="AV879" s="111"/>
      <c r="AW879" s="111"/>
      <c r="AX879" s="111"/>
      <c r="AY879" s="113"/>
      <c r="AZ879" s="114"/>
      <c r="BA879" s="115"/>
      <c r="BB879" s="114"/>
    </row>
    <row r="880" ht="21.0" customHeight="1">
      <c r="B880" s="90"/>
      <c r="D880" s="91"/>
      <c r="E880" s="90"/>
      <c r="F880" s="92"/>
      <c r="G880" s="92"/>
      <c r="H880" s="93"/>
      <c r="I880" s="92"/>
      <c r="K880" s="119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119"/>
      <c r="AB880" s="119"/>
      <c r="AF880" s="23"/>
      <c r="AH880" s="101"/>
      <c r="AI880" s="101"/>
      <c r="AJ880" s="102"/>
      <c r="AK880" s="4"/>
      <c r="AL880" s="103"/>
      <c r="AM880" s="104"/>
      <c r="AN880" s="105"/>
      <c r="AO880" s="106"/>
      <c r="AP880" s="106"/>
      <c r="AQ880" s="110"/>
      <c r="AR880" s="110"/>
      <c r="AS880" s="109"/>
      <c r="AT880" s="110"/>
      <c r="AU880" s="111"/>
      <c r="AV880" s="111"/>
      <c r="AW880" s="111"/>
      <c r="AX880" s="111"/>
      <c r="AY880" s="113"/>
      <c r="AZ880" s="114"/>
      <c r="BA880" s="115"/>
      <c r="BB880" s="114"/>
    </row>
    <row r="881" ht="21.0" customHeight="1">
      <c r="B881" s="90"/>
      <c r="D881" s="91"/>
      <c r="E881" s="90"/>
      <c r="F881" s="92"/>
      <c r="G881" s="92"/>
      <c r="H881" s="93"/>
      <c r="I881" s="92"/>
      <c r="K881" s="119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119"/>
      <c r="AB881" s="119"/>
      <c r="AF881" s="23"/>
      <c r="AH881" s="101"/>
      <c r="AI881" s="101"/>
      <c r="AJ881" s="102"/>
      <c r="AK881" s="4"/>
      <c r="AL881" s="103"/>
      <c r="AM881" s="104"/>
      <c r="AN881" s="105"/>
      <c r="AO881" s="106"/>
      <c r="AP881" s="106"/>
      <c r="AQ881" s="110"/>
      <c r="AR881" s="110"/>
      <c r="AS881" s="109"/>
      <c r="AT881" s="110"/>
      <c r="AU881" s="111"/>
      <c r="AV881" s="111"/>
      <c r="AW881" s="111"/>
      <c r="AX881" s="111"/>
      <c r="AY881" s="113"/>
      <c r="AZ881" s="114"/>
      <c r="BA881" s="115"/>
      <c r="BB881" s="114"/>
    </row>
    <row r="882" ht="21.0" customHeight="1">
      <c r="B882" s="90"/>
      <c r="D882" s="91"/>
      <c r="E882" s="90"/>
      <c r="F882" s="92"/>
      <c r="G882" s="92"/>
      <c r="H882" s="93"/>
      <c r="I882" s="92"/>
      <c r="K882" s="119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119"/>
      <c r="AB882" s="119"/>
      <c r="AF882" s="23"/>
      <c r="AH882" s="101"/>
      <c r="AI882" s="101"/>
      <c r="AJ882" s="102"/>
      <c r="AK882" s="4"/>
      <c r="AL882" s="103"/>
      <c r="AM882" s="104"/>
      <c r="AN882" s="105"/>
      <c r="AO882" s="106"/>
      <c r="AP882" s="106"/>
      <c r="AQ882" s="110"/>
      <c r="AR882" s="110"/>
      <c r="AS882" s="109"/>
      <c r="AT882" s="110"/>
      <c r="AU882" s="111"/>
      <c r="AV882" s="111"/>
      <c r="AW882" s="111"/>
      <c r="AX882" s="111"/>
      <c r="AY882" s="113"/>
      <c r="AZ882" s="114"/>
      <c r="BA882" s="115"/>
      <c r="BB882" s="114"/>
    </row>
    <row r="883" ht="21.0" customHeight="1">
      <c r="B883" s="90"/>
      <c r="D883" s="91"/>
      <c r="E883" s="90"/>
      <c r="F883" s="92"/>
      <c r="G883" s="92"/>
      <c r="H883" s="93"/>
      <c r="I883" s="92"/>
      <c r="K883" s="119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119"/>
      <c r="AB883" s="119"/>
      <c r="AF883" s="23"/>
      <c r="AH883" s="101"/>
      <c r="AI883" s="101"/>
      <c r="AJ883" s="102"/>
      <c r="AK883" s="4"/>
      <c r="AL883" s="103"/>
      <c r="AM883" s="104"/>
      <c r="AN883" s="105"/>
      <c r="AO883" s="106"/>
      <c r="AP883" s="106"/>
      <c r="AQ883" s="110"/>
      <c r="AR883" s="110"/>
      <c r="AS883" s="109"/>
      <c r="AT883" s="110"/>
      <c r="AU883" s="111"/>
      <c r="AV883" s="111"/>
      <c r="AW883" s="111"/>
      <c r="AX883" s="111"/>
      <c r="AY883" s="113"/>
      <c r="AZ883" s="114"/>
      <c r="BA883" s="115"/>
      <c r="BB883" s="114"/>
    </row>
    <row r="884" ht="21.0" customHeight="1">
      <c r="B884" s="90"/>
      <c r="D884" s="91"/>
      <c r="E884" s="90"/>
      <c r="F884" s="92"/>
      <c r="G884" s="92"/>
      <c r="H884" s="93"/>
      <c r="I884" s="92"/>
      <c r="K884" s="119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119"/>
      <c r="AB884" s="119"/>
      <c r="AF884" s="23"/>
      <c r="AH884" s="101"/>
      <c r="AI884" s="101"/>
      <c r="AJ884" s="102"/>
      <c r="AK884" s="4"/>
      <c r="AL884" s="103"/>
      <c r="AM884" s="104"/>
      <c r="AN884" s="105"/>
      <c r="AO884" s="106"/>
      <c r="AP884" s="106"/>
      <c r="AQ884" s="110"/>
      <c r="AR884" s="110"/>
      <c r="AS884" s="109"/>
      <c r="AT884" s="110"/>
      <c r="AU884" s="111"/>
      <c r="AV884" s="111"/>
      <c r="AW884" s="111"/>
      <c r="AX884" s="111"/>
      <c r="AY884" s="113"/>
      <c r="AZ884" s="114"/>
      <c r="BA884" s="115"/>
      <c r="BB884" s="114"/>
    </row>
    <row r="885" ht="21.0" customHeight="1">
      <c r="B885" s="90"/>
      <c r="D885" s="91"/>
      <c r="E885" s="90"/>
      <c r="F885" s="92"/>
      <c r="G885" s="92"/>
      <c r="H885" s="93"/>
      <c r="I885" s="92"/>
      <c r="K885" s="119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119"/>
      <c r="AB885" s="119"/>
      <c r="AF885" s="23"/>
      <c r="AH885" s="101"/>
      <c r="AI885" s="101"/>
      <c r="AJ885" s="102"/>
      <c r="AK885" s="4"/>
      <c r="AL885" s="103"/>
      <c r="AM885" s="104"/>
      <c r="AN885" s="105"/>
      <c r="AO885" s="106"/>
      <c r="AP885" s="106"/>
      <c r="AQ885" s="110"/>
      <c r="AR885" s="110"/>
      <c r="AS885" s="109"/>
      <c r="AT885" s="110"/>
      <c r="AU885" s="111"/>
      <c r="AV885" s="111"/>
      <c r="AW885" s="111"/>
      <c r="AX885" s="111"/>
      <c r="AY885" s="113"/>
      <c r="AZ885" s="114"/>
      <c r="BA885" s="115"/>
      <c r="BB885" s="114"/>
    </row>
    <row r="886" ht="21.0" customHeight="1">
      <c r="B886" s="90"/>
      <c r="D886" s="91"/>
      <c r="E886" s="90"/>
      <c r="F886" s="92"/>
      <c r="G886" s="92"/>
      <c r="H886" s="93"/>
      <c r="I886" s="92"/>
      <c r="K886" s="119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119"/>
      <c r="AB886" s="119"/>
      <c r="AF886" s="23"/>
      <c r="AH886" s="101"/>
      <c r="AI886" s="101"/>
      <c r="AJ886" s="102"/>
      <c r="AK886" s="4"/>
      <c r="AL886" s="103"/>
      <c r="AM886" s="104"/>
      <c r="AN886" s="105"/>
      <c r="AO886" s="106"/>
      <c r="AP886" s="106"/>
      <c r="AQ886" s="110"/>
      <c r="AR886" s="110"/>
      <c r="AS886" s="109"/>
      <c r="AT886" s="110"/>
      <c r="AU886" s="111"/>
      <c r="AV886" s="111"/>
      <c r="AW886" s="111"/>
      <c r="AX886" s="111"/>
      <c r="AY886" s="113"/>
      <c r="AZ886" s="114"/>
      <c r="BA886" s="115"/>
      <c r="BB886" s="114"/>
    </row>
    <row r="887" ht="21.0" customHeight="1">
      <c r="B887" s="90"/>
      <c r="D887" s="91"/>
      <c r="E887" s="90"/>
      <c r="F887" s="92"/>
      <c r="G887" s="92"/>
      <c r="H887" s="93"/>
      <c r="I887" s="92"/>
      <c r="K887" s="119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119"/>
      <c r="AB887" s="119"/>
      <c r="AF887" s="23"/>
      <c r="AH887" s="101"/>
      <c r="AI887" s="101"/>
      <c r="AJ887" s="102"/>
      <c r="AK887" s="4"/>
      <c r="AL887" s="103"/>
      <c r="AM887" s="104"/>
      <c r="AN887" s="105"/>
      <c r="AO887" s="106"/>
      <c r="AP887" s="106"/>
      <c r="AQ887" s="110"/>
      <c r="AR887" s="110"/>
      <c r="AS887" s="109"/>
      <c r="AT887" s="110"/>
      <c r="AU887" s="111"/>
      <c r="AV887" s="111"/>
      <c r="AW887" s="111"/>
      <c r="AX887" s="111"/>
      <c r="AY887" s="113"/>
      <c r="AZ887" s="114"/>
      <c r="BA887" s="115"/>
      <c r="BB887" s="114"/>
    </row>
    <row r="888" ht="21.0" customHeight="1">
      <c r="B888" s="90"/>
      <c r="D888" s="91"/>
      <c r="E888" s="90"/>
      <c r="F888" s="92"/>
      <c r="G888" s="92"/>
      <c r="H888" s="93"/>
      <c r="I888" s="92"/>
      <c r="K888" s="119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119"/>
      <c r="AB888" s="119"/>
      <c r="AF888" s="23"/>
      <c r="AH888" s="101"/>
      <c r="AI888" s="101"/>
      <c r="AJ888" s="102"/>
      <c r="AK888" s="4"/>
      <c r="AL888" s="103"/>
      <c r="AM888" s="104"/>
      <c r="AN888" s="105"/>
      <c r="AO888" s="106"/>
      <c r="AP888" s="106"/>
      <c r="AQ888" s="110"/>
      <c r="AR888" s="110"/>
      <c r="AS888" s="109"/>
      <c r="AT888" s="110"/>
      <c r="AU888" s="111"/>
      <c r="AV888" s="111"/>
      <c r="AW888" s="111"/>
      <c r="AX888" s="111"/>
      <c r="AY888" s="113"/>
      <c r="AZ888" s="114"/>
      <c r="BA888" s="115"/>
      <c r="BB888" s="114"/>
    </row>
    <row r="889" ht="21.0" customHeight="1">
      <c r="B889" s="90"/>
      <c r="D889" s="91"/>
      <c r="E889" s="90"/>
      <c r="F889" s="92"/>
      <c r="G889" s="92"/>
      <c r="H889" s="93"/>
      <c r="I889" s="92"/>
      <c r="K889" s="119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119"/>
      <c r="AB889" s="119"/>
      <c r="AF889" s="23"/>
      <c r="AH889" s="101"/>
      <c r="AI889" s="101"/>
      <c r="AJ889" s="102"/>
      <c r="AK889" s="4"/>
      <c r="AL889" s="103"/>
      <c r="AM889" s="104"/>
      <c r="AN889" s="105"/>
      <c r="AO889" s="106"/>
      <c r="AP889" s="106"/>
      <c r="AQ889" s="110"/>
      <c r="AR889" s="110"/>
      <c r="AS889" s="109"/>
      <c r="AT889" s="110"/>
      <c r="AU889" s="111"/>
      <c r="AV889" s="111"/>
      <c r="AW889" s="111"/>
      <c r="AX889" s="111"/>
      <c r="AY889" s="113"/>
      <c r="AZ889" s="114"/>
      <c r="BA889" s="115"/>
      <c r="BB889" s="114"/>
    </row>
    <row r="890" ht="21.0" customHeight="1">
      <c r="B890" s="90"/>
      <c r="D890" s="91"/>
      <c r="E890" s="90"/>
      <c r="F890" s="92"/>
      <c r="G890" s="92"/>
      <c r="H890" s="93"/>
      <c r="I890" s="92"/>
      <c r="K890" s="119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119"/>
      <c r="AB890" s="119"/>
      <c r="AF890" s="23"/>
      <c r="AH890" s="101"/>
      <c r="AI890" s="101"/>
      <c r="AJ890" s="102"/>
      <c r="AK890" s="4"/>
      <c r="AL890" s="103"/>
      <c r="AM890" s="104"/>
      <c r="AN890" s="105"/>
      <c r="AO890" s="106"/>
      <c r="AP890" s="106"/>
      <c r="AQ890" s="110"/>
      <c r="AR890" s="110"/>
      <c r="AS890" s="109"/>
      <c r="AT890" s="110"/>
      <c r="AU890" s="111"/>
      <c r="AV890" s="111"/>
      <c r="AW890" s="111"/>
      <c r="AX890" s="111"/>
      <c r="AY890" s="113"/>
      <c r="AZ890" s="114"/>
      <c r="BA890" s="115"/>
      <c r="BB890" s="114"/>
    </row>
    <row r="891" ht="21.0" customHeight="1">
      <c r="B891" s="90"/>
      <c r="D891" s="91"/>
      <c r="E891" s="90"/>
      <c r="F891" s="92"/>
      <c r="G891" s="92"/>
      <c r="H891" s="93"/>
      <c r="I891" s="92"/>
      <c r="K891" s="119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119"/>
      <c r="AB891" s="119"/>
      <c r="AF891" s="23"/>
      <c r="AH891" s="101"/>
      <c r="AI891" s="101"/>
      <c r="AJ891" s="102"/>
      <c r="AK891" s="4"/>
      <c r="AL891" s="103"/>
      <c r="AM891" s="104"/>
      <c r="AN891" s="105"/>
      <c r="AO891" s="106"/>
      <c r="AP891" s="106"/>
      <c r="AQ891" s="110"/>
      <c r="AR891" s="110"/>
      <c r="AS891" s="109"/>
      <c r="AT891" s="110"/>
      <c r="AU891" s="111"/>
      <c r="AV891" s="111"/>
      <c r="AW891" s="111"/>
      <c r="AX891" s="111"/>
      <c r="AY891" s="113"/>
      <c r="AZ891" s="114"/>
      <c r="BA891" s="115"/>
      <c r="BB891" s="114"/>
    </row>
    <row r="892" ht="21.0" customHeight="1">
      <c r="B892" s="90"/>
      <c r="D892" s="91"/>
      <c r="E892" s="90"/>
      <c r="F892" s="92"/>
      <c r="G892" s="92"/>
      <c r="H892" s="93"/>
      <c r="I892" s="92"/>
      <c r="K892" s="119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119"/>
      <c r="AB892" s="119"/>
      <c r="AF892" s="23"/>
      <c r="AH892" s="101"/>
      <c r="AI892" s="101"/>
      <c r="AJ892" s="102"/>
      <c r="AK892" s="4"/>
      <c r="AL892" s="103"/>
      <c r="AM892" s="104"/>
      <c r="AN892" s="105"/>
      <c r="AO892" s="106"/>
      <c r="AP892" s="106"/>
      <c r="AQ892" s="110"/>
      <c r="AR892" s="110"/>
      <c r="AS892" s="109"/>
      <c r="AT892" s="110"/>
      <c r="AU892" s="111"/>
      <c r="AV892" s="111"/>
      <c r="AW892" s="111"/>
      <c r="AX892" s="111"/>
      <c r="AY892" s="113"/>
      <c r="AZ892" s="114"/>
      <c r="BA892" s="115"/>
      <c r="BB892" s="114"/>
    </row>
    <row r="893" ht="21.0" customHeight="1">
      <c r="B893" s="90"/>
      <c r="D893" s="91"/>
      <c r="E893" s="90"/>
      <c r="F893" s="92"/>
      <c r="G893" s="92"/>
      <c r="H893" s="93"/>
      <c r="I893" s="92"/>
      <c r="K893" s="119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119"/>
      <c r="AB893" s="119"/>
      <c r="AF893" s="23"/>
      <c r="AH893" s="101"/>
      <c r="AI893" s="101"/>
      <c r="AJ893" s="102"/>
      <c r="AK893" s="4"/>
      <c r="AL893" s="103"/>
      <c r="AM893" s="104"/>
      <c r="AN893" s="105"/>
      <c r="AO893" s="106"/>
      <c r="AP893" s="106"/>
      <c r="AQ893" s="110"/>
      <c r="AR893" s="110"/>
      <c r="AS893" s="109"/>
      <c r="AT893" s="110"/>
      <c r="AU893" s="111"/>
      <c r="AV893" s="111"/>
      <c r="AW893" s="111"/>
      <c r="AX893" s="111"/>
      <c r="AY893" s="113"/>
      <c r="AZ893" s="114"/>
      <c r="BA893" s="115"/>
      <c r="BB893" s="114"/>
    </row>
    <row r="894" ht="21.0" customHeight="1">
      <c r="B894" s="90"/>
      <c r="D894" s="91"/>
      <c r="E894" s="90"/>
      <c r="F894" s="92"/>
      <c r="G894" s="92"/>
      <c r="H894" s="93"/>
      <c r="I894" s="92"/>
      <c r="K894" s="119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119"/>
      <c r="AB894" s="119"/>
      <c r="AF894" s="23"/>
      <c r="AH894" s="101"/>
      <c r="AI894" s="101"/>
      <c r="AJ894" s="102"/>
      <c r="AK894" s="4"/>
      <c r="AL894" s="103"/>
      <c r="AM894" s="104"/>
      <c r="AN894" s="105"/>
      <c r="AO894" s="106"/>
      <c r="AP894" s="106"/>
      <c r="AQ894" s="110"/>
      <c r="AR894" s="110"/>
      <c r="AS894" s="109"/>
      <c r="AT894" s="110"/>
      <c r="AU894" s="111"/>
      <c r="AV894" s="111"/>
      <c r="AW894" s="111"/>
      <c r="AX894" s="111"/>
      <c r="AY894" s="113"/>
      <c r="AZ894" s="114"/>
      <c r="BA894" s="115"/>
      <c r="BB894" s="114"/>
    </row>
    <row r="895" ht="21.0" customHeight="1">
      <c r="B895" s="90"/>
      <c r="D895" s="91"/>
      <c r="E895" s="90"/>
      <c r="F895" s="92"/>
      <c r="G895" s="92"/>
      <c r="H895" s="93"/>
      <c r="I895" s="92"/>
      <c r="K895" s="119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119"/>
      <c r="AB895" s="119"/>
      <c r="AF895" s="23"/>
      <c r="AH895" s="101"/>
      <c r="AI895" s="101"/>
      <c r="AJ895" s="102"/>
      <c r="AK895" s="4"/>
      <c r="AL895" s="103"/>
      <c r="AM895" s="104"/>
      <c r="AN895" s="105"/>
      <c r="AO895" s="106"/>
      <c r="AP895" s="106"/>
      <c r="AQ895" s="110"/>
      <c r="AR895" s="110"/>
      <c r="AS895" s="109"/>
      <c r="AT895" s="110"/>
      <c r="AU895" s="111"/>
      <c r="AV895" s="111"/>
      <c r="AW895" s="111"/>
      <c r="AX895" s="111"/>
      <c r="AY895" s="113"/>
      <c r="AZ895" s="114"/>
      <c r="BA895" s="115"/>
      <c r="BB895" s="114"/>
    </row>
    <row r="896" ht="21.0" customHeight="1">
      <c r="B896" s="90"/>
      <c r="D896" s="91"/>
      <c r="E896" s="90"/>
      <c r="F896" s="92"/>
      <c r="G896" s="92"/>
      <c r="H896" s="93"/>
      <c r="I896" s="92"/>
      <c r="K896" s="119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119"/>
      <c r="AB896" s="119"/>
      <c r="AF896" s="23"/>
      <c r="AH896" s="101"/>
      <c r="AI896" s="101"/>
      <c r="AJ896" s="102"/>
      <c r="AK896" s="4"/>
      <c r="AL896" s="103"/>
      <c r="AM896" s="104"/>
      <c r="AN896" s="105"/>
      <c r="AO896" s="106"/>
      <c r="AP896" s="106"/>
      <c r="AQ896" s="110"/>
      <c r="AR896" s="110"/>
      <c r="AS896" s="109"/>
      <c r="AT896" s="110"/>
      <c r="AU896" s="111"/>
      <c r="AV896" s="111"/>
      <c r="AW896" s="111"/>
      <c r="AX896" s="111"/>
      <c r="AY896" s="113"/>
      <c r="AZ896" s="114"/>
      <c r="BA896" s="115"/>
      <c r="BB896" s="114"/>
    </row>
    <row r="897" ht="21.0" customHeight="1">
      <c r="B897" s="90"/>
      <c r="D897" s="91"/>
      <c r="E897" s="90"/>
      <c r="F897" s="92"/>
      <c r="G897" s="92"/>
      <c r="H897" s="93"/>
      <c r="I897" s="92"/>
      <c r="K897" s="119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119"/>
      <c r="AB897" s="119"/>
      <c r="AF897" s="23"/>
      <c r="AH897" s="101"/>
      <c r="AI897" s="101"/>
      <c r="AJ897" s="102"/>
      <c r="AK897" s="4"/>
      <c r="AL897" s="103"/>
      <c r="AM897" s="104"/>
      <c r="AN897" s="105"/>
      <c r="AO897" s="106"/>
      <c r="AP897" s="106"/>
      <c r="AQ897" s="110"/>
      <c r="AR897" s="110"/>
      <c r="AS897" s="109"/>
      <c r="AT897" s="110"/>
      <c r="AU897" s="111"/>
      <c r="AV897" s="111"/>
      <c r="AW897" s="111"/>
      <c r="AX897" s="111"/>
      <c r="AY897" s="113"/>
      <c r="AZ897" s="114"/>
      <c r="BA897" s="115"/>
      <c r="BB897" s="114"/>
    </row>
    <row r="898" ht="21.0" customHeight="1">
      <c r="B898" s="90"/>
      <c r="D898" s="91"/>
      <c r="E898" s="90"/>
      <c r="F898" s="92"/>
      <c r="G898" s="92"/>
      <c r="H898" s="93"/>
      <c r="I898" s="92"/>
      <c r="K898" s="119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119"/>
      <c r="AB898" s="119"/>
      <c r="AF898" s="23"/>
      <c r="AH898" s="101"/>
      <c r="AI898" s="101"/>
      <c r="AJ898" s="102"/>
      <c r="AK898" s="4"/>
      <c r="AL898" s="103"/>
      <c r="AM898" s="104"/>
      <c r="AN898" s="105"/>
      <c r="AO898" s="106"/>
      <c r="AP898" s="106"/>
      <c r="AQ898" s="110"/>
      <c r="AR898" s="110"/>
      <c r="AS898" s="109"/>
      <c r="AT898" s="110"/>
      <c r="AU898" s="111"/>
      <c r="AV898" s="111"/>
      <c r="AW898" s="111"/>
      <c r="AX898" s="111"/>
      <c r="AY898" s="113"/>
      <c r="AZ898" s="114"/>
      <c r="BA898" s="115"/>
      <c r="BB898" s="114"/>
    </row>
    <row r="899" ht="21.0" customHeight="1">
      <c r="B899" s="90"/>
      <c r="D899" s="91"/>
      <c r="E899" s="90"/>
      <c r="F899" s="92"/>
      <c r="G899" s="92"/>
      <c r="H899" s="93"/>
      <c r="I899" s="92"/>
      <c r="K899" s="119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119"/>
      <c r="AB899" s="119"/>
      <c r="AF899" s="23"/>
      <c r="AH899" s="101"/>
      <c r="AI899" s="101"/>
      <c r="AJ899" s="102"/>
      <c r="AK899" s="4"/>
      <c r="AL899" s="103"/>
      <c r="AM899" s="104"/>
      <c r="AN899" s="105"/>
      <c r="AO899" s="106"/>
      <c r="AP899" s="106"/>
      <c r="AQ899" s="110"/>
      <c r="AR899" s="110"/>
      <c r="AS899" s="109"/>
      <c r="AT899" s="110"/>
      <c r="AU899" s="111"/>
      <c r="AV899" s="111"/>
      <c r="AW899" s="111"/>
      <c r="AX899" s="111"/>
      <c r="AY899" s="113"/>
      <c r="AZ899" s="114"/>
      <c r="BA899" s="115"/>
      <c r="BB899" s="114"/>
    </row>
    <row r="900" ht="21.0" customHeight="1">
      <c r="B900" s="90"/>
      <c r="D900" s="91"/>
      <c r="E900" s="90"/>
      <c r="F900" s="92"/>
      <c r="G900" s="92"/>
      <c r="H900" s="93"/>
      <c r="I900" s="92"/>
      <c r="K900" s="119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119"/>
      <c r="AB900" s="119"/>
      <c r="AF900" s="23"/>
      <c r="AH900" s="101"/>
      <c r="AI900" s="101"/>
      <c r="AJ900" s="102"/>
      <c r="AK900" s="4"/>
      <c r="AL900" s="103"/>
      <c r="AM900" s="104"/>
      <c r="AN900" s="105"/>
      <c r="AO900" s="106"/>
      <c r="AP900" s="106"/>
      <c r="AQ900" s="110"/>
      <c r="AR900" s="110"/>
      <c r="AS900" s="109"/>
      <c r="AT900" s="110"/>
      <c r="AU900" s="111"/>
      <c r="AV900" s="111"/>
      <c r="AW900" s="111"/>
      <c r="AX900" s="111"/>
      <c r="AY900" s="113"/>
      <c r="AZ900" s="114"/>
      <c r="BA900" s="115"/>
      <c r="BB900" s="114"/>
    </row>
    <row r="901" ht="21.0" customHeight="1">
      <c r="B901" s="90"/>
      <c r="D901" s="91"/>
      <c r="E901" s="90"/>
      <c r="F901" s="92"/>
      <c r="G901" s="92"/>
      <c r="H901" s="93"/>
      <c r="I901" s="92"/>
      <c r="K901" s="119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119"/>
      <c r="AB901" s="119"/>
      <c r="AF901" s="23"/>
      <c r="AH901" s="101"/>
      <c r="AI901" s="101"/>
      <c r="AJ901" s="102"/>
      <c r="AK901" s="4"/>
      <c r="AL901" s="103"/>
      <c r="AM901" s="104"/>
      <c r="AN901" s="105"/>
      <c r="AO901" s="106"/>
      <c r="AP901" s="106"/>
      <c r="AQ901" s="110"/>
      <c r="AR901" s="110"/>
      <c r="AS901" s="109"/>
      <c r="AT901" s="110"/>
      <c r="AU901" s="111"/>
      <c r="AV901" s="111"/>
      <c r="AW901" s="111"/>
      <c r="AX901" s="111"/>
      <c r="AY901" s="113"/>
      <c r="AZ901" s="114"/>
      <c r="BA901" s="115"/>
      <c r="BB901" s="114"/>
    </row>
    <row r="902" ht="21.0" customHeight="1">
      <c r="B902" s="90"/>
      <c r="D902" s="91"/>
      <c r="E902" s="90"/>
      <c r="F902" s="92"/>
      <c r="G902" s="92"/>
      <c r="H902" s="93"/>
      <c r="I902" s="92"/>
      <c r="K902" s="119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119"/>
      <c r="AB902" s="119"/>
      <c r="AF902" s="23"/>
      <c r="AH902" s="101"/>
      <c r="AI902" s="101"/>
      <c r="AJ902" s="102"/>
      <c r="AK902" s="4"/>
      <c r="AL902" s="103"/>
      <c r="AM902" s="104"/>
      <c r="AN902" s="105"/>
      <c r="AO902" s="106"/>
      <c r="AP902" s="106"/>
      <c r="AQ902" s="110"/>
      <c r="AR902" s="110"/>
      <c r="AS902" s="109"/>
      <c r="AT902" s="110"/>
      <c r="AU902" s="111"/>
      <c r="AV902" s="111"/>
      <c r="AW902" s="111"/>
      <c r="AX902" s="111"/>
      <c r="AY902" s="113"/>
      <c r="AZ902" s="114"/>
      <c r="BA902" s="115"/>
      <c r="BB902" s="114"/>
    </row>
    <row r="903" ht="21.0" customHeight="1">
      <c r="B903" s="90"/>
      <c r="D903" s="91"/>
      <c r="E903" s="90"/>
      <c r="F903" s="92"/>
      <c r="G903" s="92"/>
      <c r="H903" s="93"/>
      <c r="I903" s="92"/>
      <c r="K903" s="119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119"/>
      <c r="AB903" s="119"/>
      <c r="AF903" s="23"/>
      <c r="AH903" s="101"/>
      <c r="AI903" s="101"/>
      <c r="AJ903" s="102"/>
      <c r="AK903" s="4"/>
      <c r="AL903" s="103"/>
      <c r="AM903" s="104"/>
      <c r="AN903" s="105"/>
      <c r="AO903" s="106"/>
      <c r="AP903" s="106"/>
      <c r="AQ903" s="110"/>
      <c r="AR903" s="110"/>
      <c r="AS903" s="109"/>
      <c r="AT903" s="110"/>
      <c r="AU903" s="111"/>
      <c r="AV903" s="111"/>
      <c r="AW903" s="111"/>
      <c r="AX903" s="111"/>
      <c r="AY903" s="113"/>
      <c r="AZ903" s="114"/>
      <c r="BA903" s="115"/>
      <c r="BB903" s="114"/>
    </row>
    <row r="904" ht="21.0" customHeight="1">
      <c r="B904" s="90"/>
      <c r="D904" s="91"/>
      <c r="E904" s="90"/>
      <c r="F904" s="92"/>
      <c r="G904" s="92"/>
      <c r="H904" s="93"/>
      <c r="I904" s="92"/>
      <c r="K904" s="119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119"/>
      <c r="AB904" s="119"/>
      <c r="AF904" s="23"/>
      <c r="AH904" s="101"/>
      <c r="AI904" s="101"/>
      <c r="AJ904" s="102"/>
      <c r="AK904" s="4"/>
      <c r="AL904" s="103"/>
      <c r="AM904" s="104"/>
      <c r="AN904" s="105"/>
      <c r="AO904" s="106"/>
      <c r="AP904" s="106"/>
      <c r="AQ904" s="110"/>
      <c r="AR904" s="110"/>
      <c r="AS904" s="109"/>
      <c r="AT904" s="110"/>
      <c r="AU904" s="111"/>
      <c r="AV904" s="111"/>
      <c r="AW904" s="111"/>
      <c r="AX904" s="111"/>
      <c r="AY904" s="113"/>
      <c r="AZ904" s="114"/>
      <c r="BA904" s="115"/>
      <c r="BB904" s="114"/>
    </row>
    <row r="905" ht="21.0" customHeight="1">
      <c r="B905" s="90"/>
      <c r="D905" s="91"/>
      <c r="E905" s="90"/>
      <c r="F905" s="92"/>
      <c r="G905" s="92"/>
      <c r="H905" s="93"/>
      <c r="I905" s="92"/>
      <c r="K905" s="119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119"/>
      <c r="AB905" s="119"/>
      <c r="AF905" s="23"/>
      <c r="AH905" s="101"/>
      <c r="AI905" s="101"/>
      <c r="AJ905" s="102"/>
      <c r="AK905" s="4"/>
      <c r="AL905" s="103"/>
      <c r="AM905" s="104"/>
      <c r="AN905" s="105"/>
      <c r="AO905" s="106"/>
      <c r="AP905" s="106"/>
      <c r="AQ905" s="110"/>
      <c r="AR905" s="110"/>
      <c r="AS905" s="109"/>
      <c r="AT905" s="110"/>
      <c r="AU905" s="111"/>
      <c r="AV905" s="111"/>
      <c r="AW905" s="111"/>
      <c r="AX905" s="111"/>
      <c r="AY905" s="113"/>
      <c r="AZ905" s="114"/>
      <c r="BA905" s="115"/>
      <c r="BB905" s="114"/>
    </row>
    <row r="906" ht="21.0" customHeight="1">
      <c r="B906" s="90"/>
      <c r="D906" s="91"/>
      <c r="E906" s="90"/>
      <c r="F906" s="92"/>
      <c r="G906" s="92"/>
      <c r="H906" s="93"/>
      <c r="I906" s="92"/>
      <c r="K906" s="119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119"/>
      <c r="AB906" s="119"/>
      <c r="AF906" s="23"/>
      <c r="AH906" s="101"/>
      <c r="AI906" s="101"/>
      <c r="AJ906" s="102"/>
      <c r="AK906" s="4"/>
      <c r="AL906" s="103"/>
      <c r="AM906" s="104"/>
      <c r="AN906" s="105"/>
      <c r="AO906" s="106"/>
      <c r="AP906" s="106"/>
      <c r="AQ906" s="110"/>
      <c r="AR906" s="110"/>
      <c r="AS906" s="109"/>
      <c r="AT906" s="110"/>
      <c r="AU906" s="111"/>
      <c r="AV906" s="111"/>
      <c r="AW906" s="111"/>
      <c r="AX906" s="111"/>
      <c r="AY906" s="113"/>
      <c r="AZ906" s="114"/>
      <c r="BA906" s="115"/>
      <c r="BB906" s="114"/>
    </row>
    <row r="907" ht="21.0" customHeight="1">
      <c r="B907" s="90"/>
      <c r="D907" s="91"/>
      <c r="E907" s="90"/>
      <c r="F907" s="92"/>
      <c r="G907" s="92"/>
      <c r="H907" s="93"/>
      <c r="I907" s="92"/>
      <c r="K907" s="119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119"/>
      <c r="AB907" s="119"/>
      <c r="AF907" s="23"/>
      <c r="AH907" s="101"/>
      <c r="AI907" s="101"/>
      <c r="AJ907" s="102"/>
      <c r="AK907" s="4"/>
      <c r="AL907" s="103"/>
      <c r="AM907" s="104"/>
      <c r="AN907" s="105"/>
      <c r="AO907" s="106"/>
      <c r="AP907" s="106"/>
      <c r="AQ907" s="110"/>
      <c r="AR907" s="110"/>
      <c r="AS907" s="109"/>
      <c r="AT907" s="110"/>
      <c r="AU907" s="111"/>
      <c r="AV907" s="111"/>
      <c r="AW907" s="111"/>
      <c r="AX907" s="111"/>
      <c r="AY907" s="113"/>
      <c r="AZ907" s="114"/>
      <c r="BA907" s="115"/>
      <c r="BB907" s="114"/>
    </row>
    <row r="908" ht="21.0" customHeight="1">
      <c r="B908" s="90"/>
      <c r="D908" s="91"/>
      <c r="E908" s="90"/>
      <c r="F908" s="92"/>
      <c r="G908" s="92"/>
      <c r="H908" s="93"/>
      <c r="I908" s="92"/>
      <c r="K908" s="119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119"/>
      <c r="AB908" s="119"/>
      <c r="AF908" s="23"/>
      <c r="AH908" s="101"/>
      <c r="AI908" s="101"/>
      <c r="AJ908" s="102"/>
      <c r="AK908" s="4"/>
      <c r="AL908" s="103"/>
      <c r="AM908" s="104"/>
      <c r="AN908" s="105"/>
      <c r="AO908" s="106"/>
      <c r="AP908" s="106"/>
      <c r="AQ908" s="110"/>
      <c r="AR908" s="110"/>
      <c r="AS908" s="109"/>
      <c r="AT908" s="110"/>
      <c r="AU908" s="111"/>
      <c r="AV908" s="111"/>
      <c r="AW908" s="111"/>
      <c r="AX908" s="111"/>
      <c r="AY908" s="113"/>
      <c r="AZ908" s="114"/>
      <c r="BA908" s="115"/>
      <c r="BB908" s="114"/>
    </row>
    <row r="909" ht="21.0" customHeight="1">
      <c r="B909" s="90"/>
      <c r="D909" s="91"/>
      <c r="E909" s="90"/>
      <c r="F909" s="92"/>
      <c r="G909" s="92"/>
      <c r="H909" s="93"/>
      <c r="I909" s="92"/>
      <c r="K909" s="119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119"/>
      <c r="AB909" s="119"/>
      <c r="AF909" s="23"/>
      <c r="AH909" s="101"/>
      <c r="AI909" s="101"/>
      <c r="AJ909" s="102"/>
      <c r="AK909" s="4"/>
      <c r="AL909" s="103"/>
      <c r="AM909" s="104"/>
      <c r="AN909" s="105"/>
      <c r="AO909" s="106"/>
      <c r="AP909" s="106"/>
      <c r="AQ909" s="110"/>
      <c r="AR909" s="110"/>
      <c r="AS909" s="109"/>
      <c r="AT909" s="110"/>
      <c r="AU909" s="111"/>
      <c r="AV909" s="111"/>
      <c r="AW909" s="111"/>
      <c r="AX909" s="111"/>
      <c r="AY909" s="113"/>
      <c r="AZ909" s="114"/>
      <c r="BA909" s="115"/>
      <c r="BB909" s="114"/>
    </row>
    <row r="910" ht="21.0" customHeight="1">
      <c r="B910" s="90"/>
      <c r="D910" s="91"/>
      <c r="E910" s="90"/>
      <c r="F910" s="92"/>
      <c r="G910" s="92"/>
      <c r="H910" s="93"/>
      <c r="I910" s="92"/>
      <c r="K910" s="119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119"/>
      <c r="AB910" s="119"/>
      <c r="AF910" s="23"/>
      <c r="AH910" s="101"/>
      <c r="AI910" s="101"/>
      <c r="AJ910" s="102"/>
      <c r="AK910" s="4"/>
      <c r="AL910" s="103"/>
      <c r="AM910" s="104"/>
      <c r="AN910" s="105"/>
      <c r="AO910" s="106"/>
      <c r="AP910" s="106"/>
      <c r="AQ910" s="110"/>
      <c r="AR910" s="110"/>
      <c r="AS910" s="109"/>
      <c r="AT910" s="110"/>
      <c r="AU910" s="111"/>
      <c r="AV910" s="111"/>
      <c r="AW910" s="111"/>
      <c r="AX910" s="111"/>
      <c r="AY910" s="113"/>
      <c r="AZ910" s="114"/>
      <c r="BA910" s="115"/>
      <c r="BB910" s="114"/>
    </row>
    <row r="911" ht="21.0" customHeight="1">
      <c r="B911" s="90"/>
      <c r="D911" s="91"/>
      <c r="E911" s="90"/>
      <c r="F911" s="92"/>
      <c r="G911" s="92"/>
      <c r="H911" s="93"/>
      <c r="I911" s="92"/>
      <c r="K911" s="119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119"/>
      <c r="AB911" s="119"/>
      <c r="AF911" s="23"/>
      <c r="AH911" s="101"/>
      <c r="AI911" s="101"/>
      <c r="AJ911" s="102"/>
      <c r="AK911" s="4"/>
      <c r="AL911" s="103"/>
      <c r="AM911" s="104"/>
      <c r="AN911" s="105"/>
      <c r="AO911" s="106"/>
      <c r="AP911" s="106"/>
      <c r="AQ911" s="110"/>
      <c r="AR911" s="110"/>
      <c r="AS911" s="109"/>
      <c r="AT911" s="110"/>
      <c r="AU911" s="111"/>
      <c r="AV911" s="111"/>
      <c r="AW911" s="111"/>
      <c r="AX911" s="111"/>
      <c r="AY911" s="113"/>
      <c r="AZ911" s="114"/>
      <c r="BA911" s="115"/>
      <c r="BB911" s="114"/>
    </row>
    <row r="912" ht="21.0" customHeight="1">
      <c r="B912" s="90"/>
      <c r="D912" s="91"/>
      <c r="E912" s="90"/>
      <c r="F912" s="92"/>
      <c r="G912" s="92"/>
      <c r="H912" s="93"/>
      <c r="I912" s="92"/>
      <c r="K912" s="119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119"/>
      <c r="AB912" s="119"/>
      <c r="AF912" s="23"/>
      <c r="AH912" s="101"/>
      <c r="AI912" s="101"/>
      <c r="AJ912" s="102"/>
      <c r="AK912" s="4"/>
      <c r="AL912" s="103"/>
      <c r="AM912" s="104"/>
      <c r="AN912" s="105"/>
      <c r="AO912" s="106"/>
      <c r="AP912" s="106"/>
      <c r="AQ912" s="110"/>
      <c r="AR912" s="110"/>
      <c r="AS912" s="109"/>
      <c r="AT912" s="110"/>
      <c r="AU912" s="111"/>
      <c r="AV912" s="111"/>
      <c r="AW912" s="111"/>
      <c r="AX912" s="111"/>
      <c r="AY912" s="113"/>
      <c r="AZ912" s="114"/>
      <c r="BA912" s="115"/>
      <c r="BB912" s="114"/>
    </row>
    <row r="913" ht="21.0" customHeight="1">
      <c r="B913" s="90"/>
      <c r="D913" s="91"/>
      <c r="E913" s="90"/>
      <c r="F913" s="92"/>
      <c r="G913" s="92"/>
      <c r="H913" s="93"/>
      <c r="I913" s="92"/>
      <c r="K913" s="119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119"/>
      <c r="AB913" s="119"/>
      <c r="AF913" s="23"/>
      <c r="AH913" s="101"/>
      <c r="AI913" s="101"/>
      <c r="AJ913" s="102"/>
      <c r="AK913" s="4"/>
      <c r="AL913" s="103"/>
      <c r="AM913" s="104"/>
      <c r="AN913" s="105"/>
      <c r="AO913" s="106"/>
      <c r="AP913" s="106"/>
      <c r="AQ913" s="110"/>
      <c r="AR913" s="110"/>
      <c r="AS913" s="109"/>
      <c r="AT913" s="110"/>
      <c r="AU913" s="111"/>
      <c r="AV913" s="111"/>
      <c r="AW913" s="111"/>
      <c r="AX913" s="111"/>
      <c r="AY913" s="113"/>
      <c r="AZ913" s="114"/>
      <c r="BA913" s="115"/>
      <c r="BB913" s="114"/>
    </row>
    <row r="914" ht="21.0" customHeight="1">
      <c r="B914" s="90"/>
      <c r="D914" s="91"/>
      <c r="E914" s="90"/>
      <c r="F914" s="92"/>
      <c r="G914" s="92"/>
      <c r="H914" s="93"/>
      <c r="I914" s="92"/>
      <c r="K914" s="119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119"/>
      <c r="AB914" s="119"/>
      <c r="AF914" s="23"/>
      <c r="AH914" s="101"/>
      <c r="AI914" s="101"/>
      <c r="AJ914" s="102"/>
      <c r="AK914" s="4"/>
      <c r="AL914" s="103"/>
      <c r="AM914" s="104"/>
      <c r="AN914" s="105"/>
      <c r="AO914" s="106"/>
      <c r="AP914" s="106"/>
      <c r="AQ914" s="110"/>
      <c r="AR914" s="110"/>
      <c r="AS914" s="109"/>
      <c r="AT914" s="110"/>
      <c r="AU914" s="111"/>
      <c r="AV914" s="111"/>
      <c r="AW914" s="111"/>
      <c r="AX914" s="111"/>
      <c r="AY914" s="113"/>
      <c r="AZ914" s="114"/>
      <c r="BA914" s="115"/>
      <c r="BB914" s="114"/>
    </row>
    <row r="915" ht="21.0" customHeight="1">
      <c r="B915" s="90"/>
      <c r="D915" s="91"/>
      <c r="E915" s="90"/>
      <c r="F915" s="92"/>
      <c r="G915" s="92"/>
      <c r="H915" s="93"/>
      <c r="I915" s="92"/>
      <c r="K915" s="119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119"/>
      <c r="AB915" s="119"/>
      <c r="AF915" s="23"/>
      <c r="AH915" s="101"/>
      <c r="AI915" s="101"/>
      <c r="AJ915" s="102"/>
      <c r="AK915" s="4"/>
      <c r="AL915" s="103"/>
      <c r="AM915" s="104"/>
      <c r="AN915" s="105"/>
      <c r="AO915" s="106"/>
      <c r="AP915" s="106"/>
      <c r="AQ915" s="110"/>
      <c r="AR915" s="110"/>
      <c r="AS915" s="109"/>
      <c r="AT915" s="110"/>
      <c r="AU915" s="111"/>
      <c r="AV915" s="111"/>
      <c r="AW915" s="111"/>
      <c r="AX915" s="111"/>
      <c r="AY915" s="113"/>
      <c r="AZ915" s="114"/>
      <c r="BA915" s="115"/>
      <c r="BB915" s="114"/>
    </row>
    <row r="916" ht="21.0" customHeight="1">
      <c r="B916" s="90"/>
      <c r="D916" s="91"/>
      <c r="E916" s="90"/>
      <c r="F916" s="92"/>
      <c r="G916" s="92"/>
      <c r="H916" s="93"/>
      <c r="I916" s="92"/>
      <c r="K916" s="119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119"/>
      <c r="AB916" s="119"/>
      <c r="AF916" s="23"/>
      <c r="AH916" s="101"/>
      <c r="AI916" s="101"/>
      <c r="AJ916" s="102"/>
      <c r="AK916" s="4"/>
      <c r="AL916" s="103"/>
      <c r="AM916" s="104"/>
      <c r="AN916" s="105"/>
      <c r="AO916" s="106"/>
      <c r="AP916" s="106"/>
      <c r="AQ916" s="110"/>
      <c r="AR916" s="110"/>
      <c r="AS916" s="109"/>
      <c r="AT916" s="110"/>
      <c r="AU916" s="111"/>
      <c r="AV916" s="111"/>
      <c r="AW916" s="111"/>
      <c r="AX916" s="111"/>
      <c r="AY916" s="113"/>
      <c r="AZ916" s="114"/>
      <c r="BA916" s="115"/>
      <c r="BB916" s="114"/>
    </row>
    <row r="917" ht="21.0" customHeight="1">
      <c r="B917" s="90"/>
      <c r="D917" s="91"/>
      <c r="E917" s="90"/>
      <c r="F917" s="92"/>
      <c r="G917" s="92"/>
      <c r="H917" s="93"/>
      <c r="I917" s="92"/>
      <c r="K917" s="119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119"/>
      <c r="AB917" s="119"/>
      <c r="AF917" s="23"/>
      <c r="AH917" s="101"/>
      <c r="AI917" s="101"/>
      <c r="AJ917" s="102"/>
      <c r="AK917" s="4"/>
      <c r="AL917" s="103"/>
      <c r="AM917" s="104"/>
      <c r="AN917" s="105"/>
      <c r="AO917" s="106"/>
      <c r="AP917" s="106"/>
      <c r="AQ917" s="110"/>
      <c r="AR917" s="110"/>
      <c r="AS917" s="109"/>
      <c r="AT917" s="110"/>
      <c r="AU917" s="111"/>
      <c r="AV917" s="111"/>
      <c r="AW917" s="111"/>
      <c r="AX917" s="111"/>
      <c r="AY917" s="113"/>
      <c r="AZ917" s="114"/>
      <c r="BA917" s="115"/>
      <c r="BB917" s="114"/>
    </row>
    <row r="918" ht="21.0" customHeight="1">
      <c r="B918" s="90"/>
      <c r="D918" s="91"/>
      <c r="E918" s="90"/>
      <c r="F918" s="92"/>
      <c r="G918" s="92"/>
      <c r="H918" s="93"/>
      <c r="I918" s="92"/>
      <c r="K918" s="119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119"/>
      <c r="AB918" s="119"/>
      <c r="AF918" s="23"/>
      <c r="AH918" s="101"/>
      <c r="AI918" s="101"/>
      <c r="AJ918" s="102"/>
      <c r="AK918" s="4"/>
      <c r="AL918" s="103"/>
      <c r="AM918" s="104"/>
      <c r="AN918" s="105"/>
      <c r="AO918" s="106"/>
      <c r="AP918" s="106"/>
      <c r="AQ918" s="110"/>
      <c r="AR918" s="110"/>
      <c r="AS918" s="109"/>
      <c r="AT918" s="110"/>
      <c r="AU918" s="111"/>
      <c r="AV918" s="111"/>
      <c r="AW918" s="111"/>
      <c r="AX918" s="111"/>
      <c r="AY918" s="113"/>
      <c r="AZ918" s="114"/>
      <c r="BA918" s="115"/>
      <c r="BB918" s="114"/>
    </row>
    <row r="919" ht="21.0" customHeight="1">
      <c r="B919" s="90"/>
      <c r="D919" s="91"/>
      <c r="E919" s="90"/>
      <c r="F919" s="92"/>
      <c r="G919" s="92"/>
      <c r="H919" s="93"/>
      <c r="I919" s="92"/>
      <c r="K919" s="119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119"/>
      <c r="AB919" s="119"/>
      <c r="AF919" s="23"/>
      <c r="AH919" s="101"/>
      <c r="AI919" s="101"/>
      <c r="AJ919" s="102"/>
      <c r="AK919" s="4"/>
      <c r="AL919" s="103"/>
      <c r="AM919" s="104"/>
      <c r="AN919" s="105"/>
      <c r="AO919" s="106"/>
      <c r="AP919" s="106"/>
      <c r="AQ919" s="110"/>
      <c r="AR919" s="110"/>
      <c r="AS919" s="109"/>
      <c r="AT919" s="110"/>
      <c r="AU919" s="111"/>
      <c r="AV919" s="111"/>
      <c r="AW919" s="111"/>
      <c r="AX919" s="111"/>
      <c r="AY919" s="113"/>
      <c r="AZ919" s="114"/>
      <c r="BA919" s="115"/>
      <c r="BB919" s="114"/>
    </row>
    <row r="920" ht="21.0" customHeight="1">
      <c r="B920" s="90"/>
      <c r="D920" s="91"/>
      <c r="E920" s="90"/>
      <c r="F920" s="92"/>
      <c r="G920" s="92"/>
      <c r="H920" s="93"/>
      <c r="I920" s="92"/>
      <c r="K920" s="119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119"/>
      <c r="AB920" s="119"/>
      <c r="AF920" s="23"/>
      <c r="AH920" s="101"/>
      <c r="AI920" s="101"/>
      <c r="AJ920" s="102"/>
      <c r="AK920" s="4"/>
      <c r="AL920" s="103"/>
      <c r="AM920" s="104"/>
      <c r="AN920" s="105"/>
      <c r="AO920" s="106"/>
      <c r="AP920" s="106"/>
      <c r="AQ920" s="110"/>
      <c r="AR920" s="110"/>
      <c r="AS920" s="109"/>
      <c r="AT920" s="110"/>
      <c r="AU920" s="111"/>
      <c r="AV920" s="111"/>
      <c r="AW920" s="111"/>
      <c r="AX920" s="111"/>
      <c r="AY920" s="113"/>
      <c r="AZ920" s="114"/>
      <c r="BA920" s="115"/>
      <c r="BB920" s="114"/>
    </row>
    <row r="921" ht="21.0" customHeight="1">
      <c r="B921" s="90"/>
      <c r="D921" s="91"/>
      <c r="E921" s="90"/>
      <c r="F921" s="92"/>
      <c r="G921" s="92"/>
      <c r="H921" s="93"/>
      <c r="I921" s="92"/>
      <c r="K921" s="119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119"/>
      <c r="AB921" s="119"/>
      <c r="AF921" s="23"/>
      <c r="AH921" s="101"/>
      <c r="AI921" s="101"/>
      <c r="AJ921" s="102"/>
      <c r="AK921" s="4"/>
      <c r="AL921" s="103"/>
      <c r="AM921" s="104"/>
      <c r="AN921" s="105"/>
      <c r="AO921" s="106"/>
      <c r="AP921" s="106"/>
      <c r="AQ921" s="110"/>
      <c r="AR921" s="110"/>
      <c r="AS921" s="109"/>
      <c r="AT921" s="110"/>
      <c r="AU921" s="111"/>
      <c r="AV921" s="111"/>
      <c r="AW921" s="111"/>
      <c r="AX921" s="111"/>
      <c r="AY921" s="113"/>
      <c r="AZ921" s="114"/>
      <c r="BA921" s="115"/>
      <c r="BB921" s="114"/>
    </row>
    <row r="922" ht="21.0" customHeight="1">
      <c r="B922" s="90"/>
      <c r="D922" s="91"/>
      <c r="E922" s="90"/>
      <c r="F922" s="92"/>
      <c r="G922" s="92"/>
      <c r="H922" s="93"/>
      <c r="I922" s="92"/>
      <c r="K922" s="119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119"/>
      <c r="AB922" s="119"/>
      <c r="AF922" s="23"/>
      <c r="AH922" s="101"/>
      <c r="AI922" s="101"/>
      <c r="AJ922" s="102"/>
      <c r="AK922" s="4"/>
      <c r="AL922" s="103"/>
      <c r="AM922" s="104"/>
      <c r="AN922" s="105"/>
      <c r="AO922" s="106"/>
      <c r="AP922" s="106"/>
      <c r="AQ922" s="110"/>
      <c r="AR922" s="110"/>
      <c r="AS922" s="109"/>
      <c r="AT922" s="110"/>
      <c r="AU922" s="111"/>
      <c r="AV922" s="111"/>
      <c r="AW922" s="111"/>
      <c r="AX922" s="111"/>
      <c r="AY922" s="113"/>
      <c r="AZ922" s="114"/>
      <c r="BA922" s="115"/>
      <c r="BB922" s="114"/>
    </row>
    <row r="923" ht="21.0" customHeight="1">
      <c r="B923" s="90"/>
      <c r="D923" s="91"/>
      <c r="E923" s="90"/>
      <c r="F923" s="92"/>
      <c r="G923" s="92"/>
      <c r="H923" s="93"/>
      <c r="I923" s="92"/>
      <c r="K923" s="119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119"/>
      <c r="AB923" s="119"/>
      <c r="AF923" s="23"/>
      <c r="AH923" s="101"/>
      <c r="AI923" s="101"/>
      <c r="AJ923" s="102"/>
      <c r="AK923" s="4"/>
      <c r="AL923" s="103"/>
      <c r="AM923" s="104"/>
      <c r="AN923" s="105"/>
      <c r="AO923" s="106"/>
      <c r="AP923" s="106"/>
      <c r="AQ923" s="110"/>
      <c r="AR923" s="110"/>
      <c r="AS923" s="109"/>
      <c r="AT923" s="110"/>
      <c r="AU923" s="111"/>
      <c r="AV923" s="111"/>
      <c r="AW923" s="111"/>
      <c r="AX923" s="111"/>
      <c r="AY923" s="113"/>
      <c r="AZ923" s="114"/>
      <c r="BA923" s="115"/>
      <c r="BB923" s="114"/>
    </row>
    <row r="924" ht="21.0" customHeight="1">
      <c r="B924" s="90"/>
      <c r="D924" s="91"/>
      <c r="E924" s="90"/>
      <c r="F924" s="92"/>
      <c r="G924" s="92"/>
      <c r="H924" s="93"/>
      <c r="I924" s="92"/>
      <c r="K924" s="119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119"/>
      <c r="AB924" s="119"/>
      <c r="AF924" s="23"/>
      <c r="AH924" s="101"/>
      <c r="AI924" s="101"/>
      <c r="AJ924" s="102"/>
      <c r="AK924" s="4"/>
      <c r="AL924" s="103"/>
      <c r="AM924" s="104"/>
      <c r="AN924" s="105"/>
      <c r="AO924" s="106"/>
      <c r="AP924" s="106"/>
      <c r="AQ924" s="110"/>
      <c r="AR924" s="110"/>
      <c r="AS924" s="109"/>
      <c r="AT924" s="110"/>
      <c r="AU924" s="111"/>
      <c r="AV924" s="111"/>
      <c r="AW924" s="111"/>
      <c r="AX924" s="111"/>
      <c r="AY924" s="113"/>
      <c r="AZ924" s="114"/>
      <c r="BA924" s="115"/>
      <c r="BB924" s="114"/>
    </row>
    <row r="925" ht="21.0" customHeight="1">
      <c r="B925" s="90"/>
      <c r="D925" s="91"/>
      <c r="E925" s="90"/>
      <c r="F925" s="92"/>
      <c r="G925" s="92"/>
      <c r="H925" s="93"/>
      <c r="I925" s="92"/>
      <c r="K925" s="119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119"/>
      <c r="AB925" s="119"/>
      <c r="AF925" s="23"/>
      <c r="AH925" s="101"/>
      <c r="AI925" s="101"/>
      <c r="AJ925" s="102"/>
      <c r="AK925" s="4"/>
      <c r="AL925" s="103"/>
      <c r="AM925" s="104"/>
      <c r="AN925" s="105"/>
      <c r="AO925" s="106"/>
      <c r="AP925" s="106"/>
      <c r="AQ925" s="110"/>
      <c r="AR925" s="110"/>
      <c r="AS925" s="109"/>
      <c r="AT925" s="110"/>
      <c r="AU925" s="111"/>
      <c r="AV925" s="111"/>
      <c r="AW925" s="111"/>
      <c r="AX925" s="111"/>
      <c r="AY925" s="113"/>
      <c r="AZ925" s="114"/>
      <c r="BA925" s="115"/>
      <c r="BB925" s="114"/>
    </row>
    <row r="926" ht="21.0" customHeight="1">
      <c r="B926" s="90"/>
      <c r="D926" s="91"/>
      <c r="E926" s="90"/>
      <c r="F926" s="92"/>
      <c r="G926" s="92"/>
      <c r="H926" s="93"/>
      <c r="I926" s="92"/>
      <c r="K926" s="119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119"/>
      <c r="AB926" s="119"/>
      <c r="AF926" s="23"/>
      <c r="AH926" s="101"/>
      <c r="AI926" s="101"/>
      <c r="AJ926" s="102"/>
      <c r="AK926" s="4"/>
      <c r="AL926" s="103"/>
      <c r="AM926" s="104"/>
      <c r="AN926" s="105"/>
      <c r="AO926" s="106"/>
      <c r="AP926" s="106"/>
      <c r="AQ926" s="110"/>
      <c r="AR926" s="110"/>
      <c r="AS926" s="109"/>
      <c r="AT926" s="110"/>
      <c r="AU926" s="111"/>
      <c r="AV926" s="111"/>
      <c r="AW926" s="111"/>
      <c r="AX926" s="111"/>
      <c r="AY926" s="113"/>
      <c r="AZ926" s="114"/>
      <c r="BA926" s="115"/>
      <c r="BB926" s="114"/>
    </row>
    <row r="927" ht="21.0" customHeight="1">
      <c r="B927" s="90"/>
      <c r="D927" s="91"/>
      <c r="E927" s="90"/>
      <c r="F927" s="92"/>
      <c r="G927" s="92"/>
      <c r="H927" s="93"/>
      <c r="I927" s="92"/>
      <c r="K927" s="119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119"/>
      <c r="AB927" s="119"/>
      <c r="AF927" s="23"/>
      <c r="AH927" s="101"/>
      <c r="AI927" s="101"/>
      <c r="AJ927" s="102"/>
      <c r="AK927" s="4"/>
      <c r="AL927" s="103"/>
      <c r="AM927" s="104"/>
      <c r="AN927" s="105"/>
      <c r="AO927" s="106"/>
      <c r="AP927" s="106"/>
      <c r="AQ927" s="110"/>
      <c r="AR927" s="110"/>
      <c r="AS927" s="109"/>
      <c r="AT927" s="110"/>
      <c r="AU927" s="111"/>
      <c r="AV927" s="111"/>
      <c r="AW927" s="111"/>
      <c r="AX927" s="111"/>
      <c r="AY927" s="113"/>
      <c r="AZ927" s="114"/>
      <c r="BA927" s="115"/>
      <c r="BB927" s="114"/>
    </row>
    <row r="928" ht="21.0" customHeight="1">
      <c r="B928" s="90"/>
      <c r="D928" s="91"/>
      <c r="E928" s="90"/>
      <c r="F928" s="92"/>
      <c r="G928" s="92"/>
      <c r="H928" s="93"/>
      <c r="I928" s="92"/>
      <c r="K928" s="119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119"/>
      <c r="AB928" s="119"/>
      <c r="AF928" s="23"/>
      <c r="AH928" s="101"/>
      <c r="AI928" s="101"/>
      <c r="AJ928" s="102"/>
      <c r="AK928" s="4"/>
      <c r="AL928" s="103"/>
      <c r="AM928" s="104"/>
      <c r="AN928" s="105"/>
      <c r="AO928" s="106"/>
      <c r="AP928" s="106"/>
      <c r="AQ928" s="110"/>
      <c r="AR928" s="110"/>
      <c r="AS928" s="109"/>
      <c r="AT928" s="110"/>
      <c r="AU928" s="111"/>
      <c r="AV928" s="111"/>
      <c r="AW928" s="111"/>
      <c r="AX928" s="111"/>
      <c r="AY928" s="113"/>
      <c r="AZ928" s="114"/>
      <c r="BA928" s="115"/>
      <c r="BB928" s="114"/>
    </row>
    <row r="929" ht="21.0" customHeight="1">
      <c r="B929" s="90"/>
      <c r="D929" s="91"/>
      <c r="E929" s="90"/>
      <c r="F929" s="92"/>
      <c r="G929" s="92"/>
      <c r="H929" s="93"/>
      <c r="I929" s="92"/>
      <c r="K929" s="119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119"/>
      <c r="AB929" s="119"/>
      <c r="AF929" s="23"/>
      <c r="AH929" s="101"/>
      <c r="AI929" s="101"/>
      <c r="AJ929" s="102"/>
      <c r="AK929" s="4"/>
      <c r="AL929" s="103"/>
      <c r="AM929" s="104"/>
      <c r="AN929" s="105"/>
      <c r="AO929" s="106"/>
      <c r="AP929" s="106"/>
      <c r="AQ929" s="110"/>
      <c r="AR929" s="110"/>
      <c r="AS929" s="109"/>
      <c r="AT929" s="110"/>
      <c r="AU929" s="111"/>
      <c r="AV929" s="111"/>
      <c r="AW929" s="111"/>
      <c r="AX929" s="111"/>
      <c r="AY929" s="113"/>
      <c r="AZ929" s="114"/>
      <c r="BA929" s="115"/>
      <c r="BB929" s="114"/>
    </row>
    <row r="930" ht="21.0" customHeight="1">
      <c r="B930" s="90"/>
      <c r="D930" s="91"/>
      <c r="E930" s="90"/>
      <c r="F930" s="92"/>
      <c r="G930" s="92"/>
      <c r="H930" s="93"/>
      <c r="I930" s="92"/>
      <c r="K930" s="119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119"/>
      <c r="AB930" s="119"/>
      <c r="AF930" s="23"/>
      <c r="AH930" s="101"/>
      <c r="AI930" s="101"/>
      <c r="AJ930" s="102"/>
      <c r="AK930" s="4"/>
      <c r="AL930" s="103"/>
      <c r="AM930" s="104"/>
      <c r="AN930" s="105"/>
      <c r="AO930" s="106"/>
      <c r="AP930" s="106"/>
      <c r="AQ930" s="110"/>
      <c r="AR930" s="110"/>
      <c r="AS930" s="109"/>
      <c r="AT930" s="110"/>
      <c r="AU930" s="111"/>
      <c r="AV930" s="111"/>
      <c r="AW930" s="111"/>
      <c r="AX930" s="111"/>
      <c r="AY930" s="113"/>
      <c r="AZ930" s="114"/>
      <c r="BA930" s="115"/>
      <c r="BB930" s="114"/>
    </row>
    <row r="931" ht="21.0" customHeight="1">
      <c r="B931" s="90"/>
      <c r="D931" s="91"/>
      <c r="E931" s="90"/>
      <c r="F931" s="92"/>
      <c r="G931" s="92"/>
      <c r="H931" s="93"/>
      <c r="I931" s="92"/>
      <c r="K931" s="119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119"/>
      <c r="AB931" s="119"/>
      <c r="AF931" s="23"/>
      <c r="AH931" s="101"/>
      <c r="AI931" s="101"/>
      <c r="AJ931" s="102"/>
      <c r="AK931" s="4"/>
      <c r="AL931" s="103"/>
      <c r="AM931" s="104"/>
      <c r="AN931" s="105"/>
      <c r="AO931" s="106"/>
      <c r="AP931" s="106"/>
      <c r="AQ931" s="110"/>
      <c r="AR931" s="110"/>
      <c r="AS931" s="109"/>
      <c r="AT931" s="110"/>
      <c r="AU931" s="111"/>
      <c r="AV931" s="111"/>
      <c r="AW931" s="111"/>
      <c r="AX931" s="111"/>
      <c r="AY931" s="113"/>
      <c r="AZ931" s="114"/>
      <c r="BA931" s="115"/>
      <c r="BB931" s="114"/>
    </row>
    <row r="932" ht="21.0" customHeight="1">
      <c r="B932" s="90"/>
      <c r="D932" s="91"/>
      <c r="E932" s="90"/>
      <c r="F932" s="92"/>
      <c r="G932" s="92"/>
      <c r="H932" s="93"/>
      <c r="I932" s="92"/>
      <c r="K932" s="119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119"/>
      <c r="AB932" s="119"/>
      <c r="AF932" s="23"/>
      <c r="AH932" s="101"/>
      <c r="AI932" s="101"/>
      <c r="AJ932" s="102"/>
      <c r="AK932" s="4"/>
      <c r="AL932" s="103"/>
      <c r="AM932" s="104"/>
      <c r="AN932" s="105"/>
      <c r="AO932" s="106"/>
      <c r="AP932" s="106"/>
      <c r="AQ932" s="110"/>
      <c r="AR932" s="110"/>
      <c r="AS932" s="109"/>
      <c r="AT932" s="110"/>
      <c r="AU932" s="111"/>
      <c r="AV932" s="111"/>
      <c r="AW932" s="111"/>
      <c r="AX932" s="111"/>
      <c r="AY932" s="113"/>
      <c r="AZ932" s="114"/>
      <c r="BA932" s="115"/>
      <c r="BB932" s="114"/>
    </row>
    <row r="933" ht="21.0" customHeight="1">
      <c r="B933" s="90"/>
      <c r="D933" s="91"/>
      <c r="E933" s="90"/>
      <c r="F933" s="92"/>
      <c r="G933" s="92"/>
      <c r="H933" s="93"/>
      <c r="I933" s="92"/>
      <c r="K933" s="119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119"/>
      <c r="AB933" s="119"/>
      <c r="AF933" s="23"/>
      <c r="AH933" s="101"/>
      <c r="AI933" s="101"/>
      <c r="AJ933" s="102"/>
      <c r="AK933" s="4"/>
      <c r="AL933" s="103"/>
      <c r="AM933" s="104"/>
      <c r="AN933" s="105"/>
      <c r="AO933" s="106"/>
      <c r="AP933" s="106"/>
      <c r="AQ933" s="110"/>
      <c r="AR933" s="110"/>
      <c r="AS933" s="109"/>
      <c r="AT933" s="110"/>
      <c r="AU933" s="111"/>
      <c r="AV933" s="111"/>
      <c r="AW933" s="111"/>
      <c r="AX933" s="111"/>
      <c r="AY933" s="113"/>
      <c r="AZ933" s="114"/>
      <c r="BA933" s="115"/>
      <c r="BB933" s="114"/>
    </row>
    <row r="934" ht="21.0" customHeight="1">
      <c r="B934" s="90"/>
      <c r="D934" s="91"/>
      <c r="E934" s="90"/>
      <c r="F934" s="92"/>
      <c r="G934" s="92"/>
      <c r="H934" s="93"/>
      <c r="I934" s="92"/>
      <c r="K934" s="119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119"/>
      <c r="AB934" s="119"/>
      <c r="AF934" s="23"/>
      <c r="AH934" s="101"/>
      <c r="AI934" s="101"/>
      <c r="AJ934" s="102"/>
      <c r="AK934" s="4"/>
      <c r="AL934" s="103"/>
      <c r="AM934" s="104"/>
      <c r="AN934" s="105"/>
      <c r="AO934" s="106"/>
      <c r="AP934" s="106"/>
      <c r="AQ934" s="110"/>
      <c r="AR934" s="110"/>
      <c r="AS934" s="109"/>
      <c r="AT934" s="110"/>
      <c r="AU934" s="111"/>
      <c r="AV934" s="111"/>
      <c r="AW934" s="111"/>
      <c r="AX934" s="111"/>
      <c r="AY934" s="113"/>
      <c r="AZ934" s="114"/>
      <c r="BA934" s="115"/>
      <c r="BB934" s="114"/>
    </row>
    <row r="935" ht="21.0" customHeight="1">
      <c r="B935" s="90"/>
      <c r="D935" s="91"/>
      <c r="E935" s="90"/>
      <c r="F935" s="92"/>
      <c r="G935" s="92"/>
      <c r="H935" s="93"/>
      <c r="I935" s="92"/>
      <c r="K935" s="119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119"/>
      <c r="AB935" s="119"/>
      <c r="AF935" s="23"/>
      <c r="AH935" s="101"/>
      <c r="AI935" s="101"/>
      <c r="AJ935" s="102"/>
      <c r="AK935" s="4"/>
      <c r="AL935" s="103"/>
      <c r="AM935" s="104"/>
      <c r="AN935" s="105"/>
      <c r="AO935" s="106"/>
      <c r="AP935" s="106"/>
      <c r="AQ935" s="110"/>
      <c r="AR935" s="110"/>
      <c r="AS935" s="109"/>
      <c r="AT935" s="110"/>
      <c r="AU935" s="111"/>
      <c r="AV935" s="111"/>
      <c r="AW935" s="111"/>
      <c r="AX935" s="111"/>
      <c r="AY935" s="113"/>
      <c r="AZ935" s="114"/>
      <c r="BA935" s="115"/>
      <c r="BB935" s="114"/>
    </row>
    <row r="936" ht="21.0" customHeight="1">
      <c r="B936" s="90"/>
      <c r="D936" s="91"/>
      <c r="E936" s="90"/>
      <c r="F936" s="92"/>
      <c r="G936" s="92"/>
      <c r="H936" s="93"/>
      <c r="I936" s="92"/>
      <c r="K936" s="119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119"/>
      <c r="AB936" s="119"/>
      <c r="AF936" s="23"/>
      <c r="AH936" s="101"/>
      <c r="AI936" s="101"/>
      <c r="AJ936" s="102"/>
      <c r="AK936" s="4"/>
      <c r="AL936" s="103"/>
      <c r="AM936" s="104"/>
      <c r="AN936" s="105"/>
      <c r="AO936" s="106"/>
      <c r="AP936" s="106"/>
      <c r="AQ936" s="110"/>
      <c r="AR936" s="110"/>
      <c r="AS936" s="109"/>
      <c r="AT936" s="110"/>
      <c r="AU936" s="111"/>
      <c r="AV936" s="111"/>
      <c r="AW936" s="111"/>
      <c r="AX936" s="111"/>
      <c r="AY936" s="113"/>
      <c r="AZ936" s="114"/>
      <c r="BA936" s="115"/>
      <c r="BB936" s="114"/>
    </row>
    <row r="937" ht="21.0" customHeight="1">
      <c r="B937" s="90"/>
      <c r="D937" s="91"/>
      <c r="E937" s="90"/>
      <c r="F937" s="92"/>
      <c r="G937" s="92"/>
      <c r="H937" s="93"/>
      <c r="I937" s="92"/>
      <c r="K937" s="119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119"/>
      <c r="AB937" s="119"/>
      <c r="AF937" s="23"/>
      <c r="AH937" s="101"/>
      <c r="AI937" s="101"/>
      <c r="AJ937" s="102"/>
      <c r="AK937" s="4"/>
      <c r="AL937" s="103"/>
      <c r="AM937" s="104"/>
      <c r="AN937" s="105"/>
      <c r="AO937" s="106"/>
      <c r="AP937" s="106"/>
      <c r="AQ937" s="110"/>
      <c r="AR937" s="110"/>
      <c r="AS937" s="109"/>
      <c r="AT937" s="110"/>
      <c r="AU937" s="111"/>
      <c r="AV937" s="111"/>
      <c r="AW937" s="111"/>
      <c r="AX937" s="111"/>
      <c r="AY937" s="113"/>
      <c r="AZ937" s="114"/>
      <c r="BA937" s="115"/>
      <c r="BB937" s="114"/>
    </row>
    <row r="938" ht="21.0" customHeight="1">
      <c r="B938" s="90"/>
      <c r="D938" s="91"/>
      <c r="E938" s="90"/>
      <c r="F938" s="92"/>
      <c r="G938" s="92"/>
      <c r="H938" s="93"/>
      <c r="I938" s="92"/>
      <c r="K938" s="119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119"/>
      <c r="AB938" s="119"/>
      <c r="AF938" s="23"/>
      <c r="AH938" s="101"/>
      <c r="AI938" s="101"/>
      <c r="AJ938" s="102"/>
      <c r="AK938" s="4"/>
      <c r="AL938" s="103"/>
      <c r="AM938" s="104"/>
      <c r="AN938" s="105"/>
      <c r="AO938" s="106"/>
      <c r="AP938" s="106"/>
      <c r="AQ938" s="110"/>
      <c r="AR938" s="110"/>
      <c r="AS938" s="109"/>
      <c r="AT938" s="110"/>
      <c r="AU938" s="111"/>
      <c r="AV938" s="111"/>
      <c r="AW938" s="111"/>
      <c r="AX938" s="111"/>
      <c r="AY938" s="113"/>
      <c r="AZ938" s="114"/>
      <c r="BA938" s="115"/>
      <c r="BB938" s="114"/>
    </row>
    <row r="939" ht="21.0" customHeight="1">
      <c r="B939" s="90"/>
      <c r="D939" s="91"/>
      <c r="E939" s="90"/>
      <c r="F939" s="92"/>
      <c r="G939" s="92"/>
      <c r="H939" s="93"/>
      <c r="I939" s="92"/>
      <c r="K939" s="119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119"/>
      <c r="AB939" s="119"/>
      <c r="AF939" s="23"/>
      <c r="AH939" s="101"/>
      <c r="AI939" s="101"/>
      <c r="AJ939" s="102"/>
      <c r="AK939" s="4"/>
      <c r="AL939" s="103"/>
      <c r="AM939" s="104"/>
      <c r="AN939" s="105"/>
      <c r="AO939" s="106"/>
      <c r="AP939" s="106"/>
      <c r="AQ939" s="110"/>
      <c r="AR939" s="110"/>
      <c r="AS939" s="109"/>
      <c r="AT939" s="110"/>
      <c r="AU939" s="111"/>
      <c r="AV939" s="111"/>
      <c r="AW939" s="111"/>
      <c r="AX939" s="111"/>
      <c r="AY939" s="113"/>
      <c r="AZ939" s="114"/>
      <c r="BA939" s="115"/>
      <c r="BB939" s="114"/>
    </row>
    <row r="940" ht="21.0" customHeight="1">
      <c r="B940" s="90"/>
      <c r="D940" s="91"/>
      <c r="E940" s="90"/>
      <c r="F940" s="92"/>
      <c r="G940" s="92"/>
      <c r="H940" s="93"/>
      <c r="I940" s="92"/>
      <c r="K940" s="119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119"/>
      <c r="AB940" s="119"/>
      <c r="AF940" s="23"/>
      <c r="AH940" s="101"/>
      <c r="AI940" s="101"/>
      <c r="AJ940" s="102"/>
      <c r="AK940" s="4"/>
      <c r="AL940" s="103"/>
      <c r="AM940" s="104"/>
      <c r="AN940" s="105"/>
      <c r="AO940" s="106"/>
      <c r="AP940" s="106"/>
      <c r="AQ940" s="110"/>
      <c r="AR940" s="110"/>
      <c r="AS940" s="109"/>
      <c r="AT940" s="110"/>
      <c r="AU940" s="111"/>
      <c r="AV940" s="111"/>
      <c r="AW940" s="111"/>
      <c r="AX940" s="111"/>
      <c r="AY940" s="113"/>
      <c r="AZ940" s="114"/>
      <c r="BA940" s="115"/>
      <c r="BB940" s="114"/>
    </row>
    <row r="941" ht="21.0" customHeight="1">
      <c r="B941" s="90"/>
      <c r="D941" s="91"/>
      <c r="E941" s="90"/>
      <c r="F941" s="92"/>
      <c r="G941" s="92"/>
      <c r="H941" s="93"/>
      <c r="I941" s="92"/>
      <c r="K941" s="119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119"/>
      <c r="AB941" s="119"/>
      <c r="AF941" s="23"/>
      <c r="AH941" s="101"/>
      <c r="AI941" s="101"/>
      <c r="AJ941" s="102"/>
      <c r="AK941" s="4"/>
      <c r="AL941" s="103"/>
      <c r="AM941" s="104"/>
      <c r="AN941" s="105"/>
      <c r="AO941" s="106"/>
      <c r="AP941" s="106"/>
      <c r="AQ941" s="110"/>
      <c r="AR941" s="110"/>
      <c r="AS941" s="109"/>
      <c r="AT941" s="110"/>
      <c r="AU941" s="111"/>
      <c r="AV941" s="111"/>
      <c r="AW941" s="111"/>
      <c r="AX941" s="111"/>
      <c r="AY941" s="113"/>
      <c r="AZ941" s="114"/>
      <c r="BA941" s="115"/>
      <c r="BB941" s="114"/>
    </row>
    <row r="942" ht="21.0" customHeight="1">
      <c r="B942" s="90"/>
      <c r="D942" s="91"/>
      <c r="E942" s="90"/>
      <c r="F942" s="92"/>
      <c r="G942" s="92"/>
      <c r="H942" s="93"/>
      <c r="I942" s="92"/>
      <c r="K942" s="119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119"/>
      <c r="AB942" s="119"/>
      <c r="AF942" s="23"/>
      <c r="AH942" s="101"/>
      <c r="AI942" s="101"/>
      <c r="AJ942" s="102"/>
      <c r="AK942" s="4"/>
      <c r="AL942" s="103"/>
      <c r="AM942" s="104"/>
      <c r="AN942" s="105"/>
      <c r="AO942" s="106"/>
      <c r="AP942" s="106"/>
      <c r="AQ942" s="110"/>
      <c r="AR942" s="110"/>
      <c r="AS942" s="109"/>
      <c r="AT942" s="110"/>
      <c r="AU942" s="111"/>
      <c r="AV942" s="111"/>
      <c r="AW942" s="111"/>
      <c r="AX942" s="111"/>
      <c r="AY942" s="113"/>
      <c r="AZ942" s="114"/>
      <c r="BA942" s="115"/>
      <c r="BB942" s="114"/>
    </row>
    <row r="943" ht="21.0" customHeight="1">
      <c r="B943" s="90"/>
      <c r="D943" s="91"/>
      <c r="E943" s="90"/>
      <c r="F943" s="92"/>
      <c r="G943" s="92"/>
      <c r="H943" s="93"/>
      <c r="I943" s="92"/>
      <c r="K943" s="119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119"/>
      <c r="AB943" s="119"/>
      <c r="AF943" s="23"/>
      <c r="AH943" s="101"/>
      <c r="AI943" s="101"/>
      <c r="AJ943" s="102"/>
      <c r="AK943" s="4"/>
      <c r="AL943" s="103"/>
      <c r="AM943" s="104"/>
      <c r="AN943" s="105"/>
      <c r="AO943" s="106"/>
      <c r="AP943" s="106"/>
      <c r="AQ943" s="110"/>
      <c r="AR943" s="110"/>
      <c r="AS943" s="109"/>
      <c r="AT943" s="110"/>
      <c r="AU943" s="111"/>
      <c r="AV943" s="111"/>
      <c r="AW943" s="111"/>
      <c r="AX943" s="111"/>
      <c r="AY943" s="113"/>
      <c r="AZ943" s="114"/>
      <c r="BA943" s="115"/>
      <c r="BB943" s="114"/>
    </row>
    <row r="944" ht="21.0" customHeight="1">
      <c r="B944" s="90"/>
      <c r="D944" s="91"/>
      <c r="E944" s="90"/>
      <c r="F944" s="92"/>
      <c r="G944" s="92"/>
      <c r="H944" s="93"/>
      <c r="I944" s="92"/>
      <c r="K944" s="119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119"/>
      <c r="AB944" s="119"/>
      <c r="AF944" s="23"/>
      <c r="AH944" s="101"/>
      <c r="AI944" s="101"/>
      <c r="AJ944" s="102"/>
      <c r="AK944" s="4"/>
      <c r="AL944" s="103"/>
      <c r="AM944" s="104"/>
      <c r="AN944" s="105"/>
      <c r="AO944" s="106"/>
      <c r="AP944" s="106"/>
      <c r="AQ944" s="110"/>
      <c r="AR944" s="110"/>
      <c r="AS944" s="109"/>
      <c r="AT944" s="110"/>
      <c r="AU944" s="111"/>
      <c r="AV944" s="111"/>
      <c r="AW944" s="111"/>
      <c r="AX944" s="111"/>
      <c r="AY944" s="113"/>
      <c r="AZ944" s="114"/>
      <c r="BA944" s="115"/>
      <c r="BB944" s="114"/>
    </row>
    <row r="945" ht="21.0" customHeight="1">
      <c r="B945" s="90"/>
      <c r="D945" s="91"/>
      <c r="E945" s="90"/>
      <c r="F945" s="92"/>
      <c r="G945" s="92"/>
      <c r="H945" s="93"/>
      <c r="I945" s="92"/>
      <c r="K945" s="119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119"/>
      <c r="AB945" s="119"/>
      <c r="AF945" s="23"/>
      <c r="AH945" s="101"/>
      <c r="AI945" s="101"/>
      <c r="AJ945" s="102"/>
      <c r="AK945" s="4"/>
      <c r="AL945" s="103"/>
      <c r="AM945" s="104"/>
      <c r="AN945" s="105"/>
      <c r="AO945" s="106"/>
      <c r="AP945" s="106"/>
      <c r="AQ945" s="110"/>
      <c r="AR945" s="110"/>
      <c r="AS945" s="109"/>
      <c r="AT945" s="110"/>
      <c r="AU945" s="111"/>
      <c r="AV945" s="111"/>
      <c r="AW945" s="111"/>
      <c r="AX945" s="111"/>
      <c r="AY945" s="113"/>
      <c r="AZ945" s="114"/>
      <c r="BA945" s="115"/>
      <c r="BB945" s="114"/>
    </row>
    <row r="946" ht="21.0" customHeight="1">
      <c r="B946" s="90"/>
      <c r="D946" s="91"/>
      <c r="E946" s="90"/>
      <c r="F946" s="92"/>
      <c r="G946" s="92"/>
      <c r="H946" s="93"/>
      <c r="I946" s="92"/>
      <c r="K946" s="119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119"/>
      <c r="AB946" s="119"/>
      <c r="AF946" s="23"/>
      <c r="AH946" s="101"/>
      <c r="AI946" s="101"/>
      <c r="AJ946" s="102"/>
      <c r="AK946" s="4"/>
      <c r="AL946" s="103"/>
      <c r="AM946" s="104"/>
      <c r="AN946" s="105"/>
      <c r="AO946" s="106"/>
      <c r="AP946" s="106"/>
      <c r="AQ946" s="110"/>
      <c r="AR946" s="110"/>
      <c r="AS946" s="109"/>
      <c r="AT946" s="110"/>
      <c r="AU946" s="111"/>
      <c r="AV946" s="111"/>
      <c r="AW946" s="111"/>
      <c r="AX946" s="111"/>
      <c r="AY946" s="113"/>
      <c r="AZ946" s="114"/>
      <c r="BA946" s="115"/>
      <c r="BB946" s="114"/>
    </row>
    <row r="947" ht="21.0" customHeight="1">
      <c r="B947" s="90"/>
      <c r="D947" s="91"/>
      <c r="E947" s="90"/>
      <c r="F947" s="92"/>
      <c r="G947" s="92"/>
      <c r="H947" s="93"/>
      <c r="I947" s="92"/>
      <c r="K947" s="119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119"/>
      <c r="AB947" s="119"/>
      <c r="AF947" s="23"/>
      <c r="AH947" s="101"/>
      <c r="AI947" s="101"/>
      <c r="AJ947" s="102"/>
      <c r="AK947" s="4"/>
      <c r="AL947" s="103"/>
      <c r="AM947" s="104"/>
      <c r="AN947" s="105"/>
      <c r="AO947" s="106"/>
      <c r="AP947" s="106"/>
      <c r="AQ947" s="110"/>
      <c r="AR947" s="110"/>
      <c r="AS947" s="109"/>
      <c r="AT947" s="110"/>
      <c r="AU947" s="111"/>
      <c r="AV947" s="111"/>
      <c r="AW947" s="111"/>
      <c r="AX947" s="111"/>
      <c r="AY947" s="113"/>
      <c r="AZ947" s="114"/>
      <c r="BA947" s="115"/>
      <c r="BB947" s="114"/>
    </row>
    <row r="948" ht="21.0" customHeight="1">
      <c r="B948" s="90"/>
      <c r="D948" s="91"/>
      <c r="E948" s="90"/>
      <c r="F948" s="92"/>
      <c r="G948" s="92"/>
      <c r="H948" s="93"/>
      <c r="I948" s="92"/>
      <c r="K948" s="119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119"/>
      <c r="AB948" s="119"/>
      <c r="AF948" s="23"/>
      <c r="AH948" s="101"/>
      <c r="AI948" s="101"/>
      <c r="AJ948" s="102"/>
      <c r="AK948" s="4"/>
      <c r="AL948" s="103"/>
      <c r="AM948" s="104"/>
      <c r="AN948" s="105"/>
      <c r="AO948" s="106"/>
      <c r="AP948" s="106"/>
      <c r="AQ948" s="110"/>
      <c r="AR948" s="110"/>
      <c r="AS948" s="109"/>
      <c r="AT948" s="110"/>
      <c r="AU948" s="111"/>
      <c r="AV948" s="111"/>
      <c r="AW948" s="111"/>
      <c r="AX948" s="111"/>
      <c r="AY948" s="113"/>
      <c r="AZ948" s="114"/>
      <c r="BA948" s="115"/>
      <c r="BB948" s="114"/>
    </row>
    <row r="949" ht="21.0" customHeight="1">
      <c r="B949" s="90"/>
      <c r="D949" s="91"/>
      <c r="E949" s="90"/>
      <c r="F949" s="92"/>
      <c r="G949" s="92"/>
      <c r="H949" s="93"/>
      <c r="I949" s="92"/>
      <c r="K949" s="119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119"/>
      <c r="AB949" s="119"/>
      <c r="AF949" s="23"/>
      <c r="AH949" s="101"/>
      <c r="AI949" s="101"/>
      <c r="AJ949" s="102"/>
      <c r="AK949" s="4"/>
      <c r="AL949" s="103"/>
      <c r="AM949" s="104"/>
      <c r="AN949" s="105"/>
      <c r="AO949" s="106"/>
      <c r="AP949" s="106"/>
      <c r="AQ949" s="110"/>
      <c r="AR949" s="110"/>
      <c r="AS949" s="109"/>
      <c r="AT949" s="110"/>
      <c r="AU949" s="111"/>
      <c r="AV949" s="111"/>
      <c r="AW949" s="111"/>
      <c r="AX949" s="111"/>
      <c r="AY949" s="113"/>
      <c r="AZ949" s="114"/>
      <c r="BA949" s="115"/>
      <c r="BB949" s="114"/>
    </row>
    <row r="950" ht="21.0" customHeight="1">
      <c r="B950" s="90"/>
      <c r="D950" s="91"/>
      <c r="E950" s="90"/>
      <c r="F950" s="92"/>
      <c r="G950" s="92"/>
      <c r="H950" s="93"/>
      <c r="I950" s="92"/>
      <c r="K950" s="119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119"/>
      <c r="AB950" s="119"/>
      <c r="AF950" s="23"/>
      <c r="AH950" s="101"/>
      <c r="AI950" s="101"/>
      <c r="AJ950" s="102"/>
      <c r="AK950" s="4"/>
      <c r="AL950" s="103"/>
      <c r="AM950" s="104"/>
      <c r="AN950" s="105"/>
      <c r="AO950" s="106"/>
      <c r="AP950" s="106"/>
      <c r="AQ950" s="110"/>
      <c r="AR950" s="110"/>
      <c r="AS950" s="109"/>
      <c r="AT950" s="110"/>
      <c r="AU950" s="111"/>
      <c r="AV950" s="111"/>
      <c r="AW950" s="111"/>
      <c r="AX950" s="111"/>
      <c r="AY950" s="113"/>
      <c r="AZ950" s="114"/>
      <c r="BA950" s="115"/>
      <c r="BB950" s="114"/>
    </row>
    <row r="951" ht="21.0" customHeight="1">
      <c r="B951" s="90"/>
      <c r="D951" s="91"/>
      <c r="E951" s="90"/>
      <c r="F951" s="92"/>
      <c r="G951" s="92"/>
      <c r="H951" s="93"/>
      <c r="I951" s="92"/>
      <c r="K951" s="119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119"/>
      <c r="AB951" s="119"/>
      <c r="AF951" s="23"/>
      <c r="AH951" s="101"/>
      <c r="AI951" s="101"/>
      <c r="AJ951" s="102"/>
      <c r="AK951" s="4"/>
      <c r="AL951" s="103"/>
      <c r="AM951" s="104"/>
      <c r="AN951" s="105"/>
      <c r="AO951" s="106"/>
      <c r="AP951" s="106"/>
      <c r="AQ951" s="110"/>
      <c r="AR951" s="110"/>
      <c r="AS951" s="109"/>
      <c r="AT951" s="110"/>
      <c r="AU951" s="111"/>
      <c r="AV951" s="111"/>
      <c r="AW951" s="111"/>
      <c r="AX951" s="111"/>
      <c r="AY951" s="113"/>
      <c r="AZ951" s="114"/>
      <c r="BA951" s="115"/>
      <c r="BB951" s="114"/>
    </row>
    <row r="952" ht="21.0" customHeight="1">
      <c r="B952" s="90"/>
      <c r="D952" s="91"/>
      <c r="E952" s="90"/>
      <c r="F952" s="92"/>
      <c r="G952" s="92"/>
      <c r="H952" s="93"/>
      <c r="I952" s="92"/>
      <c r="K952" s="119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119"/>
      <c r="AB952" s="119"/>
      <c r="AF952" s="23"/>
      <c r="AH952" s="101"/>
      <c r="AI952" s="101"/>
      <c r="AJ952" s="102"/>
      <c r="AK952" s="4"/>
      <c r="AL952" s="103"/>
      <c r="AM952" s="104"/>
      <c r="AN952" s="105"/>
      <c r="AO952" s="106"/>
      <c r="AP952" s="106"/>
      <c r="AQ952" s="110"/>
      <c r="AR952" s="110"/>
      <c r="AS952" s="109"/>
      <c r="AT952" s="110"/>
      <c r="AU952" s="111"/>
      <c r="AV952" s="111"/>
      <c r="AW952" s="111"/>
      <c r="AX952" s="111"/>
      <c r="AY952" s="113"/>
      <c r="AZ952" s="114"/>
      <c r="BA952" s="115"/>
      <c r="BB952" s="114"/>
    </row>
    <row r="953" ht="21.0" customHeight="1">
      <c r="B953" s="90"/>
      <c r="D953" s="91"/>
      <c r="E953" s="90"/>
      <c r="F953" s="92"/>
      <c r="G953" s="92"/>
      <c r="H953" s="93"/>
      <c r="I953" s="92"/>
      <c r="K953" s="119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119"/>
      <c r="AB953" s="119"/>
      <c r="AF953" s="23"/>
      <c r="AH953" s="101"/>
      <c r="AI953" s="101"/>
      <c r="AJ953" s="102"/>
      <c r="AK953" s="4"/>
      <c r="AL953" s="103"/>
      <c r="AM953" s="104"/>
      <c r="AN953" s="105"/>
      <c r="AO953" s="106"/>
      <c r="AP953" s="106"/>
      <c r="AQ953" s="110"/>
      <c r="AR953" s="110"/>
      <c r="AS953" s="109"/>
      <c r="AT953" s="110"/>
      <c r="AU953" s="111"/>
      <c r="AV953" s="111"/>
      <c r="AW953" s="111"/>
      <c r="AX953" s="111"/>
      <c r="AY953" s="113"/>
      <c r="AZ953" s="114"/>
      <c r="BA953" s="115"/>
      <c r="BB953" s="114"/>
    </row>
    <row r="954" ht="21.0" customHeight="1">
      <c r="B954" s="90"/>
      <c r="D954" s="91"/>
      <c r="E954" s="90"/>
      <c r="F954" s="92"/>
      <c r="G954" s="92"/>
      <c r="H954" s="93"/>
      <c r="I954" s="92"/>
      <c r="K954" s="119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119"/>
      <c r="AB954" s="119"/>
      <c r="AF954" s="23"/>
      <c r="AH954" s="101"/>
      <c r="AI954" s="101"/>
      <c r="AJ954" s="102"/>
      <c r="AK954" s="4"/>
      <c r="AL954" s="103"/>
      <c r="AM954" s="104"/>
      <c r="AN954" s="105"/>
      <c r="AO954" s="106"/>
      <c r="AP954" s="106"/>
      <c r="AQ954" s="110"/>
      <c r="AR954" s="110"/>
      <c r="AS954" s="109"/>
      <c r="AT954" s="110"/>
      <c r="AU954" s="111"/>
      <c r="AV954" s="111"/>
      <c r="AW954" s="111"/>
      <c r="AX954" s="111"/>
      <c r="AY954" s="113"/>
      <c r="AZ954" s="114"/>
      <c r="BA954" s="115"/>
      <c r="BB954" s="114"/>
    </row>
    <row r="955" ht="21.0" customHeight="1">
      <c r="B955" s="90"/>
      <c r="D955" s="91"/>
      <c r="E955" s="90"/>
      <c r="F955" s="92"/>
      <c r="G955" s="92"/>
      <c r="H955" s="93"/>
      <c r="I955" s="92"/>
      <c r="K955" s="119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119"/>
      <c r="AB955" s="119"/>
      <c r="AF955" s="23"/>
      <c r="AH955" s="101"/>
      <c r="AI955" s="101"/>
      <c r="AJ955" s="102"/>
      <c r="AK955" s="4"/>
      <c r="AL955" s="103"/>
      <c r="AM955" s="104"/>
      <c r="AN955" s="105"/>
      <c r="AO955" s="106"/>
      <c r="AP955" s="106"/>
      <c r="AQ955" s="110"/>
      <c r="AR955" s="110"/>
      <c r="AS955" s="109"/>
      <c r="AT955" s="110"/>
      <c r="AU955" s="111"/>
      <c r="AV955" s="111"/>
      <c r="AW955" s="111"/>
      <c r="AX955" s="111"/>
      <c r="AY955" s="113"/>
      <c r="AZ955" s="114"/>
      <c r="BA955" s="115"/>
      <c r="BB955" s="114"/>
    </row>
    <row r="956" ht="21.0" customHeight="1">
      <c r="B956" s="90"/>
      <c r="D956" s="91"/>
      <c r="E956" s="90"/>
      <c r="F956" s="92"/>
      <c r="G956" s="92"/>
      <c r="H956" s="93"/>
      <c r="I956" s="92"/>
      <c r="K956" s="119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119"/>
      <c r="AB956" s="119"/>
      <c r="AF956" s="23"/>
      <c r="AH956" s="101"/>
      <c r="AI956" s="101"/>
      <c r="AJ956" s="102"/>
      <c r="AK956" s="4"/>
      <c r="AL956" s="103"/>
      <c r="AM956" s="104"/>
      <c r="AN956" s="105"/>
      <c r="AO956" s="106"/>
      <c r="AP956" s="106"/>
      <c r="AQ956" s="110"/>
      <c r="AR956" s="110"/>
      <c r="AS956" s="109"/>
      <c r="AT956" s="110"/>
      <c r="AU956" s="111"/>
      <c r="AV956" s="111"/>
      <c r="AW956" s="111"/>
      <c r="AX956" s="111"/>
      <c r="AY956" s="113"/>
      <c r="AZ956" s="114"/>
      <c r="BA956" s="115"/>
      <c r="BB956" s="114"/>
    </row>
    <row r="957" ht="21.0" customHeight="1">
      <c r="B957" s="90"/>
      <c r="D957" s="91"/>
      <c r="E957" s="90"/>
      <c r="F957" s="92"/>
      <c r="G957" s="92"/>
      <c r="H957" s="93"/>
      <c r="I957" s="92"/>
      <c r="K957" s="119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119"/>
      <c r="AB957" s="119"/>
      <c r="AF957" s="23"/>
      <c r="AH957" s="101"/>
      <c r="AI957" s="101"/>
      <c r="AJ957" s="102"/>
      <c r="AK957" s="4"/>
      <c r="AL957" s="103"/>
      <c r="AM957" s="104"/>
      <c r="AN957" s="105"/>
      <c r="AO957" s="106"/>
      <c r="AP957" s="106"/>
      <c r="AQ957" s="110"/>
      <c r="AR957" s="110"/>
      <c r="AS957" s="109"/>
      <c r="AT957" s="110"/>
      <c r="AU957" s="111"/>
      <c r="AV957" s="111"/>
      <c r="AW957" s="111"/>
      <c r="AX957" s="111"/>
      <c r="AY957" s="113"/>
      <c r="AZ957" s="114"/>
      <c r="BA957" s="115"/>
      <c r="BB957" s="114"/>
    </row>
    <row r="958" ht="21.0" customHeight="1">
      <c r="B958" s="90"/>
      <c r="D958" s="91"/>
      <c r="E958" s="90"/>
      <c r="F958" s="92"/>
      <c r="G958" s="92"/>
      <c r="H958" s="93"/>
      <c r="I958" s="92"/>
      <c r="K958" s="119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119"/>
      <c r="AB958" s="119"/>
      <c r="AF958" s="23"/>
      <c r="AH958" s="101"/>
      <c r="AI958" s="101"/>
      <c r="AJ958" s="102"/>
      <c r="AK958" s="4"/>
      <c r="AL958" s="103"/>
      <c r="AM958" s="104"/>
      <c r="AN958" s="105"/>
      <c r="AO958" s="106"/>
      <c r="AP958" s="106"/>
      <c r="AQ958" s="110"/>
      <c r="AR958" s="110"/>
      <c r="AS958" s="109"/>
      <c r="AT958" s="110"/>
      <c r="AU958" s="111"/>
      <c r="AV958" s="111"/>
      <c r="AW958" s="111"/>
      <c r="AX958" s="111"/>
      <c r="AY958" s="113"/>
      <c r="AZ958" s="114"/>
      <c r="BA958" s="115"/>
      <c r="BB958" s="114"/>
    </row>
    <row r="959" ht="21.0" customHeight="1">
      <c r="B959" s="90"/>
      <c r="D959" s="91"/>
      <c r="E959" s="90"/>
      <c r="F959" s="92"/>
      <c r="G959" s="92"/>
      <c r="H959" s="93"/>
      <c r="I959" s="92"/>
      <c r="K959" s="119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119"/>
      <c r="AB959" s="119"/>
      <c r="AF959" s="23"/>
      <c r="AH959" s="101"/>
      <c r="AI959" s="101"/>
      <c r="AJ959" s="102"/>
      <c r="AK959" s="4"/>
      <c r="AL959" s="103"/>
      <c r="AM959" s="104"/>
      <c r="AN959" s="105"/>
      <c r="AO959" s="106"/>
      <c r="AP959" s="106"/>
      <c r="AQ959" s="110"/>
      <c r="AR959" s="110"/>
      <c r="AS959" s="109"/>
      <c r="AT959" s="110"/>
      <c r="AU959" s="111"/>
      <c r="AV959" s="111"/>
      <c r="AW959" s="111"/>
      <c r="AX959" s="111"/>
      <c r="AY959" s="113"/>
      <c r="AZ959" s="114"/>
      <c r="BA959" s="115"/>
      <c r="BB959" s="114"/>
    </row>
    <row r="960" ht="21.0" customHeight="1">
      <c r="B960" s="90"/>
      <c r="D960" s="91"/>
      <c r="E960" s="90"/>
      <c r="F960" s="92"/>
      <c r="G960" s="92"/>
      <c r="H960" s="93"/>
      <c r="I960" s="92"/>
      <c r="K960" s="119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119"/>
      <c r="AB960" s="119"/>
      <c r="AF960" s="23"/>
      <c r="AH960" s="101"/>
      <c r="AI960" s="101"/>
      <c r="AJ960" s="102"/>
      <c r="AK960" s="4"/>
      <c r="AL960" s="103"/>
      <c r="AM960" s="104"/>
      <c r="AN960" s="105"/>
      <c r="AO960" s="106"/>
      <c r="AP960" s="106"/>
      <c r="AQ960" s="110"/>
      <c r="AR960" s="110"/>
      <c r="AS960" s="109"/>
      <c r="AT960" s="110"/>
      <c r="AU960" s="111"/>
      <c r="AV960" s="111"/>
      <c r="AW960" s="111"/>
      <c r="AX960" s="111"/>
      <c r="AY960" s="113"/>
      <c r="AZ960" s="114"/>
      <c r="BA960" s="115"/>
      <c r="BB960" s="114"/>
    </row>
    <row r="961" ht="21.0" customHeight="1">
      <c r="B961" s="90"/>
      <c r="D961" s="91"/>
      <c r="E961" s="90"/>
      <c r="F961" s="92"/>
      <c r="G961" s="92"/>
      <c r="H961" s="93"/>
      <c r="I961" s="92"/>
      <c r="K961" s="119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119"/>
      <c r="AB961" s="119"/>
      <c r="AF961" s="23"/>
      <c r="AH961" s="101"/>
      <c r="AI961" s="101"/>
      <c r="AJ961" s="102"/>
      <c r="AK961" s="4"/>
      <c r="AL961" s="103"/>
      <c r="AM961" s="104"/>
      <c r="AN961" s="105"/>
      <c r="AO961" s="106"/>
      <c r="AP961" s="106"/>
      <c r="AQ961" s="110"/>
      <c r="AR961" s="110"/>
      <c r="AS961" s="109"/>
      <c r="AT961" s="110"/>
      <c r="AU961" s="111"/>
      <c r="AV961" s="111"/>
      <c r="AW961" s="111"/>
      <c r="AX961" s="111"/>
      <c r="AY961" s="113"/>
      <c r="AZ961" s="114"/>
      <c r="BA961" s="115"/>
      <c r="BB961" s="114"/>
    </row>
    <row r="962" ht="21.0" customHeight="1">
      <c r="B962" s="90"/>
      <c r="D962" s="91"/>
      <c r="E962" s="90"/>
      <c r="F962" s="92"/>
      <c r="G962" s="92"/>
      <c r="H962" s="93"/>
      <c r="I962" s="92"/>
      <c r="K962" s="119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119"/>
      <c r="AB962" s="119"/>
      <c r="AF962" s="23"/>
      <c r="AH962" s="101"/>
      <c r="AI962" s="101"/>
      <c r="AJ962" s="102"/>
      <c r="AK962" s="4"/>
      <c r="AL962" s="103"/>
      <c r="AM962" s="104"/>
      <c r="AN962" s="105"/>
      <c r="AO962" s="106"/>
      <c r="AP962" s="106"/>
      <c r="AQ962" s="110"/>
      <c r="AR962" s="110"/>
      <c r="AS962" s="109"/>
      <c r="AT962" s="110"/>
      <c r="AU962" s="111"/>
      <c r="AV962" s="111"/>
      <c r="AW962" s="111"/>
      <c r="AX962" s="111"/>
      <c r="AY962" s="113"/>
      <c r="AZ962" s="114"/>
      <c r="BA962" s="115"/>
      <c r="BB962" s="114"/>
    </row>
    <row r="963" ht="21.0" customHeight="1">
      <c r="B963" s="90"/>
      <c r="D963" s="91"/>
      <c r="E963" s="90"/>
      <c r="F963" s="92"/>
      <c r="G963" s="92"/>
      <c r="H963" s="93"/>
      <c r="I963" s="92"/>
      <c r="K963" s="119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119"/>
      <c r="AB963" s="119"/>
      <c r="AF963" s="23"/>
      <c r="AH963" s="101"/>
      <c r="AI963" s="101"/>
      <c r="AJ963" s="102"/>
      <c r="AK963" s="4"/>
      <c r="AL963" s="103"/>
      <c r="AM963" s="104"/>
      <c r="AN963" s="105"/>
      <c r="AO963" s="106"/>
      <c r="AP963" s="106"/>
      <c r="AQ963" s="110"/>
      <c r="AR963" s="110"/>
      <c r="AS963" s="109"/>
      <c r="AT963" s="110"/>
      <c r="AU963" s="111"/>
      <c r="AV963" s="111"/>
      <c r="AW963" s="111"/>
      <c r="AX963" s="111"/>
      <c r="AY963" s="113"/>
      <c r="AZ963" s="114"/>
      <c r="BA963" s="115"/>
      <c r="BB963" s="114"/>
    </row>
    <row r="964" ht="21.0" customHeight="1">
      <c r="B964" s="90"/>
      <c r="D964" s="91"/>
      <c r="E964" s="90"/>
      <c r="F964" s="92"/>
      <c r="G964" s="92"/>
      <c r="H964" s="93"/>
      <c r="I964" s="92"/>
      <c r="K964" s="119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119"/>
      <c r="AB964" s="119"/>
      <c r="AF964" s="23"/>
      <c r="AH964" s="101"/>
      <c r="AI964" s="101"/>
      <c r="AJ964" s="102"/>
      <c r="AK964" s="4"/>
      <c r="AL964" s="103"/>
      <c r="AM964" s="104"/>
      <c r="AN964" s="105"/>
      <c r="AO964" s="106"/>
      <c r="AP964" s="106"/>
      <c r="AQ964" s="110"/>
      <c r="AR964" s="110"/>
      <c r="AS964" s="109"/>
      <c r="AT964" s="110"/>
      <c r="AU964" s="111"/>
      <c r="AV964" s="111"/>
      <c r="AW964" s="111"/>
      <c r="AX964" s="111"/>
      <c r="AY964" s="113"/>
      <c r="AZ964" s="114"/>
      <c r="BA964" s="115"/>
      <c r="BB964" s="114"/>
    </row>
    <row r="965" ht="21.0" customHeight="1">
      <c r="B965" s="90"/>
      <c r="D965" s="91"/>
      <c r="E965" s="90"/>
      <c r="F965" s="92"/>
      <c r="G965" s="92"/>
      <c r="H965" s="93"/>
      <c r="I965" s="92"/>
      <c r="K965" s="119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119"/>
      <c r="AB965" s="119"/>
      <c r="AF965" s="23"/>
      <c r="AH965" s="101"/>
      <c r="AI965" s="101"/>
      <c r="AJ965" s="102"/>
      <c r="AK965" s="4"/>
      <c r="AL965" s="103"/>
      <c r="AM965" s="104"/>
      <c r="AN965" s="105"/>
      <c r="AO965" s="106"/>
      <c r="AP965" s="106"/>
      <c r="AQ965" s="110"/>
      <c r="AR965" s="110"/>
      <c r="AS965" s="109"/>
      <c r="AT965" s="110"/>
      <c r="AU965" s="111"/>
      <c r="AV965" s="111"/>
      <c r="AW965" s="111"/>
      <c r="AX965" s="111"/>
      <c r="AY965" s="113"/>
      <c r="AZ965" s="114"/>
      <c r="BA965" s="115"/>
      <c r="BB965" s="114"/>
    </row>
    <row r="966" ht="21.0" customHeight="1">
      <c r="B966" s="90"/>
      <c r="D966" s="91"/>
      <c r="E966" s="90"/>
      <c r="F966" s="92"/>
      <c r="G966" s="92"/>
      <c r="H966" s="93"/>
      <c r="I966" s="92"/>
      <c r="K966" s="119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119"/>
      <c r="AB966" s="119"/>
      <c r="AF966" s="23"/>
      <c r="AH966" s="101"/>
      <c r="AI966" s="101"/>
      <c r="AJ966" s="102"/>
      <c r="AK966" s="4"/>
      <c r="AL966" s="103"/>
      <c r="AM966" s="104"/>
      <c r="AN966" s="105"/>
      <c r="AO966" s="106"/>
      <c r="AP966" s="106"/>
      <c r="AQ966" s="110"/>
      <c r="AR966" s="110"/>
      <c r="AS966" s="109"/>
      <c r="AT966" s="110"/>
      <c r="AU966" s="111"/>
      <c r="AV966" s="111"/>
      <c r="AW966" s="111"/>
      <c r="AX966" s="111"/>
      <c r="AY966" s="113"/>
      <c r="AZ966" s="114"/>
      <c r="BA966" s="115"/>
      <c r="BB966" s="114"/>
    </row>
    <row r="967" ht="21.0" customHeight="1">
      <c r="B967" s="90"/>
      <c r="D967" s="91"/>
      <c r="E967" s="90"/>
      <c r="F967" s="92"/>
      <c r="G967" s="92"/>
      <c r="H967" s="93"/>
      <c r="I967" s="92"/>
      <c r="K967" s="119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119"/>
      <c r="AB967" s="119"/>
      <c r="AF967" s="23"/>
      <c r="AH967" s="101"/>
      <c r="AI967" s="101"/>
      <c r="AJ967" s="102"/>
      <c r="AK967" s="4"/>
      <c r="AL967" s="103"/>
      <c r="AM967" s="104"/>
      <c r="AN967" s="105"/>
      <c r="AO967" s="106"/>
      <c r="AP967" s="106"/>
      <c r="AQ967" s="110"/>
      <c r="AR967" s="110"/>
      <c r="AS967" s="109"/>
      <c r="AT967" s="110"/>
      <c r="AU967" s="111"/>
      <c r="AV967" s="111"/>
      <c r="AW967" s="111"/>
      <c r="AX967" s="111"/>
      <c r="AY967" s="113"/>
      <c r="AZ967" s="114"/>
      <c r="BA967" s="115"/>
      <c r="BB967" s="114"/>
    </row>
    <row r="968" ht="21.0" customHeight="1">
      <c r="B968" s="90"/>
      <c r="D968" s="91"/>
      <c r="E968" s="90"/>
      <c r="F968" s="92"/>
      <c r="G968" s="92"/>
      <c r="H968" s="93"/>
      <c r="I968" s="92"/>
      <c r="K968" s="119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119"/>
      <c r="AB968" s="119"/>
      <c r="AF968" s="23"/>
      <c r="AH968" s="101"/>
      <c r="AI968" s="101"/>
      <c r="AJ968" s="102"/>
      <c r="AK968" s="4"/>
      <c r="AL968" s="103"/>
      <c r="AM968" s="104"/>
      <c r="AN968" s="105"/>
      <c r="AO968" s="106"/>
      <c r="AP968" s="106"/>
      <c r="AQ968" s="110"/>
      <c r="AR968" s="110"/>
      <c r="AS968" s="109"/>
      <c r="AT968" s="110"/>
      <c r="AU968" s="111"/>
      <c r="AV968" s="111"/>
      <c r="AW968" s="111"/>
      <c r="AX968" s="111"/>
      <c r="AY968" s="113"/>
      <c r="AZ968" s="114"/>
      <c r="BA968" s="115"/>
      <c r="BB968" s="114"/>
    </row>
    <row r="969" ht="21.0" customHeight="1">
      <c r="B969" s="90"/>
      <c r="D969" s="91"/>
      <c r="E969" s="90"/>
      <c r="F969" s="92"/>
      <c r="G969" s="92"/>
      <c r="H969" s="93"/>
      <c r="I969" s="92"/>
      <c r="K969" s="119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119"/>
      <c r="AB969" s="119"/>
      <c r="AF969" s="23"/>
      <c r="AH969" s="101"/>
      <c r="AI969" s="101"/>
      <c r="AJ969" s="102"/>
      <c r="AK969" s="4"/>
      <c r="AL969" s="103"/>
      <c r="AM969" s="104"/>
      <c r="AN969" s="105"/>
      <c r="AO969" s="106"/>
      <c r="AP969" s="106"/>
      <c r="AQ969" s="110"/>
      <c r="AR969" s="110"/>
      <c r="AS969" s="109"/>
      <c r="AT969" s="110"/>
      <c r="AU969" s="111"/>
      <c r="AV969" s="111"/>
      <c r="AW969" s="111"/>
      <c r="AX969" s="111"/>
      <c r="AY969" s="113"/>
      <c r="AZ969" s="114"/>
      <c r="BA969" s="115"/>
      <c r="BB969" s="114"/>
    </row>
    <row r="970" ht="21.0" customHeight="1">
      <c r="B970" s="90"/>
      <c r="D970" s="91"/>
      <c r="E970" s="90"/>
      <c r="F970" s="92"/>
      <c r="G970" s="92"/>
      <c r="H970" s="93"/>
      <c r="I970" s="92"/>
      <c r="K970" s="119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119"/>
      <c r="AB970" s="119"/>
      <c r="AF970" s="23"/>
      <c r="AH970" s="101"/>
      <c r="AI970" s="101"/>
      <c r="AJ970" s="102"/>
      <c r="AK970" s="4"/>
      <c r="AL970" s="103"/>
      <c r="AM970" s="104"/>
      <c r="AN970" s="105"/>
      <c r="AO970" s="106"/>
      <c r="AP970" s="106"/>
      <c r="AQ970" s="110"/>
      <c r="AR970" s="110"/>
      <c r="AS970" s="109"/>
      <c r="AT970" s="110"/>
      <c r="AU970" s="111"/>
      <c r="AV970" s="111"/>
      <c r="AW970" s="111"/>
      <c r="AX970" s="111"/>
      <c r="AY970" s="113"/>
      <c r="AZ970" s="114"/>
      <c r="BA970" s="115"/>
      <c r="BB970" s="114"/>
    </row>
    <row r="971" ht="21.0" customHeight="1">
      <c r="B971" s="90"/>
      <c r="D971" s="91"/>
      <c r="E971" s="90"/>
      <c r="F971" s="92"/>
      <c r="G971" s="92"/>
      <c r="H971" s="93"/>
      <c r="I971" s="92"/>
      <c r="K971" s="119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119"/>
      <c r="AB971" s="119"/>
      <c r="AF971" s="23"/>
      <c r="AH971" s="101"/>
      <c r="AI971" s="101"/>
      <c r="AJ971" s="102"/>
      <c r="AK971" s="4"/>
      <c r="AL971" s="103"/>
      <c r="AM971" s="104"/>
      <c r="AN971" s="105"/>
      <c r="AO971" s="106"/>
      <c r="AP971" s="106"/>
      <c r="AQ971" s="110"/>
      <c r="AR971" s="110"/>
      <c r="AS971" s="109"/>
      <c r="AT971" s="110"/>
      <c r="AU971" s="111"/>
      <c r="AV971" s="111"/>
      <c r="AW971" s="111"/>
      <c r="AX971" s="111"/>
      <c r="AY971" s="113"/>
      <c r="AZ971" s="114"/>
      <c r="BA971" s="115"/>
      <c r="BB971" s="114"/>
    </row>
    <row r="972" ht="21.0" customHeight="1">
      <c r="B972" s="90"/>
      <c r="D972" s="91"/>
      <c r="E972" s="90"/>
      <c r="F972" s="92"/>
      <c r="G972" s="92"/>
      <c r="H972" s="93"/>
      <c r="I972" s="92"/>
      <c r="K972" s="119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119"/>
      <c r="AB972" s="119"/>
      <c r="AF972" s="23"/>
      <c r="AH972" s="101"/>
      <c r="AI972" s="101"/>
      <c r="AJ972" s="102"/>
      <c r="AK972" s="4"/>
      <c r="AL972" s="103"/>
      <c r="AM972" s="104"/>
      <c r="AN972" s="105"/>
      <c r="AO972" s="106"/>
      <c r="AP972" s="106"/>
      <c r="AQ972" s="110"/>
      <c r="AR972" s="110"/>
      <c r="AS972" s="109"/>
      <c r="AT972" s="110"/>
      <c r="AU972" s="111"/>
      <c r="AV972" s="111"/>
      <c r="AW972" s="111"/>
      <c r="AX972" s="111"/>
      <c r="AY972" s="113"/>
      <c r="AZ972" s="114"/>
      <c r="BA972" s="115"/>
      <c r="BB972" s="114"/>
    </row>
    <row r="973" ht="21.0" customHeight="1">
      <c r="B973" s="90"/>
      <c r="D973" s="91"/>
      <c r="E973" s="90"/>
      <c r="F973" s="92"/>
      <c r="G973" s="92"/>
      <c r="H973" s="93"/>
      <c r="I973" s="92"/>
      <c r="K973" s="119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119"/>
      <c r="AB973" s="119"/>
      <c r="AF973" s="23"/>
      <c r="AH973" s="101"/>
      <c r="AI973" s="101"/>
      <c r="AJ973" s="102"/>
      <c r="AK973" s="4"/>
      <c r="AL973" s="103"/>
      <c r="AM973" s="104"/>
      <c r="AN973" s="105"/>
      <c r="AO973" s="106"/>
      <c r="AP973" s="106"/>
      <c r="AQ973" s="110"/>
      <c r="AR973" s="110"/>
      <c r="AS973" s="109"/>
      <c r="AT973" s="110"/>
      <c r="AU973" s="111"/>
      <c r="AV973" s="111"/>
      <c r="AW973" s="111"/>
      <c r="AX973" s="111"/>
      <c r="AY973" s="113"/>
      <c r="AZ973" s="114"/>
      <c r="BA973" s="115"/>
      <c r="BB973" s="114"/>
    </row>
    <row r="974" ht="21.0" customHeight="1">
      <c r="B974" s="90"/>
      <c r="D974" s="91"/>
      <c r="E974" s="90"/>
      <c r="F974" s="92"/>
      <c r="G974" s="92"/>
      <c r="H974" s="93"/>
      <c r="I974" s="92"/>
      <c r="K974" s="119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119"/>
      <c r="AB974" s="119"/>
      <c r="AF974" s="23"/>
      <c r="AH974" s="101"/>
      <c r="AI974" s="101"/>
      <c r="AJ974" s="102"/>
      <c r="AK974" s="4"/>
      <c r="AL974" s="103"/>
      <c r="AM974" s="104"/>
      <c r="AN974" s="105"/>
      <c r="AO974" s="106"/>
      <c r="AP974" s="106"/>
      <c r="AQ974" s="110"/>
      <c r="AR974" s="110"/>
      <c r="AS974" s="109"/>
      <c r="AT974" s="110"/>
      <c r="AU974" s="111"/>
      <c r="AV974" s="111"/>
      <c r="AW974" s="111"/>
      <c r="AX974" s="111"/>
      <c r="AY974" s="113"/>
      <c r="AZ974" s="114"/>
      <c r="BA974" s="115"/>
      <c r="BB974" s="114"/>
    </row>
    <row r="975" ht="21.0" customHeight="1">
      <c r="B975" s="90"/>
      <c r="D975" s="91"/>
      <c r="E975" s="90"/>
      <c r="F975" s="92"/>
      <c r="G975" s="92"/>
      <c r="H975" s="93"/>
      <c r="I975" s="92"/>
      <c r="K975" s="119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119"/>
      <c r="AB975" s="119"/>
      <c r="AF975" s="23"/>
      <c r="AH975" s="101"/>
      <c r="AI975" s="101"/>
      <c r="AJ975" s="102"/>
      <c r="AK975" s="4"/>
      <c r="AL975" s="103"/>
      <c r="AM975" s="104"/>
      <c r="AN975" s="105"/>
      <c r="AO975" s="106"/>
      <c r="AP975" s="106"/>
      <c r="AQ975" s="110"/>
      <c r="AR975" s="110"/>
      <c r="AS975" s="109"/>
      <c r="AT975" s="110"/>
      <c r="AU975" s="111"/>
      <c r="AV975" s="111"/>
      <c r="AW975" s="111"/>
      <c r="AX975" s="111"/>
      <c r="AY975" s="113"/>
      <c r="AZ975" s="114"/>
      <c r="BA975" s="115"/>
      <c r="BB975" s="114"/>
    </row>
    <row r="976" ht="21.0" customHeight="1">
      <c r="B976" s="90"/>
      <c r="D976" s="91"/>
      <c r="E976" s="90"/>
      <c r="F976" s="92"/>
      <c r="G976" s="92"/>
      <c r="H976" s="93"/>
      <c r="I976" s="92"/>
      <c r="K976" s="119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119"/>
      <c r="AB976" s="119"/>
      <c r="AF976" s="23"/>
      <c r="AH976" s="101"/>
      <c r="AI976" s="101"/>
      <c r="AJ976" s="102"/>
      <c r="AK976" s="4"/>
      <c r="AL976" s="103"/>
      <c r="AM976" s="104"/>
      <c r="AN976" s="105"/>
      <c r="AO976" s="106"/>
      <c r="AP976" s="106"/>
      <c r="AQ976" s="110"/>
      <c r="AR976" s="110"/>
      <c r="AS976" s="109"/>
      <c r="AT976" s="110"/>
      <c r="AU976" s="111"/>
      <c r="AV976" s="111"/>
      <c r="AW976" s="111"/>
      <c r="AX976" s="111"/>
      <c r="AY976" s="113"/>
      <c r="AZ976" s="114"/>
      <c r="BA976" s="115"/>
      <c r="BB976" s="114"/>
    </row>
    <row r="977" ht="21.0" customHeight="1">
      <c r="B977" s="90"/>
      <c r="D977" s="91"/>
      <c r="E977" s="90"/>
      <c r="F977" s="92"/>
      <c r="G977" s="92"/>
      <c r="H977" s="93"/>
      <c r="I977" s="92"/>
      <c r="K977" s="119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119"/>
      <c r="AB977" s="119"/>
      <c r="AF977" s="23"/>
      <c r="AH977" s="101"/>
      <c r="AI977" s="101"/>
      <c r="AJ977" s="102"/>
      <c r="AK977" s="4"/>
      <c r="AL977" s="103"/>
      <c r="AM977" s="104"/>
      <c r="AN977" s="105"/>
      <c r="AO977" s="106"/>
      <c r="AP977" s="106"/>
      <c r="AQ977" s="110"/>
      <c r="AR977" s="110"/>
      <c r="AS977" s="109"/>
      <c r="AT977" s="110"/>
      <c r="AU977" s="111"/>
      <c r="AV977" s="111"/>
      <c r="AW977" s="111"/>
      <c r="AX977" s="111"/>
      <c r="AY977" s="113"/>
      <c r="AZ977" s="114"/>
      <c r="BA977" s="115"/>
      <c r="BB977" s="114"/>
    </row>
    <row r="978" ht="21.0" customHeight="1">
      <c r="B978" s="90"/>
      <c r="D978" s="91"/>
      <c r="E978" s="90"/>
      <c r="F978" s="92"/>
      <c r="G978" s="92"/>
      <c r="H978" s="93"/>
      <c r="I978" s="92"/>
      <c r="K978" s="119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119"/>
      <c r="AB978" s="119"/>
      <c r="AF978" s="23"/>
      <c r="AH978" s="101"/>
      <c r="AI978" s="101"/>
      <c r="AJ978" s="102"/>
      <c r="AK978" s="4"/>
      <c r="AL978" s="103"/>
      <c r="AM978" s="104"/>
      <c r="AN978" s="105"/>
      <c r="AO978" s="106"/>
      <c r="AP978" s="106"/>
      <c r="AQ978" s="110"/>
      <c r="AR978" s="110"/>
      <c r="AS978" s="109"/>
      <c r="AT978" s="110"/>
      <c r="AU978" s="111"/>
      <c r="AV978" s="111"/>
      <c r="AW978" s="111"/>
      <c r="AX978" s="111"/>
      <c r="AY978" s="113"/>
      <c r="AZ978" s="114"/>
      <c r="BA978" s="115"/>
      <c r="BB978" s="114"/>
    </row>
    <row r="979" ht="21.0" customHeight="1">
      <c r="B979" s="90"/>
      <c r="D979" s="91"/>
      <c r="E979" s="90"/>
      <c r="F979" s="92"/>
      <c r="G979" s="92"/>
      <c r="H979" s="93"/>
      <c r="I979" s="92"/>
      <c r="K979" s="119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119"/>
      <c r="AB979" s="119"/>
      <c r="AF979" s="23"/>
      <c r="AH979" s="101"/>
      <c r="AI979" s="101"/>
      <c r="AJ979" s="102"/>
      <c r="AK979" s="4"/>
      <c r="AL979" s="103"/>
      <c r="AM979" s="104"/>
      <c r="AN979" s="105"/>
      <c r="AO979" s="106"/>
      <c r="AP979" s="106"/>
      <c r="AQ979" s="110"/>
      <c r="AR979" s="110"/>
      <c r="AS979" s="109"/>
      <c r="AT979" s="110"/>
      <c r="AU979" s="111"/>
      <c r="AV979" s="111"/>
      <c r="AW979" s="111"/>
      <c r="AX979" s="111"/>
      <c r="AY979" s="113"/>
      <c r="AZ979" s="114"/>
      <c r="BA979" s="115"/>
      <c r="BB979" s="114"/>
    </row>
    <row r="980" ht="21.0" customHeight="1">
      <c r="B980" s="90"/>
      <c r="D980" s="91"/>
      <c r="E980" s="90"/>
      <c r="F980" s="92"/>
      <c r="G980" s="92"/>
      <c r="H980" s="93"/>
      <c r="I980" s="92"/>
      <c r="K980" s="119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119"/>
      <c r="AB980" s="119"/>
      <c r="AF980" s="23"/>
      <c r="AH980" s="101"/>
      <c r="AI980" s="101"/>
      <c r="AJ980" s="102"/>
      <c r="AK980" s="4"/>
      <c r="AL980" s="103"/>
      <c r="AM980" s="104"/>
      <c r="AN980" s="105"/>
      <c r="AO980" s="106"/>
      <c r="AP980" s="106"/>
      <c r="AQ980" s="110"/>
      <c r="AR980" s="110"/>
      <c r="AS980" s="109"/>
      <c r="AT980" s="110"/>
      <c r="AU980" s="111"/>
      <c r="AV980" s="111"/>
      <c r="AW980" s="111"/>
      <c r="AX980" s="111"/>
      <c r="AY980" s="113"/>
      <c r="AZ980" s="114"/>
      <c r="BA980" s="115"/>
      <c r="BB980" s="114"/>
    </row>
    <row r="981" ht="21.0" customHeight="1">
      <c r="B981" s="90"/>
      <c r="D981" s="91"/>
      <c r="E981" s="90"/>
      <c r="F981" s="92"/>
      <c r="G981" s="92"/>
      <c r="H981" s="93"/>
      <c r="I981" s="92"/>
      <c r="K981" s="119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119"/>
      <c r="AB981" s="119"/>
      <c r="AF981" s="23"/>
      <c r="AH981" s="101"/>
      <c r="AI981" s="101"/>
      <c r="AJ981" s="102"/>
      <c r="AK981" s="4"/>
      <c r="AL981" s="103"/>
      <c r="AM981" s="104"/>
      <c r="AN981" s="105"/>
      <c r="AO981" s="106"/>
      <c r="AP981" s="106"/>
      <c r="AQ981" s="110"/>
      <c r="AR981" s="110"/>
      <c r="AS981" s="109"/>
      <c r="AT981" s="110"/>
      <c r="AU981" s="111"/>
      <c r="AV981" s="111"/>
      <c r="AW981" s="111"/>
      <c r="AX981" s="111"/>
      <c r="AY981" s="113"/>
      <c r="AZ981" s="114"/>
      <c r="BA981" s="115"/>
      <c r="BB981" s="114"/>
    </row>
    <row r="982" ht="21.0" customHeight="1">
      <c r="B982" s="90"/>
      <c r="D982" s="91"/>
      <c r="E982" s="90"/>
      <c r="F982" s="92"/>
      <c r="G982" s="92"/>
      <c r="H982" s="93"/>
      <c r="I982" s="92"/>
      <c r="K982" s="119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119"/>
      <c r="AB982" s="119"/>
      <c r="AF982" s="23"/>
      <c r="AH982" s="101"/>
      <c r="AI982" s="101"/>
      <c r="AJ982" s="102"/>
      <c r="AK982" s="4"/>
      <c r="AL982" s="103"/>
      <c r="AM982" s="104"/>
      <c r="AN982" s="105"/>
      <c r="AO982" s="106"/>
      <c r="AP982" s="106"/>
      <c r="AQ982" s="110"/>
      <c r="AR982" s="110"/>
      <c r="AS982" s="109"/>
      <c r="AT982" s="110"/>
      <c r="AU982" s="111"/>
      <c r="AV982" s="111"/>
      <c r="AW982" s="111"/>
      <c r="AX982" s="111"/>
      <c r="AY982" s="113"/>
      <c r="AZ982" s="114"/>
      <c r="BA982" s="115"/>
      <c r="BB982" s="114"/>
    </row>
    <row r="983" ht="21.0" customHeight="1">
      <c r="B983" s="90"/>
      <c r="D983" s="91"/>
      <c r="E983" s="90"/>
      <c r="F983" s="92"/>
      <c r="G983" s="92"/>
      <c r="H983" s="93"/>
      <c r="I983" s="92"/>
      <c r="K983" s="119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119"/>
      <c r="AB983" s="119"/>
      <c r="AF983" s="23"/>
      <c r="AH983" s="101"/>
      <c r="AI983" s="101"/>
      <c r="AJ983" s="102"/>
      <c r="AK983" s="4"/>
      <c r="AL983" s="103"/>
      <c r="AM983" s="104"/>
      <c r="AN983" s="105"/>
      <c r="AO983" s="106"/>
      <c r="AP983" s="106"/>
      <c r="AQ983" s="110"/>
      <c r="AR983" s="110"/>
      <c r="AS983" s="109"/>
      <c r="AT983" s="110"/>
      <c r="AU983" s="111"/>
      <c r="AV983" s="111"/>
      <c r="AW983" s="111"/>
      <c r="AX983" s="111"/>
      <c r="AY983" s="113"/>
      <c r="AZ983" s="114"/>
      <c r="BA983" s="115"/>
      <c r="BB983" s="114"/>
    </row>
    <row r="984" ht="21.0" customHeight="1">
      <c r="B984" s="90"/>
      <c r="D984" s="91"/>
      <c r="E984" s="90"/>
      <c r="F984" s="92"/>
      <c r="G984" s="92"/>
      <c r="H984" s="93"/>
      <c r="I984" s="92"/>
      <c r="K984" s="119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119"/>
      <c r="AB984" s="119"/>
      <c r="AF984" s="23"/>
      <c r="AH984" s="101"/>
      <c r="AI984" s="101"/>
      <c r="AJ984" s="102"/>
      <c r="AK984" s="4"/>
      <c r="AL984" s="103"/>
      <c r="AM984" s="104"/>
      <c r="AN984" s="105"/>
      <c r="AO984" s="106"/>
      <c r="AP984" s="106"/>
      <c r="AQ984" s="110"/>
      <c r="AR984" s="110"/>
      <c r="AS984" s="109"/>
      <c r="AT984" s="110"/>
      <c r="AU984" s="111"/>
      <c r="AV984" s="111"/>
      <c r="AW984" s="111"/>
      <c r="AX984" s="111"/>
      <c r="AY984" s="113"/>
      <c r="AZ984" s="114"/>
      <c r="BA984" s="115"/>
      <c r="BB984" s="114"/>
    </row>
    <row r="985" ht="21.0" customHeight="1">
      <c r="B985" s="90"/>
      <c r="D985" s="91"/>
      <c r="E985" s="90"/>
      <c r="F985" s="92"/>
      <c r="G985" s="92"/>
      <c r="H985" s="93"/>
      <c r="I985" s="92"/>
      <c r="K985" s="119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119"/>
      <c r="AB985" s="119"/>
      <c r="AF985" s="23"/>
      <c r="AH985" s="101"/>
      <c r="AI985" s="101"/>
      <c r="AJ985" s="102"/>
      <c r="AK985" s="4"/>
      <c r="AL985" s="103"/>
      <c r="AM985" s="104"/>
      <c r="AN985" s="105"/>
      <c r="AO985" s="106"/>
      <c r="AP985" s="106"/>
      <c r="AQ985" s="110"/>
      <c r="AR985" s="110"/>
      <c r="AS985" s="109"/>
      <c r="AT985" s="110"/>
      <c r="AU985" s="111"/>
      <c r="AV985" s="111"/>
      <c r="AW985" s="111"/>
      <c r="AX985" s="111"/>
      <c r="AY985" s="113"/>
      <c r="AZ985" s="114"/>
      <c r="BA985" s="115"/>
      <c r="BB985" s="114"/>
    </row>
    <row r="986" ht="21.0" customHeight="1">
      <c r="B986" s="90"/>
      <c r="D986" s="91"/>
      <c r="E986" s="90"/>
      <c r="F986" s="92"/>
      <c r="G986" s="92"/>
      <c r="H986" s="93"/>
      <c r="I986" s="92"/>
      <c r="K986" s="119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119"/>
      <c r="AB986" s="119"/>
      <c r="AF986" s="23"/>
      <c r="AH986" s="101"/>
      <c r="AI986" s="101"/>
      <c r="AJ986" s="102"/>
      <c r="AK986" s="4"/>
      <c r="AL986" s="103"/>
      <c r="AM986" s="104"/>
      <c r="AN986" s="105"/>
      <c r="AO986" s="106"/>
      <c r="AP986" s="106"/>
      <c r="AQ986" s="110"/>
      <c r="AR986" s="110"/>
      <c r="AS986" s="109"/>
      <c r="AT986" s="110"/>
      <c r="AU986" s="111"/>
      <c r="AV986" s="111"/>
      <c r="AW986" s="111"/>
      <c r="AX986" s="111"/>
      <c r="AY986" s="113"/>
      <c r="AZ986" s="114"/>
      <c r="BA986" s="115"/>
      <c r="BB986" s="114"/>
    </row>
    <row r="987" ht="21.0" customHeight="1">
      <c r="B987" s="90"/>
      <c r="D987" s="91"/>
      <c r="E987" s="90"/>
      <c r="F987" s="92"/>
      <c r="G987" s="92"/>
      <c r="H987" s="93"/>
      <c r="I987" s="92"/>
      <c r="K987" s="119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119"/>
      <c r="AB987" s="119"/>
      <c r="AF987" s="23"/>
      <c r="AH987" s="101"/>
      <c r="AI987" s="101"/>
      <c r="AJ987" s="102"/>
      <c r="AK987" s="4"/>
      <c r="AL987" s="103"/>
      <c r="AM987" s="104"/>
      <c r="AN987" s="105"/>
      <c r="AO987" s="106"/>
      <c r="AP987" s="106"/>
      <c r="AQ987" s="110"/>
      <c r="AR987" s="110"/>
      <c r="AS987" s="109"/>
      <c r="AT987" s="110"/>
      <c r="AU987" s="111"/>
      <c r="AV987" s="111"/>
      <c r="AW987" s="111"/>
      <c r="AX987" s="111"/>
      <c r="AY987" s="113"/>
      <c r="AZ987" s="114"/>
      <c r="BA987" s="115"/>
      <c r="BB987" s="114"/>
    </row>
    <row r="988" ht="21.0" customHeight="1">
      <c r="B988" s="90"/>
      <c r="D988" s="91"/>
      <c r="E988" s="90"/>
      <c r="F988" s="92"/>
      <c r="G988" s="92"/>
      <c r="H988" s="93"/>
      <c r="I988" s="92"/>
      <c r="K988" s="119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119"/>
      <c r="AB988" s="119"/>
      <c r="AF988" s="23"/>
      <c r="AH988" s="101"/>
      <c r="AI988" s="101"/>
      <c r="AJ988" s="102"/>
      <c r="AK988" s="4"/>
      <c r="AL988" s="103"/>
      <c r="AM988" s="104"/>
      <c r="AN988" s="105"/>
      <c r="AO988" s="106"/>
      <c r="AP988" s="106"/>
      <c r="AQ988" s="110"/>
      <c r="AR988" s="110"/>
      <c r="AS988" s="109"/>
      <c r="AT988" s="110"/>
      <c r="AU988" s="111"/>
      <c r="AV988" s="111"/>
      <c r="AW988" s="111"/>
      <c r="AX988" s="111"/>
      <c r="AY988" s="113"/>
      <c r="AZ988" s="114"/>
      <c r="BA988" s="115"/>
      <c r="BB988" s="114"/>
    </row>
    <row r="989" ht="21.0" customHeight="1">
      <c r="B989" s="90"/>
      <c r="D989" s="91"/>
      <c r="E989" s="90"/>
      <c r="F989" s="92"/>
      <c r="G989" s="92"/>
      <c r="H989" s="93"/>
      <c r="I989" s="92"/>
      <c r="K989" s="119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119"/>
      <c r="AB989" s="119"/>
      <c r="AF989" s="23"/>
      <c r="AH989" s="101"/>
      <c r="AI989" s="101"/>
      <c r="AJ989" s="102"/>
      <c r="AK989" s="4"/>
      <c r="AL989" s="103"/>
      <c r="AM989" s="104"/>
      <c r="AN989" s="105"/>
      <c r="AO989" s="106"/>
      <c r="AP989" s="106"/>
      <c r="AQ989" s="110"/>
      <c r="AR989" s="110"/>
      <c r="AS989" s="109"/>
      <c r="AT989" s="110"/>
      <c r="AU989" s="111"/>
      <c r="AV989" s="111"/>
      <c r="AW989" s="111"/>
      <c r="AX989" s="111"/>
      <c r="AY989" s="113"/>
      <c r="AZ989" s="114"/>
      <c r="BA989" s="115"/>
      <c r="BB989" s="114"/>
    </row>
    <row r="990" ht="21.0" customHeight="1">
      <c r="B990" s="90"/>
      <c r="D990" s="91"/>
      <c r="E990" s="90"/>
      <c r="F990" s="92"/>
      <c r="G990" s="92"/>
      <c r="H990" s="93"/>
      <c r="I990" s="92"/>
      <c r="K990" s="119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119"/>
      <c r="AB990" s="119"/>
      <c r="AF990" s="23"/>
      <c r="AH990" s="101"/>
      <c r="AI990" s="101"/>
      <c r="AJ990" s="102"/>
      <c r="AK990" s="4"/>
      <c r="AL990" s="103"/>
      <c r="AM990" s="104"/>
      <c r="AN990" s="105"/>
      <c r="AO990" s="106"/>
      <c r="AP990" s="106"/>
      <c r="AQ990" s="110"/>
      <c r="AR990" s="110"/>
      <c r="AS990" s="109"/>
      <c r="AT990" s="110"/>
      <c r="AU990" s="111"/>
      <c r="AV990" s="111"/>
      <c r="AW990" s="111"/>
      <c r="AX990" s="111"/>
      <c r="AY990" s="113"/>
      <c r="AZ990" s="114"/>
      <c r="BA990" s="115"/>
      <c r="BB990" s="114"/>
    </row>
    <row r="991" ht="21.0" customHeight="1">
      <c r="B991" s="90"/>
      <c r="D991" s="91"/>
      <c r="E991" s="90"/>
      <c r="F991" s="92"/>
      <c r="G991" s="92"/>
      <c r="H991" s="93"/>
      <c r="I991" s="92"/>
      <c r="K991" s="119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119"/>
      <c r="AB991" s="119"/>
      <c r="AF991" s="23"/>
      <c r="AH991" s="101"/>
      <c r="AI991" s="101"/>
      <c r="AJ991" s="102"/>
      <c r="AK991" s="4"/>
      <c r="AL991" s="103"/>
      <c r="AM991" s="104"/>
      <c r="AN991" s="105"/>
      <c r="AO991" s="106"/>
      <c r="AP991" s="106"/>
      <c r="AQ991" s="110"/>
      <c r="AR991" s="110"/>
      <c r="AS991" s="109"/>
      <c r="AT991" s="110"/>
      <c r="AU991" s="111"/>
      <c r="AV991" s="111"/>
      <c r="AW991" s="111"/>
      <c r="AX991" s="111"/>
      <c r="AY991" s="113"/>
      <c r="AZ991" s="114"/>
      <c r="BA991" s="115"/>
      <c r="BB991" s="114"/>
    </row>
    <row r="992" ht="21.0" customHeight="1">
      <c r="B992" s="90"/>
      <c r="D992" s="91"/>
      <c r="E992" s="90"/>
      <c r="F992" s="92"/>
      <c r="G992" s="92"/>
      <c r="H992" s="93"/>
      <c r="I992" s="92"/>
      <c r="K992" s="119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119"/>
      <c r="AB992" s="119"/>
      <c r="AF992" s="23"/>
      <c r="AH992" s="101"/>
      <c r="AI992" s="101"/>
      <c r="AJ992" s="102"/>
      <c r="AK992" s="4"/>
      <c r="AL992" s="103"/>
      <c r="AM992" s="104"/>
      <c r="AN992" s="105"/>
      <c r="AO992" s="106"/>
      <c r="AP992" s="106"/>
      <c r="AQ992" s="110"/>
      <c r="AR992" s="110"/>
      <c r="AS992" s="109"/>
      <c r="AT992" s="110"/>
      <c r="AU992" s="111"/>
      <c r="AV992" s="111"/>
      <c r="AW992" s="111"/>
      <c r="AX992" s="111"/>
      <c r="AY992" s="113"/>
      <c r="AZ992" s="114"/>
      <c r="BA992" s="115"/>
      <c r="BB992" s="114"/>
    </row>
    <row r="993" ht="21.0" customHeight="1">
      <c r="B993" s="90"/>
      <c r="D993" s="91"/>
      <c r="E993" s="90"/>
      <c r="F993" s="92"/>
      <c r="G993" s="92"/>
      <c r="H993" s="93"/>
      <c r="I993" s="92"/>
      <c r="K993" s="119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119"/>
      <c r="AB993" s="119"/>
      <c r="AF993" s="23"/>
      <c r="AH993" s="101"/>
      <c r="AI993" s="101"/>
      <c r="AJ993" s="102"/>
      <c r="AK993" s="4"/>
      <c r="AL993" s="103"/>
      <c r="AM993" s="104"/>
      <c r="AN993" s="105"/>
      <c r="AO993" s="106"/>
      <c r="AP993" s="106"/>
      <c r="AQ993" s="110"/>
      <c r="AR993" s="110"/>
      <c r="AS993" s="109"/>
      <c r="AT993" s="110"/>
      <c r="AU993" s="111"/>
      <c r="AV993" s="111"/>
      <c r="AW993" s="111"/>
      <c r="AX993" s="111"/>
      <c r="AY993" s="113"/>
      <c r="AZ993" s="114"/>
      <c r="BA993" s="115"/>
      <c r="BB993" s="114"/>
    </row>
    <row r="994" ht="21.0" customHeight="1">
      <c r="B994" s="90"/>
      <c r="D994" s="91"/>
      <c r="E994" s="90"/>
      <c r="F994" s="92"/>
      <c r="G994" s="92"/>
      <c r="H994" s="93"/>
      <c r="I994" s="92"/>
      <c r="K994" s="119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119"/>
      <c r="AB994" s="119"/>
      <c r="AF994" s="23"/>
      <c r="AH994" s="101"/>
      <c r="AI994" s="101"/>
      <c r="AJ994" s="102"/>
      <c r="AK994" s="4"/>
      <c r="AL994" s="103"/>
      <c r="AM994" s="104"/>
      <c r="AN994" s="105"/>
      <c r="AO994" s="106"/>
      <c r="AP994" s="106"/>
      <c r="AQ994" s="110"/>
      <c r="AR994" s="110"/>
      <c r="AS994" s="109"/>
      <c r="AT994" s="110"/>
      <c r="AU994" s="111"/>
      <c r="AV994" s="111"/>
      <c r="AW994" s="111"/>
      <c r="AX994" s="111"/>
      <c r="AY994" s="113"/>
      <c r="AZ994" s="114"/>
      <c r="BA994" s="115"/>
      <c r="BB994" s="114"/>
    </row>
    <row r="995" ht="21.0" customHeight="1">
      <c r="B995" s="90"/>
      <c r="D995" s="91"/>
      <c r="E995" s="90"/>
      <c r="F995" s="92"/>
      <c r="G995" s="92"/>
      <c r="H995" s="93"/>
      <c r="I995" s="92"/>
      <c r="K995" s="119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119"/>
      <c r="AB995" s="119"/>
      <c r="AF995" s="23"/>
      <c r="AH995" s="101"/>
      <c r="AI995" s="101"/>
      <c r="AJ995" s="102"/>
      <c r="AK995" s="4"/>
      <c r="AL995" s="103"/>
      <c r="AM995" s="104"/>
      <c r="AN995" s="105"/>
      <c r="AO995" s="106"/>
      <c r="AP995" s="106"/>
      <c r="AQ995" s="110"/>
      <c r="AR995" s="110"/>
      <c r="AS995" s="109"/>
      <c r="AT995" s="110"/>
      <c r="AU995" s="111"/>
      <c r="AV995" s="111"/>
      <c r="AW995" s="111"/>
      <c r="AX995" s="111"/>
      <c r="AY995" s="113"/>
      <c r="AZ995" s="114"/>
      <c r="BA995" s="115"/>
      <c r="BB995" s="114"/>
    </row>
    <row r="996" ht="21.0" customHeight="1">
      <c r="B996" s="90"/>
      <c r="D996" s="91"/>
      <c r="E996" s="90"/>
      <c r="F996" s="92"/>
      <c r="G996" s="92"/>
      <c r="H996" s="93"/>
      <c r="I996" s="92"/>
      <c r="K996" s="119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119"/>
      <c r="AB996" s="119"/>
      <c r="AF996" s="23"/>
      <c r="AH996" s="101"/>
      <c r="AI996" s="101"/>
      <c r="AJ996" s="102"/>
      <c r="AK996" s="4"/>
      <c r="AL996" s="103"/>
      <c r="AM996" s="104"/>
      <c r="AN996" s="105"/>
      <c r="AO996" s="106"/>
      <c r="AP996" s="106"/>
      <c r="AQ996" s="110"/>
      <c r="AR996" s="110"/>
      <c r="AS996" s="109"/>
      <c r="AT996" s="110"/>
      <c r="AU996" s="111"/>
      <c r="AV996" s="111"/>
      <c r="AW996" s="111"/>
      <c r="AX996" s="111"/>
      <c r="AY996" s="113"/>
      <c r="AZ996" s="114"/>
      <c r="BA996" s="115"/>
      <c r="BB996" s="114"/>
    </row>
    <row r="997" ht="21.0" customHeight="1">
      <c r="B997" s="90"/>
      <c r="D997" s="91"/>
      <c r="E997" s="90"/>
      <c r="F997" s="92"/>
      <c r="G997" s="92"/>
      <c r="H997" s="93"/>
      <c r="I997" s="92"/>
      <c r="K997" s="119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119"/>
      <c r="AB997" s="119"/>
      <c r="AF997" s="23"/>
      <c r="AH997" s="101"/>
      <c r="AI997" s="101"/>
      <c r="AJ997" s="102"/>
      <c r="AK997" s="4"/>
      <c r="AL997" s="103"/>
      <c r="AM997" s="104"/>
      <c r="AN997" s="105"/>
      <c r="AO997" s="106"/>
      <c r="AP997" s="106"/>
      <c r="AQ997" s="110"/>
      <c r="AR997" s="110"/>
      <c r="AS997" s="109"/>
      <c r="AT997" s="110"/>
      <c r="AU997" s="111"/>
      <c r="AV997" s="111"/>
      <c r="AW997" s="111"/>
      <c r="AX997" s="111"/>
      <c r="AY997" s="113"/>
      <c r="AZ997" s="114"/>
      <c r="BA997" s="115"/>
      <c r="BB997" s="114"/>
    </row>
    <row r="998" ht="21.0" customHeight="1">
      <c r="B998" s="90"/>
      <c r="D998" s="91"/>
      <c r="E998" s="90"/>
      <c r="F998" s="92"/>
      <c r="G998" s="92"/>
      <c r="H998" s="93"/>
      <c r="I998" s="92"/>
      <c r="K998" s="119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119"/>
      <c r="AB998" s="119"/>
      <c r="AF998" s="23"/>
      <c r="AH998" s="101"/>
      <c r="AI998" s="101"/>
      <c r="AJ998" s="102"/>
      <c r="AK998" s="4"/>
      <c r="AL998" s="103"/>
      <c r="AM998" s="104"/>
      <c r="AN998" s="105"/>
      <c r="AO998" s="106"/>
      <c r="AP998" s="106"/>
      <c r="AQ998" s="110"/>
      <c r="AR998" s="110"/>
      <c r="AS998" s="109"/>
      <c r="AT998" s="110"/>
      <c r="AU998" s="111"/>
      <c r="AV998" s="111"/>
      <c r="AW998" s="111"/>
      <c r="AX998" s="111"/>
      <c r="AY998" s="113"/>
      <c r="AZ998" s="114"/>
      <c r="BA998" s="115"/>
      <c r="BB998" s="114"/>
    </row>
    <row r="999" ht="21.0" customHeight="1">
      <c r="B999" s="90"/>
      <c r="D999" s="91"/>
      <c r="E999" s="90"/>
      <c r="F999" s="92"/>
      <c r="G999" s="92"/>
      <c r="H999" s="93"/>
      <c r="I999" s="92"/>
      <c r="K999" s="119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119"/>
      <c r="AB999" s="119"/>
      <c r="AF999" s="23"/>
      <c r="AH999" s="101"/>
      <c r="AI999" s="101"/>
      <c r="AJ999" s="102"/>
      <c r="AK999" s="4"/>
      <c r="AL999" s="103"/>
      <c r="AM999" s="104"/>
      <c r="AN999" s="105"/>
      <c r="AO999" s="106"/>
      <c r="AP999" s="106"/>
      <c r="AQ999" s="110"/>
      <c r="AR999" s="110"/>
      <c r="AS999" s="109"/>
      <c r="AT999" s="110"/>
      <c r="AU999" s="111"/>
      <c r="AV999" s="111"/>
      <c r="AW999" s="111"/>
      <c r="AX999" s="111"/>
      <c r="AY999" s="113"/>
      <c r="AZ999" s="114"/>
      <c r="BA999" s="115"/>
      <c r="BB999" s="114"/>
    </row>
    <row r="1000" ht="21.0" customHeight="1">
      <c r="B1000" s="90"/>
      <c r="D1000" s="91"/>
      <c r="E1000" s="90"/>
      <c r="F1000" s="92"/>
      <c r="G1000" s="92"/>
      <c r="H1000" s="93"/>
      <c r="I1000" s="92"/>
      <c r="K1000" s="119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119"/>
      <c r="AB1000" s="119"/>
      <c r="AF1000" s="23"/>
      <c r="AH1000" s="101"/>
      <c r="AI1000" s="101"/>
      <c r="AJ1000" s="102"/>
      <c r="AK1000" s="4"/>
      <c r="AL1000" s="103"/>
      <c r="AM1000" s="104"/>
      <c r="AN1000" s="105"/>
      <c r="AO1000" s="106"/>
      <c r="AP1000" s="106"/>
      <c r="AQ1000" s="110"/>
      <c r="AR1000" s="110"/>
      <c r="AS1000" s="109"/>
      <c r="AT1000" s="110"/>
      <c r="AU1000" s="111"/>
      <c r="AV1000" s="111"/>
      <c r="AW1000" s="111"/>
      <c r="AX1000" s="111"/>
      <c r="AY1000" s="113"/>
      <c r="AZ1000" s="114"/>
      <c r="BA1000" s="115"/>
      <c r="BB1000" s="114"/>
    </row>
  </sheetData>
  <autoFilter ref="$AB$8:$AC$63"/>
  <mergeCells count="10">
    <mergeCell ref="U10:W10"/>
    <mergeCell ref="U53:W53"/>
    <mergeCell ref="BE53:BP53"/>
    <mergeCell ref="M1:N1"/>
    <mergeCell ref="C2:C7"/>
    <mergeCell ref="M3:N3"/>
    <mergeCell ref="M4:N4"/>
    <mergeCell ref="CG4:CG6"/>
    <mergeCell ref="CJ4:CJ6"/>
    <mergeCell ref="BE10:BP10"/>
  </mergeCells>
  <conditionalFormatting sqref="L11:L27">
    <cfRule type="notContainsBlanks" dxfId="0" priority="1">
      <formula>LEN(TRIM(L11))&gt;0</formula>
    </cfRule>
  </conditionalFormatting>
  <conditionalFormatting sqref="L29:L52">
    <cfRule type="notContainsBlanks" dxfId="0" priority="2">
      <formula>LEN(TRIM(L29))&gt;0</formula>
    </cfRule>
  </conditionalFormatting>
  <conditionalFormatting sqref="L54:L63">
    <cfRule type="notContainsBlanks" dxfId="0" priority="3">
      <formula>LEN(TRIM(L54))&gt;0</formula>
    </cfRule>
  </conditionalFormatting>
  <conditionalFormatting sqref="M11:M52">
    <cfRule type="notContainsBlanks" dxfId="1" priority="4">
      <formula>LEN(TRIM(M11))&gt;0</formula>
    </cfRule>
  </conditionalFormatting>
  <conditionalFormatting sqref="M54:M63">
    <cfRule type="notContainsBlanks" dxfId="1" priority="5">
      <formula>LEN(TRIM(M54))&gt;0</formula>
    </cfRule>
  </conditionalFormatting>
  <conditionalFormatting sqref="N11:N52">
    <cfRule type="notContainsBlanks" dxfId="2" priority="6">
      <formula>LEN(TRIM(N11))&gt;0</formula>
    </cfRule>
  </conditionalFormatting>
  <conditionalFormatting sqref="N54:N63">
    <cfRule type="notContainsBlanks" dxfId="2" priority="7">
      <formula>LEN(TRIM(N54))&gt;0</formula>
    </cfRule>
  </conditionalFormatting>
  <conditionalFormatting sqref="O11:O52">
    <cfRule type="notContainsBlanks" dxfId="3" priority="8">
      <formula>LEN(TRIM(O11))&gt;0</formula>
    </cfRule>
  </conditionalFormatting>
  <conditionalFormatting sqref="O54:O63">
    <cfRule type="notContainsBlanks" dxfId="3" priority="9">
      <formula>LEN(TRIM(O54))&gt;0</formula>
    </cfRule>
  </conditionalFormatting>
  <conditionalFormatting sqref="P11:P52">
    <cfRule type="notContainsBlanks" dxfId="4" priority="10">
      <formula>LEN(TRIM(P11))&gt;0</formula>
    </cfRule>
  </conditionalFormatting>
  <conditionalFormatting sqref="P54:P63">
    <cfRule type="notContainsBlanks" dxfId="4" priority="11">
      <formula>LEN(TRIM(P54))&gt;0</formula>
    </cfRule>
  </conditionalFormatting>
  <conditionalFormatting sqref="Q11:Q27">
    <cfRule type="notContainsBlanks" dxfId="5" priority="12">
      <formula>LEN(TRIM(Q11))&gt;0</formula>
    </cfRule>
  </conditionalFormatting>
  <conditionalFormatting sqref="Q54:Q63">
    <cfRule type="notContainsBlanks" dxfId="5" priority="13">
      <formula>LEN(TRIM(Q54))&gt;0</formula>
    </cfRule>
  </conditionalFormatting>
  <conditionalFormatting sqref="Q28:R28 Q29:Q52">
    <cfRule type="notContainsBlanks" dxfId="5" priority="14">
      <formula>LEN(TRIM(Q28))&gt;0</formula>
    </cfRule>
  </conditionalFormatting>
  <conditionalFormatting sqref="R10:R27">
    <cfRule type="notContainsBlanks" dxfId="6" priority="15">
      <formula>LEN(TRIM(R10))&gt;0</formula>
    </cfRule>
  </conditionalFormatting>
  <conditionalFormatting sqref="R29:R63">
    <cfRule type="notContainsBlanks" dxfId="6" priority="16">
      <formula>LEN(TRIM(R29))&gt;0</formula>
    </cfRule>
  </conditionalFormatting>
  <conditionalFormatting sqref="S11:S52">
    <cfRule type="notContainsBlanks" dxfId="7" priority="17">
      <formula>LEN(TRIM(S11))&gt;0</formula>
    </cfRule>
  </conditionalFormatting>
  <conditionalFormatting sqref="S54:S63">
    <cfRule type="notContainsBlanks" dxfId="7" priority="18">
      <formula>LEN(TRIM(S54))&gt;0</formula>
    </cfRule>
  </conditionalFormatting>
  <conditionalFormatting sqref="T11:T52">
    <cfRule type="notContainsBlanks" dxfId="8" priority="19">
      <formula>LEN(TRIM(T11))&gt;0</formula>
    </cfRule>
  </conditionalFormatting>
  <conditionalFormatting sqref="T54:T63">
    <cfRule type="notContainsBlanks" dxfId="8" priority="20">
      <formula>LEN(TRIM(T54))&gt;0</formula>
    </cfRule>
  </conditionalFormatting>
  <conditionalFormatting sqref="U11:U52">
    <cfRule type="notContainsBlanks" dxfId="9" priority="21">
      <formula>LEN(TRIM(U11))&gt;0</formula>
    </cfRule>
  </conditionalFormatting>
  <conditionalFormatting sqref="U54:U63">
    <cfRule type="notContainsBlanks" dxfId="9" priority="22">
      <formula>LEN(TRIM(U54))&gt;0</formula>
    </cfRule>
  </conditionalFormatting>
  <conditionalFormatting sqref="V11:V52">
    <cfRule type="notContainsBlanks" dxfId="10" priority="23">
      <formula>LEN(TRIM(V11))&gt;0</formula>
    </cfRule>
  </conditionalFormatting>
  <conditionalFormatting sqref="V54:V63">
    <cfRule type="notContainsBlanks" dxfId="10" priority="24">
      <formula>LEN(TRIM(V54))&gt;0</formula>
    </cfRule>
  </conditionalFormatting>
  <conditionalFormatting sqref="W11:W52">
    <cfRule type="notContainsBlanks" dxfId="11" priority="25">
      <formula>LEN(TRIM(W11))&gt;0</formula>
    </cfRule>
  </conditionalFormatting>
  <conditionalFormatting sqref="W54:W63">
    <cfRule type="notContainsBlanks" dxfId="11" priority="26">
      <formula>LEN(TRIM(W54))&gt;0</formula>
    </cfRule>
  </conditionalFormatting>
  <conditionalFormatting sqref="X11:X52">
    <cfRule type="notContainsBlanks" dxfId="12" priority="27">
      <formula>LEN(TRIM(X11))&gt;0</formula>
    </cfRule>
  </conditionalFormatting>
  <conditionalFormatting sqref="X54:X63">
    <cfRule type="notContainsBlanks" dxfId="12" priority="28">
      <formula>LEN(TRIM(X54))&gt;0</formula>
    </cfRule>
  </conditionalFormatting>
  <conditionalFormatting sqref="Y11:Y52">
    <cfRule type="notContainsBlanks" dxfId="13" priority="29">
      <formula>LEN(TRIM(Y11))&gt;0</formula>
    </cfRule>
  </conditionalFormatting>
  <conditionalFormatting sqref="Y54:Y63">
    <cfRule type="notContainsBlanks" dxfId="13" priority="30">
      <formula>LEN(TRIM(Y54))&gt;0</formula>
    </cfRule>
  </conditionalFormatting>
  <conditionalFormatting sqref="Z12">
    <cfRule type="notContainsBlanks" dxfId="14" priority="31">
      <formula>LEN(TRIM(Z12))&gt;0</formula>
    </cfRule>
  </conditionalFormatting>
  <conditionalFormatting sqref="Z14:Z15">
    <cfRule type="notContainsBlanks" dxfId="14" priority="32">
      <formula>LEN(TRIM(Z14))&gt;0</formula>
    </cfRule>
  </conditionalFormatting>
  <conditionalFormatting sqref="Z17:Z18">
    <cfRule type="notContainsBlanks" dxfId="14" priority="33">
      <formula>LEN(TRIM(Z17))&gt;0</formula>
    </cfRule>
  </conditionalFormatting>
  <conditionalFormatting sqref="Z20:Z21">
    <cfRule type="notContainsBlanks" dxfId="14" priority="34">
      <formula>LEN(TRIM(Z20))&gt;0</formula>
    </cfRule>
  </conditionalFormatting>
  <conditionalFormatting sqref="Z23:Z24">
    <cfRule type="notContainsBlanks" dxfId="14" priority="35">
      <formula>LEN(TRIM(Z23))&gt;0</formula>
    </cfRule>
  </conditionalFormatting>
  <conditionalFormatting sqref="Z26:Z28">
    <cfRule type="notContainsBlanks" dxfId="14" priority="36">
      <formula>LEN(TRIM(Z26))&gt;0</formula>
    </cfRule>
  </conditionalFormatting>
  <conditionalFormatting sqref="Z30 Z32 Z34 Z36 Z38 Z40 Z42 Z44 Z46 Z48 Z50 Z52">
    <cfRule type="notContainsBlanks" dxfId="14" priority="37">
      <formula>LEN(TRIM(Z30))&gt;0</formula>
    </cfRule>
  </conditionalFormatting>
  <printOptions/>
  <pageMargins bottom="0.75" footer="0.0" header="0.0" left="0.25" right="0.25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 fitToPage="1"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1.22" defaultRowHeight="15.0"/>
  <cols>
    <col customWidth="1" min="1" max="1" width="4.22"/>
    <col customWidth="1" min="2" max="2" width="2.67"/>
    <col customWidth="1" min="3" max="3" width="11.56"/>
    <col customWidth="1" min="4" max="4" width="9.67"/>
    <col customWidth="1" min="5" max="5" width="2.67"/>
    <col customWidth="1" min="6" max="6" width="9.22"/>
    <col customWidth="1" min="7" max="7" width="7.78"/>
    <col customWidth="1" min="8" max="8" width="6.11"/>
    <col customWidth="1" min="9" max="9" width="9.11"/>
    <col customWidth="1" min="10" max="10" width="11.56"/>
    <col customWidth="1" min="11" max="20" width="9.22"/>
    <col customWidth="1" min="21" max="21" width="14.22"/>
    <col customWidth="1" min="22" max="22" width="8.33"/>
    <col customWidth="1" min="23" max="23" width="8.22"/>
    <col customWidth="1" hidden="1" min="24" max="27" width="8.56"/>
    <col customWidth="1" hidden="1" min="28" max="29" width="5.0"/>
    <col customWidth="1" hidden="1" min="30" max="30" width="3.89"/>
    <col customWidth="1" hidden="1" min="31" max="31" width="3.44"/>
    <col customWidth="1" hidden="1" min="32" max="32" width="3.78"/>
    <col customWidth="1" hidden="1" min="33" max="36" width="3.89"/>
    <col customWidth="1" hidden="1" min="37" max="37" width="4.56"/>
    <col customWidth="1" hidden="1" min="38" max="38" width="4.22"/>
    <col customWidth="1" hidden="1" min="39" max="39" width="3.33"/>
    <col customWidth="1" hidden="1" min="40" max="40" width="5.0"/>
    <col customWidth="1" hidden="1" min="41" max="42" width="6.89"/>
    <col customWidth="1" hidden="1" min="43" max="43" width="6.67"/>
    <col customWidth="1" hidden="1" min="44" max="44" width="6.22"/>
    <col customWidth="1" hidden="1" min="45" max="45" width="6.89"/>
    <col customWidth="1" hidden="1" min="46" max="47" width="7.11"/>
    <col customWidth="1" hidden="1" min="48" max="51" width="6.22"/>
    <col customWidth="1" hidden="1" min="52" max="80" width="8.56"/>
    <col customWidth="1" min="81" max="82" width="8.56"/>
  </cols>
  <sheetData>
    <row r="1" ht="32.25" customHeight="1">
      <c r="A1" s="119"/>
      <c r="B1" s="90"/>
      <c r="D1" s="332"/>
      <c r="E1" s="90"/>
      <c r="F1" s="92"/>
      <c r="G1" s="92"/>
      <c r="H1" s="92"/>
      <c r="I1" s="94"/>
      <c r="J1" s="333"/>
      <c r="K1" s="334" t="s">
        <v>87</v>
      </c>
      <c r="L1" s="335">
        <f>SUM(U$11:U$1048576)</f>
        <v>0</v>
      </c>
      <c r="N1" s="336" t="s">
        <v>88</v>
      </c>
      <c r="O1" s="23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337"/>
      <c r="AC1" s="115"/>
      <c r="AD1" s="102"/>
      <c r="AE1" s="4"/>
      <c r="AF1" s="103"/>
      <c r="AG1" s="104"/>
      <c r="AH1" s="105"/>
      <c r="AI1" s="106"/>
      <c r="AJ1" s="109"/>
      <c r="AK1" s="111"/>
      <c r="AL1" s="338"/>
      <c r="AM1" s="339"/>
      <c r="AN1" s="340" t="s">
        <v>236</v>
      </c>
      <c r="AO1" s="341"/>
      <c r="AP1" s="115"/>
      <c r="AQ1" s="341"/>
      <c r="AR1" s="115"/>
      <c r="AS1" s="341"/>
      <c r="AT1" s="115"/>
      <c r="AU1" s="341"/>
      <c r="AV1" s="115"/>
      <c r="AW1" s="115"/>
      <c r="AX1" s="115"/>
      <c r="AY1" s="115"/>
      <c r="AZ1" s="119"/>
      <c r="CD1" s="119"/>
    </row>
    <row r="2" ht="24.75" customHeight="1">
      <c r="A2" s="119"/>
      <c r="B2" s="116"/>
      <c r="C2" s="342" t="s">
        <v>237</v>
      </c>
      <c r="D2" s="343"/>
      <c r="E2" s="116"/>
      <c r="F2" s="92"/>
      <c r="G2" s="92"/>
      <c r="H2" s="92"/>
      <c r="I2" s="94"/>
      <c r="J2" s="344"/>
      <c r="K2" s="124" t="s">
        <v>91</v>
      </c>
      <c r="L2" s="125">
        <f>SUM(K11:T45)</f>
        <v>0</v>
      </c>
      <c r="N2" s="130"/>
      <c r="O2" s="345"/>
      <c r="P2" s="100"/>
      <c r="Q2" s="100"/>
      <c r="R2" s="100"/>
      <c r="S2" s="100"/>
      <c r="T2" s="100"/>
      <c r="U2" s="100"/>
      <c r="V2" s="100"/>
      <c r="W2" s="346">
        <f>SUM(Z10:Z68)</f>
        <v>0</v>
      </c>
      <c r="X2" s="127"/>
      <c r="Y2" s="100"/>
      <c r="Z2" s="100"/>
      <c r="AA2" s="100"/>
      <c r="AB2" s="337"/>
      <c r="AC2" s="115"/>
      <c r="AL2" s="338"/>
      <c r="AM2" s="339"/>
      <c r="AO2" s="341"/>
      <c r="AP2" s="115"/>
      <c r="AQ2" s="341"/>
      <c r="AR2" s="115"/>
      <c r="AS2" s="341"/>
      <c r="AT2" s="115"/>
      <c r="AU2" s="341"/>
      <c r="AV2" s="115"/>
      <c r="AW2" s="115"/>
      <c r="AX2" s="115"/>
      <c r="AY2" s="115"/>
      <c r="AZ2" s="119"/>
      <c r="CC2" s="347"/>
      <c r="CD2" s="119"/>
    </row>
    <row r="3" ht="24.75" customHeight="1">
      <c r="A3" s="119"/>
      <c r="B3" s="116"/>
      <c r="D3" s="343"/>
      <c r="E3" s="116"/>
      <c r="F3" s="92"/>
      <c r="G3" s="92"/>
      <c r="H3" s="92"/>
      <c r="I3" s="94"/>
      <c r="J3" s="3"/>
      <c r="K3" s="124" t="s">
        <v>92</v>
      </c>
      <c r="L3" s="129">
        <f>SUM(AC11:AC45)</f>
        <v>0</v>
      </c>
      <c r="N3" s="130" t="s">
        <v>93</v>
      </c>
      <c r="O3" s="348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337"/>
      <c r="AC3" s="115"/>
      <c r="AL3" s="338"/>
      <c r="AM3" s="339"/>
      <c r="AO3" s="341"/>
      <c r="AP3" s="115"/>
      <c r="AQ3" s="341"/>
      <c r="AR3" s="115"/>
      <c r="AS3" s="341"/>
      <c r="AT3" s="115"/>
      <c r="AU3" s="341"/>
      <c r="AV3" s="115"/>
      <c r="AW3" s="115"/>
      <c r="AX3" s="115"/>
      <c r="AY3" s="115"/>
      <c r="AZ3" s="119"/>
      <c r="CC3" s="133" t="s">
        <v>94</v>
      </c>
      <c r="CD3" s="119"/>
    </row>
    <row r="4" ht="16.5" customHeight="1">
      <c r="A4" s="119"/>
      <c r="B4" s="116"/>
      <c r="D4" s="343"/>
      <c r="E4" s="116"/>
      <c r="F4" s="92"/>
      <c r="G4" s="92"/>
      <c r="H4" s="92"/>
      <c r="I4" s="94"/>
      <c r="J4" s="3"/>
      <c r="K4" s="124"/>
      <c r="L4" s="129"/>
      <c r="M4" s="129"/>
      <c r="N4" s="130"/>
      <c r="O4" s="349"/>
      <c r="P4" s="23"/>
      <c r="Q4" s="23"/>
      <c r="R4" s="23"/>
      <c r="S4" s="23"/>
      <c r="T4" s="23"/>
      <c r="U4" s="25"/>
      <c r="V4" s="25"/>
      <c r="W4" s="25"/>
      <c r="X4" s="25"/>
      <c r="Y4" s="25"/>
      <c r="Z4" s="131"/>
      <c r="AA4" s="131"/>
      <c r="AB4" s="337"/>
      <c r="AC4" s="115"/>
      <c r="AL4" s="338"/>
      <c r="AM4" s="339"/>
      <c r="AO4" s="341"/>
      <c r="AP4" s="115"/>
      <c r="AQ4" s="341"/>
      <c r="AR4" s="115"/>
      <c r="AS4" s="341"/>
      <c r="AT4" s="115"/>
      <c r="AU4" s="341"/>
      <c r="AV4" s="115"/>
      <c r="AW4" s="115"/>
      <c r="AX4" s="115"/>
      <c r="AY4" s="115"/>
      <c r="AZ4" s="119"/>
      <c r="CC4" s="76"/>
      <c r="CD4" s="119"/>
    </row>
    <row r="5" ht="20.25" customHeight="1">
      <c r="A5" s="119"/>
      <c r="B5" s="116"/>
      <c r="D5" s="343"/>
      <c r="E5" s="116"/>
      <c r="F5" s="92"/>
      <c r="G5" s="92"/>
      <c r="H5" s="92"/>
      <c r="J5" s="121"/>
      <c r="K5" s="121"/>
      <c r="L5" s="121"/>
      <c r="M5" s="121"/>
      <c r="N5" s="94"/>
      <c r="O5" s="94"/>
      <c r="P5" s="94"/>
      <c r="Q5" s="121"/>
      <c r="R5" s="121"/>
      <c r="S5" s="121"/>
      <c r="T5" s="121"/>
      <c r="U5" s="350" t="s">
        <v>96</v>
      </c>
      <c r="V5" s="122"/>
      <c r="W5" s="122"/>
      <c r="X5" s="122"/>
      <c r="Y5" s="122"/>
      <c r="Z5" s="122"/>
      <c r="AA5" s="119"/>
      <c r="AB5" s="337"/>
      <c r="AC5" s="115"/>
      <c r="AL5" s="338"/>
      <c r="AM5" s="339"/>
      <c r="AO5" s="341"/>
      <c r="AP5" s="115"/>
      <c r="AQ5" s="341"/>
      <c r="AR5" s="115"/>
      <c r="AS5" s="341"/>
      <c r="AT5" s="115"/>
      <c r="AU5" s="341"/>
      <c r="AV5" s="115"/>
      <c r="AW5" s="115"/>
      <c r="AX5" s="115"/>
      <c r="AY5" s="115"/>
      <c r="AZ5" s="119"/>
      <c r="CC5" s="71"/>
      <c r="CD5" s="119"/>
    </row>
    <row r="6" ht="21.75" hidden="1" customHeight="1">
      <c r="A6" s="119"/>
      <c r="B6" s="90"/>
      <c r="C6" s="119"/>
      <c r="D6" s="332"/>
      <c r="E6" s="90"/>
      <c r="F6" s="92"/>
      <c r="G6" s="92"/>
      <c r="H6" s="92"/>
      <c r="I6" s="119"/>
      <c r="J6" s="94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351"/>
      <c r="V6" s="119"/>
      <c r="W6" s="119"/>
      <c r="X6" s="119"/>
      <c r="Y6" s="119"/>
      <c r="Z6" s="23"/>
      <c r="AA6" s="119"/>
      <c r="AB6" s="337"/>
      <c r="AC6" s="115"/>
      <c r="AD6" s="102"/>
      <c r="AE6" s="4"/>
      <c r="AF6" s="103"/>
      <c r="AG6" s="104"/>
      <c r="AH6" s="105"/>
      <c r="AI6" s="106"/>
      <c r="AJ6" s="109"/>
      <c r="AK6" s="111"/>
      <c r="AL6" s="338"/>
      <c r="AM6" s="339"/>
      <c r="AN6" s="340"/>
      <c r="AO6" s="341"/>
      <c r="AP6" s="115"/>
      <c r="AQ6" s="341"/>
      <c r="AR6" s="115"/>
      <c r="AS6" s="341"/>
      <c r="AT6" s="115"/>
      <c r="AU6" s="341"/>
      <c r="AV6" s="115"/>
      <c r="AW6" s="115"/>
      <c r="AX6" s="115"/>
      <c r="AY6" s="115"/>
      <c r="AZ6" s="119"/>
      <c r="CD6" s="119"/>
    </row>
    <row r="7" ht="23.25" customHeight="1">
      <c r="B7" s="141"/>
      <c r="D7" s="142"/>
      <c r="E7" s="141"/>
      <c r="F7" s="92"/>
      <c r="G7" s="92"/>
      <c r="H7" s="92"/>
      <c r="J7" s="143" t="s">
        <v>97</v>
      </c>
      <c r="K7" s="144">
        <f t="shared" ref="K7:T7" si="1">SUM(AD11:AD45)</f>
        <v>0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  <c r="U7" s="146">
        <f>SUM(K7:T7)</f>
        <v>0</v>
      </c>
      <c r="V7" s="49"/>
      <c r="W7" s="147"/>
      <c r="X7" s="119"/>
      <c r="Y7" s="352" t="s">
        <v>98</v>
      </c>
      <c r="Z7" s="353">
        <f>SUM(Z11:Z217)</f>
        <v>0</v>
      </c>
      <c r="AA7" s="119"/>
      <c r="AB7" s="354"/>
      <c r="AC7" s="165"/>
      <c r="AD7" s="151"/>
      <c r="AE7" s="152"/>
      <c r="AF7" s="153"/>
      <c r="AG7" s="154"/>
      <c r="AH7" s="155"/>
      <c r="AI7" s="156"/>
      <c r="AJ7" s="158"/>
      <c r="AK7" s="160"/>
      <c r="AL7" s="355"/>
      <c r="AM7" s="356"/>
      <c r="AN7" s="357"/>
      <c r="AO7" s="358">
        <f>SUM(SUMPRODUCT($AO$11:$AO$317,N11:N317)+SUMPRODUCT($AO$11:$AO$317,O11:O317)+SUMPRODUCT($AO$11:$AO$317,P11:P317)+SUMPRODUCT($AO$11:$AO$317,Q11:Q317)+SUMPRODUCT($AO$11:$AO$317,S11:S317)+SUMPRODUCT($AO$11:$AO$317,T11:T317)+SUMPRODUCT($AO$11:$AO$317,R11:R317)+SUMPRODUCT($AO$11:$AO$317,K11:K317)+SUMPRODUCT($AO$11:$AO$317,M11:M317)+SUMPRODUCT($AO$11:$AO$317,L11:L317))</f>
        <v>0</v>
      </c>
      <c r="AP7" s="165"/>
      <c r="AQ7" s="358"/>
      <c r="AR7" s="165">
        <f>SUM(SUMPRODUCT($AR$11:$AR$317,N11:N317)+SUMPRODUCT($AR$11:$AR$317,O11:O317)+SUMPRODUCT($AR$11:$AR$317,P11:P317)+SUMPRODUCT($AR$11:$AR$317,Q11:Q317)+SUMPRODUCT($AR$11:$AR$317,S11:S317)+SUMPRODUCT($AR$11:$AR$317,T11:T317)+SUMPRODUCT($AR$11:$AR$317,R11:R317)+SUMPRODUCT($AR$11:$AR$317,K11:K317)+SUMPRODUCT($AR$11:$AR$317,M11:M317)+SUMPRODUCT($AR$11:$AR$317,L11:L317))</f>
        <v>0</v>
      </c>
      <c r="AS7" s="358">
        <f>SUM(SUMPRODUCT($AS$11:$AS$317,N11:N317)+SUMPRODUCT($AS$11:$AS$317,O11:O317)+SUMPRODUCT($AS$11:$AS$317,P11:P317)+SUMPRODUCT($AS$11:$AS$317,Q11:Q317)+SUMPRODUCT($AS$11:$AS$317,S11:S317)+SUMPRODUCT($AS$11:$AS$317,T11:T317)+SUMPRODUCT($AS$11:$AS$317,R11:R317)+SUMPRODUCT($AS$11:$AS$317,K11:K317)+SUMPRODUCT($AS$11:$AS$317,M11:M317)+SUMPRODUCT($AS$11:$AS$317,L11:L317))</f>
        <v>0</v>
      </c>
      <c r="AT7" s="165">
        <f>SUM(SUMPRODUCT($AT$11:$AT$317,N11:N317)+SUMPRODUCT($AT$11:$AT$317,O11:O317)+SUMPRODUCT($AT$11:$AT$317,P11:P317)+SUMPRODUCT($AT$11:$AT$317,Q11:Q317)+SUMPRODUCT($AT$11:$AT$317,S11:S317)+SUMPRODUCT($AT$11:$AT$317,T11:T317)+SUMPRODUCT($AT$11:$AT$317,R11:R317)+SUMPRODUCT($AT$11:$AT$317,K11:K317)+SUMPRODUCT($AT$11:$AT$317,M11:M317)+SUMPRODUCT($AT$11:$AT$317,L11:L317))</f>
        <v>0</v>
      </c>
      <c r="AU7" s="358">
        <f>SUM(SUMPRODUCT($AU$11:$AU$317,N11:N317)+SUMPRODUCT($AU$11:$AU$317,O11:O317)+SUMPRODUCT($AU$11:$AU$317,P11:P317)+SUMPRODUCT($AU$11:$AU$317,Q11:Q317)+SUMPRODUCT($AU$11:$AU$317,S11:S317)+SUMPRODUCT($AU$11:$AU$317,T11:T317)+SUMPRODUCT($AU$11:$AU$317,R11:R317)+SUMPRODUCT($AU$11:$AU$317,K11:K317)+SUMPRODUCT($AU$11:$AU$317,M11:M317)+SUMPRODUCT($AU$11:$AU$317,L11:L317))</f>
        <v>0</v>
      </c>
      <c r="AV7" s="165">
        <f>SUM(SUMPRODUCT($AV$11:$AV$317,N11:N317)+SUMPRODUCT($AV$11:$AV$317,O11:O317)+SUMPRODUCT($AV$11:$AV$317,P11:P317)+SUMPRODUCT($AV$11:$AV$317,Q11:Q317)+SUMPRODUCT($AV$11:$AV$317,S11:S317)+SUMPRODUCT($AV$11:$AV$317,T11:T317)+SUMPRODUCT($AV$11:$AV$317,R11:R317)+SUMPRODUCT($AV$11:$AV$317,K11:K317)+SUMPRODUCT($AV$11:$AV$317,M11:M317)+SUMPRODUCT($AV$11:$AV$317,L11:L317))</f>
        <v>0</v>
      </c>
      <c r="AW7" s="165">
        <f>SUM(SUMPRODUCT($AW$11:$AW$317,O11:O317)+SUMPRODUCT($AW$11:$AW$317,P11:P317)+SUMPRODUCT($AW$11:$AW$317,Q11:Q317)+SUMPRODUCT($AW$11:$AW$317,R11:R317)+SUMPRODUCT($AW$11:$AW$317,T11:T317)+SUMPRODUCT($AW$11:$AW$317,K11:K317)+SUMPRODUCT($AW$11:$AW$317,S11:S317)+SUMPRODUCT($AW$11:$AW$317,L11:L317)+SUMPRODUCT($AW$11:$AW$317,N11:N317)+SUMPRODUCT($AW$11:$AW$317,M11:M317))</f>
        <v>0</v>
      </c>
      <c r="AX7" s="165">
        <f>SUM(SUMPRODUCT($AX$11:$AX$317,P11:P317)+SUMPRODUCT($AX$11:$AX$317,Q11:Q317)+SUMPRODUCT($AX$11:$AX$317,R11:R317)+SUMPRODUCT($AX$11:$AX$317,S11:S317)+SUMPRODUCT($AX$11:$AX$317,K11:K317)+SUMPRODUCT($AX$11:$AX$317,L11:L317)+SUMPRODUCT($AX$11:$AX$317,T11:T317)+SUMPRODUCT($AX$11:$AX$317,M11:M317)+SUMPRODUCT($AX$11:$AX$317,O11:O317)+SUMPRODUCT($AX$11:$AX$317,N11:N317))</f>
        <v>0</v>
      </c>
      <c r="AY7" s="165">
        <f>SUM(SUMPRODUCT($AY$11:$AY$317,Q11:Q317)+SUMPRODUCT($AY$11:$AY$317,R11:R317)+SUMPRODUCT($AY$11:$AY$317,S11:S317)+SUMPRODUCT($AY$11:$AY$317,T11:T317)+SUMPRODUCT($AY$11:$AY$317,L11:L317)+SUMPRODUCT($AY$11:$AY$317,M11:M317)+SUMPRODUCT($AY$11:$AY$317,K11:K317)+SUMPRODUCT($AY$11:$AY$317,N11:N317)+SUMPRODUCT($AY$11:$AY$317,P11:P317)+SUMPRODUCT($AY$11:$AY$317,O11:O317))</f>
        <v>0</v>
      </c>
      <c r="AZ7" s="119"/>
      <c r="BA7" s="23">
        <f t="shared" ref="BA7:BH7" si="2">SUM(BA11:BA69)</f>
        <v>0</v>
      </c>
      <c r="BB7" s="23">
        <f t="shared" si="2"/>
        <v>0</v>
      </c>
      <c r="BC7" s="23">
        <f t="shared" si="2"/>
        <v>0</v>
      </c>
      <c r="BD7" s="23">
        <f t="shared" si="2"/>
        <v>0</v>
      </c>
      <c r="BE7" s="23">
        <f t="shared" si="2"/>
        <v>0</v>
      </c>
      <c r="BF7" s="23">
        <f t="shared" si="2"/>
        <v>0</v>
      </c>
      <c r="BG7" s="23">
        <f t="shared" si="2"/>
        <v>0</v>
      </c>
      <c r="BH7" s="23">
        <f t="shared" si="2"/>
        <v>0</v>
      </c>
      <c r="BI7" s="23">
        <f>SUM(BI11:BI58)</f>
        <v>0</v>
      </c>
      <c r="BJ7" s="23">
        <f t="shared" ref="BJ7:BK7" si="3">SUM(BJ11:BJ69)</f>
        <v>0</v>
      </c>
      <c r="BK7" s="23">
        <f t="shared" si="3"/>
        <v>0</v>
      </c>
      <c r="BL7" s="23">
        <f>SUM(BL11:BL58)</f>
        <v>0</v>
      </c>
      <c r="BM7" s="23">
        <f t="shared" ref="BM7:CB7" si="4">SUM(BM11:BM69)</f>
        <v>0</v>
      </c>
      <c r="BN7" s="23">
        <f t="shared" si="4"/>
        <v>0</v>
      </c>
      <c r="BO7" s="23">
        <f t="shared" si="4"/>
        <v>0</v>
      </c>
      <c r="BP7" s="23">
        <f t="shared" si="4"/>
        <v>0</v>
      </c>
      <c r="BQ7" s="23">
        <f t="shared" si="4"/>
        <v>0</v>
      </c>
      <c r="BR7" s="23">
        <f t="shared" si="4"/>
        <v>0</v>
      </c>
      <c r="BS7" s="23">
        <f t="shared" si="4"/>
        <v>0</v>
      </c>
      <c r="BT7" s="23">
        <f t="shared" si="4"/>
        <v>0</v>
      </c>
      <c r="BU7" s="23">
        <f t="shared" si="4"/>
        <v>0</v>
      </c>
      <c r="BV7" s="23">
        <f t="shared" si="4"/>
        <v>0</v>
      </c>
      <c r="BW7" s="23">
        <f t="shared" si="4"/>
        <v>0</v>
      </c>
      <c r="BX7" s="23">
        <f t="shared" si="4"/>
        <v>0</v>
      </c>
      <c r="BY7" s="23">
        <f t="shared" si="4"/>
        <v>0</v>
      </c>
      <c r="BZ7" s="23">
        <f t="shared" si="4"/>
        <v>0</v>
      </c>
      <c r="CA7" s="23">
        <f t="shared" si="4"/>
        <v>0</v>
      </c>
      <c r="CB7" s="23">
        <f t="shared" si="4"/>
        <v>0</v>
      </c>
      <c r="CD7" s="119"/>
    </row>
    <row r="8" ht="60.0" customHeight="1">
      <c r="A8" s="23"/>
      <c r="B8" s="166"/>
      <c r="C8" s="53"/>
      <c r="D8" s="145" t="s">
        <v>99</v>
      </c>
      <c r="E8" s="359" t="s">
        <v>100</v>
      </c>
      <c r="F8" s="145" t="s">
        <v>101</v>
      </c>
      <c r="G8" s="145" t="s">
        <v>102</v>
      </c>
      <c r="H8" s="168" t="s">
        <v>104</v>
      </c>
      <c r="I8" s="145" t="s">
        <v>105</v>
      </c>
      <c r="J8" s="168" t="s">
        <v>106</v>
      </c>
      <c r="K8" s="360" t="s">
        <v>238</v>
      </c>
      <c r="L8" s="85" t="s">
        <v>108</v>
      </c>
      <c r="M8" s="170" t="s">
        <v>239</v>
      </c>
      <c r="N8" s="171" t="s">
        <v>240</v>
      </c>
      <c r="O8" s="172" t="s">
        <v>241</v>
      </c>
      <c r="P8" s="173" t="s">
        <v>242</v>
      </c>
      <c r="Q8" s="177" t="s">
        <v>243</v>
      </c>
      <c r="R8" s="179" t="s">
        <v>244</v>
      </c>
      <c r="S8" s="180" t="s">
        <v>119</v>
      </c>
      <c r="T8" s="361" t="s">
        <v>245</v>
      </c>
      <c r="U8" s="53" t="s">
        <v>92</v>
      </c>
      <c r="V8" s="53" t="s">
        <v>123</v>
      </c>
      <c r="W8" s="184" t="s">
        <v>95</v>
      </c>
      <c r="X8" s="23"/>
      <c r="Y8" s="185" t="s">
        <v>124</v>
      </c>
      <c r="Z8" s="185" t="s">
        <v>94</v>
      </c>
      <c r="AA8" s="23"/>
      <c r="AB8" s="362" t="s">
        <v>93</v>
      </c>
      <c r="AC8" s="363" t="s">
        <v>125</v>
      </c>
      <c r="AD8" s="364" t="s">
        <v>21</v>
      </c>
      <c r="AE8" s="53" t="s">
        <v>22</v>
      </c>
      <c r="AF8" s="365" t="s">
        <v>23</v>
      </c>
      <c r="AG8" s="366" t="s">
        <v>24</v>
      </c>
      <c r="AH8" s="367" t="s">
        <v>25</v>
      </c>
      <c r="AI8" s="368" t="s">
        <v>126</v>
      </c>
      <c r="AJ8" s="369" t="s">
        <v>30</v>
      </c>
      <c r="AK8" s="63" t="s">
        <v>32</v>
      </c>
      <c r="AL8" s="370" t="s">
        <v>246</v>
      </c>
      <c r="AM8" s="371" t="s">
        <v>247</v>
      </c>
      <c r="AN8" s="372" t="s">
        <v>131</v>
      </c>
      <c r="AO8" s="373" t="s">
        <v>132</v>
      </c>
      <c r="AP8" s="374" t="s">
        <v>133</v>
      </c>
      <c r="AQ8" s="373" t="s">
        <v>134</v>
      </c>
      <c r="AR8" s="374" t="s">
        <v>248</v>
      </c>
      <c r="AS8" s="373" t="s">
        <v>249</v>
      </c>
      <c r="AT8" s="374" t="s">
        <v>250</v>
      </c>
      <c r="AU8" s="373" t="s">
        <v>251</v>
      </c>
      <c r="AV8" s="374" t="s">
        <v>252</v>
      </c>
      <c r="AW8" s="375" t="s">
        <v>253</v>
      </c>
      <c r="AX8" s="375" t="s">
        <v>254</v>
      </c>
      <c r="AY8" s="375" t="s">
        <v>255</v>
      </c>
      <c r="AZ8" s="23"/>
      <c r="BA8" s="205" t="s">
        <v>42</v>
      </c>
      <c r="BB8" s="205" t="s">
        <v>43</v>
      </c>
      <c r="BC8" s="205" t="s">
        <v>44</v>
      </c>
      <c r="BD8" s="205" t="s">
        <v>45</v>
      </c>
      <c r="BE8" s="205" t="s">
        <v>46</v>
      </c>
      <c r="BF8" s="205" t="s">
        <v>47</v>
      </c>
      <c r="BG8" s="205" t="s">
        <v>48</v>
      </c>
      <c r="BH8" s="205" t="s">
        <v>49</v>
      </c>
      <c r="BI8" s="49"/>
      <c r="BJ8" s="205" t="s">
        <v>38</v>
      </c>
      <c r="BK8" s="205" t="s">
        <v>39</v>
      </c>
      <c r="BL8" s="49"/>
      <c r="BM8" s="205" t="s">
        <v>53</v>
      </c>
      <c r="BN8" s="205" t="s">
        <v>54</v>
      </c>
      <c r="BO8" s="205" t="s">
        <v>55</v>
      </c>
      <c r="BP8" s="205" t="s">
        <v>56</v>
      </c>
      <c r="BQ8" s="205" t="s">
        <v>57</v>
      </c>
      <c r="BR8" s="205" t="s">
        <v>58</v>
      </c>
      <c r="BS8" s="205" t="s">
        <v>59</v>
      </c>
      <c r="BT8" s="205" t="s">
        <v>60</v>
      </c>
      <c r="BU8" s="205" t="s">
        <v>61</v>
      </c>
      <c r="BV8" s="205" t="s">
        <v>62</v>
      </c>
      <c r="BW8" s="205" t="s">
        <v>63</v>
      </c>
      <c r="BX8" s="205" t="s">
        <v>64</v>
      </c>
      <c r="BY8" s="205" t="s">
        <v>65</v>
      </c>
      <c r="BZ8" s="205" t="s">
        <v>66</v>
      </c>
      <c r="CA8" s="205" t="s">
        <v>67</v>
      </c>
      <c r="CB8" s="205" t="s">
        <v>49</v>
      </c>
      <c r="CC8" s="23"/>
      <c r="CD8" s="23"/>
    </row>
    <row r="9" ht="30.0" hidden="1" customHeight="1">
      <c r="A9" s="17"/>
      <c r="B9" s="206"/>
      <c r="C9" s="17"/>
      <c r="D9" s="8"/>
      <c r="E9" s="376"/>
      <c r="F9" s="8"/>
      <c r="G9" s="8"/>
      <c r="H9" s="208"/>
      <c r="I9" s="8"/>
      <c r="J9" s="377"/>
      <c r="K9" s="209" t="s">
        <v>135</v>
      </c>
      <c r="L9" s="209" t="s">
        <v>136</v>
      </c>
      <c r="M9" s="209" t="s">
        <v>137</v>
      </c>
      <c r="N9" s="209" t="s">
        <v>138</v>
      </c>
      <c r="O9" s="209" t="s">
        <v>139</v>
      </c>
      <c r="P9" s="209" t="s">
        <v>140</v>
      </c>
      <c r="Q9" s="209" t="s">
        <v>144</v>
      </c>
      <c r="R9" s="209" t="s">
        <v>146</v>
      </c>
      <c r="S9" s="209" t="s">
        <v>147</v>
      </c>
      <c r="T9" s="209" t="s">
        <v>256</v>
      </c>
      <c r="U9" s="17"/>
      <c r="V9" s="17"/>
      <c r="W9" s="211"/>
      <c r="X9" s="17"/>
      <c r="Y9" s="378"/>
      <c r="Z9" s="378"/>
      <c r="AA9" s="17"/>
      <c r="AB9" s="379"/>
      <c r="AC9" s="232"/>
      <c r="AD9" s="380"/>
      <c r="AE9" s="17"/>
      <c r="AF9" s="381"/>
      <c r="AG9" s="381"/>
      <c r="AH9" s="381"/>
      <c r="AI9" s="381"/>
      <c r="AJ9" s="381"/>
      <c r="AK9" s="69"/>
      <c r="AL9" s="382"/>
      <c r="AM9" s="383"/>
      <c r="AN9" s="17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17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17"/>
      <c r="CD9" s="17"/>
    </row>
    <row r="10" ht="35.25" customHeight="1">
      <c r="A10" s="17"/>
      <c r="B10" s="220"/>
      <c r="C10" s="44"/>
      <c r="D10" s="221"/>
      <c r="E10" s="220"/>
      <c r="F10" s="221"/>
      <c r="G10" s="221"/>
      <c r="H10" s="221"/>
      <c r="I10" s="44"/>
      <c r="J10" s="17"/>
      <c r="K10" s="222" t="s">
        <v>179</v>
      </c>
      <c r="L10" s="17"/>
      <c r="M10" s="223"/>
      <c r="N10" s="44"/>
      <c r="O10" s="44"/>
      <c r="P10" s="44"/>
      <c r="Q10" s="44"/>
      <c r="R10" s="384"/>
      <c r="S10" s="384"/>
      <c r="T10" s="384"/>
      <c r="U10" s="227"/>
      <c r="V10" s="227" t="s">
        <v>151</v>
      </c>
      <c r="W10" s="227" t="s">
        <v>151</v>
      </c>
      <c r="X10" s="17"/>
      <c r="Y10" s="17"/>
      <c r="Z10" s="17"/>
      <c r="AA10" s="17"/>
      <c r="AB10" s="379"/>
      <c r="AC10" s="232"/>
      <c r="AD10" s="17"/>
      <c r="AE10" s="17"/>
      <c r="AF10" s="17"/>
      <c r="AG10" s="17"/>
      <c r="AH10" s="17"/>
      <c r="AI10" s="17"/>
      <c r="AJ10" s="17"/>
      <c r="AK10" s="17"/>
      <c r="AL10" s="385"/>
      <c r="AM10" s="386"/>
      <c r="AN10" s="17"/>
      <c r="AO10" s="387"/>
      <c r="AP10" s="232"/>
      <c r="AQ10" s="387"/>
      <c r="AR10" s="232"/>
      <c r="AS10" s="387"/>
      <c r="AT10" s="232"/>
      <c r="AU10" s="387"/>
      <c r="AV10" s="232"/>
      <c r="AW10" s="232"/>
      <c r="AX10" s="232"/>
      <c r="AY10" s="232"/>
      <c r="AZ10" s="17"/>
      <c r="BA10" s="17"/>
      <c r="BB10" s="23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</row>
    <row r="11" ht="57.0" customHeight="1">
      <c r="A11" s="23"/>
      <c r="B11" s="322"/>
      <c r="C11" s="31"/>
      <c r="D11" s="388" t="s">
        <v>257</v>
      </c>
      <c r="E11" s="389"/>
      <c r="F11" s="390" t="s">
        <v>53</v>
      </c>
      <c r="G11" s="235" t="s">
        <v>47</v>
      </c>
      <c r="H11" s="235">
        <v>1.0</v>
      </c>
      <c r="I11" s="390" t="s">
        <v>258</v>
      </c>
      <c r="J11" s="391">
        <v>94.5</v>
      </c>
      <c r="K11" s="392"/>
      <c r="L11" s="393"/>
      <c r="M11" s="394"/>
      <c r="N11" s="395"/>
      <c r="O11" s="396"/>
      <c r="P11" s="235"/>
      <c r="Q11" s="397"/>
      <c r="R11" s="398"/>
      <c r="S11" s="397"/>
      <c r="T11" s="397"/>
      <c r="U11" s="399">
        <f t="shared" ref="U11:U45" si="5">SUM(K11:T11)*J11</f>
        <v>0</v>
      </c>
      <c r="V11" s="235" t="str">
        <f t="shared" ref="V11:V45" si="6">IF(SUM(K11:T11)&gt;0,"Yes","No")</f>
        <v>No</v>
      </c>
      <c r="W11" s="398" t="str">
        <f t="shared" ref="W11:W45" si="7">IF(B11="New","Yes","No")</f>
        <v>No</v>
      </c>
      <c r="X11" s="23"/>
      <c r="Y11" s="242">
        <v>1.0</v>
      </c>
      <c r="Z11" s="244">
        <f t="shared" ref="Z11:Z45" si="8">Y11*SUM(K11:T11)</f>
        <v>0</v>
      </c>
      <c r="AA11" s="23"/>
      <c r="AB11" s="400">
        <v>1.7</v>
      </c>
      <c r="AC11" s="252">
        <f t="shared" ref="AC11:AC45" si="9">SUM(K11:T11)*AB11</f>
        <v>0</v>
      </c>
      <c r="AD11" s="229">
        <f t="shared" ref="AD11:AD12" si="10">K11*$H$11</f>
        <v>0</v>
      </c>
      <c r="AE11" s="229">
        <f t="shared" ref="AE11:AE45" si="11">L11*H11</f>
        <v>0</v>
      </c>
      <c r="AF11" s="229">
        <f t="shared" ref="AF11:AF45" si="12">M11*H11</f>
        <v>0</v>
      </c>
      <c r="AG11" s="229">
        <f t="shared" ref="AG11:AG45" si="13">N11*H11</f>
        <v>0</v>
      </c>
      <c r="AH11" s="229">
        <f t="shared" ref="AH11:AH45" si="14">O11*H11</f>
        <v>0</v>
      </c>
      <c r="AI11" s="229">
        <f t="shared" ref="AI11:AI45" si="15">P11*H11</f>
        <v>0</v>
      </c>
      <c r="AJ11" s="229">
        <f t="shared" ref="AJ11:AJ45" si="16">Q11*H11</f>
        <v>0</v>
      </c>
      <c r="AK11" s="229">
        <f t="shared" ref="AK11:AK45" si="17">R11*H11</f>
        <v>0</v>
      </c>
      <c r="AL11" s="229">
        <f t="shared" ref="AL11:AL45" si="18">S11*H11</f>
        <v>0</v>
      </c>
      <c r="AM11" s="229">
        <f t="shared" ref="AM11:AM45" si="19">T11*H11</f>
        <v>0</v>
      </c>
      <c r="AN11" s="240">
        <v>1.0</v>
      </c>
      <c r="AO11" s="401">
        <v>4.0</v>
      </c>
      <c r="AP11" s="252"/>
      <c r="AQ11" s="401"/>
      <c r="AR11" s="252"/>
      <c r="AS11" s="401"/>
      <c r="AT11" s="252"/>
      <c r="AU11" s="401">
        <v>1.0</v>
      </c>
      <c r="AV11" s="252"/>
      <c r="AW11" s="232"/>
      <c r="AX11" s="232"/>
      <c r="AY11" s="232"/>
      <c r="AZ11" s="23"/>
      <c r="BA11" s="23">
        <f t="shared" ref="BA11:BA69" si="20">IF(G11="XS",IF(SUM(K11:T11)&gt;0,SUM(K11:T11),0),0)*H11</f>
        <v>0</v>
      </c>
      <c r="BB11" s="23">
        <f t="shared" ref="BB11:BB69" si="21">IF(G11="S",IF(SUM(K11:T11)&gt;0,SUM(K11:T11),0),0)*H11</f>
        <v>0</v>
      </c>
      <c r="BC11" s="23">
        <f t="shared" ref="BC11:BC69" si="22">IF(G11="M",IF(SUM(K11:T11)&gt;0,SUM(K11:T11),0),0)*H11</f>
        <v>0</v>
      </c>
      <c r="BD11" s="23">
        <f t="shared" ref="BD11:BD69" si="23">IF(G11="L",IF(SUM(K11:T11)&gt;0,SUM(K11:T11),0),0)*H11</f>
        <v>0</v>
      </c>
      <c r="BE11" s="23">
        <f t="shared" ref="BE11:BE69" si="24">IF(G11="XL",IF(SUM(K11:T11)&gt;0,SUM(K11:T11),0),0)*H11</f>
        <v>0</v>
      </c>
      <c r="BF11" s="23">
        <f t="shared" ref="BF11:BF69" si="25">IF(G11="2XL",IF(SUM(K11:T11)&gt;0,SUM(K11:T11),0),0)*H11</f>
        <v>0</v>
      </c>
      <c r="BG11" s="23">
        <f t="shared" ref="BG11:BG69" si="26">IF(G11="3XL",IF(SUM(K11:T11)&gt;0,SUM(K11:T11),0),0)*H11</f>
        <v>0</v>
      </c>
      <c r="BH11" s="23">
        <f t="shared" ref="BH11:BH69" si="27">IF(G11="various",IF(SUM(K11:T11)&gt;0,SUM(K11:T11),0),0)*H11</f>
        <v>0</v>
      </c>
      <c r="BI11" s="23"/>
      <c r="BJ11" s="17">
        <f t="shared" ref="BJ11:BJ69" si="28">IF(E11="",IF(SUM(K11:T11)&gt;0,SUM(K11:T11),0),0)*H11</f>
        <v>0</v>
      </c>
      <c r="BK11" s="17">
        <f t="shared" ref="BK11:BK69" si="29">IF(E11="Dual tex.",IF(SUM(K11:T11)&gt;0,SUM(K11:T11),0),0)*H11</f>
        <v>0</v>
      </c>
      <c r="BL11" s="17"/>
      <c r="BM11" s="23">
        <f t="shared" ref="BM11:BM68" si="30">IF(F11="sloper",IF(SUM(K11:T11)&gt;0,SUM(K11:T11),0),0)*H11</f>
        <v>0</v>
      </c>
      <c r="BN11" s="23">
        <f t="shared" ref="BN11:BN68" si="31">IF(F11="footholds",IF(SUM(K11:T11)&gt;0,SUM(K11:T11),0),0)*H11</f>
        <v>0</v>
      </c>
      <c r="BO11" s="23">
        <f t="shared" ref="BO11:BO68" si="32">IF(F11="micros",IF(SUM(K11:T11)&gt;0,SUM(K11:T11),0),0)*H11</f>
        <v>0</v>
      </c>
      <c r="BP11" s="23">
        <f t="shared" ref="BP11:BP68" si="33">IF(F11="jug",IF(SUM(K11:T11)&gt;0,SUM(K11:T11),0),0)*H11</f>
        <v>0</v>
      </c>
      <c r="BQ11" s="23">
        <f t="shared" ref="BQ11:BQ68" si="34">IF(F11="ledge",IF(SUM(K11:T11)&gt;0,SUM(K11:T11),0),0)*H11</f>
        <v>0</v>
      </c>
      <c r="BR11" s="23">
        <f t="shared" ref="BR11:BR68" si="35">IF(F11="edge",IF(SUM(K11:T11)&gt;0,SUM(K11:T11),0),0)*H11</f>
        <v>0</v>
      </c>
      <c r="BS11" s="23">
        <f t="shared" ref="BS11:BS68" si="36">IF(F11="crimp",IF(SUM(K11:T11)&gt;0,SUM(K11:T11),0),0)*H11</f>
        <v>0</v>
      </c>
      <c r="BT11" s="23">
        <f t="shared" ref="BT11:BT68" si="37">IF(F11="incut",IF(SUM(K11:T11)&gt;0,SUM(K11:T11),0),0)*H11</f>
        <v>0</v>
      </c>
      <c r="BU11" s="23">
        <f t="shared" ref="BU11:BU68" si="38">IF(F11="dish",IF(SUM(K11:T11)&gt;0,SUM(K11:T11),0),0)*H11</f>
        <v>0</v>
      </c>
      <c r="BV11" s="23">
        <f t="shared" ref="BV11:BV68" si="39">IF(F11="pinch",IF(SUM(K11:T11)&gt;0,SUM(K11:T11),0),0)*H11</f>
        <v>0</v>
      </c>
      <c r="BW11" s="23">
        <f t="shared" ref="BW11:BW68" si="40">IF(F11="pocket",IF(SUM(K11:T11)&gt;0,SUM(K11:T11),0),0)*H11</f>
        <v>0</v>
      </c>
      <c r="BX11" s="23">
        <f t="shared" ref="BX11:BX68" si="41">IF(F11="insert",IF(SUM(K11:T11)&gt;0,SUM(K11:T11),0),0)*H11</f>
        <v>0</v>
      </c>
      <c r="BY11" s="23">
        <f t="shared" ref="BY11:BY68" si="42">IF(F11="feature",IF(SUM(K11:T11)&gt;0,SUM(K11:T11),0),0)*H11</f>
        <v>0</v>
      </c>
      <c r="BZ11" s="23">
        <f t="shared" ref="BZ11:BZ68" si="43">IF(F11="scoop",IF(SUM(K11:T11)&gt;0,SUM(K11:T11),0),0)*H11</f>
        <v>0</v>
      </c>
      <c r="CA11" s="23">
        <f t="shared" ref="CA11:CA68" si="44">IF(F11="positive",IF(SUM(K11:T11)&gt;0,SUM(K11:T11),0),0)*H11</f>
        <v>0</v>
      </c>
      <c r="CB11" s="23">
        <f t="shared" ref="CB11:CB68" si="45">IF(F11="various",IF(SUM(K11:T11)&gt;0,SUM(K11:T11),0),0)*H11</f>
        <v>0</v>
      </c>
      <c r="CC11" s="23"/>
      <c r="CD11" s="23"/>
    </row>
    <row r="12" ht="57.0" customHeight="1">
      <c r="A12" s="23"/>
      <c r="B12" s="272" t="s">
        <v>95</v>
      </c>
      <c r="C12" s="23"/>
      <c r="D12" s="254" t="s">
        <v>259</v>
      </c>
      <c r="E12" s="402"/>
      <c r="F12" s="403" t="s">
        <v>56</v>
      </c>
      <c r="G12" s="258" t="s">
        <v>47</v>
      </c>
      <c r="H12" s="258">
        <v>1.0</v>
      </c>
      <c r="I12" s="403" t="s">
        <v>258</v>
      </c>
      <c r="J12" s="404">
        <v>94.5</v>
      </c>
      <c r="K12" s="405"/>
      <c r="L12" s="406"/>
      <c r="M12" s="407"/>
      <c r="N12" s="408"/>
      <c r="O12" s="409"/>
      <c r="P12" s="258"/>
      <c r="Q12" s="260"/>
      <c r="R12" s="248"/>
      <c r="S12" s="260"/>
      <c r="T12" s="247"/>
      <c r="U12" s="262">
        <f t="shared" si="5"/>
        <v>0</v>
      </c>
      <c r="V12" s="258" t="str">
        <f t="shared" si="6"/>
        <v>No</v>
      </c>
      <c r="W12" s="248" t="str">
        <f t="shared" si="7"/>
        <v>Yes</v>
      </c>
      <c r="X12" s="23"/>
      <c r="Y12" s="247">
        <v>1.0</v>
      </c>
      <c r="Z12" s="248">
        <f t="shared" si="8"/>
        <v>0</v>
      </c>
      <c r="AA12" s="23"/>
      <c r="AB12" s="379">
        <v>1.6</v>
      </c>
      <c r="AC12" s="252">
        <f t="shared" si="9"/>
        <v>0</v>
      </c>
      <c r="AD12" s="229">
        <f t="shared" si="10"/>
        <v>0</v>
      </c>
      <c r="AE12" s="229">
        <f t="shared" si="11"/>
        <v>0</v>
      </c>
      <c r="AF12" s="229">
        <f t="shared" si="12"/>
        <v>0</v>
      </c>
      <c r="AG12" s="229">
        <f t="shared" si="13"/>
        <v>0</v>
      </c>
      <c r="AH12" s="229">
        <f t="shared" si="14"/>
        <v>0</v>
      </c>
      <c r="AI12" s="229">
        <f t="shared" si="15"/>
        <v>0</v>
      </c>
      <c r="AJ12" s="229">
        <f t="shared" si="16"/>
        <v>0</v>
      </c>
      <c r="AK12" s="229">
        <f t="shared" si="17"/>
        <v>0</v>
      </c>
      <c r="AL12" s="229">
        <f t="shared" si="18"/>
        <v>0</v>
      </c>
      <c r="AM12" s="229">
        <f t="shared" si="19"/>
        <v>0</v>
      </c>
      <c r="AN12" s="258">
        <v>1.0</v>
      </c>
      <c r="AO12" s="228">
        <v>3.0</v>
      </c>
      <c r="AP12" s="410"/>
      <c r="AQ12" s="228"/>
      <c r="AR12" s="232"/>
      <c r="AS12" s="387"/>
      <c r="AT12" s="232"/>
      <c r="AU12" s="387"/>
      <c r="AV12" s="232"/>
      <c r="AW12" s="387">
        <v>1.0</v>
      </c>
      <c r="AX12" s="232"/>
      <c r="AY12" s="387"/>
      <c r="AZ12" s="23"/>
      <c r="BA12" s="23">
        <f t="shared" si="20"/>
        <v>0</v>
      </c>
      <c r="BB12" s="23">
        <f t="shared" si="21"/>
        <v>0</v>
      </c>
      <c r="BC12" s="23">
        <f t="shared" si="22"/>
        <v>0</v>
      </c>
      <c r="BD12" s="23">
        <f t="shared" si="23"/>
        <v>0</v>
      </c>
      <c r="BE12" s="23">
        <f t="shared" si="24"/>
        <v>0</v>
      </c>
      <c r="BF12" s="23">
        <f t="shared" si="25"/>
        <v>0</v>
      </c>
      <c r="BG12" s="23">
        <f t="shared" si="26"/>
        <v>0</v>
      </c>
      <c r="BH12" s="23">
        <f t="shared" si="27"/>
        <v>0</v>
      </c>
      <c r="BI12" s="23"/>
      <c r="BJ12" s="17">
        <f t="shared" si="28"/>
        <v>0</v>
      </c>
      <c r="BK12" s="17">
        <f t="shared" si="29"/>
        <v>0</v>
      </c>
      <c r="BL12" s="17"/>
      <c r="BM12" s="23">
        <f t="shared" si="30"/>
        <v>0</v>
      </c>
      <c r="BN12" s="23">
        <f t="shared" si="31"/>
        <v>0</v>
      </c>
      <c r="BO12" s="23">
        <f t="shared" si="32"/>
        <v>0</v>
      </c>
      <c r="BP12" s="23">
        <f t="shared" si="33"/>
        <v>0</v>
      </c>
      <c r="BQ12" s="23">
        <f t="shared" si="34"/>
        <v>0</v>
      </c>
      <c r="BR12" s="23">
        <f t="shared" si="35"/>
        <v>0</v>
      </c>
      <c r="BS12" s="23">
        <f t="shared" si="36"/>
        <v>0</v>
      </c>
      <c r="BT12" s="23">
        <f t="shared" si="37"/>
        <v>0</v>
      </c>
      <c r="BU12" s="23">
        <f t="shared" si="38"/>
        <v>0</v>
      </c>
      <c r="BV12" s="23">
        <f t="shared" si="39"/>
        <v>0</v>
      </c>
      <c r="BW12" s="23">
        <f t="shared" si="40"/>
        <v>0</v>
      </c>
      <c r="BX12" s="23">
        <f t="shared" si="41"/>
        <v>0</v>
      </c>
      <c r="BY12" s="23">
        <f t="shared" si="42"/>
        <v>0</v>
      </c>
      <c r="BZ12" s="23">
        <f t="shared" si="43"/>
        <v>0</v>
      </c>
      <c r="CA12" s="23">
        <f t="shared" si="44"/>
        <v>0</v>
      </c>
      <c r="CB12" s="23">
        <f t="shared" si="45"/>
        <v>0</v>
      </c>
      <c r="CC12" s="23"/>
      <c r="CD12" s="23"/>
    </row>
    <row r="13" ht="57.0" customHeight="1">
      <c r="A13" s="23"/>
      <c r="B13" s="272"/>
      <c r="C13" s="23"/>
      <c r="D13" s="8" t="s">
        <v>260</v>
      </c>
      <c r="E13" s="411"/>
      <c r="F13" s="381" t="s">
        <v>56</v>
      </c>
      <c r="G13" s="17" t="s">
        <v>47</v>
      </c>
      <c r="H13" s="17">
        <v>1.0</v>
      </c>
      <c r="I13" s="381" t="s">
        <v>258</v>
      </c>
      <c r="J13" s="412">
        <v>94.5</v>
      </c>
      <c r="K13" s="413"/>
      <c r="L13" s="414"/>
      <c r="M13" s="415"/>
      <c r="N13" s="416"/>
      <c r="O13" s="417"/>
      <c r="P13" s="17"/>
      <c r="Q13" s="266"/>
      <c r="R13" s="269"/>
      <c r="S13" s="266"/>
      <c r="T13" s="73"/>
      <c r="U13" s="268">
        <f t="shared" si="5"/>
        <v>0</v>
      </c>
      <c r="V13" s="17" t="str">
        <f t="shared" si="6"/>
        <v>No</v>
      </c>
      <c r="W13" s="269" t="str">
        <f t="shared" si="7"/>
        <v>No</v>
      </c>
      <c r="X13" s="23"/>
      <c r="Y13" s="247">
        <v>1.0</v>
      </c>
      <c r="Z13" s="248">
        <f t="shared" si="8"/>
        <v>0</v>
      </c>
      <c r="AA13" s="23"/>
      <c r="AB13" s="379">
        <v>1.8</v>
      </c>
      <c r="AC13" s="252">
        <f t="shared" si="9"/>
        <v>0</v>
      </c>
      <c r="AD13" s="229">
        <f t="shared" ref="AD13:AD14" si="46">K13*H13</f>
        <v>0</v>
      </c>
      <c r="AE13" s="229">
        <f t="shared" si="11"/>
        <v>0</v>
      </c>
      <c r="AF13" s="229">
        <f t="shared" si="12"/>
        <v>0</v>
      </c>
      <c r="AG13" s="229">
        <f t="shared" si="13"/>
        <v>0</v>
      </c>
      <c r="AH13" s="229">
        <f t="shared" si="14"/>
        <v>0</v>
      </c>
      <c r="AI13" s="229">
        <f t="shared" si="15"/>
        <v>0</v>
      </c>
      <c r="AJ13" s="229">
        <f t="shared" si="16"/>
        <v>0</v>
      </c>
      <c r="AK13" s="229">
        <f t="shared" si="17"/>
        <v>0</v>
      </c>
      <c r="AL13" s="229">
        <f t="shared" si="18"/>
        <v>0</v>
      </c>
      <c r="AM13" s="229">
        <f t="shared" si="19"/>
        <v>0</v>
      </c>
      <c r="AN13" s="296">
        <v>1.0</v>
      </c>
      <c r="AO13" s="228">
        <v>4.0</v>
      </c>
      <c r="AP13" s="410"/>
      <c r="AQ13" s="228"/>
      <c r="AR13" s="232"/>
      <c r="AS13" s="387"/>
      <c r="AT13" s="232"/>
      <c r="AU13" s="387">
        <v>1.0</v>
      </c>
      <c r="AV13" s="232"/>
      <c r="AW13" s="387"/>
      <c r="AX13" s="232"/>
      <c r="AY13" s="387"/>
      <c r="AZ13" s="23"/>
      <c r="BA13" s="23">
        <f t="shared" si="20"/>
        <v>0</v>
      </c>
      <c r="BB13" s="23">
        <f t="shared" si="21"/>
        <v>0</v>
      </c>
      <c r="BC13" s="23">
        <f t="shared" si="22"/>
        <v>0</v>
      </c>
      <c r="BD13" s="23">
        <f t="shared" si="23"/>
        <v>0</v>
      </c>
      <c r="BE13" s="23">
        <f t="shared" si="24"/>
        <v>0</v>
      </c>
      <c r="BF13" s="23">
        <f t="shared" si="25"/>
        <v>0</v>
      </c>
      <c r="BG13" s="23">
        <f t="shared" si="26"/>
        <v>0</v>
      </c>
      <c r="BH13" s="23">
        <f t="shared" si="27"/>
        <v>0</v>
      </c>
      <c r="BI13" s="23"/>
      <c r="BJ13" s="17">
        <f t="shared" si="28"/>
        <v>0</v>
      </c>
      <c r="BK13" s="17">
        <f t="shared" si="29"/>
        <v>0</v>
      </c>
      <c r="BL13" s="17"/>
      <c r="BM13" s="23">
        <f t="shared" si="30"/>
        <v>0</v>
      </c>
      <c r="BN13" s="23">
        <f t="shared" si="31"/>
        <v>0</v>
      </c>
      <c r="BO13" s="23">
        <f t="shared" si="32"/>
        <v>0</v>
      </c>
      <c r="BP13" s="23">
        <f t="shared" si="33"/>
        <v>0</v>
      </c>
      <c r="BQ13" s="23">
        <f t="shared" si="34"/>
        <v>0</v>
      </c>
      <c r="BR13" s="23">
        <f t="shared" si="35"/>
        <v>0</v>
      </c>
      <c r="BS13" s="23">
        <f t="shared" si="36"/>
        <v>0</v>
      </c>
      <c r="BT13" s="23">
        <f t="shared" si="37"/>
        <v>0</v>
      </c>
      <c r="BU13" s="23">
        <f t="shared" si="38"/>
        <v>0</v>
      </c>
      <c r="BV13" s="23">
        <f t="shared" si="39"/>
        <v>0</v>
      </c>
      <c r="BW13" s="23">
        <f t="shared" si="40"/>
        <v>0</v>
      </c>
      <c r="BX13" s="23">
        <f t="shared" si="41"/>
        <v>0</v>
      </c>
      <c r="BY13" s="23">
        <f t="shared" si="42"/>
        <v>0</v>
      </c>
      <c r="BZ13" s="23">
        <f t="shared" si="43"/>
        <v>0</v>
      </c>
      <c r="CA13" s="23">
        <f t="shared" si="44"/>
        <v>0</v>
      </c>
      <c r="CB13" s="23">
        <f t="shared" si="45"/>
        <v>0</v>
      </c>
      <c r="CC13" s="23"/>
      <c r="CD13" s="418"/>
    </row>
    <row r="14" ht="57.0" customHeight="1">
      <c r="A14" s="23"/>
      <c r="B14" s="272" t="s">
        <v>95</v>
      </c>
      <c r="C14" s="23"/>
      <c r="D14" s="254" t="s">
        <v>261</v>
      </c>
      <c r="E14" s="402"/>
      <c r="F14" s="403" t="s">
        <v>56</v>
      </c>
      <c r="G14" s="258" t="s">
        <v>47</v>
      </c>
      <c r="H14" s="258">
        <v>1.0</v>
      </c>
      <c r="I14" s="403" t="s">
        <v>258</v>
      </c>
      <c r="J14" s="404">
        <v>96.0</v>
      </c>
      <c r="K14" s="405"/>
      <c r="L14" s="406"/>
      <c r="M14" s="407"/>
      <c r="N14" s="408"/>
      <c r="O14" s="409"/>
      <c r="P14" s="258"/>
      <c r="Q14" s="260"/>
      <c r="R14" s="248"/>
      <c r="S14" s="260"/>
      <c r="T14" s="260"/>
      <c r="U14" s="301">
        <f t="shared" si="5"/>
        <v>0</v>
      </c>
      <c r="V14" s="258" t="str">
        <f t="shared" si="6"/>
        <v>No</v>
      </c>
      <c r="W14" s="248" t="str">
        <f t="shared" si="7"/>
        <v>Yes</v>
      </c>
      <c r="X14" s="23"/>
      <c r="Y14" s="247">
        <v>1.0</v>
      </c>
      <c r="Z14" s="248">
        <f t="shared" si="8"/>
        <v>0</v>
      </c>
      <c r="AA14" s="23"/>
      <c r="AB14" s="379">
        <v>2.05</v>
      </c>
      <c r="AC14" s="252">
        <f t="shared" si="9"/>
        <v>0</v>
      </c>
      <c r="AD14" s="229">
        <f t="shared" si="46"/>
        <v>0</v>
      </c>
      <c r="AE14" s="229">
        <f t="shared" si="11"/>
        <v>0</v>
      </c>
      <c r="AF14" s="229">
        <f t="shared" si="12"/>
        <v>0</v>
      </c>
      <c r="AG14" s="229">
        <f t="shared" si="13"/>
        <v>0</v>
      </c>
      <c r="AH14" s="229">
        <f t="shared" si="14"/>
        <v>0</v>
      </c>
      <c r="AI14" s="229">
        <f t="shared" si="15"/>
        <v>0</v>
      </c>
      <c r="AJ14" s="229">
        <f t="shared" si="16"/>
        <v>0</v>
      </c>
      <c r="AK14" s="229">
        <f t="shared" si="17"/>
        <v>0</v>
      </c>
      <c r="AL14" s="229">
        <f t="shared" si="18"/>
        <v>0</v>
      </c>
      <c r="AM14" s="229">
        <f t="shared" si="19"/>
        <v>0</v>
      </c>
      <c r="AN14" s="296">
        <v>1.0</v>
      </c>
      <c r="AO14" s="228">
        <v>3.0</v>
      </c>
      <c r="AP14" s="410"/>
      <c r="AQ14" s="228"/>
      <c r="AR14" s="232"/>
      <c r="AS14" s="387"/>
      <c r="AT14" s="232"/>
      <c r="AU14" s="387"/>
      <c r="AV14" s="232"/>
      <c r="AW14" s="387"/>
      <c r="AX14" s="232">
        <v>1.0</v>
      </c>
      <c r="AY14" s="387"/>
      <c r="AZ14" s="23"/>
      <c r="BA14" s="23">
        <f t="shared" si="20"/>
        <v>0</v>
      </c>
      <c r="BB14" s="23">
        <f t="shared" si="21"/>
        <v>0</v>
      </c>
      <c r="BC14" s="23">
        <f t="shared" si="22"/>
        <v>0</v>
      </c>
      <c r="BD14" s="23">
        <f t="shared" si="23"/>
        <v>0</v>
      </c>
      <c r="BE14" s="23">
        <f t="shared" si="24"/>
        <v>0</v>
      </c>
      <c r="BF14" s="23">
        <f t="shared" si="25"/>
        <v>0</v>
      </c>
      <c r="BG14" s="23">
        <f t="shared" si="26"/>
        <v>0</v>
      </c>
      <c r="BH14" s="23">
        <f t="shared" si="27"/>
        <v>0</v>
      </c>
      <c r="BI14" s="23"/>
      <c r="BJ14" s="17">
        <f t="shared" si="28"/>
        <v>0</v>
      </c>
      <c r="BK14" s="17">
        <f t="shared" si="29"/>
        <v>0</v>
      </c>
      <c r="BL14" s="17"/>
      <c r="BM14" s="23">
        <f t="shared" si="30"/>
        <v>0</v>
      </c>
      <c r="BN14" s="23">
        <f t="shared" si="31"/>
        <v>0</v>
      </c>
      <c r="BO14" s="23">
        <f t="shared" si="32"/>
        <v>0</v>
      </c>
      <c r="BP14" s="23">
        <f t="shared" si="33"/>
        <v>0</v>
      </c>
      <c r="BQ14" s="23">
        <f t="shared" si="34"/>
        <v>0</v>
      </c>
      <c r="BR14" s="23">
        <f t="shared" si="35"/>
        <v>0</v>
      </c>
      <c r="BS14" s="23">
        <f t="shared" si="36"/>
        <v>0</v>
      </c>
      <c r="BT14" s="23">
        <f t="shared" si="37"/>
        <v>0</v>
      </c>
      <c r="BU14" s="23">
        <f t="shared" si="38"/>
        <v>0</v>
      </c>
      <c r="BV14" s="23">
        <f t="shared" si="39"/>
        <v>0</v>
      </c>
      <c r="BW14" s="23">
        <f t="shared" si="40"/>
        <v>0</v>
      </c>
      <c r="BX14" s="23">
        <f t="shared" si="41"/>
        <v>0</v>
      </c>
      <c r="BY14" s="23">
        <f t="shared" si="42"/>
        <v>0</v>
      </c>
      <c r="BZ14" s="23">
        <f t="shared" si="43"/>
        <v>0</v>
      </c>
      <c r="CA14" s="23">
        <f t="shared" si="44"/>
        <v>0</v>
      </c>
      <c r="CB14" s="23">
        <f t="shared" si="45"/>
        <v>0</v>
      </c>
      <c r="CC14" s="23"/>
      <c r="CD14" s="136"/>
    </row>
    <row r="15" ht="57.0" customHeight="1">
      <c r="A15" s="17"/>
      <c r="B15" s="272"/>
      <c r="C15" s="23"/>
      <c r="D15" s="8" t="s">
        <v>262</v>
      </c>
      <c r="E15" s="411"/>
      <c r="F15" s="381" t="s">
        <v>56</v>
      </c>
      <c r="G15" s="17" t="s">
        <v>46</v>
      </c>
      <c r="H15" s="17">
        <v>1.0</v>
      </c>
      <c r="I15" s="381" t="s">
        <v>258</v>
      </c>
      <c r="J15" s="412">
        <v>89.25</v>
      </c>
      <c r="K15" s="419" t="s">
        <v>263</v>
      </c>
      <c r="L15" s="420"/>
      <c r="M15" s="420"/>
      <c r="N15" s="420"/>
      <c r="O15" s="420"/>
      <c r="P15" s="420"/>
      <c r="Q15" s="420"/>
      <c r="R15" s="420"/>
      <c r="S15" s="420"/>
      <c r="T15" s="421"/>
      <c r="U15" s="422">
        <f t="shared" si="5"/>
        <v>0</v>
      </c>
      <c r="V15" s="17" t="str">
        <f t="shared" si="6"/>
        <v>No</v>
      </c>
      <c r="W15" s="269" t="str">
        <f t="shared" si="7"/>
        <v>No</v>
      </c>
      <c r="X15" s="23"/>
      <c r="Y15" s="247">
        <v>1.0</v>
      </c>
      <c r="Z15" s="248">
        <f t="shared" si="8"/>
        <v>0</v>
      </c>
      <c r="AA15" s="17"/>
      <c r="AB15" s="379">
        <v>1.4</v>
      </c>
      <c r="AC15" s="252">
        <f t="shared" si="9"/>
        <v>0</v>
      </c>
      <c r="AD15" s="229"/>
      <c r="AE15" s="229">
        <f t="shared" si="11"/>
        <v>0</v>
      </c>
      <c r="AF15" s="229">
        <f t="shared" si="12"/>
        <v>0</v>
      </c>
      <c r="AG15" s="229">
        <f t="shared" si="13"/>
        <v>0</v>
      </c>
      <c r="AH15" s="229">
        <f t="shared" si="14"/>
        <v>0</v>
      </c>
      <c r="AI15" s="229">
        <f t="shared" si="15"/>
        <v>0</v>
      </c>
      <c r="AJ15" s="229">
        <f t="shared" si="16"/>
        <v>0</v>
      </c>
      <c r="AK15" s="229">
        <f t="shared" si="17"/>
        <v>0</v>
      </c>
      <c r="AL15" s="229">
        <f t="shared" si="18"/>
        <v>0</v>
      </c>
      <c r="AM15" s="229">
        <f t="shared" si="19"/>
        <v>0</v>
      </c>
      <c r="AN15" s="296">
        <v>1.0</v>
      </c>
      <c r="AO15" s="228">
        <v>4.0</v>
      </c>
      <c r="AP15" s="410"/>
      <c r="AQ15" s="228"/>
      <c r="AR15" s="232"/>
      <c r="AS15" s="387"/>
      <c r="AT15" s="232"/>
      <c r="AU15" s="387"/>
      <c r="AV15" s="232">
        <v>1.0</v>
      </c>
      <c r="AW15" s="387"/>
      <c r="AX15" s="232"/>
      <c r="AY15" s="387"/>
      <c r="AZ15" s="17"/>
      <c r="BA15" s="23">
        <f t="shared" si="20"/>
        <v>0</v>
      </c>
      <c r="BB15" s="23">
        <f t="shared" si="21"/>
        <v>0</v>
      </c>
      <c r="BC15" s="23">
        <f t="shared" si="22"/>
        <v>0</v>
      </c>
      <c r="BD15" s="23">
        <f t="shared" si="23"/>
        <v>0</v>
      </c>
      <c r="BE15" s="23">
        <f t="shared" si="24"/>
        <v>0</v>
      </c>
      <c r="BF15" s="23">
        <f t="shared" si="25"/>
        <v>0</v>
      </c>
      <c r="BG15" s="23">
        <f t="shared" si="26"/>
        <v>0</v>
      </c>
      <c r="BH15" s="23">
        <f t="shared" si="27"/>
        <v>0</v>
      </c>
      <c r="BI15" s="23"/>
      <c r="BJ15" s="17">
        <f t="shared" si="28"/>
        <v>0</v>
      </c>
      <c r="BK15" s="17">
        <f t="shared" si="29"/>
        <v>0</v>
      </c>
      <c r="BL15" s="17"/>
      <c r="BM15" s="23">
        <f t="shared" si="30"/>
        <v>0</v>
      </c>
      <c r="BN15" s="23">
        <f t="shared" si="31"/>
        <v>0</v>
      </c>
      <c r="BO15" s="23">
        <f t="shared" si="32"/>
        <v>0</v>
      </c>
      <c r="BP15" s="23">
        <f t="shared" si="33"/>
        <v>0</v>
      </c>
      <c r="BQ15" s="23">
        <f t="shared" si="34"/>
        <v>0</v>
      </c>
      <c r="BR15" s="23">
        <f t="shared" si="35"/>
        <v>0</v>
      </c>
      <c r="BS15" s="23">
        <f t="shared" si="36"/>
        <v>0</v>
      </c>
      <c r="BT15" s="23">
        <f t="shared" si="37"/>
        <v>0</v>
      </c>
      <c r="BU15" s="23">
        <f t="shared" si="38"/>
        <v>0</v>
      </c>
      <c r="BV15" s="23">
        <f t="shared" si="39"/>
        <v>0</v>
      </c>
      <c r="BW15" s="23">
        <f t="shared" si="40"/>
        <v>0</v>
      </c>
      <c r="BX15" s="23">
        <f t="shared" si="41"/>
        <v>0</v>
      </c>
      <c r="BY15" s="23">
        <f t="shared" si="42"/>
        <v>0</v>
      </c>
      <c r="BZ15" s="23">
        <f t="shared" si="43"/>
        <v>0</v>
      </c>
      <c r="CA15" s="23">
        <f t="shared" si="44"/>
        <v>0</v>
      </c>
      <c r="CB15" s="23">
        <f t="shared" si="45"/>
        <v>0</v>
      </c>
      <c r="CC15" s="23"/>
      <c r="CD15" s="140"/>
    </row>
    <row r="16" ht="57.0" customHeight="1">
      <c r="A16" s="17"/>
      <c r="B16" s="272" t="s">
        <v>95</v>
      </c>
      <c r="C16" s="23"/>
      <c r="D16" s="254" t="s">
        <v>264</v>
      </c>
      <c r="E16" s="402"/>
      <c r="F16" s="403" t="s">
        <v>67</v>
      </c>
      <c r="G16" s="258" t="s">
        <v>46</v>
      </c>
      <c r="H16" s="258">
        <v>3.0</v>
      </c>
      <c r="I16" s="403" t="s">
        <v>258</v>
      </c>
      <c r="J16" s="404">
        <v>99.75</v>
      </c>
      <c r="K16" s="405"/>
      <c r="L16" s="406"/>
      <c r="M16" s="407"/>
      <c r="N16" s="408"/>
      <c r="O16" s="409"/>
      <c r="P16" s="258"/>
      <c r="Q16" s="260"/>
      <c r="R16" s="248"/>
      <c r="S16" s="260"/>
      <c r="T16" s="260"/>
      <c r="U16" s="301">
        <f t="shared" si="5"/>
        <v>0</v>
      </c>
      <c r="V16" s="258" t="str">
        <f t="shared" si="6"/>
        <v>No</v>
      </c>
      <c r="W16" s="248" t="str">
        <f t="shared" si="7"/>
        <v>Yes</v>
      </c>
      <c r="X16" s="23"/>
      <c r="Y16" s="247">
        <v>1.0</v>
      </c>
      <c r="Z16" s="248">
        <f t="shared" si="8"/>
        <v>0</v>
      </c>
      <c r="AA16" s="17"/>
      <c r="AB16" s="379">
        <v>2.0</v>
      </c>
      <c r="AC16" s="252">
        <f t="shared" si="9"/>
        <v>0</v>
      </c>
      <c r="AD16" s="229">
        <f t="shared" ref="AD16:AD45" si="47">K16*H16</f>
        <v>0</v>
      </c>
      <c r="AE16" s="229">
        <f t="shared" si="11"/>
        <v>0</v>
      </c>
      <c r="AF16" s="229">
        <f t="shared" si="12"/>
        <v>0</v>
      </c>
      <c r="AG16" s="229">
        <f t="shared" si="13"/>
        <v>0</v>
      </c>
      <c r="AH16" s="229">
        <f t="shared" si="14"/>
        <v>0</v>
      </c>
      <c r="AI16" s="229">
        <f t="shared" si="15"/>
        <v>0</v>
      </c>
      <c r="AJ16" s="229">
        <f t="shared" si="16"/>
        <v>0</v>
      </c>
      <c r="AK16" s="229">
        <f t="shared" si="17"/>
        <v>0</v>
      </c>
      <c r="AL16" s="229">
        <f t="shared" si="18"/>
        <v>0</v>
      </c>
      <c r="AM16" s="229">
        <f t="shared" si="19"/>
        <v>0</v>
      </c>
      <c r="AN16" s="296">
        <v>1.0</v>
      </c>
      <c r="AO16" s="228">
        <v>9.0</v>
      </c>
      <c r="AP16" s="410"/>
      <c r="AQ16" s="228"/>
      <c r="AR16" s="232"/>
      <c r="AS16" s="387"/>
      <c r="AT16" s="232"/>
      <c r="AU16" s="387">
        <v>1.0</v>
      </c>
      <c r="AV16" s="232">
        <v>1.0</v>
      </c>
      <c r="AW16" s="387"/>
      <c r="AX16" s="232"/>
      <c r="AY16" s="387"/>
      <c r="AZ16" s="17"/>
      <c r="BA16" s="23">
        <f t="shared" si="20"/>
        <v>0</v>
      </c>
      <c r="BB16" s="23">
        <f t="shared" si="21"/>
        <v>0</v>
      </c>
      <c r="BC16" s="23">
        <f t="shared" si="22"/>
        <v>0</v>
      </c>
      <c r="BD16" s="23">
        <f t="shared" si="23"/>
        <v>0</v>
      </c>
      <c r="BE16" s="23">
        <f t="shared" si="24"/>
        <v>0</v>
      </c>
      <c r="BF16" s="23">
        <f t="shared" si="25"/>
        <v>0</v>
      </c>
      <c r="BG16" s="23">
        <f t="shared" si="26"/>
        <v>0</v>
      </c>
      <c r="BH16" s="23">
        <f t="shared" si="27"/>
        <v>0</v>
      </c>
      <c r="BI16" s="23"/>
      <c r="BJ16" s="17">
        <f t="shared" si="28"/>
        <v>0</v>
      </c>
      <c r="BK16" s="17">
        <f t="shared" si="29"/>
        <v>0</v>
      </c>
      <c r="BL16" s="17"/>
      <c r="BM16" s="23">
        <f t="shared" si="30"/>
        <v>0</v>
      </c>
      <c r="BN16" s="23">
        <f t="shared" si="31"/>
        <v>0</v>
      </c>
      <c r="BO16" s="23">
        <f t="shared" si="32"/>
        <v>0</v>
      </c>
      <c r="BP16" s="23">
        <f t="shared" si="33"/>
        <v>0</v>
      </c>
      <c r="BQ16" s="23">
        <f t="shared" si="34"/>
        <v>0</v>
      </c>
      <c r="BR16" s="23">
        <f t="shared" si="35"/>
        <v>0</v>
      </c>
      <c r="BS16" s="23">
        <f t="shared" si="36"/>
        <v>0</v>
      </c>
      <c r="BT16" s="23">
        <f t="shared" si="37"/>
        <v>0</v>
      </c>
      <c r="BU16" s="23">
        <f t="shared" si="38"/>
        <v>0</v>
      </c>
      <c r="BV16" s="23">
        <f t="shared" si="39"/>
        <v>0</v>
      </c>
      <c r="BW16" s="23">
        <f t="shared" si="40"/>
        <v>0</v>
      </c>
      <c r="BX16" s="23">
        <f t="shared" si="41"/>
        <v>0</v>
      </c>
      <c r="BY16" s="23">
        <f t="shared" si="42"/>
        <v>0</v>
      </c>
      <c r="BZ16" s="23">
        <f t="shared" si="43"/>
        <v>0</v>
      </c>
      <c r="CA16" s="23">
        <f t="shared" si="44"/>
        <v>0</v>
      </c>
      <c r="CB16" s="23">
        <f t="shared" si="45"/>
        <v>0</v>
      </c>
      <c r="CC16" s="23"/>
      <c r="CD16" s="423"/>
    </row>
    <row r="17" ht="57.0" customHeight="1">
      <c r="A17" s="17"/>
      <c r="B17" s="272" t="s">
        <v>95</v>
      </c>
      <c r="C17" s="23"/>
      <c r="D17" s="8" t="s">
        <v>265</v>
      </c>
      <c r="E17" s="411"/>
      <c r="F17" s="381" t="s">
        <v>56</v>
      </c>
      <c r="G17" s="17" t="s">
        <v>46</v>
      </c>
      <c r="H17" s="17">
        <v>3.0</v>
      </c>
      <c r="I17" s="381" t="s">
        <v>258</v>
      </c>
      <c r="J17" s="412">
        <v>95.0</v>
      </c>
      <c r="K17" s="413"/>
      <c r="L17" s="414"/>
      <c r="M17" s="415"/>
      <c r="N17" s="416"/>
      <c r="O17" s="417"/>
      <c r="P17" s="17"/>
      <c r="Q17" s="266"/>
      <c r="R17" s="269"/>
      <c r="S17" s="266"/>
      <c r="T17" s="266"/>
      <c r="U17" s="422">
        <f t="shared" si="5"/>
        <v>0</v>
      </c>
      <c r="V17" s="17" t="str">
        <f t="shared" si="6"/>
        <v>No</v>
      </c>
      <c r="W17" s="269" t="str">
        <f t="shared" si="7"/>
        <v>Yes</v>
      </c>
      <c r="X17" s="23"/>
      <c r="Y17" s="247">
        <v>1.0</v>
      </c>
      <c r="Z17" s="248">
        <f t="shared" si="8"/>
        <v>0</v>
      </c>
      <c r="AA17" s="17"/>
      <c r="AB17" s="379">
        <v>3.0</v>
      </c>
      <c r="AC17" s="252">
        <f t="shared" si="9"/>
        <v>0</v>
      </c>
      <c r="AD17" s="229">
        <f t="shared" si="47"/>
        <v>0</v>
      </c>
      <c r="AE17" s="229">
        <f t="shared" si="11"/>
        <v>0</v>
      </c>
      <c r="AF17" s="229">
        <f t="shared" si="12"/>
        <v>0</v>
      </c>
      <c r="AG17" s="229">
        <f t="shared" si="13"/>
        <v>0</v>
      </c>
      <c r="AH17" s="229">
        <f t="shared" si="14"/>
        <v>0</v>
      </c>
      <c r="AI17" s="229">
        <f t="shared" si="15"/>
        <v>0</v>
      </c>
      <c r="AJ17" s="229">
        <f t="shared" si="16"/>
        <v>0</v>
      </c>
      <c r="AK17" s="229">
        <f t="shared" si="17"/>
        <v>0</v>
      </c>
      <c r="AL17" s="229">
        <f t="shared" si="18"/>
        <v>0</v>
      </c>
      <c r="AM17" s="229">
        <f t="shared" si="19"/>
        <v>0</v>
      </c>
      <c r="AN17" s="296">
        <v>1.0</v>
      </c>
      <c r="AO17" s="228">
        <v>9.0</v>
      </c>
      <c r="AP17" s="410"/>
      <c r="AQ17" s="228"/>
      <c r="AR17" s="232"/>
      <c r="AS17" s="387"/>
      <c r="AT17" s="232"/>
      <c r="AU17" s="387"/>
      <c r="AV17" s="232"/>
      <c r="AW17" s="387">
        <v>1.0</v>
      </c>
      <c r="AX17" s="232">
        <v>1.0</v>
      </c>
      <c r="AY17" s="387">
        <v>1.0</v>
      </c>
      <c r="AZ17" s="17"/>
      <c r="BA17" s="23">
        <f t="shared" si="20"/>
        <v>0</v>
      </c>
      <c r="BB17" s="23">
        <f t="shared" si="21"/>
        <v>0</v>
      </c>
      <c r="BC17" s="23">
        <f t="shared" si="22"/>
        <v>0</v>
      </c>
      <c r="BD17" s="23">
        <f t="shared" si="23"/>
        <v>0</v>
      </c>
      <c r="BE17" s="23">
        <f t="shared" si="24"/>
        <v>0</v>
      </c>
      <c r="BF17" s="23">
        <f t="shared" si="25"/>
        <v>0</v>
      </c>
      <c r="BG17" s="23">
        <f t="shared" si="26"/>
        <v>0</v>
      </c>
      <c r="BH17" s="23">
        <f t="shared" si="27"/>
        <v>0</v>
      </c>
      <c r="BI17" s="23"/>
      <c r="BJ17" s="17">
        <f t="shared" si="28"/>
        <v>0</v>
      </c>
      <c r="BK17" s="17">
        <f t="shared" si="29"/>
        <v>0</v>
      </c>
      <c r="BL17" s="17"/>
      <c r="BM17" s="23">
        <f t="shared" si="30"/>
        <v>0</v>
      </c>
      <c r="BN17" s="23">
        <f t="shared" si="31"/>
        <v>0</v>
      </c>
      <c r="BO17" s="23">
        <f t="shared" si="32"/>
        <v>0</v>
      </c>
      <c r="BP17" s="23">
        <f t="shared" si="33"/>
        <v>0</v>
      </c>
      <c r="BQ17" s="23">
        <f t="shared" si="34"/>
        <v>0</v>
      </c>
      <c r="BR17" s="23">
        <f t="shared" si="35"/>
        <v>0</v>
      </c>
      <c r="BS17" s="23">
        <f t="shared" si="36"/>
        <v>0</v>
      </c>
      <c r="BT17" s="23">
        <f t="shared" si="37"/>
        <v>0</v>
      </c>
      <c r="BU17" s="23">
        <f t="shared" si="38"/>
        <v>0</v>
      </c>
      <c r="BV17" s="23">
        <f t="shared" si="39"/>
        <v>0</v>
      </c>
      <c r="BW17" s="23">
        <f t="shared" si="40"/>
        <v>0</v>
      </c>
      <c r="BX17" s="23">
        <f t="shared" si="41"/>
        <v>0</v>
      </c>
      <c r="BY17" s="23">
        <f t="shared" si="42"/>
        <v>0</v>
      </c>
      <c r="BZ17" s="23">
        <f t="shared" si="43"/>
        <v>0</v>
      </c>
      <c r="CA17" s="23">
        <f t="shared" si="44"/>
        <v>0</v>
      </c>
      <c r="CB17" s="23">
        <f t="shared" si="45"/>
        <v>0</v>
      </c>
      <c r="CC17" s="23"/>
      <c r="CD17" s="423"/>
    </row>
    <row r="18" ht="57.0" customHeight="1">
      <c r="A18" s="23"/>
      <c r="B18" s="272"/>
      <c r="C18" s="23"/>
      <c r="D18" s="254" t="s">
        <v>266</v>
      </c>
      <c r="E18" s="402"/>
      <c r="F18" s="403" t="s">
        <v>56</v>
      </c>
      <c r="G18" s="258" t="s">
        <v>46</v>
      </c>
      <c r="H18" s="258">
        <v>3.0</v>
      </c>
      <c r="I18" s="403" t="s">
        <v>258</v>
      </c>
      <c r="J18" s="404">
        <v>87.15</v>
      </c>
      <c r="K18" s="405"/>
      <c r="L18" s="406"/>
      <c r="M18" s="407"/>
      <c r="N18" s="408"/>
      <c r="O18" s="409"/>
      <c r="P18" s="258"/>
      <c r="Q18" s="260"/>
      <c r="R18" s="248"/>
      <c r="S18" s="260"/>
      <c r="T18" s="260"/>
      <c r="U18" s="301">
        <f t="shared" si="5"/>
        <v>0</v>
      </c>
      <c r="V18" s="258" t="str">
        <f t="shared" si="6"/>
        <v>No</v>
      </c>
      <c r="W18" s="248" t="str">
        <f t="shared" si="7"/>
        <v>No</v>
      </c>
      <c r="X18" s="23"/>
      <c r="Y18" s="247">
        <v>1.0</v>
      </c>
      <c r="Z18" s="248">
        <f t="shared" si="8"/>
        <v>0</v>
      </c>
      <c r="AA18" s="23"/>
      <c r="AB18" s="379">
        <v>1.4</v>
      </c>
      <c r="AC18" s="252">
        <f t="shared" si="9"/>
        <v>0</v>
      </c>
      <c r="AD18" s="229">
        <f t="shared" si="47"/>
        <v>0</v>
      </c>
      <c r="AE18" s="229">
        <f t="shared" si="11"/>
        <v>0</v>
      </c>
      <c r="AF18" s="229">
        <f t="shared" si="12"/>
        <v>0</v>
      </c>
      <c r="AG18" s="229">
        <f t="shared" si="13"/>
        <v>0</v>
      </c>
      <c r="AH18" s="229">
        <f t="shared" si="14"/>
        <v>0</v>
      </c>
      <c r="AI18" s="229">
        <f t="shared" si="15"/>
        <v>0</v>
      </c>
      <c r="AJ18" s="229">
        <f t="shared" si="16"/>
        <v>0</v>
      </c>
      <c r="AK18" s="229">
        <f t="shared" si="17"/>
        <v>0</v>
      </c>
      <c r="AL18" s="229">
        <f t="shared" si="18"/>
        <v>0</v>
      </c>
      <c r="AM18" s="229">
        <f t="shared" si="19"/>
        <v>0</v>
      </c>
      <c r="AN18" s="296">
        <v>1.0</v>
      </c>
      <c r="AO18" s="228">
        <v>6.0</v>
      </c>
      <c r="AP18" s="410"/>
      <c r="AQ18" s="228"/>
      <c r="AR18" s="232"/>
      <c r="AS18" s="387"/>
      <c r="AT18" s="232">
        <v>1.0</v>
      </c>
      <c r="AU18" s="387">
        <v>2.0</v>
      </c>
      <c r="AV18" s="232"/>
      <c r="AW18" s="387"/>
      <c r="AX18" s="232"/>
      <c r="AY18" s="387"/>
      <c r="AZ18" s="23"/>
      <c r="BA18" s="23">
        <f t="shared" si="20"/>
        <v>0</v>
      </c>
      <c r="BB18" s="23">
        <f t="shared" si="21"/>
        <v>0</v>
      </c>
      <c r="BC18" s="23">
        <f t="shared" si="22"/>
        <v>0</v>
      </c>
      <c r="BD18" s="23">
        <f t="shared" si="23"/>
        <v>0</v>
      </c>
      <c r="BE18" s="23">
        <f t="shared" si="24"/>
        <v>0</v>
      </c>
      <c r="BF18" s="23">
        <f t="shared" si="25"/>
        <v>0</v>
      </c>
      <c r="BG18" s="23">
        <f t="shared" si="26"/>
        <v>0</v>
      </c>
      <c r="BH18" s="23">
        <f t="shared" si="27"/>
        <v>0</v>
      </c>
      <c r="BI18" s="23"/>
      <c r="BJ18" s="17">
        <f t="shared" si="28"/>
        <v>0</v>
      </c>
      <c r="BK18" s="17">
        <f t="shared" si="29"/>
        <v>0</v>
      </c>
      <c r="BL18" s="17"/>
      <c r="BM18" s="23">
        <f t="shared" si="30"/>
        <v>0</v>
      </c>
      <c r="BN18" s="23">
        <f t="shared" si="31"/>
        <v>0</v>
      </c>
      <c r="BO18" s="23">
        <f t="shared" si="32"/>
        <v>0</v>
      </c>
      <c r="BP18" s="23">
        <f t="shared" si="33"/>
        <v>0</v>
      </c>
      <c r="BQ18" s="23">
        <f t="shared" si="34"/>
        <v>0</v>
      </c>
      <c r="BR18" s="23">
        <f t="shared" si="35"/>
        <v>0</v>
      </c>
      <c r="BS18" s="23">
        <f t="shared" si="36"/>
        <v>0</v>
      </c>
      <c r="BT18" s="23">
        <f t="shared" si="37"/>
        <v>0</v>
      </c>
      <c r="BU18" s="23">
        <f t="shared" si="38"/>
        <v>0</v>
      </c>
      <c r="BV18" s="23">
        <f t="shared" si="39"/>
        <v>0</v>
      </c>
      <c r="BW18" s="23">
        <f t="shared" si="40"/>
        <v>0</v>
      </c>
      <c r="BX18" s="23">
        <f t="shared" si="41"/>
        <v>0</v>
      </c>
      <c r="BY18" s="23">
        <f t="shared" si="42"/>
        <v>0</v>
      </c>
      <c r="BZ18" s="23">
        <f t="shared" si="43"/>
        <v>0</v>
      </c>
      <c r="CA18" s="23">
        <f t="shared" si="44"/>
        <v>0</v>
      </c>
      <c r="CB18" s="23">
        <f t="shared" si="45"/>
        <v>0</v>
      </c>
      <c r="CC18" s="23"/>
      <c r="CD18" s="23"/>
    </row>
    <row r="19" ht="57.0" customHeight="1">
      <c r="A19" s="23"/>
      <c r="B19" s="272" t="s">
        <v>95</v>
      </c>
      <c r="C19" s="23"/>
      <c r="D19" s="8" t="s">
        <v>267</v>
      </c>
      <c r="E19" s="411"/>
      <c r="F19" s="381" t="s">
        <v>56</v>
      </c>
      <c r="G19" s="17" t="s">
        <v>46</v>
      </c>
      <c r="H19" s="17">
        <v>4.0</v>
      </c>
      <c r="I19" s="381" t="s">
        <v>258</v>
      </c>
      <c r="J19" s="412">
        <v>99.75</v>
      </c>
      <c r="K19" s="413"/>
      <c r="L19" s="414"/>
      <c r="M19" s="415"/>
      <c r="N19" s="416"/>
      <c r="O19" s="417"/>
      <c r="P19" s="17"/>
      <c r="Q19" s="266"/>
      <c r="R19" s="269"/>
      <c r="S19" s="266"/>
      <c r="T19" s="266"/>
      <c r="U19" s="422">
        <f t="shared" si="5"/>
        <v>0</v>
      </c>
      <c r="V19" s="17" t="str">
        <f t="shared" si="6"/>
        <v>No</v>
      </c>
      <c r="W19" s="269" t="str">
        <f t="shared" si="7"/>
        <v>Yes</v>
      </c>
      <c r="X19" s="23"/>
      <c r="Y19" s="247">
        <v>1.0</v>
      </c>
      <c r="Z19" s="248">
        <f t="shared" si="8"/>
        <v>0</v>
      </c>
      <c r="AA19" s="23"/>
      <c r="AB19" s="379">
        <v>2.5</v>
      </c>
      <c r="AC19" s="252">
        <f t="shared" si="9"/>
        <v>0</v>
      </c>
      <c r="AD19" s="229">
        <f t="shared" si="47"/>
        <v>0</v>
      </c>
      <c r="AE19" s="229">
        <f t="shared" si="11"/>
        <v>0</v>
      </c>
      <c r="AF19" s="229">
        <f t="shared" si="12"/>
        <v>0</v>
      </c>
      <c r="AG19" s="229">
        <f t="shared" si="13"/>
        <v>0</v>
      </c>
      <c r="AH19" s="229">
        <f t="shared" si="14"/>
        <v>0</v>
      </c>
      <c r="AI19" s="229">
        <f t="shared" si="15"/>
        <v>0</v>
      </c>
      <c r="AJ19" s="229">
        <f t="shared" si="16"/>
        <v>0</v>
      </c>
      <c r="AK19" s="229">
        <f t="shared" si="17"/>
        <v>0</v>
      </c>
      <c r="AL19" s="229">
        <f t="shared" si="18"/>
        <v>0</v>
      </c>
      <c r="AM19" s="229">
        <f t="shared" si="19"/>
        <v>0</v>
      </c>
      <c r="AN19" s="296">
        <v>1.0</v>
      </c>
      <c r="AO19" s="228">
        <v>12.0</v>
      </c>
      <c r="AP19" s="410"/>
      <c r="AQ19" s="228"/>
      <c r="AR19" s="232"/>
      <c r="AS19" s="387"/>
      <c r="AT19" s="232">
        <v>1.0</v>
      </c>
      <c r="AU19" s="387">
        <v>2.0</v>
      </c>
      <c r="AV19" s="232"/>
      <c r="AW19" s="387"/>
      <c r="AX19" s="232"/>
      <c r="AY19" s="387"/>
      <c r="AZ19" s="23"/>
      <c r="BA19" s="23">
        <f t="shared" si="20"/>
        <v>0</v>
      </c>
      <c r="BB19" s="23">
        <f t="shared" si="21"/>
        <v>0</v>
      </c>
      <c r="BC19" s="23">
        <f t="shared" si="22"/>
        <v>0</v>
      </c>
      <c r="BD19" s="23">
        <f t="shared" si="23"/>
        <v>0</v>
      </c>
      <c r="BE19" s="23">
        <f t="shared" si="24"/>
        <v>0</v>
      </c>
      <c r="BF19" s="23">
        <f t="shared" si="25"/>
        <v>0</v>
      </c>
      <c r="BG19" s="23">
        <f t="shared" si="26"/>
        <v>0</v>
      </c>
      <c r="BH19" s="23">
        <f t="shared" si="27"/>
        <v>0</v>
      </c>
      <c r="BI19" s="23"/>
      <c r="BJ19" s="17">
        <f t="shared" si="28"/>
        <v>0</v>
      </c>
      <c r="BK19" s="17">
        <f t="shared" si="29"/>
        <v>0</v>
      </c>
      <c r="BL19" s="17"/>
      <c r="BM19" s="23">
        <f t="shared" si="30"/>
        <v>0</v>
      </c>
      <c r="BN19" s="23">
        <f t="shared" si="31"/>
        <v>0</v>
      </c>
      <c r="BO19" s="23">
        <f t="shared" si="32"/>
        <v>0</v>
      </c>
      <c r="BP19" s="23">
        <f t="shared" si="33"/>
        <v>0</v>
      </c>
      <c r="BQ19" s="23">
        <f t="shared" si="34"/>
        <v>0</v>
      </c>
      <c r="BR19" s="23">
        <f t="shared" si="35"/>
        <v>0</v>
      </c>
      <c r="BS19" s="23">
        <f t="shared" si="36"/>
        <v>0</v>
      </c>
      <c r="BT19" s="23">
        <f t="shared" si="37"/>
        <v>0</v>
      </c>
      <c r="BU19" s="23">
        <f t="shared" si="38"/>
        <v>0</v>
      </c>
      <c r="BV19" s="23">
        <f t="shared" si="39"/>
        <v>0</v>
      </c>
      <c r="BW19" s="23">
        <f t="shared" si="40"/>
        <v>0</v>
      </c>
      <c r="BX19" s="23">
        <f t="shared" si="41"/>
        <v>0</v>
      </c>
      <c r="BY19" s="23">
        <f t="shared" si="42"/>
        <v>0</v>
      </c>
      <c r="BZ19" s="23">
        <f t="shared" si="43"/>
        <v>0</v>
      </c>
      <c r="CA19" s="23">
        <f t="shared" si="44"/>
        <v>0</v>
      </c>
      <c r="CB19" s="23">
        <f t="shared" si="45"/>
        <v>0</v>
      </c>
      <c r="CC19" s="23"/>
      <c r="CD19" s="23"/>
    </row>
    <row r="20" ht="57.0" customHeight="1">
      <c r="A20" s="17"/>
      <c r="B20" s="272"/>
      <c r="C20" s="23"/>
      <c r="D20" s="254" t="s">
        <v>268</v>
      </c>
      <c r="E20" s="402"/>
      <c r="F20" s="403" t="s">
        <v>56</v>
      </c>
      <c r="G20" s="258" t="s">
        <v>45</v>
      </c>
      <c r="H20" s="258">
        <v>4.0</v>
      </c>
      <c r="I20" s="403" t="s">
        <v>258</v>
      </c>
      <c r="J20" s="404">
        <v>71.4</v>
      </c>
      <c r="K20" s="405"/>
      <c r="L20" s="406"/>
      <c r="M20" s="407"/>
      <c r="N20" s="408"/>
      <c r="O20" s="409"/>
      <c r="P20" s="258"/>
      <c r="Q20" s="260"/>
      <c r="R20" s="248"/>
      <c r="S20" s="260"/>
      <c r="T20" s="260"/>
      <c r="U20" s="301">
        <f t="shared" si="5"/>
        <v>0</v>
      </c>
      <c r="V20" s="258" t="str">
        <f t="shared" si="6"/>
        <v>No</v>
      </c>
      <c r="W20" s="248" t="str">
        <f t="shared" si="7"/>
        <v>No</v>
      </c>
      <c r="X20" s="23"/>
      <c r="Y20" s="247">
        <v>1.0</v>
      </c>
      <c r="Z20" s="248">
        <f t="shared" si="8"/>
        <v>0</v>
      </c>
      <c r="AA20" s="17"/>
      <c r="AB20" s="379">
        <v>1.35</v>
      </c>
      <c r="AC20" s="252">
        <f t="shared" si="9"/>
        <v>0</v>
      </c>
      <c r="AD20" s="229">
        <f t="shared" si="47"/>
        <v>0</v>
      </c>
      <c r="AE20" s="229">
        <f t="shared" si="11"/>
        <v>0</v>
      </c>
      <c r="AF20" s="229">
        <f t="shared" si="12"/>
        <v>0</v>
      </c>
      <c r="AG20" s="229">
        <f t="shared" si="13"/>
        <v>0</v>
      </c>
      <c r="AH20" s="229">
        <f t="shared" si="14"/>
        <v>0</v>
      </c>
      <c r="AI20" s="229">
        <f t="shared" si="15"/>
        <v>0</v>
      </c>
      <c r="AJ20" s="229">
        <f t="shared" si="16"/>
        <v>0</v>
      </c>
      <c r="AK20" s="229">
        <f t="shared" si="17"/>
        <v>0</v>
      </c>
      <c r="AL20" s="229">
        <f t="shared" si="18"/>
        <v>0</v>
      </c>
      <c r="AM20" s="229">
        <f t="shared" si="19"/>
        <v>0</v>
      </c>
      <c r="AN20" s="258">
        <v>1.0</v>
      </c>
      <c r="AO20" s="228">
        <v>8.0</v>
      </c>
      <c r="AP20" s="410"/>
      <c r="AQ20" s="228"/>
      <c r="AR20" s="232"/>
      <c r="AS20" s="387">
        <v>2.0</v>
      </c>
      <c r="AT20" s="232">
        <v>2.0</v>
      </c>
      <c r="AU20" s="387"/>
      <c r="AV20" s="232"/>
      <c r="AW20" s="387"/>
      <c r="AX20" s="232"/>
      <c r="AY20" s="387"/>
      <c r="AZ20" s="17"/>
      <c r="BA20" s="23">
        <f t="shared" si="20"/>
        <v>0</v>
      </c>
      <c r="BB20" s="23">
        <f t="shared" si="21"/>
        <v>0</v>
      </c>
      <c r="BC20" s="23">
        <f t="shared" si="22"/>
        <v>0</v>
      </c>
      <c r="BD20" s="23">
        <f t="shared" si="23"/>
        <v>0</v>
      </c>
      <c r="BE20" s="23">
        <f t="shared" si="24"/>
        <v>0</v>
      </c>
      <c r="BF20" s="23">
        <f t="shared" si="25"/>
        <v>0</v>
      </c>
      <c r="BG20" s="23">
        <f t="shared" si="26"/>
        <v>0</v>
      </c>
      <c r="BH20" s="23">
        <f t="shared" si="27"/>
        <v>0</v>
      </c>
      <c r="BI20" s="23"/>
      <c r="BJ20" s="17">
        <f t="shared" si="28"/>
        <v>0</v>
      </c>
      <c r="BK20" s="17">
        <f t="shared" si="29"/>
        <v>0</v>
      </c>
      <c r="BL20" s="17"/>
      <c r="BM20" s="23">
        <f t="shared" si="30"/>
        <v>0</v>
      </c>
      <c r="BN20" s="23">
        <f t="shared" si="31"/>
        <v>0</v>
      </c>
      <c r="BO20" s="23">
        <f t="shared" si="32"/>
        <v>0</v>
      </c>
      <c r="BP20" s="23">
        <f t="shared" si="33"/>
        <v>0</v>
      </c>
      <c r="BQ20" s="23">
        <f t="shared" si="34"/>
        <v>0</v>
      </c>
      <c r="BR20" s="23">
        <f t="shared" si="35"/>
        <v>0</v>
      </c>
      <c r="BS20" s="23">
        <f t="shared" si="36"/>
        <v>0</v>
      </c>
      <c r="BT20" s="23">
        <f t="shared" si="37"/>
        <v>0</v>
      </c>
      <c r="BU20" s="23">
        <f t="shared" si="38"/>
        <v>0</v>
      </c>
      <c r="BV20" s="23">
        <f t="shared" si="39"/>
        <v>0</v>
      </c>
      <c r="BW20" s="23">
        <f t="shared" si="40"/>
        <v>0</v>
      </c>
      <c r="BX20" s="23">
        <f t="shared" si="41"/>
        <v>0</v>
      </c>
      <c r="BY20" s="23">
        <f t="shared" si="42"/>
        <v>0</v>
      </c>
      <c r="BZ20" s="23">
        <f t="shared" si="43"/>
        <v>0</v>
      </c>
      <c r="CA20" s="23">
        <f t="shared" si="44"/>
        <v>0</v>
      </c>
      <c r="CB20" s="23">
        <f t="shared" si="45"/>
        <v>0</v>
      </c>
      <c r="CC20" s="23"/>
      <c r="CD20" s="17"/>
    </row>
    <row r="21" ht="57.0" customHeight="1">
      <c r="A21" s="17"/>
      <c r="B21" s="272" t="s">
        <v>95</v>
      </c>
      <c r="C21" s="23"/>
      <c r="D21" s="8" t="s">
        <v>269</v>
      </c>
      <c r="E21" s="411"/>
      <c r="F21" s="381" t="s">
        <v>56</v>
      </c>
      <c r="G21" s="17" t="s">
        <v>46</v>
      </c>
      <c r="H21" s="17">
        <v>4.0</v>
      </c>
      <c r="I21" s="381" t="s">
        <v>258</v>
      </c>
      <c r="J21" s="412">
        <v>99.75</v>
      </c>
      <c r="K21" s="413"/>
      <c r="L21" s="414"/>
      <c r="M21" s="415"/>
      <c r="N21" s="416"/>
      <c r="O21" s="417"/>
      <c r="P21" s="17"/>
      <c r="Q21" s="266"/>
      <c r="R21" s="269"/>
      <c r="S21" s="266"/>
      <c r="T21" s="266"/>
      <c r="U21" s="422">
        <f t="shared" si="5"/>
        <v>0</v>
      </c>
      <c r="V21" s="17" t="str">
        <f t="shared" si="6"/>
        <v>No</v>
      </c>
      <c r="W21" s="269" t="str">
        <f t="shared" si="7"/>
        <v>Yes</v>
      </c>
      <c r="X21" s="23"/>
      <c r="Y21" s="247">
        <v>1.0</v>
      </c>
      <c r="Z21" s="248">
        <f t="shared" si="8"/>
        <v>0</v>
      </c>
      <c r="AA21" s="17"/>
      <c r="AB21" s="379">
        <v>2.4</v>
      </c>
      <c r="AC21" s="252">
        <f t="shared" si="9"/>
        <v>0</v>
      </c>
      <c r="AD21" s="229">
        <f t="shared" si="47"/>
        <v>0</v>
      </c>
      <c r="AE21" s="229">
        <f t="shared" si="11"/>
        <v>0</v>
      </c>
      <c r="AF21" s="229">
        <f t="shared" si="12"/>
        <v>0</v>
      </c>
      <c r="AG21" s="229">
        <f t="shared" si="13"/>
        <v>0</v>
      </c>
      <c r="AH21" s="229">
        <f t="shared" si="14"/>
        <v>0</v>
      </c>
      <c r="AI21" s="229">
        <f t="shared" si="15"/>
        <v>0</v>
      </c>
      <c r="AJ21" s="229">
        <f t="shared" si="16"/>
        <v>0</v>
      </c>
      <c r="AK21" s="229">
        <f t="shared" si="17"/>
        <v>0</v>
      </c>
      <c r="AL21" s="229">
        <f t="shared" si="18"/>
        <v>0</v>
      </c>
      <c r="AM21" s="229">
        <f t="shared" si="19"/>
        <v>0</v>
      </c>
      <c r="AN21" s="258">
        <v>1.0</v>
      </c>
      <c r="AO21" s="228">
        <v>12.0</v>
      </c>
      <c r="AP21" s="410"/>
      <c r="AQ21" s="228"/>
      <c r="AR21" s="232"/>
      <c r="AS21" s="387"/>
      <c r="AT21" s="232"/>
      <c r="AU21" s="387">
        <v>2.0</v>
      </c>
      <c r="AV21" s="232">
        <v>2.0</v>
      </c>
      <c r="AW21" s="387"/>
      <c r="AX21" s="232"/>
      <c r="AY21" s="387"/>
      <c r="AZ21" s="17"/>
      <c r="BA21" s="23">
        <f t="shared" si="20"/>
        <v>0</v>
      </c>
      <c r="BB21" s="23">
        <f t="shared" si="21"/>
        <v>0</v>
      </c>
      <c r="BC21" s="23">
        <f t="shared" si="22"/>
        <v>0</v>
      </c>
      <c r="BD21" s="23">
        <f t="shared" si="23"/>
        <v>0</v>
      </c>
      <c r="BE21" s="23">
        <f t="shared" si="24"/>
        <v>0</v>
      </c>
      <c r="BF21" s="23">
        <f t="shared" si="25"/>
        <v>0</v>
      </c>
      <c r="BG21" s="23">
        <f t="shared" si="26"/>
        <v>0</v>
      </c>
      <c r="BH21" s="23">
        <f t="shared" si="27"/>
        <v>0</v>
      </c>
      <c r="BI21" s="23"/>
      <c r="BJ21" s="17">
        <f t="shared" si="28"/>
        <v>0</v>
      </c>
      <c r="BK21" s="17">
        <f t="shared" si="29"/>
        <v>0</v>
      </c>
      <c r="BL21" s="17"/>
      <c r="BM21" s="23">
        <f t="shared" si="30"/>
        <v>0</v>
      </c>
      <c r="BN21" s="23">
        <f t="shared" si="31"/>
        <v>0</v>
      </c>
      <c r="BO21" s="23">
        <f t="shared" si="32"/>
        <v>0</v>
      </c>
      <c r="BP21" s="23">
        <f t="shared" si="33"/>
        <v>0</v>
      </c>
      <c r="BQ21" s="23">
        <f t="shared" si="34"/>
        <v>0</v>
      </c>
      <c r="BR21" s="23">
        <f t="shared" si="35"/>
        <v>0</v>
      </c>
      <c r="BS21" s="23">
        <f t="shared" si="36"/>
        <v>0</v>
      </c>
      <c r="BT21" s="23">
        <f t="shared" si="37"/>
        <v>0</v>
      </c>
      <c r="BU21" s="23">
        <f t="shared" si="38"/>
        <v>0</v>
      </c>
      <c r="BV21" s="23">
        <f t="shared" si="39"/>
        <v>0</v>
      </c>
      <c r="BW21" s="23">
        <f t="shared" si="40"/>
        <v>0</v>
      </c>
      <c r="BX21" s="23">
        <f t="shared" si="41"/>
        <v>0</v>
      </c>
      <c r="BY21" s="23">
        <f t="shared" si="42"/>
        <v>0</v>
      </c>
      <c r="BZ21" s="23">
        <f t="shared" si="43"/>
        <v>0</v>
      </c>
      <c r="CA21" s="23">
        <f t="shared" si="44"/>
        <v>0</v>
      </c>
      <c r="CB21" s="23">
        <f t="shared" si="45"/>
        <v>0</v>
      </c>
      <c r="CC21" s="23"/>
      <c r="CD21" s="17"/>
    </row>
    <row r="22" ht="57.0" customHeight="1">
      <c r="A22" s="17"/>
      <c r="B22" s="272" t="s">
        <v>95</v>
      </c>
      <c r="C22" s="23"/>
      <c r="D22" s="254" t="s">
        <v>270</v>
      </c>
      <c r="E22" s="402"/>
      <c r="F22" s="403" t="s">
        <v>56</v>
      </c>
      <c r="G22" s="258" t="s">
        <v>45</v>
      </c>
      <c r="H22" s="258">
        <v>8.0</v>
      </c>
      <c r="I22" s="403" t="s">
        <v>258</v>
      </c>
      <c r="J22" s="404">
        <v>94.5</v>
      </c>
      <c r="K22" s="405"/>
      <c r="L22" s="406"/>
      <c r="M22" s="407"/>
      <c r="N22" s="408"/>
      <c r="O22" s="409"/>
      <c r="P22" s="258"/>
      <c r="Q22" s="260"/>
      <c r="R22" s="248"/>
      <c r="S22" s="260"/>
      <c r="T22" s="260"/>
      <c r="U22" s="301">
        <f t="shared" si="5"/>
        <v>0</v>
      </c>
      <c r="V22" s="258" t="str">
        <f t="shared" si="6"/>
        <v>No</v>
      </c>
      <c r="W22" s="248" t="str">
        <f t="shared" si="7"/>
        <v>Yes</v>
      </c>
      <c r="X22" s="23"/>
      <c r="Y22" s="247">
        <v>1.0</v>
      </c>
      <c r="Z22" s="248">
        <f t="shared" si="8"/>
        <v>0</v>
      </c>
      <c r="AA22" s="17"/>
      <c r="AB22" s="379">
        <v>3.3</v>
      </c>
      <c r="AC22" s="252">
        <f t="shared" si="9"/>
        <v>0</v>
      </c>
      <c r="AD22" s="229">
        <f t="shared" si="47"/>
        <v>0</v>
      </c>
      <c r="AE22" s="229">
        <f t="shared" si="11"/>
        <v>0</v>
      </c>
      <c r="AF22" s="229">
        <f t="shared" si="12"/>
        <v>0</v>
      </c>
      <c r="AG22" s="229">
        <f t="shared" si="13"/>
        <v>0</v>
      </c>
      <c r="AH22" s="229">
        <f t="shared" si="14"/>
        <v>0</v>
      </c>
      <c r="AI22" s="229">
        <f t="shared" si="15"/>
        <v>0</v>
      </c>
      <c r="AJ22" s="229">
        <f t="shared" si="16"/>
        <v>0</v>
      </c>
      <c r="AK22" s="229">
        <f t="shared" si="17"/>
        <v>0</v>
      </c>
      <c r="AL22" s="229">
        <f t="shared" si="18"/>
        <v>0</v>
      </c>
      <c r="AM22" s="229">
        <f t="shared" si="19"/>
        <v>0</v>
      </c>
      <c r="AN22" s="258">
        <v>1.0</v>
      </c>
      <c r="AO22" s="228">
        <v>16.0</v>
      </c>
      <c r="AP22" s="410"/>
      <c r="AQ22" s="228"/>
      <c r="AR22" s="232"/>
      <c r="AS22" s="387"/>
      <c r="AT22" s="232">
        <v>7.0</v>
      </c>
      <c r="AU22" s="387">
        <v>1.0</v>
      </c>
      <c r="AV22" s="232"/>
      <c r="AW22" s="387"/>
      <c r="AX22" s="232"/>
      <c r="AY22" s="387"/>
      <c r="AZ22" s="17"/>
      <c r="BA22" s="23">
        <f t="shared" si="20"/>
        <v>0</v>
      </c>
      <c r="BB22" s="23">
        <f t="shared" si="21"/>
        <v>0</v>
      </c>
      <c r="BC22" s="23">
        <f t="shared" si="22"/>
        <v>0</v>
      </c>
      <c r="BD22" s="23">
        <f t="shared" si="23"/>
        <v>0</v>
      </c>
      <c r="BE22" s="23">
        <f t="shared" si="24"/>
        <v>0</v>
      </c>
      <c r="BF22" s="23">
        <f t="shared" si="25"/>
        <v>0</v>
      </c>
      <c r="BG22" s="23">
        <f t="shared" si="26"/>
        <v>0</v>
      </c>
      <c r="BH22" s="23">
        <f t="shared" si="27"/>
        <v>0</v>
      </c>
      <c r="BI22" s="23"/>
      <c r="BJ22" s="17">
        <f t="shared" si="28"/>
        <v>0</v>
      </c>
      <c r="BK22" s="17">
        <f t="shared" si="29"/>
        <v>0</v>
      </c>
      <c r="BL22" s="17"/>
      <c r="BM22" s="23">
        <f t="shared" si="30"/>
        <v>0</v>
      </c>
      <c r="BN22" s="23">
        <f t="shared" si="31"/>
        <v>0</v>
      </c>
      <c r="BO22" s="23">
        <f t="shared" si="32"/>
        <v>0</v>
      </c>
      <c r="BP22" s="23">
        <f t="shared" si="33"/>
        <v>0</v>
      </c>
      <c r="BQ22" s="23">
        <f t="shared" si="34"/>
        <v>0</v>
      </c>
      <c r="BR22" s="23">
        <f t="shared" si="35"/>
        <v>0</v>
      </c>
      <c r="BS22" s="23">
        <f t="shared" si="36"/>
        <v>0</v>
      </c>
      <c r="BT22" s="23">
        <f t="shared" si="37"/>
        <v>0</v>
      </c>
      <c r="BU22" s="23">
        <f t="shared" si="38"/>
        <v>0</v>
      </c>
      <c r="BV22" s="23">
        <f t="shared" si="39"/>
        <v>0</v>
      </c>
      <c r="BW22" s="23">
        <f t="shared" si="40"/>
        <v>0</v>
      </c>
      <c r="BX22" s="23">
        <f t="shared" si="41"/>
        <v>0</v>
      </c>
      <c r="BY22" s="23">
        <f t="shared" si="42"/>
        <v>0</v>
      </c>
      <c r="BZ22" s="23">
        <f t="shared" si="43"/>
        <v>0</v>
      </c>
      <c r="CA22" s="23">
        <f t="shared" si="44"/>
        <v>0</v>
      </c>
      <c r="CB22" s="23">
        <f t="shared" si="45"/>
        <v>0</v>
      </c>
      <c r="CC22" s="23"/>
      <c r="CD22" s="17"/>
    </row>
    <row r="23" ht="57.0" customHeight="1">
      <c r="A23" s="23"/>
      <c r="B23" s="272"/>
      <c r="C23" s="23"/>
      <c r="D23" s="8" t="s">
        <v>271</v>
      </c>
      <c r="E23" s="411"/>
      <c r="F23" s="381" t="s">
        <v>54</v>
      </c>
      <c r="G23" s="17" t="s">
        <v>44</v>
      </c>
      <c r="H23" s="17">
        <v>10.0</v>
      </c>
      <c r="I23" s="381" t="s">
        <v>258</v>
      </c>
      <c r="J23" s="412">
        <v>71.4</v>
      </c>
      <c r="K23" s="413"/>
      <c r="L23" s="414"/>
      <c r="M23" s="415"/>
      <c r="N23" s="416"/>
      <c r="O23" s="417"/>
      <c r="P23" s="17"/>
      <c r="Q23" s="266"/>
      <c r="R23" s="269"/>
      <c r="S23" s="266"/>
      <c r="T23" s="266"/>
      <c r="U23" s="422">
        <f t="shared" si="5"/>
        <v>0</v>
      </c>
      <c r="V23" s="17" t="str">
        <f t="shared" si="6"/>
        <v>No</v>
      </c>
      <c r="W23" s="269" t="str">
        <f t="shared" si="7"/>
        <v>No</v>
      </c>
      <c r="X23" s="23"/>
      <c r="Y23" s="247">
        <v>1.0</v>
      </c>
      <c r="Z23" s="248">
        <f t="shared" si="8"/>
        <v>0</v>
      </c>
      <c r="AA23" s="23"/>
      <c r="AB23" s="379">
        <v>1.35</v>
      </c>
      <c r="AC23" s="252">
        <f t="shared" si="9"/>
        <v>0</v>
      </c>
      <c r="AD23" s="229">
        <f t="shared" si="47"/>
        <v>0</v>
      </c>
      <c r="AE23" s="229">
        <f t="shared" si="11"/>
        <v>0</v>
      </c>
      <c r="AF23" s="229">
        <f t="shared" si="12"/>
        <v>0</v>
      </c>
      <c r="AG23" s="229">
        <f t="shared" si="13"/>
        <v>0</v>
      </c>
      <c r="AH23" s="229">
        <f t="shared" si="14"/>
        <v>0</v>
      </c>
      <c r="AI23" s="229">
        <f t="shared" si="15"/>
        <v>0</v>
      </c>
      <c r="AJ23" s="229">
        <f t="shared" si="16"/>
        <v>0</v>
      </c>
      <c r="AK23" s="229">
        <f t="shared" si="17"/>
        <v>0</v>
      </c>
      <c r="AL23" s="229">
        <f t="shared" si="18"/>
        <v>0</v>
      </c>
      <c r="AM23" s="229">
        <f t="shared" si="19"/>
        <v>0</v>
      </c>
      <c r="AN23" s="296">
        <v>1.0</v>
      </c>
      <c r="AO23" s="228">
        <v>12.0</v>
      </c>
      <c r="AP23" s="410"/>
      <c r="AQ23" s="228"/>
      <c r="AR23" s="232">
        <v>1.0</v>
      </c>
      <c r="AS23" s="387">
        <v>6.0</v>
      </c>
      <c r="AT23" s="232">
        <v>3.0</v>
      </c>
      <c r="AU23" s="387"/>
      <c r="AV23" s="232"/>
      <c r="AW23" s="387"/>
      <c r="AX23" s="232"/>
      <c r="AY23" s="387"/>
      <c r="AZ23" s="23"/>
      <c r="BA23" s="23">
        <f t="shared" si="20"/>
        <v>0</v>
      </c>
      <c r="BB23" s="23">
        <f t="shared" si="21"/>
        <v>0</v>
      </c>
      <c r="BC23" s="23">
        <f t="shared" si="22"/>
        <v>0</v>
      </c>
      <c r="BD23" s="23">
        <f t="shared" si="23"/>
        <v>0</v>
      </c>
      <c r="BE23" s="23">
        <f t="shared" si="24"/>
        <v>0</v>
      </c>
      <c r="BF23" s="23">
        <f t="shared" si="25"/>
        <v>0</v>
      </c>
      <c r="BG23" s="23">
        <f t="shared" si="26"/>
        <v>0</v>
      </c>
      <c r="BH23" s="23">
        <f t="shared" si="27"/>
        <v>0</v>
      </c>
      <c r="BI23" s="23"/>
      <c r="BJ23" s="17">
        <f t="shared" si="28"/>
        <v>0</v>
      </c>
      <c r="BK23" s="17">
        <f t="shared" si="29"/>
        <v>0</v>
      </c>
      <c r="BL23" s="17"/>
      <c r="BM23" s="23">
        <f t="shared" si="30"/>
        <v>0</v>
      </c>
      <c r="BN23" s="23">
        <f t="shared" si="31"/>
        <v>0</v>
      </c>
      <c r="BO23" s="23">
        <f t="shared" si="32"/>
        <v>0</v>
      </c>
      <c r="BP23" s="23">
        <f t="shared" si="33"/>
        <v>0</v>
      </c>
      <c r="BQ23" s="23">
        <f t="shared" si="34"/>
        <v>0</v>
      </c>
      <c r="BR23" s="23">
        <f t="shared" si="35"/>
        <v>0</v>
      </c>
      <c r="BS23" s="23">
        <f t="shared" si="36"/>
        <v>0</v>
      </c>
      <c r="BT23" s="23">
        <f t="shared" si="37"/>
        <v>0</v>
      </c>
      <c r="BU23" s="23">
        <f t="shared" si="38"/>
        <v>0</v>
      </c>
      <c r="BV23" s="23">
        <f t="shared" si="39"/>
        <v>0</v>
      </c>
      <c r="BW23" s="23">
        <f t="shared" si="40"/>
        <v>0</v>
      </c>
      <c r="BX23" s="23">
        <f t="shared" si="41"/>
        <v>0</v>
      </c>
      <c r="BY23" s="23">
        <f t="shared" si="42"/>
        <v>0</v>
      </c>
      <c r="BZ23" s="23">
        <f t="shared" si="43"/>
        <v>0</v>
      </c>
      <c r="CA23" s="23">
        <f t="shared" si="44"/>
        <v>0</v>
      </c>
      <c r="CB23" s="23">
        <f t="shared" si="45"/>
        <v>0</v>
      </c>
      <c r="CC23" s="23"/>
      <c r="CD23" s="23"/>
    </row>
    <row r="24" ht="57.0" customHeight="1">
      <c r="A24" s="23"/>
      <c r="B24" s="272" t="s">
        <v>95</v>
      </c>
      <c r="C24" s="23"/>
      <c r="D24" s="254" t="s">
        <v>272</v>
      </c>
      <c r="E24" s="402"/>
      <c r="F24" s="403" t="s">
        <v>56</v>
      </c>
      <c r="G24" s="258" t="s">
        <v>45</v>
      </c>
      <c r="H24" s="258">
        <v>8.0</v>
      </c>
      <c r="I24" s="403" t="s">
        <v>258</v>
      </c>
      <c r="J24" s="404">
        <v>84.0</v>
      </c>
      <c r="K24" s="405"/>
      <c r="L24" s="406"/>
      <c r="M24" s="407"/>
      <c r="N24" s="408"/>
      <c r="O24" s="409"/>
      <c r="P24" s="258"/>
      <c r="Q24" s="260"/>
      <c r="R24" s="248"/>
      <c r="S24" s="260"/>
      <c r="T24" s="260"/>
      <c r="U24" s="301">
        <f t="shared" si="5"/>
        <v>0</v>
      </c>
      <c r="V24" s="258" t="str">
        <f t="shared" si="6"/>
        <v>No</v>
      </c>
      <c r="W24" s="248" t="str">
        <f t="shared" si="7"/>
        <v>Yes</v>
      </c>
      <c r="X24" s="23"/>
      <c r="Y24" s="247">
        <v>1.0</v>
      </c>
      <c r="Z24" s="248">
        <f t="shared" si="8"/>
        <v>0</v>
      </c>
      <c r="AA24" s="23"/>
      <c r="AB24" s="379">
        <v>2.95</v>
      </c>
      <c r="AC24" s="252">
        <f t="shared" si="9"/>
        <v>0</v>
      </c>
      <c r="AD24" s="229">
        <f t="shared" si="47"/>
        <v>0</v>
      </c>
      <c r="AE24" s="229">
        <f t="shared" si="11"/>
        <v>0</v>
      </c>
      <c r="AF24" s="229">
        <f t="shared" si="12"/>
        <v>0</v>
      </c>
      <c r="AG24" s="229">
        <f t="shared" si="13"/>
        <v>0</v>
      </c>
      <c r="AH24" s="229">
        <f t="shared" si="14"/>
        <v>0</v>
      </c>
      <c r="AI24" s="229">
        <f t="shared" si="15"/>
        <v>0</v>
      </c>
      <c r="AJ24" s="229">
        <f t="shared" si="16"/>
        <v>0</v>
      </c>
      <c r="AK24" s="229">
        <f t="shared" si="17"/>
        <v>0</v>
      </c>
      <c r="AL24" s="229">
        <f t="shared" si="18"/>
        <v>0</v>
      </c>
      <c r="AM24" s="229">
        <f t="shared" si="19"/>
        <v>0</v>
      </c>
      <c r="AN24" s="296">
        <v>1.0</v>
      </c>
      <c r="AO24" s="228">
        <v>16.0</v>
      </c>
      <c r="AP24" s="410"/>
      <c r="AQ24" s="228"/>
      <c r="AR24" s="232"/>
      <c r="AS24" s="387"/>
      <c r="AT24" s="232">
        <v>2.0</v>
      </c>
      <c r="AU24" s="387">
        <v>4.0</v>
      </c>
      <c r="AV24" s="232">
        <v>2.0</v>
      </c>
      <c r="AW24" s="387"/>
      <c r="AX24" s="232"/>
      <c r="AY24" s="387"/>
      <c r="AZ24" s="23"/>
      <c r="BA24" s="23">
        <f t="shared" si="20"/>
        <v>0</v>
      </c>
      <c r="BB24" s="23">
        <f t="shared" si="21"/>
        <v>0</v>
      </c>
      <c r="BC24" s="23">
        <f t="shared" si="22"/>
        <v>0</v>
      </c>
      <c r="BD24" s="23">
        <f t="shared" si="23"/>
        <v>0</v>
      </c>
      <c r="BE24" s="23">
        <f t="shared" si="24"/>
        <v>0</v>
      </c>
      <c r="BF24" s="23">
        <f t="shared" si="25"/>
        <v>0</v>
      </c>
      <c r="BG24" s="23">
        <f t="shared" si="26"/>
        <v>0</v>
      </c>
      <c r="BH24" s="23">
        <f t="shared" si="27"/>
        <v>0</v>
      </c>
      <c r="BI24" s="23"/>
      <c r="BJ24" s="17">
        <f t="shared" si="28"/>
        <v>0</v>
      </c>
      <c r="BK24" s="17">
        <f t="shared" si="29"/>
        <v>0</v>
      </c>
      <c r="BL24" s="17"/>
      <c r="BM24" s="23">
        <f t="shared" si="30"/>
        <v>0</v>
      </c>
      <c r="BN24" s="23">
        <f t="shared" si="31"/>
        <v>0</v>
      </c>
      <c r="BO24" s="23">
        <f t="shared" si="32"/>
        <v>0</v>
      </c>
      <c r="BP24" s="23">
        <f t="shared" si="33"/>
        <v>0</v>
      </c>
      <c r="BQ24" s="23">
        <f t="shared" si="34"/>
        <v>0</v>
      </c>
      <c r="BR24" s="23">
        <f t="shared" si="35"/>
        <v>0</v>
      </c>
      <c r="BS24" s="23">
        <f t="shared" si="36"/>
        <v>0</v>
      </c>
      <c r="BT24" s="23">
        <f t="shared" si="37"/>
        <v>0</v>
      </c>
      <c r="BU24" s="23">
        <f t="shared" si="38"/>
        <v>0</v>
      </c>
      <c r="BV24" s="23">
        <f t="shared" si="39"/>
        <v>0</v>
      </c>
      <c r="BW24" s="23">
        <f t="shared" si="40"/>
        <v>0</v>
      </c>
      <c r="BX24" s="23">
        <f t="shared" si="41"/>
        <v>0</v>
      </c>
      <c r="BY24" s="23">
        <f t="shared" si="42"/>
        <v>0</v>
      </c>
      <c r="BZ24" s="23">
        <f t="shared" si="43"/>
        <v>0</v>
      </c>
      <c r="CA24" s="23">
        <f t="shared" si="44"/>
        <v>0</v>
      </c>
      <c r="CB24" s="23">
        <f t="shared" si="45"/>
        <v>0</v>
      </c>
      <c r="CC24" s="23"/>
      <c r="CD24" s="23"/>
    </row>
    <row r="25" ht="57.0" customHeight="1">
      <c r="A25" s="23"/>
      <c r="B25" s="272" t="s">
        <v>95</v>
      </c>
      <c r="C25" s="23"/>
      <c r="D25" s="8" t="s">
        <v>273</v>
      </c>
      <c r="E25" s="411"/>
      <c r="F25" s="381" t="s">
        <v>56</v>
      </c>
      <c r="G25" s="17" t="s">
        <v>45</v>
      </c>
      <c r="H25" s="17">
        <v>8.0</v>
      </c>
      <c r="I25" s="381" t="s">
        <v>258</v>
      </c>
      <c r="J25" s="412">
        <v>85.0</v>
      </c>
      <c r="K25" s="413"/>
      <c r="L25" s="414"/>
      <c r="M25" s="415"/>
      <c r="N25" s="416"/>
      <c r="O25" s="417"/>
      <c r="P25" s="17"/>
      <c r="Q25" s="266"/>
      <c r="R25" s="269"/>
      <c r="S25" s="266"/>
      <c r="T25" s="266"/>
      <c r="U25" s="422">
        <f t="shared" si="5"/>
        <v>0</v>
      </c>
      <c r="V25" s="17" t="str">
        <f t="shared" si="6"/>
        <v>No</v>
      </c>
      <c r="W25" s="269" t="str">
        <f t="shared" si="7"/>
        <v>Yes</v>
      </c>
      <c r="X25" s="23"/>
      <c r="Y25" s="247">
        <v>1.0</v>
      </c>
      <c r="Z25" s="248">
        <f t="shared" si="8"/>
        <v>0</v>
      </c>
      <c r="AA25" s="23"/>
      <c r="AB25" s="379">
        <v>3.0</v>
      </c>
      <c r="AC25" s="252">
        <f t="shared" si="9"/>
        <v>0</v>
      </c>
      <c r="AD25" s="229">
        <f t="shared" si="47"/>
        <v>0</v>
      </c>
      <c r="AE25" s="229">
        <f t="shared" si="11"/>
        <v>0</v>
      </c>
      <c r="AF25" s="229">
        <f t="shared" si="12"/>
        <v>0</v>
      </c>
      <c r="AG25" s="229">
        <f t="shared" si="13"/>
        <v>0</v>
      </c>
      <c r="AH25" s="229">
        <f t="shared" si="14"/>
        <v>0</v>
      </c>
      <c r="AI25" s="229">
        <f t="shared" si="15"/>
        <v>0</v>
      </c>
      <c r="AJ25" s="229">
        <f t="shared" si="16"/>
        <v>0</v>
      </c>
      <c r="AK25" s="229">
        <f t="shared" si="17"/>
        <v>0</v>
      </c>
      <c r="AL25" s="229">
        <f t="shared" si="18"/>
        <v>0</v>
      </c>
      <c r="AM25" s="229">
        <f t="shared" si="19"/>
        <v>0</v>
      </c>
      <c r="AN25" s="296">
        <v>1.0</v>
      </c>
      <c r="AO25" s="228">
        <v>16.0</v>
      </c>
      <c r="AP25" s="410"/>
      <c r="AQ25" s="228"/>
      <c r="AR25" s="232"/>
      <c r="AS25" s="387"/>
      <c r="AT25" s="232"/>
      <c r="AU25" s="387">
        <v>8.0</v>
      </c>
      <c r="AV25" s="232"/>
      <c r="AW25" s="387"/>
      <c r="AX25" s="232"/>
      <c r="AY25" s="387"/>
      <c r="AZ25" s="23"/>
      <c r="BA25" s="23">
        <f t="shared" si="20"/>
        <v>0</v>
      </c>
      <c r="BB25" s="23">
        <f t="shared" si="21"/>
        <v>0</v>
      </c>
      <c r="BC25" s="23">
        <f t="shared" si="22"/>
        <v>0</v>
      </c>
      <c r="BD25" s="23">
        <f t="shared" si="23"/>
        <v>0</v>
      </c>
      <c r="BE25" s="23">
        <f t="shared" si="24"/>
        <v>0</v>
      </c>
      <c r="BF25" s="23">
        <f t="shared" si="25"/>
        <v>0</v>
      </c>
      <c r="BG25" s="23">
        <f t="shared" si="26"/>
        <v>0</v>
      </c>
      <c r="BH25" s="23">
        <f t="shared" si="27"/>
        <v>0</v>
      </c>
      <c r="BI25" s="23"/>
      <c r="BJ25" s="17">
        <f t="shared" si="28"/>
        <v>0</v>
      </c>
      <c r="BK25" s="17">
        <f t="shared" si="29"/>
        <v>0</v>
      </c>
      <c r="BL25" s="17"/>
      <c r="BM25" s="23">
        <f t="shared" si="30"/>
        <v>0</v>
      </c>
      <c r="BN25" s="23">
        <f t="shared" si="31"/>
        <v>0</v>
      </c>
      <c r="BO25" s="23">
        <f t="shared" si="32"/>
        <v>0</v>
      </c>
      <c r="BP25" s="23">
        <f t="shared" si="33"/>
        <v>0</v>
      </c>
      <c r="BQ25" s="23">
        <f t="shared" si="34"/>
        <v>0</v>
      </c>
      <c r="BR25" s="23">
        <f t="shared" si="35"/>
        <v>0</v>
      </c>
      <c r="BS25" s="23">
        <f t="shared" si="36"/>
        <v>0</v>
      </c>
      <c r="BT25" s="23">
        <f t="shared" si="37"/>
        <v>0</v>
      </c>
      <c r="BU25" s="23">
        <f t="shared" si="38"/>
        <v>0</v>
      </c>
      <c r="BV25" s="23">
        <f t="shared" si="39"/>
        <v>0</v>
      </c>
      <c r="BW25" s="23">
        <f t="shared" si="40"/>
        <v>0</v>
      </c>
      <c r="BX25" s="23">
        <f t="shared" si="41"/>
        <v>0</v>
      </c>
      <c r="BY25" s="23">
        <f t="shared" si="42"/>
        <v>0</v>
      </c>
      <c r="BZ25" s="23">
        <f t="shared" si="43"/>
        <v>0</v>
      </c>
      <c r="CA25" s="23">
        <f t="shared" si="44"/>
        <v>0</v>
      </c>
      <c r="CB25" s="23">
        <f t="shared" si="45"/>
        <v>0</v>
      </c>
      <c r="CC25" s="23"/>
      <c r="CD25" s="23"/>
    </row>
    <row r="26" ht="57.0" customHeight="1">
      <c r="A26" s="23"/>
      <c r="B26" s="272" t="s">
        <v>95</v>
      </c>
      <c r="C26" s="23"/>
      <c r="D26" s="254" t="s">
        <v>274</v>
      </c>
      <c r="E26" s="402"/>
      <c r="F26" s="403" t="s">
        <v>56</v>
      </c>
      <c r="G26" s="258" t="s">
        <v>44</v>
      </c>
      <c r="H26" s="258">
        <v>12.0</v>
      </c>
      <c r="I26" s="403" t="s">
        <v>258</v>
      </c>
      <c r="J26" s="404">
        <v>84.0</v>
      </c>
      <c r="K26" s="405"/>
      <c r="L26" s="406"/>
      <c r="M26" s="407"/>
      <c r="N26" s="408"/>
      <c r="O26" s="409"/>
      <c r="P26" s="258"/>
      <c r="Q26" s="260"/>
      <c r="R26" s="248"/>
      <c r="S26" s="260"/>
      <c r="T26" s="260"/>
      <c r="U26" s="301">
        <f t="shared" si="5"/>
        <v>0</v>
      </c>
      <c r="V26" s="258" t="str">
        <f t="shared" si="6"/>
        <v>No</v>
      </c>
      <c r="W26" s="248" t="str">
        <f t="shared" si="7"/>
        <v>Yes</v>
      </c>
      <c r="X26" s="23"/>
      <c r="Y26" s="247">
        <v>1.0</v>
      </c>
      <c r="Z26" s="248">
        <f t="shared" si="8"/>
        <v>0</v>
      </c>
      <c r="AA26" s="23"/>
      <c r="AB26" s="379">
        <v>2.35</v>
      </c>
      <c r="AC26" s="252">
        <f t="shared" si="9"/>
        <v>0</v>
      </c>
      <c r="AD26" s="229">
        <f t="shared" si="47"/>
        <v>0</v>
      </c>
      <c r="AE26" s="229">
        <f t="shared" si="11"/>
        <v>0</v>
      </c>
      <c r="AF26" s="229">
        <f t="shared" si="12"/>
        <v>0</v>
      </c>
      <c r="AG26" s="229">
        <f t="shared" si="13"/>
        <v>0</v>
      </c>
      <c r="AH26" s="229">
        <f t="shared" si="14"/>
        <v>0</v>
      </c>
      <c r="AI26" s="229">
        <f t="shared" si="15"/>
        <v>0</v>
      </c>
      <c r="AJ26" s="229">
        <f t="shared" si="16"/>
        <v>0</v>
      </c>
      <c r="AK26" s="229">
        <f t="shared" si="17"/>
        <v>0</v>
      </c>
      <c r="AL26" s="229">
        <f t="shared" si="18"/>
        <v>0</v>
      </c>
      <c r="AM26" s="229">
        <f t="shared" si="19"/>
        <v>0</v>
      </c>
      <c r="AN26" s="296">
        <v>1.0</v>
      </c>
      <c r="AO26" s="228">
        <v>24.0</v>
      </c>
      <c r="AP26" s="410"/>
      <c r="AQ26" s="228"/>
      <c r="AR26" s="232"/>
      <c r="AS26" s="387">
        <v>3.0</v>
      </c>
      <c r="AT26" s="232">
        <v>5.0</v>
      </c>
      <c r="AU26" s="387">
        <v>4.0</v>
      </c>
      <c r="AV26" s="232"/>
      <c r="AW26" s="387"/>
      <c r="AX26" s="232"/>
      <c r="AY26" s="387"/>
      <c r="AZ26" s="23"/>
      <c r="BA26" s="23">
        <f t="shared" si="20"/>
        <v>0</v>
      </c>
      <c r="BB26" s="23">
        <f t="shared" si="21"/>
        <v>0</v>
      </c>
      <c r="BC26" s="23">
        <f t="shared" si="22"/>
        <v>0</v>
      </c>
      <c r="BD26" s="23">
        <f t="shared" si="23"/>
        <v>0</v>
      </c>
      <c r="BE26" s="23">
        <f t="shared" si="24"/>
        <v>0</v>
      </c>
      <c r="BF26" s="23">
        <f t="shared" si="25"/>
        <v>0</v>
      </c>
      <c r="BG26" s="23">
        <f t="shared" si="26"/>
        <v>0</v>
      </c>
      <c r="BH26" s="23">
        <f t="shared" si="27"/>
        <v>0</v>
      </c>
      <c r="BI26" s="23"/>
      <c r="BJ26" s="17">
        <f t="shared" si="28"/>
        <v>0</v>
      </c>
      <c r="BK26" s="17">
        <f t="shared" si="29"/>
        <v>0</v>
      </c>
      <c r="BL26" s="17"/>
      <c r="BM26" s="23">
        <f t="shared" si="30"/>
        <v>0</v>
      </c>
      <c r="BN26" s="23">
        <f t="shared" si="31"/>
        <v>0</v>
      </c>
      <c r="BO26" s="23">
        <f t="shared" si="32"/>
        <v>0</v>
      </c>
      <c r="BP26" s="23">
        <f t="shared" si="33"/>
        <v>0</v>
      </c>
      <c r="BQ26" s="23">
        <f t="shared" si="34"/>
        <v>0</v>
      </c>
      <c r="BR26" s="23">
        <f t="shared" si="35"/>
        <v>0</v>
      </c>
      <c r="BS26" s="23">
        <f t="shared" si="36"/>
        <v>0</v>
      </c>
      <c r="BT26" s="23">
        <f t="shared" si="37"/>
        <v>0</v>
      </c>
      <c r="BU26" s="23">
        <f t="shared" si="38"/>
        <v>0</v>
      </c>
      <c r="BV26" s="23">
        <f t="shared" si="39"/>
        <v>0</v>
      </c>
      <c r="BW26" s="23">
        <f t="shared" si="40"/>
        <v>0</v>
      </c>
      <c r="BX26" s="23">
        <f t="shared" si="41"/>
        <v>0</v>
      </c>
      <c r="BY26" s="23">
        <f t="shared" si="42"/>
        <v>0</v>
      </c>
      <c r="BZ26" s="23">
        <f t="shared" si="43"/>
        <v>0</v>
      </c>
      <c r="CA26" s="23">
        <f t="shared" si="44"/>
        <v>0</v>
      </c>
      <c r="CB26" s="23">
        <f t="shared" si="45"/>
        <v>0</v>
      </c>
      <c r="CC26" s="23"/>
      <c r="CD26" s="23"/>
    </row>
    <row r="27" ht="57.0" customHeight="1">
      <c r="A27" s="23"/>
      <c r="B27" s="272" t="s">
        <v>95</v>
      </c>
      <c r="C27" s="23"/>
      <c r="D27" s="8" t="s">
        <v>275</v>
      </c>
      <c r="E27" s="411"/>
      <c r="F27" s="381" t="s">
        <v>56</v>
      </c>
      <c r="G27" s="17" t="s">
        <v>44</v>
      </c>
      <c r="H27" s="17">
        <v>16.0</v>
      </c>
      <c r="I27" s="381" t="s">
        <v>258</v>
      </c>
      <c r="J27" s="412">
        <v>90.0</v>
      </c>
      <c r="K27" s="413"/>
      <c r="L27" s="414"/>
      <c r="M27" s="415"/>
      <c r="N27" s="416"/>
      <c r="O27" s="417"/>
      <c r="P27" s="17"/>
      <c r="Q27" s="266"/>
      <c r="R27" s="269"/>
      <c r="S27" s="266"/>
      <c r="T27" s="266"/>
      <c r="U27" s="422">
        <f t="shared" si="5"/>
        <v>0</v>
      </c>
      <c r="V27" s="17" t="str">
        <f t="shared" si="6"/>
        <v>No</v>
      </c>
      <c r="W27" s="269" t="str">
        <f t="shared" si="7"/>
        <v>Yes</v>
      </c>
      <c r="X27" s="23"/>
      <c r="Y27" s="247">
        <v>1.0</v>
      </c>
      <c r="Z27" s="248">
        <f t="shared" si="8"/>
        <v>0</v>
      </c>
      <c r="AA27" s="23"/>
      <c r="AB27" s="379">
        <v>3.6</v>
      </c>
      <c r="AC27" s="252">
        <f t="shared" si="9"/>
        <v>0</v>
      </c>
      <c r="AD27" s="229">
        <f t="shared" si="47"/>
        <v>0</v>
      </c>
      <c r="AE27" s="229">
        <f t="shared" si="11"/>
        <v>0</v>
      </c>
      <c r="AF27" s="229">
        <f t="shared" si="12"/>
        <v>0</v>
      </c>
      <c r="AG27" s="229">
        <f t="shared" si="13"/>
        <v>0</v>
      </c>
      <c r="AH27" s="229">
        <f t="shared" si="14"/>
        <v>0</v>
      </c>
      <c r="AI27" s="229">
        <f t="shared" si="15"/>
        <v>0</v>
      </c>
      <c r="AJ27" s="229">
        <f t="shared" si="16"/>
        <v>0</v>
      </c>
      <c r="AK27" s="229">
        <f t="shared" si="17"/>
        <v>0</v>
      </c>
      <c r="AL27" s="229">
        <f t="shared" si="18"/>
        <v>0</v>
      </c>
      <c r="AM27" s="229">
        <f t="shared" si="19"/>
        <v>0</v>
      </c>
      <c r="AN27" s="296">
        <v>1.0</v>
      </c>
      <c r="AO27" s="228">
        <v>32.0</v>
      </c>
      <c r="AP27" s="410"/>
      <c r="AQ27" s="228"/>
      <c r="AR27" s="232"/>
      <c r="AS27" s="387"/>
      <c r="AT27" s="232">
        <v>3.0</v>
      </c>
      <c r="AU27" s="387">
        <v>13.0</v>
      </c>
      <c r="AV27" s="232"/>
      <c r="AW27" s="387"/>
      <c r="AX27" s="232"/>
      <c r="AY27" s="387"/>
      <c r="AZ27" s="23"/>
      <c r="BA27" s="23">
        <f t="shared" si="20"/>
        <v>0</v>
      </c>
      <c r="BB27" s="23">
        <f t="shared" si="21"/>
        <v>0</v>
      </c>
      <c r="BC27" s="23">
        <f t="shared" si="22"/>
        <v>0</v>
      </c>
      <c r="BD27" s="23">
        <f t="shared" si="23"/>
        <v>0</v>
      </c>
      <c r="BE27" s="23">
        <f t="shared" si="24"/>
        <v>0</v>
      </c>
      <c r="BF27" s="23">
        <f t="shared" si="25"/>
        <v>0</v>
      </c>
      <c r="BG27" s="23">
        <f t="shared" si="26"/>
        <v>0</v>
      </c>
      <c r="BH27" s="23">
        <f t="shared" si="27"/>
        <v>0</v>
      </c>
      <c r="BI27" s="23"/>
      <c r="BJ27" s="17">
        <f t="shared" si="28"/>
        <v>0</v>
      </c>
      <c r="BK27" s="17">
        <f t="shared" si="29"/>
        <v>0</v>
      </c>
      <c r="BL27" s="17"/>
      <c r="BM27" s="23">
        <f t="shared" si="30"/>
        <v>0</v>
      </c>
      <c r="BN27" s="23">
        <f t="shared" si="31"/>
        <v>0</v>
      </c>
      <c r="BO27" s="23">
        <f t="shared" si="32"/>
        <v>0</v>
      </c>
      <c r="BP27" s="23">
        <f t="shared" si="33"/>
        <v>0</v>
      </c>
      <c r="BQ27" s="23">
        <f t="shared" si="34"/>
        <v>0</v>
      </c>
      <c r="BR27" s="23">
        <f t="shared" si="35"/>
        <v>0</v>
      </c>
      <c r="BS27" s="23">
        <f t="shared" si="36"/>
        <v>0</v>
      </c>
      <c r="BT27" s="23">
        <f t="shared" si="37"/>
        <v>0</v>
      </c>
      <c r="BU27" s="23">
        <f t="shared" si="38"/>
        <v>0</v>
      </c>
      <c r="BV27" s="23">
        <f t="shared" si="39"/>
        <v>0</v>
      </c>
      <c r="BW27" s="23">
        <f t="shared" si="40"/>
        <v>0</v>
      </c>
      <c r="BX27" s="23">
        <f t="shared" si="41"/>
        <v>0</v>
      </c>
      <c r="BY27" s="23">
        <f t="shared" si="42"/>
        <v>0</v>
      </c>
      <c r="BZ27" s="23">
        <f t="shared" si="43"/>
        <v>0</v>
      </c>
      <c r="CA27" s="23">
        <f t="shared" si="44"/>
        <v>0</v>
      </c>
      <c r="CB27" s="23">
        <f t="shared" si="45"/>
        <v>0</v>
      </c>
      <c r="CC27" s="23"/>
      <c r="CD27" s="23"/>
    </row>
    <row r="28" ht="57.0" customHeight="1">
      <c r="A28" s="17"/>
      <c r="B28" s="272"/>
      <c r="C28" s="23"/>
      <c r="D28" s="254" t="s">
        <v>276</v>
      </c>
      <c r="E28" s="402"/>
      <c r="F28" s="403" t="s">
        <v>53</v>
      </c>
      <c r="G28" s="258" t="s">
        <v>46</v>
      </c>
      <c r="H28" s="258">
        <v>2.0</v>
      </c>
      <c r="I28" s="403" t="s">
        <v>154</v>
      </c>
      <c r="J28" s="404">
        <v>73.5</v>
      </c>
      <c r="K28" s="405"/>
      <c r="L28" s="406"/>
      <c r="M28" s="407"/>
      <c r="N28" s="408"/>
      <c r="O28" s="409"/>
      <c r="P28" s="258"/>
      <c r="Q28" s="260"/>
      <c r="R28" s="248"/>
      <c r="S28" s="260"/>
      <c r="T28" s="260"/>
      <c r="U28" s="301">
        <f t="shared" si="5"/>
        <v>0</v>
      </c>
      <c r="V28" s="258" t="str">
        <f t="shared" si="6"/>
        <v>No</v>
      </c>
      <c r="W28" s="248" t="str">
        <f t="shared" si="7"/>
        <v>No</v>
      </c>
      <c r="X28" s="23"/>
      <c r="Y28" s="247">
        <v>1.0</v>
      </c>
      <c r="Z28" s="248">
        <f t="shared" si="8"/>
        <v>0</v>
      </c>
      <c r="AA28" s="17"/>
      <c r="AB28" s="379">
        <v>0.85</v>
      </c>
      <c r="AC28" s="252">
        <f t="shared" si="9"/>
        <v>0</v>
      </c>
      <c r="AD28" s="229">
        <f t="shared" si="47"/>
        <v>0</v>
      </c>
      <c r="AE28" s="229">
        <f t="shared" si="11"/>
        <v>0</v>
      </c>
      <c r="AF28" s="229">
        <f t="shared" si="12"/>
        <v>0</v>
      </c>
      <c r="AG28" s="229">
        <f t="shared" si="13"/>
        <v>0</v>
      </c>
      <c r="AH28" s="229">
        <f t="shared" si="14"/>
        <v>0</v>
      </c>
      <c r="AI28" s="229">
        <f t="shared" si="15"/>
        <v>0</v>
      </c>
      <c r="AJ28" s="229">
        <f t="shared" si="16"/>
        <v>0</v>
      </c>
      <c r="AK28" s="229">
        <f t="shared" si="17"/>
        <v>0</v>
      </c>
      <c r="AL28" s="229">
        <f t="shared" si="18"/>
        <v>0</v>
      </c>
      <c r="AM28" s="229">
        <f t="shared" si="19"/>
        <v>0</v>
      </c>
      <c r="AN28" s="258">
        <v>1.0</v>
      </c>
      <c r="AO28" s="228">
        <v>7.0</v>
      </c>
      <c r="AP28" s="410"/>
      <c r="AQ28" s="228"/>
      <c r="AR28" s="232"/>
      <c r="AS28" s="387"/>
      <c r="AT28" s="232"/>
      <c r="AU28" s="387"/>
      <c r="AV28" s="232"/>
      <c r="AW28" s="387"/>
      <c r="AX28" s="232"/>
      <c r="AY28" s="387"/>
      <c r="AZ28" s="17"/>
      <c r="BA28" s="23">
        <f t="shared" si="20"/>
        <v>0</v>
      </c>
      <c r="BB28" s="23">
        <f t="shared" si="21"/>
        <v>0</v>
      </c>
      <c r="BC28" s="23">
        <f t="shared" si="22"/>
        <v>0</v>
      </c>
      <c r="BD28" s="23">
        <f t="shared" si="23"/>
        <v>0</v>
      </c>
      <c r="BE28" s="23">
        <f t="shared" si="24"/>
        <v>0</v>
      </c>
      <c r="BF28" s="23">
        <f t="shared" si="25"/>
        <v>0</v>
      </c>
      <c r="BG28" s="23">
        <f t="shared" si="26"/>
        <v>0</v>
      </c>
      <c r="BH28" s="23">
        <f t="shared" si="27"/>
        <v>0</v>
      </c>
      <c r="BI28" s="23"/>
      <c r="BJ28" s="17">
        <f t="shared" si="28"/>
        <v>0</v>
      </c>
      <c r="BK28" s="17">
        <f t="shared" si="29"/>
        <v>0</v>
      </c>
      <c r="BL28" s="23"/>
      <c r="BM28" s="23">
        <f t="shared" si="30"/>
        <v>0</v>
      </c>
      <c r="BN28" s="23">
        <f t="shared" si="31"/>
        <v>0</v>
      </c>
      <c r="BO28" s="23">
        <f t="shared" si="32"/>
        <v>0</v>
      </c>
      <c r="BP28" s="23">
        <f t="shared" si="33"/>
        <v>0</v>
      </c>
      <c r="BQ28" s="23">
        <f t="shared" si="34"/>
        <v>0</v>
      </c>
      <c r="BR28" s="23">
        <f t="shared" si="35"/>
        <v>0</v>
      </c>
      <c r="BS28" s="23">
        <f t="shared" si="36"/>
        <v>0</v>
      </c>
      <c r="BT28" s="23">
        <f t="shared" si="37"/>
        <v>0</v>
      </c>
      <c r="BU28" s="23">
        <f t="shared" si="38"/>
        <v>0</v>
      </c>
      <c r="BV28" s="23">
        <f t="shared" si="39"/>
        <v>0</v>
      </c>
      <c r="BW28" s="23">
        <f t="shared" si="40"/>
        <v>0</v>
      </c>
      <c r="BX28" s="23">
        <f t="shared" si="41"/>
        <v>0</v>
      </c>
      <c r="BY28" s="23">
        <f t="shared" si="42"/>
        <v>0</v>
      </c>
      <c r="BZ28" s="23">
        <f t="shared" si="43"/>
        <v>0</v>
      </c>
      <c r="CA28" s="23">
        <f t="shared" si="44"/>
        <v>0</v>
      </c>
      <c r="CB28" s="23">
        <f t="shared" si="45"/>
        <v>0</v>
      </c>
      <c r="CC28" s="23"/>
      <c r="CD28" s="17"/>
    </row>
    <row r="29" ht="57.0" customHeight="1">
      <c r="A29" s="23"/>
      <c r="B29" s="272"/>
      <c r="C29" s="23"/>
      <c r="D29" s="99" t="s">
        <v>277</v>
      </c>
      <c r="E29" s="424"/>
      <c r="F29" s="381" t="s">
        <v>53</v>
      </c>
      <c r="G29" s="17" t="s">
        <v>45</v>
      </c>
      <c r="H29" s="17">
        <v>4.0</v>
      </c>
      <c r="I29" s="381" t="s">
        <v>154</v>
      </c>
      <c r="J29" s="412">
        <v>76.65</v>
      </c>
      <c r="K29" s="425"/>
      <c r="L29" s="426"/>
      <c r="M29" s="427"/>
      <c r="N29" s="428"/>
      <c r="O29" s="429"/>
      <c r="P29" s="23"/>
      <c r="Q29" s="305"/>
      <c r="R29" s="306"/>
      <c r="S29" s="305"/>
      <c r="T29" s="305"/>
      <c r="U29" s="422">
        <f t="shared" si="5"/>
        <v>0</v>
      </c>
      <c r="V29" s="17" t="str">
        <f t="shared" si="6"/>
        <v>No</v>
      </c>
      <c r="W29" s="306" t="str">
        <f t="shared" si="7"/>
        <v>No</v>
      </c>
      <c r="X29" s="23"/>
      <c r="Y29" s="247">
        <v>1.0</v>
      </c>
      <c r="Z29" s="248">
        <f t="shared" si="8"/>
        <v>0</v>
      </c>
      <c r="AA29" s="23"/>
      <c r="AB29" s="379">
        <v>0.6</v>
      </c>
      <c r="AC29" s="252">
        <f t="shared" si="9"/>
        <v>0</v>
      </c>
      <c r="AD29" s="229">
        <f t="shared" si="47"/>
        <v>0</v>
      </c>
      <c r="AE29" s="229">
        <f t="shared" si="11"/>
        <v>0</v>
      </c>
      <c r="AF29" s="229">
        <f t="shared" si="12"/>
        <v>0</v>
      </c>
      <c r="AG29" s="229">
        <f t="shared" si="13"/>
        <v>0</v>
      </c>
      <c r="AH29" s="229">
        <f t="shared" si="14"/>
        <v>0</v>
      </c>
      <c r="AI29" s="229">
        <f t="shared" si="15"/>
        <v>0</v>
      </c>
      <c r="AJ29" s="229">
        <f t="shared" si="16"/>
        <v>0</v>
      </c>
      <c r="AK29" s="229">
        <f t="shared" si="17"/>
        <v>0</v>
      </c>
      <c r="AL29" s="229">
        <f t="shared" si="18"/>
        <v>0</v>
      </c>
      <c r="AM29" s="229">
        <f t="shared" si="19"/>
        <v>0</v>
      </c>
      <c r="AN29" s="296">
        <v>1.0</v>
      </c>
      <c r="AO29" s="228">
        <v>8.0</v>
      </c>
      <c r="AP29" s="410"/>
      <c r="AQ29" s="228"/>
      <c r="AR29" s="232"/>
      <c r="AS29" s="387"/>
      <c r="AT29" s="232"/>
      <c r="AU29" s="387"/>
      <c r="AV29" s="232"/>
      <c r="AW29" s="387"/>
      <c r="AX29" s="232"/>
      <c r="AY29" s="387"/>
      <c r="AZ29" s="23"/>
      <c r="BA29" s="23">
        <f t="shared" si="20"/>
        <v>0</v>
      </c>
      <c r="BB29" s="23">
        <f t="shared" si="21"/>
        <v>0</v>
      </c>
      <c r="BC29" s="23">
        <f t="shared" si="22"/>
        <v>0</v>
      </c>
      <c r="BD29" s="23">
        <f t="shared" si="23"/>
        <v>0</v>
      </c>
      <c r="BE29" s="23">
        <f t="shared" si="24"/>
        <v>0</v>
      </c>
      <c r="BF29" s="23">
        <f t="shared" si="25"/>
        <v>0</v>
      </c>
      <c r="BG29" s="23">
        <f t="shared" si="26"/>
        <v>0</v>
      </c>
      <c r="BH29" s="23">
        <f t="shared" si="27"/>
        <v>0</v>
      </c>
      <c r="BI29" s="23"/>
      <c r="BJ29" s="17">
        <f t="shared" si="28"/>
        <v>0</v>
      </c>
      <c r="BK29" s="17">
        <f t="shared" si="29"/>
        <v>0</v>
      </c>
      <c r="BL29" s="23"/>
      <c r="BM29" s="23">
        <f t="shared" si="30"/>
        <v>0</v>
      </c>
      <c r="BN29" s="23">
        <f t="shared" si="31"/>
        <v>0</v>
      </c>
      <c r="BO29" s="23">
        <f t="shared" si="32"/>
        <v>0</v>
      </c>
      <c r="BP29" s="23">
        <f t="shared" si="33"/>
        <v>0</v>
      </c>
      <c r="BQ29" s="23">
        <f t="shared" si="34"/>
        <v>0</v>
      </c>
      <c r="BR29" s="23">
        <f t="shared" si="35"/>
        <v>0</v>
      </c>
      <c r="BS29" s="23">
        <f t="shared" si="36"/>
        <v>0</v>
      </c>
      <c r="BT29" s="23">
        <f t="shared" si="37"/>
        <v>0</v>
      </c>
      <c r="BU29" s="23">
        <f t="shared" si="38"/>
        <v>0</v>
      </c>
      <c r="BV29" s="23">
        <f t="shared" si="39"/>
        <v>0</v>
      </c>
      <c r="BW29" s="23">
        <f t="shared" si="40"/>
        <v>0</v>
      </c>
      <c r="BX29" s="23">
        <f t="shared" si="41"/>
        <v>0</v>
      </c>
      <c r="BY29" s="23">
        <f t="shared" si="42"/>
        <v>0</v>
      </c>
      <c r="BZ29" s="23">
        <f t="shared" si="43"/>
        <v>0</v>
      </c>
      <c r="CA29" s="23">
        <f t="shared" si="44"/>
        <v>0</v>
      </c>
      <c r="CB29" s="23">
        <f t="shared" si="45"/>
        <v>0</v>
      </c>
      <c r="CC29" s="23"/>
      <c r="CD29" s="23"/>
    </row>
    <row r="30" ht="57.0" customHeight="1">
      <c r="A30" s="17"/>
      <c r="B30" s="272"/>
      <c r="C30" s="23"/>
      <c r="D30" s="254" t="s">
        <v>278</v>
      </c>
      <c r="E30" s="402"/>
      <c r="F30" s="403" t="s">
        <v>58</v>
      </c>
      <c r="G30" s="258" t="s">
        <v>45</v>
      </c>
      <c r="H30" s="258">
        <v>4.0</v>
      </c>
      <c r="I30" s="403" t="s">
        <v>154</v>
      </c>
      <c r="J30" s="404">
        <v>72.45</v>
      </c>
      <c r="K30" s="405"/>
      <c r="L30" s="406"/>
      <c r="M30" s="407"/>
      <c r="N30" s="408"/>
      <c r="O30" s="409"/>
      <c r="P30" s="258"/>
      <c r="Q30" s="260"/>
      <c r="R30" s="248"/>
      <c r="S30" s="260"/>
      <c r="T30" s="260"/>
      <c r="U30" s="301">
        <f t="shared" si="5"/>
        <v>0</v>
      </c>
      <c r="V30" s="258" t="str">
        <f t="shared" si="6"/>
        <v>No</v>
      </c>
      <c r="W30" s="248" t="str">
        <f t="shared" si="7"/>
        <v>No</v>
      </c>
      <c r="X30" s="23"/>
      <c r="Y30" s="247">
        <v>1.0</v>
      </c>
      <c r="Z30" s="248">
        <f t="shared" si="8"/>
        <v>0</v>
      </c>
      <c r="AA30" s="17"/>
      <c r="AB30" s="379">
        <v>0.75</v>
      </c>
      <c r="AC30" s="252">
        <f t="shared" si="9"/>
        <v>0</v>
      </c>
      <c r="AD30" s="229">
        <f t="shared" si="47"/>
        <v>0</v>
      </c>
      <c r="AE30" s="229">
        <f t="shared" si="11"/>
        <v>0</v>
      </c>
      <c r="AF30" s="229">
        <f t="shared" si="12"/>
        <v>0</v>
      </c>
      <c r="AG30" s="229">
        <f t="shared" si="13"/>
        <v>0</v>
      </c>
      <c r="AH30" s="229">
        <f t="shared" si="14"/>
        <v>0</v>
      </c>
      <c r="AI30" s="229">
        <f t="shared" si="15"/>
        <v>0</v>
      </c>
      <c r="AJ30" s="229">
        <f t="shared" si="16"/>
        <v>0</v>
      </c>
      <c r="AK30" s="229">
        <f t="shared" si="17"/>
        <v>0</v>
      </c>
      <c r="AL30" s="229">
        <f t="shared" si="18"/>
        <v>0</v>
      </c>
      <c r="AM30" s="229">
        <f t="shared" si="19"/>
        <v>0</v>
      </c>
      <c r="AN30" s="258">
        <v>1.0</v>
      </c>
      <c r="AO30" s="228">
        <v>12.0</v>
      </c>
      <c r="AP30" s="410"/>
      <c r="AQ30" s="228"/>
      <c r="AR30" s="232"/>
      <c r="AS30" s="387"/>
      <c r="AT30" s="232"/>
      <c r="AU30" s="387"/>
      <c r="AV30" s="232"/>
      <c r="AW30" s="387"/>
      <c r="AX30" s="232"/>
      <c r="AY30" s="387"/>
      <c r="AZ30" s="17"/>
      <c r="BA30" s="23">
        <f t="shared" si="20"/>
        <v>0</v>
      </c>
      <c r="BB30" s="23">
        <f t="shared" si="21"/>
        <v>0</v>
      </c>
      <c r="BC30" s="23">
        <f t="shared" si="22"/>
        <v>0</v>
      </c>
      <c r="BD30" s="23">
        <f t="shared" si="23"/>
        <v>0</v>
      </c>
      <c r="BE30" s="23">
        <f t="shared" si="24"/>
        <v>0</v>
      </c>
      <c r="BF30" s="23">
        <f t="shared" si="25"/>
        <v>0</v>
      </c>
      <c r="BG30" s="23">
        <f t="shared" si="26"/>
        <v>0</v>
      </c>
      <c r="BH30" s="23">
        <f t="shared" si="27"/>
        <v>0</v>
      </c>
      <c r="BI30" s="23"/>
      <c r="BJ30" s="17">
        <f t="shared" si="28"/>
        <v>0</v>
      </c>
      <c r="BK30" s="17">
        <f t="shared" si="29"/>
        <v>0</v>
      </c>
      <c r="BL30" s="23"/>
      <c r="BM30" s="23">
        <f t="shared" si="30"/>
        <v>0</v>
      </c>
      <c r="BN30" s="23">
        <f t="shared" si="31"/>
        <v>0</v>
      </c>
      <c r="BO30" s="23">
        <f t="shared" si="32"/>
        <v>0</v>
      </c>
      <c r="BP30" s="23">
        <f t="shared" si="33"/>
        <v>0</v>
      </c>
      <c r="BQ30" s="23">
        <f t="shared" si="34"/>
        <v>0</v>
      </c>
      <c r="BR30" s="23">
        <f t="shared" si="35"/>
        <v>0</v>
      </c>
      <c r="BS30" s="23">
        <f t="shared" si="36"/>
        <v>0</v>
      </c>
      <c r="BT30" s="23">
        <f t="shared" si="37"/>
        <v>0</v>
      </c>
      <c r="BU30" s="23">
        <f t="shared" si="38"/>
        <v>0</v>
      </c>
      <c r="BV30" s="23">
        <f t="shared" si="39"/>
        <v>0</v>
      </c>
      <c r="BW30" s="23">
        <f t="shared" si="40"/>
        <v>0</v>
      </c>
      <c r="BX30" s="23">
        <f t="shared" si="41"/>
        <v>0</v>
      </c>
      <c r="BY30" s="23">
        <f t="shared" si="42"/>
        <v>0</v>
      </c>
      <c r="BZ30" s="23">
        <f t="shared" si="43"/>
        <v>0</v>
      </c>
      <c r="CA30" s="23">
        <f t="shared" si="44"/>
        <v>0</v>
      </c>
      <c r="CB30" s="23">
        <f t="shared" si="45"/>
        <v>0</v>
      </c>
      <c r="CC30" s="23"/>
      <c r="CD30" s="17"/>
    </row>
    <row r="31" ht="57.0" customHeight="1">
      <c r="A31" s="23"/>
      <c r="B31" s="272"/>
      <c r="C31" s="23"/>
      <c r="D31" s="99" t="s">
        <v>279</v>
      </c>
      <c r="E31" s="424"/>
      <c r="F31" s="381" t="s">
        <v>53</v>
      </c>
      <c r="G31" s="17" t="s">
        <v>45</v>
      </c>
      <c r="H31" s="17">
        <v>4.0</v>
      </c>
      <c r="I31" s="381" t="s">
        <v>154</v>
      </c>
      <c r="J31" s="412">
        <v>71.4</v>
      </c>
      <c r="K31" s="425"/>
      <c r="L31" s="426"/>
      <c r="M31" s="427"/>
      <c r="N31" s="428"/>
      <c r="O31" s="429"/>
      <c r="P31" s="23"/>
      <c r="Q31" s="305"/>
      <c r="R31" s="306"/>
      <c r="S31" s="305"/>
      <c r="T31" s="305"/>
      <c r="U31" s="422">
        <f t="shared" si="5"/>
        <v>0</v>
      </c>
      <c r="V31" s="17" t="str">
        <f t="shared" si="6"/>
        <v>No</v>
      </c>
      <c r="W31" s="306" t="str">
        <f t="shared" si="7"/>
        <v>No</v>
      </c>
      <c r="X31" s="23"/>
      <c r="Y31" s="247">
        <v>1.0</v>
      </c>
      <c r="Z31" s="248">
        <f t="shared" si="8"/>
        <v>0</v>
      </c>
      <c r="AA31" s="23"/>
      <c r="AB31" s="379">
        <v>0.7</v>
      </c>
      <c r="AC31" s="252">
        <f t="shared" si="9"/>
        <v>0</v>
      </c>
      <c r="AD31" s="229">
        <f t="shared" si="47"/>
        <v>0</v>
      </c>
      <c r="AE31" s="229">
        <f t="shared" si="11"/>
        <v>0</v>
      </c>
      <c r="AF31" s="229">
        <f t="shared" si="12"/>
        <v>0</v>
      </c>
      <c r="AG31" s="229">
        <f t="shared" si="13"/>
        <v>0</v>
      </c>
      <c r="AH31" s="229">
        <f t="shared" si="14"/>
        <v>0</v>
      </c>
      <c r="AI31" s="229">
        <f t="shared" si="15"/>
        <v>0</v>
      </c>
      <c r="AJ31" s="229">
        <f t="shared" si="16"/>
        <v>0</v>
      </c>
      <c r="AK31" s="229">
        <f t="shared" si="17"/>
        <v>0</v>
      </c>
      <c r="AL31" s="229">
        <f t="shared" si="18"/>
        <v>0</v>
      </c>
      <c r="AM31" s="229">
        <f t="shared" si="19"/>
        <v>0</v>
      </c>
      <c r="AN31" s="296">
        <v>1.0</v>
      </c>
      <c r="AO31" s="228">
        <v>8.0</v>
      </c>
      <c r="AP31" s="410"/>
      <c r="AQ31" s="228"/>
      <c r="AR31" s="232"/>
      <c r="AS31" s="387"/>
      <c r="AT31" s="232"/>
      <c r="AU31" s="387"/>
      <c r="AV31" s="232"/>
      <c r="AW31" s="387"/>
      <c r="AX31" s="232"/>
      <c r="AY31" s="387"/>
      <c r="AZ31" s="23"/>
      <c r="BA31" s="23">
        <f t="shared" si="20"/>
        <v>0</v>
      </c>
      <c r="BB31" s="23">
        <f t="shared" si="21"/>
        <v>0</v>
      </c>
      <c r="BC31" s="23">
        <f t="shared" si="22"/>
        <v>0</v>
      </c>
      <c r="BD31" s="23">
        <f t="shared" si="23"/>
        <v>0</v>
      </c>
      <c r="BE31" s="23">
        <f t="shared" si="24"/>
        <v>0</v>
      </c>
      <c r="BF31" s="23">
        <f t="shared" si="25"/>
        <v>0</v>
      </c>
      <c r="BG31" s="23">
        <f t="shared" si="26"/>
        <v>0</v>
      </c>
      <c r="BH31" s="23">
        <f t="shared" si="27"/>
        <v>0</v>
      </c>
      <c r="BI31" s="23"/>
      <c r="BJ31" s="17">
        <f t="shared" si="28"/>
        <v>0</v>
      </c>
      <c r="BK31" s="17">
        <f t="shared" si="29"/>
        <v>0</v>
      </c>
      <c r="BL31" s="23"/>
      <c r="BM31" s="23">
        <f t="shared" si="30"/>
        <v>0</v>
      </c>
      <c r="BN31" s="23">
        <f t="shared" si="31"/>
        <v>0</v>
      </c>
      <c r="BO31" s="23">
        <f t="shared" si="32"/>
        <v>0</v>
      </c>
      <c r="BP31" s="23">
        <f t="shared" si="33"/>
        <v>0</v>
      </c>
      <c r="BQ31" s="23">
        <f t="shared" si="34"/>
        <v>0</v>
      </c>
      <c r="BR31" s="23">
        <f t="shared" si="35"/>
        <v>0</v>
      </c>
      <c r="BS31" s="23">
        <f t="shared" si="36"/>
        <v>0</v>
      </c>
      <c r="BT31" s="23">
        <f t="shared" si="37"/>
        <v>0</v>
      </c>
      <c r="BU31" s="23">
        <f t="shared" si="38"/>
        <v>0</v>
      </c>
      <c r="BV31" s="23">
        <f t="shared" si="39"/>
        <v>0</v>
      </c>
      <c r="BW31" s="23">
        <f t="shared" si="40"/>
        <v>0</v>
      </c>
      <c r="BX31" s="23">
        <f t="shared" si="41"/>
        <v>0</v>
      </c>
      <c r="BY31" s="23">
        <f t="shared" si="42"/>
        <v>0</v>
      </c>
      <c r="BZ31" s="23">
        <f t="shared" si="43"/>
        <v>0</v>
      </c>
      <c r="CA31" s="23">
        <f t="shared" si="44"/>
        <v>0</v>
      </c>
      <c r="CB31" s="23">
        <f t="shared" si="45"/>
        <v>0</v>
      </c>
      <c r="CC31" s="23"/>
      <c r="CD31" s="23"/>
    </row>
    <row r="32" ht="57.0" customHeight="1">
      <c r="A32" s="17"/>
      <c r="B32" s="272"/>
      <c r="C32" s="23"/>
      <c r="D32" s="254" t="s">
        <v>280</v>
      </c>
      <c r="E32" s="402"/>
      <c r="F32" s="403" t="s">
        <v>60</v>
      </c>
      <c r="G32" s="258" t="s">
        <v>44</v>
      </c>
      <c r="H32" s="258">
        <v>6.0</v>
      </c>
      <c r="I32" s="403" t="s">
        <v>154</v>
      </c>
      <c r="J32" s="404">
        <v>73.5</v>
      </c>
      <c r="K32" s="405"/>
      <c r="L32" s="406"/>
      <c r="M32" s="407"/>
      <c r="N32" s="408"/>
      <c r="O32" s="409"/>
      <c r="P32" s="258"/>
      <c r="Q32" s="260"/>
      <c r="R32" s="248"/>
      <c r="S32" s="260"/>
      <c r="T32" s="260"/>
      <c r="U32" s="301">
        <f t="shared" si="5"/>
        <v>0</v>
      </c>
      <c r="V32" s="258" t="str">
        <f t="shared" si="6"/>
        <v>No</v>
      </c>
      <c r="W32" s="248" t="str">
        <f t="shared" si="7"/>
        <v>No</v>
      </c>
      <c r="X32" s="23"/>
      <c r="Y32" s="247">
        <v>1.0</v>
      </c>
      <c r="Z32" s="248">
        <f t="shared" si="8"/>
        <v>0</v>
      </c>
      <c r="AA32" s="17"/>
      <c r="AB32" s="379">
        <v>0.8</v>
      </c>
      <c r="AC32" s="252">
        <f t="shared" si="9"/>
        <v>0</v>
      </c>
      <c r="AD32" s="229">
        <f t="shared" si="47"/>
        <v>0</v>
      </c>
      <c r="AE32" s="229">
        <f t="shared" si="11"/>
        <v>0</v>
      </c>
      <c r="AF32" s="229">
        <f t="shared" si="12"/>
        <v>0</v>
      </c>
      <c r="AG32" s="229">
        <f t="shared" si="13"/>
        <v>0</v>
      </c>
      <c r="AH32" s="229">
        <f t="shared" si="14"/>
        <v>0</v>
      </c>
      <c r="AI32" s="229">
        <f t="shared" si="15"/>
        <v>0</v>
      </c>
      <c r="AJ32" s="229">
        <f t="shared" si="16"/>
        <v>0</v>
      </c>
      <c r="AK32" s="229">
        <f t="shared" si="17"/>
        <v>0</v>
      </c>
      <c r="AL32" s="229">
        <f t="shared" si="18"/>
        <v>0</v>
      </c>
      <c r="AM32" s="229">
        <f t="shared" si="19"/>
        <v>0</v>
      </c>
      <c r="AN32" s="258">
        <v>1.0</v>
      </c>
      <c r="AO32" s="228">
        <v>12.0</v>
      </c>
      <c r="AP32" s="410"/>
      <c r="AQ32" s="228"/>
      <c r="AR32" s="232"/>
      <c r="AS32" s="387"/>
      <c r="AT32" s="232"/>
      <c r="AU32" s="387"/>
      <c r="AV32" s="232"/>
      <c r="AW32" s="387"/>
      <c r="AX32" s="232"/>
      <c r="AY32" s="387"/>
      <c r="AZ32" s="17"/>
      <c r="BA32" s="23">
        <f t="shared" si="20"/>
        <v>0</v>
      </c>
      <c r="BB32" s="23">
        <f t="shared" si="21"/>
        <v>0</v>
      </c>
      <c r="BC32" s="23">
        <f t="shared" si="22"/>
        <v>0</v>
      </c>
      <c r="BD32" s="23">
        <f t="shared" si="23"/>
        <v>0</v>
      </c>
      <c r="BE32" s="23">
        <f t="shared" si="24"/>
        <v>0</v>
      </c>
      <c r="BF32" s="23">
        <f t="shared" si="25"/>
        <v>0</v>
      </c>
      <c r="BG32" s="23">
        <f t="shared" si="26"/>
        <v>0</v>
      </c>
      <c r="BH32" s="23">
        <f t="shared" si="27"/>
        <v>0</v>
      </c>
      <c r="BI32" s="23"/>
      <c r="BJ32" s="17">
        <f t="shared" si="28"/>
        <v>0</v>
      </c>
      <c r="BK32" s="17">
        <f t="shared" si="29"/>
        <v>0</v>
      </c>
      <c r="BL32" s="23"/>
      <c r="BM32" s="23">
        <f t="shared" si="30"/>
        <v>0</v>
      </c>
      <c r="BN32" s="23">
        <f t="shared" si="31"/>
        <v>0</v>
      </c>
      <c r="BO32" s="23">
        <f t="shared" si="32"/>
        <v>0</v>
      </c>
      <c r="BP32" s="23">
        <f t="shared" si="33"/>
        <v>0</v>
      </c>
      <c r="BQ32" s="23">
        <f t="shared" si="34"/>
        <v>0</v>
      </c>
      <c r="BR32" s="23">
        <f t="shared" si="35"/>
        <v>0</v>
      </c>
      <c r="BS32" s="23">
        <f t="shared" si="36"/>
        <v>0</v>
      </c>
      <c r="BT32" s="23">
        <f t="shared" si="37"/>
        <v>0</v>
      </c>
      <c r="BU32" s="23">
        <f t="shared" si="38"/>
        <v>0</v>
      </c>
      <c r="BV32" s="23">
        <f t="shared" si="39"/>
        <v>0</v>
      </c>
      <c r="BW32" s="23">
        <f t="shared" si="40"/>
        <v>0</v>
      </c>
      <c r="BX32" s="23">
        <f t="shared" si="41"/>
        <v>0</v>
      </c>
      <c r="BY32" s="23">
        <f t="shared" si="42"/>
        <v>0</v>
      </c>
      <c r="BZ32" s="23">
        <f t="shared" si="43"/>
        <v>0</v>
      </c>
      <c r="CA32" s="23">
        <f t="shared" si="44"/>
        <v>0</v>
      </c>
      <c r="CB32" s="23">
        <f t="shared" si="45"/>
        <v>0</v>
      </c>
      <c r="CC32" s="23"/>
      <c r="CD32" s="17"/>
    </row>
    <row r="33" ht="57.0" customHeight="1">
      <c r="A33" s="23"/>
      <c r="B33" s="272"/>
      <c r="C33" s="23"/>
      <c r="D33" s="99" t="s">
        <v>281</v>
      </c>
      <c r="E33" s="424"/>
      <c r="F33" s="381" t="s">
        <v>49</v>
      </c>
      <c r="G33" s="17" t="s">
        <v>44</v>
      </c>
      <c r="H33" s="17">
        <v>8.0</v>
      </c>
      <c r="I33" s="381" t="s">
        <v>154</v>
      </c>
      <c r="J33" s="412">
        <v>76.65</v>
      </c>
      <c r="K33" s="425"/>
      <c r="L33" s="426"/>
      <c r="M33" s="427"/>
      <c r="N33" s="428"/>
      <c r="O33" s="429"/>
      <c r="P33" s="23"/>
      <c r="Q33" s="305"/>
      <c r="R33" s="306"/>
      <c r="S33" s="305"/>
      <c r="T33" s="305"/>
      <c r="U33" s="422">
        <f t="shared" si="5"/>
        <v>0</v>
      </c>
      <c r="V33" s="17" t="str">
        <f t="shared" si="6"/>
        <v>No</v>
      </c>
      <c r="W33" s="306" t="str">
        <f t="shared" si="7"/>
        <v>No</v>
      </c>
      <c r="X33" s="23"/>
      <c r="Y33" s="247">
        <v>1.0</v>
      </c>
      <c r="Z33" s="248">
        <f t="shared" si="8"/>
        <v>0</v>
      </c>
      <c r="AA33" s="23"/>
      <c r="AB33" s="379">
        <v>1.08</v>
      </c>
      <c r="AC33" s="252">
        <f t="shared" si="9"/>
        <v>0</v>
      </c>
      <c r="AD33" s="229">
        <f t="shared" si="47"/>
        <v>0</v>
      </c>
      <c r="AE33" s="229">
        <f t="shared" si="11"/>
        <v>0</v>
      </c>
      <c r="AF33" s="229">
        <f t="shared" si="12"/>
        <v>0</v>
      </c>
      <c r="AG33" s="229">
        <f t="shared" si="13"/>
        <v>0</v>
      </c>
      <c r="AH33" s="229">
        <f t="shared" si="14"/>
        <v>0</v>
      </c>
      <c r="AI33" s="229">
        <f t="shared" si="15"/>
        <v>0</v>
      </c>
      <c r="AJ33" s="229">
        <f t="shared" si="16"/>
        <v>0</v>
      </c>
      <c r="AK33" s="229">
        <f t="shared" si="17"/>
        <v>0</v>
      </c>
      <c r="AL33" s="229">
        <f t="shared" si="18"/>
        <v>0</v>
      </c>
      <c r="AM33" s="229">
        <f t="shared" si="19"/>
        <v>0</v>
      </c>
      <c r="AN33" s="296">
        <v>1.0</v>
      </c>
      <c r="AO33" s="228">
        <v>21.0</v>
      </c>
      <c r="AP33" s="410"/>
      <c r="AQ33" s="228"/>
      <c r="AR33" s="232"/>
      <c r="AS33" s="387"/>
      <c r="AT33" s="232"/>
      <c r="AU33" s="387"/>
      <c r="AV33" s="232"/>
      <c r="AW33" s="387"/>
      <c r="AX33" s="232"/>
      <c r="AY33" s="387"/>
      <c r="AZ33" s="23"/>
      <c r="BA33" s="23">
        <f t="shared" si="20"/>
        <v>0</v>
      </c>
      <c r="BB33" s="23">
        <f t="shared" si="21"/>
        <v>0</v>
      </c>
      <c r="BC33" s="23">
        <f t="shared" si="22"/>
        <v>0</v>
      </c>
      <c r="BD33" s="23">
        <f t="shared" si="23"/>
        <v>0</v>
      </c>
      <c r="BE33" s="23">
        <f t="shared" si="24"/>
        <v>0</v>
      </c>
      <c r="BF33" s="23">
        <f t="shared" si="25"/>
        <v>0</v>
      </c>
      <c r="BG33" s="23">
        <f t="shared" si="26"/>
        <v>0</v>
      </c>
      <c r="BH33" s="23">
        <f t="shared" si="27"/>
        <v>0</v>
      </c>
      <c r="BI33" s="23"/>
      <c r="BJ33" s="17">
        <f t="shared" si="28"/>
        <v>0</v>
      </c>
      <c r="BK33" s="17">
        <f t="shared" si="29"/>
        <v>0</v>
      </c>
      <c r="BL33" s="23"/>
      <c r="BM33" s="23">
        <f t="shared" si="30"/>
        <v>0</v>
      </c>
      <c r="BN33" s="23">
        <f t="shared" si="31"/>
        <v>0</v>
      </c>
      <c r="BO33" s="23">
        <f t="shared" si="32"/>
        <v>0</v>
      </c>
      <c r="BP33" s="23">
        <f t="shared" si="33"/>
        <v>0</v>
      </c>
      <c r="BQ33" s="23">
        <f t="shared" si="34"/>
        <v>0</v>
      </c>
      <c r="BR33" s="23">
        <f t="shared" si="35"/>
        <v>0</v>
      </c>
      <c r="BS33" s="23">
        <f t="shared" si="36"/>
        <v>0</v>
      </c>
      <c r="BT33" s="23">
        <f t="shared" si="37"/>
        <v>0</v>
      </c>
      <c r="BU33" s="23">
        <f t="shared" si="38"/>
        <v>0</v>
      </c>
      <c r="BV33" s="23">
        <f t="shared" si="39"/>
        <v>0</v>
      </c>
      <c r="BW33" s="23">
        <f t="shared" si="40"/>
        <v>0</v>
      </c>
      <c r="BX33" s="23">
        <f t="shared" si="41"/>
        <v>0</v>
      </c>
      <c r="BY33" s="23">
        <f t="shared" si="42"/>
        <v>0</v>
      </c>
      <c r="BZ33" s="23">
        <f t="shared" si="43"/>
        <v>0</v>
      </c>
      <c r="CA33" s="23">
        <f t="shared" si="44"/>
        <v>0</v>
      </c>
      <c r="CB33" s="23">
        <f t="shared" si="45"/>
        <v>0</v>
      </c>
      <c r="CC33" s="23"/>
      <c r="CD33" s="23"/>
    </row>
    <row r="34" ht="57.0" customHeight="1">
      <c r="A34" s="17"/>
      <c r="B34" s="272"/>
      <c r="C34" s="23"/>
      <c r="D34" s="254" t="s">
        <v>282</v>
      </c>
      <c r="E34" s="402"/>
      <c r="F34" s="403" t="s">
        <v>49</v>
      </c>
      <c r="G34" s="258" t="s">
        <v>44</v>
      </c>
      <c r="H34" s="258">
        <v>8.0</v>
      </c>
      <c r="I34" s="403" t="s">
        <v>154</v>
      </c>
      <c r="J34" s="404">
        <v>66.15</v>
      </c>
      <c r="K34" s="405"/>
      <c r="L34" s="406"/>
      <c r="M34" s="407"/>
      <c r="N34" s="408"/>
      <c r="O34" s="409"/>
      <c r="P34" s="258"/>
      <c r="Q34" s="260"/>
      <c r="R34" s="248"/>
      <c r="S34" s="260"/>
      <c r="T34" s="260"/>
      <c r="U34" s="301">
        <f t="shared" si="5"/>
        <v>0</v>
      </c>
      <c r="V34" s="258" t="str">
        <f t="shared" si="6"/>
        <v>No</v>
      </c>
      <c r="W34" s="248" t="str">
        <f t="shared" si="7"/>
        <v>No</v>
      </c>
      <c r="X34" s="23"/>
      <c r="Y34" s="247">
        <v>1.0</v>
      </c>
      <c r="Z34" s="248">
        <f t="shared" si="8"/>
        <v>0</v>
      </c>
      <c r="AA34" s="17"/>
      <c r="AB34" s="379">
        <v>0.51</v>
      </c>
      <c r="AC34" s="252">
        <f t="shared" si="9"/>
        <v>0</v>
      </c>
      <c r="AD34" s="229">
        <f t="shared" si="47"/>
        <v>0</v>
      </c>
      <c r="AE34" s="229">
        <f t="shared" si="11"/>
        <v>0</v>
      </c>
      <c r="AF34" s="229">
        <f t="shared" si="12"/>
        <v>0</v>
      </c>
      <c r="AG34" s="229">
        <f t="shared" si="13"/>
        <v>0</v>
      </c>
      <c r="AH34" s="229">
        <f t="shared" si="14"/>
        <v>0</v>
      </c>
      <c r="AI34" s="229">
        <f t="shared" si="15"/>
        <v>0</v>
      </c>
      <c r="AJ34" s="229">
        <f t="shared" si="16"/>
        <v>0</v>
      </c>
      <c r="AK34" s="229">
        <f t="shared" si="17"/>
        <v>0</v>
      </c>
      <c r="AL34" s="229">
        <f t="shared" si="18"/>
        <v>0</v>
      </c>
      <c r="AM34" s="229">
        <f t="shared" si="19"/>
        <v>0</v>
      </c>
      <c r="AN34" s="258">
        <v>1.0</v>
      </c>
      <c r="AO34" s="228">
        <v>16.0</v>
      </c>
      <c r="AP34" s="410"/>
      <c r="AQ34" s="228"/>
      <c r="AR34" s="232"/>
      <c r="AS34" s="387"/>
      <c r="AT34" s="232"/>
      <c r="AU34" s="387"/>
      <c r="AV34" s="232"/>
      <c r="AW34" s="387"/>
      <c r="AX34" s="232"/>
      <c r="AY34" s="387"/>
      <c r="AZ34" s="17"/>
      <c r="BA34" s="23">
        <f t="shared" si="20"/>
        <v>0</v>
      </c>
      <c r="BB34" s="23">
        <f t="shared" si="21"/>
        <v>0</v>
      </c>
      <c r="BC34" s="23">
        <f t="shared" si="22"/>
        <v>0</v>
      </c>
      <c r="BD34" s="23">
        <f t="shared" si="23"/>
        <v>0</v>
      </c>
      <c r="BE34" s="23">
        <f t="shared" si="24"/>
        <v>0</v>
      </c>
      <c r="BF34" s="23">
        <f t="shared" si="25"/>
        <v>0</v>
      </c>
      <c r="BG34" s="23">
        <f t="shared" si="26"/>
        <v>0</v>
      </c>
      <c r="BH34" s="23">
        <f t="shared" si="27"/>
        <v>0</v>
      </c>
      <c r="BI34" s="23"/>
      <c r="BJ34" s="17">
        <f t="shared" si="28"/>
        <v>0</v>
      </c>
      <c r="BK34" s="17">
        <f t="shared" si="29"/>
        <v>0</v>
      </c>
      <c r="BL34" s="23"/>
      <c r="BM34" s="23">
        <f t="shared" si="30"/>
        <v>0</v>
      </c>
      <c r="BN34" s="23">
        <f t="shared" si="31"/>
        <v>0</v>
      </c>
      <c r="BO34" s="23">
        <f t="shared" si="32"/>
        <v>0</v>
      </c>
      <c r="BP34" s="23">
        <f t="shared" si="33"/>
        <v>0</v>
      </c>
      <c r="BQ34" s="23">
        <f t="shared" si="34"/>
        <v>0</v>
      </c>
      <c r="BR34" s="23">
        <f t="shared" si="35"/>
        <v>0</v>
      </c>
      <c r="BS34" s="23">
        <f t="shared" si="36"/>
        <v>0</v>
      </c>
      <c r="BT34" s="23">
        <f t="shared" si="37"/>
        <v>0</v>
      </c>
      <c r="BU34" s="23">
        <f t="shared" si="38"/>
        <v>0</v>
      </c>
      <c r="BV34" s="23">
        <f t="shared" si="39"/>
        <v>0</v>
      </c>
      <c r="BW34" s="23">
        <f t="shared" si="40"/>
        <v>0</v>
      </c>
      <c r="BX34" s="23">
        <f t="shared" si="41"/>
        <v>0</v>
      </c>
      <c r="BY34" s="23">
        <f t="shared" si="42"/>
        <v>0</v>
      </c>
      <c r="BZ34" s="23">
        <f t="shared" si="43"/>
        <v>0</v>
      </c>
      <c r="CA34" s="23">
        <f t="shared" si="44"/>
        <v>0</v>
      </c>
      <c r="CB34" s="23">
        <f t="shared" si="45"/>
        <v>0</v>
      </c>
      <c r="CC34" s="23"/>
      <c r="CD34" s="17"/>
    </row>
    <row r="35" ht="57.0" customHeight="1">
      <c r="A35" s="23"/>
      <c r="B35" s="272"/>
      <c r="C35" s="23"/>
      <c r="D35" s="99" t="s">
        <v>283</v>
      </c>
      <c r="E35" s="424"/>
      <c r="F35" s="381" t="s">
        <v>58</v>
      </c>
      <c r="G35" s="17" t="s">
        <v>44</v>
      </c>
      <c r="H35" s="17">
        <v>10.0</v>
      </c>
      <c r="I35" s="381" t="s">
        <v>154</v>
      </c>
      <c r="J35" s="412">
        <v>60.900000000000006</v>
      </c>
      <c r="K35" s="425"/>
      <c r="L35" s="426"/>
      <c r="M35" s="427"/>
      <c r="N35" s="428"/>
      <c r="O35" s="429"/>
      <c r="P35" s="23"/>
      <c r="Q35" s="305"/>
      <c r="R35" s="306"/>
      <c r="S35" s="305"/>
      <c r="T35" s="305"/>
      <c r="U35" s="422">
        <f t="shared" si="5"/>
        <v>0</v>
      </c>
      <c r="V35" s="17" t="str">
        <f t="shared" si="6"/>
        <v>No</v>
      </c>
      <c r="W35" s="306" t="str">
        <f t="shared" si="7"/>
        <v>No</v>
      </c>
      <c r="X35" s="23"/>
      <c r="Y35" s="247">
        <v>1.0</v>
      </c>
      <c r="Z35" s="248">
        <f t="shared" si="8"/>
        <v>0</v>
      </c>
      <c r="AA35" s="23"/>
      <c r="AB35" s="379">
        <v>0.35</v>
      </c>
      <c r="AC35" s="252">
        <f t="shared" si="9"/>
        <v>0</v>
      </c>
      <c r="AD35" s="229">
        <f t="shared" si="47"/>
        <v>0</v>
      </c>
      <c r="AE35" s="229">
        <f t="shared" si="11"/>
        <v>0</v>
      </c>
      <c r="AF35" s="229">
        <f t="shared" si="12"/>
        <v>0</v>
      </c>
      <c r="AG35" s="229">
        <f t="shared" si="13"/>
        <v>0</v>
      </c>
      <c r="AH35" s="229">
        <f t="shared" si="14"/>
        <v>0</v>
      </c>
      <c r="AI35" s="229">
        <f t="shared" si="15"/>
        <v>0</v>
      </c>
      <c r="AJ35" s="229">
        <f t="shared" si="16"/>
        <v>0</v>
      </c>
      <c r="AK35" s="229">
        <f t="shared" si="17"/>
        <v>0</v>
      </c>
      <c r="AL35" s="229">
        <f t="shared" si="18"/>
        <v>0</v>
      </c>
      <c r="AM35" s="229">
        <f t="shared" si="19"/>
        <v>0</v>
      </c>
      <c r="AN35" s="296">
        <v>1.0</v>
      </c>
      <c r="AO35" s="228">
        <v>20.0</v>
      </c>
      <c r="AP35" s="410"/>
      <c r="AQ35" s="228"/>
      <c r="AR35" s="232"/>
      <c r="AS35" s="387"/>
      <c r="AT35" s="232"/>
      <c r="AU35" s="387"/>
      <c r="AV35" s="232"/>
      <c r="AW35" s="387"/>
      <c r="AX35" s="232"/>
      <c r="AY35" s="387"/>
      <c r="AZ35" s="23"/>
      <c r="BA35" s="23">
        <f t="shared" si="20"/>
        <v>0</v>
      </c>
      <c r="BB35" s="23">
        <f t="shared" si="21"/>
        <v>0</v>
      </c>
      <c r="BC35" s="23">
        <f t="shared" si="22"/>
        <v>0</v>
      </c>
      <c r="BD35" s="23">
        <f t="shared" si="23"/>
        <v>0</v>
      </c>
      <c r="BE35" s="23">
        <f t="shared" si="24"/>
        <v>0</v>
      </c>
      <c r="BF35" s="23">
        <f t="shared" si="25"/>
        <v>0</v>
      </c>
      <c r="BG35" s="23">
        <f t="shared" si="26"/>
        <v>0</v>
      </c>
      <c r="BH35" s="23">
        <f t="shared" si="27"/>
        <v>0</v>
      </c>
      <c r="BI35" s="23"/>
      <c r="BJ35" s="17">
        <f t="shared" si="28"/>
        <v>0</v>
      </c>
      <c r="BK35" s="17">
        <f t="shared" si="29"/>
        <v>0</v>
      </c>
      <c r="BL35" s="23"/>
      <c r="BM35" s="23">
        <f t="shared" si="30"/>
        <v>0</v>
      </c>
      <c r="BN35" s="23">
        <f t="shared" si="31"/>
        <v>0</v>
      </c>
      <c r="BO35" s="23">
        <f t="shared" si="32"/>
        <v>0</v>
      </c>
      <c r="BP35" s="23">
        <f t="shared" si="33"/>
        <v>0</v>
      </c>
      <c r="BQ35" s="23">
        <f t="shared" si="34"/>
        <v>0</v>
      </c>
      <c r="BR35" s="23">
        <f t="shared" si="35"/>
        <v>0</v>
      </c>
      <c r="BS35" s="23">
        <f t="shared" si="36"/>
        <v>0</v>
      </c>
      <c r="BT35" s="23">
        <f t="shared" si="37"/>
        <v>0</v>
      </c>
      <c r="BU35" s="23">
        <f t="shared" si="38"/>
        <v>0</v>
      </c>
      <c r="BV35" s="23">
        <f t="shared" si="39"/>
        <v>0</v>
      </c>
      <c r="BW35" s="23">
        <f t="shared" si="40"/>
        <v>0</v>
      </c>
      <c r="BX35" s="23">
        <f t="shared" si="41"/>
        <v>0</v>
      </c>
      <c r="BY35" s="23">
        <f t="shared" si="42"/>
        <v>0</v>
      </c>
      <c r="BZ35" s="23">
        <f t="shared" si="43"/>
        <v>0</v>
      </c>
      <c r="CA35" s="23">
        <f t="shared" si="44"/>
        <v>0</v>
      </c>
      <c r="CB35" s="23">
        <f t="shared" si="45"/>
        <v>0</v>
      </c>
      <c r="CC35" s="23"/>
      <c r="CD35" s="23"/>
    </row>
    <row r="36" ht="57.0" customHeight="1">
      <c r="A36" s="17"/>
      <c r="B36" s="272"/>
      <c r="C36" s="23"/>
      <c r="D36" s="254" t="s">
        <v>284</v>
      </c>
      <c r="E36" s="402"/>
      <c r="F36" s="403" t="s">
        <v>53</v>
      </c>
      <c r="G36" s="258" t="s">
        <v>44</v>
      </c>
      <c r="H36" s="258">
        <v>10.0</v>
      </c>
      <c r="I36" s="403" t="s">
        <v>154</v>
      </c>
      <c r="J36" s="404">
        <v>57.75</v>
      </c>
      <c r="K36" s="405"/>
      <c r="L36" s="406"/>
      <c r="M36" s="407"/>
      <c r="N36" s="408"/>
      <c r="O36" s="409"/>
      <c r="P36" s="258"/>
      <c r="Q36" s="260"/>
      <c r="R36" s="248"/>
      <c r="S36" s="260"/>
      <c r="T36" s="260"/>
      <c r="U36" s="301">
        <f t="shared" si="5"/>
        <v>0</v>
      </c>
      <c r="V36" s="258" t="str">
        <f t="shared" si="6"/>
        <v>No</v>
      </c>
      <c r="W36" s="248" t="str">
        <f t="shared" si="7"/>
        <v>No</v>
      </c>
      <c r="X36" s="23"/>
      <c r="Y36" s="247">
        <v>1.0</v>
      </c>
      <c r="Z36" s="248">
        <f t="shared" si="8"/>
        <v>0</v>
      </c>
      <c r="AA36" s="17"/>
      <c r="AB36" s="379">
        <v>0.25</v>
      </c>
      <c r="AC36" s="252">
        <f t="shared" si="9"/>
        <v>0</v>
      </c>
      <c r="AD36" s="229">
        <f t="shared" si="47"/>
        <v>0</v>
      </c>
      <c r="AE36" s="229">
        <f t="shared" si="11"/>
        <v>0</v>
      </c>
      <c r="AF36" s="229">
        <f t="shared" si="12"/>
        <v>0</v>
      </c>
      <c r="AG36" s="229">
        <f t="shared" si="13"/>
        <v>0</v>
      </c>
      <c r="AH36" s="229">
        <f t="shared" si="14"/>
        <v>0</v>
      </c>
      <c r="AI36" s="229">
        <f t="shared" si="15"/>
        <v>0</v>
      </c>
      <c r="AJ36" s="229">
        <f t="shared" si="16"/>
        <v>0</v>
      </c>
      <c r="AK36" s="229">
        <f t="shared" si="17"/>
        <v>0</v>
      </c>
      <c r="AL36" s="229">
        <f t="shared" si="18"/>
        <v>0</v>
      </c>
      <c r="AM36" s="229">
        <f t="shared" si="19"/>
        <v>0</v>
      </c>
      <c r="AN36" s="258">
        <v>1.0</v>
      </c>
      <c r="AO36" s="228">
        <v>20.0</v>
      </c>
      <c r="AP36" s="410"/>
      <c r="AQ36" s="228"/>
      <c r="AR36" s="232"/>
      <c r="AS36" s="387"/>
      <c r="AT36" s="232"/>
      <c r="AU36" s="387"/>
      <c r="AV36" s="232"/>
      <c r="AW36" s="387"/>
      <c r="AX36" s="232"/>
      <c r="AY36" s="387"/>
      <c r="AZ36" s="17"/>
      <c r="BA36" s="23">
        <f t="shared" si="20"/>
        <v>0</v>
      </c>
      <c r="BB36" s="23">
        <f t="shared" si="21"/>
        <v>0</v>
      </c>
      <c r="BC36" s="23">
        <f t="shared" si="22"/>
        <v>0</v>
      </c>
      <c r="BD36" s="23">
        <f t="shared" si="23"/>
        <v>0</v>
      </c>
      <c r="BE36" s="23">
        <f t="shared" si="24"/>
        <v>0</v>
      </c>
      <c r="BF36" s="23">
        <f t="shared" si="25"/>
        <v>0</v>
      </c>
      <c r="BG36" s="23">
        <f t="shared" si="26"/>
        <v>0</v>
      </c>
      <c r="BH36" s="23">
        <f t="shared" si="27"/>
        <v>0</v>
      </c>
      <c r="BI36" s="23"/>
      <c r="BJ36" s="17">
        <f t="shared" si="28"/>
        <v>0</v>
      </c>
      <c r="BK36" s="17">
        <f t="shared" si="29"/>
        <v>0</v>
      </c>
      <c r="BL36" s="23"/>
      <c r="BM36" s="23">
        <f t="shared" si="30"/>
        <v>0</v>
      </c>
      <c r="BN36" s="23">
        <f t="shared" si="31"/>
        <v>0</v>
      </c>
      <c r="BO36" s="23">
        <f t="shared" si="32"/>
        <v>0</v>
      </c>
      <c r="BP36" s="23">
        <f t="shared" si="33"/>
        <v>0</v>
      </c>
      <c r="BQ36" s="23">
        <f t="shared" si="34"/>
        <v>0</v>
      </c>
      <c r="BR36" s="23">
        <f t="shared" si="35"/>
        <v>0</v>
      </c>
      <c r="BS36" s="23">
        <f t="shared" si="36"/>
        <v>0</v>
      </c>
      <c r="BT36" s="23">
        <f t="shared" si="37"/>
        <v>0</v>
      </c>
      <c r="BU36" s="23">
        <f t="shared" si="38"/>
        <v>0</v>
      </c>
      <c r="BV36" s="23">
        <f t="shared" si="39"/>
        <v>0</v>
      </c>
      <c r="BW36" s="23">
        <f t="shared" si="40"/>
        <v>0</v>
      </c>
      <c r="BX36" s="23">
        <f t="shared" si="41"/>
        <v>0</v>
      </c>
      <c r="BY36" s="23">
        <f t="shared" si="42"/>
        <v>0</v>
      </c>
      <c r="BZ36" s="23">
        <f t="shared" si="43"/>
        <v>0</v>
      </c>
      <c r="CA36" s="23">
        <f t="shared" si="44"/>
        <v>0</v>
      </c>
      <c r="CB36" s="23">
        <f t="shared" si="45"/>
        <v>0</v>
      </c>
      <c r="CC36" s="23"/>
      <c r="CD36" s="17"/>
    </row>
    <row r="37" ht="57.0" customHeight="1">
      <c r="A37" s="23"/>
      <c r="B37" s="272"/>
      <c r="C37" s="23"/>
      <c r="D37" s="99" t="s">
        <v>285</v>
      </c>
      <c r="E37" s="424"/>
      <c r="F37" s="381" t="s">
        <v>54</v>
      </c>
      <c r="G37" s="17" t="s">
        <v>43</v>
      </c>
      <c r="H37" s="17">
        <v>12.0</v>
      </c>
      <c r="I37" s="381" t="s">
        <v>154</v>
      </c>
      <c r="J37" s="412">
        <v>55.650000000000006</v>
      </c>
      <c r="K37" s="425"/>
      <c r="L37" s="426"/>
      <c r="M37" s="427"/>
      <c r="N37" s="428"/>
      <c r="O37" s="429"/>
      <c r="P37" s="23"/>
      <c r="Q37" s="305"/>
      <c r="R37" s="306"/>
      <c r="S37" s="305"/>
      <c r="T37" s="305"/>
      <c r="U37" s="422">
        <f t="shared" si="5"/>
        <v>0</v>
      </c>
      <c r="V37" s="17" t="str">
        <f t="shared" si="6"/>
        <v>No</v>
      </c>
      <c r="W37" s="306" t="str">
        <f t="shared" si="7"/>
        <v>No</v>
      </c>
      <c r="X37" s="23"/>
      <c r="Y37" s="247">
        <v>1.0</v>
      </c>
      <c r="Z37" s="248">
        <f t="shared" si="8"/>
        <v>0</v>
      </c>
      <c r="AA37" s="23"/>
      <c r="AB37" s="379">
        <v>0.19</v>
      </c>
      <c r="AC37" s="252">
        <f t="shared" si="9"/>
        <v>0</v>
      </c>
      <c r="AD37" s="229">
        <f t="shared" si="47"/>
        <v>0</v>
      </c>
      <c r="AE37" s="229">
        <f t="shared" si="11"/>
        <v>0</v>
      </c>
      <c r="AF37" s="229">
        <f t="shared" si="12"/>
        <v>0</v>
      </c>
      <c r="AG37" s="229">
        <f t="shared" si="13"/>
        <v>0</v>
      </c>
      <c r="AH37" s="229">
        <f t="shared" si="14"/>
        <v>0</v>
      </c>
      <c r="AI37" s="229">
        <f t="shared" si="15"/>
        <v>0</v>
      </c>
      <c r="AJ37" s="229">
        <f t="shared" si="16"/>
        <v>0</v>
      </c>
      <c r="AK37" s="229">
        <f t="shared" si="17"/>
        <v>0</v>
      </c>
      <c r="AL37" s="229">
        <f t="shared" si="18"/>
        <v>0</v>
      </c>
      <c r="AM37" s="229">
        <f t="shared" si="19"/>
        <v>0</v>
      </c>
      <c r="AN37" s="296">
        <v>1.0</v>
      </c>
      <c r="AO37" s="228">
        <v>24.0</v>
      </c>
      <c r="AP37" s="410"/>
      <c r="AQ37" s="228"/>
      <c r="AR37" s="232"/>
      <c r="AS37" s="387"/>
      <c r="AT37" s="232"/>
      <c r="AU37" s="387"/>
      <c r="AV37" s="232"/>
      <c r="AW37" s="387"/>
      <c r="AX37" s="232"/>
      <c r="AY37" s="387"/>
      <c r="AZ37" s="23"/>
      <c r="BA37" s="23">
        <f t="shared" si="20"/>
        <v>0</v>
      </c>
      <c r="BB37" s="23">
        <f t="shared" si="21"/>
        <v>0</v>
      </c>
      <c r="BC37" s="23">
        <f t="shared" si="22"/>
        <v>0</v>
      </c>
      <c r="BD37" s="23">
        <f t="shared" si="23"/>
        <v>0</v>
      </c>
      <c r="BE37" s="23">
        <f t="shared" si="24"/>
        <v>0</v>
      </c>
      <c r="BF37" s="23">
        <f t="shared" si="25"/>
        <v>0</v>
      </c>
      <c r="BG37" s="23">
        <f t="shared" si="26"/>
        <v>0</v>
      </c>
      <c r="BH37" s="23">
        <f t="shared" si="27"/>
        <v>0</v>
      </c>
      <c r="BI37" s="23"/>
      <c r="BJ37" s="17">
        <f t="shared" si="28"/>
        <v>0</v>
      </c>
      <c r="BK37" s="17">
        <f t="shared" si="29"/>
        <v>0</v>
      </c>
      <c r="BL37" s="23"/>
      <c r="BM37" s="23">
        <f t="shared" si="30"/>
        <v>0</v>
      </c>
      <c r="BN37" s="23">
        <f t="shared" si="31"/>
        <v>0</v>
      </c>
      <c r="BO37" s="23">
        <f t="shared" si="32"/>
        <v>0</v>
      </c>
      <c r="BP37" s="23">
        <f t="shared" si="33"/>
        <v>0</v>
      </c>
      <c r="BQ37" s="23">
        <f t="shared" si="34"/>
        <v>0</v>
      </c>
      <c r="BR37" s="23">
        <f t="shared" si="35"/>
        <v>0</v>
      </c>
      <c r="BS37" s="23">
        <f t="shared" si="36"/>
        <v>0</v>
      </c>
      <c r="BT37" s="23">
        <f t="shared" si="37"/>
        <v>0</v>
      </c>
      <c r="BU37" s="23">
        <f t="shared" si="38"/>
        <v>0</v>
      </c>
      <c r="BV37" s="23">
        <f t="shared" si="39"/>
        <v>0</v>
      </c>
      <c r="BW37" s="23">
        <f t="shared" si="40"/>
        <v>0</v>
      </c>
      <c r="BX37" s="23">
        <f t="shared" si="41"/>
        <v>0</v>
      </c>
      <c r="BY37" s="23">
        <f t="shared" si="42"/>
        <v>0</v>
      </c>
      <c r="BZ37" s="23">
        <f t="shared" si="43"/>
        <v>0</v>
      </c>
      <c r="CA37" s="23">
        <f t="shared" si="44"/>
        <v>0</v>
      </c>
      <c r="CB37" s="23">
        <f t="shared" si="45"/>
        <v>0</v>
      </c>
      <c r="CC37" s="23"/>
      <c r="CD37" s="23"/>
    </row>
    <row r="38" ht="57.0" customHeight="1">
      <c r="A38" s="17"/>
      <c r="B38" s="272"/>
      <c r="C38" s="23"/>
      <c r="D38" s="254" t="s">
        <v>286</v>
      </c>
      <c r="E38" s="402"/>
      <c r="F38" s="403" t="s">
        <v>55</v>
      </c>
      <c r="G38" s="258" t="s">
        <v>42</v>
      </c>
      <c r="H38" s="258">
        <v>12.0</v>
      </c>
      <c r="I38" s="403" t="s">
        <v>154</v>
      </c>
      <c r="J38" s="404">
        <v>50.400000000000006</v>
      </c>
      <c r="K38" s="430"/>
      <c r="L38" s="431"/>
      <c r="M38" s="432"/>
      <c r="N38" s="430"/>
      <c r="O38" s="431"/>
      <c r="P38" s="247"/>
      <c r="Q38" s="247"/>
      <c r="R38" s="247"/>
      <c r="S38" s="247"/>
      <c r="T38" s="247"/>
      <c r="U38" s="262">
        <f t="shared" si="5"/>
        <v>0</v>
      </c>
      <c r="V38" s="258" t="str">
        <f t="shared" si="6"/>
        <v>No</v>
      </c>
      <c r="W38" s="258" t="str">
        <f t="shared" si="7"/>
        <v>No</v>
      </c>
      <c r="X38" s="305"/>
      <c r="Y38" s="247">
        <v>1.0</v>
      </c>
      <c r="Z38" s="248">
        <f t="shared" si="8"/>
        <v>0</v>
      </c>
      <c r="AA38" s="17"/>
      <c r="AB38" s="433">
        <v>0.07</v>
      </c>
      <c r="AC38" s="252">
        <f t="shared" si="9"/>
        <v>0</v>
      </c>
      <c r="AD38" s="229">
        <f t="shared" si="47"/>
        <v>0</v>
      </c>
      <c r="AE38" s="229">
        <f t="shared" si="11"/>
        <v>0</v>
      </c>
      <c r="AF38" s="229">
        <f t="shared" si="12"/>
        <v>0</v>
      </c>
      <c r="AG38" s="229">
        <f t="shared" si="13"/>
        <v>0</v>
      </c>
      <c r="AH38" s="229">
        <f t="shared" si="14"/>
        <v>0</v>
      </c>
      <c r="AI38" s="229">
        <f t="shared" si="15"/>
        <v>0</v>
      </c>
      <c r="AJ38" s="229">
        <f t="shared" si="16"/>
        <v>0</v>
      </c>
      <c r="AK38" s="229">
        <f t="shared" si="17"/>
        <v>0</v>
      </c>
      <c r="AL38" s="229">
        <f t="shared" si="18"/>
        <v>0</v>
      </c>
      <c r="AM38" s="229">
        <f t="shared" si="19"/>
        <v>0</v>
      </c>
      <c r="AN38" s="331">
        <v>1.0</v>
      </c>
      <c r="AO38" s="317">
        <v>24.0</v>
      </c>
      <c r="AP38" s="434"/>
      <c r="AQ38" s="317"/>
      <c r="AR38" s="320"/>
      <c r="AS38" s="435"/>
      <c r="AT38" s="320"/>
      <c r="AU38" s="435"/>
      <c r="AV38" s="320"/>
      <c r="AW38" s="387"/>
      <c r="AX38" s="232"/>
      <c r="AY38" s="387"/>
      <c r="AZ38" s="17"/>
      <c r="BA38" s="23">
        <f t="shared" si="20"/>
        <v>0</v>
      </c>
      <c r="BB38" s="23">
        <f t="shared" si="21"/>
        <v>0</v>
      </c>
      <c r="BC38" s="23">
        <f t="shared" si="22"/>
        <v>0</v>
      </c>
      <c r="BD38" s="23">
        <f t="shared" si="23"/>
        <v>0</v>
      </c>
      <c r="BE38" s="23">
        <f t="shared" si="24"/>
        <v>0</v>
      </c>
      <c r="BF38" s="23">
        <f t="shared" si="25"/>
        <v>0</v>
      </c>
      <c r="BG38" s="23">
        <f t="shared" si="26"/>
        <v>0</v>
      </c>
      <c r="BH38" s="23">
        <f t="shared" si="27"/>
        <v>0</v>
      </c>
      <c r="BI38" s="23"/>
      <c r="BJ38" s="17">
        <f t="shared" si="28"/>
        <v>0</v>
      </c>
      <c r="BK38" s="17">
        <f t="shared" si="29"/>
        <v>0</v>
      </c>
      <c r="BL38" s="23"/>
      <c r="BM38" s="23">
        <f t="shared" si="30"/>
        <v>0</v>
      </c>
      <c r="BN38" s="23">
        <f t="shared" si="31"/>
        <v>0</v>
      </c>
      <c r="BO38" s="23">
        <f t="shared" si="32"/>
        <v>0</v>
      </c>
      <c r="BP38" s="23">
        <f t="shared" si="33"/>
        <v>0</v>
      </c>
      <c r="BQ38" s="23">
        <f t="shared" si="34"/>
        <v>0</v>
      </c>
      <c r="BR38" s="23">
        <f t="shared" si="35"/>
        <v>0</v>
      </c>
      <c r="BS38" s="23">
        <f t="shared" si="36"/>
        <v>0</v>
      </c>
      <c r="BT38" s="23">
        <f t="shared" si="37"/>
        <v>0</v>
      </c>
      <c r="BU38" s="23">
        <f t="shared" si="38"/>
        <v>0</v>
      </c>
      <c r="BV38" s="23">
        <f t="shared" si="39"/>
        <v>0</v>
      </c>
      <c r="BW38" s="23">
        <f t="shared" si="40"/>
        <v>0</v>
      </c>
      <c r="BX38" s="23">
        <f t="shared" si="41"/>
        <v>0</v>
      </c>
      <c r="BY38" s="23">
        <f t="shared" si="42"/>
        <v>0</v>
      </c>
      <c r="BZ38" s="23">
        <f t="shared" si="43"/>
        <v>0</v>
      </c>
      <c r="CA38" s="23">
        <f t="shared" si="44"/>
        <v>0</v>
      </c>
      <c r="CB38" s="23">
        <f t="shared" si="45"/>
        <v>0</v>
      </c>
      <c r="CC38" s="81"/>
      <c r="CD38" s="17"/>
    </row>
    <row r="39" ht="57.0" customHeight="1">
      <c r="A39" s="17"/>
      <c r="B39" s="272" t="s">
        <v>95</v>
      </c>
      <c r="C39" s="23"/>
      <c r="D39" s="8" t="s">
        <v>287</v>
      </c>
      <c r="E39" s="411"/>
      <c r="F39" s="381" t="s">
        <v>54</v>
      </c>
      <c r="G39" s="17" t="s">
        <v>42</v>
      </c>
      <c r="H39" s="17">
        <v>22.0</v>
      </c>
      <c r="I39" s="381" t="s">
        <v>154</v>
      </c>
      <c r="J39" s="412">
        <v>70.0</v>
      </c>
      <c r="K39" s="413"/>
      <c r="L39" s="414"/>
      <c r="M39" s="415"/>
      <c r="N39" s="416"/>
      <c r="O39" s="417"/>
      <c r="P39" s="17"/>
      <c r="Q39" s="266"/>
      <c r="R39" s="269"/>
      <c r="S39" s="266"/>
      <c r="T39" s="266"/>
      <c r="U39" s="422">
        <f t="shared" si="5"/>
        <v>0</v>
      </c>
      <c r="V39" s="17" t="str">
        <f t="shared" si="6"/>
        <v>No</v>
      </c>
      <c r="W39" s="269" t="str">
        <f t="shared" si="7"/>
        <v>Yes</v>
      </c>
      <c r="X39" s="23"/>
      <c r="Y39" s="247">
        <v>1.0</v>
      </c>
      <c r="Z39" s="248">
        <f t="shared" si="8"/>
        <v>0</v>
      </c>
      <c r="AA39" s="17"/>
      <c r="AB39" s="379">
        <v>0.4</v>
      </c>
      <c r="AC39" s="252">
        <f t="shared" si="9"/>
        <v>0</v>
      </c>
      <c r="AD39" s="229">
        <f t="shared" si="47"/>
        <v>0</v>
      </c>
      <c r="AE39" s="229">
        <f t="shared" si="11"/>
        <v>0</v>
      </c>
      <c r="AF39" s="229">
        <f t="shared" si="12"/>
        <v>0</v>
      </c>
      <c r="AG39" s="229">
        <f t="shared" si="13"/>
        <v>0</v>
      </c>
      <c r="AH39" s="229">
        <f t="shared" si="14"/>
        <v>0</v>
      </c>
      <c r="AI39" s="229">
        <f t="shared" si="15"/>
        <v>0</v>
      </c>
      <c r="AJ39" s="229">
        <f t="shared" si="16"/>
        <v>0</v>
      </c>
      <c r="AK39" s="229">
        <f t="shared" si="17"/>
        <v>0</v>
      </c>
      <c r="AL39" s="229">
        <f t="shared" si="18"/>
        <v>0</v>
      </c>
      <c r="AM39" s="229">
        <f t="shared" si="19"/>
        <v>0</v>
      </c>
      <c r="AN39" s="258">
        <v>1.0</v>
      </c>
      <c r="AO39" s="228">
        <v>44.0</v>
      </c>
      <c r="AP39" s="410"/>
      <c r="AQ39" s="228"/>
      <c r="AR39" s="232"/>
      <c r="AS39" s="387"/>
      <c r="AT39" s="232"/>
      <c r="AU39" s="387"/>
      <c r="AV39" s="232"/>
      <c r="AW39" s="387"/>
      <c r="AX39" s="232"/>
      <c r="AY39" s="387"/>
      <c r="AZ39" s="17"/>
      <c r="BA39" s="23">
        <f t="shared" si="20"/>
        <v>0</v>
      </c>
      <c r="BB39" s="23">
        <f t="shared" si="21"/>
        <v>0</v>
      </c>
      <c r="BC39" s="23">
        <f t="shared" si="22"/>
        <v>0</v>
      </c>
      <c r="BD39" s="23">
        <f t="shared" si="23"/>
        <v>0</v>
      </c>
      <c r="BE39" s="23">
        <f t="shared" si="24"/>
        <v>0</v>
      </c>
      <c r="BF39" s="23">
        <f t="shared" si="25"/>
        <v>0</v>
      </c>
      <c r="BG39" s="23">
        <f t="shared" si="26"/>
        <v>0</v>
      </c>
      <c r="BH39" s="23">
        <f t="shared" si="27"/>
        <v>0</v>
      </c>
      <c r="BI39" s="23"/>
      <c r="BJ39" s="17">
        <f t="shared" si="28"/>
        <v>0</v>
      </c>
      <c r="BK39" s="17">
        <f t="shared" si="29"/>
        <v>0</v>
      </c>
      <c r="BL39" s="23"/>
      <c r="BM39" s="23">
        <f t="shared" si="30"/>
        <v>0</v>
      </c>
      <c r="BN39" s="23">
        <f t="shared" si="31"/>
        <v>0</v>
      </c>
      <c r="BO39" s="23">
        <f t="shared" si="32"/>
        <v>0</v>
      </c>
      <c r="BP39" s="23">
        <f t="shared" si="33"/>
        <v>0</v>
      </c>
      <c r="BQ39" s="23">
        <f t="shared" si="34"/>
        <v>0</v>
      </c>
      <c r="BR39" s="23">
        <f t="shared" si="35"/>
        <v>0</v>
      </c>
      <c r="BS39" s="23">
        <f t="shared" si="36"/>
        <v>0</v>
      </c>
      <c r="BT39" s="23">
        <f t="shared" si="37"/>
        <v>0</v>
      </c>
      <c r="BU39" s="23">
        <f t="shared" si="38"/>
        <v>0</v>
      </c>
      <c r="BV39" s="23">
        <f t="shared" si="39"/>
        <v>0</v>
      </c>
      <c r="BW39" s="23">
        <f t="shared" si="40"/>
        <v>0</v>
      </c>
      <c r="BX39" s="23">
        <f t="shared" si="41"/>
        <v>0</v>
      </c>
      <c r="BY39" s="23">
        <f t="shared" si="42"/>
        <v>0</v>
      </c>
      <c r="BZ39" s="23">
        <f t="shared" si="43"/>
        <v>0</v>
      </c>
      <c r="CA39" s="23">
        <f t="shared" si="44"/>
        <v>0</v>
      </c>
      <c r="CB39" s="23">
        <f t="shared" si="45"/>
        <v>0</v>
      </c>
      <c r="CC39" s="23"/>
      <c r="CD39" s="17"/>
    </row>
    <row r="40" ht="57.0" customHeight="1">
      <c r="A40" s="23"/>
      <c r="B40" s="272" t="s">
        <v>95</v>
      </c>
      <c r="C40" s="23"/>
      <c r="D40" s="254" t="s">
        <v>288</v>
      </c>
      <c r="E40" s="402"/>
      <c r="F40" s="403" t="s">
        <v>54</v>
      </c>
      <c r="G40" s="258" t="s">
        <v>43</v>
      </c>
      <c r="H40" s="258">
        <v>12.0</v>
      </c>
      <c r="I40" s="403" t="s">
        <v>258</v>
      </c>
      <c r="J40" s="404">
        <v>57.0</v>
      </c>
      <c r="K40" s="405"/>
      <c r="L40" s="406"/>
      <c r="M40" s="407"/>
      <c r="N40" s="408"/>
      <c r="O40" s="409"/>
      <c r="P40" s="258"/>
      <c r="Q40" s="260"/>
      <c r="R40" s="248"/>
      <c r="S40" s="260"/>
      <c r="T40" s="260"/>
      <c r="U40" s="301">
        <f t="shared" si="5"/>
        <v>0</v>
      </c>
      <c r="V40" s="258" t="str">
        <f t="shared" si="6"/>
        <v>No</v>
      </c>
      <c r="W40" s="248" t="str">
        <f t="shared" si="7"/>
        <v>Yes</v>
      </c>
      <c r="X40" s="23"/>
      <c r="Y40" s="247">
        <v>1.0</v>
      </c>
      <c r="Z40" s="248">
        <f t="shared" si="8"/>
        <v>0</v>
      </c>
      <c r="AA40" s="23"/>
      <c r="AB40" s="379">
        <v>0.5</v>
      </c>
      <c r="AC40" s="252">
        <f t="shared" si="9"/>
        <v>0</v>
      </c>
      <c r="AD40" s="229">
        <f t="shared" si="47"/>
        <v>0</v>
      </c>
      <c r="AE40" s="229">
        <f t="shared" si="11"/>
        <v>0</v>
      </c>
      <c r="AF40" s="229">
        <f t="shared" si="12"/>
        <v>0</v>
      </c>
      <c r="AG40" s="229">
        <f t="shared" si="13"/>
        <v>0</v>
      </c>
      <c r="AH40" s="229">
        <f t="shared" si="14"/>
        <v>0</v>
      </c>
      <c r="AI40" s="229">
        <f t="shared" si="15"/>
        <v>0</v>
      </c>
      <c r="AJ40" s="229">
        <f t="shared" si="16"/>
        <v>0</v>
      </c>
      <c r="AK40" s="229">
        <f t="shared" si="17"/>
        <v>0</v>
      </c>
      <c r="AL40" s="229">
        <f t="shared" si="18"/>
        <v>0</v>
      </c>
      <c r="AM40" s="229">
        <f t="shared" si="19"/>
        <v>0</v>
      </c>
      <c r="AN40" s="296">
        <v>1.0</v>
      </c>
      <c r="AO40" s="228"/>
      <c r="AP40" s="410"/>
      <c r="AQ40" s="228"/>
      <c r="AR40" s="232">
        <v>3.0</v>
      </c>
      <c r="AS40" s="387">
        <v>8.0</v>
      </c>
      <c r="AT40" s="232">
        <v>1.0</v>
      </c>
      <c r="AU40" s="387"/>
      <c r="AV40" s="232"/>
      <c r="AW40" s="387"/>
      <c r="AX40" s="232"/>
      <c r="AY40" s="387"/>
      <c r="AZ40" s="23"/>
      <c r="BA40" s="23">
        <f t="shared" si="20"/>
        <v>0</v>
      </c>
      <c r="BB40" s="23">
        <f t="shared" si="21"/>
        <v>0</v>
      </c>
      <c r="BC40" s="23">
        <f t="shared" si="22"/>
        <v>0</v>
      </c>
      <c r="BD40" s="23">
        <f t="shared" si="23"/>
        <v>0</v>
      </c>
      <c r="BE40" s="23">
        <f t="shared" si="24"/>
        <v>0</v>
      </c>
      <c r="BF40" s="23">
        <f t="shared" si="25"/>
        <v>0</v>
      </c>
      <c r="BG40" s="23">
        <f t="shared" si="26"/>
        <v>0</v>
      </c>
      <c r="BH40" s="23">
        <f t="shared" si="27"/>
        <v>0</v>
      </c>
      <c r="BI40" s="23"/>
      <c r="BJ40" s="17">
        <f t="shared" si="28"/>
        <v>0</v>
      </c>
      <c r="BK40" s="17">
        <f t="shared" si="29"/>
        <v>0</v>
      </c>
      <c r="BL40" s="23"/>
      <c r="BM40" s="23">
        <f t="shared" si="30"/>
        <v>0</v>
      </c>
      <c r="BN40" s="23">
        <f t="shared" si="31"/>
        <v>0</v>
      </c>
      <c r="BO40" s="23">
        <f t="shared" si="32"/>
        <v>0</v>
      </c>
      <c r="BP40" s="23">
        <f t="shared" si="33"/>
        <v>0</v>
      </c>
      <c r="BQ40" s="23">
        <f t="shared" si="34"/>
        <v>0</v>
      </c>
      <c r="BR40" s="23">
        <f t="shared" si="35"/>
        <v>0</v>
      </c>
      <c r="BS40" s="23">
        <f t="shared" si="36"/>
        <v>0</v>
      </c>
      <c r="BT40" s="23">
        <f t="shared" si="37"/>
        <v>0</v>
      </c>
      <c r="BU40" s="23">
        <f t="shared" si="38"/>
        <v>0</v>
      </c>
      <c r="BV40" s="23">
        <f t="shared" si="39"/>
        <v>0</v>
      </c>
      <c r="BW40" s="23">
        <f t="shared" si="40"/>
        <v>0</v>
      </c>
      <c r="BX40" s="23">
        <f t="shared" si="41"/>
        <v>0</v>
      </c>
      <c r="BY40" s="23">
        <f t="shared" si="42"/>
        <v>0</v>
      </c>
      <c r="BZ40" s="23">
        <f t="shared" si="43"/>
        <v>0</v>
      </c>
      <c r="CA40" s="23">
        <f t="shared" si="44"/>
        <v>0</v>
      </c>
      <c r="CB40" s="23">
        <f t="shared" si="45"/>
        <v>0</v>
      </c>
      <c r="CC40" s="23"/>
      <c r="CD40" s="23"/>
    </row>
    <row r="41" ht="57.0" customHeight="1">
      <c r="A41" s="17"/>
      <c r="B41" s="272" t="s">
        <v>95</v>
      </c>
      <c r="C41" s="23"/>
      <c r="D41" s="8" t="s">
        <v>289</v>
      </c>
      <c r="E41" s="411"/>
      <c r="F41" s="381" t="s">
        <v>54</v>
      </c>
      <c r="G41" s="17" t="s">
        <v>43</v>
      </c>
      <c r="H41" s="17">
        <v>12.0</v>
      </c>
      <c r="I41" s="381" t="s">
        <v>258</v>
      </c>
      <c r="J41" s="412">
        <v>67.0</v>
      </c>
      <c r="K41" s="413"/>
      <c r="L41" s="414"/>
      <c r="M41" s="415"/>
      <c r="N41" s="416"/>
      <c r="O41" s="417"/>
      <c r="P41" s="17"/>
      <c r="Q41" s="266"/>
      <c r="R41" s="269"/>
      <c r="S41" s="266"/>
      <c r="T41" s="266"/>
      <c r="U41" s="422">
        <f t="shared" si="5"/>
        <v>0</v>
      </c>
      <c r="V41" s="17" t="str">
        <f t="shared" si="6"/>
        <v>No</v>
      </c>
      <c r="W41" s="269" t="str">
        <f t="shared" si="7"/>
        <v>Yes</v>
      </c>
      <c r="X41" s="23"/>
      <c r="Y41" s="247">
        <v>1.0</v>
      </c>
      <c r="Z41" s="248">
        <f t="shared" si="8"/>
        <v>0</v>
      </c>
      <c r="AA41" s="17"/>
      <c r="AB41" s="379">
        <v>1.05</v>
      </c>
      <c r="AC41" s="252">
        <f t="shared" si="9"/>
        <v>0</v>
      </c>
      <c r="AD41" s="229">
        <f t="shared" si="47"/>
        <v>0</v>
      </c>
      <c r="AE41" s="229">
        <f t="shared" si="11"/>
        <v>0</v>
      </c>
      <c r="AF41" s="229">
        <f t="shared" si="12"/>
        <v>0</v>
      </c>
      <c r="AG41" s="229">
        <f t="shared" si="13"/>
        <v>0</v>
      </c>
      <c r="AH41" s="229">
        <f t="shared" si="14"/>
        <v>0</v>
      </c>
      <c r="AI41" s="229">
        <f t="shared" si="15"/>
        <v>0</v>
      </c>
      <c r="AJ41" s="229">
        <f t="shared" si="16"/>
        <v>0</v>
      </c>
      <c r="AK41" s="229">
        <f t="shared" si="17"/>
        <v>0</v>
      </c>
      <c r="AL41" s="229">
        <f t="shared" si="18"/>
        <v>0</v>
      </c>
      <c r="AM41" s="229">
        <f t="shared" si="19"/>
        <v>0</v>
      </c>
      <c r="AN41" s="258">
        <v>1.0</v>
      </c>
      <c r="AO41" s="228">
        <v>12.0</v>
      </c>
      <c r="AP41" s="410"/>
      <c r="AQ41" s="228"/>
      <c r="AR41" s="232"/>
      <c r="AS41" s="387">
        <v>12.0</v>
      </c>
      <c r="AT41" s="232"/>
      <c r="AU41" s="387"/>
      <c r="AV41" s="232"/>
      <c r="AW41" s="387"/>
      <c r="AX41" s="232"/>
      <c r="AY41" s="387"/>
      <c r="AZ41" s="17"/>
      <c r="BA41" s="23">
        <f t="shared" si="20"/>
        <v>0</v>
      </c>
      <c r="BB41" s="23">
        <f t="shared" si="21"/>
        <v>0</v>
      </c>
      <c r="BC41" s="23">
        <f t="shared" si="22"/>
        <v>0</v>
      </c>
      <c r="BD41" s="23">
        <f t="shared" si="23"/>
        <v>0</v>
      </c>
      <c r="BE41" s="23">
        <f t="shared" si="24"/>
        <v>0</v>
      </c>
      <c r="BF41" s="23">
        <f t="shared" si="25"/>
        <v>0</v>
      </c>
      <c r="BG41" s="23">
        <f t="shared" si="26"/>
        <v>0</v>
      </c>
      <c r="BH41" s="23">
        <f t="shared" si="27"/>
        <v>0</v>
      </c>
      <c r="BI41" s="23"/>
      <c r="BJ41" s="17">
        <f t="shared" si="28"/>
        <v>0</v>
      </c>
      <c r="BK41" s="17">
        <f t="shared" si="29"/>
        <v>0</v>
      </c>
      <c r="BL41" s="23"/>
      <c r="BM41" s="23">
        <f t="shared" si="30"/>
        <v>0</v>
      </c>
      <c r="BN41" s="23">
        <f t="shared" si="31"/>
        <v>0</v>
      </c>
      <c r="BO41" s="23">
        <f t="shared" si="32"/>
        <v>0</v>
      </c>
      <c r="BP41" s="23">
        <f t="shared" si="33"/>
        <v>0</v>
      </c>
      <c r="BQ41" s="23">
        <f t="shared" si="34"/>
        <v>0</v>
      </c>
      <c r="BR41" s="23">
        <f t="shared" si="35"/>
        <v>0</v>
      </c>
      <c r="BS41" s="23">
        <f t="shared" si="36"/>
        <v>0</v>
      </c>
      <c r="BT41" s="23">
        <f t="shared" si="37"/>
        <v>0</v>
      </c>
      <c r="BU41" s="23">
        <f t="shared" si="38"/>
        <v>0</v>
      </c>
      <c r="BV41" s="23">
        <f t="shared" si="39"/>
        <v>0</v>
      </c>
      <c r="BW41" s="23">
        <f t="shared" si="40"/>
        <v>0</v>
      </c>
      <c r="BX41" s="23">
        <f t="shared" si="41"/>
        <v>0</v>
      </c>
      <c r="BY41" s="23">
        <f t="shared" si="42"/>
        <v>0</v>
      </c>
      <c r="BZ41" s="23">
        <f t="shared" si="43"/>
        <v>0</v>
      </c>
      <c r="CA41" s="23">
        <f t="shared" si="44"/>
        <v>0</v>
      </c>
      <c r="CB41" s="23">
        <f t="shared" si="45"/>
        <v>0</v>
      </c>
      <c r="CC41" s="23"/>
      <c r="CD41" s="17"/>
    </row>
    <row r="42" ht="57.0" customHeight="1">
      <c r="A42" s="23"/>
      <c r="B42" s="272" t="s">
        <v>95</v>
      </c>
      <c r="C42" s="23"/>
      <c r="D42" s="254" t="s">
        <v>290</v>
      </c>
      <c r="E42" s="402"/>
      <c r="F42" s="403" t="s">
        <v>54</v>
      </c>
      <c r="G42" s="258" t="s">
        <v>43</v>
      </c>
      <c r="H42" s="258">
        <v>12.0</v>
      </c>
      <c r="I42" s="403" t="s">
        <v>258</v>
      </c>
      <c r="J42" s="404">
        <v>67.0</v>
      </c>
      <c r="K42" s="405"/>
      <c r="L42" s="406"/>
      <c r="M42" s="407"/>
      <c r="N42" s="408"/>
      <c r="O42" s="409"/>
      <c r="P42" s="258"/>
      <c r="Q42" s="260"/>
      <c r="R42" s="248"/>
      <c r="S42" s="260"/>
      <c r="T42" s="260"/>
      <c r="U42" s="301">
        <f t="shared" si="5"/>
        <v>0</v>
      </c>
      <c r="V42" s="258" t="str">
        <f t="shared" si="6"/>
        <v>No</v>
      </c>
      <c r="W42" s="248" t="str">
        <f t="shared" si="7"/>
        <v>Yes</v>
      </c>
      <c r="X42" s="23"/>
      <c r="Y42" s="247">
        <v>1.0</v>
      </c>
      <c r="Z42" s="248">
        <f t="shared" si="8"/>
        <v>0</v>
      </c>
      <c r="AA42" s="23"/>
      <c r="AB42" s="379">
        <v>1.1</v>
      </c>
      <c r="AC42" s="252">
        <f t="shared" si="9"/>
        <v>0</v>
      </c>
      <c r="AD42" s="229">
        <f t="shared" si="47"/>
        <v>0</v>
      </c>
      <c r="AE42" s="229">
        <f t="shared" si="11"/>
        <v>0</v>
      </c>
      <c r="AF42" s="229">
        <f t="shared" si="12"/>
        <v>0</v>
      </c>
      <c r="AG42" s="229">
        <f t="shared" si="13"/>
        <v>0</v>
      </c>
      <c r="AH42" s="229">
        <f t="shared" si="14"/>
        <v>0</v>
      </c>
      <c r="AI42" s="229">
        <f t="shared" si="15"/>
        <v>0</v>
      </c>
      <c r="AJ42" s="229">
        <f t="shared" si="16"/>
        <v>0</v>
      </c>
      <c r="AK42" s="229">
        <f t="shared" si="17"/>
        <v>0</v>
      </c>
      <c r="AL42" s="229">
        <f t="shared" si="18"/>
        <v>0</v>
      </c>
      <c r="AM42" s="229">
        <f t="shared" si="19"/>
        <v>0</v>
      </c>
      <c r="AN42" s="296">
        <v>1.0</v>
      </c>
      <c r="AO42" s="228">
        <v>12.0</v>
      </c>
      <c r="AP42" s="410"/>
      <c r="AQ42" s="228"/>
      <c r="AR42" s="232">
        <v>4.0</v>
      </c>
      <c r="AS42" s="387">
        <v>4.0</v>
      </c>
      <c r="AT42" s="232">
        <v>4.0</v>
      </c>
      <c r="AU42" s="387"/>
      <c r="AV42" s="232"/>
      <c r="AW42" s="387"/>
      <c r="AX42" s="232"/>
      <c r="AY42" s="387"/>
      <c r="AZ42" s="23"/>
      <c r="BA42" s="23">
        <f t="shared" si="20"/>
        <v>0</v>
      </c>
      <c r="BB42" s="23">
        <f t="shared" si="21"/>
        <v>0</v>
      </c>
      <c r="BC42" s="23">
        <f t="shared" si="22"/>
        <v>0</v>
      </c>
      <c r="BD42" s="23">
        <f t="shared" si="23"/>
        <v>0</v>
      </c>
      <c r="BE42" s="23">
        <f t="shared" si="24"/>
        <v>0</v>
      </c>
      <c r="BF42" s="23">
        <f t="shared" si="25"/>
        <v>0</v>
      </c>
      <c r="BG42" s="23">
        <f t="shared" si="26"/>
        <v>0</v>
      </c>
      <c r="BH42" s="23">
        <f t="shared" si="27"/>
        <v>0</v>
      </c>
      <c r="BI42" s="23"/>
      <c r="BJ42" s="17">
        <f t="shared" si="28"/>
        <v>0</v>
      </c>
      <c r="BK42" s="17">
        <f t="shared" si="29"/>
        <v>0</v>
      </c>
      <c r="BL42" s="23"/>
      <c r="BM42" s="23">
        <f t="shared" si="30"/>
        <v>0</v>
      </c>
      <c r="BN42" s="23">
        <f t="shared" si="31"/>
        <v>0</v>
      </c>
      <c r="BO42" s="23">
        <f t="shared" si="32"/>
        <v>0</v>
      </c>
      <c r="BP42" s="23">
        <f t="shared" si="33"/>
        <v>0</v>
      </c>
      <c r="BQ42" s="23">
        <f t="shared" si="34"/>
        <v>0</v>
      </c>
      <c r="BR42" s="23">
        <f t="shared" si="35"/>
        <v>0</v>
      </c>
      <c r="BS42" s="23">
        <f t="shared" si="36"/>
        <v>0</v>
      </c>
      <c r="BT42" s="23">
        <f t="shared" si="37"/>
        <v>0</v>
      </c>
      <c r="BU42" s="23">
        <f t="shared" si="38"/>
        <v>0</v>
      </c>
      <c r="BV42" s="23">
        <f t="shared" si="39"/>
        <v>0</v>
      </c>
      <c r="BW42" s="23">
        <f t="shared" si="40"/>
        <v>0</v>
      </c>
      <c r="BX42" s="23">
        <f t="shared" si="41"/>
        <v>0</v>
      </c>
      <c r="BY42" s="23">
        <f t="shared" si="42"/>
        <v>0</v>
      </c>
      <c r="BZ42" s="23">
        <f t="shared" si="43"/>
        <v>0</v>
      </c>
      <c r="CA42" s="23">
        <f t="shared" si="44"/>
        <v>0</v>
      </c>
      <c r="CB42" s="23">
        <f t="shared" si="45"/>
        <v>0</v>
      </c>
      <c r="CC42" s="23"/>
      <c r="CD42" s="23"/>
    </row>
    <row r="43" ht="57.0" customHeight="1">
      <c r="A43" s="17"/>
      <c r="B43" s="272" t="s">
        <v>95</v>
      </c>
      <c r="C43" s="23"/>
      <c r="D43" s="8" t="s">
        <v>291</v>
      </c>
      <c r="E43" s="411"/>
      <c r="F43" s="381" t="s">
        <v>54</v>
      </c>
      <c r="G43" s="17" t="s">
        <v>44</v>
      </c>
      <c r="H43" s="17">
        <v>10.0</v>
      </c>
      <c r="I43" s="381" t="s">
        <v>258</v>
      </c>
      <c r="J43" s="412">
        <v>67.0</v>
      </c>
      <c r="K43" s="413"/>
      <c r="L43" s="414"/>
      <c r="M43" s="415"/>
      <c r="N43" s="416"/>
      <c r="O43" s="417"/>
      <c r="P43" s="17"/>
      <c r="Q43" s="266"/>
      <c r="R43" s="269"/>
      <c r="S43" s="266"/>
      <c r="T43" s="266"/>
      <c r="U43" s="422">
        <f t="shared" si="5"/>
        <v>0</v>
      </c>
      <c r="V43" s="17" t="str">
        <f t="shared" si="6"/>
        <v>No</v>
      </c>
      <c r="W43" s="269" t="str">
        <f t="shared" si="7"/>
        <v>Yes</v>
      </c>
      <c r="X43" s="23"/>
      <c r="Y43" s="247">
        <v>1.0</v>
      </c>
      <c r="Z43" s="248">
        <f t="shared" si="8"/>
        <v>0</v>
      </c>
      <c r="AA43" s="17"/>
      <c r="AB43" s="379">
        <v>1.5</v>
      </c>
      <c r="AC43" s="252">
        <f t="shared" si="9"/>
        <v>0</v>
      </c>
      <c r="AD43" s="229">
        <f t="shared" si="47"/>
        <v>0</v>
      </c>
      <c r="AE43" s="229">
        <f t="shared" si="11"/>
        <v>0</v>
      </c>
      <c r="AF43" s="229">
        <f t="shared" si="12"/>
        <v>0</v>
      </c>
      <c r="AG43" s="229">
        <f t="shared" si="13"/>
        <v>0</v>
      </c>
      <c r="AH43" s="229">
        <f t="shared" si="14"/>
        <v>0</v>
      </c>
      <c r="AI43" s="229">
        <f t="shared" si="15"/>
        <v>0</v>
      </c>
      <c r="AJ43" s="229">
        <f t="shared" si="16"/>
        <v>0</v>
      </c>
      <c r="AK43" s="229">
        <f t="shared" si="17"/>
        <v>0</v>
      </c>
      <c r="AL43" s="229">
        <f t="shared" si="18"/>
        <v>0</v>
      </c>
      <c r="AM43" s="229">
        <f t="shared" si="19"/>
        <v>0</v>
      </c>
      <c r="AN43" s="258">
        <v>1.0</v>
      </c>
      <c r="AO43" s="228">
        <v>10.0</v>
      </c>
      <c r="AP43" s="410"/>
      <c r="AQ43" s="228"/>
      <c r="AR43" s="232"/>
      <c r="AS43" s="387">
        <v>4.0</v>
      </c>
      <c r="AT43" s="232">
        <v>6.0</v>
      </c>
      <c r="AU43" s="387"/>
      <c r="AV43" s="232"/>
      <c r="AW43" s="387"/>
      <c r="AX43" s="232"/>
      <c r="AY43" s="387"/>
      <c r="AZ43" s="17"/>
      <c r="BA43" s="23">
        <f t="shared" si="20"/>
        <v>0</v>
      </c>
      <c r="BB43" s="23">
        <f t="shared" si="21"/>
        <v>0</v>
      </c>
      <c r="BC43" s="23">
        <f t="shared" si="22"/>
        <v>0</v>
      </c>
      <c r="BD43" s="23">
        <f t="shared" si="23"/>
        <v>0</v>
      </c>
      <c r="BE43" s="23">
        <f t="shared" si="24"/>
        <v>0</v>
      </c>
      <c r="BF43" s="23">
        <f t="shared" si="25"/>
        <v>0</v>
      </c>
      <c r="BG43" s="23">
        <f t="shared" si="26"/>
        <v>0</v>
      </c>
      <c r="BH43" s="23">
        <f t="shared" si="27"/>
        <v>0</v>
      </c>
      <c r="BI43" s="23"/>
      <c r="BJ43" s="17">
        <f t="shared" si="28"/>
        <v>0</v>
      </c>
      <c r="BK43" s="17">
        <f t="shared" si="29"/>
        <v>0</v>
      </c>
      <c r="BL43" s="23"/>
      <c r="BM43" s="23">
        <f t="shared" si="30"/>
        <v>0</v>
      </c>
      <c r="BN43" s="23">
        <f t="shared" si="31"/>
        <v>0</v>
      </c>
      <c r="BO43" s="23">
        <f t="shared" si="32"/>
        <v>0</v>
      </c>
      <c r="BP43" s="23">
        <f t="shared" si="33"/>
        <v>0</v>
      </c>
      <c r="BQ43" s="23">
        <f t="shared" si="34"/>
        <v>0</v>
      </c>
      <c r="BR43" s="23">
        <f t="shared" si="35"/>
        <v>0</v>
      </c>
      <c r="BS43" s="23">
        <f t="shared" si="36"/>
        <v>0</v>
      </c>
      <c r="BT43" s="23">
        <f t="shared" si="37"/>
        <v>0</v>
      </c>
      <c r="BU43" s="23">
        <f t="shared" si="38"/>
        <v>0</v>
      </c>
      <c r="BV43" s="23">
        <f t="shared" si="39"/>
        <v>0</v>
      </c>
      <c r="BW43" s="23">
        <f t="shared" si="40"/>
        <v>0</v>
      </c>
      <c r="BX43" s="23">
        <f t="shared" si="41"/>
        <v>0</v>
      </c>
      <c r="BY43" s="23">
        <f t="shared" si="42"/>
        <v>0</v>
      </c>
      <c r="BZ43" s="23">
        <f t="shared" si="43"/>
        <v>0</v>
      </c>
      <c r="CA43" s="23">
        <f t="shared" si="44"/>
        <v>0</v>
      </c>
      <c r="CB43" s="23">
        <f t="shared" si="45"/>
        <v>0</v>
      </c>
      <c r="CC43" s="23"/>
      <c r="CD43" s="17"/>
    </row>
    <row r="44" ht="57.0" customHeight="1">
      <c r="A44" s="23"/>
      <c r="B44" s="272" t="s">
        <v>95</v>
      </c>
      <c r="C44" s="23"/>
      <c r="D44" s="254" t="s">
        <v>292</v>
      </c>
      <c r="E44" s="402"/>
      <c r="F44" s="403" t="s">
        <v>54</v>
      </c>
      <c r="G44" s="258" t="s">
        <v>44</v>
      </c>
      <c r="H44" s="258">
        <v>10.0</v>
      </c>
      <c r="I44" s="403" t="s">
        <v>293</v>
      </c>
      <c r="J44" s="404">
        <v>67.0</v>
      </c>
      <c r="K44" s="405"/>
      <c r="L44" s="406"/>
      <c r="M44" s="407"/>
      <c r="N44" s="408"/>
      <c r="O44" s="409"/>
      <c r="P44" s="258"/>
      <c r="Q44" s="260"/>
      <c r="R44" s="248"/>
      <c r="S44" s="260"/>
      <c r="T44" s="260"/>
      <c r="U44" s="301">
        <f t="shared" si="5"/>
        <v>0</v>
      </c>
      <c r="V44" s="258" t="str">
        <f t="shared" si="6"/>
        <v>No</v>
      </c>
      <c r="W44" s="248" t="str">
        <f t="shared" si="7"/>
        <v>Yes</v>
      </c>
      <c r="X44" s="23"/>
      <c r="Y44" s="247">
        <v>1.0</v>
      </c>
      <c r="Z44" s="248">
        <f t="shared" si="8"/>
        <v>0</v>
      </c>
      <c r="AA44" s="23"/>
      <c r="AB44" s="379">
        <v>1.4</v>
      </c>
      <c r="AC44" s="252">
        <f t="shared" si="9"/>
        <v>0</v>
      </c>
      <c r="AD44" s="229">
        <f t="shared" si="47"/>
        <v>0</v>
      </c>
      <c r="AE44" s="229">
        <f t="shared" si="11"/>
        <v>0</v>
      </c>
      <c r="AF44" s="229">
        <f t="shared" si="12"/>
        <v>0</v>
      </c>
      <c r="AG44" s="229">
        <f t="shared" si="13"/>
        <v>0</v>
      </c>
      <c r="AH44" s="229">
        <f t="shared" si="14"/>
        <v>0</v>
      </c>
      <c r="AI44" s="229">
        <f t="shared" si="15"/>
        <v>0</v>
      </c>
      <c r="AJ44" s="229">
        <f t="shared" si="16"/>
        <v>0</v>
      </c>
      <c r="AK44" s="229">
        <f t="shared" si="17"/>
        <v>0</v>
      </c>
      <c r="AL44" s="229">
        <f t="shared" si="18"/>
        <v>0</v>
      </c>
      <c r="AM44" s="229">
        <f t="shared" si="19"/>
        <v>0</v>
      </c>
      <c r="AN44" s="296">
        <v>1.0</v>
      </c>
      <c r="AO44" s="228">
        <v>10.0</v>
      </c>
      <c r="AP44" s="410"/>
      <c r="AQ44" s="228"/>
      <c r="AR44" s="232"/>
      <c r="AS44" s="387">
        <v>2.0</v>
      </c>
      <c r="AT44" s="232">
        <v>8.0</v>
      </c>
      <c r="AU44" s="387"/>
      <c r="AV44" s="232"/>
      <c r="AW44" s="387"/>
      <c r="AX44" s="232"/>
      <c r="AY44" s="387"/>
      <c r="AZ44" s="23"/>
      <c r="BA44" s="23">
        <f t="shared" si="20"/>
        <v>0</v>
      </c>
      <c r="BB44" s="23">
        <f t="shared" si="21"/>
        <v>0</v>
      </c>
      <c r="BC44" s="23">
        <f t="shared" si="22"/>
        <v>0</v>
      </c>
      <c r="BD44" s="23">
        <f t="shared" si="23"/>
        <v>0</v>
      </c>
      <c r="BE44" s="23">
        <f t="shared" si="24"/>
        <v>0</v>
      </c>
      <c r="BF44" s="23">
        <f t="shared" si="25"/>
        <v>0</v>
      </c>
      <c r="BG44" s="23">
        <f t="shared" si="26"/>
        <v>0</v>
      </c>
      <c r="BH44" s="23">
        <f t="shared" si="27"/>
        <v>0</v>
      </c>
      <c r="BI44" s="23"/>
      <c r="BJ44" s="17">
        <f t="shared" si="28"/>
        <v>0</v>
      </c>
      <c r="BK44" s="17">
        <f t="shared" si="29"/>
        <v>0</v>
      </c>
      <c r="BL44" s="23"/>
      <c r="BM44" s="23">
        <f t="shared" si="30"/>
        <v>0</v>
      </c>
      <c r="BN44" s="23">
        <f t="shared" si="31"/>
        <v>0</v>
      </c>
      <c r="BO44" s="23">
        <f t="shared" si="32"/>
        <v>0</v>
      </c>
      <c r="BP44" s="23">
        <f t="shared" si="33"/>
        <v>0</v>
      </c>
      <c r="BQ44" s="23">
        <f t="shared" si="34"/>
        <v>0</v>
      </c>
      <c r="BR44" s="23">
        <f t="shared" si="35"/>
        <v>0</v>
      </c>
      <c r="BS44" s="23">
        <f t="shared" si="36"/>
        <v>0</v>
      </c>
      <c r="BT44" s="23">
        <f t="shared" si="37"/>
        <v>0</v>
      </c>
      <c r="BU44" s="23">
        <f t="shared" si="38"/>
        <v>0</v>
      </c>
      <c r="BV44" s="23">
        <f t="shared" si="39"/>
        <v>0</v>
      </c>
      <c r="BW44" s="23">
        <f t="shared" si="40"/>
        <v>0</v>
      </c>
      <c r="BX44" s="23">
        <f t="shared" si="41"/>
        <v>0</v>
      </c>
      <c r="BY44" s="23">
        <f t="shared" si="42"/>
        <v>0</v>
      </c>
      <c r="BZ44" s="23">
        <f t="shared" si="43"/>
        <v>0</v>
      </c>
      <c r="CA44" s="23">
        <f t="shared" si="44"/>
        <v>0</v>
      </c>
      <c r="CB44" s="23">
        <f t="shared" si="45"/>
        <v>0</v>
      </c>
      <c r="CC44" s="23"/>
      <c r="CD44" s="23"/>
    </row>
    <row r="45" ht="57.0" customHeight="1">
      <c r="A45" s="17"/>
      <c r="B45" s="278" t="s">
        <v>95</v>
      </c>
      <c r="C45" s="19"/>
      <c r="D45" s="280" t="s">
        <v>294</v>
      </c>
      <c r="E45" s="436"/>
      <c r="F45" s="437" t="s">
        <v>54</v>
      </c>
      <c r="G45" s="279" t="s">
        <v>44</v>
      </c>
      <c r="H45" s="279">
        <v>8.0</v>
      </c>
      <c r="I45" s="437" t="s">
        <v>258</v>
      </c>
      <c r="J45" s="438">
        <v>82.0</v>
      </c>
      <c r="K45" s="439"/>
      <c r="L45" s="440"/>
      <c r="M45" s="441"/>
      <c r="N45" s="442"/>
      <c r="O45" s="443"/>
      <c r="P45" s="279"/>
      <c r="Q45" s="285"/>
      <c r="R45" s="286"/>
      <c r="S45" s="285"/>
      <c r="T45" s="285"/>
      <c r="U45" s="444">
        <f t="shared" si="5"/>
        <v>0</v>
      </c>
      <c r="V45" s="279" t="str">
        <f t="shared" si="6"/>
        <v>No</v>
      </c>
      <c r="W45" s="286" t="str">
        <f t="shared" si="7"/>
        <v>Yes</v>
      </c>
      <c r="X45" s="23"/>
      <c r="Y45" s="315">
        <v>1.0</v>
      </c>
      <c r="Z45" s="316">
        <f t="shared" si="8"/>
        <v>0</v>
      </c>
      <c r="AA45" s="17"/>
      <c r="AB45" s="433">
        <v>1.85</v>
      </c>
      <c r="AC45" s="252">
        <f t="shared" si="9"/>
        <v>0</v>
      </c>
      <c r="AD45" s="229">
        <f t="shared" si="47"/>
        <v>0</v>
      </c>
      <c r="AE45" s="229">
        <f t="shared" si="11"/>
        <v>0</v>
      </c>
      <c r="AF45" s="229">
        <f t="shared" si="12"/>
        <v>0</v>
      </c>
      <c r="AG45" s="229">
        <f t="shared" si="13"/>
        <v>0</v>
      </c>
      <c r="AH45" s="229">
        <f t="shared" si="14"/>
        <v>0</v>
      </c>
      <c r="AI45" s="229">
        <f t="shared" si="15"/>
        <v>0</v>
      </c>
      <c r="AJ45" s="229">
        <f t="shared" si="16"/>
        <v>0</v>
      </c>
      <c r="AK45" s="229">
        <f t="shared" si="17"/>
        <v>0</v>
      </c>
      <c r="AL45" s="229">
        <f t="shared" si="18"/>
        <v>0</v>
      </c>
      <c r="AM45" s="229">
        <f t="shared" si="19"/>
        <v>0</v>
      </c>
      <c r="AN45" s="331">
        <v>1.0</v>
      </c>
      <c r="AO45" s="317">
        <v>16.0</v>
      </c>
      <c r="AP45" s="434"/>
      <c r="AQ45" s="317"/>
      <c r="AR45" s="320"/>
      <c r="AS45" s="435"/>
      <c r="AT45" s="320">
        <v>2.0</v>
      </c>
      <c r="AU45" s="435">
        <v>6.0</v>
      </c>
      <c r="AV45" s="320"/>
      <c r="AW45" s="387"/>
      <c r="AX45" s="232"/>
      <c r="AY45" s="387"/>
      <c r="AZ45" s="17"/>
      <c r="BA45" s="23">
        <f t="shared" si="20"/>
        <v>0</v>
      </c>
      <c r="BB45" s="23">
        <f t="shared" si="21"/>
        <v>0</v>
      </c>
      <c r="BC45" s="23">
        <f t="shared" si="22"/>
        <v>0</v>
      </c>
      <c r="BD45" s="23">
        <f t="shared" si="23"/>
        <v>0</v>
      </c>
      <c r="BE45" s="23">
        <f t="shared" si="24"/>
        <v>0</v>
      </c>
      <c r="BF45" s="23">
        <f t="shared" si="25"/>
        <v>0</v>
      </c>
      <c r="BG45" s="23">
        <f t="shared" si="26"/>
        <v>0</v>
      </c>
      <c r="BH45" s="23">
        <f t="shared" si="27"/>
        <v>0</v>
      </c>
      <c r="BI45" s="23"/>
      <c r="BJ45" s="17">
        <f t="shared" si="28"/>
        <v>0</v>
      </c>
      <c r="BK45" s="17">
        <f t="shared" si="29"/>
        <v>0</v>
      </c>
      <c r="BL45" s="23"/>
      <c r="BM45" s="23">
        <f t="shared" si="30"/>
        <v>0</v>
      </c>
      <c r="BN45" s="23">
        <f t="shared" si="31"/>
        <v>0</v>
      </c>
      <c r="BO45" s="23">
        <f t="shared" si="32"/>
        <v>0</v>
      </c>
      <c r="BP45" s="23">
        <f t="shared" si="33"/>
        <v>0</v>
      </c>
      <c r="BQ45" s="23">
        <f t="shared" si="34"/>
        <v>0</v>
      </c>
      <c r="BR45" s="23">
        <f t="shared" si="35"/>
        <v>0</v>
      </c>
      <c r="BS45" s="23">
        <f t="shared" si="36"/>
        <v>0</v>
      </c>
      <c r="BT45" s="23">
        <f t="shared" si="37"/>
        <v>0</v>
      </c>
      <c r="BU45" s="23">
        <f t="shared" si="38"/>
        <v>0</v>
      </c>
      <c r="BV45" s="23">
        <f t="shared" si="39"/>
        <v>0</v>
      </c>
      <c r="BW45" s="23">
        <f t="shared" si="40"/>
        <v>0</v>
      </c>
      <c r="BX45" s="23">
        <f t="shared" si="41"/>
        <v>0</v>
      </c>
      <c r="BY45" s="23">
        <f t="shared" si="42"/>
        <v>0</v>
      </c>
      <c r="BZ45" s="23">
        <f t="shared" si="43"/>
        <v>0</v>
      </c>
      <c r="CA45" s="23">
        <f t="shared" si="44"/>
        <v>0</v>
      </c>
      <c r="CB45" s="23">
        <f t="shared" si="45"/>
        <v>0</v>
      </c>
      <c r="CC45" s="23"/>
      <c r="CD45" s="17"/>
    </row>
    <row r="46" ht="21.0" customHeight="1">
      <c r="A46" s="119"/>
      <c r="B46" s="90"/>
      <c r="C46" s="119"/>
      <c r="D46" s="332"/>
      <c r="E46" s="90"/>
      <c r="F46" s="92"/>
      <c r="G46" s="92"/>
      <c r="H46" s="92"/>
      <c r="I46" s="119"/>
      <c r="J46" s="119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119"/>
      <c r="V46" s="119"/>
      <c r="W46" s="119"/>
      <c r="X46" s="119"/>
      <c r="Y46" s="119"/>
      <c r="Z46" s="23"/>
      <c r="AA46" s="119"/>
      <c r="AB46" s="337"/>
      <c r="AC46" s="115"/>
      <c r="AD46" s="102"/>
      <c r="AE46" s="4"/>
      <c r="AF46" s="103"/>
      <c r="AG46" s="104"/>
      <c r="AH46" s="105"/>
      <c r="AI46" s="106"/>
      <c r="AJ46" s="109"/>
      <c r="AK46" s="111"/>
      <c r="AL46" s="338"/>
      <c r="AM46" s="339"/>
      <c r="AN46" s="340"/>
      <c r="AO46" s="341"/>
      <c r="AP46" s="115"/>
      <c r="AQ46" s="341"/>
      <c r="AR46" s="115"/>
      <c r="AS46" s="341"/>
      <c r="AT46" s="115"/>
      <c r="AU46" s="341"/>
      <c r="AV46" s="115"/>
      <c r="AW46" s="115"/>
      <c r="AX46" s="115"/>
      <c r="AY46" s="115"/>
      <c r="AZ46" s="119"/>
      <c r="BA46" s="23">
        <f t="shared" si="20"/>
        <v>0</v>
      </c>
      <c r="BB46" s="23">
        <f t="shared" si="21"/>
        <v>0</v>
      </c>
      <c r="BC46" s="23">
        <f t="shared" si="22"/>
        <v>0</v>
      </c>
      <c r="BD46" s="23">
        <f t="shared" si="23"/>
        <v>0</v>
      </c>
      <c r="BE46" s="23">
        <f t="shared" si="24"/>
        <v>0</v>
      </c>
      <c r="BF46" s="23">
        <f t="shared" si="25"/>
        <v>0</v>
      </c>
      <c r="BG46" s="23">
        <f t="shared" si="26"/>
        <v>0</v>
      </c>
      <c r="BH46" s="23">
        <f t="shared" si="27"/>
        <v>0</v>
      </c>
      <c r="BI46" s="23"/>
      <c r="BJ46" s="17">
        <f t="shared" si="28"/>
        <v>0</v>
      </c>
      <c r="BK46" s="17">
        <f t="shared" si="29"/>
        <v>0</v>
      </c>
      <c r="BL46" s="23"/>
      <c r="BM46" s="23">
        <f t="shared" si="30"/>
        <v>0</v>
      </c>
      <c r="BN46" s="23">
        <f t="shared" si="31"/>
        <v>0</v>
      </c>
      <c r="BO46" s="23">
        <f t="shared" si="32"/>
        <v>0</v>
      </c>
      <c r="BP46" s="23">
        <f t="shared" si="33"/>
        <v>0</v>
      </c>
      <c r="BQ46" s="23">
        <f t="shared" si="34"/>
        <v>0</v>
      </c>
      <c r="BR46" s="23">
        <f t="shared" si="35"/>
        <v>0</v>
      </c>
      <c r="BS46" s="23">
        <f t="shared" si="36"/>
        <v>0</v>
      </c>
      <c r="BT46" s="23">
        <f t="shared" si="37"/>
        <v>0</v>
      </c>
      <c r="BU46" s="23">
        <f t="shared" si="38"/>
        <v>0</v>
      </c>
      <c r="BV46" s="23">
        <f t="shared" si="39"/>
        <v>0</v>
      </c>
      <c r="BW46" s="23">
        <f t="shared" si="40"/>
        <v>0</v>
      </c>
      <c r="BX46" s="23">
        <f t="shared" si="41"/>
        <v>0</v>
      </c>
      <c r="BY46" s="23">
        <f t="shared" si="42"/>
        <v>0</v>
      </c>
      <c r="BZ46" s="23">
        <f t="shared" si="43"/>
        <v>0</v>
      </c>
      <c r="CA46" s="23">
        <f t="shared" si="44"/>
        <v>0</v>
      </c>
      <c r="CB46" s="23">
        <f t="shared" si="45"/>
        <v>0</v>
      </c>
      <c r="CC46" s="23"/>
      <c r="CD46" s="119"/>
    </row>
    <row r="47" ht="21.0" customHeight="1">
      <c r="A47" s="119"/>
      <c r="B47" s="90"/>
      <c r="C47" s="119"/>
      <c r="D47" s="332"/>
      <c r="E47" s="90"/>
      <c r="F47" s="92"/>
      <c r="G47" s="92"/>
      <c r="H47" s="92"/>
      <c r="I47" s="119"/>
      <c r="J47" s="119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119"/>
      <c r="V47" s="119"/>
      <c r="W47" s="119"/>
      <c r="X47" s="119"/>
      <c r="Y47" s="119"/>
      <c r="Z47" s="23"/>
      <c r="AA47" s="119"/>
      <c r="AB47" s="337"/>
      <c r="AC47" s="115"/>
      <c r="AD47" s="102"/>
      <c r="AE47" s="4"/>
      <c r="AF47" s="103"/>
      <c r="AG47" s="104"/>
      <c r="AH47" s="105"/>
      <c r="AI47" s="106"/>
      <c r="AJ47" s="109"/>
      <c r="AK47" s="111"/>
      <c r="AL47" s="338"/>
      <c r="AM47" s="339"/>
      <c r="AN47" s="340"/>
      <c r="AO47" s="341"/>
      <c r="AP47" s="115"/>
      <c r="AQ47" s="341"/>
      <c r="AR47" s="115"/>
      <c r="AS47" s="341"/>
      <c r="AT47" s="115"/>
      <c r="AU47" s="341"/>
      <c r="AV47" s="115"/>
      <c r="AW47" s="115"/>
      <c r="AX47" s="115"/>
      <c r="AY47" s="115"/>
      <c r="AZ47" s="119"/>
      <c r="BA47" s="23">
        <f t="shared" si="20"/>
        <v>0</v>
      </c>
      <c r="BB47" s="23">
        <f t="shared" si="21"/>
        <v>0</v>
      </c>
      <c r="BC47" s="23">
        <f t="shared" si="22"/>
        <v>0</v>
      </c>
      <c r="BD47" s="23">
        <f t="shared" si="23"/>
        <v>0</v>
      </c>
      <c r="BE47" s="23">
        <f t="shared" si="24"/>
        <v>0</v>
      </c>
      <c r="BF47" s="23">
        <f t="shared" si="25"/>
        <v>0</v>
      </c>
      <c r="BG47" s="23">
        <f t="shared" si="26"/>
        <v>0</v>
      </c>
      <c r="BH47" s="23">
        <f t="shared" si="27"/>
        <v>0</v>
      </c>
      <c r="BI47" s="23"/>
      <c r="BJ47" s="17">
        <f t="shared" si="28"/>
        <v>0</v>
      </c>
      <c r="BK47" s="17">
        <f t="shared" si="29"/>
        <v>0</v>
      </c>
      <c r="BL47" s="23"/>
      <c r="BM47" s="23">
        <f t="shared" si="30"/>
        <v>0</v>
      </c>
      <c r="BN47" s="23">
        <f t="shared" si="31"/>
        <v>0</v>
      </c>
      <c r="BO47" s="23">
        <f t="shared" si="32"/>
        <v>0</v>
      </c>
      <c r="BP47" s="23">
        <f t="shared" si="33"/>
        <v>0</v>
      </c>
      <c r="BQ47" s="23">
        <f t="shared" si="34"/>
        <v>0</v>
      </c>
      <c r="BR47" s="23">
        <f t="shared" si="35"/>
        <v>0</v>
      </c>
      <c r="BS47" s="23">
        <f t="shared" si="36"/>
        <v>0</v>
      </c>
      <c r="BT47" s="23">
        <f t="shared" si="37"/>
        <v>0</v>
      </c>
      <c r="BU47" s="23">
        <f t="shared" si="38"/>
        <v>0</v>
      </c>
      <c r="BV47" s="23">
        <f t="shared" si="39"/>
        <v>0</v>
      </c>
      <c r="BW47" s="23">
        <f t="shared" si="40"/>
        <v>0</v>
      </c>
      <c r="BX47" s="23">
        <f t="shared" si="41"/>
        <v>0</v>
      </c>
      <c r="BY47" s="23">
        <f t="shared" si="42"/>
        <v>0</v>
      </c>
      <c r="BZ47" s="23">
        <f t="shared" si="43"/>
        <v>0</v>
      </c>
      <c r="CA47" s="23">
        <f t="shared" si="44"/>
        <v>0</v>
      </c>
      <c r="CB47" s="23">
        <f t="shared" si="45"/>
        <v>0</v>
      </c>
      <c r="CC47" s="23"/>
      <c r="CD47" s="119"/>
    </row>
    <row r="48" ht="21.0" customHeight="1">
      <c r="A48" s="119"/>
      <c r="B48" s="90"/>
      <c r="C48" s="119"/>
      <c r="D48" s="332"/>
      <c r="E48" s="90"/>
      <c r="F48" s="92"/>
      <c r="G48" s="92"/>
      <c r="H48" s="92"/>
      <c r="I48" s="119"/>
      <c r="J48" s="11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119"/>
      <c r="V48" s="119"/>
      <c r="W48" s="119"/>
      <c r="X48" s="119"/>
      <c r="Y48" s="119"/>
      <c r="Z48" s="23"/>
      <c r="AA48" s="119"/>
      <c r="AB48" s="337"/>
      <c r="AC48" s="115"/>
      <c r="AD48" s="102"/>
      <c r="AE48" s="4"/>
      <c r="AF48" s="103"/>
      <c r="AG48" s="104"/>
      <c r="AH48" s="105"/>
      <c r="AI48" s="106"/>
      <c r="AJ48" s="109"/>
      <c r="AK48" s="111"/>
      <c r="AL48" s="338"/>
      <c r="AM48" s="339"/>
      <c r="AN48" s="340"/>
      <c r="AO48" s="341"/>
      <c r="AP48" s="115"/>
      <c r="AQ48" s="341"/>
      <c r="AR48" s="115"/>
      <c r="AS48" s="341"/>
      <c r="AT48" s="115"/>
      <c r="AU48" s="341"/>
      <c r="AV48" s="115"/>
      <c r="AW48" s="115"/>
      <c r="AX48" s="115"/>
      <c r="AY48" s="115"/>
      <c r="AZ48" s="119"/>
      <c r="BA48" s="23">
        <f t="shared" si="20"/>
        <v>0</v>
      </c>
      <c r="BB48" s="23">
        <f t="shared" si="21"/>
        <v>0</v>
      </c>
      <c r="BC48" s="23">
        <f t="shared" si="22"/>
        <v>0</v>
      </c>
      <c r="BD48" s="23">
        <f t="shared" si="23"/>
        <v>0</v>
      </c>
      <c r="BE48" s="23">
        <f t="shared" si="24"/>
        <v>0</v>
      </c>
      <c r="BF48" s="23">
        <f t="shared" si="25"/>
        <v>0</v>
      </c>
      <c r="BG48" s="23">
        <f t="shared" si="26"/>
        <v>0</v>
      </c>
      <c r="BH48" s="23">
        <f t="shared" si="27"/>
        <v>0</v>
      </c>
      <c r="BI48" s="23"/>
      <c r="BJ48" s="17">
        <f t="shared" si="28"/>
        <v>0</v>
      </c>
      <c r="BK48" s="17">
        <f t="shared" si="29"/>
        <v>0</v>
      </c>
      <c r="BL48" s="23"/>
      <c r="BM48" s="23">
        <f t="shared" si="30"/>
        <v>0</v>
      </c>
      <c r="BN48" s="23">
        <f t="shared" si="31"/>
        <v>0</v>
      </c>
      <c r="BO48" s="23">
        <f t="shared" si="32"/>
        <v>0</v>
      </c>
      <c r="BP48" s="23">
        <f t="shared" si="33"/>
        <v>0</v>
      </c>
      <c r="BQ48" s="23">
        <f t="shared" si="34"/>
        <v>0</v>
      </c>
      <c r="BR48" s="23">
        <f t="shared" si="35"/>
        <v>0</v>
      </c>
      <c r="BS48" s="23">
        <f t="shared" si="36"/>
        <v>0</v>
      </c>
      <c r="BT48" s="23">
        <f t="shared" si="37"/>
        <v>0</v>
      </c>
      <c r="BU48" s="23">
        <f t="shared" si="38"/>
        <v>0</v>
      </c>
      <c r="BV48" s="23">
        <f t="shared" si="39"/>
        <v>0</v>
      </c>
      <c r="BW48" s="23">
        <f t="shared" si="40"/>
        <v>0</v>
      </c>
      <c r="BX48" s="23">
        <f t="shared" si="41"/>
        <v>0</v>
      </c>
      <c r="BY48" s="23">
        <f t="shared" si="42"/>
        <v>0</v>
      </c>
      <c r="BZ48" s="23">
        <f t="shared" si="43"/>
        <v>0</v>
      </c>
      <c r="CA48" s="23">
        <f t="shared" si="44"/>
        <v>0</v>
      </c>
      <c r="CB48" s="23">
        <f t="shared" si="45"/>
        <v>0</v>
      </c>
      <c r="CC48" s="23"/>
      <c r="CD48" s="119"/>
    </row>
    <row r="49" ht="21.0" customHeight="1">
      <c r="A49" s="119"/>
      <c r="B49" s="90"/>
      <c r="C49" s="119"/>
      <c r="D49" s="332"/>
      <c r="E49" s="90"/>
      <c r="F49" s="92"/>
      <c r="G49" s="92"/>
      <c r="H49" s="92"/>
      <c r="I49" s="119"/>
      <c r="J49" s="11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119"/>
      <c r="V49" s="119"/>
      <c r="W49" s="119"/>
      <c r="X49" s="119"/>
      <c r="Y49" s="119"/>
      <c r="Z49" s="23"/>
      <c r="AA49" s="119"/>
      <c r="AB49" s="337"/>
      <c r="AC49" s="115"/>
      <c r="AD49" s="102"/>
      <c r="AE49" s="4"/>
      <c r="AF49" s="103"/>
      <c r="AG49" s="104"/>
      <c r="AH49" s="105"/>
      <c r="AI49" s="106"/>
      <c r="AJ49" s="109"/>
      <c r="AK49" s="111"/>
      <c r="AL49" s="338"/>
      <c r="AM49" s="339"/>
      <c r="AN49" s="340"/>
      <c r="AO49" s="341"/>
      <c r="AP49" s="115"/>
      <c r="AQ49" s="341"/>
      <c r="AR49" s="115"/>
      <c r="AS49" s="341"/>
      <c r="AT49" s="115"/>
      <c r="AU49" s="341"/>
      <c r="AV49" s="115"/>
      <c r="AW49" s="115"/>
      <c r="AX49" s="115"/>
      <c r="AY49" s="115"/>
      <c r="AZ49" s="119"/>
      <c r="BA49" s="23">
        <f t="shared" si="20"/>
        <v>0</v>
      </c>
      <c r="BB49" s="23">
        <f t="shared" si="21"/>
        <v>0</v>
      </c>
      <c r="BC49" s="23">
        <f t="shared" si="22"/>
        <v>0</v>
      </c>
      <c r="BD49" s="23">
        <f t="shared" si="23"/>
        <v>0</v>
      </c>
      <c r="BE49" s="23">
        <f t="shared" si="24"/>
        <v>0</v>
      </c>
      <c r="BF49" s="23">
        <f t="shared" si="25"/>
        <v>0</v>
      </c>
      <c r="BG49" s="23">
        <f t="shared" si="26"/>
        <v>0</v>
      </c>
      <c r="BH49" s="23">
        <f t="shared" si="27"/>
        <v>0</v>
      </c>
      <c r="BI49" s="23"/>
      <c r="BJ49" s="17">
        <f t="shared" si="28"/>
        <v>0</v>
      </c>
      <c r="BK49" s="17">
        <f t="shared" si="29"/>
        <v>0</v>
      </c>
      <c r="BL49" s="23"/>
      <c r="BM49" s="23">
        <f t="shared" si="30"/>
        <v>0</v>
      </c>
      <c r="BN49" s="23">
        <f t="shared" si="31"/>
        <v>0</v>
      </c>
      <c r="BO49" s="23">
        <f t="shared" si="32"/>
        <v>0</v>
      </c>
      <c r="BP49" s="23">
        <f t="shared" si="33"/>
        <v>0</v>
      </c>
      <c r="BQ49" s="23">
        <f t="shared" si="34"/>
        <v>0</v>
      </c>
      <c r="BR49" s="23">
        <f t="shared" si="35"/>
        <v>0</v>
      </c>
      <c r="BS49" s="23">
        <f t="shared" si="36"/>
        <v>0</v>
      </c>
      <c r="BT49" s="23">
        <f t="shared" si="37"/>
        <v>0</v>
      </c>
      <c r="BU49" s="23">
        <f t="shared" si="38"/>
        <v>0</v>
      </c>
      <c r="BV49" s="23">
        <f t="shared" si="39"/>
        <v>0</v>
      </c>
      <c r="BW49" s="23">
        <f t="shared" si="40"/>
        <v>0</v>
      </c>
      <c r="BX49" s="23">
        <f t="shared" si="41"/>
        <v>0</v>
      </c>
      <c r="BY49" s="23">
        <f t="shared" si="42"/>
        <v>0</v>
      </c>
      <c r="BZ49" s="23">
        <f t="shared" si="43"/>
        <v>0</v>
      </c>
      <c r="CA49" s="23">
        <f t="shared" si="44"/>
        <v>0</v>
      </c>
      <c r="CB49" s="23">
        <f t="shared" si="45"/>
        <v>0</v>
      </c>
      <c r="CC49" s="23"/>
      <c r="CD49" s="119"/>
    </row>
    <row r="50" ht="21.0" customHeight="1">
      <c r="A50" s="119"/>
      <c r="B50" s="90"/>
      <c r="C50" s="119"/>
      <c r="D50" s="332"/>
      <c r="E50" s="90"/>
      <c r="F50" s="92"/>
      <c r="G50" s="92"/>
      <c r="H50" s="92"/>
      <c r="I50" s="119"/>
      <c r="J50" s="119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119"/>
      <c r="V50" s="119"/>
      <c r="W50" s="119"/>
      <c r="X50" s="119"/>
      <c r="Y50" s="119"/>
      <c r="Z50" s="23"/>
      <c r="AA50" s="119"/>
      <c r="AB50" s="337"/>
      <c r="AC50" s="115"/>
      <c r="AD50" s="102"/>
      <c r="AE50" s="4"/>
      <c r="AF50" s="103"/>
      <c r="AG50" s="104"/>
      <c r="AH50" s="105"/>
      <c r="AI50" s="106"/>
      <c r="AJ50" s="109"/>
      <c r="AK50" s="111"/>
      <c r="AL50" s="338"/>
      <c r="AM50" s="339"/>
      <c r="AN50" s="340"/>
      <c r="AO50" s="341"/>
      <c r="AP50" s="115"/>
      <c r="AQ50" s="341"/>
      <c r="AR50" s="115"/>
      <c r="AS50" s="341"/>
      <c r="AT50" s="115"/>
      <c r="AU50" s="341"/>
      <c r="AV50" s="115"/>
      <c r="AW50" s="115"/>
      <c r="AX50" s="115"/>
      <c r="AY50" s="115"/>
      <c r="AZ50" s="119"/>
      <c r="BA50" s="23">
        <f t="shared" si="20"/>
        <v>0</v>
      </c>
      <c r="BB50" s="23">
        <f t="shared" si="21"/>
        <v>0</v>
      </c>
      <c r="BC50" s="23">
        <f t="shared" si="22"/>
        <v>0</v>
      </c>
      <c r="BD50" s="23">
        <f t="shared" si="23"/>
        <v>0</v>
      </c>
      <c r="BE50" s="23">
        <f t="shared" si="24"/>
        <v>0</v>
      </c>
      <c r="BF50" s="23">
        <f t="shared" si="25"/>
        <v>0</v>
      </c>
      <c r="BG50" s="23">
        <f t="shared" si="26"/>
        <v>0</v>
      </c>
      <c r="BH50" s="23">
        <f t="shared" si="27"/>
        <v>0</v>
      </c>
      <c r="BI50" s="23"/>
      <c r="BJ50" s="17">
        <f t="shared" si="28"/>
        <v>0</v>
      </c>
      <c r="BK50" s="17">
        <f t="shared" si="29"/>
        <v>0</v>
      </c>
      <c r="BL50" s="23"/>
      <c r="BM50" s="23">
        <f t="shared" si="30"/>
        <v>0</v>
      </c>
      <c r="BN50" s="23">
        <f t="shared" si="31"/>
        <v>0</v>
      </c>
      <c r="BO50" s="23">
        <f t="shared" si="32"/>
        <v>0</v>
      </c>
      <c r="BP50" s="23">
        <f t="shared" si="33"/>
        <v>0</v>
      </c>
      <c r="BQ50" s="23">
        <f t="shared" si="34"/>
        <v>0</v>
      </c>
      <c r="BR50" s="23">
        <f t="shared" si="35"/>
        <v>0</v>
      </c>
      <c r="BS50" s="23">
        <f t="shared" si="36"/>
        <v>0</v>
      </c>
      <c r="BT50" s="23">
        <f t="shared" si="37"/>
        <v>0</v>
      </c>
      <c r="BU50" s="23">
        <f t="shared" si="38"/>
        <v>0</v>
      </c>
      <c r="BV50" s="23">
        <f t="shared" si="39"/>
        <v>0</v>
      </c>
      <c r="BW50" s="23">
        <f t="shared" si="40"/>
        <v>0</v>
      </c>
      <c r="BX50" s="23">
        <f t="shared" si="41"/>
        <v>0</v>
      </c>
      <c r="BY50" s="23">
        <f t="shared" si="42"/>
        <v>0</v>
      </c>
      <c r="BZ50" s="23">
        <f t="shared" si="43"/>
        <v>0</v>
      </c>
      <c r="CA50" s="23">
        <f t="shared" si="44"/>
        <v>0</v>
      </c>
      <c r="CB50" s="23">
        <f t="shared" si="45"/>
        <v>0</v>
      </c>
      <c r="CC50" s="23"/>
      <c r="CD50" s="119"/>
    </row>
    <row r="51" ht="21.0" customHeight="1">
      <c r="A51" s="119"/>
      <c r="B51" s="90"/>
      <c r="C51" s="119"/>
      <c r="D51" s="332"/>
      <c r="E51" s="90"/>
      <c r="F51" s="92"/>
      <c r="G51" s="92"/>
      <c r="H51" s="92"/>
      <c r="I51" s="119"/>
      <c r="J51" s="119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119"/>
      <c r="V51" s="119"/>
      <c r="W51" s="119"/>
      <c r="X51" s="119"/>
      <c r="Y51" s="119"/>
      <c r="Z51" s="23"/>
      <c r="AA51" s="119"/>
      <c r="AB51" s="337"/>
      <c r="AC51" s="115"/>
      <c r="AD51" s="102"/>
      <c r="AE51" s="4"/>
      <c r="AF51" s="103"/>
      <c r="AG51" s="104"/>
      <c r="AH51" s="105"/>
      <c r="AI51" s="106"/>
      <c r="AJ51" s="109"/>
      <c r="AK51" s="111"/>
      <c r="AL51" s="338"/>
      <c r="AM51" s="339"/>
      <c r="AN51" s="340"/>
      <c r="AO51" s="341"/>
      <c r="AP51" s="115"/>
      <c r="AQ51" s="341"/>
      <c r="AR51" s="115"/>
      <c r="AS51" s="341"/>
      <c r="AT51" s="115"/>
      <c r="AU51" s="341"/>
      <c r="AV51" s="115"/>
      <c r="AW51" s="115"/>
      <c r="AX51" s="115"/>
      <c r="AY51" s="115"/>
      <c r="AZ51" s="119"/>
      <c r="BA51" s="23">
        <f t="shared" si="20"/>
        <v>0</v>
      </c>
      <c r="BB51" s="23">
        <f t="shared" si="21"/>
        <v>0</v>
      </c>
      <c r="BC51" s="23">
        <f t="shared" si="22"/>
        <v>0</v>
      </c>
      <c r="BD51" s="23">
        <f t="shared" si="23"/>
        <v>0</v>
      </c>
      <c r="BE51" s="23">
        <f t="shared" si="24"/>
        <v>0</v>
      </c>
      <c r="BF51" s="23">
        <f t="shared" si="25"/>
        <v>0</v>
      </c>
      <c r="BG51" s="23">
        <f t="shared" si="26"/>
        <v>0</v>
      </c>
      <c r="BH51" s="23">
        <f t="shared" si="27"/>
        <v>0</v>
      </c>
      <c r="BI51" s="23"/>
      <c r="BJ51" s="17">
        <f t="shared" si="28"/>
        <v>0</v>
      </c>
      <c r="BK51" s="17">
        <f t="shared" si="29"/>
        <v>0</v>
      </c>
      <c r="BL51" s="23"/>
      <c r="BM51" s="23">
        <f t="shared" si="30"/>
        <v>0</v>
      </c>
      <c r="BN51" s="23">
        <f t="shared" si="31"/>
        <v>0</v>
      </c>
      <c r="BO51" s="23">
        <f t="shared" si="32"/>
        <v>0</v>
      </c>
      <c r="BP51" s="23">
        <f t="shared" si="33"/>
        <v>0</v>
      </c>
      <c r="BQ51" s="23">
        <f t="shared" si="34"/>
        <v>0</v>
      </c>
      <c r="BR51" s="23">
        <f t="shared" si="35"/>
        <v>0</v>
      </c>
      <c r="BS51" s="23">
        <f t="shared" si="36"/>
        <v>0</v>
      </c>
      <c r="BT51" s="23">
        <f t="shared" si="37"/>
        <v>0</v>
      </c>
      <c r="BU51" s="23">
        <f t="shared" si="38"/>
        <v>0</v>
      </c>
      <c r="BV51" s="23">
        <f t="shared" si="39"/>
        <v>0</v>
      </c>
      <c r="BW51" s="23">
        <f t="shared" si="40"/>
        <v>0</v>
      </c>
      <c r="BX51" s="23">
        <f t="shared" si="41"/>
        <v>0</v>
      </c>
      <c r="BY51" s="23">
        <f t="shared" si="42"/>
        <v>0</v>
      </c>
      <c r="BZ51" s="23">
        <f t="shared" si="43"/>
        <v>0</v>
      </c>
      <c r="CA51" s="23">
        <f t="shared" si="44"/>
        <v>0</v>
      </c>
      <c r="CB51" s="23">
        <f t="shared" si="45"/>
        <v>0</v>
      </c>
      <c r="CC51" s="23"/>
      <c r="CD51" s="119"/>
    </row>
    <row r="52" ht="21.0" customHeight="1">
      <c r="A52" s="119"/>
      <c r="B52" s="90"/>
      <c r="C52" s="119"/>
      <c r="D52" s="332"/>
      <c r="E52" s="90"/>
      <c r="F52" s="92"/>
      <c r="G52" s="92"/>
      <c r="H52" s="92"/>
      <c r="I52" s="119"/>
      <c r="J52" s="119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119"/>
      <c r="V52" s="119"/>
      <c r="W52" s="119"/>
      <c r="X52" s="119"/>
      <c r="Y52" s="119"/>
      <c r="Z52" s="23"/>
      <c r="AA52" s="119"/>
      <c r="AB52" s="337"/>
      <c r="AC52" s="115"/>
      <c r="AD52" s="102"/>
      <c r="AE52" s="4"/>
      <c r="AF52" s="103"/>
      <c r="AG52" s="104"/>
      <c r="AH52" s="105"/>
      <c r="AI52" s="106"/>
      <c r="AJ52" s="109"/>
      <c r="AK52" s="111"/>
      <c r="AL52" s="338"/>
      <c r="AM52" s="339"/>
      <c r="AN52" s="340"/>
      <c r="AO52" s="341"/>
      <c r="AP52" s="115"/>
      <c r="AQ52" s="341"/>
      <c r="AR52" s="115"/>
      <c r="AS52" s="341"/>
      <c r="AT52" s="115"/>
      <c r="AU52" s="341"/>
      <c r="AV52" s="115"/>
      <c r="AW52" s="115"/>
      <c r="AX52" s="115"/>
      <c r="AY52" s="115"/>
      <c r="AZ52" s="119"/>
      <c r="BA52" s="23">
        <f t="shared" si="20"/>
        <v>0</v>
      </c>
      <c r="BB52" s="23">
        <f t="shared" si="21"/>
        <v>0</v>
      </c>
      <c r="BC52" s="23">
        <f t="shared" si="22"/>
        <v>0</v>
      </c>
      <c r="BD52" s="23">
        <f t="shared" si="23"/>
        <v>0</v>
      </c>
      <c r="BE52" s="23">
        <f t="shared" si="24"/>
        <v>0</v>
      </c>
      <c r="BF52" s="23">
        <f t="shared" si="25"/>
        <v>0</v>
      </c>
      <c r="BG52" s="23">
        <f t="shared" si="26"/>
        <v>0</v>
      </c>
      <c r="BH52" s="23">
        <f t="shared" si="27"/>
        <v>0</v>
      </c>
      <c r="BI52" s="23"/>
      <c r="BJ52" s="17">
        <f t="shared" si="28"/>
        <v>0</v>
      </c>
      <c r="BK52" s="17">
        <f t="shared" si="29"/>
        <v>0</v>
      </c>
      <c r="BL52" s="23"/>
      <c r="BM52" s="23">
        <f t="shared" si="30"/>
        <v>0</v>
      </c>
      <c r="BN52" s="23">
        <f t="shared" si="31"/>
        <v>0</v>
      </c>
      <c r="BO52" s="23">
        <f t="shared" si="32"/>
        <v>0</v>
      </c>
      <c r="BP52" s="23">
        <f t="shared" si="33"/>
        <v>0</v>
      </c>
      <c r="BQ52" s="23">
        <f t="shared" si="34"/>
        <v>0</v>
      </c>
      <c r="BR52" s="23">
        <f t="shared" si="35"/>
        <v>0</v>
      </c>
      <c r="BS52" s="23">
        <f t="shared" si="36"/>
        <v>0</v>
      </c>
      <c r="BT52" s="23">
        <f t="shared" si="37"/>
        <v>0</v>
      </c>
      <c r="BU52" s="23">
        <f t="shared" si="38"/>
        <v>0</v>
      </c>
      <c r="BV52" s="23">
        <f t="shared" si="39"/>
        <v>0</v>
      </c>
      <c r="BW52" s="23">
        <f t="shared" si="40"/>
        <v>0</v>
      </c>
      <c r="BX52" s="23">
        <f t="shared" si="41"/>
        <v>0</v>
      </c>
      <c r="BY52" s="23">
        <f t="shared" si="42"/>
        <v>0</v>
      </c>
      <c r="BZ52" s="23">
        <f t="shared" si="43"/>
        <v>0</v>
      </c>
      <c r="CA52" s="23">
        <f t="shared" si="44"/>
        <v>0</v>
      </c>
      <c r="CB52" s="23">
        <f t="shared" si="45"/>
        <v>0</v>
      </c>
      <c r="CC52" s="17"/>
      <c r="CD52" s="119"/>
    </row>
    <row r="53" ht="21.0" customHeight="1">
      <c r="A53" s="119"/>
      <c r="B53" s="90"/>
      <c r="C53" s="119"/>
      <c r="D53" s="332"/>
      <c r="E53" s="90"/>
      <c r="F53" s="92"/>
      <c r="G53" s="92"/>
      <c r="H53" s="92"/>
      <c r="I53" s="119"/>
      <c r="J53" s="119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119"/>
      <c r="V53" s="119"/>
      <c r="W53" s="119"/>
      <c r="X53" s="119"/>
      <c r="Y53" s="119"/>
      <c r="Z53" s="23"/>
      <c r="AA53" s="119"/>
      <c r="AB53" s="337"/>
      <c r="AC53" s="115"/>
      <c r="AD53" s="102"/>
      <c r="AE53" s="4"/>
      <c r="AF53" s="103"/>
      <c r="AG53" s="104"/>
      <c r="AH53" s="105"/>
      <c r="AI53" s="106"/>
      <c r="AJ53" s="109"/>
      <c r="AK53" s="111"/>
      <c r="AL53" s="338"/>
      <c r="AM53" s="339"/>
      <c r="AN53" s="340"/>
      <c r="AO53" s="341"/>
      <c r="AP53" s="115"/>
      <c r="AQ53" s="341"/>
      <c r="AR53" s="115"/>
      <c r="AS53" s="341"/>
      <c r="AT53" s="115"/>
      <c r="AU53" s="341"/>
      <c r="AV53" s="115"/>
      <c r="AW53" s="115"/>
      <c r="AX53" s="115"/>
      <c r="AY53" s="115"/>
      <c r="AZ53" s="119"/>
      <c r="BA53" s="23">
        <f t="shared" si="20"/>
        <v>0</v>
      </c>
      <c r="BB53" s="23">
        <f t="shared" si="21"/>
        <v>0</v>
      </c>
      <c r="BC53" s="23">
        <f t="shared" si="22"/>
        <v>0</v>
      </c>
      <c r="BD53" s="23">
        <f t="shared" si="23"/>
        <v>0</v>
      </c>
      <c r="BE53" s="23">
        <f t="shared" si="24"/>
        <v>0</v>
      </c>
      <c r="BF53" s="23">
        <f t="shared" si="25"/>
        <v>0</v>
      </c>
      <c r="BG53" s="23">
        <f t="shared" si="26"/>
        <v>0</v>
      </c>
      <c r="BH53" s="23">
        <f t="shared" si="27"/>
        <v>0</v>
      </c>
      <c r="BI53" s="23"/>
      <c r="BJ53" s="17">
        <f t="shared" si="28"/>
        <v>0</v>
      </c>
      <c r="BK53" s="17">
        <f t="shared" si="29"/>
        <v>0</v>
      </c>
      <c r="BL53" s="23"/>
      <c r="BM53" s="23">
        <f t="shared" si="30"/>
        <v>0</v>
      </c>
      <c r="BN53" s="23">
        <f t="shared" si="31"/>
        <v>0</v>
      </c>
      <c r="BO53" s="23">
        <f t="shared" si="32"/>
        <v>0</v>
      </c>
      <c r="BP53" s="23">
        <f t="shared" si="33"/>
        <v>0</v>
      </c>
      <c r="BQ53" s="23">
        <f t="shared" si="34"/>
        <v>0</v>
      </c>
      <c r="BR53" s="23">
        <f t="shared" si="35"/>
        <v>0</v>
      </c>
      <c r="BS53" s="23">
        <f t="shared" si="36"/>
        <v>0</v>
      </c>
      <c r="BT53" s="23">
        <f t="shared" si="37"/>
        <v>0</v>
      </c>
      <c r="BU53" s="23">
        <f t="shared" si="38"/>
        <v>0</v>
      </c>
      <c r="BV53" s="23">
        <f t="shared" si="39"/>
        <v>0</v>
      </c>
      <c r="BW53" s="23">
        <f t="shared" si="40"/>
        <v>0</v>
      </c>
      <c r="BX53" s="23">
        <f t="shared" si="41"/>
        <v>0</v>
      </c>
      <c r="BY53" s="23">
        <f t="shared" si="42"/>
        <v>0</v>
      </c>
      <c r="BZ53" s="23">
        <f t="shared" si="43"/>
        <v>0</v>
      </c>
      <c r="CA53" s="23">
        <f t="shared" si="44"/>
        <v>0</v>
      </c>
      <c r="CB53" s="23">
        <f t="shared" si="45"/>
        <v>0</v>
      </c>
      <c r="CC53" s="17"/>
      <c r="CD53" s="119"/>
    </row>
    <row r="54" ht="21.0" customHeight="1">
      <c r="A54" s="119"/>
      <c r="B54" s="90"/>
      <c r="C54" s="119"/>
      <c r="D54" s="332"/>
      <c r="E54" s="90"/>
      <c r="F54" s="92"/>
      <c r="G54" s="92"/>
      <c r="H54" s="92"/>
      <c r="I54" s="119"/>
      <c r="J54" s="119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119"/>
      <c r="V54" s="119"/>
      <c r="W54" s="119"/>
      <c r="X54" s="119"/>
      <c r="Y54" s="119"/>
      <c r="Z54" s="23"/>
      <c r="AA54" s="119"/>
      <c r="AB54" s="337"/>
      <c r="AC54" s="115"/>
      <c r="AD54" s="102"/>
      <c r="AE54" s="4"/>
      <c r="AF54" s="103"/>
      <c r="AG54" s="104"/>
      <c r="AH54" s="105"/>
      <c r="AI54" s="106"/>
      <c r="AJ54" s="109"/>
      <c r="AK54" s="111"/>
      <c r="AL54" s="338"/>
      <c r="AM54" s="339"/>
      <c r="AN54" s="340"/>
      <c r="AO54" s="341"/>
      <c r="AP54" s="115"/>
      <c r="AQ54" s="341"/>
      <c r="AR54" s="115"/>
      <c r="AS54" s="341"/>
      <c r="AT54" s="115"/>
      <c r="AU54" s="341"/>
      <c r="AV54" s="115"/>
      <c r="AW54" s="115"/>
      <c r="AX54" s="115"/>
      <c r="AY54" s="115"/>
      <c r="AZ54" s="119"/>
      <c r="BA54" s="23">
        <f t="shared" si="20"/>
        <v>0</v>
      </c>
      <c r="BB54" s="23">
        <f t="shared" si="21"/>
        <v>0</v>
      </c>
      <c r="BC54" s="23">
        <f t="shared" si="22"/>
        <v>0</v>
      </c>
      <c r="BD54" s="23">
        <f t="shared" si="23"/>
        <v>0</v>
      </c>
      <c r="BE54" s="23">
        <f t="shared" si="24"/>
        <v>0</v>
      </c>
      <c r="BF54" s="23">
        <f t="shared" si="25"/>
        <v>0</v>
      </c>
      <c r="BG54" s="23">
        <f t="shared" si="26"/>
        <v>0</v>
      </c>
      <c r="BH54" s="23">
        <f t="shared" si="27"/>
        <v>0</v>
      </c>
      <c r="BI54" s="23"/>
      <c r="BJ54" s="17">
        <f t="shared" si="28"/>
        <v>0</v>
      </c>
      <c r="BK54" s="17">
        <f t="shared" si="29"/>
        <v>0</v>
      </c>
      <c r="BL54" s="23"/>
      <c r="BM54" s="23">
        <f t="shared" si="30"/>
        <v>0</v>
      </c>
      <c r="BN54" s="23">
        <f t="shared" si="31"/>
        <v>0</v>
      </c>
      <c r="BO54" s="23">
        <f t="shared" si="32"/>
        <v>0</v>
      </c>
      <c r="BP54" s="23">
        <f t="shared" si="33"/>
        <v>0</v>
      </c>
      <c r="BQ54" s="23">
        <f t="shared" si="34"/>
        <v>0</v>
      </c>
      <c r="BR54" s="23">
        <f t="shared" si="35"/>
        <v>0</v>
      </c>
      <c r="BS54" s="23">
        <f t="shared" si="36"/>
        <v>0</v>
      </c>
      <c r="BT54" s="23">
        <f t="shared" si="37"/>
        <v>0</v>
      </c>
      <c r="BU54" s="23">
        <f t="shared" si="38"/>
        <v>0</v>
      </c>
      <c r="BV54" s="23">
        <f t="shared" si="39"/>
        <v>0</v>
      </c>
      <c r="BW54" s="23">
        <f t="shared" si="40"/>
        <v>0</v>
      </c>
      <c r="BX54" s="23">
        <f t="shared" si="41"/>
        <v>0</v>
      </c>
      <c r="BY54" s="23">
        <f t="shared" si="42"/>
        <v>0</v>
      </c>
      <c r="BZ54" s="23">
        <f t="shared" si="43"/>
        <v>0</v>
      </c>
      <c r="CA54" s="23">
        <f t="shared" si="44"/>
        <v>0</v>
      </c>
      <c r="CB54" s="23">
        <f t="shared" si="45"/>
        <v>0</v>
      </c>
      <c r="CC54" s="23"/>
      <c r="CD54" s="119"/>
    </row>
    <row r="55" ht="21.0" customHeight="1">
      <c r="A55" s="119"/>
      <c r="B55" s="90"/>
      <c r="C55" s="119"/>
      <c r="D55" s="332"/>
      <c r="E55" s="90"/>
      <c r="F55" s="92"/>
      <c r="G55" s="92"/>
      <c r="H55" s="92"/>
      <c r="I55" s="119"/>
      <c r="J55" s="119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19"/>
      <c r="V55" s="119"/>
      <c r="W55" s="119"/>
      <c r="X55" s="119"/>
      <c r="Y55" s="119"/>
      <c r="Z55" s="23"/>
      <c r="AA55" s="119"/>
      <c r="AB55" s="337"/>
      <c r="AC55" s="115"/>
      <c r="AD55" s="102"/>
      <c r="AE55" s="4"/>
      <c r="AF55" s="103"/>
      <c r="AG55" s="104"/>
      <c r="AH55" s="105"/>
      <c r="AI55" s="106"/>
      <c r="AJ55" s="109"/>
      <c r="AK55" s="111"/>
      <c r="AL55" s="338"/>
      <c r="AM55" s="339"/>
      <c r="AN55" s="340"/>
      <c r="AO55" s="341"/>
      <c r="AP55" s="115"/>
      <c r="AQ55" s="341"/>
      <c r="AR55" s="115"/>
      <c r="AS55" s="341"/>
      <c r="AT55" s="115"/>
      <c r="AU55" s="341"/>
      <c r="AV55" s="115"/>
      <c r="AW55" s="115"/>
      <c r="AX55" s="115"/>
      <c r="AY55" s="115"/>
      <c r="AZ55" s="119"/>
      <c r="BA55" s="23">
        <f t="shared" si="20"/>
        <v>0</v>
      </c>
      <c r="BB55" s="23">
        <f t="shared" si="21"/>
        <v>0</v>
      </c>
      <c r="BC55" s="23">
        <f t="shared" si="22"/>
        <v>0</v>
      </c>
      <c r="BD55" s="23">
        <f t="shared" si="23"/>
        <v>0</v>
      </c>
      <c r="BE55" s="23">
        <f t="shared" si="24"/>
        <v>0</v>
      </c>
      <c r="BF55" s="23">
        <f t="shared" si="25"/>
        <v>0</v>
      </c>
      <c r="BG55" s="23">
        <f t="shared" si="26"/>
        <v>0</v>
      </c>
      <c r="BH55" s="23">
        <f t="shared" si="27"/>
        <v>0</v>
      </c>
      <c r="BI55" s="23"/>
      <c r="BJ55" s="17">
        <f t="shared" si="28"/>
        <v>0</v>
      </c>
      <c r="BK55" s="17">
        <f t="shared" si="29"/>
        <v>0</v>
      </c>
      <c r="BL55" s="23"/>
      <c r="BM55" s="23">
        <f t="shared" si="30"/>
        <v>0</v>
      </c>
      <c r="BN55" s="23">
        <f t="shared" si="31"/>
        <v>0</v>
      </c>
      <c r="BO55" s="23">
        <f t="shared" si="32"/>
        <v>0</v>
      </c>
      <c r="BP55" s="23">
        <f t="shared" si="33"/>
        <v>0</v>
      </c>
      <c r="BQ55" s="23">
        <f t="shared" si="34"/>
        <v>0</v>
      </c>
      <c r="BR55" s="23">
        <f t="shared" si="35"/>
        <v>0</v>
      </c>
      <c r="BS55" s="23">
        <f t="shared" si="36"/>
        <v>0</v>
      </c>
      <c r="BT55" s="23">
        <f t="shared" si="37"/>
        <v>0</v>
      </c>
      <c r="BU55" s="23">
        <f t="shared" si="38"/>
        <v>0</v>
      </c>
      <c r="BV55" s="23">
        <f t="shared" si="39"/>
        <v>0</v>
      </c>
      <c r="BW55" s="23">
        <f t="shared" si="40"/>
        <v>0</v>
      </c>
      <c r="BX55" s="23">
        <f t="shared" si="41"/>
        <v>0</v>
      </c>
      <c r="BY55" s="23">
        <f t="shared" si="42"/>
        <v>0</v>
      </c>
      <c r="BZ55" s="23">
        <f t="shared" si="43"/>
        <v>0</v>
      </c>
      <c r="CA55" s="23">
        <f t="shared" si="44"/>
        <v>0</v>
      </c>
      <c r="CB55" s="23">
        <f t="shared" si="45"/>
        <v>0</v>
      </c>
      <c r="CC55" s="23"/>
      <c r="CD55" s="119"/>
    </row>
    <row r="56" ht="21.0" customHeight="1">
      <c r="A56" s="119"/>
      <c r="B56" s="90"/>
      <c r="C56" s="119"/>
      <c r="D56" s="332"/>
      <c r="E56" s="90"/>
      <c r="F56" s="92"/>
      <c r="G56" s="92"/>
      <c r="H56" s="92"/>
      <c r="I56" s="119"/>
      <c r="J56" s="119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119"/>
      <c r="V56" s="119"/>
      <c r="W56" s="119"/>
      <c r="X56" s="119"/>
      <c r="Y56" s="119"/>
      <c r="Z56" s="23"/>
      <c r="AA56" s="119"/>
      <c r="AB56" s="337"/>
      <c r="AC56" s="115"/>
      <c r="AD56" s="102"/>
      <c r="AE56" s="4"/>
      <c r="AF56" s="103"/>
      <c r="AG56" s="104"/>
      <c r="AH56" s="105"/>
      <c r="AI56" s="106"/>
      <c r="AJ56" s="109"/>
      <c r="AK56" s="111"/>
      <c r="AL56" s="338"/>
      <c r="AM56" s="339"/>
      <c r="AN56" s="340"/>
      <c r="AO56" s="341"/>
      <c r="AP56" s="115"/>
      <c r="AQ56" s="341"/>
      <c r="AR56" s="115"/>
      <c r="AS56" s="341"/>
      <c r="AT56" s="115"/>
      <c r="AU56" s="341"/>
      <c r="AV56" s="115"/>
      <c r="AW56" s="115"/>
      <c r="AX56" s="115"/>
      <c r="AY56" s="115"/>
      <c r="AZ56" s="119"/>
      <c r="BA56" s="23">
        <f t="shared" si="20"/>
        <v>0</v>
      </c>
      <c r="BB56" s="23">
        <f t="shared" si="21"/>
        <v>0</v>
      </c>
      <c r="BC56" s="23">
        <f t="shared" si="22"/>
        <v>0</v>
      </c>
      <c r="BD56" s="23">
        <f t="shared" si="23"/>
        <v>0</v>
      </c>
      <c r="BE56" s="23">
        <f t="shared" si="24"/>
        <v>0</v>
      </c>
      <c r="BF56" s="23">
        <f t="shared" si="25"/>
        <v>0</v>
      </c>
      <c r="BG56" s="23">
        <f t="shared" si="26"/>
        <v>0</v>
      </c>
      <c r="BH56" s="23">
        <f t="shared" si="27"/>
        <v>0</v>
      </c>
      <c r="BI56" s="23"/>
      <c r="BJ56" s="17">
        <f t="shared" si="28"/>
        <v>0</v>
      </c>
      <c r="BK56" s="17">
        <f t="shared" si="29"/>
        <v>0</v>
      </c>
      <c r="BL56" s="23"/>
      <c r="BM56" s="23">
        <f t="shared" si="30"/>
        <v>0</v>
      </c>
      <c r="BN56" s="23">
        <f t="shared" si="31"/>
        <v>0</v>
      </c>
      <c r="BO56" s="23">
        <f t="shared" si="32"/>
        <v>0</v>
      </c>
      <c r="BP56" s="23">
        <f t="shared" si="33"/>
        <v>0</v>
      </c>
      <c r="BQ56" s="23">
        <f t="shared" si="34"/>
        <v>0</v>
      </c>
      <c r="BR56" s="23">
        <f t="shared" si="35"/>
        <v>0</v>
      </c>
      <c r="BS56" s="23">
        <f t="shared" si="36"/>
        <v>0</v>
      </c>
      <c r="BT56" s="23">
        <f t="shared" si="37"/>
        <v>0</v>
      </c>
      <c r="BU56" s="23">
        <f t="shared" si="38"/>
        <v>0</v>
      </c>
      <c r="BV56" s="23">
        <f t="shared" si="39"/>
        <v>0</v>
      </c>
      <c r="BW56" s="23">
        <f t="shared" si="40"/>
        <v>0</v>
      </c>
      <c r="BX56" s="23">
        <f t="shared" si="41"/>
        <v>0</v>
      </c>
      <c r="BY56" s="23">
        <f t="shared" si="42"/>
        <v>0</v>
      </c>
      <c r="BZ56" s="23">
        <f t="shared" si="43"/>
        <v>0</v>
      </c>
      <c r="CA56" s="23">
        <f t="shared" si="44"/>
        <v>0</v>
      </c>
      <c r="CB56" s="23">
        <f t="shared" si="45"/>
        <v>0</v>
      </c>
      <c r="CC56" s="17"/>
      <c r="CD56" s="119"/>
    </row>
    <row r="57" ht="21.0" customHeight="1">
      <c r="A57" s="119"/>
      <c r="B57" s="90"/>
      <c r="C57" s="119"/>
      <c r="D57" s="332"/>
      <c r="E57" s="90"/>
      <c r="F57" s="92"/>
      <c r="G57" s="92"/>
      <c r="H57" s="92"/>
      <c r="I57" s="119"/>
      <c r="J57" s="119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119"/>
      <c r="V57" s="119"/>
      <c r="W57" s="119"/>
      <c r="X57" s="119"/>
      <c r="Y57" s="119"/>
      <c r="Z57" s="23"/>
      <c r="AA57" s="119"/>
      <c r="AB57" s="337"/>
      <c r="AC57" s="115"/>
      <c r="AD57" s="102"/>
      <c r="AE57" s="4"/>
      <c r="AF57" s="103"/>
      <c r="AG57" s="104"/>
      <c r="AH57" s="105"/>
      <c r="AI57" s="106"/>
      <c r="AJ57" s="109"/>
      <c r="AK57" s="111"/>
      <c r="AL57" s="338"/>
      <c r="AM57" s="339"/>
      <c r="AN57" s="340"/>
      <c r="AO57" s="341"/>
      <c r="AP57" s="115"/>
      <c r="AQ57" s="341"/>
      <c r="AR57" s="115"/>
      <c r="AS57" s="341"/>
      <c r="AT57" s="115"/>
      <c r="AU57" s="341"/>
      <c r="AV57" s="115"/>
      <c r="AW57" s="115"/>
      <c r="AX57" s="115"/>
      <c r="AY57" s="115"/>
      <c r="AZ57" s="119"/>
      <c r="BA57" s="23">
        <f t="shared" si="20"/>
        <v>0</v>
      </c>
      <c r="BB57" s="23">
        <f t="shared" si="21"/>
        <v>0</v>
      </c>
      <c r="BC57" s="23">
        <f t="shared" si="22"/>
        <v>0</v>
      </c>
      <c r="BD57" s="23">
        <f t="shared" si="23"/>
        <v>0</v>
      </c>
      <c r="BE57" s="23">
        <f t="shared" si="24"/>
        <v>0</v>
      </c>
      <c r="BF57" s="23">
        <f t="shared" si="25"/>
        <v>0</v>
      </c>
      <c r="BG57" s="23">
        <f t="shared" si="26"/>
        <v>0</v>
      </c>
      <c r="BH57" s="23">
        <f t="shared" si="27"/>
        <v>0</v>
      </c>
      <c r="BI57" s="23"/>
      <c r="BJ57" s="17">
        <f t="shared" si="28"/>
        <v>0</v>
      </c>
      <c r="BK57" s="17">
        <f t="shared" si="29"/>
        <v>0</v>
      </c>
      <c r="BL57" s="23"/>
      <c r="BM57" s="23">
        <f t="shared" si="30"/>
        <v>0</v>
      </c>
      <c r="BN57" s="23">
        <f t="shared" si="31"/>
        <v>0</v>
      </c>
      <c r="BO57" s="23">
        <f t="shared" si="32"/>
        <v>0</v>
      </c>
      <c r="BP57" s="23">
        <f t="shared" si="33"/>
        <v>0</v>
      </c>
      <c r="BQ57" s="23">
        <f t="shared" si="34"/>
        <v>0</v>
      </c>
      <c r="BR57" s="23">
        <f t="shared" si="35"/>
        <v>0</v>
      </c>
      <c r="BS57" s="23">
        <f t="shared" si="36"/>
        <v>0</v>
      </c>
      <c r="BT57" s="23">
        <f t="shared" si="37"/>
        <v>0</v>
      </c>
      <c r="BU57" s="23">
        <f t="shared" si="38"/>
        <v>0</v>
      </c>
      <c r="BV57" s="23">
        <f t="shared" si="39"/>
        <v>0</v>
      </c>
      <c r="BW57" s="23">
        <f t="shared" si="40"/>
        <v>0</v>
      </c>
      <c r="BX57" s="23">
        <f t="shared" si="41"/>
        <v>0</v>
      </c>
      <c r="BY57" s="23">
        <f t="shared" si="42"/>
        <v>0</v>
      </c>
      <c r="BZ57" s="23">
        <f t="shared" si="43"/>
        <v>0</v>
      </c>
      <c r="CA57" s="23">
        <f t="shared" si="44"/>
        <v>0</v>
      </c>
      <c r="CB57" s="23">
        <f t="shared" si="45"/>
        <v>0</v>
      </c>
      <c r="CC57" s="23"/>
      <c r="CD57" s="119"/>
    </row>
    <row r="58" ht="21.0" customHeight="1">
      <c r="A58" s="119"/>
      <c r="B58" s="90"/>
      <c r="C58" s="119"/>
      <c r="D58" s="332"/>
      <c r="E58" s="90"/>
      <c r="F58" s="92"/>
      <c r="G58" s="92"/>
      <c r="H58" s="92"/>
      <c r="I58" s="119"/>
      <c r="J58" s="119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119"/>
      <c r="V58" s="119"/>
      <c r="W58" s="119"/>
      <c r="X58" s="119"/>
      <c r="Y58" s="119"/>
      <c r="Z58" s="23"/>
      <c r="AA58" s="119"/>
      <c r="AB58" s="337"/>
      <c r="AC58" s="115"/>
      <c r="AD58" s="102"/>
      <c r="AE58" s="4"/>
      <c r="AF58" s="103"/>
      <c r="AG58" s="104"/>
      <c r="AH58" s="105"/>
      <c r="AI58" s="106"/>
      <c r="AJ58" s="109"/>
      <c r="AK58" s="111"/>
      <c r="AL58" s="338"/>
      <c r="AM58" s="339"/>
      <c r="AN58" s="340"/>
      <c r="AO58" s="341"/>
      <c r="AP58" s="115"/>
      <c r="AQ58" s="341"/>
      <c r="AR58" s="115"/>
      <c r="AS58" s="341"/>
      <c r="AT58" s="115"/>
      <c r="AU58" s="341"/>
      <c r="AV58" s="115"/>
      <c r="AW58" s="115"/>
      <c r="AX58" s="115"/>
      <c r="AY58" s="115"/>
      <c r="AZ58" s="119"/>
      <c r="BA58" s="23">
        <f t="shared" si="20"/>
        <v>0</v>
      </c>
      <c r="BB58" s="23">
        <f t="shared" si="21"/>
        <v>0</v>
      </c>
      <c r="BC58" s="23">
        <f t="shared" si="22"/>
        <v>0</v>
      </c>
      <c r="BD58" s="23">
        <f t="shared" si="23"/>
        <v>0</v>
      </c>
      <c r="BE58" s="23">
        <f t="shared" si="24"/>
        <v>0</v>
      </c>
      <c r="BF58" s="23">
        <f t="shared" si="25"/>
        <v>0</v>
      </c>
      <c r="BG58" s="23">
        <f t="shared" si="26"/>
        <v>0</v>
      </c>
      <c r="BH58" s="23">
        <f t="shared" si="27"/>
        <v>0</v>
      </c>
      <c r="BI58" s="23"/>
      <c r="BJ58" s="17">
        <f t="shared" si="28"/>
        <v>0</v>
      </c>
      <c r="BK58" s="17">
        <f t="shared" si="29"/>
        <v>0</v>
      </c>
      <c r="BL58" s="23"/>
      <c r="BM58" s="23">
        <f t="shared" si="30"/>
        <v>0</v>
      </c>
      <c r="BN58" s="23">
        <f t="shared" si="31"/>
        <v>0</v>
      </c>
      <c r="BO58" s="23">
        <f t="shared" si="32"/>
        <v>0</v>
      </c>
      <c r="BP58" s="23">
        <f t="shared" si="33"/>
        <v>0</v>
      </c>
      <c r="BQ58" s="23">
        <f t="shared" si="34"/>
        <v>0</v>
      </c>
      <c r="BR58" s="23">
        <f t="shared" si="35"/>
        <v>0</v>
      </c>
      <c r="BS58" s="23">
        <f t="shared" si="36"/>
        <v>0</v>
      </c>
      <c r="BT58" s="23">
        <f t="shared" si="37"/>
        <v>0</v>
      </c>
      <c r="BU58" s="23">
        <f t="shared" si="38"/>
        <v>0</v>
      </c>
      <c r="BV58" s="23">
        <f t="shared" si="39"/>
        <v>0</v>
      </c>
      <c r="BW58" s="23">
        <f t="shared" si="40"/>
        <v>0</v>
      </c>
      <c r="BX58" s="23">
        <f t="shared" si="41"/>
        <v>0</v>
      </c>
      <c r="BY58" s="23">
        <f t="shared" si="42"/>
        <v>0</v>
      </c>
      <c r="BZ58" s="23">
        <f t="shared" si="43"/>
        <v>0</v>
      </c>
      <c r="CA58" s="23">
        <f t="shared" si="44"/>
        <v>0</v>
      </c>
      <c r="CB58" s="23">
        <f t="shared" si="45"/>
        <v>0</v>
      </c>
      <c r="CC58" s="23"/>
      <c r="CD58" s="119"/>
    </row>
    <row r="59" ht="21.0" customHeight="1">
      <c r="A59" s="119"/>
      <c r="B59" s="90"/>
      <c r="C59" s="119"/>
      <c r="D59" s="332"/>
      <c r="E59" s="90"/>
      <c r="F59" s="92"/>
      <c r="G59" s="92"/>
      <c r="H59" s="92"/>
      <c r="I59" s="119"/>
      <c r="J59" s="119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119"/>
      <c r="V59" s="119"/>
      <c r="W59" s="119"/>
      <c r="X59" s="119"/>
      <c r="Y59" s="119"/>
      <c r="Z59" s="23"/>
      <c r="AA59" s="119"/>
      <c r="AB59" s="337"/>
      <c r="AC59" s="115"/>
      <c r="AD59" s="102"/>
      <c r="AE59" s="4"/>
      <c r="AF59" s="103"/>
      <c r="AG59" s="104"/>
      <c r="AH59" s="105"/>
      <c r="AI59" s="106"/>
      <c r="AJ59" s="109"/>
      <c r="AK59" s="111"/>
      <c r="AL59" s="338"/>
      <c r="AM59" s="339"/>
      <c r="AN59" s="340"/>
      <c r="AO59" s="341"/>
      <c r="AP59" s="115"/>
      <c r="AQ59" s="341"/>
      <c r="AR59" s="115"/>
      <c r="AS59" s="341"/>
      <c r="AT59" s="115"/>
      <c r="AU59" s="341"/>
      <c r="AV59" s="115"/>
      <c r="AW59" s="115"/>
      <c r="AX59" s="115"/>
      <c r="AY59" s="115"/>
      <c r="AZ59" s="119"/>
      <c r="BA59" s="23">
        <f t="shared" si="20"/>
        <v>0</v>
      </c>
      <c r="BB59" s="23">
        <f t="shared" si="21"/>
        <v>0</v>
      </c>
      <c r="BC59" s="23">
        <f t="shared" si="22"/>
        <v>0</v>
      </c>
      <c r="BD59" s="23">
        <f t="shared" si="23"/>
        <v>0</v>
      </c>
      <c r="BE59" s="23">
        <f t="shared" si="24"/>
        <v>0</v>
      </c>
      <c r="BF59" s="23">
        <f t="shared" si="25"/>
        <v>0</v>
      </c>
      <c r="BG59" s="23">
        <f t="shared" si="26"/>
        <v>0</v>
      </c>
      <c r="BH59" s="23">
        <f t="shared" si="27"/>
        <v>0</v>
      </c>
      <c r="BI59" s="23"/>
      <c r="BJ59" s="17">
        <f t="shared" si="28"/>
        <v>0</v>
      </c>
      <c r="BK59" s="17">
        <f t="shared" si="29"/>
        <v>0</v>
      </c>
      <c r="BL59" s="23"/>
      <c r="BM59" s="23">
        <f t="shared" si="30"/>
        <v>0</v>
      </c>
      <c r="BN59" s="23">
        <f t="shared" si="31"/>
        <v>0</v>
      </c>
      <c r="BO59" s="23">
        <f t="shared" si="32"/>
        <v>0</v>
      </c>
      <c r="BP59" s="23">
        <f t="shared" si="33"/>
        <v>0</v>
      </c>
      <c r="BQ59" s="23">
        <f t="shared" si="34"/>
        <v>0</v>
      </c>
      <c r="BR59" s="23">
        <f t="shared" si="35"/>
        <v>0</v>
      </c>
      <c r="BS59" s="23">
        <f t="shared" si="36"/>
        <v>0</v>
      </c>
      <c r="BT59" s="23">
        <f t="shared" si="37"/>
        <v>0</v>
      </c>
      <c r="BU59" s="23">
        <f t="shared" si="38"/>
        <v>0</v>
      </c>
      <c r="BV59" s="23">
        <f t="shared" si="39"/>
        <v>0</v>
      </c>
      <c r="BW59" s="23">
        <f t="shared" si="40"/>
        <v>0</v>
      </c>
      <c r="BX59" s="23">
        <f t="shared" si="41"/>
        <v>0</v>
      </c>
      <c r="BY59" s="23">
        <f t="shared" si="42"/>
        <v>0</v>
      </c>
      <c r="BZ59" s="23">
        <f t="shared" si="43"/>
        <v>0</v>
      </c>
      <c r="CA59" s="23">
        <f t="shared" si="44"/>
        <v>0</v>
      </c>
      <c r="CB59" s="23">
        <f t="shared" si="45"/>
        <v>0</v>
      </c>
      <c r="CC59" s="23"/>
      <c r="CD59" s="119"/>
    </row>
    <row r="60" ht="21.0" customHeight="1">
      <c r="A60" s="119"/>
      <c r="B60" s="90"/>
      <c r="C60" s="119"/>
      <c r="D60" s="332"/>
      <c r="E60" s="90"/>
      <c r="F60" s="92"/>
      <c r="G60" s="92"/>
      <c r="H60" s="92"/>
      <c r="I60" s="119"/>
      <c r="J60" s="119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119"/>
      <c r="V60" s="119"/>
      <c r="W60" s="119"/>
      <c r="X60" s="119"/>
      <c r="Y60" s="119"/>
      <c r="Z60" s="23"/>
      <c r="AA60" s="119"/>
      <c r="AB60" s="337"/>
      <c r="AC60" s="115"/>
      <c r="AD60" s="102"/>
      <c r="AE60" s="4"/>
      <c r="AF60" s="103"/>
      <c r="AG60" s="104"/>
      <c r="AH60" s="105"/>
      <c r="AI60" s="106"/>
      <c r="AJ60" s="109"/>
      <c r="AK60" s="111"/>
      <c r="AL60" s="338"/>
      <c r="AM60" s="339"/>
      <c r="AN60" s="340"/>
      <c r="AO60" s="341"/>
      <c r="AP60" s="115"/>
      <c r="AQ60" s="341"/>
      <c r="AR60" s="115"/>
      <c r="AS60" s="341"/>
      <c r="AT60" s="115"/>
      <c r="AU60" s="341"/>
      <c r="AV60" s="115"/>
      <c r="AW60" s="115"/>
      <c r="AX60" s="115"/>
      <c r="AY60" s="115"/>
      <c r="AZ60" s="119"/>
      <c r="BA60" s="23">
        <f t="shared" si="20"/>
        <v>0</v>
      </c>
      <c r="BB60" s="23">
        <f t="shared" si="21"/>
        <v>0</v>
      </c>
      <c r="BC60" s="23">
        <f t="shared" si="22"/>
        <v>0</v>
      </c>
      <c r="BD60" s="23">
        <f t="shared" si="23"/>
        <v>0</v>
      </c>
      <c r="BE60" s="23">
        <f t="shared" si="24"/>
        <v>0</v>
      </c>
      <c r="BF60" s="23">
        <f t="shared" si="25"/>
        <v>0</v>
      </c>
      <c r="BG60" s="23">
        <f t="shared" si="26"/>
        <v>0</v>
      </c>
      <c r="BH60" s="23">
        <f t="shared" si="27"/>
        <v>0</v>
      </c>
      <c r="BI60" s="23"/>
      <c r="BJ60" s="17">
        <f t="shared" si="28"/>
        <v>0</v>
      </c>
      <c r="BK60" s="17">
        <f t="shared" si="29"/>
        <v>0</v>
      </c>
      <c r="BL60" s="23"/>
      <c r="BM60" s="23">
        <f t="shared" si="30"/>
        <v>0</v>
      </c>
      <c r="BN60" s="23">
        <f t="shared" si="31"/>
        <v>0</v>
      </c>
      <c r="BO60" s="23">
        <f t="shared" si="32"/>
        <v>0</v>
      </c>
      <c r="BP60" s="23">
        <f t="shared" si="33"/>
        <v>0</v>
      </c>
      <c r="BQ60" s="23">
        <f t="shared" si="34"/>
        <v>0</v>
      </c>
      <c r="BR60" s="23">
        <f t="shared" si="35"/>
        <v>0</v>
      </c>
      <c r="BS60" s="23">
        <f t="shared" si="36"/>
        <v>0</v>
      </c>
      <c r="BT60" s="23">
        <f t="shared" si="37"/>
        <v>0</v>
      </c>
      <c r="BU60" s="23">
        <f t="shared" si="38"/>
        <v>0</v>
      </c>
      <c r="BV60" s="23">
        <f t="shared" si="39"/>
        <v>0</v>
      </c>
      <c r="BW60" s="23">
        <f t="shared" si="40"/>
        <v>0</v>
      </c>
      <c r="BX60" s="23">
        <f t="shared" si="41"/>
        <v>0</v>
      </c>
      <c r="BY60" s="23">
        <f t="shared" si="42"/>
        <v>0</v>
      </c>
      <c r="BZ60" s="23">
        <f t="shared" si="43"/>
        <v>0</v>
      </c>
      <c r="CA60" s="23">
        <f t="shared" si="44"/>
        <v>0</v>
      </c>
      <c r="CB60" s="23">
        <f t="shared" si="45"/>
        <v>0</v>
      </c>
      <c r="CC60" s="23"/>
      <c r="CD60" s="119"/>
    </row>
    <row r="61" ht="21.0" customHeight="1">
      <c r="A61" s="119"/>
      <c r="B61" s="90"/>
      <c r="C61" s="119"/>
      <c r="D61" s="332"/>
      <c r="E61" s="90"/>
      <c r="F61" s="92"/>
      <c r="G61" s="92"/>
      <c r="H61" s="92"/>
      <c r="I61" s="119"/>
      <c r="J61" s="119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119"/>
      <c r="V61" s="119"/>
      <c r="W61" s="119"/>
      <c r="X61" s="119"/>
      <c r="Y61" s="119"/>
      <c r="Z61" s="23"/>
      <c r="AA61" s="119"/>
      <c r="AB61" s="337"/>
      <c r="AC61" s="115"/>
      <c r="AD61" s="102"/>
      <c r="AE61" s="4"/>
      <c r="AF61" s="103"/>
      <c r="AG61" s="104"/>
      <c r="AH61" s="105"/>
      <c r="AI61" s="106"/>
      <c r="AJ61" s="109"/>
      <c r="AK61" s="111"/>
      <c r="AL61" s="338"/>
      <c r="AM61" s="339"/>
      <c r="AN61" s="340"/>
      <c r="AO61" s="341"/>
      <c r="AP61" s="115"/>
      <c r="AQ61" s="341"/>
      <c r="AR61" s="115"/>
      <c r="AS61" s="341"/>
      <c r="AT61" s="115"/>
      <c r="AU61" s="341"/>
      <c r="AV61" s="115"/>
      <c r="AW61" s="115"/>
      <c r="AX61" s="115"/>
      <c r="AY61" s="115"/>
      <c r="AZ61" s="119"/>
      <c r="BA61" s="23">
        <f t="shared" si="20"/>
        <v>0</v>
      </c>
      <c r="BB61" s="23">
        <f t="shared" si="21"/>
        <v>0</v>
      </c>
      <c r="BC61" s="23">
        <f t="shared" si="22"/>
        <v>0</v>
      </c>
      <c r="BD61" s="23">
        <f t="shared" si="23"/>
        <v>0</v>
      </c>
      <c r="BE61" s="23">
        <f t="shared" si="24"/>
        <v>0</v>
      </c>
      <c r="BF61" s="23">
        <f t="shared" si="25"/>
        <v>0</v>
      </c>
      <c r="BG61" s="23">
        <f t="shared" si="26"/>
        <v>0</v>
      </c>
      <c r="BH61" s="23">
        <f t="shared" si="27"/>
        <v>0</v>
      </c>
      <c r="BI61" s="23"/>
      <c r="BJ61" s="17">
        <f t="shared" si="28"/>
        <v>0</v>
      </c>
      <c r="BK61" s="17">
        <f t="shared" si="29"/>
        <v>0</v>
      </c>
      <c r="BL61" s="23"/>
      <c r="BM61" s="23">
        <f t="shared" si="30"/>
        <v>0</v>
      </c>
      <c r="BN61" s="23">
        <f t="shared" si="31"/>
        <v>0</v>
      </c>
      <c r="BO61" s="23">
        <f t="shared" si="32"/>
        <v>0</v>
      </c>
      <c r="BP61" s="23">
        <f t="shared" si="33"/>
        <v>0</v>
      </c>
      <c r="BQ61" s="23">
        <f t="shared" si="34"/>
        <v>0</v>
      </c>
      <c r="BR61" s="23">
        <f t="shared" si="35"/>
        <v>0</v>
      </c>
      <c r="BS61" s="23">
        <f t="shared" si="36"/>
        <v>0</v>
      </c>
      <c r="BT61" s="23">
        <f t="shared" si="37"/>
        <v>0</v>
      </c>
      <c r="BU61" s="23">
        <f t="shared" si="38"/>
        <v>0</v>
      </c>
      <c r="BV61" s="23">
        <f t="shared" si="39"/>
        <v>0</v>
      </c>
      <c r="BW61" s="23">
        <f t="shared" si="40"/>
        <v>0</v>
      </c>
      <c r="BX61" s="23">
        <f t="shared" si="41"/>
        <v>0</v>
      </c>
      <c r="BY61" s="23">
        <f t="shared" si="42"/>
        <v>0</v>
      </c>
      <c r="BZ61" s="23">
        <f t="shared" si="43"/>
        <v>0</v>
      </c>
      <c r="CA61" s="23">
        <f t="shared" si="44"/>
        <v>0</v>
      </c>
      <c r="CB61" s="23">
        <f t="shared" si="45"/>
        <v>0</v>
      </c>
      <c r="CC61" s="23"/>
      <c r="CD61" s="119"/>
    </row>
    <row r="62" ht="21.0" customHeight="1">
      <c r="A62" s="119"/>
      <c r="B62" s="90"/>
      <c r="C62" s="119"/>
      <c r="D62" s="332"/>
      <c r="E62" s="90"/>
      <c r="F62" s="92"/>
      <c r="G62" s="92"/>
      <c r="H62" s="92"/>
      <c r="I62" s="119"/>
      <c r="J62" s="119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119"/>
      <c r="V62" s="119"/>
      <c r="W62" s="119"/>
      <c r="X62" s="119"/>
      <c r="Y62" s="119"/>
      <c r="Z62" s="23"/>
      <c r="AA62" s="119"/>
      <c r="AB62" s="337"/>
      <c r="AC62" s="115"/>
      <c r="AD62" s="102"/>
      <c r="AE62" s="4"/>
      <c r="AF62" s="103"/>
      <c r="AG62" s="104"/>
      <c r="AH62" s="105"/>
      <c r="AI62" s="106"/>
      <c r="AJ62" s="109"/>
      <c r="AK62" s="111"/>
      <c r="AL62" s="338"/>
      <c r="AM62" s="339"/>
      <c r="AN62" s="340"/>
      <c r="AO62" s="341"/>
      <c r="AP62" s="115"/>
      <c r="AQ62" s="341"/>
      <c r="AR62" s="115"/>
      <c r="AS62" s="341"/>
      <c r="AT62" s="115"/>
      <c r="AU62" s="341"/>
      <c r="AV62" s="115"/>
      <c r="AW62" s="115"/>
      <c r="AX62" s="115"/>
      <c r="AY62" s="115"/>
      <c r="AZ62" s="119"/>
      <c r="BA62" s="23">
        <f t="shared" si="20"/>
        <v>0</v>
      </c>
      <c r="BB62" s="23">
        <f t="shared" si="21"/>
        <v>0</v>
      </c>
      <c r="BC62" s="23">
        <f t="shared" si="22"/>
        <v>0</v>
      </c>
      <c r="BD62" s="23">
        <f t="shared" si="23"/>
        <v>0</v>
      </c>
      <c r="BE62" s="23">
        <f t="shared" si="24"/>
        <v>0</v>
      </c>
      <c r="BF62" s="23">
        <f t="shared" si="25"/>
        <v>0</v>
      </c>
      <c r="BG62" s="23">
        <f t="shared" si="26"/>
        <v>0</v>
      </c>
      <c r="BH62" s="23">
        <f t="shared" si="27"/>
        <v>0</v>
      </c>
      <c r="BI62" s="17"/>
      <c r="BJ62" s="17">
        <f t="shared" si="28"/>
        <v>0</v>
      </c>
      <c r="BK62" s="17">
        <f t="shared" si="29"/>
        <v>0</v>
      </c>
      <c r="BL62" s="17"/>
      <c r="BM62" s="23">
        <f t="shared" si="30"/>
        <v>0</v>
      </c>
      <c r="BN62" s="23">
        <f t="shared" si="31"/>
        <v>0</v>
      </c>
      <c r="BO62" s="23">
        <f t="shared" si="32"/>
        <v>0</v>
      </c>
      <c r="BP62" s="23">
        <f t="shared" si="33"/>
        <v>0</v>
      </c>
      <c r="BQ62" s="23">
        <f t="shared" si="34"/>
        <v>0</v>
      </c>
      <c r="BR62" s="23">
        <f t="shared" si="35"/>
        <v>0</v>
      </c>
      <c r="BS62" s="23">
        <f t="shared" si="36"/>
        <v>0</v>
      </c>
      <c r="BT62" s="23">
        <f t="shared" si="37"/>
        <v>0</v>
      </c>
      <c r="BU62" s="23">
        <f t="shared" si="38"/>
        <v>0</v>
      </c>
      <c r="BV62" s="23">
        <f t="shared" si="39"/>
        <v>0</v>
      </c>
      <c r="BW62" s="23">
        <f t="shared" si="40"/>
        <v>0</v>
      </c>
      <c r="BX62" s="23">
        <f t="shared" si="41"/>
        <v>0</v>
      </c>
      <c r="BY62" s="23">
        <f t="shared" si="42"/>
        <v>0</v>
      </c>
      <c r="BZ62" s="23">
        <f t="shared" si="43"/>
        <v>0</v>
      </c>
      <c r="CA62" s="23">
        <f t="shared" si="44"/>
        <v>0</v>
      </c>
      <c r="CB62" s="23">
        <f t="shared" si="45"/>
        <v>0</v>
      </c>
      <c r="CC62" s="17"/>
      <c r="CD62" s="119"/>
    </row>
    <row r="63" ht="21.0" customHeight="1">
      <c r="A63" s="119"/>
      <c r="B63" s="90"/>
      <c r="C63" s="119"/>
      <c r="D63" s="332"/>
      <c r="E63" s="90"/>
      <c r="F63" s="92"/>
      <c r="G63" s="92"/>
      <c r="H63" s="92"/>
      <c r="I63" s="119"/>
      <c r="J63" s="119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119"/>
      <c r="V63" s="119"/>
      <c r="W63" s="119"/>
      <c r="X63" s="119"/>
      <c r="Y63" s="119"/>
      <c r="Z63" s="23"/>
      <c r="AA63" s="119"/>
      <c r="AB63" s="337"/>
      <c r="AC63" s="115"/>
      <c r="AD63" s="102"/>
      <c r="AE63" s="4"/>
      <c r="AF63" s="103"/>
      <c r="AG63" s="104"/>
      <c r="AH63" s="105"/>
      <c r="AI63" s="106"/>
      <c r="AJ63" s="109"/>
      <c r="AK63" s="111"/>
      <c r="AL63" s="338"/>
      <c r="AM63" s="339"/>
      <c r="AN63" s="340"/>
      <c r="AO63" s="341"/>
      <c r="AP63" s="115"/>
      <c r="AQ63" s="341"/>
      <c r="AR63" s="115"/>
      <c r="AS63" s="341"/>
      <c r="AT63" s="115"/>
      <c r="AU63" s="341"/>
      <c r="AV63" s="115"/>
      <c r="AW63" s="115"/>
      <c r="AX63" s="115"/>
      <c r="AY63" s="115"/>
      <c r="AZ63" s="119"/>
      <c r="BA63" s="23">
        <f t="shared" si="20"/>
        <v>0</v>
      </c>
      <c r="BB63" s="23">
        <f t="shared" si="21"/>
        <v>0</v>
      </c>
      <c r="BC63" s="23">
        <f t="shared" si="22"/>
        <v>0</v>
      </c>
      <c r="BD63" s="23">
        <f t="shared" si="23"/>
        <v>0</v>
      </c>
      <c r="BE63" s="23">
        <f t="shared" si="24"/>
        <v>0</v>
      </c>
      <c r="BF63" s="23">
        <f t="shared" si="25"/>
        <v>0</v>
      </c>
      <c r="BG63" s="23">
        <f t="shared" si="26"/>
        <v>0</v>
      </c>
      <c r="BH63" s="23">
        <f t="shared" si="27"/>
        <v>0</v>
      </c>
      <c r="BI63" s="17"/>
      <c r="BJ63" s="17">
        <f t="shared" si="28"/>
        <v>0</v>
      </c>
      <c r="BK63" s="17">
        <f t="shared" si="29"/>
        <v>0</v>
      </c>
      <c r="BL63" s="17"/>
      <c r="BM63" s="23">
        <f t="shared" si="30"/>
        <v>0</v>
      </c>
      <c r="BN63" s="23">
        <f t="shared" si="31"/>
        <v>0</v>
      </c>
      <c r="BO63" s="23">
        <f t="shared" si="32"/>
        <v>0</v>
      </c>
      <c r="BP63" s="23">
        <f t="shared" si="33"/>
        <v>0</v>
      </c>
      <c r="BQ63" s="23">
        <f t="shared" si="34"/>
        <v>0</v>
      </c>
      <c r="BR63" s="23">
        <f t="shared" si="35"/>
        <v>0</v>
      </c>
      <c r="BS63" s="23">
        <f t="shared" si="36"/>
        <v>0</v>
      </c>
      <c r="BT63" s="23">
        <f t="shared" si="37"/>
        <v>0</v>
      </c>
      <c r="BU63" s="23">
        <f t="shared" si="38"/>
        <v>0</v>
      </c>
      <c r="BV63" s="23">
        <f t="shared" si="39"/>
        <v>0</v>
      </c>
      <c r="BW63" s="23">
        <f t="shared" si="40"/>
        <v>0</v>
      </c>
      <c r="BX63" s="23">
        <f t="shared" si="41"/>
        <v>0</v>
      </c>
      <c r="BY63" s="23">
        <f t="shared" si="42"/>
        <v>0</v>
      </c>
      <c r="BZ63" s="23">
        <f t="shared" si="43"/>
        <v>0</v>
      </c>
      <c r="CA63" s="23">
        <f t="shared" si="44"/>
        <v>0</v>
      </c>
      <c r="CB63" s="23">
        <f t="shared" si="45"/>
        <v>0</v>
      </c>
      <c r="CC63" s="17"/>
      <c r="CD63" s="119"/>
    </row>
    <row r="64" ht="21.0" customHeight="1">
      <c r="A64" s="119"/>
      <c r="B64" s="90"/>
      <c r="C64" s="119"/>
      <c r="D64" s="332"/>
      <c r="E64" s="90"/>
      <c r="F64" s="92"/>
      <c r="G64" s="92"/>
      <c r="H64" s="92"/>
      <c r="I64" s="119"/>
      <c r="J64" s="119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119"/>
      <c r="V64" s="119"/>
      <c r="W64" s="119"/>
      <c r="X64" s="119"/>
      <c r="Y64" s="119"/>
      <c r="Z64" s="23"/>
      <c r="AA64" s="119"/>
      <c r="AB64" s="337"/>
      <c r="AC64" s="115"/>
      <c r="AD64" s="102"/>
      <c r="AE64" s="4"/>
      <c r="AF64" s="103"/>
      <c r="AG64" s="104"/>
      <c r="AH64" s="105"/>
      <c r="AI64" s="106"/>
      <c r="AJ64" s="109"/>
      <c r="AK64" s="111"/>
      <c r="AL64" s="338"/>
      <c r="AM64" s="339"/>
      <c r="AN64" s="340"/>
      <c r="AO64" s="341"/>
      <c r="AP64" s="115"/>
      <c r="AQ64" s="341"/>
      <c r="AR64" s="115"/>
      <c r="AS64" s="341"/>
      <c r="AT64" s="115"/>
      <c r="AU64" s="341"/>
      <c r="AV64" s="115"/>
      <c r="AW64" s="115"/>
      <c r="AX64" s="115"/>
      <c r="AY64" s="115"/>
      <c r="AZ64" s="119"/>
      <c r="BA64" s="23">
        <f t="shared" si="20"/>
        <v>0</v>
      </c>
      <c r="BB64" s="23">
        <f t="shared" si="21"/>
        <v>0</v>
      </c>
      <c r="BC64" s="23">
        <f t="shared" si="22"/>
        <v>0</v>
      </c>
      <c r="BD64" s="23">
        <f t="shared" si="23"/>
        <v>0</v>
      </c>
      <c r="BE64" s="23">
        <f t="shared" si="24"/>
        <v>0</v>
      </c>
      <c r="BF64" s="23">
        <f t="shared" si="25"/>
        <v>0</v>
      </c>
      <c r="BG64" s="23">
        <f t="shared" si="26"/>
        <v>0</v>
      </c>
      <c r="BH64" s="23">
        <f t="shared" si="27"/>
        <v>0</v>
      </c>
      <c r="BI64" s="17"/>
      <c r="BJ64" s="17">
        <f t="shared" si="28"/>
        <v>0</v>
      </c>
      <c r="BK64" s="17">
        <f t="shared" si="29"/>
        <v>0</v>
      </c>
      <c r="BL64" s="17"/>
      <c r="BM64" s="23">
        <f t="shared" si="30"/>
        <v>0</v>
      </c>
      <c r="BN64" s="23">
        <f t="shared" si="31"/>
        <v>0</v>
      </c>
      <c r="BO64" s="23">
        <f t="shared" si="32"/>
        <v>0</v>
      </c>
      <c r="BP64" s="23">
        <f t="shared" si="33"/>
        <v>0</v>
      </c>
      <c r="BQ64" s="23">
        <f t="shared" si="34"/>
        <v>0</v>
      </c>
      <c r="BR64" s="23">
        <f t="shared" si="35"/>
        <v>0</v>
      </c>
      <c r="BS64" s="23">
        <f t="shared" si="36"/>
        <v>0</v>
      </c>
      <c r="BT64" s="23">
        <f t="shared" si="37"/>
        <v>0</v>
      </c>
      <c r="BU64" s="23">
        <f t="shared" si="38"/>
        <v>0</v>
      </c>
      <c r="BV64" s="23">
        <f t="shared" si="39"/>
        <v>0</v>
      </c>
      <c r="BW64" s="23">
        <f t="shared" si="40"/>
        <v>0</v>
      </c>
      <c r="BX64" s="23">
        <f t="shared" si="41"/>
        <v>0</v>
      </c>
      <c r="BY64" s="23">
        <f t="shared" si="42"/>
        <v>0</v>
      </c>
      <c r="BZ64" s="23">
        <f t="shared" si="43"/>
        <v>0</v>
      </c>
      <c r="CA64" s="23">
        <f t="shared" si="44"/>
        <v>0</v>
      </c>
      <c r="CB64" s="23">
        <f t="shared" si="45"/>
        <v>0</v>
      </c>
      <c r="CC64" s="17"/>
      <c r="CD64" s="119"/>
    </row>
    <row r="65" ht="21.0" customHeight="1">
      <c r="A65" s="119"/>
      <c r="B65" s="90"/>
      <c r="C65" s="119"/>
      <c r="D65" s="332"/>
      <c r="E65" s="90"/>
      <c r="F65" s="92"/>
      <c r="G65" s="92"/>
      <c r="H65" s="92"/>
      <c r="I65" s="119"/>
      <c r="J65" s="119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119"/>
      <c r="V65" s="119"/>
      <c r="W65" s="119"/>
      <c r="X65" s="119"/>
      <c r="Y65" s="119"/>
      <c r="Z65" s="23"/>
      <c r="AA65" s="119"/>
      <c r="AB65" s="337"/>
      <c r="AC65" s="115"/>
      <c r="AD65" s="102"/>
      <c r="AE65" s="4"/>
      <c r="AF65" s="103"/>
      <c r="AG65" s="104"/>
      <c r="AH65" s="105"/>
      <c r="AI65" s="106"/>
      <c r="AJ65" s="109"/>
      <c r="AK65" s="111"/>
      <c r="AL65" s="338"/>
      <c r="AM65" s="339"/>
      <c r="AN65" s="340"/>
      <c r="AO65" s="341"/>
      <c r="AP65" s="115"/>
      <c r="AQ65" s="341"/>
      <c r="AR65" s="115"/>
      <c r="AS65" s="341"/>
      <c r="AT65" s="115"/>
      <c r="AU65" s="341"/>
      <c r="AV65" s="115"/>
      <c r="AW65" s="115"/>
      <c r="AX65" s="115"/>
      <c r="AY65" s="115"/>
      <c r="AZ65" s="119"/>
      <c r="BA65" s="23">
        <f t="shared" si="20"/>
        <v>0</v>
      </c>
      <c r="BB65" s="23">
        <f t="shared" si="21"/>
        <v>0</v>
      </c>
      <c r="BC65" s="23">
        <f t="shared" si="22"/>
        <v>0</v>
      </c>
      <c r="BD65" s="23">
        <f t="shared" si="23"/>
        <v>0</v>
      </c>
      <c r="BE65" s="23">
        <f t="shared" si="24"/>
        <v>0</v>
      </c>
      <c r="BF65" s="23">
        <f t="shared" si="25"/>
        <v>0</v>
      </c>
      <c r="BG65" s="23">
        <f t="shared" si="26"/>
        <v>0</v>
      </c>
      <c r="BH65" s="23">
        <f t="shared" si="27"/>
        <v>0</v>
      </c>
      <c r="BI65" s="17"/>
      <c r="BJ65" s="17">
        <f t="shared" si="28"/>
        <v>0</v>
      </c>
      <c r="BK65" s="17">
        <f t="shared" si="29"/>
        <v>0</v>
      </c>
      <c r="BL65" s="17"/>
      <c r="BM65" s="23">
        <f t="shared" si="30"/>
        <v>0</v>
      </c>
      <c r="BN65" s="23">
        <f t="shared" si="31"/>
        <v>0</v>
      </c>
      <c r="BO65" s="23">
        <f t="shared" si="32"/>
        <v>0</v>
      </c>
      <c r="BP65" s="23">
        <f t="shared" si="33"/>
        <v>0</v>
      </c>
      <c r="BQ65" s="23">
        <f t="shared" si="34"/>
        <v>0</v>
      </c>
      <c r="BR65" s="23">
        <f t="shared" si="35"/>
        <v>0</v>
      </c>
      <c r="BS65" s="23">
        <f t="shared" si="36"/>
        <v>0</v>
      </c>
      <c r="BT65" s="23">
        <f t="shared" si="37"/>
        <v>0</v>
      </c>
      <c r="BU65" s="23">
        <f t="shared" si="38"/>
        <v>0</v>
      </c>
      <c r="BV65" s="23">
        <f t="shared" si="39"/>
        <v>0</v>
      </c>
      <c r="BW65" s="23">
        <f t="shared" si="40"/>
        <v>0</v>
      </c>
      <c r="BX65" s="23">
        <f t="shared" si="41"/>
        <v>0</v>
      </c>
      <c r="BY65" s="23">
        <f t="shared" si="42"/>
        <v>0</v>
      </c>
      <c r="BZ65" s="23">
        <f t="shared" si="43"/>
        <v>0</v>
      </c>
      <c r="CA65" s="23">
        <f t="shared" si="44"/>
        <v>0</v>
      </c>
      <c r="CB65" s="23">
        <f t="shared" si="45"/>
        <v>0</v>
      </c>
      <c r="CC65" s="17"/>
      <c r="CD65" s="119"/>
    </row>
    <row r="66" ht="21.0" customHeight="1">
      <c r="A66" s="119"/>
      <c r="B66" s="90"/>
      <c r="C66" s="119"/>
      <c r="D66" s="332"/>
      <c r="E66" s="90"/>
      <c r="F66" s="92"/>
      <c r="G66" s="92"/>
      <c r="H66" s="92"/>
      <c r="I66" s="119"/>
      <c r="J66" s="119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119"/>
      <c r="V66" s="119"/>
      <c r="W66" s="119"/>
      <c r="X66" s="119"/>
      <c r="Y66" s="119"/>
      <c r="Z66" s="23"/>
      <c r="AA66" s="119"/>
      <c r="AB66" s="337"/>
      <c r="AC66" s="115"/>
      <c r="AD66" s="102"/>
      <c r="AE66" s="4"/>
      <c r="AF66" s="103"/>
      <c r="AG66" s="104"/>
      <c r="AH66" s="105"/>
      <c r="AI66" s="106"/>
      <c r="AJ66" s="109"/>
      <c r="AK66" s="111"/>
      <c r="AL66" s="338"/>
      <c r="AM66" s="339"/>
      <c r="AN66" s="340"/>
      <c r="AO66" s="341"/>
      <c r="AP66" s="115"/>
      <c r="AQ66" s="341"/>
      <c r="AR66" s="115"/>
      <c r="AS66" s="341"/>
      <c r="AT66" s="115"/>
      <c r="AU66" s="341"/>
      <c r="AV66" s="115"/>
      <c r="AW66" s="115"/>
      <c r="AX66" s="115"/>
      <c r="AY66" s="115"/>
      <c r="AZ66" s="119"/>
      <c r="BA66" s="23">
        <f t="shared" si="20"/>
        <v>0</v>
      </c>
      <c r="BB66" s="23">
        <f t="shared" si="21"/>
        <v>0</v>
      </c>
      <c r="BC66" s="23">
        <f t="shared" si="22"/>
        <v>0</v>
      </c>
      <c r="BD66" s="23">
        <f t="shared" si="23"/>
        <v>0</v>
      </c>
      <c r="BE66" s="23">
        <f t="shared" si="24"/>
        <v>0</v>
      </c>
      <c r="BF66" s="23">
        <f t="shared" si="25"/>
        <v>0</v>
      </c>
      <c r="BG66" s="23">
        <f t="shared" si="26"/>
        <v>0</v>
      </c>
      <c r="BH66" s="23">
        <f t="shared" si="27"/>
        <v>0</v>
      </c>
      <c r="BI66" s="23"/>
      <c r="BJ66" s="17">
        <f t="shared" si="28"/>
        <v>0</v>
      </c>
      <c r="BK66" s="17">
        <f t="shared" si="29"/>
        <v>0</v>
      </c>
      <c r="BL66" s="23"/>
      <c r="BM66" s="23">
        <f t="shared" si="30"/>
        <v>0</v>
      </c>
      <c r="BN66" s="23">
        <f t="shared" si="31"/>
        <v>0</v>
      </c>
      <c r="BO66" s="23">
        <f t="shared" si="32"/>
        <v>0</v>
      </c>
      <c r="BP66" s="23">
        <f t="shared" si="33"/>
        <v>0</v>
      </c>
      <c r="BQ66" s="23">
        <f t="shared" si="34"/>
        <v>0</v>
      </c>
      <c r="BR66" s="23">
        <f t="shared" si="35"/>
        <v>0</v>
      </c>
      <c r="BS66" s="23">
        <f t="shared" si="36"/>
        <v>0</v>
      </c>
      <c r="BT66" s="23">
        <f t="shared" si="37"/>
        <v>0</v>
      </c>
      <c r="BU66" s="23">
        <f t="shared" si="38"/>
        <v>0</v>
      </c>
      <c r="BV66" s="23">
        <f t="shared" si="39"/>
        <v>0</v>
      </c>
      <c r="BW66" s="23">
        <f t="shared" si="40"/>
        <v>0</v>
      </c>
      <c r="BX66" s="23">
        <f t="shared" si="41"/>
        <v>0</v>
      </c>
      <c r="BY66" s="23">
        <f t="shared" si="42"/>
        <v>0</v>
      </c>
      <c r="BZ66" s="23">
        <f t="shared" si="43"/>
        <v>0</v>
      </c>
      <c r="CA66" s="23">
        <f t="shared" si="44"/>
        <v>0</v>
      </c>
      <c r="CB66" s="23">
        <f t="shared" si="45"/>
        <v>0</v>
      </c>
      <c r="CC66" s="23"/>
      <c r="CD66" s="119"/>
    </row>
    <row r="67" ht="21.0" customHeight="1">
      <c r="A67" s="119"/>
      <c r="B67" s="90"/>
      <c r="C67" s="119"/>
      <c r="D67" s="332"/>
      <c r="E67" s="90"/>
      <c r="F67" s="92"/>
      <c r="G67" s="92"/>
      <c r="H67" s="92"/>
      <c r="I67" s="119"/>
      <c r="J67" s="11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119"/>
      <c r="V67" s="119"/>
      <c r="W67" s="119"/>
      <c r="X67" s="119"/>
      <c r="Y67" s="119"/>
      <c r="Z67" s="23"/>
      <c r="AA67" s="119"/>
      <c r="AB67" s="337"/>
      <c r="AC67" s="115"/>
      <c r="AD67" s="102"/>
      <c r="AE67" s="4"/>
      <c r="AF67" s="103"/>
      <c r="AG67" s="104"/>
      <c r="AH67" s="105"/>
      <c r="AI67" s="106"/>
      <c r="AJ67" s="109"/>
      <c r="AK67" s="111"/>
      <c r="AL67" s="338"/>
      <c r="AM67" s="339"/>
      <c r="AN67" s="340"/>
      <c r="AO67" s="341"/>
      <c r="AP67" s="115"/>
      <c r="AQ67" s="341"/>
      <c r="AR67" s="115"/>
      <c r="AS67" s="341"/>
      <c r="AT67" s="115"/>
      <c r="AU67" s="341"/>
      <c r="AV67" s="115"/>
      <c r="AW67" s="115"/>
      <c r="AX67" s="115"/>
      <c r="AY67" s="115"/>
      <c r="AZ67" s="119"/>
      <c r="BA67" s="23">
        <f t="shared" si="20"/>
        <v>0</v>
      </c>
      <c r="BB67" s="23">
        <f t="shared" si="21"/>
        <v>0</v>
      </c>
      <c r="BC67" s="23">
        <f t="shared" si="22"/>
        <v>0</v>
      </c>
      <c r="BD67" s="23">
        <f t="shared" si="23"/>
        <v>0</v>
      </c>
      <c r="BE67" s="23">
        <f t="shared" si="24"/>
        <v>0</v>
      </c>
      <c r="BF67" s="23">
        <f t="shared" si="25"/>
        <v>0</v>
      </c>
      <c r="BG67" s="23">
        <f t="shared" si="26"/>
        <v>0</v>
      </c>
      <c r="BH67" s="23">
        <f t="shared" si="27"/>
        <v>0</v>
      </c>
      <c r="BI67" s="23"/>
      <c r="BJ67" s="17">
        <f t="shared" si="28"/>
        <v>0</v>
      </c>
      <c r="BK67" s="17">
        <f t="shared" si="29"/>
        <v>0</v>
      </c>
      <c r="BL67" s="23"/>
      <c r="BM67" s="23">
        <f t="shared" si="30"/>
        <v>0</v>
      </c>
      <c r="BN67" s="23">
        <f t="shared" si="31"/>
        <v>0</v>
      </c>
      <c r="BO67" s="23">
        <f t="shared" si="32"/>
        <v>0</v>
      </c>
      <c r="BP67" s="23">
        <f t="shared" si="33"/>
        <v>0</v>
      </c>
      <c r="BQ67" s="23">
        <f t="shared" si="34"/>
        <v>0</v>
      </c>
      <c r="BR67" s="23">
        <f t="shared" si="35"/>
        <v>0</v>
      </c>
      <c r="BS67" s="23">
        <f t="shared" si="36"/>
        <v>0</v>
      </c>
      <c r="BT67" s="23">
        <f t="shared" si="37"/>
        <v>0</v>
      </c>
      <c r="BU67" s="23">
        <f t="shared" si="38"/>
        <v>0</v>
      </c>
      <c r="BV67" s="23">
        <f t="shared" si="39"/>
        <v>0</v>
      </c>
      <c r="BW67" s="23">
        <f t="shared" si="40"/>
        <v>0</v>
      </c>
      <c r="BX67" s="23">
        <f t="shared" si="41"/>
        <v>0</v>
      </c>
      <c r="BY67" s="23">
        <f t="shared" si="42"/>
        <v>0</v>
      </c>
      <c r="BZ67" s="23">
        <f t="shared" si="43"/>
        <v>0</v>
      </c>
      <c r="CA67" s="23">
        <f t="shared" si="44"/>
        <v>0</v>
      </c>
      <c r="CB67" s="23">
        <f t="shared" si="45"/>
        <v>0</v>
      </c>
      <c r="CC67" s="23"/>
      <c r="CD67" s="119"/>
    </row>
    <row r="68" ht="21.0" customHeight="1">
      <c r="A68" s="119"/>
      <c r="B68" s="90"/>
      <c r="C68" s="119"/>
      <c r="D68" s="332"/>
      <c r="E68" s="90"/>
      <c r="F68" s="92"/>
      <c r="G68" s="92"/>
      <c r="H68" s="92"/>
      <c r="I68" s="119"/>
      <c r="J68" s="11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119"/>
      <c r="V68" s="119"/>
      <c r="W68" s="119"/>
      <c r="X68" s="119"/>
      <c r="Y68" s="119"/>
      <c r="Z68" s="23"/>
      <c r="AA68" s="119"/>
      <c r="AB68" s="337"/>
      <c r="AC68" s="115"/>
      <c r="AD68" s="102"/>
      <c r="AE68" s="4"/>
      <c r="AF68" s="103"/>
      <c r="AG68" s="104"/>
      <c r="AH68" s="105"/>
      <c r="AI68" s="106"/>
      <c r="AJ68" s="109"/>
      <c r="AK68" s="111"/>
      <c r="AL68" s="338"/>
      <c r="AM68" s="339"/>
      <c r="AN68" s="340"/>
      <c r="AO68" s="341"/>
      <c r="AP68" s="115"/>
      <c r="AQ68" s="341"/>
      <c r="AR68" s="115"/>
      <c r="AS68" s="341"/>
      <c r="AT68" s="115"/>
      <c r="AU68" s="341"/>
      <c r="AV68" s="115"/>
      <c r="AW68" s="115"/>
      <c r="AX68" s="115"/>
      <c r="AY68" s="115"/>
      <c r="AZ68" s="119"/>
      <c r="BA68" s="23">
        <f t="shared" si="20"/>
        <v>0</v>
      </c>
      <c r="BB68" s="23">
        <f t="shared" si="21"/>
        <v>0</v>
      </c>
      <c r="BC68" s="23">
        <f t="shared" si="22"/>
        <v>0</v>
      </c>
      <c r="BD68" s="23">
        <f t="shared" si="23"/>
        <v>0</v>
      </c>
      <c r="BE68" s="23">
        <f t="shared" si="24"/>
        <v>0</v>
      </c>
      <c r="BF68" s="23">
        <f t="shared" si="25"/>
        <v>0</v>
      </c>
      <c r="BG68" s="23">
        <f t="shared" si="26"/>
        <v>0</v>
      </c>
      <c r="BH68" s="23">
        <f t="shared" si="27"/>
        <v>0</v>
      </c>
      <c r="BI68" s="17"/>
      <c r="BJ68" s="17">
        <f t="shared" si="28"/>
        <v>0</v>
      </c>
      <c r="BK68" s="17">
        <f t="shared" si="29"/>
        <v>0</v>
      </c>
      <c r="BL68" s="17"/>
      <c r="BM68" s="23">
        <f t="shared" si="30"/>
        <v>0</v>
      </c>
      <c r="BN68" s="23">
        <f t="shared" si="31"/>
        <v>0</v>
      </c>
      <c r="BO68" s="23">
        <f t="shared" si="32"/>
        <v>0</v>
      </c>
      <c r="BP68" s="23">
        <f t="shared" si="33"/>
        <v>0</v>
      </c>
      <c r="BQ68" s="23">
        <f t="shared" si="34"/>
        <v>0</v>
      </c>
      <c r="BR68" s="23">
        <f t="shared" si="35"/>
        <v>0</v>
      </c>
      <c r="BS68" s="23">
        <f t="shared" si="36"/>
        <v>0</v>
      </c>
      <c r="BT68" s="23">
        <f t="shared" si="37"/>
        <v>0</v>
      </c>
      <c r="BU68" s="23">
        <f t="shared" si="38"/>
        <v>0</v>
      </c>
      <c r="BV68" s="23">
        <f t="shared" si="39"/>
        <v>0</v>
      </c>
      <c r="BW68" s="23">
        <f t="shared" si="40"/>
        <v>0</v>
      </c>
      <c r="BX68" s="23">
        <f t="shared" si="41"/>
        <v>0</v>
      </c>
      <c r="BY68" s="23">
        <f t="shared" si="42"/>
        <v>0</v>
      </c>
      <c r="BZ68" s="23">
        <f t="shared" si="43"/>
        <v>0</v>
      </c>
      <c r="CA68" s="23">
        <f t="shared" si="44"/>
        <v>0</v>
      </c>
      <c r="CB68" s="23">
        <f t="shared" si="45"/>
        <v>0</v>
      </c>
      <c r="CC68" s="17"/>
      <c r="CD68" s="119"/>
    </row>
    <row r="69" ht="21.0" customHeight="1">
      <c r="A69" s="119"/>
      <c r="B69" s="90"/>
      <c r="C69" s="119"/>
      <c r="D69" s="332"/>
      <c r="E69" s="90"/>
      <c r="F69" s="92"/>
      <c r="G69" s="92"/>
      <c r="H69" s="92"/>
      <c r="I69" s="119"/>
      <c r="J69" s="11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119"/>
      <c r="V69" s="119"/>
      <c r="W69" s="119"/>
      <c r="X69" s="119"/>
      <c r="Y69" s="119"/>
      <c r="Z69" s="23"/>
      <c r="AA69" s="119"/>
      <c r="AB69" s="337"/>
      <c r="AC69" s="115"/>
      <c r="AD69" s="102"/>
      <c r="AE69" s="4"/>
      <c r="AF69" s="103"/>
      <c r="AG69" s="104"/>
      <c r="AH69" s="105"/>
      <c r="AI69" s="106"/>
      <c r="AJ69" s="109"/>
      <c r="AK69" s="111"/>
      <c r="AL69" s="338"/>
      <c r="AM69" s="339"/>
      <c r="AN69" s="340"/>
      <c r="AO69" s="341"/>
      <c r="AP69" s="115"/>
      <c r="AQ69" s="341"/>
      <c r="AR69" s="115"/>
      <c r="AS69" s="341"/>
      <c r="AT69" s="115"/>
      <c r="AU69" s="341"/>
      <c r="AV69" s="115"/>
      <c r="AW69" s="115"/>
      <c r="AX69" s="115"/>
      <c r="AY69" s="115"/>
      <c r="AZ69" s="119"/>
      <c r="BA69" s="23">
        <f t="shared" si="20"/>
        <v>0</v>
      </c>
      <c r="BB69" s="23">
        <f t="shared" si="21"/>
        <v>0</v>
      </c>
      <c r="BC69" s="23">
        <f t="shared" si="22"/>
        <v>0</v>
      </c>
      <c r="BD69" s="23">
        <f t="shared" si="23"/>
        <v>0</v>
      </c>
      <c r="BE69" s="23">
        <f t="shared" si="24"/>
        <v>0</v>
      </c>
      <c r="BF69" s="23">
        <f t="shared" si="25"/>
        <v>0</v>
      </c>
      <c r="BG69" s="23">
        <f t="shared" si="26"/>
        <v>0</v>
      </c>
      <c r="BH69" s="23">
        <f t="shared" si="27"/>
        <v>0</v>
      </c>
      <c r="BI69" s="17"/>
      <c r="BJ69" s="17">
        <f t="shared" si="28"/>
        <v>0</v>
      </c>
      <c r="BK69" s="17">
        <f t="shared" si="29"/>
        <v>0</v>
      </c>
      <c r="BL69" s="17"/>
      <c r="BM69" s="23">
        <f>IF(B69="sloper",IF(SUM(H69:U69)&gt;0,SUM(H69:U69),0),0)*E69</f>
        <v>0</v>
      </c>
      <c r="BN69" s="23">
        <f>IF(B69="footholds",IF(SUM(H69:U69)&gt;0,SUM(H69:U69),0),0)*E69</f>
        <v>0</v>
      </c>
      <c r="BO69" s="23">
        <f>IF(B69="micros",IF(SUM(H69:U69)&gt;0,SUM(H69:U69),0),0)*E69</f>
        <v>0</v>
      </c>
      <c r="BP69" s="23">
        <f>IF(B69="jug",IF(SUM(H69:U69)&gt;0,SUM(H69:U69),0),0)*E69</f>
        <v>0</v>
      </c>
      <c r="BQ69" s="23">
        <f>IF(B69="ledge",IF(SUM(H69:U69)&gt;0,SUM(H69:U69),0),0)*E69</f>
        <v>0</v>
      </c>
      <c r="BR69" s="23">
        <f>IF(B69="edge",IF(SUM(H69:U69)&gt;0,SUM(H69:U69),0),0)*E69</f>
        <v>0</v>
      </c>
      <c r="BS69" s="23">
        <f>IF(B69="crimp",IF(SUM(H69:U69)&gt;0,SUM(H69:U69),0),0)*E69</f>
        <v>0</v>
      </c>
      <c r="BT69" s="23">
        <f>IF(B69="incut",IF(SUM(H69:U69)&gt;0,SUM(H69:U69),0),0)*E69</f>
        <v>0</v>
      </c>
      <c r="BU69" s="23">
        <f>IF(B69="dish",IF(SUM(H69:U69)&gt;0,SUM(H69:U69),0),0)*E69</f>
        <v>0</v>
      </c>
      <c r="BV69" s="23">
        <f>IF(B69="pinch",IF(SUM(H69:U69)&gt;0,SUM(H69:U69),0),0)*E69</f>
        <v>0</v>
      </c>
      <c r="BW69" s="23">
        <f>IF(B69="pocket",IF(SUM(H69:U69)&gt;0,SUM(H69:U69),0),0)*E69</f>
        <v>0</v>
      </c>
      <c r="BX69" s="23">
        <f>IF(B69="insert",IF(SUM(H69:U69)&gt;0,SUM(H69:U69),0),0)*E69</f>
        <v>0</v>
      </c>
      <c r="BY69" s="23">
        <f>IF(B69="feature",IF(SUM(H69:U69)&gt;0,SUM(H69:U69),0),0)*E69</f>
        <v>0</v>
      </c>
      <c r="BZ69" s="23">
        <f>IF(B69="scoop",IF(SUM(H69:U69)&gt;0,SUM(H69:U69),0),0)*E69</f>
        <v>0</v>
      </c>
      <c r="CA69" s="23">
        <f>IF(B69="positive",IF(SUM(H69:U69)&gt;0,SUM(H69:U69),0),0)*E69</f>
        <v>0</v>
      </c>
      <c r="CB69" s="23">
        <f>IF(B69="various",IF(SUM(H69:U69)&gt;0,SUM(H69:U69),0),0)*E69</f>
        <v>0</v>
      </c>
      <c r="CC69" s="17"/>
      <c r="CD69" s="119"/>
    </row>
    <row r="70" ht="21.0" customHeight="1">
      <c r="A70" s="119"/>
      <c r="B70" s="90"/>
      <c r="C70" s="119"/>
      <c r="D70" s="332"/>
      <c r="E70" s="90"/>
      <c r="F70" s="92"/>
      <c r="G70" s="92"/>
      <c r="H70" s="92"/>
      <c r="I70" s="119"/>
      <c r="J70" s="11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119"/>
      <c r="V70" s="119"/>
      <c r="W70" s="119"/>
      <c r="X70" s="119"/>
      <c r="Y70" s="119"/>
      <c r="Z70" s="23"/>
      <c r="AA70" s="119"/>
      <c r="AB70" s="337"/>
      <c r="AC70" s="115"/>
      <c r="AD70" s="102"/>
      <c r="AE70" s="4"/>
      <c r="AF70" s="103"/>
      <c r="AG70" s="104"/>
      <c r="AH70" s="105"/>
      <c r="AI70" s="106"/>
      <c r="AJ70" s="109"/>
      <c r="AK70" s="111"/>
      <c r="AL70" s="338"/>
      <c r="AM70" s="339"/>
      <c r="AN70" s="340"/>
      <c r="AO70" s="341"/>
      <c r="AP70" s="115"/>
      <c r="AQ70" s="341"/>
      <c r="AR70" s="115"/>
      <c r="AS70" s="341"/>
      <c r="AT70" s="115"/>
      <c r="AU70" s="341"/>
      <c r="AV70" s="115"/>
      <c r="AW70" s="115"/>
      <c r="AX70" s="115"/>
      <c r="AY70" s="115"/>
      <c r="AZ70" s="119"/>
      <c r="CD70" s="119"/>
    </row>
    <row r="71" ht="21.0" customHeight="1">
      <c r="A71" s="119"/>
      <c r="B71" s="90"/>
      <c r="C71" s="119"/>
      <c r="D71" s="332"/>
      <c r="E71" s="90"/>
      <c r="F71" s="92"/>
      <c r="G71" s="92"/>
      <c r="H71" s="92"/>
      <c r="I71" s="119"/>
      <c r="J71" s="11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119"/>
      <c r="V71" s="119"/>
      <c r="W71" s="119"/>
      <c r="X71" s="119"/>
      <c r="Y71" s="119"/>
      <c r="Z71" s="23"/>
      <c r="AA71" s="119"/>
      <c r="AB71" s="337"/>
      <c r="AC71" s="115"/>
      <c r="AD71" s="102"/>
      <c r="AE71" s="4"/>
      <c r="AF71" s="103"/>
      <c r="AG71" s="104"/>
      <c r="AH71" s="105"/>
      <c r="AI71" s="106"/>
      <c r="AJ71" s="109"/>
      <c r="AK71" s="111"/>
      <c r="AL71" s="338"/>
      <c r="AM71" s="339"/>
      <c r="AN71" s="340"/>
      <c r="AO71" s="341"/>
      <c r="AP71" s="115"/>
      <c r="AQ71" s="341"/>
      <c r="AR71" s="115"/>
      <c r="AS71" s="341"/>
      <c r="AT71" s="115"/>
      <c r="AU71" s="341"/>
      <c r="AV71" s="115"/>
      <c r="AW71" s="115"/>
      <c r="AX71" s="115"/>
      <c r="AY71" s="115"/>
      <c r="AZ71" s="119"/>
      <c r="CD71" s="119"/>
    </row>
    <row r="72" ht="21.0" customHeight="1">
      <c r="A72" s="119"/>
      <c r="B72" s="90"/>
      <c r="C72" s="119"/>
      <c r="D72" s="332"/>
      <c r="E72" s="90"/>
      <c r="F72" s="92"/>
      <c r="G72" s="92"/>
      <c r="H72" s="92"/>
      <c r="I72" s="119"/>
      <c r="J72" s="11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119"/>
      <c r="V72" s="119"/>
      <c r="W72" s="119"/>
      <c r="X72" s="119"/>
      <c r="Y72" s="119"/>
      <c r="Z72" s="23"/>
      <c r="AA72" s="119"/>
      <c r="AB72" s="337"/>
      <c r="AC72" s="115"/>
      <c r="AD72" s="102"/>
      <c r="AE72" s="4"/>
      <c r="AF72" s="103"/>
      <c r="AG72" s="104"/>
      <c r="AH72" s="105"/>
      <c r="AI72" s="106"/>
      <c r="AJ72" s="109"/>
      <c r="AK72" s="111"/>
      <c r="AL72" s="338"/>
      <c r="AM72" s="339"/>
      <c r="AN72" s="340"/>
      <c r="AO72" s="341"/>
      <c r="AP72" s="115"/>
      <c r="AQ72" s="341"/>
      <c r="AR72" s="115"/>
      <c r="AS72" s="341"/>
      <c r="AT72" s="115"/>
      <c r="AU72" s="341"/>
      <c r="AV72" s="115"/>
      <c r="AW72" s="115"/>
      <c r="AX72" s="115"/>
      <c r="AY72" s="115"/>
      <c r="AZ72" s="119"/>
      <c r="CD72" s="119"/>
    </row>
    <row r="73" ht="21.0" customHeight="1">
      <c r="A73" s="119"/>
      <c r="B73" s="90"/>
      <c r="C73" s="119"/>
      <c r="D73" s="332"/>
      <c r="E73" s="90"/>
      <c r="F73" s="92"/>
      <c r="G73" s="92"/>
      <c r="H73" s="92"/>
      <c r="I73" s="119"/>
      <c r="J73" s="119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119"/>
      <c r="V73" s="119"/>
      <c r="W73" s="119"/>
      <c r="X73" s="119"/>
      <c r="Y73" s="119"/>
      <c r="Z73" s="23"/>
      <c r="AA73" s="119"/>
      <c r="AB73" s="337"/>
      <c r="AC73" s="115"/>
      <c r="AD73" s="102"/>
      <c r="AE73" s="4"/>
      <c r="AF73" s="103"/>
      <c r="AG73" s="104"/>
      <c r="AH73" s="105"/>
      <c r="AI73" s="106"/>
      <c r="AJ73" s="109"/>
      <c r="AK73" s="111"/>
      <c r="AL73" s="338"/>
      <c r="AM73" s="339"/>
      <c r="AN73" s="340"/>
      <c r="AO73" s="341"/>
      <c r="AP73" s="115"/>
      <c r="AQ73" s="341"/>
      <c r="AR73" s="115"/>
      <c r="AS73" s="341"/>
      <c r="AT73" s="115"/>
      <c r="AU73" s="341"/>
      <c r="AV73" s="115"/>
      <c r="AW73" s="115"/>
      <c r="AX73" s="115"/>
      <c r="AY73" s="115"/>
      <c r="AZ73" s="119"/>
      <c r="CD73" s="119"/>
    </row>
    <row r="74" ht="21.0" customHeight="1">
      <c r="A74" s="119"/>
      <c r="B74" s="90"/>
      <c r="C74" s="119"/>
      <c r="D74" s="332"/>
      <c r="E74" s="90"/>
      <c r="F74" s="92"/>
      <c r="G74" s="92"/>
      <c r="H74" s="92"/>
      <c r="I74" s="119"/>
      <c r="J74" s="11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119"/>
      <c r="V74" s="119"/>
      <c r="W74" s="119"/>
      <c r="X74" s="119"/>
      <c r="Y74" s="119"/>
      <c r="Z74" s="23"/>
      <c r="AA74" s="119"/>
      <c r="AB74" s="337"/>
      <c r="AC74" s="115"/>
      <c r="AD74" s="102"/>
      <c r="AE74" s="4"/>
      <c r="AF74" s="103"/>
      <c r="AG74" s="104"/>
      <c r="AH74" s="105"/>
      <c r="AI74" s="106"/>
      <c r="AJ74" s="109"/>
      <c r="AK74" s="111"/>
      <c r="AL74" s="338"/>
      <c r="AM74" s="339"/>
      <c r="AN74" s="340"/>
      <c r="AO74" s="341"/>
      <c r="AP74" s="115"/>
      <c r="AQ74" s="341"/>
      <c r="AR74" s="115"/>
      <c r="AS74" s="341"/>
      <c r="AT74" s="115"/>
      <c r="AU74" s="341"/>
      <c r="AV74" s="115"/>
      <c r="AW74" s="115"/>
      <c r="AX74" s="115"/>
      <c r="AY74" s="115"/>
      <c r="AZ74" s="119"/>
      <c r="CD74" s="119"/>
    </row>
    <row r="75" ht="21.0" customHeight="1">
      <c r="A75" s="119"/>
      <c r="B75" s="90"/>
      <c r="C75" s="119"/>
      <c r="D75" s="332"/>
      <c r="E75" s="90"/>
      <c r="F75" s="92"/>
      <c r="G75" s="92"/>
      <c r="H75" s="92"/>
      <c r="I75" s="119"/>
      <c r="J75" s="11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119"/>
      <c r="V75" s="119"/>
      <c r="W75" s="119"/>
      <c r="X75" s="119"/>
      <c r="Y75" s="119"/>
      <c r="Z75" s="23"/>
      <c r="AA75" s="119"/>
      <c r="AB75" s="337"/>
      <c r="AC75" s="115"/>
      <c r="AD75" s="102"/>
      <c r="AE75" s="4"/>
      <c r="AF75" s="103"/>
      <c r="AG75" s="104"/>
      <c r="AH75" s="105"/>
      <c r="AI75" s="106"/>
      <c r="AJ75" s="109"/>
      <c r="AK75" s="111"/>
      <c r="AL75" s="338"/>
      <c r="AM75" s="339"/>
      <c r="AN75" s="340"/>
      <c r="AO75" s="341"/>
      <c r="AP75" s="115"/>
      <c r="AQ75" s="341"/>
      <c r="AR75" s="115"/>
      <c r="AS75" s="341"/>
      <c r="AT75" s="115"/>
      <c r="AU75" s="341"/>
      <c r="AV75" s="115"/>
      <c r="AW75" s="115"/>
      <c r="AX75" s="115"/>
      <c r="AY75" s="115"/>
      <c r="AZ75" s="119"/>
      <c r="CD75" s="119"/>
    </row>
    <row r="76" ht="21.0" customHeight="1">
      <c r="A76" s="119"/>
      <c r="B76" s="90"/>
      <c r="C76" s="119"/>
      <c r="D76" s="332"/>
      <c r="E76" s="90"/>
      <c r="F76" s="92"/>
      <c r="G76" s="92"/>
      <c r="H76" s="92"/>
      <c r="I76" s="119"/>
      <c r="J76" s="11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119"/>
      <c r="V76" s="119"/>
      <c r="W76" s="119"/>
      <c r="X76" s="119"/>
      <c r="Y76" s="119"/>
      <c r="Z76" s="23"/>
      <c r="AA76" s="119"/>
      <c r="AB76" s="337"/>
      <c r="AC76" s="115"/>
      <c r="AD76" s="102"/>
      <c r="AE76" s="4"/>
      <c r="AF76" s="103"/>
      <c r="AG76" s="104"/>
      <c r="AH76" s="105"/>
      <c r="AI76" s="106"/>
      <c r="AJ76" s="109"/>
      <c r="AK76" s="111"/>
      <c r="AL76" s="338"/>
      <c r="AM76" s="339"/>
      <c r="AN76" s="340"/>
      <c r="AO76" s="341"/>
      <c r="AP76" s="115"/>
      <c r="AQ76" s="341"/>
      <c r="AR76" s="115"/>
      <c r="AS76" s="341"/>
      <c r="AT76" s="115"/>
      <c r="AU76" s="341"/>
      <c r="AV76" s="115"/>
      <c r="AW76" s="115"/>
      <c r="AX76" s="115"/>
      <c r="AY76" s="115"/>
      <c r="AZ76" s="119"/>
      <c r="CD76" s="119"/>
    </row>
    <row r="77" ht="21.0" customHeight="1">
      <c r="A77" s="119"/>
      <c r="B77" s="90"/>
      <c r="C77" s="119"/>
      <c r="D77" s="332"/>
      <c r="E77" s="90"/>
      <c r="F77" s="92"/>
      <c r="G77" s="92"/>
      <c r="H77" s="92"/>
      <c r="I77" s="119"/>
      <c r="J77" s="11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119"/>
      <c r="V77" s="119"/>
      <c r="W77" s="119"/>
      <c r="X77" s="119"/>
      <c r="Y77" s="119"/>
      <c r="Z77" s="23"/>
      <c r="AA77" s="119"/>
      <c r="AB77" s="337"/>
      <c r="AC77" s="115"/>
      <c r="AD77" s="102"/>
      <c r="AE77" s="4"/>
      <c r="AF77" s="103"/>
      <c r="AG77" s="104"/>
      <c r="AH77" s="105"/>
      <c r="AI77" s="106"/>
      <c r="AJ77" s="109"/>
      <c r="AK77" s="111"/>
      <c r="AL77" s="338"/>
      <c r="AM77" s="339"/>
      <c r="AN77" s="340"/>
      <c r="AO77" s="341"/>
      <c r="AP77" s="115"/>
      <c r="AQ77" s="341"/>
      <c r="AR77" s="115"/>
      <c r="AS77" s="341"/>
      <c r="AT77" s="115"/>
      <c r="AU77" s="341"/>
      <c r="AV77" s="115"/>
      <c r="AW77" s="115"/>
      <c r="AX77" s="115"/>
      <c r="AY77" s="115"/>
      <c r="AZ77" s="119"/>
      <c r="CD77" s="119"/>
    </row>
    <row r="78" ht="21.0" customHeight="1">
      <c r="A78" s="119"/>
      <c r="B78" s="90"/>
      <c r="C78" s="119"/>
      <c r="D78" s="332"/>
      <c r="E78" s="90"/>
      <c r="F78" s="92"/>
      <c r="G78" s="92"/>
      <c r="H78" s="92"/>
      <c r="I78" s="119"/>
      <c r="J78" s="11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119"/>
      <c r="V78" s="119"/>
      <c r="W78" s="119"/>
      <c r="X78" s="119"/>
      <c r="Y78" s="119"/>
      <c r="Z78" s="23"/>
      <c r="AA78" s="119"/>
      <c r="AB78" s="337"/>
      <c r="AC78" s="115"/>
      <c r="AD78" s="102"/>
      <c r="AE78" s="4"/>
      <c r="AF78" s="103"/>
      <c r="AG78" s="104"/>
      <c r="AH78" s="105"/>
      <c r="AI78" s="106"/>
      <c r="AJ78" s="109"/>
      <c r="AK78" s="111"/>
      <c r="AL78" s="338"/>
      <c r="AM78" s="339"/>
      <c r="AN78" s="340"/>
      <c r="AO78" s="341"/>
      <c r="AP78" s="115"/>
      <c r="AQ78" s="341"/>
      <c r="AR78" s="115"/>
      <c r="AS78" s="341"/>
      <c r="AT78" s="115"/>
      <c r="AU78" s="341"/>
      <c r="AV78" s="115"/>
      <c r="AW78" s="115"/>
      <c r="AX78" s="115"/>
      <c r="AY78" s="115"/>
      <c r="AZ78" s="119"/>
      <c r="CD78" s="119"/>
    </row>
    <row r="79" ht="21.0" customHeight="1">
      <c r="A79" s="119"/>
      <c r="B79" s="90"/>
      <c r="C79" s="119"/>
      <c r="D79" s="332"/>
      <c r="E79" s="90"/>
      <c r="F79" s="92"/>
      <c r="G79" s="92"/>
      <c r="H79" s="92"/>
      <c r="I79" s="119"/>
      <c r="J79" s="11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119"/>
      <c r="V79" s="119"/>
      <c r="W79" s="119"/>
      <c r="X79" s="119"/>
      <c r="Y79" s="119"/>
      <c r="Z79" s="23"/>
      <c r="AA79" s="119"/>
      <c r="AB79" s="337"/>
      <c r="AC79" s="115"/>
      <c r="AD79" s="102"/>
      <c r="AE79" s="4"/>
      <c r="AF79" s="103"/>
      <c r="AG79" s="104"/>
      <c r="AH79" s="105"/>
      <c r="AI79" s="106"/>
      <c r="AJ79" s="109"/>
      <c r="AK79" s="111"/>
      <c r="AL79" s="338"/>
      <c r="AM79" s="339"/>
      <c r="AN79" s="340"/>
      <c r="AO79" s="341"/>
      <c r="AP79" s="115"/>
      <c r="AQ79" s="341"/>
      <c r="AR79" s="115"/>
      <c r="AS79" s="341"/>
      <c r="AT79" s="115"/>
      <c r="AU79" s="341"/>
      <c r="AV79" s="115"/>
      <c r="AW79" s="115"/>
      <c r="AX79" s="115"/>
      <c r="AY79" s="115"/>
      <c r="AZ79" s="119"/>
      <c r="CD79" s="119"/>
    </row>
    <row r="80" ht="21.0" customHeight="1">
      <c r="A80" s="119"/>
      <c r="B80" s="90"/>
      <c r="C80" s="119"/>
      <c r="D80" s="332"/>
      <c r="E80" s="90"/>
      <c r="F80" s="92"/>
      <c r="G80" s="92"/>
      <c r="H80" s="92"/>
      <c r="I80" s="119"/>
      <c r="J80" s="11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119"/>
      <c r="V80" s="119"/>
      <c r="W80" s="119"/>
      <c r="X80" s="119"/>
      <c r="Y80" s="119"/>
      <c r="Z80" s="23"/>
      <c r="AA80" s="119"/>
      <c r="AB80" s="337"/>
      <c r="AC80" s="115"/>
      <c r="AD80" s="102"/>
      <c r="AE80" s="4"/>
      <c r="AF80" s="103"/>
      <c r="AG80" s="104"/>
      <c r="AH80" s="105"/>
      <c r="AI80" s="106"/>
      <c r="AJ80" s="109"/>
      <c r="AK80" s="111"/>
      <c r="AL80" s="338"/>
      <c r="AM80" s="339"/>
      <c r="AN80" s="340"/>
      <c r="AO80" s="341"/>
      <c r="AP80" s="115"/>
      <c r="AQ80" s="341"/>
      <c r="AR80" s="115"/>
      <c r="AS80" s="341"/>
      <c r="AT80" s="115"/>
      <c r="AU80" s="341"/>
      <c r="AV80" s="115"/>
      <c r="AW80" s="115"/>
      <c r="AX80" s="115"/>
      <c r="AY80" s="115"/>
      <c r="AZ80" s="119"/>
      <c r="CD80" s="119"/>
    </row>
    <row r="81" ht="21.0" customHeight="1">
      <c r="A81" s="119"/>
      <c r="B81" s="90"/>
      <c r="C81" s="119"/>
      <c r="D81" s="332"/>
      <c r="E81" s="90"/>
      <c r="F81" s="92"/>
      <c r="G81" s="92"/>
      <c r="H81" s="92"/>
      <c r="I81" s="119"/>
      <c r="J81" s="11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119"/>
      <c r="V81" s="119"/>
      <c r="W81" s="119"/>
      <c r="X81" s="119"/>
      <c r="Y81" s="119"/>
      <c r="Z81" s="23"/>
      <c r="AA81" s="119"/>
      <c r="AB81" s="337"/>
      <c r="AC81" s="115"/>
      <c r="AD81" s="102"/>
      <c r="AE81" s="4"/>
      <c r="AF81" s="103"/>
      <c r="AG81" s="104"/>
      <c r="AH81" s="105"/>
      <c r="AI81" s="106"/>
      <c r="AJ81" s="109"/>
      <c r="AK81" s="111"/>
      <c r="AL81" s="338"/>
      <c r="AM81" s="339"/>
      <c r="AN81" s="340"/>
      <c r="AO81" s="341"/>
      <c r="AP81" s="115"/>
      <c r="AQ81" s="341"/>
      <c r="AR81" s="115"/>
      <c r="AS81" s="341"/>
      <c r="AT81" s="115"/>
      <c r="AU81" s="341"/>
      <c r="AV81" s="115"/>
      <c r="AW81" s="115"/>
      <c r="AX81" s="115"/>
      <c r="AY81" s="115"/>
      <c r="AZ81" s="119"/>
      <c r="CD81" s="119"/>
    </row>
    <row r="82" ht="21.0" customHeight="1">
      <c r="A82" s="119"/>
      <c r="B82" s="90"/>
      <c r="C82" s="119"/>
      <c r="D82" s="332"/>
      <c r="E82" s="90"/>
      <c r="F82" s="92"/>
      <c r="G82" s="92"/>
      <c r="H82" s="92"/>
      <c r="I82" s="119"/>
      <c r="J82" s="11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119"/>
      <c r="V82" s="119"/>
      <c r="W82" s="119"/>
      <c r="X82" s="119"/>
      <c r="Y82" s="119"/>
      <c r="Z82" s="23"/>
      <c r="AA82" s="119"/>
      <c r="AB82" s="337"/>
      <c r="AC82" s="115"/>
      <c r="AD82" s="102"/>
      <c r="AE82" s="4"/>
      <c r="AF82" s="103"/>
      <c r="AG82" s="104"/>
      <c r="AH82" s="105"/>
      <c r="AI82" s="106"/>
      <c r="AJ82" s="109"/>
      <c r="AK82" s="111"/>
      <c r="AL82" s="338"/>
      <c r="AM82" s="339"/>
      <c r="AN82" s="340"/>
      <c r="AO82" s="341"/>
      <c r="AP82" s="115"/>
      <c r="AQ82" s="341"/>
      <c r="AR82" s="115"/>
      <c r="AS82" s="341"/>
      <c r="AT82" s="115"/>
      <c r="AU82" s="341"/>
      <c r="AV82" s="115"/>
      <c r="AW82" s="115"/>
      <c r="AX82" s="115"/>
      <c r="AY82" s="115"/>
      <c r="AZ82" s="119"/>
      <c r="CD82" s="119"/>
    </row>
    <row r="83" ht="21.0" customHeight="1">
      <c r="A83" s="119"/>
      <c r="B83" s="90"/>
      <c r="C83" s="119"/>
      <c r="D83" s="332"/>
      <c r="E83" s="90"/>
      <c r="F83" s="92"/>
      <c r="G83" s="92"/>
      <c r="H83" s="92"/>
      <c r="I83" s="119"/>
      <c r="J83" s="11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119"/>
      <c r="V83" s="119"/>
      <c r="W83" s="119"/>
      <c r="X83" s="119"/>
      <c r="Y83" s="119"/>
      <c r="Z83" s="23"/>
      <c r="AA83" s="119"/>
      <c r="AB83" s="337"/>
      <c r="AC83" s="115"/>
      <c r="AD83" s="102"/>
      <c r="AE83" s="4"/>
      <c r="AF83" s="103"/>
      <c r="AG83" s="104"/>
      <c r="AH83" s="105"/>
      <c r="AI83" s="106"/>
      <c r="AJ83" s="109"/>
      <c r="AK83" s="111"/>
      <c r="AL83" s="338"/>
      <c r="AM83" s="339"/>
      <c r="AN83" s="340"/>
      <c r="AO83" s="341"/>
      <c r="AP83" s="115"/>
      <c r="AQ83" s="341"/>
      <c r="AR83" s="115"/>
      <c r="AS83" s="341"/>
      <c r="AT83" s="115"/>
      <c r="AU83" s="341"/>
      <c r="AV83" s="115"/>
      <c r="AW83" s="115"/>
      <c r="AX83" s="115"/>
      <c r="AY83" s="115"/>
      <c r="AZ83" s="119"/>
      <c r="CD83" s="119"/>
    </row>
    <row r="84" ht="21.0" customHeight="1">
      <c r="A84" s="119"/>
      <c r="B84" s="90"/>
      <c r="C84" s="119"/>
      <c r="D84" s="332"/>
      <c r="E84" s="90"/>
      <c r="F84" s="92"/>
      <c r="G84" s="92"/>
      <c r="H84" s="92"/>
      <c r="I84" s="119"/>
      <c r="J84" s="11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119"/>
      <c r="V84" s="119"/>
      <c r="W84" s="119"/>
      <c r="X84" s="119"/>
      <c r="Y84" s="119"/>
      <c r="Z84" s="23"/>
      <c r="AA84" s="119"/>
      <c r="AB84" s="337"/>
      <c r="AC84" s="115"/>
      <c r="AD84" s="102"/>
      <c r="AE84" s="4"/>
      <c r="AF84" s="103"/>
      <c r="AG84" s="104"/>
      <c r="AH84" s="105"/>
      <c r="AI84" s="106"/>
      <c r="AJ84" s="109"/>
      <c r="AK84" s="111"/>
      <c r="AL84" s="338"/>
      <c r="AM84" s="339"/>
      <c r="AN84" s="340"/>
      <c r="AO84" s="341"/>
      <c r="AP84" s="115"/>
      <c r="AQ84" s="341"/>
      <c r="AR84" s="115"/>
      <c r="AS84" s="341"/>
      <c r="AT84" s="115"/>
      <c r="AU84" s="341"/>
      <c r="AV84" s="115"/>
      <c r="AW84" s="115"/>
      <c r="AX84" s="115"/>
      <c r="AY84" s="115"/>
      <c r="AZ84" s="119"/>
      <c r="CD84" s="119"/>
    </row>
    <row r="85" ht="21.0" customHeight="1">
      <c r="A85" s="119"/>
      <c r="B85" s="90"/>
      <c r="C85" s="119"/>
      <c r="D85" s="332"/>
      <c r="E85" s="90"/>
      <c r="F85" s="92"/>
      <c r="G85" s="92"/>
      <c r="H85" s="92"/>
      <c r="I85" s="119"/>
      <c r="J85" s="11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119"/>
      <c r="V85" s="119"/>
      <c r="W85" s="119"/>
      <c r="X85" s="119"/>
      <c r="Y85" s="119"/>
      <c r="Z85" s="23"/>
      <c r="AA85" s="119"/>
      <c r="AB85" s="337"/>
      <c r="AC85" s="115"/>
      <c r="AD85" s="102"/>
      <c r="AE85" s="4"/>
      <c r="AF85" s="103"/>
      <c r="AG85" s="104"/>
      <c r="AH85" s="105"/>
      <c r="AI85" s="106"/>
      <c r="AJ85" s="109"/>
      <c r="AK85" s="111"/>
      <c r="AL85" s="338"/>
      <c r="AM85" s="339"/>
      <c r="AN85" s="340"/>
      <c r="AO85" s="341"/>
      <c r="AP85" s="115"/>
      <c r="AQ85" s="341"/>
      <c r="AR85" s="115"/>
      <c r="AS85" s="341"/>
      <c r="AT85" s="115"/>
      <c r="AU85" s="341"/>
      <c r="AV85" s="115"/>
      <c r="AW85" s="115"/>
      <c r="AX85" s="115"/>
      <c r="AY85" s="115"/>
      <c r="AZ85" s="119"/>
      <c r="CD85" s="119"/>
    </row>
    <row r="86" ht="21.0" customHeight="1">
      <c r="A86" s="119"/>
      <c r="B86" s="90"/>
      <c r="C86" s="119"/>
      <c r="D86" s="332"/>
      <c r="E86" s="90"/>
      <c r="F86" s="92"/>
      <c r="G86" s="92"/>
      <c r="H86" s="92"/>
      <c r="I86" s="119"/>
      <c r="J86" s="11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119"/>
      <c r="V86" s="119"/>
      <c r="W86" s="119"/>
      <c r="X86" s="119"/>
      <c r="Y86" s="119"/>
      <c r="Z86" s="23"/>
      <c r="AA86" s="119"/>
      <c r="AB86" s="337"/>
      <c r="AC86" s="115"/>
      <c r="AD86" s="102"/>
      <c r="AE86" s="4"/>
      <c r="AF86" s="103"/>
      <c r="AG86" s="104"/>
      <c r="AH86" s="105"/>
      <c r="AI86" s="106"/>
      <c r="AJ86" s="109"/>
      <c r="AK86" s="111"/>
      <c r="AL86" s="338"/>
      <c r="AM86" s="339"/>
      <c r="AN86" s="340"/>
      <c r="AO86" s="341"/>
      <c r="AP86" s="115"/>
      <c r="AQ86" s="341"/>
      <c r="AR86" s="115"/>
      <c r="AS86" s="341"/>
      <c r="AT86" s="115"/>
      <c r="AU86" s="341"/>
      <c r="AV86" s="115"/>
      <c r="AW86" s="115"/>
      <c r="AX86" s="115"/>
      <c r="AY86" s="115"/>
      <c r="AZ86" s="119"/>
      <c r="CD86" s="119"/>
    </row>
    <row r="87" ht="21.0" customHeight="1">
      <c r="A87" s="119"/>
      <c r="B87" s="90"/>
      <c r="C87" s="119"/>
      <c r="D87" s="332"/>
      <c r="E87" s="90"/>
      <c r="F87" s="92"/>
      <c r="G87" s="92"/>
      <c r="H87" s="92"/>
      <c r="I87" s="119"/>
      <c r="J87" s="11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119"/>
      <c r="V87" s="119"/>
      <c r="W87" s="119"/>
      <c r="X87" s="119"/>
      <c r="Y87" s="119"/>
      <c r="Z87" s="23"/>
      <c r="AA87" s="119"/>
      <c r="AB87" s="337"/>
      <c r="AC87" s="115"/>
      <c r="AD87" s="102"/>
      <c r="AE87" s="4"/>
      <c r="AF87" s="103"/>
      <c r="AG87" s="104"/>
      <c r="AH87" s="105"/>
      <c r="AI87" s="106"/>
      <c r="AJ87" s="109"/>
      <c r="AK87" s="111"/>
      <c r="AL87" s="338"/>
      <c r="AM87" s="339"/>
      <c r="AN87" s="340"/>
      <c r="AO87" s="341"/>
      <c r="AP87" s="115"/>
      <c r="AQ87" s="341"/>
      <c r="AR87" s="115"/>
      <c r="AS87" s="341"/>
      <c r="AT87" s="115"/>
      <c r="AU87" s="341"/>
      <c r="AV87" s="115"/>
      <c r="AW87" s="115"/>
      <c r="AX87" s="115"/>
      <c r="AY87" s="115"/>
      <c r="AZ87" s="119"/>
      <c r="CD87" s="119"/>
    </row>
    <row r="88" ht="21.0" customHeight="1">
      <c r="A88" s="119"/>
      <c r="B88" s="90"/>
      <c r="C88" s="119"/>
      <c r="D88" s="332"/>
      <c r="E88" s="90"/>
      <c r="F88" s="92"/>
      <c r="G88" s="92"/>
      <c r="H88" s="92"/>
      <c r="I88" s="119"/>
      <c r="J88" s="11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119"/>
      <c r="V88" s="119"/>
      <c r="W88" s="119"/>
      <c r="X88" s="119"/>
      <c r="Y88" s="119"/>
      <c r="Z88" s="23"/>
      <c r="AA88" s="119"/>
      <c r="AB88" s="337"/>
      <c r="AC88" s="115"/>
      <c r="AD88" s="102"/>
      <c r="AE88" s="4"/>
      <c r="AF88" s="103"/>
      <c r="AG88" s="104"/>
      <c r="AH88" s="105"/>
      <c r="AI88" s="106"/>
      <c r="AJ88" s="109"/>
      <c r="AK88" s="111"/>
      <c r="AL88" s="338"/>
      <c r="AM88" s="339"/>
      <c r="AN88" s="340"/>
      <c r="AO88" s="341"/>
      <c r="AP88" s="115"/>
      <c r="AQ88" s="341"/>
      <c r="AR88" s="115"/>
      <c r="AS88" s="341"/>
      <c r="AT88" s="115"/>
      <c r="AU88" s="341"/>
      <c r="AV88" s="115"/>
      <c r="AW88" s="115"/>
      <c r="AX88" s="115"/>
      <c r="AY88" s="115"/>
      <c r="AZ88" s="119"/>
      <c r="CD88" s="119"/>
    </row>
    <row r="89" ht="21.0" customHeight="1">
      <c r="A89" s="119"/>
      <c r="B89" s="90"/>
      <c r="C89" s="119"/>
      <c r="D89" s="332"/>
      <c r="E89" s="90"/>
      <c r="F89" s="92"/>
      <c r="G89" s="92"/>
      <c r="H89" s="92"/>
      <c r="I89" s="119"/>
      <c r="J89" s="11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119"/>
      <c r="V89" s="119"/>
      <c r="W89" s="119"/>
      <c r="X89" s="119"/>
      <c r="Y89" s="119"/>
      <c r="Z89" s="23"/>
      <c r="AA89" s="119"/>
      <c r="AB89" s="337"/>
      <c r="AC89" s="115"/>
      <c r="AD89" s="102"/>
      <c r="AE89" s="4"/>
      <c r="AF89" s="103"/>
      <c r="AG89" s="104"/>
      <c r="AH89" s="105"/>
      <c r="AI89" s="106"/>
      <c r="AJ89" s="109"/>
      <c r="AK89" s="111"/>
      <c r="AL89" s="338"/>
      <c r="AM89" s="339"/>
      <c r="AN89" s="340"/>
      <c r="AO89" s="341"/>
      <c r="AP89" s="115"/>
      <c r="AQ89" s="341"/>
      <c r="AR89" s="115"/>
      <c r="AS89" s="341"/>
      <c r="AT89" s="115"/>
      <c r="AU89" s="341"/>
      <c r="AV89" s="115"/>
      <c r="AW89" s="115"/>
      <c r="AX89" s="115"/>
      <c r="AY89" s="115"/>
      <c r="AZ89" s="119"/>
      <c r="CD89" s="119"/>
    </row>
    <row r="90" ht="21.0" customHeight="1">
      <c r="A90" s="119"/>
      <c r="B90" s="90"/>
      <c r="C90" s="119"/>
      <c r="D90" s="332"/>
      <c r="E90" s="90"/>
      <c r="F90" s="92"/>
      <c r="G90" s="92"/>
      <c r="H90" s="92"/>
      <c r="I90" s="119"/>
      <c r="J90" s="11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119"/>
      <c r="V90" s="119"/>
      <c r="W90" s="119"/>
      <c r="X90" s="119"/>
      <c r="Y90" s="119"/>
      <c r="Z90" s="23"/>
      <c r="AA90" s="119"/>
      <c r="AB90" s="337"/>
      <c r="AC90" s="115"/>
      <c r="AD90" s="102"/>
      <c r="AE90" s="4"/>
      <c r="AF90" s="103"/>
      <c r="AG90" s="104"/>
      <c r="AH90" s="105"/>
      <c r="AI90" s="106"/>
      <c r="AJ90" s="109"/>
      <c r="AK90" s="111"/>
      <c r="AL90" s="338"/>
      <c r="AM90" s="339"/>
      <c r="AN90" s="340"/>
      <c r="AO90" s="341"/>
      <c r="AP90" s="115"/>
      <c r="AQ90" s="341"/>
      <c r="AR90" s="115"/>
      <c r="AS90" s="341"/>
      <c r="AT90" s="115"/>
      <c r="AU90" s="341"/>
      <c r="AV90" s="115"/>
      <c r="AW90" s="115"/>
      <c r="AX90" s="115"/>
      <c r="AY90" s="115"/>
      <c r="AZ90" s="119"/>
      <c r="CD90" s="119"/>
    </row>
    <row r="91" ht="21.0" customHeight="1">
      <c r="A91" s="119"/>
      <c r="B91" s="90"/>
      <c r="C91" s="119"/>
      <c r="D91" s="332"/>
      <c r="E91" s="90"/>
      <c r="F91" s="92"/>
      <c r="G91" s="92"/>
      <c r="H91" s="92"/>
      <c r="I91" s="119"/>
      <c r="J91" s="11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119"/>
      <c r="V91" s="119"/>
      <c r="W91" s="119"/>
      <c r="X91" s="119"/>
      <c r="Y91" s="119"/>
      <c r="Z91" s="23"/>
      <c r="AA91" s="119"/>
      <c r="AB91" s="337"/>
      <c r="AC91" s="115"/>
      <c r="AD91" s="102"/>
      <c r="AE91" s="4"/>
      <c r="AF91" s="103"/>
      <c r="AG91" s="104"/>
      <c r="AH91" s="105"/>
      <c r="AI91" s="106"/>
      <c r="AJ91" s="109"/>
      <c r="AK91" s="111"/>
      <c r="AL91" s="338"/>
      <c r="AM91" s="339"/>
      <c r="AN91" s="340"/>
      <c r="AO91" s="341"/>
      <c r="AP91" s="115"/>
      <c r="AQ91" s="341"/>
      <c r="AR91" s="115"/>
      <c r="AS91" s="341"/>
      <c r="AT91" s="115"/>
      <c r="AU91" s="341"/>
      <c r="AV91" s="115"/>
      <c r="AW91" s="115"/>
      <c r="AX91" s="115"/>
      <c r="AY91" s="115"/>
      <c r="AZ91" s="119"/>
      <c r="CD91" s="119"/>
    </row>
    <row r="92" ht="21.0" customHeight="1">
      <c r="A92" s="119"/>
      <c r="B92" s="90"/>
      <c r="C92" s="119"/>
      <c r="D92" s="332"/>
      <c r="E92" s="90"/>
      <c r="F92" s="92"/>
      <c r="G92" s="92"/>
      <c r="H92" s="92"/>
      <c r="I92" s="119"/>
      <c r="J92" s="11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119"/>
      <c r="V92" s="119"/>
      <c r="W92" s="119"/>
      <c r="X92" s="119"/>
      <c r="Y92" s="119"/>
      <c r="Z92" s="23"/>
      <c r="AA92" s="119"/>
      <c r="AB92" s="337"/>
      <c r="AC92" s="115"/>
      <c r="AD92" s="102"/>
      <c r="AE92" s="4"/>
      <c r="AF92" s="103"/>
      <c r="AG92" s="104"/>
      <c r="AH92" s="105"/>
      <c r="AI92" s="106"/>
      <c r="AJ92" s="109"/>
      <c r="AK92" s="111"/>
      <c r="AL92" s="338"/>
      <c r="AM92" s="339"/>
      <c r="AN92" s="340"/>
      <c r="AO92" s="341"/>
      <c r="AP92" s="115"/>
      <c r="AQ92" s="341"/>
      <c r="AR92" s="115"/>
      <c r="AS92" s="341"/>
      <c r="AT92" s="115"/>
      <c r="AU92" s="341"/>
      <c r="AV92" s="115"/>
      <c r="AW92" s="115"/>
      <c r="AX92" s="115"/>
      <c r="AY92" s="115"/>
      <c r="AZ92" s="119"/>
      <c r="CD92" s="119"/>
    </row>
    <row r="93" ht="21.0" customHeight="1">
      <c r="A93" s="119"/>
      <c r="B93" s="90"/>
      <c r="C93" s="119"/>
      <c r="D93" s="332"/>
      <c r="E93" s="90"/>
      <c r="F93" s="92"/>
      <c r="G93" s="92"/>
      <c r="H93" s="92"/>
      <c r="I93" s="119"/>
      <c r="J93" s="11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119"/>
      <c r="V93" s="119"/>
      <c r="W93" s="119"/>
      <c r="X93" s="119"/>
      <c r="Y93" s="119"/>
      <c r="Z93" s="23"/>
      <c r="AA93" s="119"/>
      <c r="AB93" s="337"/>
      <c r="AC93" s="115"/>
      <c r="AD93" s="102"/>
      <c r="AE93" s="4"/>
      <c r="AF93" s="103"/>
      <c r="AG93" s="104"/>
      <c r="AH93" s="105"/>
      <c r="AI93" s="106"/>
      <c r="AJ93" s="109"/>
      <c r="AK93" s="111"/>
      <c r="AL93" s="338"/>
      <c r="AM93" s="339"/>
      <c r="AN93" s="340"/>
      <c r="AO93" s="341"/>
      <c r="AP93" s="115"/>
      <c r="AQ93" s="341"/>
      <c r="AR93" s="115"/>
      <c r="AS93" s="341"/>
      <c r="AT93" s="115"/>
      <c r="AU93" s="341"/>
      <c r="AV93" s="115"/>
      <c r="AW93" s="115"/>
      <c r="AX93" s="115"/>
      <c r="AY93" s="115"/>
      <c r="AZ93" s="119"/>
      <c r="CD93" s="119"/>
    </row>
    <row r="94" ht="21.0" customHeight="1">
      <c r="A94" s="119"/>
      <c r="B94" s="90"/>
      <c r="C94" s="119"/>
      <c r="D94" s="332"/>
      <c r="E94" s="90"/>
      <c r="F94" s="92"/>
      <c r="G94" s="92"/>
      <c r="H94" s="92"/>
      <c r="I94" s="119"/>
      <c r="J94" s="11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119"/>
      <c r="V94" s="119"/>
      <c r="W94" s="119"/>
      <c r="X94" s="119"/>
      <c r="Y94" s="119"/>
      <c r="Z94" s="23"/>
      <c r="AA94" s="119"/>
      <c r="AB94" s="337"/>
      <c r="AC94" s="115"/>
      <c r="AD94" s="102"/>
      <c r="AE94" s="4"/>
      <c r="AF94" s="103"/>
      <c r="AG94" s="104"/>
      <c r="AH94" s="105"/>
      <c r="AI94" s="106"/>
      <c r="AJ94" s="109"/>
      <c r="AK94" s="111"/>
      <c r="AL94" s="338"/>
      <c r="AM94" s="339"/>
      <c r="AN94" s="340"/>
      <c r="AO94" s="341"/>
      <c r="AP94" s="115"/>
      <c r="AQ94" s="341"/>
      <c r="AR94" s="115"/>
      <c r="AS94" s="341"/>
      <c r="AT94" s="115"/>
      <c r="AU94" s="341"/>
      <c r="AV94" s="115"/>
      <c r="AW94" s="115"/>
      <c r="AX94" s="115"/>
      <c r="AY94" s="115"/>
      <c r="AZ94" s="119"/>
      <c r="CD94" s="119"/>
    </row>
    <row r="95" ht="21.0" customHeight="1">
      <c r="A95" s="119"/>
      <c r="B95" s="90"/>
      <c r="C95" s="119"/>
      <c r="D95" s="332"/>
      <c r="E95" s="90"/>
      <c r="F95" s="92"/>
      <c r="G95" s="92"/>
      <c r="H95" s="92"/>
      <c r="I95" s="119"/>
      <c r="J95" s="11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119"/>
      <c r="V95" s="119"/>
      <c r="W95" s="119"/>
      <c r="X95" s="119"/>
      <c r="Y95" s="119"/>
      <c r="Z95" s="23"/>
      <c r="AA95" s="119"/>
      <c r="AB95" s="337"/>
      <c r="AC95" s="115"/>
      <c r="AD95" s="102"/>
      <c r="AE95" s="4"/>
      <c r="AF95" s="103"/>
      <c r="AG95" s="104"/>
      <c r="AH95" s="105"/>
      <c r="AI95" s="106"/>
      <c r="AJ95" s="109"/>
      <c r="AK95" s="111"/>
      <c r="AL95" s="338"/>
      <c r="AM95" s="339"/>
      <c r="AN95" s="340"/>
      <c r="AO95" s="341"/>
      <c r="AP95" s="115"/>
      <c r="AQ95" s="341"/>
      <c r="AR95" s="115"/>
      <c r="AS95" s="341"/>
      <c r="AT95" s="115"/>
      <c r="AU95" s="341"/>
      <c r="AV95" s="115"/>
      <c r="AW95" s="115"/>
      <c r="AX95" s="115"/>
      <c r="AY95" s="115"/>
      <c r="AZ95" s="119"/>
      <c r="CD95" s="119"/>
    </row>
    <row r="96" ht="21.0" customHeight="1">
      <c r="A96" s="119"/>
      <c r="B96" s="90"/>
      <c r="C96" s="119"/>
      <c r="D96" s="332"/>
      <c r="E96" s="90"/>
      <c r="F96" s="92"/>
      <c r="G96" s="92"/>
      <c r="H96" s="92"/>
      <c r="I96" s="119"/>
      <c r="J96" s="11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119"/>
      <c r="V96" s="119"/>
      <c r="W96" s="119"/>
      <c r="X96" s="119"/>
      <c r="Y96" s="119"/>
      <c r="Z96" s="23"/>
      <c r="AA96" s="119"/>
      <c r="AB96" s="337"/>
      <c r="AC96" s="115"/>
      <c r="AD96" s="102"/>
      <c r="AE96" s="4"/>
      <c r="AF96" s="103"/>
      <c r="AG96" s="104"/>
      <c r="AH96" s="105"/>
      <c r="AI96" s="106"/>
      <c r="AJ96" s="109"/>
      <c r="AK96" s="111"/>
      <c r="AL96" s="338"/>
      <c r="AM96" s="339"/>
      <c r="AN96" s="340"/>
      <c r="AO96" s="341"/>
      <c r="AP96" s="115"/>
      <c r="AQ96" s="341"/>
      <c r="AR96" s="115"/>
      <c r="AS96" s="341"/>
      <c r="AT96" s="115"/>
      <c r="AU96" s="341"/>
      <c r="AV96" s="115"/>
      <c r="AW96" s="115"/>
      <c r="AX96" s="115"/>
      <c r="AY96" s="115"/>
      <c r="AZ96" s="119"/>
      <c r="CD96" s="119"/>
    </row>
    <row r="97" ht="21.0" customHeight="1">
      <c r="A97" s="119"/>
      <c r="B97" s="90"/>
      <c r="C97" s="119"/>
      <c r="D97" s="332"/>
      <c r="E97" s="90"/>
      <c r="F97" s="92"/>
      <c r="G97" s="92"/>
      <c r="H97" s="92"/>
      <c r="I97" s="119"/>
      <c r="J97" s="11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119"/>
      <c r="V97" s="119"/>
      <c r="W97" s="119"/>
      <c r="X97" s="119"/>
      <c r="Y97" s="119"/>
      <c r="Z97" s="23"/>
      <c r="AA97" s="119"/>
      <c r="AB97" s="337"/>
      <c r="AC97" s="115"/>
      <c r="AD97" s="102"/>
      <c r="AE97" s="4"/>
      <c r="AF97" s="103"/>
      <c r="AG97" s="104"/>
      <c r="AH97" s="105"/>
      <c r="AI97" s="106"/>
      <c r="AJ97" s="109"/>
      <c r="AK97" s="111"/>
      <c r="AL97" s="338"/>
      <c r="AM97" s="339"/>
      <c r="AN97" s="340"/>
      <c r="AO97" s="341"/>
      <c r="AP97" s="115"/>
      <c r="AQ97" s="341"/>
      <c r="AR97" s="115"/>
      <c r="AS97" s="341"/>
      <c r="AT97" s="115"/>
      <c r="AU97" s="341"/>
      <c r="AV97" s="115"/>
      <c r="AW97" s="115"/>
      <c r="AX97" s="115"/>
      <c r="AY97" s="115"/>
      <c r="AZ97" s="119"/>
      <c r="CD97" s="119"/>
    </row>
    <row r="98" ht="21.0" customHeight="1">
      <c r="A98" s="119"/>
      <c r="B98" s="90"/>
      <c r="C98" s="119"/>
      <c r="D98" s="332"/>
      <c r="E98" s="90"/>
      <c r="F98" s="92"/>
      <c r="G98" s="92"/>
      <c r="H98" s="92"/>
      <c r="I98" s="119"/>
      <c r="J98" s="11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119"/>
      <c r="V98" s="119"/>
      <c r="W98" s="119"/>
      <c r="X98" s="119"/>
      <c r="Y98" s="119"/>
      <c r="Z98" s="23"/>
      <c r="AA98" s="119"/>
      <c r="AB98" s="337"/>
      <c r="AC98" s="115"/>
      <c r="AD98" s="102"/>
      <c r="AE98" s="4"/>
      <c r="AF98" s="103"/>
      <c r="AG98" s="104"/>
      <c r="AH98" s="105"/>
      <c r="AI98" s="106"/>
      <c r="AJ98" s="109"/>
      <c r="AK98" s="111"/>
      <c r="AL98" s="338"/>
      <c r="AM98" s="339"/>
      <c r="AN98" s="340"/>
      <c r="AO98" s="341"/>
      <c r="AP98" s="115"/>
      <c r="AQ98" s="341"/>
      <c r="AR98" s="115"/>
      <c r="AS98" s="341"/>
      <c r="AT98" s="115"/>
      <c r="AU98" s="341"/>
      <c r="AV98" s="115"/>
      <c r="AW98" s="115"/>
      <c r="AX98" s="115"/>
      <c r="AY98" s="115"/>
      <c r="AZ98" s="119"/>
      <c r="CD98" s="119"/>
    </row>
    <row r="99" ht="21.0" customHeight="1">
      <c r="A99" s="119"/>
      <c r="B99" s="90"/>
      <c r="C99" s="119"/>
      <c r="D99" s="332"/>
      <c r="E99" s="90"/>
      <c r="F99" s="92"/>
      <c r="G99" s="92"/>
      <c r="H99" s="92"/>
      <c r="I99" s="119"/>
      <c r="J99" s="11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119"/>
      <c r="V99" s="119"/>
      <c r="W99" s="119"/>
      <c r="X99" s="119"/>
      <c r="Y99" s="119"/>
      <c r="Z99" s="23"/>
      <c r="AA99" s="119"/>
      <c r="AB99" s="337"/>
      <c r="AC99" s="115"/>
      <c r="AD99" s="102"/>
      <c r="AE99" s="4"/>
      <c r="AF99" s="103"/>
      <c r="AG99" s="104"/>
      <c r="AH99" s="105"/>
      <c r="AI99" s="106"/>
      <c r="AJ99" s="109"/>
      <c r="AK99" s="111"/>
      <c r="AL99" s="338"/>
      <c r="AM99" s="339"/>
      <c r="AN99" s="340"/>
      <c r="AO99" s="341"/>
      <c r="AP99" s="115"/>
      <c r="AQ99" s="341"/>
      <c r="AR99" s="115"/>
      <c r="AS99" s="341"/>
      <c r="AT99" s="115"/>
      <c r="AU99" s="341"/>
      <c r="AV99" s="115"/>
      <c r="AW99" s="115"/>
      <c r="AX99" s="115"/>
      <c r="AY99" s="115"/>
      <c r="AZ99" s="119"/>
      <c r="CD99" s="119"/>
    </row>
    <row r="100" ht="21.0" customHeight="1">
      <c r="A100" s="119"/>
      <c r="B100" s="90"/>
      <c r="C100" s="119"/>
      <c r="D100" s="332"/>
      <c r="E100" s="90"/>
      <c r="F100" s="92"/>
      <c r="G100" s="92"/>
      <c r="H100" s="92"/>
      <c r="I100" s="119"/>
      <c r="J100" s="11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119"/>
      <c r="V100" s="119"/>
      <c r="W100" s="119"/>
      <c r="X100" s="119"/>
      <c r="Y100" s="119"/>
      <c r="Z100" s="23"/>
      <c r="AA100" s="119"/>
      <c r="AB100" s="337"/>
      <c r="AC100" s="115"/>
      <c r="AD100" s="102"/>
      <c r="AE100" s="4"/>
      <c r="AF100" s="103"/>
      <c r="AG100" s="104"/>
      <c r="AH100" s="105"/>
      <c r="AI100" s="106"/>
      <c r="AJ100" s="109"/>
      <c r="AK100" s="111"/>
      <c r="AL100" s="338"/>
      <c r="AM100" s="339"/>
      <c r="AN100" s="340"/>
      <c r="AO100" s="341"/>
      <c r="AP100" s="115"/>
      <c r="AQ100" s="341"/>
      <c r="AR100" s="115"/>
      <c r="AS100" s="341"/>
      <c r="AT100" s="115"/>
      <c r="AU100" s="341"/>
      <c r="AV100" s="115"/>
      <c r="AW100" s="115"/>
      <c r="AX100" s="115"/>
      <c r="AY100" s="115"/>
      <c r="AZ100" s="119"/>
      <c r="CD100" s="119"/>
    </row>
    <row r="101" ht="21.0" customHeight="1">
      <c r="A101" s="119"/>
      <c r="B101" s="90"/>
      <c r="C101" s="119"/>
      <c r="D101" s="332"/>
      <c r="E101" s="90"/>
      <c r="F101" s="92"/>
      <c r="G101" s="92"/>
      <c r="H101" s="92"/>
      <c r="I101" s="119"/>
      <c r="J101" s="11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119"/>
      <c r="V101" s="119"/>
      <c r="W101" s="119"/>
      <c r="X101" s="119"/>
      <c r="Y101" s="119"/>
      <c r="Z101" s="23"/>
      <c r="AA101" s="119"/>
      <c r="AB101" s="337"/>
      <c r="AC101" s="115"/>
      <c r="AD101" s="102"/>
      <c r="AE101" s="4"/>
      <c r="AF101" s="103"/>
      <c r="AG101" s="104"/>
      <c r="AH101" s="105"/>
      <c r="AI101" s="106"/>
      <c r="AJ101" s="109"/>
      <c r="AK101" s="111"/>
      <c r="AL101" s="338"/>
      <c r="AM101" s="339"/>
      <c r="AN101" s="340"/>
      <c r="AO101" s="341"/>
      <c r="AP101" s="115"/>
      <c r="AQ101" s="341"/>
      <c r="AR101" s="115"/>
      <c r="AS101" s="341"/>
      <c r="AT101" s="115"/>
      <c r="AU101" s="341"/>
      <c r="AV101" s="115"/>
      <c r="AW101" s="115"/>
      <c r="AX101" s="115"/>
      <c r="AY101" s="115"/>
      <c r="AZ101" s="119"/>
      <c r="CD101" s="119"/>
    </row>
    <row r="102" ht="21.0" customHeight="1">
      <c r="A102" s="119"/>
      <c r="B102" s="90"/>
      <c r="C102" s="119"/>
      <c r="D102" s="332"/>
      <c r="E102" s="90"/>
      <c r="F102" s="92"/>
      <c r="G102" s="92"/>
      <c r="H102" s="92"/>
      <c r="I102" s="119"/>
      <c r="J102" s="11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119"/>
      <c r="V102" s="119"/>
      <c r="W102" s="119"/>
      <c r="X102" s="119"/>
      <c r="Y102" s="119"/>
      <c r="Z102" s="23"/>
      <c r="AA102" s="119"/>
      <c r="AB102" s="337"/>
      <c r="AC102" s="115"/>
      <c r="AD102" s="102"/>
      <c r="AE102" s="4"/>
      <c r="AF102" s="103"/>
      <c r="AG102" s="104"/>
      <c r="AH102" s="105"/>
      <c r="AI102" s="106"/>
      <c r="AJ102" s="109"/>
      <c r="AK102" s="111"/>
      <c r="AL102" s="338"/>
      <c r="AM102" s="339"/>
      <c r="AN102" s="340"/>
      <c r="AO102" s="341"/>
      <c r="AP102" s="115"/>
      <c r="AQ102" s="341"/>
      <c r="AR102" s="115"/>
      <c r="AS102" s="341"/>
      <c r="AT102" s="115"/>
      <c r="AU102" s="341"/>
      <c r="AV102" s="115"/>
      <c r="AW102" s="115"/>
      <c r="AX102" s="115"/>
      <c r="AY102" s="115"/>
      <c r="AZ102" s="119"/>
      <c r="CD102" s="119"/>
    </row>
    <row r="103" ht="21.0" customHeight="1">
      <c r="A103" s="119"/>
      <c r="B103" s="90"/>
      <c r="C103" s="119"/>
      <c r="D103" s="332"/>
      <c r="E103" s="90"/>
      <c r="F103" s="92"/>
      <c r="G103" s="92"/>
      <c r="H103" s="92"/>
      <c r="I103" s="119"/>
      <c r="J103" s="11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119"/>
      <c r="V103" s="119"/>
      <c r="W103" s="119"/>
      <c r="X103" s="119"/>
      <c r="Y103" s="119"/>
      <c r="Z103" s="23"/>
      <c r="AA103" s="119"/>
      <c r="AB103" s="337"/>
      <c r="AC103" s="115"/>
      <c r="AD103" s="102"/>
      <c r="AE103" s="4"/>
      <c r="AF103" s="103"/>
      <c r="AG103" s="104"/>
      <c r="AH103" s="105"/>
      <c r="AI103" s="106"/>
      <c r="AJ103" s="109"/>
      <c r="AK103" s="111"/>
      <c r="AL103" s="338"/>
      <c r="AM103" s="339"/>
      <c r="AN103" s="340"/>
      <c r="AO103" s="341"/>
      <c r="AP103" s="115"/>
      <c r="AQ103" s="341"/>
      <c r="AR103" s="115"/>
      <c r="AS103" s="341"/>
      <c r="AT103" s="115"/>
      <c r="AU103" s="341"/>
      <c r="AV103" s="115"/>
      <c r="AW103" s="115"/>
      <c r="AX103" s="115"/>
      <c r="AY103" s="115"/>
      <c r="AZ103" s="119"/>
      <c r="CD103" s="119"/>
    </row>
    <row r="104" ht="21.0" customHeight="1">
      <c r="A104" s="119"/>
      <c r="B104" s="90"/>
      <c r="C104" s="119"/>
      <c r="D104" s="332"/>
      <c r="E104" s="90"/>
      <c r="F104" s="92"/>
      <c r="G104" s="92"/>
      <c r="H104" s="92"/>
      <c r="I104" s="119"/>
      <c r="J104" s="11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119"/>
      <c r="V104" s="119"/>
      <c r="W104" s="119"/>
      <c r="X104" s="119"/>
      <c r="Y104" s="119"/>
      <c r="Z104" s="23"/>
      <c r="AA104" s="119"/>
      <c r="AB104" s="337"/>
      <c r="AC104" s="115"/>
      <c r="AD104" s="102"/>
      <c r="AE104" s="4"/>
      <c r="AF104" s="103"/>
      <c r="AG104" s="104"/>
      <c r="AH104" s="105"/>
      <c r="AI104" s="106"/>
      <c r="AJ104" s="109"/>
      <c r="AK104" s="111"/>
      <c r="AL104" s="338"/>
      <c r="AM104" s="339"/>
      <c r="AN104" s="340"/>
      <c r="AO104" s="341"/>
      <c r="AP104" s="115"/>
      <c r="AQ104" s="341"/>
      <c r="AR104" s="115"/>
      <c r="AS104" s="341"/>
      <c r="AT104" s="115"/>
      <c r="AU104" s="341"/>
      <c r="AV104" s="115"/>
      <c r="AW104" s="115"/>
      <c r="AX104" s="115"/>
      <c r="AY104" s="115"/>
      <c r="AZ104" s="119"/>
      <c r="CD104" s="119"/>
    </row>
    <row r="105" ht="21.0" customHeight="1">
      <c r="A105" s="119"/>
      <c r="B105" s="90"/>
      <c r="C105" s="119"/>
      <c r="D105" s="332"/>
      <c r="E105" s="90"/>
      <c r="F105" s="92"/>
      <c r="G105" s="92"/>
      <c r="H105" s="92"/>
      <c r="I105" s="119"/>
      <c r="J105" s="11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119"/>
      <c r="V105" s="119"/>
      <c r="W105" s="119"/>
      <c r="X105" s="119"/>
      <c r="Y105" s="119"/>
      <c r="Z105" s="23"/>
      <c r="AA105" s="119"/>
      <c r="AB105" s="337"/>
      <c r="AC105" s="115"/>
      <c r="AD105" s="102"/>
      <c r="AE105" s="4"/>
      <c r="AF105" s="103"/>
      <c r="AG105" s="104"/>
      <c r="AH105" s="105"/>
      <c r="AI105" s="106"/>
      <c r="AJ105" s="109"/>
      <c r="AK105" s="111"/>
      <c r="AL105" s="338"/>
      <c r="AM105" s="339"/>
      <c r="AN105" s="340"/>
      <c r="AO105" s="341"/>
      <c r="AP105" s="115"/>
      <c r="AQ105" s="341"/>
      <c r="AR105" s="115"/>
      <c r="AS105" s="341"/>
      <c r="AT105" s="115"/>
      <c r="AU105" s="341"/>
      <c r="AV105" s="115"/>
      <c r="AW105" s="115"/>
      <c r="AX105" s="115"/>
      <c r="AY105" s="115"/>
      <c r="AZ105" s="119"/>
      <c r="CD105" s="119"/>
    </row>
    <row r="106" ht="21.0" customHeight="1">
      <c r="A106" s="119"/>
      <c r="B106" s="90"/>
      <c r="C106" s="119"/>
      <c r="D106" s="332"/>
      <c r="E106" s="90"/>
      <c r="F106" s="92"/>
      <c r="G106" s="92"/>
      <c r="H106" s="92"/>
      <c r="I106" s="119"/>
      <c r="J106" s="11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119"/>
      <c r="V106" s="119"/>
      <c r="W106" s="119"/>
      <c r="X106" s="119"/>
      <c r="Y106" s="119"/>
      <c r="Z106" s="23"/>
      <c r="AA106" s="119"/>
      <c r="AB106" s="337"/>
      <c r="AC106" s="115"/>
      <c r="AD106" s="102"/>
      <c r="AE106" s="4"/>
      <c r="AF106" s="103"/>
      <c r="AG106" s="104"/>
      <c r="AH106" s="105"/>
      <c r="AI106" s="106"/>
      <c r="AJ106" s="109"/>
      <c r="AK106" s="111"/>
      <c r="AL106" s="338"/>
      <c r="AM106" s="339"/>
      <c r="AN106" s="340"/>
      <c r="AO106" s="341"/>
      <c r="AP106" s="115"/>
      <c r="AQ106" s="341"/>
      <c r="AR106" s="115"/>
      <c r="AS106" s="341"/>
      <c r="AT106" s="115"/>
      <c r="AU106" s="341"/>
      <c r="AV106" s="115"/>
      <c r="AW106" s="115"/>
      <c r="AX106" s="115"/>
      <c r="AY106" s="115"/>
      <c r="AZ106" s="119"/>
      <c r="CD106" s="119"/>
    </row>
    <row r="107" ht="21.0" customHeight="1">
      <c r="A107" s="119"/>
      <c r="B107" s="90"/>
      <c r="C107" s="119"/>
      <c r="D107" s="332"/>
      <c r="E107" s="90"/>
      <c r="F107" s="92"/>
      <c r="G107" s="92"/>
      <c r="H107" s="92"/>
      <c r="I107" s="119"/>
      <c r="J107" s="11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119"/>
      <c r="V107" s="119"/>
      <c r="W107" s="119"/>
      <c r="X107" s="119"/>
      <c r="Y107" s="119"/>
      <c r="Z107" s="23"/>
      <c r="AA107" s="119"/>
      <c r="AB107" s="337"/>
      <c r="AC107" s="115"/>
      <c r="AD107" s="102"/>
      <c r="AE107" s="4"/>
      <c r="AF107" s="103"/>
      <c r="AG107" s="104"/>
      <c r="AH107" s="105"/>
      <c r="AI107" s="106"/>
      <c r="AJ107" s="109"/>
      <c r="AK107" s="111"/>
      <c r="AL107" s="338"/>
      <c r="AM107" s="339"/>
      <c r="AN107" s="340"/>
      <c r="AO107" s="341"/>
      <c r="AP107" s="115"/>
      <c r="AQ107" s="341"/>
      <c r="AR107" s="115"/>
      <c r="AS107" s="341"/>
      <c r="AT107" s="115"/>
      <c r="AU107" s="341"/>
      <c r="AV107" s="115"/>
      <c r="AW107" s="115"/>
      <c r="AX107" s="115"/>
      <c r="AY107" s="115"/>
      <c r="AZ107" s="119"/>
      <c r="CD107" s="119"/>
    </row>
    <row r="108" ht="21.0" customHeight="1">
      <c r="A108" s="119"/>
      <c r="B108" s="90"/>
      <c r="C108" s="119"/>
      <c r="D108" s="332"/>
      <c r="E108" s="90"/>
      <c r="F108" s="92"/>
      <c r="G108" s="92"/>
      <c r="H108" s="92"/>
      <c r="I108" s="119"/>
      <c r="J108" s="11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119"/>
      <c r="V108" s="119"/>
      <c r="W108" s="119"/>
      <c r="X108" s="119"/>
      <c r="Y108" s="119"/>
      <c r="Z108" s="23"/>
      <c r="AA108" s="119"/>
      <c r="AB108" s="337"/>
      <c r="AC108" s="115"/>
      <c r="AD108" s="102"/>
      <c r="AE108" s="4"/>
      <c r="AF108" s="103"/>
      <c r="AG108" s="104"/>
      <c r="AH108" s="105"/>
      <c r="AI108" s="106"/>
      <c r="AJ108" s="109"/>
      <c r="AK108" s="111"/>
      <c r="AL108" s="338"/>
      <c r="AM108" s="339"/>
      <c r="AN108" s="340"/>
      <c r="AO108" s="341"/>
      <c r="AP108" s="115"/>
      <c r="AQ108" s="341"/>
      <c r="AR108" s="115"/>
      <c r="AS108" s="341"/>
      <c r="AT108" s="115"/>
      <c r="AU108" s="341"/>
      <c r="AV108" s="115"/>
      <c r="AW108" s="115"/>
      <c r="AX108" s="115"/>
      <c r="AY108" s="115"/>
      <c r="AZ108" s="119"/>
      <c r="CD108" s="119"/>
    </row>
    <row r="109" ht="21.0" customHeight="1">
      <c r="A109" s="119"/>
      <c r="B109" s="90"/>
      <c r="C109" s="119"/>
      <c r="D109" s="332"/>
      <c r="E109" s="90"/>
      <c r="F109" s="92"/>
      <c r="G109" s="92"/>
      <c r="H109" s="92"/>
      <c r="I109" s="119"/>
      <c r="J109" s="11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119"/>
      <c r="V109" s="119"/>
      <c r="W109" s="119"/>
      <c r="X109" s="119"/>
      <c r="Y109" s="119"/>
      <c r="Z109" s="23"/>
      <c r="AA109" s="119"/>
      <c r="AB109" s="337"/>
      <c r="AC109" s="115"/>
      <c r="AD109" s="102"/>
      <c r="AE109" s="4"/>
      <c r="AF109" s="103"/>
      <c r="AG109" s="104"/>
      <c r="AH109" s="105"/>
      <c r="AI109" s="106"/>
      <c r="AJ109" s="109"/>
      <c r="AK109" s="111"/>
      <c r="AL109" s="338"/>
      <c r="AM109" s="339"/>
      <c r="AN109" s="340"/>
      <c r="AO109" s="341"/>
      <c r="AP109" s="115"/>
      <c r="AQ109" s="341"/>
      <c r="AR109" s="115"/>
      <c r="AS109" s="341"/>
      <c r="AT109" s="115"/>
      <c r="AU109" s="341"/>
      <c r="AV109" s="115"/>
      <c r="AW109" s="115"/>
      <c r="AX109" s="115"/>
      <c r="AY109" s="115"/>
      <c r="AZ109" s="119"/>
      <c r="CD109" s="119"/>
    </row>
    <row r="110" ht="21.0" customHeight="1">
      <c r="A110" s="119"/>
      <c r="B110" s="90"/>
      <c r="C110" s="119"/>
      <c r="D110" s="332"/>
      <c r="E110" s="90"/>
      <c r="F110" s="92"/>
      <c r="G110" s="92"/>
      <c r="H110" s="92"/>
      <c r="I110" s="119"/>
      <c r="J110" s="11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119"/>
      <c r="V110" s="119"/>
      <c r="W110" s="119"/>
      <c r="X110" s="119"/>
      <c r="Y110" s="119"/>
      <c r="Z110" s="23"/>
      <c r="AA110" s="119"/>
      <c r="AB110" s="337"/>
      <c r="AC110" s="115"/>
      <c r="AD110" s="102"/>
      <c r="AE110" s="4"/>
      <c r="AF110" s="103"/>
      <c r="AG110" s="104"/>
      <c r="AH110" s="105"/>
      <c r="AI110" s="106"/>
      <c r="AJ110" s="109"/>
      <c r="AK110" s="111"/>
      <c r="AL110" s="338"/>
      <c r="AM110" s="339"/>
      <c r="AN110" s="340"/>
      <c r="AO110" s="341"/>
      <c r="AP110" s="115"/>
      <c r="AQ110" s="341"/>
      <c r="AR110" s="115"/>
      <c r="AS110" s="341"/>
      <c r="AT110" s="115"/>
      <c r="AU110" s="341"/>
      <c r="AV110" s="115"/>
      <c r="AW110" s="115"/>
      <c r="AX110" s="115"/>
      <c r="AY110" s="115"/>
      <c r="AZ110" s="119"/>
      <c r="CD110" s="119"/>
    </row>
    <row r="111" ht="21.0" customHeight="1">
      <c r="A111" s="119"/>
      <c r="B111" s="90"/>
      <c r="C111" s="119"/>
      <c r="D111" s="332"/>
      <c r="E111" s="90"/>
      <c r="F111" s="92"/>
      <c r="G111" s="92"/>
      <c r="H111" s="92"/>
      <c r="I111" s="119"/>
      <c r="J111" s="11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119"/>
      <c r="V111" s="119"/>
      <c r="W111" s="119"/>
      <c r="X111" s="119"/>
      <c r="Y111" s="119"/>
      <c r="Z111" s="23"/>
      <c r="AA111" s="119"/>
      <c r="AB111" s="337"/>
      <c r="AC111" s="115"/>
      <c r="AD111" s="102"/>
      <c r="AE111" s="4"/>
      <c r="AF111" s="103"/>
      <c r="AG111" s="104"/>
      <c r="AH111" s="105"/>
      <c r="AI111" s="106"/>
      <c r="AJ111" s="109"/>
      <c r="AK111" s="111"/>
      <c r="AL111" s="338"/>
      <c r="AM111" s="339"/>
      <c r="AN111" s="340"/>
      <c r="AO111" s="341"/>
      <c r="AP111" s="115"/>
      <c r="AQ111" s="341"/>
      <c r="AR111" s="115"/>
      <c r="AS111" s="341"/>
      <c r="AT111" s="115"/>
      <c r="AU111" s="341"/>
      <c r="AV111" s="115"/>
      <c r="AW111" s="115"/>
      <c r="AX111" s="115"/>
      <c r="AY111" s="115"/>
      <c r="AZ111" s="119"/>
      <c r="CD111" s="119"/>
    </row>
    <row r="112" ht="21.0" customHeight="1">
      <c r="A112" s="119"/>
      <c r="B112" s="90"/>
      <c r="C112" s="119"/>
      <c r="D112" s="332"/>
      <c r="E112" s="90"/>
      <c r="F112" s="92"/>
      <c r="G112" s="92"/>
      <c r="H112" s="92"/>
      <c r="I112" s="119"/>
      <c r="J112" s="11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119"/>
      <c r="V112" s="119"/>
      <c r="W112" s="119"/>
      <c r="X112" s="119"/>
      <c r="Y112" s="119"/>
      <c r="Z112" s="23"/>
      <c r="AA112" s="119"/>
      <c r="AB112" s="337"/>
      <c r="AC112" s="115"/>
      <c r="AD112" s="102"/>
      <c r="AE112" s="4"/>
      <c r="AF112" s="103"/>
      <c r="AG112" s="104"/>
      <c r="AH112" s="105"/>
      <c r="AI112" s="106"/>
      <c r="AJ112" s="109"/>
      <c r="AK112" s="111"/>
      <c r="AL112" s="338"/>
      <c r="AM112" s="339"/>
      <c r="AN112" s="340"/>
      <c r="AO112" s="341"/>
      <c r="AP112" s="115"/>
      <c r="AQ112" s="341"/>
      <c r="AR112" s="115"/>
      <c r="AS112" s="341"/>
      <c r="AT112" s="115"/>
      <c r="AU112" s="341"/>
      <c r="AV112" s="115"/>
      <c r="AW112" s="115"/>
      <c r="AX112" s="115"/>
      <c r="AY112" s="115"/>
      <c r="AZ112" s="119"/>
      <c r="CD112" s="119"/>
    </row>
    <row r="113" ht="21.0" customHeight="1">
      <c r="A113" s="119"/>
      <c r="B113" s="90"/>
      <c r="C113" s="119"/>
      <c r="D113" s="332"/>
      <c r="E113" s="90"/>
      <c r="F113" s="92"/>
      <c r="G113" s="92"/>
      <c r="H113" s="92"/>
      <c r="I113" s="119"/>
      <c r="J113" s="11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119"/>
      <c r="V113" s="119"/>
      <c r="W113" s="119"/>
      <c r="X113" s="119"/>
      <c r="Y113" s="119"/>
      <c r="Z113" s="23"/>
      <c r="AA113" s="119"/>
      <c r="AB113" s="337"/>
      <c r="AC113" s="115"/>
      <c r="AD113" s="102"/>
      <c r="AE113" s="4"/>
      <c r="AF113" s="103"/>
      <c r="AG113" s="104"/>
      <c r="AH113" s="105"/>
      <c r="AI113" s="106"/>
      <c r="AJ113" s="109"/>
      <c r="AK113" s="111"/>
      <c r="AL113" s="338"/>
      <c r="AM113" s="339"/>
      <c r="AN113" s="340"/>
      <c r="AO113" s="341"/>
      <c r="AP113" s="115"/>
      <c r="AQ113" s="341"/>
      <c r="AR113" s="115"/>
      <c r="AS113" s="341"/>
      <c r="AT113" s="115"/>
      <c r="AU113" s="341"/>
      <c r="AV113" s="115"/>
      <c r="AW113" s="115"/>
      <c r="AX113" s="115"/>
      <c r="AY113" s="115"/>
      <c r="AZ113" s="119"/>
      <c r="CD113" s="119"/>
    </row>
    <row r="114" ht="21.0" customHeight="1">
      <c r="A114" s="119"/>
      <c r="B114" s="90"/>
      <c r="C114" s="119"/>
      <c r="D114" s="332"/>
      <c r="E114" s="90"/>
      <c r="F114" s="92"/>
      <c r="G114" s="92"/>
      <c r="H114" s="92"/>
      <c r="I114" s="119"/>
      <c r="J114" s="11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119"/>
      <c r="V114" s="119"/>
      <c r="W114" s="119"/>
      <c r="X114" s="119"/>
      <c r="Y114" s="119"/>
      <c r="Z114" s="23"/>
      <c r="AA114" s="119"/>
      <c r="AB114" s="337"/>
      <c r="AC114" s="115"/>
      <c r="AD114" s="102"/>
      <c r="AE114" s="4"/>
      <c r="AF114" s="103"/>
      <c r="AG114" s="104"/>
      <c r="AH114" s="105"/>
      <c r="AI114" s="106"/>
      <c r="AJ114" s="109"/>
      <c r="AK114" s="111"/>
      <c r="AL114" s="338"/>
      <c r="AM114" s="339"/>
      <c r="AN114" s="340"/>
      <c r="AO114" s="341"/>
      <c r="AP114" s="115"/>
      <c r="AQ114" s="341"/>
      <c r="AR114" s="115"/>
      <c r="AS114" s="341"/>
      <c r="AT114" s="115"/>
      <c r="AU114" s="341"/>
      <c r="AV114" s="115"/>
      <c r="AW114" s="115"/>
      <c r="AX114" s="115"/>
      <c r="AY114" s="115"/>
      <c r="AZ114" s="119"/>
      <c r="CD114" s="119"/>
    </row>
    <row r="115" ht="21.0" customHeight="1">
      <c r="A115" s="119"/>
      <c r="B115" s="90"/>
      <c r="C115" s="119"/>
      <c r="D115" s="332"/>
      <c r="E115" s="90"/>
      <c r="F115" s="92"/>
      <c r="G115" s="92"/>
      <c r="H115" s="92"/>
      <c r="I115" s="119"/>
      <c r="J115" s="11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119"/>
      <c r="V115" s="119"/>
      <c r="W115" s="119"/>
      <c r="X115" s="119"/>
      <c r="Y115" s="119"/>
      <c r="Z115" s="23"/>
      <c r="AA115" s="119"/>
      <c r="AB115" s="337"/>
      <c r="AC115" s="115"/>
      <c r="AD115" s="102"/>
      <c r="AE115" s="4"/>
      <c r="AF115" s="103"/>
      <c r="AG115" s="104"/>
      <c r="AH115" s="105"/>
      <c r="AI115" s="106"/>
      <c r="AJ115" s="109"/>
      <c r="AK115" s="111"/>
      <c r="AL115" s="338"/>
      <c r="AM115" s="339"/>
      <c r="AN115" s="340"/>
      <c r="AO115" s="341"/>
      <c r="AP115" s="115"/>
      <c r="AQ115" s="341"/>
      <c r="AR115" s="115"/>
      <c r="AS115" s="341"/>
      <c r="AT115" s="115"/>
      <c r="AU115" s="341"/>
      <c r="AV115" s="115"/>
      <c r="AW115" s="115"/>
      <c r="AX115" s="115"/>
      <c r="AY115" s="115"/>
      <c r="AZ115" s="119"/>
      <c r="CD115" s="119"/>
    </row>
    <row r="116" ht="21.0" customHeight="1">
      <c r="A116" s="119"/>
      <c r="B116" s="90"/>
      <c r="C116" s="119"/>
      <c r="D116" s="332"/>
      <c r="E116" s="90"/>
      <c r="F116" s="92"/>
      <c r="G116" s="92"/>
      <c r="H116" s="92"/>
      <c r="I116" s="119"/>
      <c r="J116" s="11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119"/>
      <c r="V116" s="119"/>
      <c r="W116" s="119"/>
      <c r="X116" s="119"/>
      <c r="Y116" s="119"/>
      <c r="Z116" s="23"/>
      <c r="AA116" s="119"/>
      <c r="AB116" s="337"/>
      <c r="AC116" s="115"/>
      <c r="AD116" s="102"/>
      <c r="AE116" s="4"/>
      <c r="AF116" s="103"/>
      <c r="AG116" s="104"/>
      <c r="AH116" s="105"/>
      <c r="AI116" s="106"/>
      <c r="AJ116" s="109"/>
      <c r="AK116" s="111"/>
      <c r="AL116" s="338"/>
      <c r="AM116" s="339"/>
      <c r="AN116" s="340"/>
      <c r="AO116" s="341"/>
      <c r="AP116" s="115"/>
      <c r="AQ116" s="341"/>
      <c r="AR116" s="115"/>
      <c r="AS116" s="341"/>
      <c r="AT116" s="115"/>
      <c r="AU116" s="341"/>
      <c r="AV116" s="115"/>
      <c r="AW116" s="115"/>
      <c r="AX116" s="115"/>
      <c r="AY116" s="115"/>
      <c r="AZ116" s="119"/>
      <c r="CD116" s="119"/>
    </row>
    <row r="117" ht="21.0" customHeight="1">
      <c r="A117" s="119"/>
      <c r="B117" s="90"/>
      <c r="C117" s="119"/>
      <c r="D117" s="332"/>
      <c r="E117" s="90"/>
      <c r="F117" s="92"/>
      <c r="G117" s="92"/>
      <c r="H117" s="92"/>
      <c r="I117" s="119"/>
      <c r="J117" s="11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119"/>
      <c r="V117" s="119"/>
      <c r="W117" s="119"/>
      <c r="X117" s="119"/>
      <c r="Y117" s="119"/>
      <c r="Z117" s="23"/>
      <c r="AA117" s="119"/>
      <c r="AB117" s="337"/>
      <c r="AC117" s="115"/>
      <c r="AD117" s="102"/>
      <c r="AE117" s="4"/>
      <c r="AF117" s="103"/>
      <c r="AG117" s="104"/>
      <c r="AH117" s="105"/>
      <c r="AI117" s="106"/>
      <c r="AJ117" s="109"/>
      <c r="AK117" s="111"/>
      <c r="AL117" s="338"/>
      <c r="AM117" s="339"/>
      <c r="AN117" s="340"/>
      <c r="AO117" s="341"/>
      <c r="AP117" s="115"/>
      <c r="AQ117" s="341"/>
      <c r="AR117" s="115"/>
      <c r="AS117" s="341"/>
      <c r="AT117" s="115"/>
      <c r="AU117" s="341"/>
      <c r="AV117" s="115"/>
      <c r="AW117" s="115"/>
      <c r="AX117" s="115"/>
      <c r="AY117" s="115"/>
      <c r="AZ117" s="119"/>
      <c r="CD117" s="119"/>
    </row>
    <row r="118" ht="21.0" customHeight="1">
      <c r="A118" s="119"/>
      <c r="B118" s="90"/>
      <c r="C118" s="119"/>
      <c r="D118" s="332"/>
      <c r="E118" s="90"/>
      <c r="F118" s="92"/>
      <c r="G118" s="92"/>
      <c r="H118" s="92"/>
      <c r="I118" s="119"/>
      <c r="J118" s="11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119"/>
      <c r="V118" s="119"/>
      <c r="W118" s="119"/>
      <c r="X118" s="119"/>
      <c r="Y118" s="119"/>
      <c r="Z118" s="23"/>
      <c r="AA118" s="119"/>
      <c r="AB118" s="337"/>
      <c r="AC118" s="115"/>
      <c r="AD118" s="102"/>
      <c r="AE118" s="4"/>
      <c r="AF118" s="103"/>
      <c r="AG118" s="104"/>
      <c r="AH118" s="105"/>
      <c r="AI118" s="106"/>
      <c r="AJ118" s="109"/>
      <c r="AK118" s="111"/>
      <c r="AL118" s="338"/>
      <c r="AM118" s="339"/>
      <c r="AN118" s="340"/>
      <c r="AO118" s="341"/>
      <c r="AP118" s="115"/>
      <c r="AQ118" s="341"/>
      <c r="AR118" s="115"/>
      <c r="AS118" s="341"/>
      <c r="AT118" s="115"/>
      <c r="AU118" s="341"/>
      <c r="AV118" s="115"/>
      <c r="AW118" s="115"/>
      <c r="AX118" s="115"/>
      <c r="AY118" s="115"/>
      <c r="AZ118" s="119"/>
      <c r="CD118" s="119"/>
    </row>
    <row r="119" ht="21.0" customHeight="1">
      <c r="A119" s="119"/>
      <c r="B119" s="90"/>
      <c r="C119" s="119"/>
      <c r="D119" s="332"/>
      <c r="E119" s="90"/>
      <c r="F119" s="92"/>
      <c r="G119" s="92"/>
      <c r="H119" s="92"/>
      <c r="I119" s="119"/>
      <c r="J119" s="11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119"/>
      <c r="V119" s="119"/>
      <c r="W119" s="119"/>
      <c r="X119" s="119"/>
      <c r="Y119" s="119"/>
      <c r="Z119" s="23"/>
      <c r="AA119" s="119"/>
      <c r="AB119" s="337"/>
      <c r="AC119" s="115"/>
      <c r="AD119" s="102"/>
      <c r="AE119" s="4"/>
      <c r="AF119" s="103"/>
      <c r="AG119" s="104"/>
      <c r="AH119" s="105"/>
      <c r="AI119" s="106"/>
      <c r="AJ119" s="109"/>
      <c r="AK119" s="111"/>
      <c r="AL119" s="338"/>
      <c r="AM119" s="339"/>
      <c r="AN119" s="340"/>
      <c r="AO119" s="341"/>
      <c r="AP119" s="115"/>
      <c r="AQ119" s="341"/>
      <c r="AR119" s="115"/>
      <c r="AS119" s="341"/>
      <c r="AT119" s="115"/>
      <c r="AU119" s="341"/>
      <c r="AV119" s="115"/>
      <c r="AW119" s="115"/>
      <c r="AX119" s="115"/>
      <c r="AY119" s="115"/>
      <c r="AZ119" s="119"/>
      <c r="CD119" s="119"/>
    </row>
    <row r="120" ht="21.0" customHeight="1">
      <c r="A120" s="119"/>
      <c r="B120" s="90"/>
      <c r="C120" s="119"/>
      <c r="D120" s="332"/>
      <c r="E120" s="90"/>
      <c r="F120" s="92"/>
      <c r="G120" s="92"/>
      <c r="H120" s="92"/>
      <c r="I120" s="119"/>
      <c r="J120" s="11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119"/>
      <c r="V120" s="119"/>
      <c r="W120" s="119"/>
      <c r="X120" s="119"/>
      <c r="Y120" s="119"/>
      <c r="Z120" s="23"/>
      <c r="AA120" s="119"/>
      <c r="AB120" s="337"/>
      <c r="AC120" s="115"/>
      <c r="AD120" s="102"/>
      <c r="AE120" s="4"/>
      <c r="AF120" s="103"/>
      <c r="AG120" s="104"/>
      <c r="AH120" s="105"/>
      <c r="AI120" s="106"/>
      <c r="AJ120" s="109"/>
      <c r="AK120" s="111"/>
      <c r="AL120" s="338"/>
      <c r="AM120" s="339"/>
      <c r="AN120" s="340"/>
      <c r="AO120" s="341"/>
      <c r="AP120" s="115"/>
      <c r="AQ120" s="341"/>
      <c r="AR120" s="115"/>
      <c r="AS120" s="341"/>
      <c r="AT120" s="115"/>
      <c r="AU120" s="341"/>
      <c r="AV120" s="115"/>
      <c r="AW120" s="115"/>
      <c r="AX120" s="115"/>
      <c r="AY120" s="115"/>
      <c r="AZ120" s="119"/>
      <c r="CD120" s="119"/>
    </row>
    <row r="121" ht="21.0" customHeight="1">
      <c r="A121" s="119"/>
      <c r="B121" s="90"/>
      <c r="C121" s="119"/>
      <c r="D121" s="332"/>
      <c r="E121" s="90"/>
      <c r="F121" s="92"/>
      <c r="G121" s="92"/>
      <c r="H121" s="92"/>
      <c r="I121" s="119"/>
      <c r="J121" s="11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119"/>
      <c r="V121" s="119"/>
      <c r="W121" s="119"/>
      <c r="X121" s="119"/>
      <c r="Y121" s="119"/>
      <c r="Z121" s="23"/>
      <c r="AA121" s="119"/>
      <c r="AB121" s="337"/>
      <c r="AC121" s="115"/>
      <c r="AD121" s="102"/>
      <c r="AE121" s="4"/>
      <c r="AF121" s="103"/>
      <c r="AG121" s="104"/>
      <c r="AH121" s="105"/>
      <c r="AI121" s="106"/>
      <c r="AJ121" s="109"/>
      <c r="AK121" s="111"/>
      <c r="AL121" s="338"/>
      <c r="AM121" s="339"/>
      <c r="AN121" s="340"/>
      <c r="AO121" s="341"/>
      <c r="AP121" s="115"/>
      <c r="AQ121" s="341"/>
      <c r="AR121" s="115"/>
      <c r="AS121" s="341"/>
      <c r="AT121" s="115"/>
      <c r="AU121" s="341"/>
      <c r="AV121" s="115"/>
      <c r="AW121" s="115"/>
      <c r="AX121" s="115"/>
      <c r="AY121" s="115"/>
      <c r="AZ121" s="119"/>
      <c r="CD121" s="119"/>
    </row>
    <row r="122" ht="21.0" customHeight="1">
      <c r="A122" s="119"/>
      <c r="B122" s="90"/>
      <c r="C122" s="119"/>
      <c r="D122" s="332"/>
      <c r="E122" s="90"/>
      <c r="F122" s="92"/>
      <c r="G122" s="92"/>
      <c r="H122" s="92"/>
      <c r="I122" s="119"/>
      <c r="J122" s="11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119"/>
      <c r="V122" s="119"/>
      <c r="W122" s="119"/>
      <c r="X122" s="119"/>
      <c r="Y122" s="119"/>
      <c r="Z122" s="23"/>
      <c r="AA122" s="119"/>
      <c r="AB122" s="337"/>
      <c r="AC122" s="115"/>
      <c r="AD122" s="102"/>
      <c r="AE122" s="4"/>
      <c r="AF122" s="103"/>
      <c r="AG122" s="104"/>
      <c r="AH122" s="105"/>
      <c r="AI122" s="106"/>
      <c r="AJ122" s="109"/>
      <c r="AK122" s="111"/>
      <c r="AL122" s="338"/>
      <c r="AM122" s="339"/>
      <c r="AN122" s="340"/>
      <c r="AO122" s="341"/>
      <c r="AP122" s="115"/>
      <c r="AQ122" s="341"/>
      <c r="AR122" s="115"/>
      <c r="AS122" s="341"/>
      <c r="AT122" s="115"/>
      <c r="AU122" s="341"/>
      <c r="AV122" s="115"/>
      <c r="AW122" s="115"/>
      <c r="AX122" s="115"/>
      <c r="AY122" s="115"/>
      <c r="AZ122" s="119"/>
      <c r="CD122" s="119"/>
    </row>
    <row r="123" ht="21.0" customHeight="1">
      <c r="A123" s="119"/>
      <c r="B123" s="90"/>
      <c r="C123" s="119"/>
      <c r="D123" s="332"/>
      <c r="E123" s="90"/>
      <c r="F123" s="92"/>
      <c r="G123" s="92"/>
      <c r="H123" s="92"/>
      <c r="I123" s="119"/>
      <c r="J123" s="11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119"/>
      <c r="V123" s="119"/>
      <c r="W123" s="119"/>
      <c r="X123" s="119"/>
      <c r="Y123" s="119"/>
      <c r="Z123" s="23"/>
      <c r="AA123" s="119"/>
      <c r="AB123" s="337"/>
      <c r="AC123" s="115"/>
      <c r="AD123" s="102"/>
      <c r="AE123" s="4"/>
      <c r="AF123" s="103"/>
      <c r="AG123" s="104"/>
      <c r="AH123" s="105"/>
      <c r="AI123" s="106"/>
      <c r="AJ123" s="109"/>
      <c r="AK123" s="111"/>
      <c r="AL123" s="338"/>
      <c r="AM123" s="339"/>
      <c r="AN123" s="340"/>
      <c r="AO123" s="341"/>
      <c r="AP123" s="115"/>
      <c r="AQ123" s="341"/>
      <c r="AR123" s="115"/>
      <c r="AS123" s="341"/>
      <c r="AT123" s="115"/>
      <c r="AU123" s="341"/>
      <c r="AV123" s="115"/>
      <c r="AW123" s="115"/>
      <c r="AX123" s="115"/>
      <c r="AY123" s="115"/>
      <c r="AZ123" s="119"/>
      <c r="CD123" s="119"/>
    </row>
    <row r="124" ht="21.0" customHeight="1">
      <c r="A124" s="119"/>
      <c r="B124" s="90"/>
      <c r="C124" s="119"/>
      <c r="D124" s="332"/>
      <c r="E124" s="90"/>
      <c r="F124" s="92"/>
      <c r="G124" s="92"/>
      <c r="H124" s="92"/>
      <c r="I124" s="119"/>
      <c r="J124" s="11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119"/>
      <c r="V124" s="119"/>
      <c r="W124" s="119"/>
      <c r="X124" s="119"/>
      <c r="Y124" s="119"/>
      <c r="Z124" s="23"/>
      <c r="AA124" s="119"/>
      <c r="AB124" s="337"/>
      <c r="AC124" s="115"/>
      <c r="AD124" s="102"/>
      <c r="AE124" s="4"/>
      <c r="AF124" s="103"/>
      <c r="AG124" s="104"/>
      <c r="AH124" s="105"/>
      <c r="AI124" s="106"/>
      <c r="AJ124" s="109"/>
      <c r="AK124" s="111"/>
      <c r="AL124" s="338"/>
      <c r="AM124" s="339"/>
      <c r="AN124" s="340"/>
      <c r="AO124" s="341"/>
      <c r="AP124" s="115"/>
      <c r="AQ124" s="341"/>
      <c r="AR124" s="115"/>
      <c r="AS124" s="341"/>
      <c r="AT124" s="115"/>
      <c r="AU124" s="341"/>
      <c r="AV124" s="115"/>
      <c r="AW124" s="115"/>
      <c r="AX124" s="115"/>
      <c r="AY124" s="115"/>
      <c r="AZ124" s="119"/>
      <c r="CD124" s="119"/>
    </row>
    <row r="125" ht="21.0" customHeight="1">
      <c r="A125" s="119"/>
      <c r="B125" s="90"/>
      <c r="C125" s="119"/>
      <c r="D125" s="332"/>
      <c r="E125" s="90"/>
      <c r="F125" s="92"/>
      <c r="G125" s="92"/>
      <c r="H125" s="92"/>
      <c r="I125" s="119"/>
      <c r="J125" s="11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119"/>
      <c r="V125" s="119"/>
      <c r="W125" s="119"/>
      <c r="X125" s="119"/>
      <c r="Y125" s="119"/>
      <c r="Z125" s="23"/>
      <c r="AA125" s="119"/>
      <c r="AB125" s="337"/>
      <c r="AC125" s="115"/>
      <c r="AD125" s="102"/>
      <c r="AE125" s="4"/>
      <c r="AF125" s="103"/>
      <c r="AG125" s="104"/>
      <c r="AH125" s="105"/>
      <c r="AI125" s="106"/>
      <c r="AJ125" s="109"/>
      <c r="AK125" s="111"/>
      <c r="AL125" s="338"/>
      <c r="AM125" s="339"/>
      <c r="AN125" s="340"/>
      <c r="AO125" s="341"/>
      <c r="AP125" s="115"/>
      <c r="AQ125" s="341"/>
      <c r="AR125" s="115"/>
      <c r="AS125" s="341"/>
      <c r="AT125" s="115"/>
      <c r="AU125" s="341"/>
      <c r="AV125" s="115"/>
      <c r="AW125" s="115"/>
      <c r="AX125" s="115"/>
      <c r="AY125" s="115"/>
      <c r="AZ125" s="119"/>
      <c r="CD125" s="119"/>
    </row>
    <row r="126" ht="21.0" customHeight="1">
      <c r="A126" s="119"/>
      <c r="B126" s="90"/>
      <c r="C126" s="119"/>
      <c r="D126" s="332"/>
      <c r="E126" s="90"/>
      <c r="F126" s="92"/>
      <c r="G126" s="92"/>
      <c r="H126" s="92"/>
      <c r="I126" s="119"/>
      <c r="J126" s="11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119"/>
      <c r="V126" s="119"/>
      <c r="W126" s="119"/>
      <c r="X126" s="119"/>
      <c r="Y126" s="119"/>
      <c r="Z126" s="23"/>
      <c r="AA126" s="119"/>
      <c r="AB126" s="337"/>
      <c r="AC126" s="115"/>
      <c r="AD126" s="102"/>
      <c r="AE126" s="4"/>
      <c r="AF126" s="103"/>
      <c r="AG126" s="104"/>
      <c r="AH126" s="105"/>
      <c r="AI126" s="106"/>
      <c r="AJ126" s="109"/>
      <c r="AK126" s="111"/>
      <c r="AL126" s="338"/>
      <c r="AM126" s="339"/>
      <c r="AN126" s="340"/>
      <c r="AO126" s="341"/>
      <c r="AP126" s="115"/>
      <c r="AQ126" s="341"/>
      <c r="AR126" s="115"/>
      <c r="AS126" s="341"/>
      <c r="AT126" s="115"/>
      <c r="AU126" s="341"/>
      <c r="AV126" s="115"/>
      <c r="AW126" s="115"/>
      <c r="AX126" s="115"/>
      <c r="AY126" s="115"/>
      <c r="AZ126" s="119"/>
      <c r="CD126" s="119"/>
    </row>
    <row r="127" ht="21.0" customHeight="1">
      <c r="A127" s="119"/>
      <c r="B127" s="90"/>
      <c r="C127" s="119"/>
      <c r="D127" s="332"/>
      <c r="E127" s="90"/>
      <c r="F127" s="92"/>
      <c r="G127" s="92"/>
      <c r="H127" s="92"/>
      <c r="I127" s="119"/>
      <c r="J127" s="11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119"/>
      <c r="V127" s="119"/>
      <c r="W127" s="119"/>
      <c r="X127" s="119"/>
      <c r="Y127" s="119"/>
      <c r="Z127" s="23"/>
      <c r="AA127" s="119"/>
      <c r="AB127" s="337"/>
      <c r="AC127" s="115"/>
      <c r="AD127" s="102"/>
      <c r="AE127" s="4"/>
      <c r="AF127" s="103"/>
      <c r="AG127" s="104"/>
      <c r="AH127" s="105"/>
      <c r="AI127" s="106"/>
      <c r="AJ127" s="109"/>
      <c r="AK127" s="111"/>
      <c r="AL127" s="338"/>
      <c r="AM127" s="339"/>
      <c r="AN127" s="340"/>
      <c r="AO127" s="341"/>
      <c r="AP127" s="115"/>
      <c r="AQ127" s="341"/>
      <c r="AR127" s="115"/>
      <c r="AS127" s="341"/>
      <c r="AT127" s="115"/>
      <c r="AU127" s="341"/>
      <c r="AV127" s="115"/>
      <c r="AW127" s="115"/>
      <c r="AX127" s="115"/>
      <c r="AY127" s="115"/>
      <c r="AZ127" s="119"/>
      <c r="CD127" s="119"/>
    </row>
    <row r="128" ht="21.0" customHeight="1">
      <c r="A128" s="119"/>
      <c r="B128" s="90"/>
      <c r="C128" s="119"/>
      <c r="D128" s="332"/>
      <c r="E128" s="90"/>
      <c r="F128" s="92"/>
      <c r="G128" s="92"/>
      <c r="H128" s="92"/>
      <c r="I128" s="119"/>
      <c r="J128" s="11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119"/>
      <c r="V128" s="119"/>
      <c r="W128" s="119"/>
      <c r="X128" s="119"/>
      <c r="Y128" s="119"/>
      <c r="Z128" s="23"/>
      <c r="AA128" s="119"/>
      <c r="AB128" s="337"/>
      <c r="AC128" s="115"/>
      <c r="AD128" s="102"/>
      <c r="AE128" s="4"/>
      <c r="AF128" s="103"/>
      <c r="AG128" s="104"/>
      <c r="AH128" s="105"/>
      <c r="AI128" s="106"/>
      <c r="AJ128" s="109"/>
      <c r="AK128" s="111"/>
      <c r="AL128" s="338"/>
      <c r="AM128" s="339"/>
      <c r="AN128" s="340"/>
      <c r="AO128" s="341"/>
      <c r="AP128" s="115"/>
      <c r="AQ128" s="341"/>
      <c r="AR128" s="115"/>
      <c r="AS128" s="341"/>
      <c r="AT128" s="115"/>
      <c r="AU128" s="341"/>
      <c r="AV128" s="115"/>
      <c r="AW128" s="115"/>
      <c r="AX128" s="115"/>
      <c r="AY128" s="115"/>
      <c r="AZ128" s="119"/>
      <c r="CD128" s="119"/>
    </row>
    <row r="129" ht="21.0" customHeight="1">
      <c r="A129" s="119"/>
      <c r="B129" s="90"/>
      <c r="C129" s="119"/>
      <c r="D129" s="332"/>
      <c r="E129" s="90"/>
      <c r="F129" s="92"/>
      <c r="G129" s="92"/>
      <c r="H129" s="92"/>
      <c r="I129" s="119"/>
      <c r="J129" s="11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119"/>
      <c r="V129" s="119"/>
      <c r="W129" s="119"/>
      <c r="X129" s="119"/>
      <c r="Y129" s="119"/>
      <c r="Z129" s="23"/>
      <c r="AA129" s="119"/>
      <c r="AB129" s="337"/>
      <c r="AC129" s="115"/>
      <c r="AD129" s="102"/>
      <c r="AE129" s="4"/>
      <c r="AF129" s="103"/>
      <c r="AG129" s="104"/>
      <c r="AH129" s="105"/>
      <c r="AI129" s="106"/>
      <c r="AJ129" s="109"/>
      <c r="AK129" s="111"/>
      <c r="AL129" s="338"/>
      <c r="AM129" s="339"/>
      <c r="AN129" s="340"/>
      <c r="AO129" s="341"/>
      <c r="AP129" s="115"/>
      <c r="AQ129" s="341"/>
      <c r="AR129" s="115"/>
      <c r="AS129" s="341"/>
      <c r="AT129" s="115"/>
      <c r="AU129" s="341"/>
      <c r="AV129" s="115"/>
      <c r="AW129" s="115"/>
      <c r="AX129" s="115"/>
      <c r="AY129" s="115"/>
      <c r="AZ129" s="119"/>
      <c r="CD129" s="119"/>
    </row>
    <row r="130" ht="21.0" customHeight="1">
      <c r="A130" s="119"/>
      <c r="B130" s="90"/>
      <c r="C130" s="119"/>
      <c r="D130" s="332"/>
      <c r="E130" s="90"/>
      <c r="F130" s="92"/>
      <c r="G130" s="92"/>
      <c r="H130" s="92"/>
      <c r="I130" s="119"/>
      <c r="J130" s="11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119"/>
      <c r="V130" s="119"/>
      <c r="W130" s="119"/>
      <c r="X130" s="119"/>
      <c r="Y130" s="119"/>
      <c r="Z130" s="23"/>
      <c r="AA130" s="119"/>
      <c r="AB130" s="337"/>
      <c r="AC130" s="115"/>
      <c r="AD130" s="102"/>
      <c r="AE130" s="4"/>
      <c r="AF130" s="103"/>
      <c r="AG130" s="104"/>
      <c r="AH130" s="105"/>
      <c r="AI130" s="106"/>
      <c r="AJ130" s="109"/>
      <c r="AK130" s="111"/>
      <c r="AL130" s="338"/>
      <c r="AM130" s="339"/>
      <c r="AN130" s="340"/>
      <c r="AO130" s="341"/>
      <c r="AP130" s="115"/>
      <c r="AQ130" s="341"/>
      <c r="AR130" s="115"/>
      <c r="AS130" s="341"/>
      <c r="AT130" s="115"/>
      <c r="AU130" s="341"/>
      <c r="AV130" s="115"/>
      <c r="AW130" s="115"/>
      <c r="AX130" s="115"/>
      <c r="AY130" s="115"/>
      <c r="AZ130" s="119"/>
      <c r="CD130" s="119"/>
    </row>
    <row r="131" ht="21.0" customHeight="1">
      <c r="A131" s="119"/>
      <c r="B131" s="90"/>
      <c r="C131" s="119"/>
      <c r="D131" s="332"/>
      <c r="E131" s="90"/>
      <c r="F131" s="92"/>
      <c r="G131" s="92"/>
      <c r="H131" s="92"/>
      <c r="I131" s="119"/>
      <c r="J131" s="11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119"/>
      <c r="V131" s="119"/>
      <c r="W131" s="119"/>
      <c r="X131" s="119"/>
      <c r="Y131" s="119"/>
      <c r="Z131" s="23"/>
      <c r="AA131" s="119"/>
      <c r="AB131" s="337"/>
      <c r="AC131" s="115"/>
      <c r="AD131" s="102"/>
      <c r="AE131" s="4"/>
      <c r="AF131" s="103"/>
      <c r="AG131" s="104"/>
      <c r="AH131" s="105"/>
      <c r="AI131" s="106"/>
      <c r="AJ131" s="109"/>
      <c r="AK131" s="111"/>
      <c r="AL131" s="338"/>
      <c r="AM131" s="339"/>
      <c r="AN131" s="340"/>
      <c r="AO131" s="341"/>
      <c r="AP131" s="115"/>
      <c r="AQ131" s="341"/>
      <c r="AR131" s="115"/>
      <c r="AS131" s="341"/>
      <c r="AT131" s="115"/>
      <c r="AU131" s="341"/>
      <c r="AV131" s="115"/>
      <c r="AW131" s="115"/>
      <c r="AX131" s="115"/>
      <c r="AY131" s="115"/>
      <c r="AZ131" s="119"/>
      <c r="CD131" s="119"/>
    </row>
    <row r="132" ht="21.0" customHeight="1">
      <c r="A132" s="119"/>
      <c r="B132" s="90"/>
      <c r="C132" s="119"/>
      <c r="D132" s="332"/>
      <c r="E132" s="90"/>
      <c r="F132" s="92"/>
      <c r="G132" s="92"/>
      <c r="H132" s="92"/>
      <c r="I132" s="119"/>
      <c r="J132" s="11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119"/>
      <c r="V132" s="119"/>
      <c r="W132" s="119"/>
      <c r="X132" s="119"/>
      <c r="Y132" s="119"/>
      <c r="Z132" s="23"/>
      <c r="AA132" s="119"/>
      <c r="AB132" s="337"/>
      <c r="AC132" s="115"/>
      <c r="AD132" s="102"/>
      <c r="AE132" s="4"/>
      <c r="AF132" s="103"/>
      <c r="AG132" s="104"/>
      <c r="AH132" s="105"/>
      <c r="AI132" s="106"/>
      <c r="AJ132" s="109"/>
      <c r="AK132" s="111"/>
      <c r="AL132" s="338"/>
      <c r="AM132" s="339"/>
      <c r="AN132" s="340"/>
      <c r="AO132" s="341"/>
      <c r="AP132" s="115"/>
      <c r="AQ132" s="341"/>
      <c r="AR132" s="115"/>
      <c r="AS132" s="341"/>
      <c r="AT132" s="115"/>
      <c r="AU132" s="341"/>
      <c r="AV132" s="115"/>
      <c r="AW132" s="115"/>
      <c r="AX132" s="115"/>
      <c r="AY132" s="115"/>
      <c r="AZ132" s="119"/>
      <c r="CD132" s="119"/>
    </row>
    <row r="133" ht="21.0" customHeight="1">
      <c r="A133" s="119"/>
      <c r="B133" s="90"/>
      <c r="C133" s="119"/>
      <c r="D133" s="332"/>
      <c r="E133" s="90"/>
      <c r="F133" s="92"/>
      <c r="G133" s="92"/>
      <c r="H133" s="92"/>
      <c r="I133" s="119"/>
      <c r="J133" s="11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119"/>
      <c r="V133" s="119"/>
      <c r="W133" s="119"/>
      <c r="X133" s="119"/>
      <c r="Y133" s="119"/>
      <c r="Z133" s="23"/>
      <c r="AA133" s="119"/>
      <c r="AB133" s="337"/>
      <c r="AC133" s="115"/>
      <c r="AD133" s="102"/>
      <c r="AE133" s="4"/>
      <c r="AF133" s="103"/>
      <c r="AG133" s="104"/>
      <c r="AH133" s="105"/>
      <c r="AI133" s="106"/>
      <c r="AJ133" s="109"/>
      <c r="AK133" s="111"/>
      <c r="AL133" s="338"/>
      <c r="AM133" s="339"/>
      <c r="AN133" s="340"/>
      <c r="AO133" s="341"/>
      <c r="AP133" s="115"/>
      <c r="AQ133" s="341"/>
      <c r="AR133" s="115"/>
      <c r="AS133" s="341"/>
      <c r="AT133" s="115"/>
      <c r="AU133" s="341"/>
      <c r="AV133" s="115"/>
      <c r="AW133" s="115"/>
      <c r="AX133" s="115"/>
      <c r="AY133" s="115"/>
      <c r="AZ133" s="119"/>
      <c r="CD133" s="119"/>
    </row>
    <row r="134" ht="21.0" customHeight="1">
      <c r="A134" s="119"/>
      <c r="B134" s="90"/>
      <c r="C134" s="119"/>
      <c r="D134" s="332"/>
      <c r="E134" s="90"/>
      <c r="F134" s="92"/>
      <c r="G134" s="92"/>
      <c r="H134" s="92"/>
      <c r="I134" s="119"/>
      <c r="J134" s="11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119"/>
      <c r="V134" s="119"/>
      <c r="W134" s="119"/>
      <c r="X134" s="119"/>
      <c r="Y134" s="119"/>
      <c r="Z134" s="23"/>
      <c r="AA134" s="119"/>
      <c r="AB134" s="337"/>
      <c r="AC134" s="115"/>
      <c r="AD134" s="102"/>
      <c r="AE134" s="4"/>
      <c r="AF134" s="103"/>
      <c r="AG134" s="104"/>
      <c r="AH134" s="105"/>
      <c r="AI134" s="106"/>
      <c r="AJ134" s="109"/>
      <c r="AK134" s="111"/>
      <c r="AL134" s="338"/>
      <c r="AM134" s="339"/>
      <c r="AN134" s="340"/>
      <c r="AO134" s="341"/>
      <c r="AP134" s="115"/>
      <c r="AQ134" s="341"/>
      <c r="AR134" s="115"/>
      <c r="AS134" s="341"/>
      <c r="AT134" s="115"/>
      <c r="AU134" s="341"/>
      <c r="AV134" s="115"/>
      <c r="AW134" s="115"/>
      <c r="AX134" s="115"/>
      <c r="AY134" s="115"/>
      <c r="AZ134" s="119"/>
      <c r="CD134" s="119"/>
    </row>
    <row r="135" ht="21.0" customHeight="1">
      <c r="A135" s="119"/>
      <c r="B135" s="90"/>
      <c r="C135" s="119"/>
      <c r="D135" s="332"/>
      <c r="E135" s="90"/>
      <c r="F135" s="92"/>
      <c r="G135" s="92"/>
      <c r="H135" s="92"/>
      <c r="I135" s="119"/>
      <c r="J135" s="11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119"/>
      <c r="V135" s="119"/>
      <c r="W135" s="119"/>
      <c r="X135" s="119"/>
      <c r="Y135" s="119"/>
      <c r="Z135" s="23"/>
      <c r="AA135" s="119"/>
      <c r="AB135" s="337"/>
      <c r="AC135" s="115"/>
      <c r="AD135" s="102"/>
      <c r="AE135" s="4"/>
      <c r="AF135" s="103"/>
      <c r="AG135" s="104"/>
      <c r="AH135" s="105"/>
      <c r="AI135" s="106"/>
      <c r="AJ135" s="109"/>
      <c r="AK135" s="111"/>
      <c r="AL135" s="338"/>
      <c r="AM135" s="339"/>
      <c r="AN135" s="340"/>
      <c r="AO135" s="341"/>
      <c r="AP135" s="115"/>
      <c r="AQ135" s="341"/>
      <c r="AR135" s="115"/>
      <c r="AS135" s="341"/>
      <c r="AT135" s="115"/>
      <c r="AU135" s="341"/>
      <c r="AV135" s="115"/>
      <c r="AW135" s="115"/>
      <c r="AX135" s="115"/>
      <c r="AY135" s="115"/>
      <c r="AZ135" s="119"/>
      <c r="CD135" s="119"/>
    </row>
    <row r="136" ht="21.0" customHeight="1">
      <c r="A136" s="119"/>
      <c r="B136" s="90"/>
      <c r="C136" s="119"/>
      <c r="D136" s="332"/>
      <c r="E136" s="90"/>
      <c r="F136" s="92"/>
      <c r="G136" s="92"/>
      <c r="H136" s="92"/>
      <c r="I136" s="119"/>
      <c r="J136" s="11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119"/>
      <c r="V136" s="119"/>
      <c r="W136" s="119"/>
      <c r="X136" s="119"/>
      <c r="Y136" s="119"/>
      <c r="Z136" s="23"/>
      <c r="AA136" s="119"/>
      <c r="AB136" s="337"/>
      <c r="AC136" s="115"/>
      <c r="AD136" s="102"/>
      <c r="AE136" s="4"/>
      <c r="AF136" s="103"/>
      <c r="AG136" s="104"/>
      <c r="AH136" s="105"/>
      <c r="AI136" s="106"/>
      <c r="AJ136" s="109"/>
      <c r="AK136" s="111"/>
      <c r="AL136" s="338"/>
      <c r="AM136" s="339"/>
      <c r="AN136" s="340"/>
      <c r="AO136" s="341"/>
      <c r="AP136" s="115"/>
      <c r="AQ136" s="341"/>
      <c r="AR136" s="115"/>
      <c r="AS136" s="341"/>
      <c r="AT136" s="115"/>
      <c r="AU136" s="341"/>
      <c r="AV136" s="115"/>
      <c r="AW136" s="115"/>
      <c r="AX136" s="115"/>
      <c r="AY136" s="115"/>
      <c r="AZ136" s="119"/>
      <c r="CD136" s="119"/>
    </row>
    <row r="137" ht="21.0" customHeight="1">
      <c r="A137" s="119"/>
      <c r="B137" s="90"/>
      <c r="C137" s="119"/>
      <c r="D137" s="332"/>
      <c r="E137" s="90"/>
      <c r="F137" s="92"/>
      <c r="G137" s="92"/>
      <c r="H137" s="92"/>
      <c r="I137" s="119"/>
      <c r="J137" s="11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119"/>
      <c r="V137" s="119"/>
      <c r="W137" s="119"/>
      <c r="X137" s="119"/>
      <c r="Y137" s="119"/>
      <c r="Z137" s="23"/>
      <c r="AA137" s="119"/>
      <c r="AB137" s="337"/>
      <c r="AC137" s="115"/>
      <c r="AD137" s="102"/>
      <c r="AE137" s="4"/>
      <c r="AF137" s="103"/>
      <c r="AG137" s="104"/>
      <c r="AH137" s="105"/>
      <c r="AI137" s="106"/>
      <c r="AJ137" s="109"/>
      <c r="AK137" s="111"/>
      <c r="AL137" s="338"/>
      <c r="AM137" s="339"/>
      <c r="AN137" s="340"/>
      <c r="AO137" s="341"/>
      <c r="AP137" s="115"/>
      <c r="AQ137" s="341"/>
      <c r="AR137" s="115"/>
      <c r="AS137" s="341"/>
      <c r="AT137" s="115"/>
      <c r="AU137" s="341"/>
      <c r="AV137" s="115"/>
      <c r="AW137" s="115"/>
      <c r="AX137" s="115"/>
      <c r="AY137" s="115"/>
      <c r="AZ137" s="119"/>
      <c r="CD137" s="119"/>
    </row>
    <row r="138" ht="21.0" customHeight="1">
      <c r="A138" s="119"/>
      <c r="B138" s="90"/>
      <c r="C138" s="119"/>
      <c r="D138" s="332"/>
      <c r="E138" s="90"/>
      <c r="F138" s="92"/>
      <c r="G138" s="92"/>
      <c r="H138" s="92"/>
      <c r="I138" s="119"/>
      <c r="J138" s="11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119"/>
      <c r="V138" s="119"/>
      <c r="W138" s="119"/>
      <c r="X138" s="119"/>
      <c r="Y138" s="119"/>
      <c r="Z138" s="23"/>
      <c r="AA138" s="119"/>
      <c r="AB138" s="337"/>
      <c r="AC138" s="115"/>
      <c r="AD138" s="102"/>
      <c r="AE138" s="4"/>
      <c r="AF138" s="103"/>
      <c r="AG138" s="104"/>
      <c r="AH138" s="105"/>
      <c r="AI138" s="106"/>
      <c r="AJ138" s="109"/>
      <c r="AK138" s="111"/>
      <c r="AL138" s="338"/>
      <c r="AM138" s="339"/>
      <c r="AN138" s="340"/>
      <c r="AO138" s="341"/>
      <c r="AP138" s="115"/>
      <c r="AQ138" s="341"/>
      <c r="AR138" s="115"/>
      <c r="AS138" s="341"/>
      <c r="AT138" s="115"/>
      <c r="AU138" s="341"/>
      <c r="AV138" s="115"/>
      <c r="AW138" s="115"/>
      <c r="AX138" s="115"/>
      <c r="AY138" s="115"/>
      <c r="AZ138" s="119"/>
      <c r="CD138" s="119"/>
    </row>
    <row r="139" ht="21.0" customHeight="1">
      <c r="A139" s="119"/>
      <c r="B139" s="90"/>
      <c r="C139" s="119"/>
      <c r="D139" s="332"/>
      <c r="E139" s="90"/>
      <c r="F139" s="92"/>
      <c r="G139" s="92"/>
      <c r="H139" s="92"/>
      <c r="I139" s="119"/>
      <c r="J139" s="11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119"/>
      <c r="V139" s="119"/>
      <c r="W139" s="119"/>
      <c r="X139" s="119"/>
      <c r="Y139" s="119"/>
      <c r="Z139" s="23"/>
      <c r="AA139" s="119"/>
      <c r="AB139" s="337"/>
      <c r="AC139" s="115"/>
      <c r="AD139" s="102"/>
      <c r="AE139" s="4"/>
      <c r="AF139" s="103"/>
      <c r="AG139" s="104"/>
      <c r="AH139" s="105"/>
      <c r="AI139" s="106"/>
      <c r="AJ139" s="109"/>
      <c r="AK139" s="111"/>
      <c r="AL139" s="338"/>
      <c r="AM139" s="339"/>
      <c r="AN139" s="340"/>
      <c r="AO139" s="341"/>
      <c r="AP139" s="115"/>
      <c r="AQ139" s="341"/>
      <c r="AR139" s="115"/>
      <c r="AS139" s="341"/>
      <c r="AT139" s="115"/>
      <c r="AU139" s="341"/>
      <c r="AV139" s="115"/>
      <c r="AW139" s="115"/>
      <c r="AX139" s="115"/>
      <c r="AY139" s="115"/>
      <c r="AZ139" s="119"/>
      <c r="CD139" s="119"/>
    </row>
    <row r="140" ht="21.0" customHeight="1">
      <c r="A140" s="119"/>
      <c r="B140" s="90"/>
      <c r="C140" s="119"/>
      <c r="D140" s="332"/>
      <c r="E140" s="90"/>
      <c r="F140" s="92"/>
      <c r="G140" s="92"/>
      <c r="H140" s="92"/>
      <c r="I140" s="119"/>
      <c r="J140" s="11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119"/>
      <c r="V140" s="119"/>
      <c r="W140" s="119"/>
      <c r="X140" s="119"/>
      <c r="Y140" s="119"/>
      <c r="Z140" s="23"/>
      <c r="AA140" s="119"/>
      <c r="AB140" s="337"/>
      <c r="AC140" s="115"/>
      <c r="AD140" s="102"/>
      <c r="AE140" s="4"/>
      <c r="AF140" s="103"/>
      <c r="AG140" s="104"/>
      <c r="AH140" s="105"/>
      <c r="AI140" s="106"/>
      <c r="AJ140" s="109"/>
      <c r="AK140" s="111"/>
      <c r="AL140" s="338"/>
      <c r="AM140" s="339"/>
      <c r="AN140" s="340"/>
      <c r="AO140" s="341"/>
      <c r="AP140" s="115"/>
      <c r="AQ140" s="341"/>
      <c r="AR140" s="115"/>
      <c r="AS140" s="341"/>
      <c r="AT140" s="115"/>
      <c r="AU140" s="341"/>
      <c r="AV140" s="115"/>
      <c r="AW140" s="115"/>
      <c r="AX140" s="115"/>
      <c r="AY140" s="115"/>
      <c r="AZ140" s="119"/>
      <c r="CD140" s="119"/>
    </row>
    <row r="141" ht="21.0" customHeight="1">
      <c r="A141" s="119"/>
      <c r="B141" s="90"/>
      <c r="C141" s="119"/>
      <c r="D141" s="332"/>
      <c r="E141" s="90"/>
      <c r="F141" s="92"/>
      <c r="G141" s="92"/>
      <c r="H141" s="92"/>
      <c r="I141" s="119"/>
      <c r="J141" s="11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119"/>
      <c r="V141" s="119"/>
      <c r="W141" s="119"/>
      <c r="X141" s="119"/>
      <c r="Y141" s="119"/>
      <c r="Z141" s="23"/>
      <c r="AA141" s="119"/>
      <c r="AB141" s="337"/>
      <c r="AC141" s="115"/>
      <c r="AD141" s="102"/>
      <c r="AE141" s="4"/>
      <c r="AF141" s="103"/>
      <c r="AG141" s="104"/>
      <c r="AH141" s="105"/>
      <c r="AI141" s="106"/>
      <c r="AJ141" s="109"/>
      <c r="AK141" s="111"/>
      <c r="AL141" s="338"/>
      <c r="AM141" s="339"/>
      <c r="AN141" s="340"/>
      <c r="AO141" s="341"/>
      <c r="AP141" s="115"/>
      <c r="AQ141" s="341"/>
      <c r="AR141" s="115"/>
      <c r="AS141" s="341"/>
      <c r="AT141" s="115"/>
      <c r="AU141" s="341"/>
      <c r="AV141" s="115"/>
      <c r="AW141" s="115"/>
      <c r="AX141" s="115"/>
      <c r="AY141" s="115"/>
      <c r="AZ141" s="119"/>
      <c r="CD141" s="119"/>
    </row>
    <row r="142" ht="21.0" customHeight="1">
      <c r="A142" s="119"/>
      <c r="B142" s="90"/>
      <c r="C142" s="119"/>
      <c r="D142" s="332"/>
      <c r="E142" s="90"/>
      <c r="F142" s="92"/>
      <c r="G142" s="92"/>
      <c r="H142" s="92"/>
      <c r="I142" s="119"/>
      <c r="J142" s="11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119"/>
      <c r="V142" s="119"/>
      <c r="W142" s="119"/>
      <c r="X142" s="119"/>
      <c r="Y142" s="119"/>
      <c r="Z142" s="23"/>
      <c r="AA142" s="119"/>
      <c r="AB142" s="337"/>
      <c r="AC142" s="115"/>
      <c r="AD142" s="102"/>
      <c r="AE142" s="4"/>
      <c r="AF142" s="103"/>
      <c r="AG142" s="104"/>
      <c r="AH142" s="105"/>
      <c r="AI142" s="106"/>
      <c r="AJ142" s="109"/>
      <c r="AK142" s="111"/>
      <c r="AL142" s="338"/>
      <c r="AM142" s="339"/>
      <c r="AN142" s="340"/>
      <c r="AO142" s="341"/>
      <c r="AP142" s="115"/>
      <c r="AQ142" s="341"/>
      <c r="AR142" s="115"/>
      <c r="AS142" s="341"/>
      <c r="AT142" s="115"/>
      <c r="AU142" s="341"/>
      <c r="AV142" s="115"/>
      <c r="AW142" s="115"/>
      <c r="AX142" s="115"/>
      <c r="AY142" s="115"/>
      <c r="AZ142" s="119"/>
      <c r="CD142" s="119"/>
    </row>
    <row r="143" ht="21.0" customHeight="1">
      <c r="A143" s="119"/>
      <c r="B143" s="90"/>
      <c r="C143" s="119"/>
      <c r="D143" s="332"/>
      <c r="E143" s="90"/>
      <c r="F143" s="92"/>
      <c r="G143" s="92"/>
      <c r="H143" s="92"/>
      <c r="I143" s="119"/>
      <c r="J143" s="11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119"/>
      <c r="V143" s="119"/>
      <c r="W143" s="119"/>
      <c r="X143" s="119"/>
      <c r="Y143" s="119"/>
      <c r="Z143" s="23"/>
      <c r="AA143" s="119"/>
      <c r="AB143" s="337"/>
      <c r="AC143" s="115"/>
      <c r="AD143" s="102"/>
      <c r="AE143" s="4"/>
      <c r="AF143" s="103"/>
      <c r="AG143" s="104"/>
      <c r="AH143" s="105"/>
      <c r="AI143" s="106"/>
      <c r="AJ143" s="109"/>
      <c r="AK143" s="111"/>
      <c r="AL143" s="338"/>
      <c r="AM143" s="339"/>
      <c r="AN143" s="340"/>
      <c r="AO143" s="341"/>
      <c r="AP143" s="115"/>
      <c r="AQ143" s="341"/>
      <c r="AR143" s="115"/>
      <c r="AS143" s="341"/>
      <c r="AT143" s="115"/>
      <c r="AU143" s="341"/>
      <c r="AV143" s="115"/>
      <c r="AW143" s="115"/>
      <c r="AX143" s="115"/>
      <c r="AY143" s="115"/>
      <c r="AZ143" s="119"/>
      <c r="CD143" s="119"/>
    </row>
    <row r="144" ht="21.0" customHeight="1">
      <c r="A144" s="119"/>
      <c r="B144" s="90"/>
      <c r="C144" s="119"/>
      <c r="D144" s="332"/>
      <c r="E144" s="90"/>
      <c r="F144" s="92"/>
      <c r="G144" s="92"/>
      <c r="H144" s="92"/>
      <c r="I144" s="119"/>
      <c r="J144" s="11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119"/>
      <c r="V144" s="119"/>
      <c r="W144" s="119"/>
      <c r="X144" s="119"/>
      <c r="Y144" s="119"/>
      <c r="Z144" s="23"/>
      <c r="AA144" s="119"/>
      <c r="AB144" s="337"/>
      <c r="AC144" s="115"/>
      <c r="AD144" s="102"/>
      <c r="AE144" s="4"/>
      <c r="AF144" s="103"/>
      <c r="AG144" s="104"/>
      <c r="AH144" s="105"/>
      <c r="AI144" s="106"/>
      <c r="AJ144" s="109"/>
      <c r="AK144" s="111"/>
      <c r="AL144" s="338"/>
      <c r="AM144" s="339"/>
      <c r="AN144" s="340"/>
      <c r="AO144" s="341"/>
      <c r="AP144" s="115"/>
      <c r="AQ144" s="341"/>
      <c r="AR144" s="115"/>
      <c r="AS144" s="341"/>
      <c r="AT144" s="115"/>
      <c r="AU144" s="341"/>
      <c r="AV144" s="115"/>
      <c r="AW144" s="115"/>
      <c r="AX144" s="115"/>
      <c r="AY144" s="115"/>
      <c r="AZ144" s="119"/>
      <c r="CD144" s="119"/>
    </row>
    <row r="145" ht="21.0" customHeight="1">
      <c r="A145" s="119"/>
      <c r="B145" s="90"/>
      <c r="C145" s="119"/>
      <c r="D145" s="332"/>
      <c r="E145" s="90"/>
      <c r="F145" s="92"/>
      <c r="G145" s="92"/>
      <c r="H145" s="92"/>
      <c r="I145" s="119"/>
      <c r="J145" s="11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119"/>
      <c r="V145" s="119"/>
      <c r="W145" s="119"/>
      <c r="X145" s="119"/>
      <c r="Y145" s="119"/>
      <c r="Z145" s="23"/>
      <c r="AA145" s="119"/>
      <c r="AB145" s="337"/>
      <c r="AC145" s="115"/>
      <c r="AD145" s="102"/>
      <c r="AE145" s="4"/>
      <c r="AF145" s="103"/>
      <c r="AG145" s="104"/>
      <c r="AH145" s="105"/>
      <c r="AI145" s="106"/>
      <c r="AJ145" s="109"/>
      <c r="AK145" s="111"/>
      <c r="AL145" s="338"/>
      <c r="AM145" s="339"/>
      <c r="AN145" s="340"/>
      <c r="AO145" s="341"/>
      <c r="AP145" s="115"/>
      <c r="AQ145" s="341"/>
      <c r="AR145" s="115"/>
      <c r="AS145" s="341"/>
      <c r="AT145" s="115"/>
      <c r="AU145" s="341"/>
      <c r="AV145" s="115"/>
      <c r="AW145" s="115"/>
      <c r="AX145" s="115"/>
      <c r="AY145" s="115"/>
      <c r="AZ145" s="119"/>
      <c r="CD145" s="119"/>
    </row>
    <row r="146" ht="21.0" customHeight="1">
      <c r="A146" s="119"/>
      <c r="B146" s="90"/>
      <c r="C146" s="119"/>
      <c r="D146" s="332"/>
      <c r="E146" s="90"/>
      <c r="F146" s="92"/>
      <c r="G146" s="92"/>
      <c r="H146" s="92"/>
      <c r="I146" s="119"/>
      <c r="J146" s="11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119"/>
      <c r="V146" s="119"/>
      <c r="W146" s="119"/>
      <c r="X146" s="119"/>
      <c r="Y146" s="119"/>
      <c r="Z146" s="23"/>
      <c r="AA146" s="119"/>
      <c r="AB146" s="337"/>
      <c r="AC146" s="115"/>
      <c r="AD146" s="102"/>
      <c r="AE146" s="4"/>
      <c r="AF146" s="103"/>
      <c r="AG146" s="104"/>
      <c r="AH146" s="105"/>
      <c r="AI146" s="106"/>
      <c r="AJ146" s="109"/>
      <c r="AK146" s="111"/>
      <c r="AL146" s="338"/>
      <c r="AM146" s="339"/>
      <c r="AN146" s="340"/>
      <c r="AO146" s="341"/>
      <c r="AP146" s="115"/>
      <c r="AQ146" s="341"/>
      <c r="AR146" s="115"/>
      <c r="AS146" s="341"/>
      <c r="AT146" s="115"/>
      <c r="AU146" s="341"/>
      <c r="AV146" s="115"/>
      <c r="AW146" s="115"/>
      <c r="AX146" s="115"/>
      <c r="AY146" s="115"/>
      <c r="AZ146" s="119"/>
      <c r="CD146" s="119"/>
    </row>
    <row r="147" ht="21.0" customHeight="1">
      <c r="A147" s="119"/>
      <c r="B147" s="90"/>
      <c r="C147" s="119"/>
      <c r="D147" s="332"/>
      <c r="E147" s="90"/>
      <c r="F147" s="92"/>
      <c r="G147" s="92"/>
      <c r="H147" s="92"/>
      <c r="I147" s="119"/>
      <c r="J147" s="11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119"/>
      <c r="V147" s="119"/>
      <c r="W147" s="119"/>
      <c r="X147" s="119"/>
      <c r="Y147" s="119"/>
      <c r="Z147" s="23"/>
      <c r="AA147" s="119"/>
      <c r="AB147" s="337"/>
      <c r="AC147" s="115"/>
      <c r="AD147" s="102"/>
      <c r="AE147" s="4"/>
      <c r="AF147" s="103"/>
      <c r="AG147" s="104"/>
      <c r="AH147" s="105"/>
      <c r="AI147" s="106"/>
      <c r="AJ147" s="109"/>
      <c r="AK147" s="111"/>
      <c r="AL147" s="338"/>
      <c r="AM147" s="339"/>
      <c r="AN147" s="340"/>
      <c r="AO147" s="341"/>
      <c r="AP147" s="115"/>
      <c r="AQ147" s="341"/>
      <c r="AR147" s="115"/>
      <c r="AS147" s="341"/>
      <c r="AT147" s="115"/>
      <c r="AU147" s="341"/>
      <c r="AV147" s="115"/>
      <c r="AW147" s="115"/>
      <c r="AX147" s="115"/>
      <c r="AY147" s="115"/>
      <c r="AZ147" s="119"/>
      <c r="CD147" s="119"/>
    </row>
    <row r="148" ht="21.0" customHeight="1">
      <c r="A148" s="119"/>
      <c r="B148" s="90"/>
      <c r="C148" s="119"/>
      <c r="D148" s="332"/>
      <c r="E148" s="90"/>
      <c r="F148" s="92"/>
      <c r="G148" s="92"/>
      <c r="H148" s="92"/>
      <c r="I148" s="119"/>
      <c r="J148" s="11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119"/>
      <c r="V148" s="119"/>
      <c r="W148" s="119"/>
      <c r="X148" s="119"/>
      <c r="Y148" s="119"/>
      <c r="Z148" s="23"/>
      <c r="AA148" s="119"/>
      <c r="AB148" s="337"/>
      <c r="AC148" s="115"/>
      <c r="AD148" s="102"/>
      <c r="AE148" s="4"/>
      <c r="AF148" s="103"/>
      <c r="AG148" s="104"/>
      <c r="AH148" s="105"/>
      <c r="AI148" s="106"/>
      <c r="AJ148" s="109"/>
      <c r="AK148" s="111"/>
      <c r="AL148" s="338"/>
      <c r="AM148" s="339"/>
      <c r="AN148" s="340"/>
      <c r="AO148" s="341"/>
      <c r="AP148" s="115"/>
      <c r="AQ148" s="341"/>
      <c r="AR148" s="115"/>
      <c r="AS148" s="341"/>
      <c r="AT148" s="115"/>
      <c r="AU148" s="341"/>
      <c r="AV148" s="115"/>
      <c r="AW148" s="115"/>
      <c r="AX148" s="115"/>
      <c r="AY148" s="115"/>
      <c r="AZ148" s="119"/>
      <c r="CD148" s="119"/>
    </row>
    <row r="149" ht="21.0" customHeight="1">
      <c r="A149" s="119"/>
      <c r="B149" s="90"/>
      <c r="C149" s="119"/>
      <c r="D149" s="332"/>
      <c r="E149" s="90"/>
      <c r="F149" s="92"/>
      <c r="G149" s="92"/>
      <c r="H149" s="92"/>
      <c r="I149" s="119"/>
      <c r="J149" s="11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119"/>
      <c r="V149" s="119"/>
      <c r="W149" s="119"/>
      <c r="X149" s="119"/>
      <c r="Y149" s="119"/>
      <c r="Z149" s="23"/>
      <c r="AA149" s="119"/>
      <c r="AB149" s="337"/>
      <c r="AC149" s="115"/>
      <c r="AD149" s="102"/>
      <c r="AE149" s="4"/>
      <c r="AF149" s="103"/>
      <c r="AG149" s="104"/>
      <c r="AH149" s="105"/>
      <c r="AI149" s="106"/>
      <c r="AJ149" s="109"/>
      <c r="AK149" s="111"/>
      <c r="AL149" s="338"/>
      <c r="AM149" s="339"/>
      <c r="AN149" s="340"/>
      <c r="AO149" s="341"/>
      <c r="AP149" s="115"/>
      <c r="AQ149" s="341"/>
      <c r="AR149" s="115"/>
      <c r="AS149" s="341"/>
      <c r="AT149" s="115"/>
      <c r="AU149" s="341"/>
      <c r="AV149" s="115"/>
      <c r="AW149" s="115"/>
      <c r="AX149" s="115"/>
      <c r="AY149" s="115"/>
      <c r="AZ149" s="119"/>
      <c r="CD149" s="119"/>
    </row>
    <row r="150" ht="21.0" customHeight="1">
      <c r="A150" s="119"/>
      <c r="B150" s="90"/>
      <c r="C150" s="119"/>
      <c r="D150" s="332"/>
      <c r="E150" s="90"/>
      <c r="F150" s="92"/>
      <c r="G150" s="92"/>
      <c r="H150" s="92"/>
      <c r="I150" s="119"/>
      <c r="J150" s="11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119"/>
      <c r="V150" s="119"/>
      <c r="W150" s="119"/>
      <c r="X150" s="119"/>
      <c r="Y150" s="119"/>
      <c r="Z150" s="23"/>
      <c r="AA150" s="119"/>
      <c r="AB150" s="337"/>
      <c r="AC150" s="115"/>
      <c r="AD150" s="102"/>
      <c r="AE150" s="4"/>
      <c r="AF150" s="103"/>
      <c r="AG150" s="104"/>
      <c r="AH150" s="105"/>
      <c r="AI150" s="106"/>
      <c r="AJ150" s="109"/>
      <c r="AK150" s="111"/>
      <c r="AL150" s="338"/>
      <c r="AM150" s="339"/>
      <c r="AN150" s="340"/>
      <c r="AO150" s="341"/>
      <c r="AP150" s="115"/>
      <c r="AQ150" s="341"/>
      <c r="AR150" s="115"/>
      <c r="AS150" s="341"/>
      <c r="AT150" s="115"/>
      <c r="AU150" s="341"/>
      <c r="AV150" s="115"/>
      <c r="AW150" s="115"/>
      <c r="AX150" s="115"/>
      <c r="AY150" s="115"/>
      <c r="AZ150" s="119"/>
      <c r="CD150" s="119"/>
    </row>
    <row r="151" ht="21.0" customHeight="1">
      <c r="A151" s="119"/>
      <c r="B151" s="90"/>
      <c r="C151" s="119"/>
      <c r="D151" s="332"/>
      <c r="E151" s="90"/>
      <c r="F151" s="92"/>
      <c r="G151" s="92"/>
      <c r="H151" s="92"/>
      <c r="I151" s="119"/>
      <c r="J151" s="11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119"/>
      <c r="V151" s="119"/>
      <c r="W151" s="119"/>
      <c r="X151" s="119"/>
      <c r="Y151" s="119"/>
      <c r="Z151" s="23"/>
      <c r="AA151" s="119"/>
      <c r="AB151" s="337"/>
      <c r="AC151" s="115"/>
      <c r="AD151" s="102"/>
      <c r="AE151" s="4"/>
      <c r="AF151" s="103"/>
      <c r="AG151" s="104"/>
      <c r="AH151" s="105"/>
      <c r="AI151" s="106"/>
      <c r="AJ151" s="109"/>
      <c r="AK151" s="111"/>
      <c r="AL151" s="338"/>
      <c r="AM151" s="339"/>
      <c r="AN151" s="340"/>
      <c r="AO151" s="341"/>
      <c r="AP151" s="115"/>
      <c r="AQ151" s="341"/>
      <c r="AR151" s="115"/>
      <c r="AS151" s="341"/>
      <c r="AT151" s="115"/>
      <c r="AU151" s="341"/>
      <c r="AV151" s="115"/>
      <c r="AW151" s="115"/>
      <c r="AX151" s="115"/>
      <c r="AY151" s="115"/>
      <c r="AZ151" s="119"/>
      <c r="CD151" s="119"/>
    </row>
    <row r="152" ht="21.0" customHeight="1">
      <c r="A152" s="119"/>
      <c r="B152" s="90"/>
      <c r="C152" s="119"/>
      <c r="D152" s="332"/>
      <c r="E152" s="90"/>
      <c r="F152" s="92"/>
      <c r="G152" s="92"/>
      <c r="H152" s="92"/>
      <c r="I152" s="119"/>
      <c r="J152" s="11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119"/>
      <c r="V152" s="119"/>
      <c r="W152" s="119"/>
      <c r="X152" s="119"/>
      <c r="Y152" s="119"/>
      <c r="Z152" s="23"/>
      <c r="AA152" s="119"/>
      <c r="AB152" s="337"/>
      <c r="AC152" s="115"/>
      <c r="AD152" s="102"/>
      <c r="AE152" s="4"/>
      <c r="AF152" s="103"/>
      <c r="AG152" s="104"/>
      <c r="AH152" s="105"/>
      <c r="AI152" s="106"/>
      <c r="AJ152" s="109"/>
      <c r="AK152" s="111"/>
      <c r="AL152" s="338"/>
      <c r="AM152" s="339"/>
      <c r="AN152" s="340"/>
      <c r="AO152" s="341"/>
      <c r="AP152" s="115"/>
      <c r="AQ152" s="341"/>
      <c r="AR152" s="115"/>
      <c r="AS152" s="341"/>
      <c r="AT152" s="115"/>
      <c r="AU152" s="341"/>
      <c r="AV152" s="115"/>
      <c r="AW152" s="115"/>
      <c r="AX152" s="115"/>
      <c r="AY152" s="115"/>
      <c r="AZ152" s="119"/>
      <c r="CD152" s="119"/>
    </row>
    <row r="153" ht="21.0" customHeight="1">
      <c r="A153" s="119"/>
      <c r="B153" s="90"/>
      <c r="C153" s="119"/>
      <c r="D153" s="332"/>
      <c r="E153" s="90"/>
      <c r="F153" s="92"/>
      <c r="G153" s="92"/>
      <c r="H153" s="92"/>
      <c r="I153" s="119"/>
      <c r="J153" s="11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119"/>
      <c r="V153" s="119"/>
      <c r="W153" s="119"/>
      <c r="X153" s="119"/>
      <c r="Y153" s="119"/>
      <c r="Z153" s="23"/>
      <c r="AA153" s="119"/>
      <c r="AB153" s="337"/>
      <c r="AC153" s="115"/>
      <c r="AD153" s="102"/>
      <c r="AE153" s="4"/>
      <c r="AF153" s="103"/>
      <c r="AG153" s="104"/>
      <c r="AH153" s="105"/>
      <c r="AI153" s="106"/>
      <c r="AJ153" s="109"/>
      <c r="AK153" s="111"/>
      <c r="AL153" s="338"/>
      <c r="AM153" s="339"/>
      <c r="AN153" s="340"/>
      <c r="AO153" s="341"/>
      <c r="AP153" s="115"/>
      <c r="AQ153" s="341"/>
      <c r="AR153" s="115"/>
      <c r="AS153" s="341"/>
      <c r="AT153" s="115"/>
      <c r="AU153" s="341"/>
      <c r="AV153" s="115"/>
      <c r="AW153" s="115"/>
      <c r="AX153" s="115"/>
      <c r="AY153" s="115"/>
      <c r="AZ153" s="119"/>
      <c r="CD153" s="119"/>
    </row>
    <row r="154" ht="21.0" customHeight="1">
      <c r="A154" s="119"/>
      <c r="B154" s="90"/>
      <c r="C154" s="119"/>
      <c r="D154" s="332"/>
      <c r="E154" s="90"/>
      <c r="F154" s="92"/>
      <c r="G154" s="92"/>
      <c r="H154" s="92"/>
      <c r="I154" s="119"/>
      <c r="J154" s="11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119"/>
      <c r="V154" s="119"/>
      <c r="W154" s="119"/>
      <c r="X154" s="119"/>
      <c r="Y154" s="119"/>
      <c r="Z154" s="23"/>
      <c r="AA154" s="119"/>
      <c r="AB154" s="337"/>
      <c r="AC154" s="115"/>
      <c r="AD154" s="102"/>
      <c r="AE154" s="4"/>
      <c r="AF154" s="103"/>
      <c r="AG154" s="104"/>
      <c r="AH154" s="105"/>
      <c r="AI154" s="106"/>
      <c r="AJ154" s="109"/>
      <c r="AK154" s="111"/>
      <c r="AL154" s="338"/>
      <c r="AM154" s="339"/>
      <c r="AN154" s="340"/>
      <c r="AO154" s="341"/>
      <c r="AP154" s="115"/>
      <c r="AQ154" s="341"/>
      <c r="AR154" s="115"/>
      <c r="AS154" s="341"/>
      <c r="AT154" s="115"/>
      <c r="AU154" s="341"/>
      <c r="AV154" s="115"/>
      <c r="AW154" s="115"/>
      <c r="AX154" s="115"/>
      <c r="AY154" s="115"/>
      <c r="AZ154" s="119"/>
      <c r="CD154" s="119"/>
    </row>
    <row r="155" ht="21.0" customHeight="1">
      <c r="A155" s="119"/>
      <c r="B155" s="90"/>
      <c r="C155" s="119"/>
      <c r="D155" s="332"/>
      <c r="E155" s="90"/>
      <c r="F155" s="92"/>
      <c r="G155" s="92"/>
      <c r="H155" s="92"/>
      <c r="I155" s="119"/>
      <c r="J155" s="11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119"/>
      <c r="V155" s="119"/>
      <c r="W155" s="119"/>
      <c r="X155" s="119"/>
      <c r="Y155" s="119"/>
      <c r="Z155" s="23"/>
      <c r="AA155" s="119"/>
      <c r="AB155" s="337"/>
      <c r="AC155" s="115"/>
      <c r="AD155" s="102"/>
      <c r="AE155" s="4"/>
      <c r="AF155" s="103"/>
      <c r="AG155" s="104"/>
      <c r="AH155" s="105"/>
      <c r="AI155" s="106"/>
      <c r="AJ155" s="109"/>
      <c r="AK155" s="111"/>
      <c r="AL155" s="338"/>
      <c r="AM155" s="339"/>
      <c r="AN155" s="340"/>
      <c r="AO155" s="341"/>
      <c r="AP155" s="115"/>
      <c r="AQ155" s="341"/>
      <c r="AR155" s="115"/>
      <c r="AS155" s="341"/>
      <c r="AT155" s="115"/>
      <c r="AU155" s="341"/>
      <c r="AV155" s="115"/>
      <c r="AW155" s="115"/>
      <c r="AX155" s="115"/>
      <c r="AY155" s="115"/>
      <c r="AZ155" s="119"/>
      <c r="CD155" s="119"/>
    </row>
    <row r="156" ht="21.0" customHeight="1">
      <c r="A156" s="119"/>
      <c r="B156" s="90"/>
      <c r="C156" s="119"/>
      <c r="D156" s="332"/>
      <c r="E156" s="90"/>
      <c r="F156" s="92"/>
      <c r="G156" s="92"/>
      <c r="H156" s="92"/>
      <c r="I156" s="119"/>
      <c r="J156" s="11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119"/>
      <c r="V156" s="119"/>
      <c r="W156" s="119"/>
      <c r="X156" s="119"/>
      <c r="Y156" s="119"/>
      <c r="Z156" s="23"/>
      <c r="AA156" s="119"/>
      <c r="AB156" s="337"/>
      <c r="AC156" s="115"/>
      <c r="AD156" s="102"/>
      <c r="AE156" s="4"/>
      <c r="AF156" s="103"/>
      <c r="AG156" s="104"/>
      <c r="AH156" s="105"/>
      <c r="AI156" s="106"/>
      <c r="AJ156" s="109"/>
      <c r="AK156" s="111"/>
      <c r="AL156" s="338"/>
      <c r="AM156" s="339"/>
      <c r="AN156" s="340"/>
      <c r="AO156" s="341"/>
      <c r="AP156" s="115"/>
      <c r="AQ156" s="341"/>
      <c r="AR156" s="115"/>
      <c r="AS156" s="341"/>
      <c r="AT156" s="115"/>
      <c r="AU156" s="341"/>
      <c r="AV156" s="115"/>
      <c r="AW156" s="115"/>
      <c r="AX156" s="115"/>
      <c r="AY156" s="115"/>
      <c r="AZ156" s="119"/>
      <c r="CD156" s="119"/>
    </row>
    <row r="157" ht="21.0" customHeight="1">
      <c r="A157" s="119"/>
      <c r="B157" s="90"/>
      <c r="C157" s="119"/>
      <c r="D157" s="332"/>
      <c r="E157" s="90"/>
      <c r="F157" s="92"/>
      <c r="G157" s="92"/>
      <c r="H157" s="92"/>
      <c r="I157" s="119"/>
      <c r="J157" s="11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119"/>
      <c r="V157" s="119"/>
      <c r="W157" s="119"/>
      <c r="X157" s="119"/>
      <c r="Y157" s="119"/>
      <c r="Z157" s="23"/>
      <c r="AA157" s="119"/>
      <c r="AB157" s="337"/>
      <c r="AC157" s="115"/>
      <c r="AD157" s="102"/>
      <c r="AE157" s="4"/>
      <c r="AF157" s="103"/>
      <c r="AG157" s="104"/>
      <c r="AH157" s="105"/>
      <c r="AI157" s="106"/>
      <c r="AJ157" s="109"/>
      <c r="AK157" s="111"/>
      <c r="AL157" s="338"/>
      <c r="AM157" s="339"/>
      <c r="AN157" s="340"/>
      <c r="AO157" s="341"/>
      <c r="AP157" s="115"/>
      <c r="AQ157" s="341"/>
      <c r="AR157" s="115"/>
      <c r="AS157" s="341"/>
      <c r="AT157" s="115"/>
      <c r="AU157" s="341"/>
      <c r="AV157" s="115"/>
      <c r="AW157" s="115"/>
      <c r="AX157" s="115"/>
      <c r="AY157" s="115"/>
      <c r="AZ157" s="119"/>
      <c r="CD157" s="119"/>
    </row>
    <row r="158" ht="21.0" customHeight="1">
      <c r="A158" s="119"/>
      <c r="B158" s="90"/>
      <c r="C158" s="119"/>
      <c r="D158" s="332"/>
      <c r="E158" s="90"/>
      <c r="F158" s="92"/>
      <c r="G158" s="92"/>
      <c r="H158" s="92"/>
      <c r="I158" s="119"/>
      <c r="J158" s="11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119"/>
      <c r="V158" s="119"/>
      <c r="W158" s="119"/>
      <c r="X158" s="119"/>
      <c r="Y158" s="119"/>
      <c r="Z158" s="23"/>
      <c r="AA158" s="119"/>
      <c r="AB158" s="337"/>
      <c r="AC158" s="115"/>
      <c r="AD158" s="102"/>
      <c r="AE158" s="4"/>
      <c r="AF158" s="103"/>
      <c r="AG158" s="104"/>
      <c r="AH158" s="105"/>
      <c r="AI158" s="106"/>
      <c r="AJ158" s="109"/>
      <c r="AK158" s="111"/>
      <c r="AL158" s="338"/>
      <c r="AM158" s="339"/>
      <c r="AN158" s="340"/>
      <c r="AO158" s="341"/>
      <c r="AP158" s="115"/>
      <c r="AQ158" s="341"/>
      <c r="AR158" s="115"/>
      <c r="AS158" s="341"/>
      <c r="AT158" s="115"/>
      <c r="AU158" s="341"/>
      <c r="AV158" s="115"/>
      <c r="AW158" s="115"/>
      <c r="AX158" s="115"/>
      <c r="AY158" s="115"/>
      <c r="AZ158" s="119"/>
      <c r="CD158" s="119"/>
    </row>
    <row r="159" ht="21.0" customHeight="1">
      <c r="A159" s="119"/>
      <c r="B159" s="90"/>
      <c r="C159" s="119"/>
      <c r="D159" s="332"/>
      <c r="E159" s="90"/>
      <c r="F159" s="92"/>
      <c r="G159" s="92"/>
      <c r="H159" s="92"/>
      <c r="I159" s="119"/>
      <c r="J159" s="11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119"/>
      <c r="V159" s="119"/>
      <c r="W159" s="119"/>
      <c r="X159" s="119"/>
      <c r="Y159" s="119"/>
      <c r="Z159" s="23"/>
      <c r="AA159" s="119"/>
      <c r="AB159" s="337"/>
      <c r="AC159" s="115"/>
      <c r="AD159" s="102"/>
      <c r="AE159" s="4"/>
      <c r="AF159" s="103"/>
      <c r="AG159" s="104"/>
      <c r="AH159" s="105"/>
      <c r="AI159" s="106"/>
      <c r="AJ159" s="109"/>
      <c r="AK159" s="111"/>
      <c r="AL159" s="338"/>
      <c r="AM159" s="339"/>
      <c r="AN159" s="340"/>
      <c r="AO159" s="341"/>
      <c r="AP159" s="115"/>
      <c r="AQ159" s="341"/>
      <c r="AR159" s="115"/>
      <c r="AS159" s="341"/>
      <c r="AT159" s="115"/>
      <c r="AU159" s="341"/>
      <c r="AV159" s="115"/>
      <c r="AW159" s="115"/>
      <c r="AX159" s="115"/>
      <c r="AY159" s="115"/>
      <c r="AZ159" s="119"/>
      <c r="CD159" s="119"/>
    </row>
    <row r="160" ht="21.0" customHeight="1">
      <c r="A160" s="119"/>
      <c r="B160" s="90"/>
      <c r="C160" s="119"/>
      <c r="D160" s="332"/>
      <c r="E160" s="90"/>
      <c r="F160" s="92"/>
      <c r="G160" s="92"/>
      <c r="H160" s="92"/>
      <c r="I160" s="119"/>
      <c r="J160" s="11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119"/>
      <c r="V160" s="119"/>
      <c r="W160" s="119"/>
      <c r="X160" s="119"/>
      <c r="Y160" s="119"/>
      <c r="Z160" s="23"/>
      <c r="AA160" s="119"/>
      <c r="AB160" s="337"/>
      <c r="AC160" s="115"/>
      <c r="AD160" s="102"/>
      <c r="AE160" s="4"/>
      <c r="AF160" s="103"/>
      <c r="AG160" s="104"/>
      <c r="AH160" s="105"/>
      <c r="AI160" s="106"/>
      <c r="AJ160" s="109"/>
      <c r="AK160" s="111"/>
      <c r="AL160" s="338"/>
      <c r="AM160" s="339"/>
      <c r="AN160" s="340"/>
      <c r="AO160" s="341"/>
      <c r="AP160" s="115"/>
      <c r="AQ160" s="341"/>
      <c r="AR160" s="115"/>
      <c r="AS160" s="341"/>
      <c r="AT160" s="115"/>
      <c r="AU160" s="341"/>
      <c r="AV160" s="115"/>
      <c r="AW160" s="115"/>
      <c r="AX160" s="115"/>
      <c r="AY160" s="115"/>
      <c r="AZ160" s="119"/>
      <c r="CD160" s="119"/>
    </row>
    <row r="161" ht="21.0" customHeight="1">
      <c r="A161" s="119"/>
      <c r="B161" s="90"/>
      <c r="C161" s="119"/>
      <c r="D161" s="332"/>
      <c r="E161" s="90"/>
      <c r="F161" s="92"/>
      <c r="G161" s="92"/>
      <c r="H161" s="92"/>
      <c r="I161" s="119"/>
      <c r="J161" s="11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119"/>
      <c r="V161" s="119"/>
      <c r="W161" s="119"/>
      <c r="X161" s="119"/>
      <c r="Y161" s="119"/>
      <c r="Z161" s="23"/>
      <c r="AA161" s="119"/>
      <c r="AB161" s="337"/>
      <c r="AC161" s="115"/>
      <c r="AD161" s="102"/>
      <c r="AE161" s="4"/>
      <c r="AF161" s="103"/>
      <c r="AG161" s="104"/>
      <c r="AH161" s="105"/>
      <c r="AI161" s="106"/>
      <c r="AJ161" s="109"/>
      <c r="AK161" s="111"/>
      <c r="AL161" s="338"/>
      <c r="AM161" s="339"/>
      <c r="AN161" s="340"/>
      <c r="AO161" s="341"/>
      <c r="AP161" s="115"/>
      <c r="AQ161" s="341"/>
      <c r="AR161" s="115"/>
      <c r="AS161" s="341"/>
      <c r="AT161" s="115"/>
      <c r="AU161" s="341"/>
      <c r="AV161" s="115"/>
      <c r="AW161" s="115"/>
      <c r="AX161" s="115"/>
      <c r="AY161" s="115"/>
      <c r="AZ161" s="119"/>
      <c r="CD161" s="119"/>
    </row>
    <row r="162" ht="21.0" customHeight="1">
      <c r="A162" s="119"/>
      <c r="B162" s="90"/>
      <c r="C162" s="119"/>
      <c r="D162" s="332"/>
      <c r="E162" s="90"/>
      <c r="F162" s="92"/>
      <c r="G162" s="92"/>
      <c r="H162" s="92"/>
      <c r="I162" s="119"/>
      <c r="J162" s="11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119"/>
      <c r="V162" s="119"/>
      <c r="W162" s="119"/>
      <c r="X162" s="119"/>
      <c r="Y162" s="119"/>
      <c r="Z162" s="23"/>
      <c r="AA162" s="119"/>
      <c r="AB162" s="337"/>
      <c r="AC162" s="115"/>
      <c r="AD162" s="102"/>
      <c r="AE162" s="4"/>
      <c r="AF162" s="103"/>
      <c r="AG162" s="104"/>
      <c r="AH162" s="105"/>
      <c r="AI162" s="106"/>
      <c r="AJ162" s="109"/>
      <c r="AK162" s="111"/>
      <c r="AL162" s="338"/>
      <c r="AM162" s="339"/>
      <c r="AN162" s="340"/>
      <c r="AO162" s="341"/>
      <c r="AP162" s="115"/>
      <c r="AQ162" s="341"/>
      <c r="AR162" s="115"/>
      <c r="AS162" s="341"/>
      <c r="AT162" s="115"/>
      <c r="AU162" s="341"/>
      <c r="AV162" s="115"/>
      <c r="AW162" s="115"/>
      <c r="AX162" s="115"/>
      <c r="AY162" s="115"/>
      <c r="AZ162" s="119"/>
      <c r="CD162" s="119"/>
    </row>
    <row r="163" ht="21.0" customHeight="1">
      <c r="A163" s="119"/>
      <c r="B163" s="90"/>
      <c r="C163" s="119"/>
      <c r="D163" s="332"/>
      <c r="E163" s="90"/>
      <c r="F163" s="92"/>
      <c r="G163" s="92"/>
      <c r="H163" s="92"/>
      <c r="I163" s="119"/>
      <c r="J163" s="11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119"/>
      <c r="V163" s="119"/>
      <c r="W163" s="119"/>
      <c r="X163" s="119"/>
      <c r="Y163" s="119"/>
      <c r="Z163" s="23"/>
      <c r="AA163" s="119"/>
      <c r="AB163" s="337"/>
      <c r="AC163" s="115"/>
      <c r="AD163" s="102"/>
      <c r="AE163" s="4"/>
      <c r="AF163" s="103"/>
      <c r="AG163" s="104"/>
      <c r="AH163" s="105"/>
      <c r="AI163" s="106"/>
      <c r="AJ163" s="109"/>
      <c r="AK163" s="111"/>
      <c r="AL163" s="338"/>
      <c r="AM163" s="339"/>
      <c r="AN163" s="340"/>
      <c r="AO163" s="341"/>
      <c r="AP163" s="115"/>
      <c r="AQ163" s="341"/>
      <c r="AR163" s="115"/>
      <c r="AS163" s="341"/>
      <c r="AT163" s="115"/>
      <c r="AU163" s="341"/>
      <c r="AV163" s="115"/>
      <c r="AW163" s="115"/>
      <c r="AX163" s="115"/>
      <c r="AY163" s="115"/>
      <c r="AZ163" s="119"/>
      <c r="CD163" s="119"/>
    </row>
    <row r="164" ht="21.0" customHeight="1">
      <c r="A164" s="119"/>
      <c r="B164" s="90"/>
      <c r="C164" s="119"/>
      <c r="D164" s="332"/>
      <c r="E164" s="90"/>
      <c r="F164" s="92"/>
      <c r="G164" s="92"/>
      <c r="H164" s="92"/>
      <c r="I164" s="119"/>
      <c r="J164" s="11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119"/>
      <c r="V164" s="119"/>
      <c r="W164" s="119"/>
      <c r="X164" s="119"/>
      <c r="Y164" s="119"/>
      <c r="Z164" s="23"/>
      <c r="AA164" s="119"/>
      <c r="AB164" s="337"/>
      <c r="AC164" s="115"/>
      <c r="AD164" s="102"/>
      <c r="AE164" s="4"/>
      <c r="AF164" s="103"/>
      <c r="AG164" s="104"/>
      <c r="AH164" s="105"/>
      <c r="AI164" s="106"/>
      <c r="AJ164" s="109"/>
      <c r="AK164" s="111"/>
      <c r="AL164" s="338"/>
      <c r="AM164" s="339"/>
      <c r="AN164" s="340"/>
      <c r="AO164" s="341"/>
      <c r="AP164" s="115"/>
      <c r="AQ164" s="341"/>
      <c r="AR164" s="115"/>
      <c r="AS164" s="341"/>
      <c r="AT164" s="115"/>
      <c r="AU164" s="341"/>
      <c r="AV164" s="115"/>
      <c r="AW164" s="115"/>
      <c r="AX164" s="115"/>
      <c r="AY164" s="115"/>
      <c r="AZ164" s="119"/>
      <c r="CD164" s="119"/>
    </row>
    <row r="165" ht="21.0" customHeight="1">
      <c r="A165" s="119"/>
      <c r="B165" s="90"/>
      <c r="C165" s="119"/>
      <c r="D165" s="332"/>
      <c r="E165" s="90"/>
      <c r="F165" s="92"/>
      <c r="G165" s="92"/>
      <c r="H165" s="92"/>
      <c r="I165" s="119"/>
      <c r="J165" s="11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119"/>
      <c r="V165" s="119"/>
      <c r="W165" s="119"/>
      <c r="X165" s="119"/>
      <c r="Y165" s="119"/>
      <c r="Z165" s="23"/>
      <c r="AA165" s="119"/>
      <c r="AB165" s="337"/>
      <c r="AC165" s="115"/>
      <c r="AD165" s="102"/>
      <c r="AE165" s="4"/>
      <c r="AF165" s="103"/>
      <c r="AG165" s="104"/>
      <c r="AH165" s="105"/>
      <c r="AI165" s="106"/>
      <c r="AJ165" s="109"/>
      <c r="AK165" s="111"/>
      <c r="AL165" s="338"/>
      <c r="AM165" s="339"/>
      <c r="AN165" s="340"/>
      <c r="AO165" s="341"/>
      <c r="AP165" s="115"/>
      <c r="AQ165" s="341"/>
      <c r="AR165" s="115"/>
      <c r="AS165" s="341"/>
      <c r="AT165" s="115"/>
      <c r="AU165" s="341"/>
      <c r="AV165" s="115"/>
      <c r="AW165" s="115"/>
      <c r="AX165" s="115"/>
      <c r="AY165" s="115"/>
      <c r="AZ165" s="119"/>
      <c r="CD165" s="119"/>
    </row>
    <row r="166" ht="21.0" customHeight="1">
      <c r="A166" s="119"/>
      <c r="B166" s="90"/>
      <c r="C166" s="119"/>
      <c r="D166" s="332"/>
      <c r="E166" s="90"/>
      <c r="F166" s="92"/>
      <c r="G166" s="92"/>
      <c r="H166" s="92"/>
      <c r="I166" s="119"/>
      <c r="J166" s="11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119"/>
      <c r="V166" s="119"/>
      <c r="W166" s="119"/>
      <c r="X166" s="119"/>
      <c r="Y166" s="119"/>
      <c r="Z166" s="23"/>
      <c r="AA166" s="119"/>
      <c r="AB166" s="337"/>
      <c r="AC166" s="115"/>
      <c r="AD166" s="102"/>
      <c r="AE166" s="4"/>
      <c r="AF166" s="103"/>
      <c r="AG166" s="104"/>
      <c r="AH166" s="105"/>
      <c r="AI166" s="106"/>
      <c r="AJ166" s="109"/>
      <c r="AK166" s="111"/>
      <c r="AL166" s="338"/>
      <c r="AM166" s="339"/>
      <c r="AN166" s="340"/>
      <c r="AO166" s="341"/>
      <c r="AP166" s="115"/>
      <c r="AQ166" s="341"/>
      <c r="AR166" s="115"/>
      <c r="AS166" s="341"/>
      <c r="AT166" s="115"/>
      <c r="AU166" s="341"/>
      <c r="AV166" s="115"/>
      <c r="AW166" s="115"/>
      <c r="AX166" s="115"/>
      <c r="AY166" s="115"/>
      <c r="AZ166" s="119"/>
      <c r="CD166" s="119"/>
    </row>
    <row r="167" ht="21.0" customHeight="1">
      <c r="A167" s="119"/>
      <c r="B167" s="90"/>
      <c r="C167" s="119"/>
      <c r="D167" s="332"/>
      <c r="E167" s="90"/>
      <c r="F167" s="92"/>
      <c r="G167" s="92"/>
      <c r="H167" s="92"/>
      <c r="I167" s="119"/>
      <c r="J167" s="11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119"/>
      <c r="V167" s="119"/>
      <c r="W167" s="119"/>
      <c r="X167" s="119"/>
      <c r="Y167" s="119"/>
      <c r="Z167" s="23"/>
      <c r="AA167" s="119"/>
      <c r="AB167" s="337"/>
      <c r="AC167" s="115"/>
      <c r="AD167" s="102"/>
      <c r="AE167" s="4"/>
      <c r="AF167" s="103"/>
      <c r="AG167" s="104"/>
      <c r="AH167" s="105"/>
      <c r="AI167" s="106"/>
      <c r="AJ167" s="109"/>
      <c r="AK167" s="111"/>
      <c r="AL167" s="338"/>
      <c r="AM167" s="339"/>
      <c r="AN167" s="340"/>
      <c r="AO167" s="341"/>
      <c r="AP167" s="115"/>
      <c r="AQ167" s="341"/>
      <c r="AR167" s="115"/>
      <c r="AS167" s="341"/>
      <c r="AT167" s="115"/>
      <c r="AU167" s="341"/>
      <c r="AV167" s="115"/>
      <c r="AW167" s="115"/>
      <c r="AX167" s="115"/>
      <c r="AY167" s="115"/>
      <c r="AZ167" s="119"/>
      <c r="CD167" s="119"/>
    </row>
    <row r="168" ht="21.0" customHeight="1">
      <c r="A168" s="119"/>
      <c r="B168" s="90"/>
      <c r="C168" s="119"/>
      <c r="D168" s="332"/>
      <c r="E168" s="90"/>
      <c r="F168" s="92"/>
      <c r="G168" s="92"/>
      <c r="H168" s="92"/>
      <c r="I168" s="119"/>
      <c r="J168" s="11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119"/>
      <c r="V168" s="119"/>
      <c r="W168" s="119"/>
      <c r="X168" s="119"/>
      <c r="Y168" s="119"/>
      <c r="Z168" s="23"/>
      <c r="AA168" s="119"/>
      <c r="AB168" s="337"/>
      <c r="AC168" s="115"/>
      <c r="AD168" s="102"/>
      <c r="AE168" s="4"/>
      <c r="AF168" s="103"/>
      <c r="AG168" s="104"/>
      <c r="AH168" s="105"/>
      <c r="AI168" s="106"/>
      <c r="AJ168" s="109"/>
      <c r="AK168" s="111"/>
      <c r="AL168" s="338"/>
      <c r="AM168" s="339"/>
      <c r="AN168" s="340"/>
      <c r="AO168" s="341"/>
      <c r="AP168" s="115"/>
      <c r="AQ168" s="341"/>
      <c r="AR168" s="115"/>
      <c r="AS168" s="341"/>
      <c r="AT168" s="115"/>
      <c r="AU168" s="341"/>
      <c r="AV168" s="115"/>
      <c r="AW168" s="115"/>
      <c r="AX168" s="115"/>
      <c r="AY168" s="115"/>
      <c r="AZ168" s="119"/>
      <c r="CD168" s="119"/>
    </row>
    <row r="169" ht="21.0" customHeight="1">
      <c r="A169" s="119"/>
      <c r="B169" s="90"/>
      <c r="C169" s="119"/>
      <c r="D169" s="332"/>
      <c r="E169" s="90"/>
      <c r="F169" s="92"/>
      <c r="G169" s="92"/>
      <c r="H169" s="92"/>
      <c r="I169" s="119"/>
      <c r="J169" s="11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119"/>
      <c r="V169" s="119"/>
      <c r="W169" s="119"/>
      <c r="X169" s="119"/>
      <c r="Y169" s="119"/>
      <c r="Z169" s="23"/>
      <c r="AA169" s="119"/>
      <c r="AB169" s="337"/>
      <c r="AC169" s="115"/>
      <c r="AD169" s="102"/>
      <c r="AE169" s="4"/>
      <c r="AF169" s="103"/>
      <c r="AG169" s="104"/>
      <c r="AH169" s="105"/>
      <c r="AI169" s="106"/>
      <c r="AJ169" s="109"/>
      <c r="AK169" s="111"/>
      <c r="AL169" s="338"/>
      <c r="AM169" s="339"/>
      <c r="AN169" s="340"/>
      <c r="AO169" s="341"/>
      <c r="AP169" s="115"/>
      <c r="AQ169" s="341"/>
      <c r="AR169" s="115"/>
      <c r="AS169" s="341"/>
      <c r="AT169" s="115"/>
      <c r="AU169" s="341"/>
      <c r="AV169" s="115"/>
      <c r="AW169" s="115"/>
      <c r="AX169" s="115"/>
      <c r="AY169" s="115"/>
      <c r="AZ169" s="119"/>
      <c r="CD169" s="119"/>
    </row>
    <row r="170" ht="21.0" customHeight="1">
      <c r="A170" s="119"/>
      <c r="B170" s="90"/>
      <c r="C170" s="119"/>
      <c r="D170" s="332"/>
      <c r="E170" s="90"/>
      <c r="F170" s="92"/>
      <c r="G170" s="92"/>
      <c r="H170" s="92"/>
      <c r="I170" s="119"/>
      <c r="J170" s="11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119"/>
      <c r="V170" s="119"/>
      <c r="W170" s="119"/>
      <c r="X170" s="119"/>
      <c r="Y170" s="119"/>
      <c r="Z170" s="23"/>
      <c r="AA170" s="119"/>
      <c r="AB170" s="337"/>
      <c r="AC170" s="115"/>
      <c r="AD170" s="102"/>
      <c r="AE170" s="4"/>
      <c r="AF170" s="103"/>
      <c r="AG170" s="104"/>
      <c r="AH170" s="105"/>
      <c r="AI170" s="106"/>
      <c r="AJ170" s="109"/>
      <c r="AK170" s="111"/>
      <c r="AL170" s="338"/>
      <c r="AM170" s="339"/>
      <c r="AN170" s="340"/>
      <c r="AO170" s="341"/>
      <c r="AP170" s="115"/>
      <c r="AQ170" s="341"/>
      <c r="AR170" s="115"/>
      <c r="AS170" s="341"/>
      <c r="AT170" s="115"/>
      <c r="AU170" s="341"/>
      <c r="AV170" s="115"/>
      <c r="AW170" s="115"/>
      <c r="AX170" s="115"/>
      <c r="AY170" s="115"/>
      <c r="AZ170" s="119"/>
      <c r="CD170" s="119"/>
    </row>
    <row r="171" ht="21.0" customHeight="1">
      <c r="A171" s="119"/>
      <c r="B171" s="90"/>
      <c r="C171" s="119"/>
      <c r="D171" s="332"/>
      <c r="E171" s="90"/>
      <c r="F171" s="92"/>
      <c r="G171" s="92"/>
      <c r="H171" s="92"/>
      <c r="I171" s="119"/>
      <c r="J171" s="11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119"/>
      <c r="V171" s="119"/>
      <c r="W171" s="119"/>
      <c r="X171" s="119"/>
      <c r="Y171" s="119"/>
      <c r="Z171" s="23"/>
      <c r="AA171" s="119"/>
      <c r="AB171" s="337"/>
      <c r="AC171" s="115"/>
      <c r="AD171" s="102"/>
      <c r="AE171" s="4"/>
      <c r="AF171" s="103"/>
      <c r="AG171" s="104"/>
      <c r="AH171" s="105"/>
      <c r="AI171" s="106"/>
      <c r="AJ171" s="109"/>
      <c r="AK171" s="111"/>
      <c r="AL171" s="338"/>
      <c r="AM171" s="339"/>
      <c r="AN171" s="340"/>
      <c r="AO171" s="341"/>
      <c r="AP171" s="115"/>
      <c r="AQ171" s="341"/>
      <c r="AR171" s="115"/>
      <c r="AS171" s="341"/>
      <c r="AT171" s="115"/>
      <c r="AU171" s="341"/>
      <c r="AV171" s="115"/>
      <c r="AW171" s="115"/>
      <c r="AX171" s="115"/>
      <c r="AY171" s="115"/>
      <c r="AZ171" s="119"/>
      <c r="CD171" s="119"/>
    </row>
    <row r="172" ht="21.0" customHeight="1">
      <c r="A172" s="119"/>
      <c r="B172" s="90"/>
      <c r="C172" s="119"/>
      <c r="D172" s="332"/>
      <c r="E172" s="90"/>
      <c r="F172" s="92"/>
      <c r="G172" s="92"/>
      <c r="H172" s="92"/>
      <c r="I172" s="119"/>
      <c r="J172" s="11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119"/>
      <c r="V172" s="119"/>
      <c r="W172" s="119"/>
      <c r="X172" s="119"/>
      <c r="Y172" s="119"/>
      <c r="Z172" s="23"/>
      <c r="AA172" s="119"/>
      <c r="AB172" s="337"/>
      <c r="AC172" s="115"/>
      <c r="AD172" s="102"/>
      <c r="AE172" s="4"/>
      <c r="AF172" s="103"/>
      <c r="AG172" s="104"/>
      <c r="AH172" s="105"/>
      <c r="AI172" s="106"/>
      <c r="AJ172" s="109"/>
      <c r="AK172" s="111"/>
      <c r="AL172" s="338"/>
      <c r="AM172" s="339"/>
      <c r="AN172" s="340"/>
      <c r="AO172" s="341"/>
      <c r="AP172" s="115"/>
      <c r="AQ172" s="341"/>
      <c r="AR172" s="115"/>
      <c r="AS172" s="341"/>
      <c r="AT172" s="115"/>
      <c r="AU172" s="341"/>
      <c r="AV172" s="115"/>
      <c r="AW172" s="115"/>
      <c r="AX172" s="115"/>
      <c r="AY172" s="115"/>
      <c r="AZ172" s="119"/>
      <c r="CD172" s="119"/>
    </row>
    <row r="173" ht="21.0" customHeight="1">
      <c r="A173" s="119"/>
      <c r="B173" s="90"/>
      <c r="C173" s="119"/>
      <c r="D173" s="332"/>
      <c r="E173" s="90"/>
      <c r="F173" s="92"/>
      <c r="G173" s="92"/>
      <c r="H173" s="92"/>
      <c r="I173" s="119"/>
      <c r="J173" s="11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119"/>
      <c r="V173" s="119"/>
      <c r="W173" s="119"/>
      <c r="X173" s="119"/>
      <c r="Y173" s="119"/>
      <c r="Z173" s="23"/>
      <c r="AA173" s="119"/>
      <c r="AB173" s="337"/>
      <c r="AC173" s="115"/>
      <c r="AD173" s="102"/>
      <c r="AE173" s="4"/>
      <c r="AF173" s="103"/>
      <c r="AG173" s="104"/>
      <c r="AH173" s="105"/>
      <c r="AI173" s="106"/>
      <c r="AJ173" s="109"/>
      <c r="AK173" s="111"/>
      <c r="AL173" s="338"/>
      <c r="AM173" s="339"/>
      <c r="AN173" s="340"/>
      <c r="AO173" s="341"/>
      <c r="AP173" s="115"/>
      <c r="AQ173" s="341"/>
      <c r="AR173" s="115"/>
      <c r="AS173" s="341"/>
      <c r="AT173" s="115"/>
      <c r="AU173" s="341"/>
      <c r="AV173" s="115"/>
      <c r="AW173" s="115"/>
      <c r="AX173" s="115"/>
      <c r="AY173" s="115"/>
      <c r="AZ173" s="119"/>
      <c r="CD173" s="119"/>
    </row>
    <row r="174" ht="21.0" customHeight="1">
      <c r="A174" s="119"/>
      <c r="B174" s="90"/>
      <c r="C174" s="119"/>
      <c r="D174" s="332"/>
      <c r="E174" s="90"/>
      <c r="F174" s="92"/>
      <c r="G174" s="92"/>
      <c r="H174" s="92"/>
      <c r="I174" s="119"/>
      <c r="J174" s="11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119"/>
      <c r="V174" s="119"/>
      <c r="W174" s="119"/>
      <c r="X174" s="119"/>
      <c r="Y174" s="119"/>
      <c r="Z174" s="23"/>
      <c r="AA174" s="119"/>
      <c r="AB174" s="337"/>
      <c r="AC174" s="115"/>
      <c r="AD174" s="102"/>
      <c r="AE174" s="4"/>
      <c r="AF174" s="103"/>
      <c r="AG174" s="104"/>
      <c r="AH174" s="105"/>
      <c r="AI174" s="106"/>
      <c r="AJ174" s="109"/>
      <c r="AK174" s="111"/>
      <c r="AL174" s="338"/>
      <c r="AM174" s="339"/>
      <c r="AN174" s="340"/>
      <c r="AO174" s="341"/>
      <c r="AP174" s="115"/>
      <c r="AQ174" s="341"/>
      <c r="AR174" s="115"/>
      <c r="AS174" s="341"/>
      <c r="AT174" s="115"/>
      <c r="AU174" s="341"/>
      <c r="AV174" s="115"/>
      <c r="AW174" s="115"/>
      <c r="AX174" s="115"/>
      <c r="AY174" s="115"/>
      <c r="AZ174" s="119"/>
      <c r="CD174" s="119"/>
    </row>
    <row r="175" ht="21.0" customHeight="1">
      <c r="A175" s="119"/>
      <c r="B175" s="90"/>
      <c r="C175" s="119"/>
      <c r="D175" s="332"/>
      <c r="E175" s="90"/>
      <c r="F175" s="92"/>
      <c r="G175" s="92"/>
      <c r="H175" s="92"/>
      <c r="I175" s="119"/>
      <c r="J175" s="11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119"/>
      <c r="V175" s="119"/>
      <c r="W175" s="119"/>
      <c r="X175" s="119"/>
      <c r="Y175" s="119"/>
      <c r="Z175" s="23"/>
      <c r="AA175" s="119"/>
      <c r="AB175" s="337"/>
      <c r="AC175" s="115"/>
      <c r="AD175" s="102"/>
      <c r="AE175" s="4"/>
      <c r="AF175" s="103"/>
      <c r="AG175" s="104"/>
      <c r="AH175" s="105"/>
      <c r="AI175" s="106"/>
      <c r="AJ175" s="109"/>
      <c r="AK175" s="111"/>
      <c r="AL175" s="338"/>
      <c r="AM175" s="339"/>
      <c r="AN175" s="340"/>
      <c r="AO175" s="341"/>
      <c r="AP175" s="115"/>
      <c r="AQ175" s="341"/>
      <c r="AR175" s="115"/>
      <c r="AS175" s="341"/>
      <c r="AT175" s="115"/>
      <c r="AU175" s="341"/>
      <c r="AV175" s="115"/>
      <c r="AW175" s="115"/>
      <c r="AX175" s="115"/>
      <c r="AY175" s="115"/>
      <c r="AZ175" s="119"/>
      <c r="CD175" s="119"/>
    </row>
    <row r="176" ht="21.0" customHeight="1">
      <c r="A176" s="119"/>
      <c r="B176" s="90"/>
      <c r="C176" s="119"/>
      <c r="D176" s="332"/>
      <c r="E176" s="90"/>
      <c r="F176" s="92"/>
      <c r="G176" s="92"/>
      <c r="H176" s="92"/>
      <c r="I176" s="119"/>
      <c r="J176" s="11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119"/>
      <c r="V176" s="119"/>
      <c r="W176" s="119"/>
      <c r="X176" s="119"/>
      <c r="Y176" s="119"/>
      <c r="Z176" s="23"/>
      <c r="AA176" s="119"/>
      <c r="AB176" s="337"/>
      <c r="AC176" s="115"/>
      <c r="AD176" s="102"/>
      <c r="AE176" s="4"/>
      <c r="AF176" s="103"/>
      <c r="AG176" s="104"/>
      <c r="AH176" s="105"/>
      <c r="AI176" s="106"/>
      <c r="AJ176" s="109"/>
      <c r="AK176" s="111"/>
      <c r="AL176" s="338"/>
      <c r="AM176" s="339"/>
      <c r="AN176" s="340"/>
      <c r="AO176" s="341"/>
      <c r="AP176" s="115"/>
      <c r="AQ176" s="341"/>
      <c r="AR176" s="115"/>
      <c r="AS176" s="341"/>
      <c r="AT176" s="115"/>
      <c r="AU176" s="341"/>
      <c r="AV176" s="115"/>
      <c r="AW176" s="115"/>
      <c r="AX176" s="115"/>
      <c r="AY176" s="115"/>
      <c r="AZ176" s="119"/>
      <c r="CD176" s="119"/>
    </row>
    <row r="177" ht="21.0" customHeight="1">
      <c r="A177" s="119"/>
      <c r="B177" s="90"/>
      <c r="C177" s="119"/>
      <c r="D177" s="332"/>
      <c r="E177" s="90"/>
      <c r="F177" s="92"/>
      <c r="G177" s="92"/>
      <c r="H177" s="92"/>
      <c r="I177" s="119"/>
      <c r="J177" s="11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119"/>
      <c r="V177" s="119"/>
      <c r="W177" s="119"/>
      <c r="X177" s="119"/>
      <c r="Y177" s="119"/>
      <c r="Z177" s="23"/>
      <c r="AA177" s="119"/>
      <c r="AB177" s="337"/>
      <c r="AC177" s="115"/>
      <c r="AD177" s="102"/>
      <c r="AE177" s="4"/>
      <c r="AF177" s="103"/>
      <c r="AG177" s="104"/>
      <c r="AH177" s="105"/>
      <c r="AI177" s="106"/>
      <c r="AJ177" s="109"/>
      <c r="AK177" s="111"/>
      <c r="AL177" s="338"/>
      <c r="AM177" s="339"/>
      <c r="AN177" s="340"/>
      <c r="AO177" s="341"/>
      <c r="AP177" s="115"/>
      <c r="AQ177" s="341"/>
      <c r="AR177" s="115"/>
      <c r="AS177" s="341"/>
      <c r="AT177" s="115"/>
      <c r="AU177" s="341"/>
      <c r="AV177" s="115"/>
      <c r="AW177" s="115"/>
      <c r="AX177" s="115"/>
      <c r="AY177" s="115"/>
      <c r="AZ177" s="119"/>
      <c r="CD177" s="119"/>
    </row>
    <row r="178" ht="21.0" customHeight="1">
      <c r="A178" s="119"/>
      <c r="B178" s="90"/>
      <c r="C178" s="119"/>
      <c r="D178" s="332"/>
      <c r="E178" s="90"/>
      <c r="F178" s="92"/>
      <c r="G178" s="92"/>
      <c r="H178" s="92"/>
      <c r="I178" s="119"/>
      <c r="J178" s="11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119"/>
      <c r="V178" s="119"/>
      <c r="W178" s="119"/>
      <c r="X178" s="119"/>
      <c r="Y178" s="119"/>
      <c r="Z178" s="23"/>
      <c r="AA178" s="119"/>
      <c r="AB178" s="337"/>
      <c r="AC178" s="115"/>
      <c r="AD178" s="102"/>
      <c r="AE178" s="4"/>
      <c r="AF178" s="103"/>
      <c r="AG178" s="104"/>
      <c r="AH178" s="105"/>
      <c r="AI178" s="106"/>
      <c r="AJ178" s="109"/>
      <c r="AK178" s="111"/>
      <c r="AL178" s="338"/>
      <c r="AM178" s="339"/>
      <c r="AN178" s="340"/>
      <c r="AO178" s="341"/>
      <c r="AP178" s="115"/>
      <c r="AQ178" s="341"/>
      <c r="AR178" s="115"/>
      <c r="AS178" s="341"/>
      <c r="AT178" s="115"/>
      <c r="AU178" s="341"/>
      <c r="AV178" s="115"/>
      <c r="AW178" s="115"/>
      <c r="AX178" s="115"/>
      <c r="AY178" s="115"/>
      <c r="AZ178" s="119"/>
      <c r="CD178" s="119"/>
    </row>
    <row r="179" ht="21.0" customHeight="1">
      <c r="A179" s="119"/>
      <c r="B179" s="90"/>
      <c r="C179" s="119"/>
      <c r="D179" s="332"/>
      <c r="E179" s="90"/>
      <c r="F179" s="92"/>
      <c r="G179" s="92"/>
      <c r="H179" s="92"/>
      <c r="I179" s="119"/>
      <c r="J179" s="11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119"/>
      <c r="V179" s="119"/>
      <c r="W179" s="119"/>
      <c r="X179" s="119"/>
      <c r="Y179" s="119"/>
      <c r="Z179" s="23"/>
      <c r="AA179" s="119"/>
      <c r="AB179" s="337"/>
      <c r="AC179" s="115"/>
      <c r="AD179" s="102"/>
      <c r="AE179" s="4"/>
      <c r="AF179" s="103"/>
      <c r="AG179" s="104"/>
      <c r="AH179" s="105"/>
      <c r="AI179" s="106"/>
      <c r="AJ179" s="109"/>
      <c r="AK179" s="111"/>
      <c r="AL179" s="338"/>
      <c r="AM179" s="339"/>
      <c r="AN179" s="340"/>
      <c r="AO179" s="341"/>
      <c r="AP179" s="115"/>
      <c r="AQ179" s="341"/>
      <c r="AR179" s="115"/>
      <c r="AS179" s="341"/>
      <c r="AT179" s="115"/>
      <c r="AU179" s="341"/>
      <c r="AV179" s="115"/>
      <c r="AW179" s="115"/>
      <c r="AX179" s="115"/>
      <c r="AY179" s="115"/>
      <c r="AZ179" s="119"/>
      <c r="CD179" s="119"/>
    </row>
    <row r="180" ht="21.0" customHeight="1">
      <c r="A180" s="119"/>
      <c r="B180" s="90"/>
      <c r="C180" s="119"/>
      <c r="D180" s="332"/>
      <c r="E180" s="90"/>
      <c r="F180" s="92"/>
      <c r="G180" s="92"/>
      <c r="H180" s="92"/>
      <c r="I180" s="119"/>
      <c r="J180" s="11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119"/>
      <c r="V180" s="119"/>
      <c r="W180" s="119"/>
      <c r="X180" s="119"/>
      <c r="Y180" s="119"/>
      <c r="Z180" s="23"/>
      <c r="AA180" s="119"/>
      <c r="AB180" s="337"/>
      <c r="AC180" s="115"/>
      <c r="AD180" s="102"/>
      <c r="AE180" s="4"/>
      <c r="AF180" s="103"/>
      <c r="AG180" s="104"/>
      <c r="AH180" s="105"/>
      <c r="AI180" s="106"/>
      <c r="AJ180" s="109"/>
      <c r="AK180" s="111"/>
      <c r="AL180" s="338"/>
      <c r="AM180" s="339"/>
      <c r="AN180" s="340"/>
      <c r="AO180" s="341"/>
      <c r="AP180" s="115"/>
      <c r="AQ180" s="341"/>
      <c r="AR180" s="115"/>
      <c r="AS180" s="341"/>
      <c r="AT180" s="115"/>
      <c r="AU180" s="341"/>
      <c r="AV180" s="115"/>
      <c r="AW180" s="115"/>
      <c r="AX180" s="115"/>
      <c r="AY180" s="115"/>
      <c r="AZ180" s="119"/>
      <c r="CD180" s="119"/>
    </row>
    <row r="181" ht="21.0" customHeight="1">
      <c r="A181" s="119"/>
      <c r="B181" s="90"/>
      <c r="C181" s="119"/>
      <c r="D181" s="332"/>
      <c r="E181" s="90"/>
      <c r="F181" s="92"/>
      <c r="G181" s="92"/>
      <c r="H181" s="92"/>
      <c r="I181" s="119"/>
      <c r="J181" s="11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119"/>
      <c r="V181" s="119"/>
      <c r="W181" s="119"/>
      <c r="X181" s="119"/>
      <c r="Y181" s="119"/>
      <c r="Z181" s="23"/>
      <c r="AA181" s="119"/>
      <c r="AB181" s="337"/>
      <c r="AC181" s="115"/>
      <c r="AD181" s="102"/>
      <c r="AE181" s="4"/>
      <c r="AF181" s="103"/>
      <c r="AG181" s="104"/>
      <c r="AH181" s="105"/>
      <c r="AI181" s="106"/>
      <c r="AJ181" s="109"/>
      <c r="AK181" s="111"/>
      <c r="AL181" s="338"/>
      <c r="AM181" s="339"/>
      <c r="AN181" s="340"/>
      <c r="AO181" s="341"/>
      <c r="AP181" s="115"/>
      <c r="AQ181" s="341"/>
      <c r="AR181" s="115"/>
      <c r="AS181" s="341"/>
      <c r="AT181" s="115"/>
      <c r="AU181" s="341"/>
      <c r="AV181" s="115"/>
      <c r="AW181" s="115"/>
      <c r="AX181" s="115"/>
      <c r="AY181" s="115"/>
      <c r="AZ181" s="119"/>
      <c r="CD181" s="119"/>
    </row>
    <row r="182" ht="21.0" customHeight="1">
      <c r="A182" s="119"/>
      <c r="B182" s="90"/>
      <c r="C182" s="119"/>
      <c r="D182" s="332"/>
      <c r="E182" s="90"/>
      <c r="F182" s="92"/>
      <c r="G182" s="92"/>
      <c r="H182" s="92"/>
      <c r="I182" s="119"/>
      <c r="J182" s="11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119"/>
      <c r="V182" s="119"/>
      <c r="W182" s="119"/>
      <c r="X182" s="119"/>
      <c r="Y182" s="119"/>
      <c r="Z182" s="23"/>
      <c r="AA182" s="119"/>
      <c r="AB182" s="337"/>
      <c r="AC182" s="115"/>
      <c r="AD182" s="102"/>
      <c r="AE182" s="4"/>
      <c r="AF182" s="103"/>
      <c r="AG182" s="104"/>
      <c r="AH182" s="105"/>
      <c r="AI182" s="106"/>
      <c r="AJ182" s="109"/>
      <c r="AK182" s="111"/>
      <c r="AL182" s="338"/>
      <c r="AM182" s="339"/>
      <c r="AN182" s="340"/>
      <c r="AO182" s="341"/>
      <c r="AP182" s="115"/>
      <c r="AQ182" s="341"/>
      <c r="AR182" s="115"/>
      <c r="AS182" s="341"/>
      <c r="AT182" s="115"/>
      <c r="AU182" s="341"/>
      <c r="AV182" s="115"/>
      <c r="AW182" s="115"/>
      <c r="AX182" s="115"/>
      <c r="AY182" s="115"/>
      <c r="AZ182" s="119"/>
      <c r="CD182" s="119"/>
    </row>
    <row r="183" ht="21.0" customHeight="1">
      <c r="A183" s="119"/>
      <c r="B183" s="90"/>
      <c r="C183" s="119"/>
      <c r="D183" s="332"/>
      <c r="E183" s="90"/>
      <c r="F183" s="92"/>
      <c r="G183" s="92"/>
      <c r="H183" s="92"/>
      <c r="I183" s="119"/>
      <c r="J183" s="11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119"/>
      <c r="V183" s="119"/>
      <c r="W183" s="119"/>
      <c r="X183" s="119"/>
      <c r="Y183" s="119"/>
      <c r="Z183" s="23"/>
      <c r="AA183" s="119"/>
      <c r="AB183" s="337"/>
      <c r="AC183" s="115"/>
      <c r="AD183" s="102"/>
      <c r="AE183" s="4"/>
      <c r="AF183" s="103"/>
      <c r="AG183" s="104"/>
      <c r="AH183" s="105"/>
      <c r="AI183" s="106"/>
      <c r="AJ183" s="109"/>
      <c r="AK183" s="111"/>
      <c r="AL183" s="338"/>
      <c r="AM183" s="339"/>
      <c r="AN183" s="340"/>
      <c r="AO183" s="341"/>
      <c r="AP183" s="115"/>
      <c r="AQ183" s="341"/>
      <c r="AR183" s="115"/>
      <c r="AS183" s="341"/>
      <c r="AT183" s="115"/>
      <c r="AU183" s="341"/>
      <c r="AV183" s="115"/>
      <c r="AW183" s="115"/>
      <c r="AX183" s="115"/>
      <c r="AY183" s="115"/>
      <c r="AZ183" s="119"/>
      <c r="CD183" s="119"/>
    </row>
    <row r="184" ht="21.0" customHeight="1">
      <c r="A184" s="119"/>
      <c r="B184" s="90"/>
      <c r="C184" s="119"/>
      <c r="D184" s="332"/>
      <c r="E184" s="90"/>
      <c r="F184" s="92"/>
      <c r="G184" s="92"/>
      <c r="H184" s="92"/>
      <c r="I184" s="119"/>
      <c r="J184" s="11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119"/>
      <c r="V184" s="119"/>
      <c r="W184" s="119"/>
      <c r="X184" s="119"/>
      <c r="Y184" s="119"/>
      <c r="Z184" s="23"/>
      <c r="AA184" s="119"/>
      <c r="AB184" s="337"/>
      <c r="AC184" s="115"/>
      <c r="AD184" s="102"/>
      <c r="AE184" s="4"/>
      <c r="AF184" s="103"/>
      <c r="AG184" s="104"/>
      <c r="AH184" s="105"/>
      <c r="AI184" s="106"/>
      <c r="AJ184" s="109"/>
      <c r="AK184" s="111"/>
      <c r="AL184" s="338"/>
      <c r="AM184" s="339"/>
      <c r="AN184" s="340"/>
      <c r="AO184" s="341"/>
      <c r="AP184" s="115"/>
      <c r="AQ184" s="341"/>
      <c r="AR184" s="115"/>
      <c r="AS184" s="341"/>
      <c r="AT184" s="115"/>
      <c r="AU184" s="341"/>
      <c r="AV184" s="115"/>
      <c r="AW184" s="115"/>
      <c r="AX184" s="115"/>
      <c r="AY184" s="115"/>
      <c r="AZ184" s="119"/>
      <c r="CD184" s="119"/>
    </row>
    <row r="185" ht="21.0" customHeight="1">
      <c r="A185" s="119"/>
      <c r="B185" s="90"/>
      <c r="C185" s="119"/>
      <c r="D185" s="332"/>
      <c r="E185" s="90"/>
      <c r="F185" s="92"/>
      <c r="G185" s="92"/>
      <c r="H185" s="92"/>
      <c r="I185" s="119"/>
      <c r="J185" s="11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119"/>
      <c r="V185" s="119"/>
      <c r="W185" s="119"/>
      <c r="X185" s="119"/>
      <c r="Y185" s="119"/>
      <c r="Z185" s="23"/>
      <c r="AA185" s="119"/>
      <c r="AB185" s="337"/>
      <c r="AC185" s="115"/>
      <c r="AD185" s="102"/>
      <c r="AE185" s="4"/>
      <c r="AF185" s="103"/>
      <c r="AG185" s="104"/>
      <c r="AH185" s="105"/>
      <c r="AI185" s="106"/>
      <c r="AJ185" s="109"/>
      <c r="AK185" s="111"/>
      <c r="AL185" s="338"/>
      <c r="AM185" s="339"/>
      <c r="AN185" s="340"/>
      <c r="AO185" s="341"/>
      <c r="AP185" s="115"/>
      <c r="AQ185" s="341"/>
      <c r="AR185" s="115"/>
      <c r="AS185" s="341"/>
      <c r="AT185" s="115"/>
      <c r="AU185" s="341"/>
      <c r="AV185" s="115"/>
      <c r="AW185" s="115"/>
      <c r="AX185" s="115"/>
      <c r="AY185" s="115"/>
      <c r="AZ185" s="119"/>
      <c r="CD185" s="119"/>
    </row>
    <row r="186" ht="21.0" customHeight="1">
      <c r="A186" s="119"/>
      <c r="B186" s="90"/>
      <c r="C186" s="119"/>
      <c r="D186" s="332"/>
      <c r="E186" s="90"/>
      <c r="F186" s="92"/>
      <c r="G186" s="92"/>
      <c r="H186" s="92"/>
      <c r="I186" s="119"/>
      <c r="J186" s="11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119"/>
      <c r="V186" s="119"/>
      <c r="W186" s="119"/>
      <c r="X186" s="119"/>
      <c r="Y186" s="119"/>
      <c r="Z186" s="23"/>
      <c r="AA186" s="119"/>
      <c r="AB186" s="337"/>
      <c r="AC186" s="115"/>
      <c r="AD186" s="102"/>
      <c r="AE186" s="4"/>
      <c r="AF186" s="103"/>
      <c r="AG186" s="104"/>
      <c r="AH186" s="105"/>
      <c r="AI186" s="106"/>
      <c r="AJ186" s="109"/>
      <c r="AK186" s="111"/>
      <c r="AL186" s="338"/>
      <c r="AM186" s="339"/>
      <c r="AN186" s="340"/>
      <c r="AO186" s="341"/>
      <c r="AP186" s="115"/>
      <c r="AQ186" s="341"/>
      <c r="AR186" s="115"/>
      <c r="AS186" s="341"/>
      <c r="AT186" s="115"/>
      <c r="AU186" s="341"/>
      <c r="AV186" s="115"/>
      <c r="AW186" s="115"/>
      <c r="AX186" s="115"/>
      <c r="AY186" s="115"/>
      <c r="AZ186" s="119"/>
      <c r="CD186" s="119"/>
    </row>
    <row r="187" ht="21.0" customHeight="1">
      <c r="A187" s="119"/>
      <c r="B187" s="90"/>
      <c r="C187" s="119"/>
      <c r="D187" s="332"/>
      <c r="E187" s="90"/>
      <c r="F187" s="92"/>
      <c r="G187" s="92"/>
      <c r="H187" s="92"/>
      <c r="I187" s="119"/>
      <c r="J187" s="11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119"/>
      <c r="V187" s="119"/>
      <c r="W187" s="119"/>
      <c r="X187" s="119"/>
      <c r="Y187" s="119"/>
      <c r="Z187" s="23"/>
      <c r="AA187" s="119"/>
      <c r="AB187" s="337"/>
      <c r="AC187" s="115"/>
      <c r="AD187" s="102"/>
      <c r="AE187" s="4"/>
      <c r="AF187" s="103"/>
      <c r="AG187" s="104"/>
      <c r="AH187" s="105"/>
      <c r="AI187" s="106"/>
      <c r="AJ187" s="109"/>
      <c r="AK187" s="111"/>
      <c r="AL187" s="338"/>
      <c r="AM187" s="339"/>
      <c r="AN187" s="340"/>
      <c r="AO187" s="341"/>
      <c r="AP187" s="115"/>
      <c r="AQ187" s="341"/>
      <c r="AR187" s="115"/>
      <c r="AS187" s="341"/>
      <c r="AT187" s="115"/>
      <c r="AU187" s="341"/>
      <c r="AV187" s="115"/>
      <c r="AW187" s="115"/>
      <c r="AX187" s="115"/>
      <c r="AY187" s="115"/>
      <c r="AZ187" s="119"/>
      <c r="CD187" s="119"/>
    </row>
    <row r="188" ht="21.0" customHeight="1">
      <c r="A188" s="119"/>
      <c r="B188" s="90"/>
      <c r="C188" s="119"/>
      <c r="D188" s="332"/>
      <c r="E188" s="90"/>
      <c r="F188" s="92"/>
      <c r="G188" s="92"/>
      <c r="H188" s="92"/>
      <c r="I188" s="119"/>
      <c r="J188" s="11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119"/>
      <c r="V188" s="119"/>
      <c r="W188" s="119"/>
      <c r="X188" s="119"/>
      <c r="Y188" s="119"/>
      <c r="Z188" s="23"/>
      <c r="AA188" s="119"/>
      <c r="AB188" s="337"/>
      <c r="AC188" s="115"/>
      <c r="AD188" s="102"/>
      <c r="AE188" s="4"/>
      <c r="AF188" s="103"/>
      <c r="AG188" s="104"/>
      <c r="AH188" s="105"/>
      <c r="AI188" s="106"/>
      <c r="AJ188" s="109"/>
      <c r="AK188" s="111"/>
      <c r="AL188" s="338"/>
      <c r="AM188" s="339"/>
      <c r="AN188" s="340"/>
      <c r="AO188" s="341"/>
      <c r="AP188" s="115"/>
      <c r="AQ188" s="341"/>
      <c r="AR188" s="115"/>
      <c r="AS188" s="341"/>
      <c r="AT188" s="115"/>
      <c r="AU188" s="341"/>
      <c r="AV188" s="115"/>
      <c r="AW188" s="115"/>
      <c r="AX188" s="115"/>
      <c r="AY188" s="115"/>
      <c r="AZ188" s="119"/>
      <c r="CD188" s="119"/>
    </row>
    <row r="189" ht="21.0" customHeight="1">
      <c r="A189" s="119"/>
      <c r="B189" s="90"/>
      <c r="C189" s="119"/>
      <c r="D189" s="332"/>
      <c r="E189" s="90"/>
      <c r="F189" s="92"/>
      <c r="G189" s="92"/>
      <c r="H189" s="92"/>
      <c r="I189" s="119"/>
      <c r="J189" s="11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119"/>
      <c r="V189" s="119"/>
      <c r="W189" s="119"/>
      <c r="X189" s="119"/>
      <c r="Y189" s="119"/>
      <c r="Z189" s="23"/>
      <c r="AA189" s="119"/>
      <c r="AB189" s="337"/>
      <c r="AC189" s="115"/>
      <c r="AD189" s="102"/>
      <c r="AE189" s="4"/>
      <c r="AF189" s="103"/>
      <c r="AG189" s="104"/>
      <c r="AH189" s="105"/>
      <c r="AI189" s="106"/>
      <c r="AJ189" s="109"/>
      <c r="AK189" s="111"/>
      <c r="AL189" s="338"/>
      <c r="AM189" s="339"/>
      <c r="AN189" s="340"/>
      <c r="AO189" s="341"/>
      <c r="AP189" s="115"/>
      <c r="AQ189" s="341"/>
      <c r="AR189" s="115"/>
      <c r="AS189" s="341"/>
      <c r="AT189" s="115"/>
      <c r="AU189" s="341"/>
      <c r="AV189" s="115"/>
      <c r="AW189" s="115"/>
      <c r="AX189" s="115"/>
      <c r="AY189" s="115"/>
      <c r="AZ189" s="119"/>
      <c r="CD189" s="119"/>
    </row>
    <row r="190" ht="21.0" customHeight="1">
      <c r="A190" s="119"/>
      <c r="B190" s="90"/>
      <c r="C190" s="119"/>
      <c r="D190" s="332"/>
      <c r="E190" s="90"/>
      <c r="F190" s="92"/>
      <c r="G190" s="92"/>
      <c r="H190" s="92"/>
      <c r="I190" s="119"/>
      <c r="J190" s="11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119"/>
      <c r="V190" s="119"/>
      <c r="W190" s="119"/>
      <c r="X190" s="119"/>
      <c r="Y190" s="119"/>
      <c r="Z190" s="23"/>
      <c r="AA190" s="119"/>
      <c r="AB190" s="337"/>
      <c r="AC190" s="115"/>
      <c r="AD190" s="102"/>
      <c r="AE190" s="4"/>
      <c r="AF190" s="103"/>
      <c r="AG190" s="104"/>
      <c r="AH190" s="105"/>
      <c r="AI190" s="106"/>
      <c r="AJ190" s="109"/>
      <c r="AK190" s="111"/>
      <c r="AL190" s="338"/>
      <c r="AM190" s="339"/>
      <c r="AN190" s="340"/>
      <c r="AO190" s="341"/>
      <c r="AP190" s="115"/>
      <c r="AQ190" s="341"/>
      <c r="AR190" s="115"/>
      <c r="AS190" s="341"/>
      <c r="AT190" s="115"/>
      <c r="AU190" s="341"/>
      <c r="AV190" s="115"/>
      <c r="AW190" s="115"/>
      <c r="AX190" s="115"/>
      <c r="AY190" s="115"/>
      <c r="AZ190" s="119"/>
      <c r="CD190" s="119"/>
    </row>
    <row r="191" ht="21.0" customHeight="1">
      <c r="A191" s="119"/>
      <c r="B191" s="90"/>
      <c r="C191" s="119"/>
      <c r="D191" s="332"/>
      <c r="E191" s="90"/>
      <c r="F191" s="92"/>
      <c r="G191" s="92"/>
      <c r="H191" s="92"/>
      <c r="I191" s="119"/>
      <c r="J191" s="11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119"/>
      <c r="V191" s="119"/>
      <c r="W191" s="119"/>
      <c r="X191" s="119"/>
      <c r="Y191" s="119"/>
      <c r="Z191" s="23"/>
      <c r="AA191" s="119"/>
      <c r="AB191" s="337"/>
      <c r="AC191" s="115"/>
      <c r="AD191" s="102"/>
      <c r="AE191" s="4"/>
      <c r="AF191" s="103"/>
      <c r="AG191" s="104"/>
      <c r="AH191" s="105"/>
      <c r="AI191" s="106"/>
      <c r="AJ191" s="109"/>
      <c r="AK191" s="111"/>
      <c r="AL191" s="338"/>
      <c r="AM191" s="339"/>
      <c r="AN191" s="340"/>
      <c r="AO191" s="341"/>
      <c r="AP191" s="115"/>
      <c r="AQ191" s="341"/>
      <c r="AR191" s="115"/>
      <c r="AS191" s="341"/>
      <c r="AT191" s="115"/>
      <c r="AU191" s="341"/>
      <c r="AV191" s="115"/>
      <c r="AW191" s="115"/>
      <c r="AX191" s="115"/>
      <c r="AY191" s="115"/>
      <c r="AZ191" s="119"/>
      <c r="CD191" s="119"/>
    </row>
    <row r="192" ht="21.0" customHeight="1">
      <c r="A192" s="119"/>
      <c r="B192" s="90"/>
      <c r="C192" s="119"/>
      <c r="D192" s="332"/>
      <c r="E192" s="90"/>
      <c r="F192" s="92"/>
      <c r="G192" s="92"/>
      <c r="H192" s="92"/>
      <c r="I192" s="119"/>
      <c r="J192" s="11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119"/>
      <c r="V192" s="119"/>
      <c r="W192" s="119"/>
      <c r="X192" s="119"/>
      <c r="Y192" s="119"/>
      <c r="Z192" s="23"/>
      <c r="AA192" s="119"/>
      <c r="AB192" s="337"/>
      <c r="AC192" s="115"/>
      <c r="AD192" s="102"/>
      <c r="AE192" s="4"/>
      <c r="AF192" s="103"/>
      <c r="AG192" s="104"/>
      <c r="AH192" s="105"/>
      <c r="AI192" s="106"/>
      <c r="AJ192" s="109"/>
      <c r="AK192" s="111"/>
      <c r="AL192" s="338"/>
      <c r="AM192" s="339"/>
      <c r="AN192" s="340"/>
      <c r="AO192" s="341"/>
      <c r="AP192" s="115"/>
      <c r="AQ192" s="341"/>
      <c r="AR192" s="115"/>
      <c r="AS192" s="341"/>
      <c r="AT192" s="115"/>
      <c r="AU192" s="341"/>
      <c r="AV192" s="115"/>
      <c r="AW192" s="115"/>
      <c r="AX192" s="115"/>
      <c r="AY192" s="115"/>
      <c r="AZ192" s="119"/>
      <c r="CD192" s="119"/>
    </row>
    <row r="193" ht="21.0" customHeight="1">
      <c r="A193" s="119"/>
      <c r="B193" s="90"/>
      <c r="C193" s="119"/>
      <c r="D193" s="332"/>
      <c r="E193" s="90"/>
      <c r="F193" s="92"/>
      <c r="G193" s="92"/>
      <c r="H193" s="92"/>
      <c r="I193" s="119"/>
      <c r="J193" s="11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119"/>
      <c r="V193" s="119"/>
      <c r="W193" s="119"/>
      <c r="X193" s="119"/>
      <c r="Y193" s="119"/>
      <c r="Z193" s="23"/>
      <c r="AA193" s="119"/>
      <c r="AB193" s="337"/>
      <c r="AC193" s="115"/>
      <c r="AD193" s="102"/>
      <c r="AE193" s="4"/>
      <c r="AF193" s="103"/>
      <c r="AG193" s="104"/>
      <c r="AH193" s="105"/>
      <c r="AI193" s="106"/>
      <c r="AJ193" s="109"/>
      <c r="AK193" s="111"/>
      <c r="AL193" s="338"/>
      <c r="AM193" s="339"/>
      <c r="AN193" s="340"/>
      <c r="AO193" s="341"/>
      <c r="AP193" s="115"/>
      <c r="AQ193" s="341"/>
      <c r="AR193" s="115"/>
      <c r="AS193" s="341"/>
      <c r="AT193" s="115"/>
      <c r="AU193" s="341"/>
      <c r="AV193" s="115"/>
      <c r="AW193" s="115"/>
      <c r="AX193" s="115"/>
      <c r="AY193" s="115"/>
      <c r="AZ193" s="119"/>
      <c r="CD193" s="119"/>
    </row>
    <row r="194" ht="21.0" customHeight="1">
      <c r="A194" s="119"/>
      <c r="B194" s="90"/>
      <c r="C194" s="119"/>
      <c r="D194" s="332"/>
      <c r="E194" s="90"/>
      <c r="F194" s="92"/>
      <c r="G194" s="92"/>
      <c r="H194" s="92"/>
      <c r="I194" s="119"/>
      <c r="J194" s="11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119"/>
      <c r="V194" s="119"/>
      <c r="W194" s="119"/>
      <c r="X194" s="119"/>
      <c r="Y194" s="119"/>
      <c r="Z194" s="23"/>
      <c r="AA194" s="119"/>
      <c r="AB194" s="337"/>
      <c r="AC194" s="115"/>
      <c r="AD194" s="102"/>
      <c r="AE194" s="4"/>
      <c r="AF194" s="103"/>
      <c r="AG194" s="104"/>
      <c r="AH194" s="105"/>
      <c r="AI194" s="106"/>
      <c r="AJ194" s="109"/>
      <c r="AK194" s="111"/>
      <c r="AL194" s="338"/>
      <c r="AM194" s="339"/>
      <c r="AN194" s="340"/>
      <c r="AO194" s="341"/>
      <c r="AP194" s="115"/>
      <c r="AQ194" s="341"/>
      <c r="AR194" s="115"/>
      <c r="AS194" s="341"/>
      <c r="AT194" s="115"/>
      <c r="AU194" s="341"/>
      <c r="AV194" s="115"/>
      <c r="AW194" s="115"/>
      <c r="AX194" s="115"/>
      <c r="AY194" s="115"/>
      <c r="AZ194" s="119"/>
      <c r="CD194" s="119"/>
    </row>
    <row r="195" ht="21.0" customHeight="1">
      <c r="A195" s="119"/>
      <c r="B195" s="90"/>
      <c r="C195" s="119"/>
      <c r="D195" s="332"/>
      <c r="E195" s="90"/>
      <c r="F195" s="92"/>
      <c r="G195" s="92"/>
      <c r="H195" s="92"/>
      <c r="I195" s="119"/>
      <c r="J195" s="11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119"/>
      <c r="V195" s="119"/>
      <c r="W195" s="119"/>
      <c r="X195" s="119"/>
      <c r="Y195" s="119"/>
      <c r="Z195" s="23"/>
      <c r="AA195" s="119"/>
      <c r="AB195" s="337"/>
      <c r="AC195" s="115"/>
      <c r="AD195" s="102"/>
      <c r="AE195" s="4"/>
      <c r="AF195" s="103"/>
      <c r="AG195" s="104"/>
      <c r="AH195" s="105"/>
      <c r="AI195" s="106"/>
      <c r="AJ195" s="109"/>
      <c r="AK195" s="111"/>
      <c r="AL195" s="338"/>
      <c r="AM195" s="339"/>
      <c r="AN195" s="340"/>
      <c r="AO195" s="341"/>
      <c r="AP195" s="115"/>
      <c r="AQ195" s="341"/>
      <c r="AR195" s="115"/>
      <c r="AS195" s="341"/>
      <c r="AT195" s="115"/>
      <c r="AU195" s="341"/>
      <c r="AV195" s="115"/>
      <c r="AW195" s="115"/>
      <c r="AX195" s="115"/>
      <c r="AY195" s="115"/>
      <c r="AZ195" s="119"/>
      <c r="CD195" s="119"/>
    </row>
    <row r="196" ht="21.0" customHeight="1">
      <c r="A196" s="119"/>
      <c r="B196" s="90"/>
      <c r="C196" s="119"/>
      <c r="D196" s="332"/>
      <c r="E196" s="90"/>
      <c r="F196" s="92"/>
      <c r="G196" s="92"/>
      <c r="H196" s="92"/>
      <c r="I196" s="119"/>
      <c r="J196" s="11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119"/>
      <c r="V196" s="119"/>
      <c r="W196" s="119"/>
      <c r="X196" s="119"/>
      <c r="Y196" s="119"/>
      <c r="Z196" s="23"/>
      <c r="AA196" s="119"/>
      <c r="AB196" s="337"/>
      <c r="AC196" s="115"/>
      <c r="AD196" s="102"/>
      <c r="AE196" s="4"/>
      <c r="AF196" s="103"/>
      <c r="AG196" s="104"/>
      <c r="AH196" s="105"/>
      <c r="AI196" s="106"/>
      <c r="AJ196" s="109"/>
      <c r="AK196" s="111"/>
      <c r="AL196" s="338"/>
      <c r="AM196" s="339"/>
      <c r="AN196" s="340"/>
      <c r="AO196" s="341"/>
      <c r="AP196" s="115"/>
      <c r="AQ196" s="341"/>
      <c r="AR196" s="115"/>
      <c r="AS196" s="341"/>
      <c r="AT196" s="115"/>
      <c r="AU196" s="341"/>
      <c r="AV196" s="115"/>
      <c r="AW196" s="115"/>
      <c r="AX196" s="115"/>
      <c r="AY196" s="115"/>
      <c r="AZ196" s="119"/>
      <c r="CD196" s="119"/>
    </row>
    <row r="197" ht="21.0" customHeight="1">
      <c r="A197" s="119"/>
      <c r="B197" s="90"/>
      <c r="C197" s="119"/>
      <c r="D197" s="332"/>
      <c r="E197" s="90"/>
      <c r="F197" s="92"/>
      <c r="G197" s="92"/>
      <c r="H197" s="92"/>
      <c r="I197" s="119"/>
      <c r="J197" s="11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119"/>
      <c r="V197" s="119"/>
      <c r="W197" s="119"/>
      <c r="X197" s="119"/>
      <c r="Y197" s="119"/>
      <c r="Z197" s="23"/>
      <c r="AA197" s="119"/>
      <c r="AB197" s="337"/>
      <c r="AC197" s="115"/>
      <c r="AD197" s="102"/>
      <c r="AE197" s="4"/>
      <c r="AF197" s="103"/>
      <c r="AG197" s="104"/>
      <c r="AH197" s="105"/>
      <c r="AI197" s="106"/>
      <c r="AJ197" s="109"/>
      <c r="AK197" s="111"/>
      <c r="AL197" s="338"/>
      <c r="AM197" s="339"/>
      <c r="AN197" s="340"/>
      <c r="AO197" s="341"/>
      <c r="AP197" s="115"/>
      <c r="AQ197" s="341"/>
      <c r="AR197" s="115"/>
      <c r="AS197" s="341"/>
      <c r="AT197" s="115"/>
      <c r="AU197" s="341"/>
      <c r="AV197" s="115"/>
      <c r="AW197" s="115"/>
      <c r="AX197" s="115"/>
      <c r="AY197" s="115"/>
      <c r="AZ197" s="119"/>
      <c r="CD197" s="119"/>
    </row>
    <row r="198" ht="21.0" customHeight="1">
      <c r="A198" s="119"/>
      <c r="B198" s="90"/>
      <c r="C198" s="119"/>
      <c r="D198" s="332"/>
      <c r="E198" s="90"/>
      <c r="F198" s="92"/>
      <c r="G198" s="92"/>
      <c r="H198" s="92"/>
      <c r="I198" s="119"/>
      <c r="J198" s="11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119"/>
      <c r="V198" s="119"/>
      <c r="W198" s="119"/>
      <c r="X198" s="119"/>
      <c r="Y198" s="119"/>
      <c r="Z198" s="23"/>
      <c r="AA198" s="119"/>
      <c r="AB198" s="337"/>
      <c r="AC198" s="115"/>
      <c r="AD198" s="102"/>
      <c r="AE198" s="4"/>
      <c r="AF198" s="103"/>
      <c r="AG198" s="104"/>
      <c r="AH198" s="105"/>
      <c r="AI198" s="106"/>
      <c r="AJ198" s="109"/>
      <c r="AK198" s="111"/>
      <c r="AL198" s="338"/>
      <c r="AM198" s="339"/>
      <c r="AN198" s="340"/>
      <c r="AO198" s="341"/>
      <c r="AP198" s="115"/>
      <c r="AQ198" s="341"/>
      <c r="AR198" s="115"/>
      <c r="AS198" s="341"/>
      <c r="AT198" s="115"/>
      <c r="AU198" s="341"/>
      <c r="AV198" s="115"/>
      <c r="AW198" s="115"/>
      <c r="AX198" s="115"/>
      <c r="AY198" s="115"/>
      <c r="AZ198" s="119"/>
      <c r="CD198" s="119"/>
    </row>
    <row r="199" ht="21.0" customHeight="1">
      <c r="A199" s="119"/>
      <c r="B199" s="90"/>
      <c r="C199" s="119"/>
      <c r="D199" s="332"/>
      <c r="E199" s="90"/>
      <c r="F199" s="92"/>
      <c r="G199" s="92"/>
      <c r="H199" s="92"/>
      <c r="I199" s="119"/>
      <c r="J199" s="11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119"/>
      <c r="V199" s="119"/>
      <c r="W199" s="119"/>
      <c r="X199" s="119"/>
      <c r="Y199" s="119"/>
      <c r="Z199" s="23"/>
      <c r="AA199" s="119"/>
      <c r="AB199" s="337"/>
      <c r="AC199" s="115"/>
      <c r="AD199" s="102"/>
      <c r="AE199" s="4"/>
      <c r="AF199" s="103"/>
      <c r="AG199" s="104"/>
      <c r="AH199" s="105"/>
      <c r="AI199" s="106"/>
      <c r="AJ199" s="109"/>
      <c r="AK199" s="111"/>
      <c r="AL199" s="338"/>
      <c r="AM199" s="339"/>
      <c r="AN199" s="340"/>
      <c r="AO199" s="341"/>
      <c r="AP199" s="115"/>
      <c r="AQ199" s="341"/>
      <c r="AR199" s="115"/>
      <c r="AS199" s="341"/>
      <c r="AT199" s="115"/>
      <c r="AU199" s="341"/>
      <c r="AV199" s="115"/>
      <c r="AW199" s="115"/>
      <c r="AX199" s="115"/>
      <c r="AY199" s="115"/>
      <c r="AZ199" s="119"/>
      <c r="CD199" s="119"/>
    </row>
    <row r="200" ht="21.0" customHeight="1">
      <c r="A200" s="119"/>
      <c r="B200" s="90"/>
      <c r="C200" s="119"/>
      <c r="D200" s="332"/>
      <c r="E200" s="90"/>
      <c r="F200" s="92"/>
      <c r="G200" s="92"/>
      <c r="H200" s="92"/>
      <c r="I200" s="119"/>
      <c r="J200" s="11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119"/>
      <c r="V200" s="119"/>
      <c r="W200" s="119"/>
      <c r="X200" s="119"/>
      <c r="Y200" s="119"/>
      <c r="Z200" s="23"/>
      <c r="AA200" s="119"/>
      <c r="AB200" s="337"/>
      <c r="AC200" s="115"/>
      <c r="AD200" s="102"/>
      <c r="AE200" s="4"/>
      <c r="AF200" s="103"/>
      <c r="AG200" s="104"/>
      <c r="AH200" s="105"/>
      <c r="AI200" s="106"/>
      <c r="AJ200" s="109"/>
      <c r="AK200" s="111"/>
      <c r="AL200" s="338"/>
      <c r="AM200" s="339"/>
      <c r="AN200" s="340"/>
      <c r="AO200" s="341"/>
      <c r="AP200" s="115"/>
      <c r="AQ200" s="341"/>
      <c r="AR200" s="115"/>
      <c r="AS200" s="341"/>
      <c r="AT200" s="115"/>
      <c r="AU200" s="341"/>
      <c r="AV200" s="115"/>
      <c r="AW200" s="115"/>
      <c r="AX200" s="115"/>
      <c r="AY200" s="115"/>
      <c r="AZ200" s="119"/>
      <c r="CD200" s="119"/>
    </row>
    <row r="201" ht="21.0" customHeight="1">
      <c r="A201" s="119"/>
      <c r="B201" s="90"/>
      <c r="C201" s="119"/>
      <c r="D201" s="332"/>
      <c r="E201" s="90"/>
      <c r="F201" s="92"/>
      <c r="G201" s="92"/>
      <c r="H201" s="92"/>
      <c r="I201" s="119"/>
      <c r="J201" s="11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119"/>
      <c r="V201" s="119"/>
      <c r="W201" s="119"/>
      <c r="X201" s="119"/>
      <c r="Y201" s="119"/>
      <c r="Z201" s="23"/>
      <c r="AA201" s="119"/>
      <c r="AB201" s="337"/>
      <c r="AC201" s="115"/>
      <c r="AD201" s="102"/>
      <c r="AE201" s="4"/>
      <c r="AF201" s="103"/>
      <c r="AG201" s="104"/>
      <c r="AH201" s="105"/>
      <c r="AI201" s="106"/>
      <c r="AJ201" s="109"/>
      <c r="AK201" s="111"/>
      <c r="AL201" s="338"/>
      <c r="AM201" s="339"/>
      <c r="AN201" s="340"/>
      <c r="AO201" s="341"/>
      <c r="AP201" s="115"/>
      <c r="AQ201" s="341"/>
      <c r="AR201" s="115"/>
      <c r="AS201" s="341"/>
      <c r="AT201" s="115"/>
      <c r="AU201" s="341"/>
      <c r="AV201" s="115"/>
      <c r="AW201" s="115"/>
      <c r="AX201" s="115"/>
      <c r="AY201" s="115"/>
      <c r="AZ201" s="119"/>
      <c r="CD201" s="119"/>
    </row>
    <row r="202" ht="21.0" customHeight="1">
      <c r="A202" s="119"/>
      <c r="B202" s="90"/>
      <c r="C202" s="119"/>
      <c r="D202" s="332"/>
      <c r="E202" s="90"/>
      <c r="F202" s="92"/>
      <c r="G202" s="92"/>
      <c r="H202" s="92"/>
      <c r="I202" s="119"/>
      <c r="J202" s="119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119"/>
      <c r="V202" s="119"/>
      <c r="W202" s="119"/>
      <c r="X202" s="119"/>
      <c r="Y202" s="119"/>
      <c r="Z202" s="23"/>
      <c r="AA202" s="119"/>
      <c r="AB202" s="337"/>
      <c r="AC202" s="115"/>
      <c r="AD202" s="102"/>
      <c r="AE202" s="4"/>
      <c r="AF202" s="103"/>
      <c r="AG202" s="104"/>
      <c r="AH202" s="105"/>
      <c r="AI202" s="106"/>
      <c r="AJ202" s="109"/>
      <c r="AK202" s="111"/>
      <c r="AL202" s="338"/>
      <c r="AM202" s="339"/>
      <c r="AN202" s="340"/>
      <c r="AO202" s="341"/>
      <c r="AP202" s="115"/>
      <c r="AQ202" s="341"/>
      <c r="AR202" s="115"/>
      <c r="AS202" s="341"/>
      <c r="AT202" s="115"/>
      <c r="AU202" s="341"/>
      <c r="AV202" s="115"/>
      <c r="AW202" s="115"/>
      <c r="AX202" s="115"/>
      <c r="AY202" s="115"/>
      <c r="AZ202" s="119"/>
      <c r="CD202" s="119"/>
    </row>
    <row r="203" ht="21.0" customHeight="1">
      <c r="A203" s="119"/>
      <c r="B203" s="90"/>
      <c r="C203" s="119"/>
      <c r="D203" s="332"/>
      <c r="E203" s="90"/>
      <c r="F203" s="92"/>
      <c r="G203" s="92"/>
      <c r="H203" s="92"/>
      <c r="I203" s="119"/>
      <c r="J203" s="119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119"/>
      <c r="V203" s="119"/>
      <c r="W203" s="119"/>
      <c r="X203" s="119"/>
      <c r="Y203" s="119"/>
      <c r="Z203" s="23"/>
      <c r="AA203" s="119"/>
      <c r="AB203" s="337"/>
      <c r="AC203" s="115"/>
      <c r="AD203" s="102"/>
      <c r="AE203" s="4"/>
      <c r="AF203" s="103"/>
      <c r="AG203" s="104"/>
      <c r="AH203" s="105"/>
      <c r="AI203" s="106"/>
      <c r="AJ203" s="109"/>
      <c r="AK203" s="111"/>
      <c r="AL203" s="338"/>
      <c r="AM203" s="339"/>
      <c r="AN203" s="340"/>
      <c r="AO203" s="341"/>
      <c r="AP203" s="115"/>
      <c r="AQ203" s="341"/>
      <c r="AR203" s="115"/>
      <c r="AS203" s="341"/>
      <c r="AT203" s="115"/>
      <c r="AU203" s="341"/>
      <c r="AV203" s="115"/>
      <c r="AW203" s="115"/>
      <c r="AX203" s="115"/>
      <c r="AY203" s="115"/>
      <c r="AZ203" s="119"/>
      <c r="CD203" s="119"/>
    </row>
    <row r="204" ht="21.0" customHeight="1">
      <c r="A204" s="119"/>
      <c r="B204" s="90"/>
      <c r="C204" s="119"/>
      <c r="D204" s="332"/>
      <c r="E204" s="90"/>
      <c r="F204" s="92"/>
      <c r="G204" s="92"/>
      <c r="H204" s="92"/>
      <c r="I204" s="119"/>
      <c r="J204" s="119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119"/>
      <c r="V204" s="119"/>
      <c r="W204" s="119"/>
      <c r="X204" s="119"/>
      <c r="Y204" s="119"/>
      <c r="Z204" s="23"/>
      <c r="AA204" s="119"/>
      <c r="AB204" s="337"/>
      <c r="AC204" s="115"/>
      <c r="AD204" s="102"/>
      <c r="AE204" s="4"/>
      <c r="AF204" s="103"/>
      <c r="AG204" s="104"/>
      <c r="AH204" s="105"/>
      <c r="AI204" s="106"/>
      <c r="AJ204" s="109"/>
      <c r="AK204" s="111"/>
      <c r="AL204" s="338"/>
      <c r="AM204" s="339"/>
      <c r="AN204" s="340"/>
      <c r="AO204" s="341"/>
      <c r="AP204" s="115"/>
      <c r="AQ204" s="341"/>
      <c r="AR204" s="115"/>
      <c r="AS204" s="341"/>
      <c r="AT204" s="115"/>
      <c r="AU204" s="341"/>
      <c r="AV204" s="115"/>
      <c r="AW204" s="115"/>
      <c r="AX204" s="115"/>
      <c r="AY204" s="115"/>
      <c r="AZ204" s="119"/>
      <c r="CD204" s="119"/>
    </row>
    <row r="205" ht="21.0" customHeight="1">
      <c r="A205" s="119"/>
      <c r="B205" s="90"/>
      <c r="C205" s="119"/>
      <c r="D205" s="332"/>
      <c r="E205" s="90"/>
      <c r="F205" s="92"/>
      <c r="G205" s="92"/>
      <c r="H205" s="92"/>
      <c r="I205" s="119"/>
      <c r="J205" s="119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119"/>
      <c r="V205" s="119"/>
      <c r="W205" s="119"/>
      <c r="X205" s="119"/>
      <c r="Y205" s="119"/>
      <c r="Z205" s="23"/>
      <c r="AA205" s="119"/>
      <c r="AB205" s="337"/>
      <c r="AC205" s="115"/>
      <c r="AD205" s="102"/>
      <c r="AE205" s="4"/>
      <c r="AF205" s="103"/>
      <c r="AG205" s="104"/>
      <c r="AH205" s="105"/>
      <c r="AI205" s="106"/>
      <c r="AJ205" s="109"/>
      <c r="AK205" s="111"/>
      <c r="AL205" s="338"/>
      <c r="AM205" s="339"/>
      <c r="AN205" s="340"/>
      <c r="AO205" s="341"/>
      <c r="AP205" s="115"/>
      <c r="AQ205" s="341"/>
      <c r="AR205" s="115"/>
      <c r="AS205" s="341"/>
      <c r="AT205" s="115"/>
      <c r="AU205" s="341"/>
      <c r="AV205" s="115"/>
      <c r="AW205" s="115"/>
      <c r="AX205" s="115"/>
      <c r="AY205" s="115"/>
      <c r="AZ205" s="119"/>
      <c r="CD205" s="119"/>
    </row>
    <row r="206" ht="21.0" customHeight="1">
      <c r="A206" s="119"/>
      <c r="B206" s="90"/>
      <c r="C206" s="119"/>
      <c r="D206" s="332"/>
      <c r="E206" s="90"/>
      <c r="F206" s="92"/>
      <c r="G206" s="92"/>
      <c r="H206" s="92"/>
      <c r="I206" s="119"/>
      <c r="J206" s="119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119"/>
      <c r="V206" s="119"/>
      <c r="W206" s="119"/>
      <c r="X206" s="119"/>
      <c r="Y206" s="119"/>
      <c r="Z206" s="23"/>
      <c r="AA206" s="119"/>
      <c r="AB206" s="337"/>
      <c r="AC206" s="115"/>
      <c r="AD206" s="102"/>
      <c r="AE206" s="4"/>
      <c r="AF206" s="103"/>
      <c r="AG206" s="104"/>
      <c r="AH206" s="105"/>
      <c r="AI206" s="106"/>
      <c r="AJ206" s="109"/>
      <c r="AK206" s="111"/>
      <c r="AL206" s="338"/>
      <c r="AM206" s="339"/>
      <c r="AN206" s="340"/>
      <c r="AO206" s="341"/>
      <c r="AP206" s="115"/>
      <c r="AQ206" s="341"/>
      <c r="AR206" s="115"/>
      <c r="AS206" s="341"/>
      <c r="AT206" s="115"/>
      <c r="AU206" s="341"/>
      <c r="AV206" s="115"/>
      <c r="AW206" s="115"/>
      <c r="AX206" s="115"/>
      <c r="AY206" s="115"/>
      <c r="AZ206" s="119"/>
      <c r="CD206" s="119"/>
    </row>
    <row r="207" ht="21.0" customHeight="1">
      <c r="A207" s="119"/>
      <c r="B207" s="90"/>
      <c r="C207" s="119"/>
      <c r="D207" s="332"/>
      <c r="E207" s="90"/>
      <c r="F207" s="92"/>
      <c r="G207" s="92"/>
      <c r="H207" s="92"/>
      <c r="I207" s="119"/>
      <c r="J207" s="119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119"/>
      <c r="V207" s="119"/>
      <c r="W207" s="119"/>
      <c r="X207" s="119"/>
      <c r="Y207" s="119"/>
      <c r="Z207" s="23"/>
      <c r="AA207" s="119"/>
      <c r="AB207" s="337"/>
      <c r="AC207" s="115"/>
      <c r="AD207" s="102"/>
      <c r="AE207" s="4"/>
      <c r="AF207" s="103"/>
      <c r="AG207" s="104"/>
      <c r="AH207" s="105"/>
      <c r="AI207" s="106"/>
      <c r="AJ207" s="109"/>
      <c r="AK207" s="111"/>
      <c r="AL207" s="338"/>
      <c r="AM207" s="339"/>
      <c r="AN207" s="340"/>
      <c r="AO207" s="341"/>
      <c r="AP207" s="115"/>
      <c r="AQ207" s="341"/>
      <c r="AR207" s="115"/>
      <c r="AS207" s="341"/>
      <c r="AT207" s="115"/>
      <c r="AU207" s="341"/>
      <c r="AV207" s="115"/>
      <c r="AW207" s="115"/>
      <c r="AX207" s="115"/>
      <c r="AY207" s="115"/>
      <c r="AZ207" s="119"/>
      <c r="CD207" s="119"/>
    </row>
    <row r="208" ht="21.0" customHeight="1">
      <c r="A208" s="119"/>
      <c r="B208" s="90"/>
      <c r="C208" s="119"/>
      <c r="D208" s="332"/>
      <c r="E208" s="90"/>
      <c r="F208" s="92"/>
      <c r="G208" s="92"/>
      <c r="H208" s="92"/>
      <c r="I208" s="119"/>
      <c r="J208" s="119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119"/>
      <c r="V208" s="119"/>
      <c r="W208" s="119"/>
      <c r="X208" s="119"/>
      <c r="Y208" s="119"/>
      <c r="Z208" s="23"/>
      <c r="AA208" s="119"/>
      <c r="AB208" s="337"/>
      <c r="AC208" s="115"/>
      <c r="AD208" s="102"/>
      <c r="AE208" s="4"/>
      <c r="AF208" s="103"/>
      <c r="AG208" s="104"/>
      <c r="AH208" s="105"/>
      <c r="AI208" s="106"/>
      <c r="AJ208" s="109"/>
      <c r="AK208" s="111"/>
      <c r="AL208" s="338"/>
      <c r="AM208" s="339"/>
      <c r="AN208" s="340"/>
      <c r="AO208" s="341"/>
      <c r="AP208" s="115"/>
      <c r="AQ208" s="341"/>
      <c r="AR208" s="115"/>
      <c r="AS208" s="341"/>
      <c r="AT208" s="115"/>
      <c r="AU208" s="341"/>
      <c r="AV208" s="115"/>
      <c r="AW208" s="115"/>
      <c r="AX208" s="115"/>
      <c r="AY208" s="115"/>
      <c r="AZ208" s="119"/>
      <c r="CD208" s="119"/>
    </row>
    <row r="209" ht="21.0" customHeight="1">
      <c r="A209" s="119"/>
      <c r="B209" s="90"/>
      <c r="C209" s="119"/>
      <c r="D209" s="332"/>
      <c r="E209" s="90"/>
      <c r="F209" s="92"/>
      <c r="G209" s="92"/>
      <c r="H209" s="92"/>
      <c r="I209" s="119"/>
      <c r="J209" s="119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119"/>
      <c r="V209" s="119"/>
      <c r="W209" s="119"/>
      <c r="X209" s="119"/>
      <c r="Y209" s="119"/>
      <c r="Z209" s="23"/>
      <c r="AA209" s="119"/>
      <c r="AB209" s="337"/>
      <c r="AC209" s="115"/>
      <c r="AD209" s="102"/>
      <c r="AE209" s="4"/>
      <c r="AF209" s="103"/>
      <c r="AG209" s="104"/>
      <c r="AH209" s="105"/>
      <c r="AI209" s="106"/>
      <c r="AJ209" s="109"/>
      <c r="AK209" s="111"/>
      <c r="AL209" s="338"/>
      <c r="AM209" s="339"/>
      <c r="AN209" s="340"/>
      <c r="AO209" s="341"/>
      <c r="AP209" s="115"/>
      <c r="AQ209" s="341"/>
      <c r="AR209" s="115"/>
      <c r="AS209" s="341"/>
      <c r="AT209" s="115"/>
      <c r="AU209" s="341"/>
      <c r="AV209" s="115"/>
      <c r="AW209" s="115"/>
      <c r="AX209" s="115"/>
      <c r="AY209" s="115"/>
      <c r="AZ209" s="119"/>
      <c r="CD209" s="119"/>
    </row>
    <row r="210" ht="21.0" customHeight="1">
      <c r="A210" s="119"/>
      <c r="B210" s="90"/>
      <c r="C210" s="119"/>
      <c r="D210" s="332"/>
      <c r="E210" s="90"/>
      <c r="F210" s="92"/>
      <c r="G210" s="92"/>
      <c r="H210" s="92"/>
      <c r="I210" s="119"/>
      <c r="J210" s="119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119"/>
      <c r="V210" s="119"/>
      <c r="W210" s="119"/>
      <c r="X210" s="119"/>
      <c r="Y210" s="119"/>
      <c r="Z210" s="23"/>
      <c r="AA210" s="119"/>
      <c r="AB210" s="337"/>
      <c r="AC210" s="115"/>
      <c r="AD210" s="102"/>
      <c r="AE210" s="4"/>
      <c r="AF210" s="103"/>
      <c r="AG210" s="104"/>
      <c r="AH210" s="105"/>
      <c r="AI210" s="106"/>
      <c r="AJ210" s="109"/>
      <c r="AK210" s="111"/>
      <c r="AL210" s="338"/>
      <c r="AM210" s="339"/>
      <c r="AN210" s="340"/>
      <c r="AO210" s="341"/>
      <c r="AP210" s="115"/>
      <c r="AQ210" s="341"/>
      <c r="AR210" s="115"/>
      <c r="AS210" s="341"/>
      <c r="AT210" s="115"/>
      <c r="AU210" s="341"/>
      <c r="AV210" s="115"/>
      <c r="AW210" s="115"/>
      <c r="AX210" s="115"/>
      <c r="AY210" s="115"/>
      <c r="AZ210" s="119"/>
      <c r="CD210" s="119"/>
    </row>
    <row r="211" ht="21.0" customHeight="1">
      <c r="A211" s="119"/>
      <c r="B211" s="90"/>
      <c r="C211" s="119"/>
      <c r="D211" s="332"/>
      <c r="E211" s="90"/>
      <c r="F211" s="92"/>
      <c r="G211" s="92"/>
      <c r="H211" s="92"/>
      <c r="I211" s="119"/>
      <c r="J211" s="119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119"/>
      <c r="V211" s="119"/>
      <c r="W211" s="119"/>
      <c r="X211" s="119"/>
      <c r="Y211" s="119"/>
      <c r="Z211" s="23"/>
      <c r="AA211" s="119"/>
      <c r="AB211" s="337"/>
      <c r="AC211" s="115"/>
      <c r="AD211" s="102"/>
      <c r="AE211" s="4"/>
      <c r="AF211" s="103"/>
      <c r="AG211" s="104"/>
      <c r="AH211" s="105"/>
      <c r="AI211" s="106"/>
      <c r="AJ211" s="109"/>
      <c r="AK211" s="111"/>
      <c r="AL211" s="338"/>
      <c r="AM211" s="339"/>
      <c r="AN211" s="340"/>
      <c r="AO211" s="341"/>
      <c r="AP211" s="115"/>
      <c r="AQ211" s="341"/>
      <c r="AR211" s="115"/>
      <c r="AS211" s="341"/>
      <c r="AT211" s="115"/>
      <c r="AU211" s="341"/>
      <c r="AV211" s="115"/>
      <c r="AW211" s="115"/>
      <c r="AX211" s="115"/>
      <c r="AY211" s="115"/>
      <c r="AZ211" s="119"/>
      <c r="CD211" s="119"/>
    </row>
    <row r="212" ht="21.0" customHeight="1">
      <c r="A212" s="119"/>
      <c r="B212" s="90"/>
      <c r="C212" s="119"/>
      <c r="D212" s="332"/>
      <c r="E212" s="90"/>
      <c r="F212" s="92"/>
      <c r="G212" s="92"/>
      <c r="H212" s="92"/>
      <c r="I212" s="119"/>
      <c r="J212" s="119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119"/>
      <c r="V212" s="119"/>
      <c r="W212" s="119"/>
      <c r="X212" s="119"/>
      <c r="Y212" s="119"/>
      <c r="Z212" s="23"/>
      <c r="AA212" s="119"/>
      <c r="AB212" s="337"/>
      <c r="AC212" s="115"/>
      <c r="AD212" s="102"/>
      <c r="AE212" s="4"/>
      <c r="AF212" s="103"/>
      <c r="AG212" s="104"/>
      <c r="AH212" s="105"/>
      <c r="AI212" s="106"/>
      <c r="AJ212" s="109"/>
      <c r="AK212" s="111"/>
      <c r="AL212" s="338"/>
      <c r="AM212" s="339"/>
      <c r="AN212" s="340"/>
      <c r="AO212" s="341"/>
      <c r="AP212" s="115"/>
      <c r="AQ212" s="341"/>
      <c r="AR212" s="115"/>
      <c r="AS212" s="341"/>
      <c r="AT212" s="115"/>
      <c r="AU212" s="341"/>
      <c r="AV212" s="115"/>
      <c r="AW212" s="115"/>
      <c r="AX212" s="115"/>
      <c r="AY212" s="115"/>
      <c r="AZ212" s="119"/>
      <c r="CD212" s="119"/>
    </row>
    <row r="213" ht="21.0" customHeight="1">
      <c r="A213" s="119"/>
      <c r="B213" s="90"/>
      <c r="C213" s="119"/>
      <c r="D213" s="332"/>
      <c r="E213" s="90"/>
      <c r="F213" s="92"/>
      <c r="G213" s="92"/>
      <c r="H213" s="92"/>
      <c r="I213" s="119"/>
      <c r="J213" s="119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119"/>
      <c r="V213" s="119"/>
      <c r="W213" s="119"/>
      <c r="X213" s="119"/>
      <c r="Y213" s="119"/>
      <c r="Z213" s="23"/>
      <c r="AA213" s="119"/>
      <c r="AB213" s="337"/>
      <c r="AC213" s="115"/>
      <c r="AD213" s="102"/>
      <c r="AE213" s="4"/>
      <c r="AF213" s="103"/>
      <c r="AG213" s="104"/>
      <c r="AH213" s="105"/>
      <c r="AI213" s="106"/>
      <c r="AJ213" s="109"/>
      <c r="AK213" s="111"/>
      <c r="AL213" s="338"/>
      <c r="AM213" s="339"/>
      <c r="AN213" s="340"/>
      <c r="AO213" s="341"/>
      <c r="AP213" s="115"/>
      <c r="AQ213" s="341"/>
      <c r="AR213" s="115"/>
      <c r="AS213" s="341"/>
      <c r="AT213" s="115"/>
      <c r="AU213" s="341"/>
      <c r="AV213" s="115"/>
      <c r="AW213" s="115"/>
      <c r="AX213" s="115"/>
      <c r="AY213" s="115"/>
      <c r="AZ213" s="119"/>
      <c r="CD213" s="119"/>
    </row>
    <row r="214" ht="21.0" customHeight="1">
      <c r="A214" s="119"/>
      <c r="B214" s="90"/>
      <c r="C214" s="119"/>
      <c r="D214" s="332"/>
      <c r="E214" s="90"/>
      <c r="F214" s="92"/>
      <c r="G214" s="92"/>
      <c r="H214" s="92"/>
      <c r="I214" s="119"/>
      <c r="J214" s="119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119"/>
      <c r="V214" s="119"/>
      <c r="W214" s="119"/>
      <c r="X214" s="119"/>
      <c r="Y214" s="119"/>
      <c r="Z214" s="23"/>
      <c r="AA214" s="119"/>
      <c r="AB214" s="337"/>
      <c r="AC214" s="115"/>
      <c r="AD214" s="102"/>
      <c r="AE214" s="4"/>
      <c r="AF214" s="103"/>
      <c r="AG214" s="104"/>
      <c r="AH214" s="105"/>
      <c r="AI214" s="106"/>
      <c r="AJ214" s="109"/>
      <c r="AK214" s="111"/>
      <c r="AL214" s="338"/>
      <c r="AM214" s="339"/>
      <c r="AN214" s="340"/>
      <c r="AO214" s="341"/>
      <c r="AP214" s="115"/>
      <c r="AQ214" s="341"/>
      <c r="AR214" s="115"/>
      <c r="AS214" s="341"/>
      <c r="AT214" s="115"/>
      <c r="AU214" s="341"/>
      <c r="AV214" s="115"/>
      <c r="AW214" s="115"/>
      <c r="AX214" s="115"/>
      <c r="AY214" s="115"/>
      <c r="AZ214" s="119"/>
      <c r="CD214" s="119"/>
    </row>
    <row r="215" ht="21.0" customHeight="1">
      <c r="A215" s="119"/>
      <c r="B215" s="90"/>
      <c r="C215" s="119"/>
      <c r="D215" s="332"/>
      <c r="E215" s="90"/>
      <c r="F215" s="92"/>
      <c r="G215" s="92"/>
      <c r="H215" s="92"/>
      <c r="I215" s="119"/>
      <c r="J215" s="119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119"/>
      <c r="V215" s="119"/>
      <c r="W215" s="119"/>
      <c r="X215" s="119"/>
      <c r="Y215" s="119"/>
      <c r="Z215" s="23"/>
      <c r="AA215" s="119"/>
      <c r="AB215" s="337"/>
      <c r="AC215" s="115"/>
      <c r="AD215" s="102"/>
      <c r="AE215" s="4"/>
      <c r="AF215" s="103"/>
      <c r="AG215" s="104"/>
      <c r="AH215" s="105"/>
      <c r="AI215" s="106"/>
      <c r="AJ215" s="109"/>
      <c r="AK215" s="111"/>
      <c r="AL215" s="338"/>
      <c r="AM215" s="339"/>
      <c r="AN215" s="340"/>
      <c r="AO215" s="341"/>
      <c r="AP215" s="115"/>
      <c r="AQ215" s="341"/>
      <c r="AR215" s="115"/>
      <c r="AS215" s="341"/>
      <c r="AT215" s="115"/>
      <c r="AU215" s="341"/>
      <c r="AV215" s="115"/>
      <c r="AW215" s="115"/>
      <c r="AX215" s="115"/>
      <c r="AY215" s="115"/>
      <c r="AZ215" s="119"/>
      <c r="CD215" s="119"/>
    </row>
    <row r="216" ht="21.0" customHeight="1">
      <c r="A216" s="119"/>
      <c r="B216" s="90"/>
      <c r="C216" s="119"/>
      <c r="D216" s="332"/>
      <c r="E216" s="90"/>
      <c r="F216" s="92"/>
      <c r="G216" s="92"/>
      <c r="H216" s="92"/>
      <c r="I216" s="119"/>
      <c r="J216" s="119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119"/>
      <c r="V216" s="119"/>
      <c r="W216" s="119"/>
      <c r="X216" s="119"/>
      <c r="Y216" s="119"/>
      <c r="Z216" s="23"/>
      <c r="AA216" s="119"/>
      <c r="AB216" s="337"/>
      <c r="AC216" s="115"/>
      <c r="AD216" s="102"/>
      <c r="AE216" s="4"/>
      <c r="AF216" s="103"/>
      <c r="AG216" s="104"/>
      <c r="AH216" s="105"/>
      <c r="AI216" s="106"/>
      <c r="AJ216" s="109"/>
      <c r="AK216" s="111"/>
      <c r="AL216" s="338"/>
      <c r="AM216" s="339"/>
      <c r="AN216" s="340"/>
      <c r="AO216" s="341"/>
      <c r="AP216" s="115"/>
      <c r="AQ216" s="341"/>
      <c r="AR216" s="115"/>
      <c r="AS216" s="341"/>
      <c r="AT216" s="115"/>
      <c r="AU216" s="341"/>
      <c r="AV216" s="115"/>
      <c r="AW216" s="115"/>
      <c r="AX216" s="115"/>
      <c r="AY216" s="115"/>
      <c r="AZ216" s="119"/>
      <c r="CD216" s="119"/>
    </row>
    <row r="217" ht="21.0" customHeight="1">
      <c r="A217" s="119"/>
      <c r="B217" s="90"/>
      <c r="C217" s="119"/>
      <c r="D217" s="332"/>
      <c r="E217" s="90"/>
      <c r="F217" s="92"/>
      <c r="G217" s="92"/>
      <c r="H217" s="92"/>
      <c r="I217" s="119"/>
      <c r="J217" s="119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119"/>
      <c r="V217" s="119"/>
      <c r="W217" s="119"/>
      <c r="X217" s="119"/>
      <c r="Y217" s="119"/>
      <c r="Z217" s="23"/>
      <c r="AA217" s="119"/>
      <c r="AB217" s="337"/>
      <c r="AC217" s="115"/>
      <c r="AD217" s="102"/>
      <c r="AE217" s="4"/>
      <c r="AF217" s="103"/>
      <c r="AG217" s="104"/>
      <c r="AH217" s="105"/>
      <c r="AI217" s="106"/>
      <c r="AJ217" s="109"/>
      <c r="AK217" s="111"/>
      <c r="AL217" s="338"/>
      <c r="AM217" s="339"/>
      <c r="AN217" s="340"/>
      <c r="AO217" s="341"/>
      <c r="AP217" s="115"/>
      <c r="AQ217" s="341"/>
      <c r="AR217" s="115"/>
      <c r="AS217" s="341"/>
      <c r="AT217" s="115"/>
      <c r="AU217" s="341"/>
      <c r="AV217" s="115"/>
      <c r="AW217" s="115"/>
      <c r="AX217" s="115"/>
      <c r="AY217" s="115"/>
      <c r="AZ217" s="119"/>
      <c r="CD217" s="119"/>
    </row>
    <row r="218" ht="21.0" customHeight="1">
      <c r="A218" s="119"/>
      <c r="B218" s="90"/>
      <c r="C218" s="119"/>
      <c r="D218" s="332"/>
      <c r="E218" s="90"/>
      <c r="F218" s="92"/>
      <c r="G218" s="92"/>
      <c r="H218" s="92"/>
      <c r="I218" s="119"/>
      <c r="J218" s="119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119"/>
      <c r="V218" s="119"/>
      <c r="W218" s="119"/>
      <c r="X218" s="119"/>
      <c r="Y218" s="119"/>
      <c r="Z218" s="23"/>
      <c r="AA218" s="119"/>
      <c r="AB218" s="337"/>
      <c r="AC218" s="115"/>
      <c r="AD218" s="102"/>
      <c r="AE218" s="4"/>
      <c r="AF218" s="103"/>
      <c r="AG218" s="104"/>
      <c r="AH218" s="105"/>
      <c r="AI218" s="106"/>
      <c r="AJ218" s="109"/>
      <c r="AK218" s="111"/>
      <c r="AL218" s="338"/>
      <c r="AM218" s="339"/>
      <c r="AN218" s="340"/>
      <c r="AO218" s="341"/>
      <c r="AP218" s="115"/>
      <c r="AQ218" s="341"/>
      <c r="AR218" s="115"/>
      <c r="AS218" s="341"/>
      <c r="AT218" s="115"/>
      <c r="AU218" s="341"/>
      <c r="AV218" s="115"/>
      <c r="AW218" s="115"/>
      <c r="AX218" s="115"/>
      <c r="AY218" s="115"/>
      <c r="AZ218" s="119"/>
      <c r="CD218" s="119"/>
    </row>
    <row r="219" ht="21.0" customHeight="1">
      <c r="A219" s="119"/>
      <c r="B219" s="90"/>
      <c r="C219" s="119"/>
      <c r="D219" s="332"/>
      <c r="E219" s="90"/>
      <c r="F219" s="92"/>
      <c r="G219" s="92"/>
      <c r="H219" s="92"/>
      <c r="I219" s="119"/>
      <c r="J219" s="119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119"/>
      <c r="V219" s="119"/>
      <c r="W219" s="119"/>
      <c r="X219" s="119"/>
      <c r="Y219" s="119"/>
      <c r="Z219" s="23"/>
      <c r="AA219" s="119"/>
      <c r="AB219" s="337"/>
      <c r="AC219" s="115"/>
      <c r="AD219" s="102"/>
      <c r="AE219" s="4"/>
      <c r="AF219" s="103"/>
      <c r="AG219" s="104"/>
      <c r="AH219" s="105"/>
      <c r="AI219" s="106"/>
      <c r="AJ219" s="109"/>
      <c r="AK219" s="111"/>
      <c r="AL219" s="338"/>
      <c r="AM219" s="339"/>
      <c r="AN219" s="340"/>
      <c r="AO219" s="341"/>
      <c r="AP219" s="115"/>
      <c r="AQ219" s="341"/>
      <c r="AR219" s="115"/>
      <c r="AS219" s="341"/>
      <c r="AT219" s="115"/>
      <c r="AU219" s="341"/>
      <c r="AV219" s="115"/>
      <c r="AW219" s="115"/>
      <c r="AX219" s="115"/>
      <c r="AY219" s="115"/>
      <c r="AZ219" s="119"/>
      <c r="CD219" s="119"/>
    </row>
    <row r="220" ht="21.0" customHeight="1">
      <c r="A220" s="119"/>
      <c r="B220" s="90"/>
      <c r="C220" s="119"/>
      <c r="D220" s="332"/>
      <c r="E220" s="90"/>
      <c r="F220" s="92"/>
      <c r="G220" s="92"/>
      <c r="H220" s="92"/>
      <c r="I220" s="119"/>
      <c r="J220" s="119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119"/>
      <c r="V220" s="119"/>
      <c r="W220" s="119"/>
      <c r="X220" s="119"/>
      <c r="Y220" s="119"/>
      <c r="Z220" s="23"/>
      <c r="AA220" s="119"/>
      <c r="AB220" s="337"/>
      <c r="AC220" s="115"/>
      <c r="AD220" s="102"/>
      <c r="AE220" s="4"/>
      <c r="AF220" s="103"/>
      <c r="AG220" s="104"/>
      <c r="AH220" s="105"/>
      <c r="AI220" s="106"/>
      <c r="AJ220" s="109"/>
      <c r="AK220" s="111"/>
      <c r="AL220" s="338"/>
      <c r="AM220" s="339"/>
      <c r="AN220" s="340"/>
      <c r="AO220" s="341"/>
      <c r="AP220" s="115"/>
      <c r="AQ220" s="341"/>
      <c r="AR220" s="115"/>
      <c r="AS220" s="341"/>
      <c r="AT220" s="115"/>
      <c r="AU220" s="341"/>
      <c r="AV220" s="115"/>
      <c r="AW220" s="115"/>
      <c r="AX220" s="115"/>
      <c r="AY220" s="115"/>
      <c r="AZ220" s="119"/>
      <c r="CD220" s="119"/>
    </row>
    <row r="221" ht="21.0" customHeight="1">
      <c r="A221" s="119"/>
      <c r="B221" s="90"/>
      <c r="C221" s="119"/>
      <c r="D221" s="332"/>
      <c r="E221" s="90"/>
      <c r="F221" s="92"/>
      <c r="G221" s="92"/>
      <c r="H221" s="92"/>
      <c r="I221" s="119"/>
      <c r="J221" s="119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119"/>
      <c r="V221" s="119"/>
      <c r="W221" s="119"/>
      <c r="X221" s="119"/>
      <c r="Y221" s="119"/>
      <c r="Z221" s="23"/>
      <c r="AA221" s="119"/>
      <c r="AB221" s="337"/>
      <c r="AC221" s="115"/>
      <c r="AD221" s="102"/>
      <c r="AE221" s="4"/>
      <c r="AF221" s="103"/>
      <c r="AG221" s="104"/>
      <c r="AH221" s="105"/>
      <c r="AI221" s="106"/>
      <c r="AJ221" s="109"/>
      <c r="AK221" s="111"/>
      <c r="AL221" s="338"/>
      <c r="AM221" s="339"/>
      <c r="AN221" s="340"/>
      <c r="AO221" s="341"/>
      <c r="AP221" s="115"/>
      <c r="AQ221" s="341"/>
      <c r="AR221" s="115"/>
      <c r="AS221" s="341"/>
      <c r="AT221" s="115"/>
      <c r="AU221" s="341"/>
      <c r="AV221" s="115"/>
      <c r="AW221" s="115"/>
      <c r="AX221" s="115"/>
      <c r="AY221" s="115"/>
      <c r="AZ221" s="119"/>
      <c r="CD221" s="119"/>
    </row>
    <row r="222" ht="21.0" customHeight="1">
      <c r="A222" s="119"/>
      <c r="B222" s="90"/>
      <c r="C222" s="119"/>
      <c r="D222" s="332"/>
      <c r="E222" s="90"/>
      <c r="F222" s="92"/>
      <c r="G222" s="92"/>
      <c r="H222" s="92"/>
      <c r="I222" s="119"/>
      <c r="J222" s="119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119"/>
      <c r="V222" s="119"/>
      <c r="W222" s="119"/>
      <c r="X222" s="119"/>
      <c r="Y222" s="119"/>
      <c r="Z222" s="23"/>
      <c r="AA222" s="119"/>
      <c r="AB222" s="337"/>
      <c r="AC222" s="115"/>
      <c r="AD222" s="102"/>
      <c r="AE222" s="4"/>
      <c r="AF222" s="103"/>
      <c r="AG222" s="104"/>
      <c r="AH222" s="105"/>
      <c r="AI222" s="106"/>
      <c r="AJ222" s="109"/>
      <c r="AK222" s="111"/>
      <c r="AL222" s="338"/>
      <c r="AM222" s="339"/>
      <c r="AN222" s="340"/>
      <c r="AO222" s="341"/>
      <c r="AP222" s="115"/>
      <c r="AQ222" s="341"/>
      <c r="AR222" s="115"/>
      <c r="AS222" s="341"/>
      <c r="AT222" s="115"/>
      <c r="AU222" s="341"/>
      <c r="AV222" s="115"/>
      <c r="AW222" s="115"/>
      <c r="AX222" s="115"/>
      <c r="AY222" s="115"/>
      <c r="AZ222" s="119"/>
      <c r="CD222" s="119"/>
    </row>
    <row r="223" ht="21.0" customHeight="1">
      <c r="A223" s="119"/>
      <c r="B223" s="90"/>
      <c r="C223" s="119"/>
      <c r="D223" s="332"/>
      <c r="E223" s="90"/>
      <c r="F223" s="92"/>
      <c r="G223" s="92"/>
      <c r="H223" s="92"/>
      <c r="I223" s="119"/>
      <c r="J223" s="119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119"/>
      <c r="V223" s="119"/>
      <c r="W223" s="119"/>
      <c r="X223" s="119"/>
      <c r="Y223" s="119"/>
      <c r="Z223" s="23"/>
      <c r="AA223" s="119"/>
      <c r="AB223" s="337"/>
      <c r="AC223" s="115"/>
      <c r="AD223" s="102"/>
      <c r="AE223" s="4"/>
      <c r="AF223" s="103"/>
      <c r="AG223" s="104"/>
      <c r="AH223" s="105"/>
      <c r="AI223" s="106"/>
      <c r="AJ223" s="109"/>
      <c r="AK223" s="111"/>
      <c r="AL223" s="338"/>
      <c r="AM223" s="339"/>
      <c r="AN223" s="340"/>
      <c r="AO223" s="341"/>
      <c r="AP223" s="115"/>
      <c r="AQ223" s="341"/>
      <c r="AR223" s="115"/>
      <c r="AS223" s="341"/>
      <c r="AT223" s="115"/>
      <c r="AU223" s="341"/>
      <c r="AV223" s="115"/>
      <c r="AW223" s="115"/>
      <c r="AX223" s="115"/>
      <c r="AY223" s="115"/>
      <c r="AZ223" s="119"/>
      <c r="CD223" s="119"/>
    </row>
    <row r="224" ht="21.0" customHeight="1">
      <c r="A224" s="119"/>
      <c r="B224" s="90"/>
      <c r="C224" s="119"/>
      <c r="D224" s="332"/>
      <c r="E224" s="90"/>
      <c r="F224" s="92"/>
      <c r="G224" s="92"/>
      <c r="H224" s="92"/>
      <c r="I224" s="119"/>
      <c r="J224" s="119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119"/>
      <c r="V224" s="119"/>
      <c r="W224" s="119"/>
      <c r="X224" s="119"/>
      <c r="Y224" s="119"/>
      <c r="Z224" s="23"/>
      <c r="AA224" s="119"/>
      <c r="AB224" s="337"/>
      <c r="AC224" s="115"/>
      <c r="AD224" s="102"/>
      <c r="AE224" s="4"/>
      <c r="AF224" s="103"/>
      <c r="AG224" s="104"/>
      <c r="AH224" s="105"/>
      <c r="AI224" s="106"/>
      <c r="AJ224" s="109"/>
      <c r="AK224" s="111"/>
      <c r="AL224" s="338"/>
      <c r="AM224" s="339"/>
      <c r="AN224" s="340"/>
      <c r="AO224" s="341"/>
      <c r="AP224" s="115"/>
      <c r="AQ224" s="341"/>
      <c r="AR224" s="115"/>
      <c r="AS224" s="341"/>
      <c r="AT224" s="115"/>
      <c r="AU224" s="341"/>
      <c r="AV224" s="115"/>
      <c r="AW224" s="115"/>
      <c r="AX224" s="115"/>
      <c r="AY224" s="115"/>
      <c r="AZ224" s="119"/>
      <c r="CD224" s="119"/>
    </row>
    <row r="225" ht="21.0" customHeight="1">
      <c r="A225" s="119"/>
      <c r="B225" s="90"/>
      <c r="C225" s="119"/>
      <c r="D225" s="332"/>
      <c r="E225" s="90"/>
      <c r="F225" s="92"/>
      <c r="G225" s="92"/>
      <c r="H225" s="92"/>
      <c r="I225" s="119"/>
      <c r="J225" s="119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119"/>
      <c r="V225" s="119"/>
      <c r="W225" s="119"/>
      <c r="X225" s="119"/>
      <c r="Y225" s="119"/>
      <c r="Z225" s="23"/>
      <c r="AA225" s="119"/>
      <c r="AB225" s="337"/>
      <c r="AC225" s="115"/>
      <c r="AD225" s="102"/>
      <c r="AE225" s="4"/>
      <c r="AF225" s="103"/>
      <c r="AG225" s="104"/>
      <c r="AH225" s="105"/>
      <c r="AI225" s="106"/>
      <c r="AJ225" s="109"/>
      <c r="AK225" s="111"/>
      <c r="AL225" s="338"/>
      <c r="AM225" s="339"/>
      <c r="AN225" s="340"/>
      <c r="AO225" s="341"/>
      <c r="AP225" s="115"/>
      <c r="AQ225" s="341"/>
      <c r="AR225" s="115"/>
      <c r="AS225" s="341"/>
      <c r="AT225" s="115"/>
      <c r="AU225" s="341"/>
      <c r="AV225" s="115"/>
      <c r="AW225" s="115"/>
      <c r="AX225" s="115"/>
      <c r="AY225" s="115"/>
      <c r="AZ225" s="119"/>
      <c r="CD225" s="119"/>
    </row>
    <row r="226" ht="21.0" customHeight="1">
      <c r="A226" s="119"/>
      <c r="B226" s="90"/>
      <c r="C226" s="119"/>
      <c r="D226" s="332"/>
      <c r="E226" s="90"/>
      <c r="F226" s="92"/>
      <c r="G226" s="92"/>
      <c r="H226" s="92"/>
      <c r="I226" s="119"/>
      <c r="J226" s="119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119"/>
      <c r="V226" s="119"/>
      <c r="W226" s="119"/>
      <c r="X226" s="119"/>
      <c r="Y226" s="119"/>
      <c r="Z226" s="23"/>
      <c r="AA226" s="119"/>
      <c r="AB226" s="337"/>
      <c r="AC226" s="115"/>
      <c r="AD226" s="102"/>
      <c r="AE226" s="4"/>
      <c r="AF226" s="103"/>
      <c r="AG226" s="104"/>
      <c r="AH226" s="105"/>
      <c r="AI226" s="106"/>
      <c r="AJ226" s="109"/>
      <c r="AK226" s="111"/>
      <c r="AL226" s="338"/>
      <c r="AM226" s="339"/>
      <c r="AN226" s="340"/>
      <c r="AO226" s="341"/>
      <c r="AP226" s="115"/>
      <c r="AQ226" s="341"/>
      <c r="AR226" s="115"/>
      <c r="AS226" s="341"/>
      <c r="AT226" s="115"/>
      <c r="AU226" s="341"/>
      <c r="AV226" s="115"/>
      <c r="AW226" s="115"/>
      <c r="AX226" s="115"/>
      <c r="AY226" s="115"/>
      <c r="AZ226" s="119"/>
      <c r="CD226" s="119"/>
    </row>
    <row r="227" ht="21.0" customHeight="1">
      <c r="A227" s="119"/>
      <c r="B227" s="90"/>
      <c r="C227" s="119"/>
      <c r="D227" s="332"/>
      <c r="E227" s="90"/>
      <c r="F227" s="92"/>
      <c r="G227" s="92"/>
      <c r="H227" s="92"/>
      <c r="I227" s="119"/>
      <c r="J227" s="119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119"/>
      <c r="V227" s="119"/>
      <c r="W227" s="119"/>
      <c r="X227" s="119"/>
      <c r="Y227" s="119"/>
      <c r="Z227" s="23"/>
      <c r="AA227" s="119"/>
      <c r="AB227" s="337"/>
      <c r="AC227" s="115"/>
      <c r="AD227" s="102"/>
      <c r="AE227" s="4"/>
      <c r="AF227" s="103"/>
      <c r="AG227" s="104"/>
      <c r="AH227" s="105"/>
      <c r="AI227" s="106"/>
      <c r="AJ227" s="109"/>
      <c r="AK227" s="111"/>
      <c r="AL227" s="338"/>
      <c r="AM227" s="339"/>
      <c r="AN227" s="340"/>
      <c r="AO227" s="341"/>
      <c r="AP227" s="115"/>
      <c r="AQ227" s="341"/>
      <c r="AR227" s="115"/>
      <c r="AS227" s="341"/>
      <c r="AT227" s="115"/>
      <c r="AU227" s="341"/>
      <c r="AV227" s="115"/>
      <c r="AW227" s="115"/>
      <c r="AX227" s="115"/>
      <c r="AY227" s="115"/>
      <c r="AZ227" s="119"/>
      <c r="CD227" s="119"/>
    </row>
    <row r="228" ht="21.0" customHeight="1">
      <c r="A228" s="119"/>
      <c r="B228" s="90"/>
      <c r="C228" s="119"/>
      <c r="D228" s="332"/>
      <c r="E228" s="90"/>
      <c r="F228" s="92"/>
      <c r="G228" s="92"/>
      <c r="H228" s="92"/>
      <c r="I228" s="119"/>
      <c r="J228" s="119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119"/>
      <c r="V228" s="119"/>
      <c r="W228" s="119"/>
      <c r="X228" s="119"/>
      <c r="Y228" s="119"/>
      <c r="Z228" s="23"/>
      <c r="AA228" s="119"/>
      <c r="AB228" s="337"/>
      <c r="AC228" s="115"/>
      <c r="AD228" s="102"/>
      <c r="AE228" s="4"/>
      <c r="AF228" s="103"/>
      <c r="AG228" s="104"/>
      <c r="AH228" s="105"/>
      <c r="AI228" s="106"/>
      <c r="AJ228" s="109"/>
      <c r="AK228" s="111"/>
      <c r="AL228" s="338"/>
      <c r="AM228" s="339"/>
      <c r="AN228" s="340"/>
      <c r="AO228" s="341"/>
      <c r="AP228" s="115"/>
      <c r="AQ228" s="341"/>
      <c r="AR228" s="115"/>
      <c r="AS228" s="341"/>
      <c r="AT228" s="115"/>
      <c r="AU228" s="341"/>
      <c r="AV228" s="115"/>
      <c r="AW228" s="115"/>
      <c r="AX228" s="115"/>
      <c r="AY228" s="115"/>
      <c r="AZ228" s="119"/>
      <c r="CD228" s="119"/>
    </row>
    <row r="229" ht="21.0" customHeight="1">
      <c r="A229" s="119"/>
      <c r="B229" s="90"/>
      <c r="C229" s="119"/>
      <c r="D229" s="332"/>
      <c r="E229" s="90"/>
      <c r="F229" s="92"/>
      <c r="G229" s="92"/>
      <c r="H229" s="92"/>
      <c r="I229" s="119"/>
      <c r="J229" s="119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119"/>
      <c r="V229" s="119"/>
      <c r="W229" s="119"/>
      <c r="X229" s="119"/>
      <c r="Y229" s="119"/>
      <c r="Z229" s="23"/>
      <c r="AA229" s="119"/>
      <c r="AB229" s="337"/>
      <c r="AC229" s="115"/>
      <c r="AD229" s="102"/>
      <c r="AE229" s="4"/>
      <c r="AF229" s="103"/>
      <c r="AG229" s="104"/>
      <c r="AH229" s="105"/>
      <c r="AI229" s="106"/>
      <c r="AJ229" s="109"/>
      <c r="AK229" s="111"/>
      <c r="AL229" s="338"/>
      <c r="AM229" s="339"/>
      <c r="AN229" s="340"/>
      <c r="AO229" s="341"/>
      <c r="AP229" s="115"/>
      <c r="AQ229" s="341"/>
      <c r="AR229" s="115"/>
      <c r="AS229" s="341"/>
      <c r="AT229" s="115"/>
      <c r="AU229" s="341"/>
      <c r="AV229" s="115"/>
      <c r="AW229" s="115"/>
      <c r="AX229" s="115"/>
      <c r="AY229" s="115"/>
      <c r="AZ229" s="119"/>
      <c r="CD229" s="119"/>
    </row>
    <row r="230" ht="21.0" customHeight="1">
      <c r="A230" s="119"/>
      <c r="B230" s="90"/>
      <c r="C230" s="119"/>
      <c r="D230" s="332"/>
      <c r="E230" s="90"/>
      <c r="F230" s="92"/>
      <c r="G230" s="92"/>
      <c r="H230" s="92"/>
      <c r="I230" s="119"/>
      <c r="J230" s="119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119"/>
      <c r="V230" s="119"/>
      <c r="W230" s="119"/>
      <c r="X230" s="119"/>
      <c r="Y230" s="119"/>
      <c r="Z230" s="23"/>
      <c r="AA230" s="119"/>
      <c r="AB230" s="337"/>
      <c r="AC230" s="115"/>
      <c r="AD230" s="102"/>
      <c r="AE230" s="4"/>
      <c r="AF230" s="103"/>
      <c r="AG230" s="104"/>
      <c r="AH230" s="105"/>
      <c r="AI230" s="106"/>
      <c r="AJ230" s="109"/>
      <c r="AK230" s="111"/>
      <c r="AL230" s="338"/>
      <c r="AM230" s="339"/>
      <c r="AN230" s="340"/>
      <c r="AO230" s="341"/>
      <c r="AP230" s="115"/>
      <c r="AQ230" s="341"/>
      <c r="AR230" s="115"/>
      <c r="AS230" s="341"/>
      <c r="AT230" s="115"/>
      <c r="AU230" s="341"/>
      <c r="AV230" s="115"/>
      <c r="AW230" s="115"/>
      <c r="AX230" s="115"/>
      <c r="AY230" s="115"/>
      <c r="AZ230" s="119"/>
      <c r="CD230" s="119"/>
    </row>
    <row r="231" ht="21.0" customHeight="1">
      <c r="A231" s="119"/>
      <c r="B231" s="90"/>
      <c r="C231" s="119"/>
      <c r="D231" s="332"/>
      <c r="E231" s="90"/>
      <c r="F231" s="92"/>
      <c r="G231" s="92"/>
      <c r="H231" s="92"/>
      <c r="I231" s="119"/>
      <c r="J231" s="119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119"/>
      <c r="V231" s="119"/>
      <c r="W231" s="119"/>
      <c r="X231" s="119"/>
      <c r="Y231" s="119"/>
      <c r="Z231" s="23"/>
      <c r="AA231" s="119"/>
      <c r="AB231" s="337"/>
      <c r="AC231" s="115"/>
      <c r="AD231" s="102"/>
      <c r="AE231" s="4"/>
      <c r="AF231" s="103"/>
      <c r="AG231" s="104"/>
      <c r="AH231" s="105"/>
      <c r="AI231" s="106"/>
      <c r="AJ231" s="109"/>
      <c r="AK231" s="111"/>
      <c r="AL231" s="338"/>
      <c r="AM231" s="339"/>
      <c r="AN231" s="340"/>
      <c r="AO231" s="341"/>
      <c r="AP231" s="115"/>
      <c r="AQ231" s="341"/>
      <c r="AR231" s="115"/>
      <c r="AS231" s="341"/>
      <c r="AT231" s="115"/>
      <c r="AU231" s="341"/>
      <c r="AV231" s="115"/>
      <c r="AW231" s="115"/>
      <c r="AX231" s="115"/>
      <c r="AY231" s="115"/>
      <c r="AZ231" s="119"/>
      <c r="CD231" s="119"/>
    </row>
    <row r="232" ht="21.0" customHeight="1">
      <c r="A232" s="119"/>
      <c r="B232" s="90"/>
      <c r="C232" s="119"/>
      <c r="D232" s="332"/>
      <c r="E232" s="90"/>
      <c r="F232" s="92"/>
      <c r="G232" s="92"/>
      <c r="H232" s="92"/>
      <c r="I232" s="119"/>
      <c r="J232" s="119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119"/>
      <c r="V232" s="119"/>
      <c r="W232" s="119"/>
      <c r="X232" s="119"/>
      <c r="Y232" s="119"/>
      <c r="Z232" s="23"/>
      <c r="AA232" s="119"/>
      <c r="AB232" s="337"/>
      <c r="AC232" s="115"/>
      <c r="AD232" s="102"/>
      <c r="AE232" s="4"/>
      <c r="AF232" s="103"/>
      <c r="AG232" s="104"/>
      <c r="AH232" s="105"/>
      <c r="AI232" s="106"/>
      <c r="AJ232" s="109"/>
      <c r="AK232" s="111"/>
      <c r="AL232" s="338"/>
      <c r="AM232" s="339"/>
      <c r="AN232" s="340"/>
      <c r="AO232" s="341"/>
      <c r="AP232" s="115"/>
      <c r="AQ232" s="341"/>
      <c r="AR232" s="115"/>
      <c r="AS232" s="341"/>
      <c r="AT232" s="115"/>
      <c r="AU232" s="341"/>
      <c r="AV232" s="115"/>
      <c r="AW232" s="115"/>
      <c r="AX232" s="115"/>
      <c r="AY232" s="115"/>
      <c r="AZ232" s="119"/>
      <c r="CD232" s="119"/>
    </row>
    <row r="233" ht="21.0" customHeight="1">
      <c r="A233" s="119"/>
      <c r="B233" s="90"/>
      <c r="C233" s="119"/>
      <c r="D233" s="332"/>
      <c r="E233" s="90"/>
      <c r="F233" s="92"/>
      <c r="G233" s="92"/>
      <c r="H233" s="92"/>
      <c r="I233" s="119"/>
      <c r="J233" s="119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119"/>
      <c r="V233" s="119"/>
      <c r="W233" s="119"/>
      <c r="X233" s="119"/>
      <c r="Y233" s="119"/>
      <c r="Z233" s="23"/>
      <c r="AA233" s="119"/>
      <c r="AB233" s="337"/>
      <c r="AC233" s="115"/>
      <c r="AD233" s="102"/>
      <c r="AE233" s="4"/>
      <c r="AF233" s="103"/>
      <c r="AG233" s="104"/>
      <c r="AH233" s="105"/>
      <c r="AI233" s="106"/>
      <c r="AJ233" s="109"/>
      <c r="AK233" s="111"/>
      <c r="AL233" s="338"/>
      <c r="AM233" s="339"/>
      <c r="AN233" s="340"/>
      <c r="AO233" s="341"/>
      <c r="AP233" s="115"/>
      <c r="AQ233" s="341"/>
      <c r="AR233" s="115"/>
      <c r="AS233" s="341"/>
      <c r="AT233" s="115"/>
      <c r="AU233" s="341"/>
      <c r="AV233" s="115"/>
      <c r="AW233" s="115"/>
      <c r="AX233" s="115"/>
      <c r="AY233" s="115"/>
      <c r="AZ233" s="119"/>
      <c r="CD233" s="119"/>
    </row>
    <row r="234" ht="21.0" customHeight="1">
      <c r="A234" s="119"/>
      <c r="B234" s="90"/>
      <c r="C234" s="119"/>
      <c r="D234" s="332"/>
      <c r="E234" s="90"/>
      <c r="F234" s="92"/>
      <c r="G234" s="92"/>
      <c r="H234" s="92"/>
      <c r="I234" s="119"/>
      <c r="J234" s="119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119"/>
      <c r="V234" s="119"/>
      <c r="W234" s="119"/>
      <c r="X234" s="119"/>
      <c r="Y234" s="119"/>
      <c r="Z234" s="23"/>
      <c r="AA234" s="119"/>
      <c r="AB234" s="337"/>
      <c r="AC234" s="115"/>
      <c r="AD234" s="102"/>
      <c r="AE234" s="4"/>
      <c r="AF234" s="103"/>
      <c r="AG234" s="104"/>
      <c r="AH234" s="105"/>
      <c r="AI234" s="106"/>
      <c r="AJ234" s="109"/>
      <c r="AK234" s="111"/>
      <c r="AL234" s="338"/>
      <c r="AM234" s="339"/>
      <c r="AN234" s="340"/>
      <c r="AO234" s="341"/>
      <c r="AP234" s="115"/>
      <c r="AQ234" s="341"/>
      <c r="AR234" s="115"/>
      <c r="AS234" s="341"/>
      <c r="AT234" s="115"/>
      <c r="AU234" s="341"/>
      <c r="AV234" s="115"/>
      <c r="AW234" s="115"/>
      <c r="AX234" s="115"/>
      <c r="AY234" s="115"/>
      <c r="AZ234" s="119"/>
      <c r="CD234" s="119"/>
    </row>
    <row r="235" ht="21.0" customHeight="1">
      <c r="A235" s="119"/>
      <c r="B235" s="90"/>
      <c r="C235" s="119"/>
      <c r="D235" s="332"/>
      <c r="E235" s="90"/>
      <c r="F235" s="92"/>
      <c r="G235" s="92"/>
      <c r="H235" s="92"/>
      <c r="I235" s="119"/>
      <c r="J235" s="119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119"/>
      <c r="V235" s="119"/>
      <c r="W235" s="119"/>
      <c r="X235" s="119"/>
      <c r="Y235" s="119"/>
      <c r="Z235" s="23"/>
      <c r="AA235" s="119"/>
      <c r="AB235" s="337"/>
      <c r="AC235" s="115"/>
      <c r="AD235" s="102"/>
      <c r="AE235" s="4"/>
      <c r="AF235" s="103"/>
      <c r="AG235" s="104"/>
      <c r="AH235" s="105"/>
      <c r="AI235" s="106"/>
      <c r="AJ235" s="109"/>
      <c r="AK235" s="111"/>
      <c r="AL235" s="338"/>
      <c r="AM235" s="339"/>
      <c r="AN235" s="340"/>
      <c r="AO235" s="341"/>
      <c r="AP235" s="115"/>
      <c r="AQ235" s="341"/>
      <c r="AR235" s="115"/>
      <c r="AS235" s="341"/>
      <c r="AT235" s="115"/>
      <c r="AU235" s="341"/>
      <c r="AV235" s="115"/>
      <c r="AW235" s="115"/>
      <c r="AX235" s="115"/>
      <c r="AY235" s="115"/>
      <c r="AZ235" s="119"/>
      <c r="CD235" s="119"/>
    </row>
    <row r="236" ht="21.0" customHeight="1">
      <c r="A236" s="119"/>
      <c r="B236" s="90"/>
      <c r="C236" s="119"/>
      <c r="D236" s="332"/>
      <c r="E236" s="90"/>
      <c r="F236" s="92"/>
      <c r="G236" s="92"/>
      <c r="H236" s="92"/>
      <c r="I236" s="119"/>
      <c r="J236" s="119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119"/>
      <c r="V236" s="119"/>
      <c r="W236" s="119"/>
      <c r="X236" s="119"/>
      <c r="Y236" s="119"/>
      <c r="Z236" s="23"/>
      <c r="AA236" s="119"/>
      <c r="AB236" s="337"/>
      <c r="AC236" s="115"/>
      <c r="AD236" s="102"/>
      <c r="AE236" s="4"/>
      <c r="AF236" s="103"/>
      <c r="AG236" s="104"/>
      <c r="AH236" s="105"/>
      <c r="AI236" s="106"/>
      <c r="AJ236" s="109"/>
      <c r="AK236" s="111"/>
      <c r="AL236" s="338"/>
      <c r="AM236" s="339"/>
      <c r="AN236" s="340"/>
      <c r="AO236" s="341"/>
      <c r="AP236" s="115"/>
      <c r="AQ236" s="341"/>
      <c r="AR236" s="115"/>
      <c r="AS236" s="341"/>
      <c r="AT236" s="115"/>
      <c r="AU236" s="341"/>
      <c r="AV236" s="115"/>
      <c r="AW236" s="115"/>
      <c r="AX236" s="115"/>
      <c r="AY236" s="115"/>
      <c r="AZ236" s="119"/>
      <c r="CD236" s="119"/>
    </row>
    <row r="237" ht="21.0" customHeight="1">
      <c r="A237" s="119"/>
      <c r="B237" s="90"/>
      <c r="C237" s="119"/>
      <c r="D237" s="332"/>
      <c r="E237" s="90"/>
      <c r="F237" s="92"/>
      <c r="G237" s="92"/>
      <c r="H237" s="92"/>
      <c r="I237" s="119"/>
      <c r="J237" s="119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119"/>
      <c r="V237" s="119"/>
      <c r="W237" s="119"/>
      <c r="X237" s="119"/>
      <c r="Y237" s="119"/>
      <c r="Z237" s="23"/>
      <c r="AA237" s="119"/>
      <c r="AB237" s="337"/>
      <c r="AC237" s="115"/>
      <c r="AD237" s="102"/>
      <c r="AE237" s="4"/>
      <c r="AF237" s="103"/>
      <c r="AG237" s="104"/>
      <c r="AH237" s="105"/>
      <c r="AI237" s="106"/>
      <c r="AJ237" s="109"/>
      <c r="AK237" s="111"/>
      <c r="AL237" s="338"/>
      <c r="AM237" s="339"/>
      <c r="AN237" s="340"/>
      <c r="AO237" s="341"/>
      <c r="AP237" s="115"/>
      <c r="AQ237" s="341"/>
      <c r="AR237" s="115"/>
      <c r="AS237" s="341"/>
      <c r="AT237" s="115"/>
      <c r="AU237" s="341"/>
      <c r="AV237" s="115"/>
      <c r="AW237" s="115"/>
      <c r="AX237" s="115"/>
      <c r="AY237" s="115"/>
      <c r="AZ237" s="119"/>
      <c r="CD237" s="119"/>
    </row>
    <row r="238" ht="21.0" customHeight="1">
      <c r="A238" s="119"/>
      <c r="B238" s="90"/>
      <c r="C238" s="119"/>
      <c r="D238" s="332"/>
      <c r="E238" s="90"/>
      <c r="F238" s="92"/>
      <c r="G238" s="92"/>
      <c r="H238" s="92"/>
      <c r="I238" s="119"/>
      <c r="J238" s="119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119"/>
      <c r="V238" s="119"/>
      <c r="W238" s="119"/>
      <c r="X238" s="119"/>
      <c r="Y238" s="119"/>
      <c r="Z238" s="23"/>
      <c r="AA238" s="119"/>
      <c r="AB238" s="337"/>
      <c r="AC238" s="115"/>
      <c r="AD238" s="102"/>
      <c r="AE238" s="4"/>
      <c r="AF238" s="103"/>
      <c r="AG238" s="104"/>
      <c r="AH238" s="105"/>
      <c r="AI238" s="106"/>
      <c r="AJ238" s="109"/>
      <c r="AK238" s="111"/>
      <c r="AL238" s="338"/>
      <c r="AM238" s="339"/>
      <c r="AN238" s="340"/>
      <c r="AO238" s="341"/>
      <c r="AP238" s="115"/>
      <c r="AQ238" s="341"/>
      <c r="AR238" s="115"/>
      <c r="AS238" s="341"/>
      <c r="AT238" s="115"/>
      <c r="AU238" s="341"/>
      <c r="AV238" s="115"/>
      <c r="AW238" s="115"/>
      <c r="AX238" s="115"/>
      <c r="AY238" s="115"/>
      <c r="AZ238" s="119"/>
      <c r="CD238" s="119"/>
    </row>
    <row r="239" ht="21.0" customHeight="1">
      <c r="A239" s="119"/>
      <c r="B239" s="90"/>
      <c r="C239" s="119"/>
      <c r="D239" s="332"/>
      <c r="E239" s="90"/>
      <c r="F239" s="92"/>
      <c r="G239" s="92"/>
      <c r="H239" s="92"/>
      <c r="I239" s="119"/>
      <c r="J239" s="119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119"/>
      <c r="V239" s="119"/>
      <c r="W239" s="119"/>
      <c r="X239" s="119"/>
      <c r="Y239" s="119"/>
      <c r="Z239" s="23"/>
      <c r="AA239" s="119"/>
      <c r="AB239" s="337"/>
      <c r="AC239" s="115"/>
      <c r="AD239" s="102"/>
      <c r="AE239" s="4"/>
      <c r="AF239" s="103"/>
      <c r="AG239" s="104"/>
      <c r="AH239" s="105"/>
      <c r="AI239" s="106"/>
      <c r="AJ239" s="109"/>
      <c r="AK239" s="111"/>
      <c r="AL239" s="338"/>
      <c r="AM239" s="339"/>
      <c r="AN239" s="340"/>
      <c r="AO239" s="341"/>
      <c r="AP239" s="115"/>
      <c r="AQ239" s="341"/>
      <c r="AR239" s="115"/>
      <c r="AS239" s="341"/>
      <c r="AT239" s="115"/>
      <c r="AU239" s="341"/>
      <c r="AV239" s="115"/>
      <c r="AW239" s="115"/>
      <c r="AX239" s="115"/>
      <c r="AY239" s="115"/>
      <c r="AZ239" s="119"/>
      <c r="CD239" s="119"/>
    </row>
    <row r="240" ht="21.0" customHeight="1">
      <c r="A240" s="119"/>
      <c r="B240" s="90"/>
      <c r="C240" s="119"/>
      <c r="D240" s="332"/>
      <c r="E240" s="90"/>
      <c r="F240" s="92"/>
      <c r="G240" s="92"/>
      <c r="H240" s="92"/>
      <c r="I240" s="119"/>
      <c r="J240" s="119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119"/>
      <c r="V240" s="119"/>
      <c r="W240" s="119"/>
      <c r="X240" s="119"/>
      <c r="Y240" s="119"/>
      <c r="Z240" s="23"/>
      <c r="AA240" s="119"/>
      <c r="AB240" s="337"/>
      <c r="AC240" s="115"/>
      <c r="AD240" s="102"/>
      <c r="AE240" s="4"/>
      <c r="AF240" s="103"/>
      <c r="AG240" s="104"/>
      <c r="AH240" s="105"/>
      <c r="AI240" s="106"/>
      <c r="AJ240" s="109"/>
      <c r="AK240" s="111"/>
      <c r="AL240" s="338"/>
      <c r="AM240" s="339"/>
      <c r="AN240" s="340"/>
      <c r="AO240" s="341"/>
      <c r="AP240" s="115"/>
      <c r="AQ240" s="341"/>
      <c r="AR240" s="115"/>
      <c r="AS240" s="341"/>
      <c r="AT240" s="115"/>
      <c r="AU240" s="341"/>
      <c r="AV240" s="115"/>
      <c r="AW240" s="115"/>
      <c r="AX240" s="115"/>
      <c r="AY240" s="115"/>
      <c r="AZ240" s="119"/>
      <c r="CD240" s="119"/>
    </row>
    <row r="241" ht="21.0" customHeight="1">
      <c r="A241" s="119"/>
      <c r="B241" s="90"/>
      <c r="C241" s="119"/>
      <c r="D241" s="332"/>
      <c r="E241" s="90"/>
      <c r="F241" s="92"/>
      <c r="G241" s="92"/>
      <c r="H241" s="92"/>
      <c r="I241" s="119"/>
      <c r="J241" s="119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119"/>
      <c r="V241" s="119"/>
      <c r="W241" s="119"/>
      <c r="X241" s="119"/>
      <c r="Y241" s="119"/>
      <c r="Z241" s="23"/>
      <c r="AA241" s="119"/>
      <c r="AB241" s="337"/>
      <c r="AC241" s="115"/>
      <c r="AD241" s="102"/>
      <c r="AE241" s="4"/>
      <c r="AF241" s="103"/>
      <c r="AG241" s="104"/>
      <c r="AH241" s="105"/>
      <c r="AI241" s="106"/>
      <c r="AJ241" s="109"/>
      <c r="AK241" s="111"/>
      <c r="AL241" s="338"/>
      <c r="AM241" s="339"/>
      <c r="AN241" s="340"/>
      <c r="AO241" s="341"/>
      <c r="AP241" s="115"/>
      <c r="AQ241" s="341"/>
      <c r="AR241" s="115"/>
      <c r="AS241" s="341"/>
      <c r="AT241" s="115"/>
      <c r="AU241" s="341"/>
      <c r="AV241" s="115"/>
      <c r="AW241" s="115"/>
      <c r="AX241" s="115"/>
      <c r="AY241" s="115"/>
      <c r="AZ241" s="119"/>
      <c r="CD241" s="119"/>
    </row>
    <row r="242" ht="21.0" customHeight="1">
      <c r="A242" s="119"/>
      <c r="B242" s="90"/>
      <c r="C242" s="119"/>
      <c r="D242" s="332"/>
      <c r="E242" s="90"/>
      <c r="F242" s="92"/>
      <c r="G242" s="92"/>
      <c r="H242" s="92"/>
      <c r="I242" s="119"/>
      <c r="J242" s="119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119"/>
      <c r="V242" s="119"/>
      <c r="W242" s="119"/>
      <c r="X242" s="119"/>
      <c r="Y242" s="119"/>
      <c r="Z242" s="23"/>
      <c r="AA242" s="119"/>
      <c r="AB242" s="337"/>
      <c r="AC242" s="115"/>
      <c r="AD242" s="102"/>
      <c r="AE242" s="4"/>
      <c r="AF242" s="103"/>
      <c r="AG242" s="104"/>
      <c r="AH242" s="105"/>
      <c r="AI242" s="106"/>
      <c r="AJ242" s="109"/>
      <c r="AK242" s="111"/>
      <c r="AL242" s="338"/>
      <c r="AM242" s="339"/>
      <c r="AN242" s="340"/>
      <c r="AO242" s="341"/>
      <c r="AP242" s="115"/>
      <c r="AQ242" s="341"/>
      <c r="AR242" s="115"/>
      <c r="AS242" s="341"/>
      <c r="AT242" s="115"/>
      <c r="AU242" s="341"/>
      <c r="AV242" s="115"/>
      <c r="AW242" s="115"/>
      <c r="AX242" s="115"/>
      <c r="AY242" s="115"/>
      <c r="AZ242" s="119"/>
      <c r="CD242" s="119"/>
    </row>
    <row r="243" ht="21.0" customHeight="1">
      <c r="A243" s="119"/>
      <c r="B243" s="90"/>
      <c r="C243" s="119"/>
      <c r="D243" s="332"/>
      <c r="E243" s="90"/>
      <c r="F243" s="92"/>
      <c r="G243" s="92"/>
      <c r="H243" s="92"/>
      <c r="I243" s="119"/>
      <c r="J243" s="119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119"/>
      <c r="V243" s="119"/>
      <c r="W243" s="119"/>
      <c r="X243" s="119"/>
      <c r="Y243" s="119"/>
      <c r="Z243" s="23"/>
      <c r="AA243" s="119"/>
      <c r="AB243" s="337"/>
      <c r="AC243" s="115"/>
      <c r="AD243" s="102"/>
      <c r="AE243" s="4"/>
      <c r="AF243" s="103"/>
      <c r="AG243" s="104"/>
      <c r="AH243" s="105"/>
      <c r="AI243" s="106"/>
      <c r="AJ243" s="109"/>
      <c r="AK243" s="111"/>
      <c r="AL243" s="338"/>
      <c r="AM243" s="339"/>
      <c r="AN243" s="340"/>
      <c r="AO243" s="341"/>
      <c r="AP243" s="115"/>
      <c r="AQ243" s="341"/>
      <c r="AR243" s="115"/>
      <c r="AS243" s="341"/>
      <c r="AT243" s="115"/>
      <c r="AU243" s="341"/>
      <c r="AV243" s="115"/>
      <c r="AW243" s="115"/>
      <c r="AX243" s="115"/>
      <c r="AY243" s="115"/>
      <c r="AZ243" s="119"/>
      <c r="CD243" s="119"/>
    </row>
    <row r="244" ht="21.0" customHeight="1">
      <c r="A244" s="119"/>
      <c r="B244" s="90"/>
      <c r="C244" s="119"/>
      <c r="D244" s="332"/>
      <c r="E244" s="90"/>
      <c r="F244" s="92"/>
      <c r="G244" s="92"/>
      <c r="H244" s="92"/>
      <c r="I244" s="119"/>
      <c r="J244" s="119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119"/>
      <c r="V244" s="119"/>
      <c r="W244" s="119"/>
      <c r="X244" s="119"/>
      <c r="Y244" s="119"/>
      <c r="Z244" s="23"/>
      <c r="AA244" s="119"/>
      <c r="AB244" s="337"/>
      <c r="AC244" s="115"/>
      <c r="AD244" s="102"/>
      <c r="AE244" s="4"/>
      <c r="AF244" s="103"/>
      <c r="AG244" s="104"/>
      <c r="AH244" s="105"/>
      <c r="AI244" s="106"/>
      <c r="AJ244" s="109"/>
      <c r="AK244" s="111"/>
      <c r="AL244" s="338"/>
      <c r="AM244" s="339"/>
      <c r="AN244" s="340"/>
      <c r="AO244" s="341"/>
      <c r="AP244" s="115"/>
      <c r="AQ244" s="341"/>
      <c r="AR244" s="115"/>
      <c r="AS244" s="341"/>
      <c r="AT244" s="115"/>
      <c r="AU244" s="341"/>
      <c r="AV244" s="115"/>
      <c r="AW244" s="115"/>
      <c r="AX244" s="115"/>
      <c r="AY244" s="115"/>
      <c r="AZ244" s="119"/>
      <c r="CD244" s="119"/>
    </row>
    <row r="245" ht="21.0" customHeight="1">
      <c r="A245" s="119"/>
      <c r="B245" s="90"/>
      <c r="C245" s="119"/>
      <c r="D245" s="332"/>
      <c r="E245" s="90"/>
      <c r="F245" s="92"/>
      <c r="G245" s="92"/>
      <c r="H245" s="92"/>
      <c r="I245" s="119"/>
      <c r="J245" s="119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119"/>
      <c r="V245" s="119"/>
      <c r="W245" s="119"/>
      <c r="X245" s="119"/>
      <c r="Y245" s="119"/>
      <c r="Z245" s="23"/>
      <c r="AA245" s="119"/>
      <c r="AB245" s="337"/>
      <c r="AC245" s="115"/>
      <c r="AD245" s="102"/>
      <c r="AE245" s="4"/>
      <c r="AF245" s="103"/>
      <c r="AG245" s="104"/>
      <c r="AH245" s="105"/>
      <c r="AI245" s="106"/>
      <c r="AJ245" s="109"/>
      <c r="AK245" s="111"/>
      <c r="AL245" s="338"/>
      <c r="AM245" s="339"/>
      <c r="AN245" s="340"/>
      <c r="AO245" s="341"/>
      <c r="AP245" s="115"/>
      <c r="AQ245" s="341"/>
      <c r="AR245" s="115"/>
      <c r="AS245" s="341"/>
      <c r="AT245" s="115"/>
      <c r="AU245" s="341"/>
      <c r="AV245" s="115"/>
      <c r="AW245" s="115"/>
      <c r="AX245" s="115"/>
      <c r="AY245" s="115"/>
      <c r="AZ245" s="119"/>
      <c r="CD245" s="119"/>
    </row>
    <row r="246" ht="21.0" customHeight="1">
      <c r="A246" s="119"/>
      <c r="B246" s="90"/>
      <c r="C246" s="119"/>
      <c r="D246" s="332"/>
      <c r="E246" s="90"/>
      <c r="F246" s="92"/>
      <c r="G246" s="92"/>
      <c r="H246" s="92"/>
      <c r="I246" s="119"/>
      <c r="J246" s="119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119"/>
      <c r="V246" s="119"/>
      <c r="W246" s="119"/>
      <c r="X246" s="119"/>
      <c r="Y246" s="119"/>
      <c r="Z246" s="23"/>
      <c r="AA246" s="119"/>
      <c r="AB246" s="337"/>
      <c r="AC246" s="115"/>
      <c r="AD246" s="102"/>
      <c r="AE246" s="4"/>
      <c r="AF246" s="103"/>
      <c r="AG246" s="104"/>
      <c r="AH246" s="105"/>
      <c r="AI246" s="106"/>
      <c r="AJ246" s="109"/>
      <c r="AK246" s="111"/>
      <c r="AL246" s="338"/>
      <c r="AM246" s="339"/>
      <c r="AN246" s="340"/>
      <c r="AO246" s="341"/>
      <c r="AP246" s="115"/>
      <c r="AQ246" s="341"/>
      <c r="AR246" s="115"/>
      <c r="AS246" s="341"/>
      <c r="AT246" s="115"/>
      <c r="AU246" s="341"/>
      <c r="AV246" s="115"/>
      <c r="AW246" s="115"/>
      <c r="AX246" s="115"/>
      <c r="AY246" s="115"/>
      <c r="AZ246" s="119"/>
      <c r="CD246" s="119"/>
    </row>
    <row r="247" ht="21.0" customHeight="1">
      <c r="A247" s="119"/>
      <c r="B247" s="90"/>
      <c r="C247" s="119"/>
      <c r="D247" s="332"/>
      <c r="E247" s="90"/>
      <c r="F247" s="92"/>
      <c r="G247" s="92"/>
      <c r="H247" s="92"/>
      <c r="I247" s="119"/>
      <c r="J247" s="119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119"/>
      <c r="V247" s="119"/>
      <c r="W247" s="119"/>
      <c r="X247" s="119"/>
      <c r="Y247" s="119"/>
      <c r="Z247" s="23"/>
      <c r="AA247" s="119"/>
      <c r="AB247" s="337"/>
      <c r="AC247" s="115"/>
      <c r="AD247" s="102"/>
      <c r="AE247" s="4"/>
      <c r="AF247" s="103"/>
      <c r="AG247" s="104"/>
      <c r="AH247" s="105"/>
      <c r="AI247" s="106"/>
      <c r="AJ247" s="109"/>
      <c r="AK247" s="111"/>
      <c r="AL247" s="338"/>
      <c r="AM247" s="339"/>
      <c r="AN247" s="340"/>
      <c r="AO247" s="341"/>
      <c r="AP247" s="115"/>
      <c r="AQ247" s="341"/>
      <c r="AR247" s="115"/>
      <c r="AS247" s="341"/>
      <c r="AT247" s="115"/>
      <c r="AU247" s="341"/>
      <c r="AV247" s="115"/>
      <c r="AW247" s="115"/>
      <c r="AX247" s="115"/>
      <c r="AY247" s="115"/>
      <c r="AZ247" s="119"/>
      <c r="CD247" s="119"/>
    </row>
    <row r="248" ht="21.0" customHeight="1">
      <c r="A248" s="119"/>
      <c r="B248" s="90"/>
      <c r="C248" s="119"/>
      <c r="D248" s="332"/>
      <c r="E248" s="90"/>
      <c r="F248" s="92"/>
      <c r="G248" s="92"/>
      <c r="H248" s="92"/>
      <c r="I248" s="119"/>
      <c r="J248" s="119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119"/>
      <c r="V248" s="119"/>
      <c r="W248" s="119"/>
      <c r="X248" s="119"/>
      <c r="Y248" s="119"/>
      <c r="Z248" s="23"/>
      <c r="AA248" s="119"/>
      <c r="AB248" s="337"/>
      <c r="AC248" s="115"/>
      <c r="AD248" s="102"/>
      <c r="AE248" s="4"/>
      <c r="AF248" s="103"/>
      <c r="AG248" s="104"/>
      <c r="AH248" s="105"/>
      <c r="AI248" s="106"/>
      <c r="AJ248" s="109"/>
      <c r="AK248" s="111"/>
      <c r="AL248" s="338"/>
      <c r="AM248" s="339"/>
      <c r="AN248" s="340"/>
      <c r="AO248" s="341"/>
      <c r="AP248" s="115"/>
      <c r="AQ248" s="341"/>
      <c r="AR248" s="115"/>
      <c r="AS248" s="341"/>
      <c r="AT248" s="115"/>
      <c r="AU248" s="341"/>
      <c r="AV248" s="115"/>
      <c r="AW248" s="115"/>
      <c r="AX248" s="115"/>
      <c r="AY248" s="115"/>
      <c r="AZ248" s="119"/>
      <c r="CD248" s="119"/>
    </row>
    <row r="249" ht="21.0" customHeight="1">
      <c r="A249" s="119"/>
      <c r="B249" s="90"/>
      <c r="C249" s="119"/>
      <c r="D249" s="332"/>
      <c r="E249" s="90"/>
      <c r="F249" s="92"/>
      <c r="G249" s="92"/>
      <c r="H249" s="92"/>
      <c r="I249" s="119"/>
      <c r="J249" s="119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119"/>
      <c r="V249" s="119"/>
      <c r="W249" s="119"/>
      <c r="X249" s="119"/>
      <c r="Y249" s="119"/>
      <c r="Z249" s="23"/>
      <c r="AA249" s="119"/>
      <c r="AB249" s="337"/>
      <c r="AC249" s="115"/>
      <c r="AD249" s="102"/>
      <c r="AE249" s="4"/>
      <c r="AF249" s="103"/>
      <c r="AG249" s="104"/>
      <c r="AH249" s="105"/>
      <c r="AI249" s="106"/>
      <c r="AJ249" s="109"/>
      <c r="AK249" s="111"/>
      <c r="AL249" s="338"/>
      <c r="AM249" s="339"/>
      <c r="AN249" s="340"/>
      <c r="AO249" s="341"/>
      <c r="AP249" s="115"/>
      <c r="AQ249" s="341"/>
      <c r="AR249" s="115"/>
      <c r="AS249" s="341"/>
      <c r="AT249" s="115"/>
      <c r="AU249" s="341"/>
      <c r="AV249" s="115"/>
      <c r="AW249" s="115"/>
      <c r="AX249" s="115"/>
      <c r="AY249" s="115"/>
      <c r="AZ249" s="119"/>
      <c r="CD249" s="119"/>
    </row>
    <row r="250" ht="21.0" customHeight="1">
      <c r="A250" s="119"/>
      <c r="B250" s="90"/>
      <c r="C250" s="119"/>
      <c r="D250" s="332"/>
      <c r="E250" s="90"/>
      <c r="F250" s="92"/>
      <c r="G250" s="92"/>
      <c r="H250" s="92"/>
      <c r="I250" s="119"/>
      <c r="J250" s="119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119"/>
      <c r="V250" s="119"/>
      <c r="W250" s="119"/>
      <c r="X250" s="119"/>
      <c r="Y250" s="119"/>
      <c r="Z250" s="23"/>
      <c r="AA250" s="119"/>
      <c r="AB250" s="337"/>
      <c r="AC250" s="115"/>
      <c r="AD250" s="102"/>
      <c r="AE250" s="4"/>
      <c r="AF250" s="103"/>
      <c r="AG250" s="104"/>
      <c r="AH250" s="105"/>
      <c r="AI250" s="106"/>
      <c r="AJ250" s="109"/>
      <c r="AK250" s="111"/>
      <c r="AL250" s="338"/>
      <c r="AM250" s="339"/>
      <c r="AN250" s="340"/>
      <c r="AO250" s="341"/>
      <c r="AP250" s="115"/>
      <c r="AQ250" s="341"/>
      <c r="AR250" s="115"/>
      <c r="AS250" s="341"/>
      <c r="AT250" s="115"/>
      <c r="AU250" s="341"/>
      <c r="AV250" s="115"/>
      <c r="AW250" s="115"/>
      <c r="AX250" s="115"/>
      <c r="AY250" s="115"/>
      <c r="AZ250" s="119"/>
      <c r="CD250" s="119"/>
    </row>
    <row r="251" ht="21.0" customHeight="1">
      <c r="A251" s="119"/>
      <c r="B251" s="90"/>
      <c r="C251" s="119"/>
      <c r="D251" s="332"/>
      <c r="E251" s="90"/>
      <c r="F251" s="92"/>
      <c r="G251" s="92"/>
      <c r="H251" s="92"/>
      <c r="I251" s="119"/>
      <c r="J251" s="119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119"/>
      <c r="V251" s="119"/>
      <c r="W251" s="119"/>
      <c r="X251" s="119"/>
      <c r="Y251" s="119"/>
      <c r="Z251" s="23"/>
      <c r="AA251" s="119"/>
      <c r="AB251" s="337"/>
      <c r="AC251" s="115"/>
      <c r="AD251" s="102"/>
      <c r="AE251" s="4"/>
      <c r="AF251" s="103"/>
      <c r="AG251" s="104"/>
      <c r="AH251" s="105"/>
      <c r="AI251" s="106"/>
      <c r="AJ251" s="109"/>
      <c r="AK251" s="111"/>
      <c r="AL251" s="338"/>
      <c r="AM251" s="339"/>
      <c r="AN251" s="340"/>
      <c r="AO251" s="341"/>
      <c r="AP251" s="115"/>
      <c r="AQ251" s="341"/>
      <c r="AR251" s="115"/>
      <c r="AS251" s="341"/>
      <c r="AT251" s="115"/>
      <c r="AU251" s="341"/>
      <c r="AV251" s="115"/>
      <c r="AW251" s="115"/>
      <c r="AX251" s="115"/>
      <c r="AY251" s="115"/>
      <c r="AZ251" s="119"/>
      <c r="CD251" s="119"/>
    </row>
    <row r="252" ht="21.0" customHeight="1">
      <c r="A252" s="119"/>
      <c r="B252" s="90"/>
      <c r="C252" s="119"/>
      <c r="D252" s="332"/>
      <c r="E252" s="90"/>
      <c r="F252" s="92"/>
      <c r="G252" s="92"/>
      <c r="H252" s="92"/>
      <c r="I252" s="119"/>
      <c r="J252" s="119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119"/>
      <c r="V252" s="119"/>
      <c r="W252" s="119"/>
      <c r="X252" s="119"/>
      <c r="Y252" s="119"/>
      <c r="Z252" s="23"/>
      <c r="AA252" s="119"/>
      <c r="AB252" s="337"/>
      <c r="AC252" s="115"/>
      <c r="AD252" s="102"/>
      <c r="AE252" s="4"/>
      <c r="AF252" s="103"/>
      <c r="AG252" s="104"/>
      <c r="AH252" s="105"/>
      <c r="AI252" s="106"/>
      <c r="AJ252" s="109"/>
      <c r="AK252" s="111"/>
      <c r="AL252" s="338"/>
      <c r="AM252" s="339"/>
      <c r="AN252" s="340"/>
      <c r="AO252" s="341"/>
      <c r="AP252" s="115"/>
      <c r="AQ252" s="341"/>
      <c r="AR252" s="115"/>
      <c r="AS252" s="341"/>
      <c r="AT252" s="115"/>
      <c r="AU252" s="341"/>
      <c r="AV252" s="115"/>
      <c r="AW252" s="115"/>
      <c r="AX252" s="115"/>
      <c r="AY252" s="115"/>
      <c r="AZ252" s="119"/>
      <c r="CD252" s="119"/>
    </row>
    <row r="253" ht="21.0" customHeight="1">
      <c r="A253" s="119"/>
      <c r="B253" s="90"/>
      <c r="C253" s="119"/>
      <c r="D253" s="332"/>
      <c r="E253" s="90"/>
      <c r="F253" s="92"/>
      <c r="G253" s="92"/>
      <c r="H253" s="92"/>
      <c r="I253" s="119"/>
      <c r="J253" s="119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119"/>
      <c r="V253" s="119"/>
      <c r="W253" s="119"/>
      <c r="X253" s="119"/>
      <c r="Y253" s="119"/>
      <c r="Z253" s="23"/>
      <c r="AA253" s="119"/>
      <c r="AB253" s="337"/>
      <c r="AC253" s="115"/>
      <c r="AD253" s="102"/>
      <c r="AE253" s="4"/>
      <c r="AF253" s="103"/>
      <c r="AG253" s="104"/>
      <c r="AH253" s="105"/>
      <c r="AI253" s="106"/>
      <c r="AJ253" s="109"/>
      <c r="AK253" s="111"/>
      <c r="AL253" s="338"/>
      <c r="AM253" s="339"/>
      <c r="AN253" s="340"/>
      <c r="AO253" s="341"/>
      <c r="AP253" s="115"/>
      <c r="AQ253" s="341"/>
      <c r="AR253" s="115"/>
      <c r="AS253" s="341"/>
      <c r="AT253" s="115"/>
      <c r="AU253" s="341"/>
      <c r="AV253" s="115"/>
      <c r="AW253" s="115"/>
      <c r="AX253" s="115"/>
      <c r="AY253" s="115"/>
      <c r="AZ253" s="119"/>
      <c r="CD253" s="119"/>
    </row>
    <row r="254" ht="21.0" customHeight="1">
      <c r="A254" s="119"/>
      <c r="B254" s="90"/>
      <c r="C254" s="119"/>
      <c r="D254" s="332"/>
      <c r="E254" s="90"/>
      <c r="F254" s="92"/>
      <c r="G254" s="92"/>
      <c r="H254" s="92"/>
      <c r="I254" s="119"/>
      <c r="J254" s="119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119"/>
      <c r="V254" s="119"/>
      <c r="W254" s="119"/>
      <c r="X254" s="119"/>
      <c r="Y254" s="119"/>
      <c r="Z254" s="23"/>
      <c r="AA254" s="119"/>
      <c r="AB254" s="337"/>
      <c r="AC254" s="115"/>
      <c r="AD254" s="102"/>
      <c r="AE254" s="4"/>
      <c r="AF254" s="103"/>
      <c r="AG254" s="104"/>
      <c r="AH254" s="105"/>
      <c r="AI254" s="106"/>
      <c r="AJ254" s="109"/>
      <c r="AK254" s="111"/>
      <c r="AL254" s="338"/>
      <c r="AM254" s="339"/>
      <c r="AN254" s="340"/>
      <c r="AO254" s="341"/>
      <c r="AP254" s="115"/>
      <c r="AQ254" s="341"/>
      <c r="AR254" s="115"/>
      <c r="AS254" s="341"/>
      <c r="AT254" s="115"/>
      <c r="AU254" s="341"/>
      <c r="AV254" s="115"/>
      <c r="AW254" s="115"/>
      <c r="AX254" s="115"/>
      <c r="AY254" s="115"/>
      <c r="AZ254" s="119"/>
      <c r="CD254" s="119"/>
    </row>
    <row r="255" ht="21.0" customHeight="1">
      <c r="A255" s="119"/>
      <c r="B255" s="90"/>
      <c r="C255" s="119"/>
      <c r="D255" s="332"/>
      <c r="E255" s="90"/>
      <c r="F255" s="92"/>
      <c r="G255" s="92"/>
      <c r="H255" s="92"/>
      <c r="I255" s="119"/>
      <c r="J255" s="119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119"/>
      <c r="V255" s="119"/>
      <c r="W255" s="119"/>
      <c r="X255" s="119"/>
      <c r="Y255" s="119"/>
      <c r="Z255" s="23"/>
      <c r="AA255" s="119"/>
      <c r="AB255" s="337"/>
      <c r="AC255" s="115"/>
      <c r="AD255" s="102"/>
      <c r="AE255" s="4"/>
      <c r="AF255" s="103"/>
      <c r="AG255" s="104"/>
      <c r="AH255" s="105"/>
      <c r="AI255" s="106"/>
      <c r="AJ255" s="109"/>
      <c r="AK255" s="111"/>
      <c r="AL255" s="338"/>
      <c r="AM255" s="339"/>
      <c r="AN255" s="340"/>
      <c r="AO255" s="341"/>
      <c r="AP255" s="115"/>
      <c r="AQ255" s="341"/>
      <c r="AR255" s="115"/>
      <c r="AS255" s="341"/>
      <c r="AT255" s="115"/>
      <c r="AU255" s="341"/>
      <c r="AV255" s="115"/>
      <c r="AW255" s="115"/>
      <c r="AX255" s="115"/>
      <c r="AY255" s="115"/>
      <c r="AZ255" s="119"/>
      <c r="CD255" s="119"/>
    </row>
    <row r="256" ht="21.0" customHeight="1">
      <c r="A256" s="119"/>
      <c r="B256" s="90"/>
      <c r="C256" s="119"/>
      <c r="D256" s="332"/>
      <c r="E256" s="90"/>
      <c r="F256" s="92"/>
      <c r="G256" s="92"/>
      <c r="H256" s="92"/>
      <c r="I256" s="119"/>
      <c r="J256" s="119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119"/>
      <c r="V256" s="119"/>
      <c r="W256" s="119"/>
      <c r="X256" s="119"/>
      <c r="Y256" s="119"/>
      <c r="Z256" s="23"/>
      <c r="AA256" s="119"/>
      <c r="AB256" s="337"/>
      <c r="AC256" s="115"/>
      <c r="AD256" s="102"/>
      <c r="AE256" s="4"/>
      <c r="AF256" s="103"/>
      <c r="AG256" s="104"/>
      <c r="AH256" s="105"/>
      <c r="AI256" s="106"/>
      <c r="AJ256" s="109"/>
      <c r="AK256" s="111"/>
      <c r="AL256" s="338"/>
      <c r="AM256" s="339"/>
      <c r="AN256" s="340"/>
      <c r="AO256" s="341"/>
      <c r="AP256" s="115"/>
      <c r="AQ256" s="341"/>
      <c r="AR256" s="115"/>
      <c r="AS256" s="341"/>
      <c r="AT256" s="115"/>
      <c r="AU256" s="341"/>
      <c r="AV256" s="115"/>
      <c r="AW256" s="115"/>
      <c r="AX256" s="115"/>
      <c r="AY256" s="115"/>
      <c r="AZ256" s="119"/>
      <c r="CD256" s="119"/>
    </row>
    <row r="257" ht="21.0" customHeight="1">
      <c r="A257" s="119"/>
      <c r="B257" s="90"/>
      <c r="C257" s="119"/>
      <c r="D257" s="332"/>
      <c r="E257" s="90"/>
      <c r="F257" s="92"/>
      <c r="G257" s="92"/>
      <c r="H257" s="92"/>
      <c r="I257" s="119"/>
      <c r="J257" s="119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119"/>
      <c r="V257" s="119"/>
      <c r="W257" s="119"/>
      <c r="X257" s="119"/>
      <c r="Y257" s="119"/>
      <c r="Z257" s="23"/>
      <c r="AA257" s="119"/>
      <c r="AB257" s="337"/>
      <c r="AC257" s="115"/>
      <c r="AD257" s="102"/>
      <c r="AE257" s="4"/>
      <c r="AF257" s="103"/>
      <c r="AG257" s="104"/>
      <c r="AH257" s="105"/>
      <c r="AI257" s="106"/>
      <c r="AJ257" s="109"/>
      <c r="AK257" s="111"/>
      <c r="AL257" s="338"/>
      <c r="AM257" s="339"/>
      <c r="AN257" s="340"/>
      <c r="AO257" s="341"/>
      <c r="AP257" s="115"/>
      <c r="AQ257" s="341"/>
      <c r="AR257" s="115"/>
      <c r="AS257" s="341"/>
      <c r="AT257" s="115"/>
      <c r="AU257" s="341"/>
      <c r="AV257" s="115"/>
      <c r="AW257" s="115"/>
      <c r="AX257" s="115"/>
      <c r="AY257" s="115"/>
      <c r="AZ257" s="119"/>
      <c r="CD257" s="119"/>
    </row>
    <row r="258" ht="21.0" customHeight="1">
      <c r="A258" s="119"/>
      <c r="B258" s="90"/>
      <c r="C258" s="119"/>
      <c r="D258" s="332"/>
      <c r="E258" s="90"/>
      <c r="F258" s="92"/>
      <c r="G258" s="92"/>
      <c r="H258" s="92"/>
      <c r="I258" s="119"/>
      <c r="J258" s="119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119"/>
      <c r="V258" s="119"/>
      <c r="W258" s="119"/>
      <c r="X258" s="119"/>
      <c r="Y258" s="119"/>
      <c r="Z258" s="23"/>
      <c r="AA258" s="119"/>
      <c r="AB258" s="337"/>
      <c r="AC258" s="115"/>
      <c r="AD258" s="102"/>
      <c r="AE258" s="4"/>
      <c r="AF258" s="103"/>
      <c r="AG258" s="104"/>
      <c r="AH258" s="105"/>
      <c r="AI258" s="106"/>
      <c r="AJ258" s="109"/>
      <c r="AK258" s="111"/>
      <c r="AL258" s="338"/>
      <c r="AM258" s="339"/>
      <c r="AN258" s="340"/>
      <c r="AO258" s="341"/>
      <c r="AP258" s="115"/>
      <c r="AQ258" s="341"/>
      <c r="AR258" s="115"/>
      <c r="AS258" s="341"/>
      <c r="AT258" s="115"/>
      <c r="AU258" s="341"/>
      <c r="AV258" s="115"/>
      <c r="AW258" s="115"/>
      <c r="AX258" s="115"/>
      <c r="AY258" s="115"/>
      <c r="AZ258" s="119"/>
      <c r="CD258" s="119"/>
    </row>
    <row r="259" ht="21.0" customHeight="1">
      <c r="A259" s="119"/>
      <c r="B259" s="90"/>
      <c r="C259" s="119"/>
      <c r="D259" s="332"/>
      <c r="E259" s="90"/>
      <c r="F259" s="92"/>
      <c r="G259" s="92"/>
      <c r="H259" s="92"/>
      <c r="I259" s="119"/>
      <c r="J259" s="119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119"/>
      <c r="V259" s="119"/>
      <c r="W259" s="119"/>
      <c r="X259" s="119"/>
      <c r="Y259" s="119"/>
      <c r="Z259" s="23"/>
      <c r="AA259" s="119"/>
      <c r="AB259" s="337"/>
      <c r="AC259" s="115"/>
      <c r="AD259" s="102"/>
      <c r="AE259" s="4"/>
      <c r="AF259" s="103"/>
      <c r="AG259" s="104"/>
      <c r="AH259" s="105"/>
      <c r="AI259" s="106"/>
      <c r="AJ259" s="109"/>
      <c r="AK259" s="111"/>
      <c r="AL259" s="338"/>
      <c r="AM259" s="339"/>
      <c r="AN259" s="340"/>
      <c r="AO259" s="341"/>
      <c r="AP259" s="115"/>
      <c r="AQ259" s="341"/>
      <c r="AR259" s="115"/>
      <c r="AS259" s="341"/>
      <c r="AT259" s="115"/>
      <c r="AU259" s="341"/>
      <c r="AV259" s="115"/>
      <c r="AW259" s="115"/>
      <c r="AX259" s="115"/>
      <c r="AY259" s="115"/>
      <c r="AZ259" s="119"/>
      <c r="CD259" s="119"/>
    </row>
    <row r="260" ht="21.0" customHeight="1">
      <c r="A260" s="119"/>
      <c r="B260" s="90"/>
      <c r="C260" s="119"/>
      <c r="D260" s="332"/>
      <c r="E260" s="90"/>
      <c r="F260" s="92"/>
      <c r="G260" s="92"/>
      <c r="H260" s="92"/>
      <c r="I260" s="119"/>
      <c r="J260" s="119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119"/>
      <c r="V260" s="119"/>
      <c r="W260" s="119"/>
      <c r="X260" s="119"/>
      <c r="Y260" s="119"/>
      <c r="Z260" s="23"/>
      <c r="AA260" s="119"/>
      <c r="AB260" s="337"/>
      <c r="AC260" s="115"/>
      <c r="AD260" s="102"/>
      <c r="AE260" s="4"/>
      <c r="AF260" s="103"/>
      <c r="AG260" s="104"/>
      <c r="AH260" s="105"/>
      <c r="AI260" s="106"/>
      <c r="AJ260" s="109"/>
      <c r="AK260" s="111"/>
      <c r="AL260" s="338"/>
      <c r="AM260" s="339"/>
      <c r="AN260" s="340"/>
      <c r="AO260" s="341"/>
      <c r="AP260" s="115"/>
      <c r="AQ260" s="341"/>
      <c r="AR260" s="115"/>
      <c r="AS260" s="341"/>
      <c r="AT260" s="115"/>
      <c r="AU260" s="341"/>
      <c r="AV260" s="115"/>
      <c r="AW260" s="115"/>
      <c r="AX260" s="115"/>
      <c r="AY260" s="115"/>
      <c r="AZ260" s="119"/>
      <c r="CD260" s="119"/>
    </row>
    <row r="261" ht="21.0" customHeight="1">
      <c r="A261" s="119"/>
      <c r="B261" s="90"/>
      <c r="C261" s="119"/>
      <c r="D261" s="332"/>
      <c r="E261" s="90"/>
      <c r="F261" s="92"/>
      <c r="G261" s="92"/>
      <c r="H261" s="92"/>
      <c r="I261" s="119"/>
      <c r="J261" s="119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119"/>
      <c r="V261" s="119"/>
      <c r="W261" s="119"/>
      <c r="X261" s="119"/>
      <c r="Y261" s="119"/>
      <c r="Z261" s="23"/>
      <c r="AA261" s="119"/>
      <c r="AB261" s="337"/>
      <c r="AC261" s="115"/>
      <c r="AD261" s="102"/>
      <c r="AE261" s="4"/>
      <c r="AF261" s="103"/>
      <c r="AG261" s="104"/>
      <c r="AH261" s="105"/>
      <c r="AI261" s="106"/>
      <c r="AJ261" s="109"/>
      <c r="AK261" s="111"/>
      <c r="AL261" s="338"/>
      <c r="AM261" s="339"/>
      <c r="AN261" s="340"/>
      <c r="AO261" s="341"/>
      <c r="AP261" s="115"/>
      <c r="AQ261" s="341"/>
      <c r="AR261" s="115"/>
      <c r="AS261" s="341"/>
      <c r="AT261" s="115"/>
      <c r="AU261" s="341"/>
      <c r="AV261" s="115"/>
      <c r="AW261" s="115"/>
      <c r="AX261" s="115"/>
      <c r="AY261" s="115"/>
      <c r="AZ261" s="119"/>
      <c r="CD261" s="119"/>
    </row>
    <row r="262" ht="21.0" customHeight="1">
      <c r="A262" s="119"/>
      <c r="B262" s="90"/>
      <c r="C262" s="119"/>
      <c r="D262" s="332"/>
      <c r="E262" s="90"/>
      <c r="F262" s="92"/>
      <c r="G262" s="92"/>
      <c r="H262" s="92"/>
      <c r="I262" s="119"/>
      <c r="J262" s="119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119"/>
      <c r="V262" s="119"/>
      <c r="W262" s="119"/>
      <c r="X262" s="119"/>
      <c r="Y262" s="119"/>
      <c r="Z262" s="23"/>
      <c r="AA262" s="119"/>
      <c r="AB262" s="337"/>
      <c r="AC262" s="115"/>
      <c r="AD262" s="102"/>
      <c r="AE262" s="4"/>
      <c r="AF262" s="103"/>
      <c r="AG262" s="104"/>
      <c r="AH262" s="105"/>
      <c r="AI262" s="106"/>
      <c r="AJ262" s="109"/>
      <c r="AK262" s="111"/>
      <c r="AL262" s="338"/>
      <c r="AM262" s="339"/>
      <c r="AN262" s="340"/>
      <c r="AO262" s="341"/>
      <c r="AP262" s="115"/>
      <c r="AQ262" s="341"/>
      <c r="AR262" s="115"/>
      <c r="AS262" s="341"/>
      <c r="AT262" s="115"/>
      <c r="AU262" s="341"/>
      <c r="AV262" s="115"/>
      <c r="AW262" s="115"/>
      <c r="AX262" s="115"/>
      <c r="AY262" s="115"/>
      <c r="AZ262" s="119"/>
      <c r="CD262" s="119"/>
    </row>
    <row r="263" ht="21.0" customHeight="1">
      <c r="A263" s="119"/>
      <c r="B263" s="90"/>
      <c r="C263" s="119"/>
      <c r="D263" s="332"/>
      <c r="E263" s="90"/>
      <c r="F263" s="92"/>
      <c r="G263" s="92"/>
      <c r="H263" s="92"/>
      <c r="I263" s="119"/>
      <c r="J263" s="119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119"/>
      <c r="V263" s="119"/>
      <c r="W263" s="119"/>
      <c r="X263" s="119"/>
      <c r="Y263" s="119"/>
      <c r="Z263" s="23"/>
      <c r="AA263" s="119"/>
      <c r="AB263" s="337"/>
      <c r="AC263" s="115"/>
      <c r="AD263" s="102"/>
      <c r="AE263" s="4"/>
      <c r="AF263" s="103"/>
      <c r="AG263" s="104"/>
      <c r="AH263" s="105"/>
      <c r="AI263" s="106"/>
      <c r="AJ263" s="109"/>
      <c r="AK263" s="111"/>
      <c r="AL263" s="338"/>
      <c r="AM263" s="339"/>
      <c r="AN263" s="340"/>
      <c r="AO263" s="341"/>
      <c r="AP263" s="115"/>
      <c r="AQ263" s="341"/>
      <c r="AR263" s="115"/>
      <c r="AS263" s="341"/>
      <c r="AT263" s="115"/>
      <c r="AU263" s="341"/>
      <c r="AV263" s="115"/>
      <c r="AW263" s="115"/>
      <c r="AX263" s="115"/>
      <c r="AY263" s="115"/>
      <c r="AZ263" s="119"/>
      <c r="CD263" s="119"/>
    </row>
    <row r="264" ht="21.0" customHeight="1">
      <c r="A264" s="119"/>
      <c r="B264" s="90"/>
      <c r="C264" s="119"/>
      <c r="D264" s="332"/>
      <c r="E264" s="90"/>
      <c r="F264" s="92"/>
      <c r="G264" s="92"/>
      <c r="H264" s="92"/>
      <c r="I264" s="119"/>
      <c r="J264" s="119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119"/>
      <c r="V264" s="119"/>
      <c r="W264" s="119"/>
      <c r="X264" s="119"/>
      <c r="Y264" s="119"/>
      <c r="Z264" s="23"/>
      <c r="AA264" s="119"/>
      <c r="AB264" s="337"/>
      <c r="AC264" s="115"/>
      <c r="AD264" s="102"/>
      <c r="AE264" s="4"/>
      <c r="AF264" s="103"/>
      <c r="AG264" s="104"/>
      <c r="AH264" s="105"/>
      <c r="AI264" s="106"/>
      <c r="AJ264" s="109"/>
      <c r="AK264" s="111"/>
      <c r="AL264" s="338"/>
      <c r="AM264" s="339"/>
      <c r="AN264" s="340"/>
      <c r="AO264" s="341"/>
      <c r="AP264" s="115"/>
      <c r="AQ264" s="341"/>
      <c r="AR264" s="115"/>
      <c r="AS264" s="341"/>
      <c r="AT264" s="115"/>
      <c r="AU264" s="341"/>
      <c r="AV264" s="115"/>
      <c r="AW264" s="115"/>
      <c r="AX264" s="115"/>
      <c r="AY264" s="115"/>
      <c r="AZ264" s="119"/>
      <c r="CD264" s="119"/>
    </row>
    <row r="265" ht="21.0" customHeight="1">
      <c r="A265" s="119"/>
      <c r="B265" s="90"/>
      <c r="C265" s="119"/>
      <c r="D265" s="332"/>
      <c r="E265" s="90"/>
      <c r="F265" s="92"/>
      <c r="G265" s="92"/>
      <c r="H265" s="92"/>
      <c r="I265" s="119"/>
      <c r="J265" s="119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119"/>
      <c r="V265" s="119"/>
      <c r="W265" s="119"/>
      <c r="X265" s="119"/>
      <c r="Y265" s="119"/>
      <c r="Z265" s="23"/>
      <c r="AA265" s="119"/>
      <c r="AB265" s="337"/>
      <c r="AC265" s="115"/>
      <c r="AD265" s="102"/>
      <c r="AE265" s="4"/>
      <c r="AF265" s="103"/>
      <c r="AG265" s="104"/>
      <c r="AH265" s="105"/>
      <c r="AI265" s="106"/>
      <c r="AJ265" s="109"/>
      <c r="AK265" s="111"/>
      <c r="AL265" s="338"/>
      <c r="AM265" s="339"/>
      <c r="AN265" s="340"/>
      <c r="AO265" s="341"/>
      <c r="AP265" s="115"/>
      <c r="AQ265" s="341"/>
      <c r="AR265" s="115"/>
      <c r="AS265" s="341"/>
      <c r="AT265" s="115"/>
      <c r="AU265" s="341"/>
      <c r="AV265" s="115"/>
      <c r="AW265" s="115"/>
      <c r="AX265" s="115"/>
      <c r="AY265" s="115"/>
      <c r="AZ265" s="119"/>
      <c r="CD265" s="119"/>
    </row>
    <row r="266" ht="21.0" customHeight="1">
      <c r="A266" s="119"/>
      <c r="B266" s="90"/>
      <c r="C266" s="119"/>
      <c r="D266" s="332"/>
      <c r="E266" s="90"/>
      <c r="F266" s="92"/>
      <c r="G266" s="92"/>
      <c r="H266" s="92"/>
      <c r="I266" s="119"/>
      <c r="J266" s="119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119"/>
      <c r="V266" s="119"/>
      <c r="W266" s="119"/>
      <c r="X266" s="119"/>
      <c r="Y266" s="119"/>
      <c r="Z266" s="23"/>
      <c r="AA266" s="119"/>
      <c r="AB266" s="337"/>
      <c r="AC266" s="115"/>
      <c r="AD266" s="102"/>
      <c r="AE266" s="4"/>
      <c r="AF266" s="103"/>
      <c r="AG266" s="104"/>
      <c r="AH266" s="105"/>
      <c r="AI266" s="106"/>
      <c r="AJ266" s="109"/>
      <c r="AK266" s="111"/>
      <c r="AL266" s="338"/>
      <c r="AM266" s="339"/>
      <c r="AN266" s="340"/>
      <c r="AO266" s="341"/>
      <c r="AP266" s="115"/>
      <c r="AQ266" s="341"/>
      <c r="AR266" s="115"/>
      <c r="AS266" s="341"/>
      <c r="AT266" s="115"/>
      <c r="AU266" s="341"/>
      <c r="AV266" s="115"/>
      <c r="AW266" s="115"/>
      <c r="AX266" s="115"/>
      <c r="AY266" s="115"/>
      <c r="AZ266" s="119"/>
      <c r="CD266" s="119"/>
    </row>
    <row r="267" ht="21.0" customHeight="1">
      <c r="A267" s="119"/>
      <c r="B267" s="90"/>
      <c r="C267" s="119"/>
      <c r="D267" s="332"/>
      <c r="E267" s="90"/>
      <c r="F267" s="92"/>
      <c r="G267" s="92"/>
      <c r="H267" s="92"/>
      <c r="I267" s="119"/>
      <c r="J267" s="119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119"/>
      <c r="V267" s="119"/>
      <c r="W267" s="119"/>
      <c r="X267" s="119"/>
      <c r="Y267" s="119"/>
      <c r="Z267" s="23"/>
      <c r="AA267" s="119"/>
      <c r="AB267" s="337"/>
      <c r="AC267" s="115"/>
      <c r="AD267" s="102"/>
      <c r="AE267" s="4"/>
      <c r="AF267" s="103"/>
      <c r="AG267" s="104"/>
      <c r="AH267" s="105"/>
      <c r="AI267" s="106"/>
      <c r="AJ267" s="109"/>
      <c r="AK267" s="111"/>
      <c r="AL267" s="338"/>
      <c r="AM267" s="339"/>
      <c r="AN267" s="340"/>
      <c r="AO267" s="341"/>
      <c r="AP267" s="115"/>
      <c r="AQ267" s="341"/>
      <c r="AR267" s="115"/>
      <c r="AS267" s="341"/>
      <c r="AT267" s="115"/>
      <c r="AU267" s="341"/>
      <c r="AV267" s="115"/>
      <c r="AW267" s="115"/>
      <c r="AX267" s="115"/>
      <c r="AY267" s="115"/>
      <c r="AZ267" s="119"/>
      <c r="CD267" s="119"/>
    </row>
    <row r="268" ht="21.0" customHeight="1">
      <c r="A268" s="119"/>
      <c r="B268" s="90"/>
      <c r="C268" s="119"/>
      <c r="D268" s="332"/>
      <c r="E268" s="90"/>
      <c r="F268" s="92"/>
      <c r="G268" s="92"/>
      <c r="H268" s="92"/>
      <c r="I268" s="119"/>
      <c r="J268" s="119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119"/>
      <c r="V268" s="119"/>
      <c r="W268" s="119"/>
      <c r="X268" s="119"/>
      <c r="Y268" s="119"/>
      <c r="Z268" s="23"/>
      <c r="AA268" s="119"/>
      <c r="AB268" s="337"/>
      <c r="AC268" s="115"/>
      <c r="AD268" s="102"/>
      <c r="AE268" s="4"/>
      <c r="AF268" s="103"/>
      <c r="AG268" s="104"/>
      <c r="AH268" s="105"/>
      <c r="AI268" s="106"/>
      <c r="AJ268" s="109"/>
      <c r="AK268" s="111"/>
      <c r="AL268" s="338"/>
      <c r="AM268" s="339"/>
      <c r="AN268" s="340"/>
      <c r="AO268" s="341"/>
      <c r="AP268" s="115"/>
      <c r="AQ268" s="341"/>
      <c r="AR268" s="115"/>
      <c r="AS268" s="341"/>
      <c r="AT268" s="115"/>
      <c r="AU268" s="341"/>
      <c r="AV268" s="115"/>
      <c r="AW268" s="115"/>
      <c r="AX268" s="115"/>
      <c r="AY268" s="115"/>
      <c r="AZ268" s="119"/>
      <c r="CD268" s="119"/>
    </row>
    <row r="269" ht="21.0" customHeight="1">
      <c r="A269" s="119"/>
      <c r="B269" s="90"/>
      <c r="C269" s="119"/>
      <c r="D269" s="332"/>
      <c r="E269" s="90"/>
      <c r="F269" s="92"/>
      <c r="G269" s="92"/>
      <c r="H269" s="92"/>
      <c r="I269" s="119"/>
      <c r="J269" s="119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119"/>
      <c r="V269" s="119"/>
      <c r="W269" s="119"/>
      <c r="X269" s="119"/>
      <c r="Y269" s="119"/>
      <c r="Z269" s="23"/>
      <c r="AA269" s="119"/>
      <c r="AB269" s="337"/>
      <c r="AC269" s="115"/>
      <c r="AD269" s="102"/>
      <c r="AE269" s="4"/>
      <c r="AF269" s="103"/>
      <c r="AG269" s="104"/>
      <c r="AH269" s="105"/>
      <c r="AI269" s="106"/>
      <c r="AJ269" s="109"/>
      <c r="AK269" s="111"/>
      <c r="AL269" s="338"/>
      <c r="AM269" s="339"/>
      <c r="AN269" s="340"/>
      <c r="AO269" s="341"/>
      <c r="AP269" s="115"/>
      <c r="AQ269" s="341"/>
      <c r="AR269" s="115"/>
      <c r="AS269" s="341"/>
      <c r="AT269" s="115"/>
      <c r="AU269" s="341"/>
      <c r="AV269" s="115"/>
      <c r="AW269" s="115"/>
      <c r="AX269" s="115"/>
      <c r="AY269" s="115"/>
      <c r="AZ269" s="119"/>
      <c r="CD269" s="119"/>
    </row>
    <row r="270" ht="21.0" customHeight="1">
      <c r="A270" s="119"/>
      <c r="B270" s="90"/>
      <c r="C270" s="119"/>
      <c r="D270" s="332"/>
      <c r="E270" s="90"/>
      <c r="F270" s="92"/>
      <c r="G270" s="92"/>
      <c r="H270" s="92"/>
      <c r="I270" s="119"/>
      <c r="J270" s="119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119"/>
      <c r="V270" s="119"/>
      <c r="W270" s="119"/>
      <c r="X270" s="119"/>
      <c r="Y270" s="119"/>
      <c r="Z270" s="23"/>
      <c r="AA270" s="119"/>
      <c r="AB270" s="337"/>
      <c r="AC270" s="115"/>
      <c r="AD270" s="102"/>
      <c r="AE270" s="4"/>
      <c r="AF270" s="103"/>
      <c r="AG270" s="104"/>
      <c r="AH270" s="105"/>
      <c r="AI270" s="106"/>
      <c r="AJ270" s="109"/>
      <c r="AK270" s="111"/>
      <c r="AL270" s="338"/>
      <c r="AM270" s="339"/>
      <c r="AN270" s="340"/>
      <c r="AO270" s="341"/>
      <c r="AP270" s="115"/>
      <c r="AQ270" s="341"/>
      <c r="AR270" s="115"/>
      <c r="AS270" s="341"/>
      <c r="AT270" s="115"/>
      <c r="AU270" s="341"/>
      <c r="AV270" s="115"/>
      <c r="AW270" s="115"/>
      <c r="AX270" s="115"/>
      <c r="AY270" s="115"/>
      <c r="AZ270" s="119"/>
      <c r="CD270" s="119"/>
    </row>
    <row r="271" ht="21.0" customHeight="1">
      <c r="A271" s="119"/>
      <c r="B271" s="90"/>
      <c r="C271" s="119"/>
      <c r="D271" s="332"/>
      <c r="E271" s="90"/>
      <c r="F271" s="92"/>
      <c r="G271" s="92"/>
      <c r="H271" s="92"/>
      <c r="I271" s="119"/>
      <c r="J271" s="119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119"/>
      <c r="V271" s="119"/>
      <c r="W271" s="119"/>
      <c r="X271" s="119"/>
      <c r="Y271" s="119"/>
      <c r="Z271" s="23"/>
      <c r="AA271" s="119"/>
      <c r="AB271" s="337"/>
      <c r="AC271" s="115"/>
      <c r="AD271" s="102"/>
      <c r="AE271" s="4"/>
      <c r="AF271" s="103"/>
      <c r="AG271" s="104"/>
      <c r="AH271" s="105"/>
      <c r="AI271" s="106"/>
      <c r="AJ271" s="109"/>
      <c r="AK271" s="111"/>
      <c r="AL271" s="338"/>
      <c r="AM271" s="339"/>
      <c r="AN271" s="340"/>
      <c r="AO271" s="341"/>
      <c r="AP271" s="115"/>
      <c r="AQ271" s="341"/>
      <c r="AR271" s="115"/>
      <c r="AS271" s="341"/>
      <c r="AT271" s="115"/>
      <c r="AU271" s="341"/>
      <c r="AV271" s="115"/>
      <c r="AW271" s="115"/>
      <c r="AX271" s="115"/>
      <c r="AY271" s="115"/>
      <c r="AZ271" s="119"/>
      <c r="CD271" s="119"/>
    </row>
    <row r="272" ht="21.0" customHeight="1">
      <c r="A272" s="119"/>
      <c r="B272" s="90"/>
      <c r="C272" s="119"/>
      <c r="D272" s="332"/>
      <c r="E272" s="90"/>
      <c r="F272" s="92"/>
      <c r="G272" s="92"/>
      <c r="H272" s="92"/>
      <c r="I272" s="119"/>
      <c r="J272" s="119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119"/>
      <c r="V272" s="119"/>
      <c r="W272" s="119"/>
      <c r="X272" s="119"/>
      <c r="Y272" s="119"/>
      <c r="Z272" s="23"/>
      <c r="AA272" s="119"/>
      <c r="AB272" s="337"/>
      <c r="AC272" s="115"/>
      <c r="AD272" s="102"/>
      <c r="AE272" s="4"/>
      <c r="AF272" s="103"/>
      <c r="AG272" s="104"/>
      <c r="AH272" s="105"/>
      <c r="AI272" s="106"/>
      <c r="AJ272" s="109"/>
      <c r="AK272" s="111"/>
      <c r="AL272" s="338"/>
      <c r="AM272" s="339"/>
      <c r="AN272" s="340"/>
      <c r="AO272" s="341"/>
      <c r="AP272" s="115"/>
      <c r="AQ272" s="341"/>
      <c r="AR272" s="115"/>
      <c r="AS272" s="341"/>
      <c r="AT272" s="115"/>
      <c r="AU272" s="341"/>
      <c r="AV272" s="115"/>
      <c r="AW272" s="115"/>
      <c r="AX272" s="115"/>
      <c r="AY272" s="115"/>
      <c r="AZ272" s="119"/>
      <c r="CD272" s="119"/>
    </row>
    <row r="273" ht="21.0" customHeight="1">
      <c r="A273" s="119"/>
      <c r="B273" s="90"/>
      <c r="C273" s="119"/>
      <c r="D273" s="332"/>
      <c r="E273" s="90"/>
      <c r="F273" s="92"/>
      <c r="G273" s="92"/>
      <c r="H273" s="92"/>
      <c r="I273" s="119"/>
      <c r="J273" s="119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119"/>
      <c r="V273" s="119"/>
      <c r="W273" s="119"/>
      <c r="X273" s="119"/>
      <c r="Y273" s="119"/>
      <c r="Z273" s="23"/>
      <c r="AA273" s="119"/>
      <c r="AB273" s="337"/>
      <c r="AC273" s="115"/>
      <c r="AD273" s="102"/>
      <c r="AE273" s="4"/>
      <c r="AF273" s="103"/>
      <c r="AG273" s="104"/>
      <c r="AH273" s="105"/>
      <c r="AI273" s="106"/>
      <c r="AJ273" s="109"/>
      <c r="AK273" s="111"/>
      <c r="AL273" s="338"/>
      <c r="AM273" s="339"/>
      <c r="AN273" s="340"/>
      <c r="AO273" s="341"/>
      <c r="AP273" s="115"/>
      <c r="AQ273" s="341"/>
      <c r="AR273" s="115"/>
      <c r="AS273" s="341"/>
      <c r="AT273" s="115"/>
      <c r="AU273" s="341"/>
      <c r="AV273" s="115"/>
      <c r="AW273" s="115"/>
      <c r="AX273" s="115"/>
      <c r="AY273" s="115"/>
      <c r="AZ273" s="119"/>
      <c r="CD273" s="119"/>
    </row>
    <row r="274" ht="21.0" customHeight="1">
      <c r="A274" s="119"/>
      <c r="B274" s="90"/>
      <c r="C274" s="119"/>
      <c r="D274" s="332"/>
      <c r="E274" s="90"/>
      <c r="F274" s="92"/>
      <c r="G274" s="92"/>
      <c r="H274" s="92"/>
      <c r="I274" s="119"/>
      <c r="J274" s="119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119"/>
      <c r="V274" s="119"/>
      <c r="W274" s="119"/>
      <c r="X274" s="119"/>
      <c r="Y274" s="119"/>
      <c r="Z274" s="23"/>
      <c r="AA274" s="119"/>
      <c r="AB274" s="337"/>
      <c r="AC274" s="115"/>
      <c r="AD274" s="102"/>
      <c r="AE274" s="4"/>
      <c r="AF274" s="103"/>
      <c r="AG274" s="104"/>
      <c r="AH274" s="105"/>
      <c r="AI274" s="106"/>
      <c r="AJ274" s="109"/>
      <c r="AK274" s="111"/>
      <c r="AL274" s="338"/>
      <c r="AM274" s="339"/>
      <c r="AN274" s="340"/>
      <c r="AO274" s="341"/>
      <c r="AP274" s="115"/>
      <c r="AQ274" s="341"/>
      <c r="AR274" s="115"/>
      <c r="AS274" s="341"/>
      <c r="AT274" s="115"/>
      <c r="AU274" s="341"/>
      <c r="AV274" s="115"/>
      <c r="AW274" s="115"/>
      <c r="AX274" s="115"/>
      <c r="AY274" s="115"/>
      <c r="AZ274" s="119"/>
      <c r="CD274" s="119"/>
    </row>
    <row r="275" ht="21.0" customHeight="1">
      <c r="A275" s="119"/>
      <c r="B275" s="90"/>
      <c r="C275" s="119"/>
      <c r="D275" s="332"/>
      <c r="E275" s="90"/>
      <c r="F275" s="92"/>
      <c r="G275" s="92"/>
      <c r="H275" s="92"/>
      <c r="I275" s="119"/>
      <c r="J275" s="119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119"/>
      <c r="V275" s="119"/>
      <c r="W275" s="119"/>
      <c r="X275" s="119"/>
      <c r="Y275" s="119"/>
      <c r="Z275" s="23"/>
      <c r="AA275" s="119"/>
      <c r="AB275" s="337"/>
      <c r="AC275" s="115"/>
      <c r="AD275" s="102"/>
      <c r="AE275" s="4"/>
      <c r="AF275" s="103"/>
      <c r="AG275" s="104"/>
      <c r="AH275" s="105"/>
      <c r="AI275" s="106"/>
      <c r="AJ275" s="109"/>
      <c r="AK275" s="111"/>
      <c r="AL275" s="338"/>
      <c r="AM275" s="339"/>
      <c r="AN275" s="340"/>
      <c r="AO275" s="341"/>
      <c r="AP275" s="115"/>
      <c r="AQ275" s="341"/>
      <c r="AR275" s="115"/>
      <c r="AS275" s="341"/>
      <c r="AT275" s="115"/>
      <c r="AU275" s="341"/>
      <c r="AV275" s="115"/>
      <c r="AW275" s="115"/>
      <c r="AX275" s="115"/>
      <c r="AY275" s="115"/>
      <c r="AZ275" s="119"/>
      <c r="CD275" s="119"/>
    </row>
    <row r="276" ht="21.0" customHeight="1">
      <c r="A276" s="119"/>
      <c r="B276" s="90"/>
      <c r="C276" s="119"/>
      <c r="D276" s="332"/>
      <c r="E276" s="90"/>
      <c r="F276" s="92"/>
      <c r="G276" s="92"/>
      <c r="H276" s="92"/>
      <c r="I276" s="119"/>
      <c r="J276" s="119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119"/>
      <c r="V276" s="119"/>
      <c r="W276" s="119"/>
      <c r="X276" s="119"/>
      <c r="Y276" s="119"/>
      <c r="Z276" s="23"/>
      <c r="AA276" s="119"/>
      <c r="AB276" s="337"/>
      <c r="AC276" s="115"/>
      <c r="AD276" s="102"/>
      <c r="AE276" s="4"/>
      <c r="AF276" s="103"/>
      <c r="AG276" s="104"/>
      <c r="AH276" s="105"/>
      <c r="AI276" s="106"/>
      <c r="AJ276" s="109"/>
      <c r="AK276" s="111"/>
      <c r="AL276" s="338"/>
      <c r="AM276" s="339"/>
      <c r="AN276" s="340"/>
      <c r="AO276" s="341"/>
      <c r="AP276" s="115"/>
      <c r="AQ276" s="341"/>
      <c r="AR276" s="115"/>
      <c r="AS276" s="341"/>
      <c r="AT276" s="115"/>
      <c r="AU276" s="341"/>
      <c r="AV276" s="115"/>
      <c r="AW276" s="115"/>
      <c r="AX276" s="115"/>
      <c r="AY276" s="115"/>
      <c r="AZ276" s="119"/>
      <c r="CD276" s="119"/>
    </row>
    <row r="277" ht="21.0" customHeight="1">
      <c r="A277" s="119"/>
      <c r="B277" s="90"/>
      <c r="C277" s="119"/>
      <c r="D277" s="332"/>
      <c r="E277" s="90"/>
      <c r="F277" s="92"/>
      <c r="G277" s="92"/>
      <c r="H277" s="92"/>
      <c r="I277" s="119"/>
      <c r="J277" s="119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119"/>
      <c r="V277" s="119"/>
      <c r="W277" s="119"/>
      <c r="X277" s="119"/>
      <c r="Y277" s="119"/>
      <c r="Z277" s="23"/>
      <c r="AA277" s="119"/>
      <c r="AB277" s="337"/>
      <c r="AC277" s="115"/>
      <c r="AD277" s="102"/>
      <c r="AE277" s="4"/>
      <c r="AF277" s="103"/>
      <c r="AG277" s="104"/>
      <c r="AH277" s="105"/>
      <c r="AI277" s="106"/>
      <c r="AJ277" s="109"/>
      <c r="AK277" s="111"/>
      <c r="AL277" s="338"/>
      <c r="AM277" s="339"/>
      <c r="AN277" s="340"/>
      <c r="AO277" s="341"/>
      <c r="AP277" s="115"/>
      <c r="AQ277" s="341"/>
      <c r="AR277" s="115"/>
      <c r="AS277" s="341"/>
      <c r="AT277" s="115"/>
      <c r="AU277" s="341"/>
      <c r="AV277" s="115"/>
      <c r="AW277" s="115"/>
      <c r="AX277" s="115"/>
      <c r="AY277" s="115"/>
      <c r="AZ277" s="119"/>
      <c r="CD277" s="119"/>
    </row>
    <row r="278" ht="21.0" customHeight="1">
      <c r="A278" s="119"/>
      <c r="B278" s="90"/>
      <c r="C278" s="119"/>
      <c r="D278" s="332"/>
      <c r="E278" s="90"/>
      <c r="F278" s="92"/>
      <c r="G278" s="92"/>
      <c r="H278" s="92"/>
      <c r="I278" s="119"/>
      <c r="J278" s="119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119"/>
      <c r="V278" s="119"/>
      <c r="W278" s="119"/>
      <c r="X278" s="119"/>
      <c r="Y278" s="119"/>
      <c r="Z278" s="23"/>
      <c r="AA278" s="119"/>
      <c r="AB278" s="337"/>
      <c r="AC278" s="115"/>
      <c r="AD278" s="102"/>
      <c r="AE278" s="4"/>
      <c r="AF278" s="103"/>
      <c r="AG278" s="104"/>
      <c r="AH278" s="105"/>
      <c r="AI278" s="106"/>
      <c r="AJ278" s="109"/>
      <c r="AK278" s="111"/>
      <c r="AL278" s="338"/>
      <c r="AM278" s="339"/>
      <c r="AN278" s="340"/>
      <c r="AO278" s="341"/>
      <c r="AP278" s="115"/>
      <c r="AQ278" s="341"/>
      <c r="AR278" s="115"/>
      <c r="AS278" s="341"/>
      <c r="AT278" s="115"/>
      <c r="AU278" s="341"/>
      <c r="AV278" s="115"/>
      <c r="AW278" s="115"/>
      <c r="AX278" s="115"/>
      <c r="AY278" s="115"/>
      <c r="AZ278" s="119"/>
      <c r="CD278" s="119"/>
    </row>
    <row r="279" ht="21.0" customHeight="1">
      <c r="A279" s="119"/>
      <c r="B279" s="90"/>
      <c r="C279" s="119"/>
      <c r="D279" s="332"/>
      <c r="E279" s="90"/>
      <c r="F279" s="92"/>
      <c r="G279" s="92"/>
      <c r="H279" s="92"/>
      <c r="I279" s="119"/>
      <c r="J279" s="119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119"/>
      <c r="V279" s="119"/>
      <c r="W279" s="119"/>
      <c r="X279" s="119"/>
      <c r="Y279" s="119"/>
      <c r="Z279" s="23"/>
      <c r="AA279" s="119"/>
      <c r="AB279" s="337"/>
      <c r="AC279" s="115"/>
      <c r="AD279" s="102"/>
      <c r="AE279" s="4"/>
      <c r="AF279" s="103"/>
      <c r="AG279" s="104"/>
      <c r="AH279" s="105"/>
      <c r="AI279" s="106"/>
      <c r="AJ279" s="109"/>
      <c r="AK279" s="111"/>
      <c r="AL279" s="338"/>
      <c r="AM279" s="339"/>
      <c r="AN279" s="340"/>
      <c r="AO279" s="341"/>
      <c r="AP279" s="115"/>
      <c r="AQ279" s="341"/>
      <c r="AR279" s="115"/>
      <c r="AS279" s="341"/>
      <c r="AT279" s="115"/>
      <c r="AU279" s="341"/>
      <c r="AV279" s="115"/>
      <c r="AW279" s="115"/>
      <c r="AX279" s="115"/>
      <c r="AY279" s="115"/>
      <c r="AZ279" s="119"/>
      <c r="CD279" s="119"/>
    </row>
    <row r="280" ht="21.0" customHeight="1">
      <c r="A280" s="119"/>
      <c r="B280" s="90"/>
      <c r="C280" s="119"/>
      <c r="D280" s="332"/>
      <c r="E280" s="90"/>
      <c r="F280" s="92"/>
      <c r="G280" s="92"/>
      <c r="H280" s="92"/>
      <c r="I280" s="119"/>
      <c r="J280" s="119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119"/>
      <c r="V280" s="119"/>
      <c r="W280" s="119"/>
      <c r="X280" s="119"/>
      <c r="Y280" s="119"/>
      <c r="Z280" s="23"/>
      <c r="AA280" s="119"/>
      <c r="AB280" s="337"/>
      <c r="AC280" s="115"/>
      <c r="AD280" s="102"/>
      <c r="AE280" s="4"/>
      <c r="AF280" s="103"/>
      <c r="AG280" s="104"/>
      <c r="AH280" s="105"/>
      <c r="AI280" s="106"/>
      <c r="AJ280" s="109"/>
      <c r="AK280" s="111"/>
      <c r="AL280" s="338"/>
      <c r="AM280" s="339"/>
      <c r="AN280" s="340"/>
      <c r="AO280" s="341"/>
      <c r="AP280" s="115"/>
      <c r="AQ280" s="341"/>
      <c r="AR280" s="115"/>
      <c r="AS280" s="341"/>
      <c r="AT280" s="115"/>
      <c r="AU280" s="341"/>
      <c r="AV280" s="115"/>
      <c r="AW280" s="115"/>
      <c r="AX280" s="115"/>
      <c r="AY280" s="115"/>
      <c r="AZ280" s="119"/>
      <c r="CD280" s="119"/>
    </row>
    <row r="281" ht="21.0" customHeight="1">
      <c r="A281" s="119"/>
      <c r="B281" s="90"/>
      <c r="C281" s="119"/>
      <c r="D281" s="332"/>
      <c r="E281" s="90"/>
      <c r="F281" s="92"/>
      <c r="G281" s="92"/>
      <c r="H281" s="92"/>
      <c r="I281" s="119"/>
      <c r="J281" s="119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119"/>
      <c r="V281" s="119"/>
      <c r="W281" s="119"/>
      <c r="X281" s="119"/>
      <c r="Y281" s="119"/>
      <c r="Z281" s="23"/>
      <c r="AA281" s="119"/>
      <c r="AB281" s="337"/>
      <c r="AC281" s="115"/>
      <c r="AD281" s="102"/>
      <c r="AE281" s="4"/>
      <c r="AF281" s="103"/>
      <c r="AG281" s="104"/>
      <c r="AH281" s="105"/>
      <c r="AI281" s="106"/>
      <c r="AJ281" s="109"/>
      <c r="AK281" s="111"/>
      <c r="AL281" s="338"/>
      <c r="AM281" s="339"/>
      <c r="AN281" s="340"/>
      <c r="AO281" s="341"/>
      <c r="AP281" s="115"/>
      <c r="AQ281" s="341"/>
      <c r="AR281" s="115"/>
      <c r="AS281" s="341"/>
      <c r="AT281" s="115"/>
      <c r="AU281" s="341"/>
      <c r="AV281" s="115"/>
      <c r="AW281" s="115"/>
      <c r="AX281" s="115"/>
      <c r="AY281" s="115"/>
      <c r="AZ281" s="119"/>
      <c r="CD281" s="119"/>
    </row>
    <row r="282" ht="21.0" customHeight="1">
      <c r="A282" s="119"/>
      <c r="B282" s="90"/>
      <c r="C282" s="119"/>
      <c r="D282" s="332"/>
      <c r="E282" s="90"/>
      <c r="F282" s="92"/>
      <c r="G282" s="92"/>
      <c r="H282" s="92"/>
      <c r="I282" s="119"/>
      <c r="J282" s="119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119"/>
      <c r="V282" s="119"/>
      <c r="W282" s="119"/>
      <c r="X282" s="119"/>
      <c r="Y282" s="119"/>
      <c r="Z282" s="23"/>
      <c r="AA282" s="119"/>
      <c r="AB282" s="337"/>
      <c r="AC282" s="115"/>
      <c r="AD282" s="102"/>
      <c r="AE282" s="4"/>
      <c r="AF282" s="103"/>
      <c r="AG282" s="104"/>
      <c r="AH282" s="105"/>
      <c r="AI282" s="106"/>
      <c r="AJ282" s="109"/>
      <c r="AK282" s="111"/>
      <c r="AL282" s="338"/>
      <c r="AM282" s="339"/>
      <c r="AN282" s="340"/>
      <c r="AO282" s="341"/>
      <c r="AP282" s="115"/>
      <c r="AQ282" s="341"/>
      <c r="AR282" s="115"/>
      <c r="AS282" s="341"/>
      <c r="AT282" s="115"/>
      <c r="AU282" s="341"/>
      <c r="AV282" s="115"/>
      <c r="AW282" s="115"/>
      <c r="AX282" s="115"/>
      <c r="AY282" s="115"/>
      <c r="AZ282" s="119"/>
      <c r="CD282" s="119"/>
    </row>
    <row r="283" ht="21.0" customHeight="1">
      <c r="A283" s="119"/>
      <c r="B283" s="90"/>
      <c r="C283" s="119"/>
      <c r="D283" s="332"/>
      <c r="E283" s="90"/>
      <c r="F283" s="92"/>
      <c r="G283" s="92"/>
      <c r="H283" s="92"/>
      <c r="I283" s="119"/>
      <c r="J283" s="119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119"/>
      <c r="V283" s="119"/>
      <c r="W283" s="119"/>
      <c r="X283" s="119"/>
      <c r="Y283" s="119"/>
      <c r="Z283" s="23"/>
      <c r="AA283" s="119"/>
      <c r="AB283" s="337"/>
      <c r="AC283" s="115"/>
      <c r="AD283" s="102"/>
      <c r="AE283" s="4"/>
      <c r="AF283" s="103"/>
      <c r="AG283" s="104"/>
      <c r="AH283" s="105"/>
      <c r="AI283" s="106"/>
      <c r="AJ283" s="109"/>
      <c r="AK283" s="111"/>
      <c r="AL283" s="338"/>
      <c r="AM283" s="339"/>
      <c r="AN283" s="340"/>
      <c r="AO283" s="341"/>
      <c r="AP283" s="115"/>
      <c r="AQ283" s="341"/>
      <c r="AR283" s="115"/>
      <c r="AS283" s="341"/>
      <c r="AT283" s="115"/>
      <c r="AU283" s="341"/>
      <c r="AV283" s="115"/>
      <c r="AW283" s="115"/>
      <c r="AX283" s="115"/>
      <c r="AY283" s="115"/>
      <c r="AZ283" s="119"/>
      <c r="CD283" s="119"/>
    </row>
    <row r="284" ht="21.0" customHeight="1">
      <c r="A284" s="119"/>
      <c r="B284" s="90"/>
      <c r="C284" s="119"/>
      <c r="D284" s="332"/>
      <c r="E284" s="90"/>
      <c r="F284" s="92"/>
      <c r="G284" s="92"/>
      <c r="H284" s="92"/>
      <c r="I284" s="119"/>
      <c r="J284" s="119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119"/>
      <c r="V284" s="119"/>
      <c r="W284" s="119"/>
      <c r="X284" s="119"/>
      <c r="Y284" s="119"/>
      <c r="Z284" s="23"/>
      <c r="AA284" s="119"/>
      <c r="AB284" s="337"/>
      <c r="AC284" s="115"/>
      <c r="AD284" s="102"/>
      <c r="AE284" s="4"/>
      <c r="AF284" s="103"/>
      <c r="AG284" s="104"/>
      <c r="AH284" s="105"/>
      <c r="AI284" s="106"/>
      <c r="AJ284" s="109"/>
      <c r="AK284" s="111"/>
      <c r="AL284" s="338"/>
      <c r="AM284" s="339"/>
      <c r="AN284" s="340"/>
      <c r="AO284" s="341"/>
      <c r="AP284" s="115"/>
      <c r="AQ284" s="341"/>
      <c r="AR284" s="115"/>
      <c r="AS284" s="341"/>
      <c r="AT284" s="115"/>
      <c r="AU284" s="341"/>
      <c r="AV284" s="115"/>
      <c r="AW284" s="115"/>
      <c r="AX284" s="115"/>
      <c r="AY284" s="115"/>
      <c r="AZ284" s="119"/>
      <c r="CD284" s="119"/>
    </row>
    <row r="285" ht="21.0" customHeight="1">
      <c r="A285" s="119"/>
      <c r="B285" s="90"/>
      <c r="C285" s="119"/>
      <c r="D285" s="332"/>
      <c r="E285" s="90"/>
      <c r="F285" s="92"/>
      <c r="G285" s="92"/>
      <c r="H285" s="92"/>
      <c r="I285" s="119"/>
      <c r="J285" s="119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119"/>
      <c r="V285" s="119"/>
      <c r="W285" s="119"/>
      <c r="X285" s="119"/>
      <c r="Y285" s="119"/>
      <c r="Z285" s="23"/>
      <c r="AA285" s="119"/>
      <c r="AB285" s="337"/>
      <c r="AC285" s="115"/>
      <c r="AD285" s="102"/>
      <c r="AE285" s="4"/>
      <c r="AF285" s="103"/>
      <c r="AG285" s="104"/>
      <c r="AH285" s="105"/>
      <c r="AI285" s="106"/>
      <c r="AJ285" s="109"/>
      <c r="AK285" s="111"/>
      <c r="AL285" s="338"/>
      <c r="AM285" s="339"/>
      <c r="AN285" s="340"/>
      <c r="AO285" s="341"/>
      <c r="AP285" s="115"/>
      <c r="AQ285" s="341"/>
      <c r="AR285" s="115"/>
      <c r="AS285" s="341"/>
      <c r="AT285" s="115"/>
      <c r="AU285" s="341"/>
      <c r="AV285" s="115"/>
      <c r="AW285" s="115"/>
      <c r="AX285" s="115"/>
      <c r="AY285" s="115"/>
      <c r="AZ285" s="119"/>
      <c r="CD285" s="119"/>
    </row>
    <row r="286" ht="21.0" customHeight="1">
      <c r="A286" s="119"/>
      <c r="B286" s="90"/>
      <c r="C286" s="119"/>
      <c r="D286" s="332"/>
      <c r="E286" s="90"/>
      <c r="F286" s="92"/>
      <c r="G286" s="92"/>
      <c r="H286" s="92"/>
      <c r="I286" s="119"/>
      <c r="J286" s="119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119"/>
      <c r="V286" s="119"/>
      <c r="W286" s="119"/>
      <c r="X286" s="119"/>
      <c r="Y286" s="119"/>
      <c r="Z286" s="23"/>
      <c r="AA286" s="119"/>
      <c r="AB286" s="337"/>
      <c r="AC286" s="115"/>
      <c r="AD286" s="102"/>
      <c r="AE286" s="4"/>
      <c r="AF286" s="103"/>
      <c r="AG286" s="104"/>
      <c r="AH286" s="105"/>
      <c r="AI286" s="106"/>
      <c r="AJ286" s="109"/>
      <c r="AK286" s="111"/>
      <c r="AL286" s="338"/>
      <c r="AM286" s="339"/>
      <c r="AN286" s="340"/>
      <c r="AO286" s="341"/>
      <c r="AP286" s="115"/>
      <c r="AQ286" s="341"/>
      <c r="AR286" s="115"/>
      <c r="AS286" s="341"/>
      <c r="AT286" s="115"/>
      <c r="AU286" s="341"/>
      <c r="AV286" s="115"/>
      <c r="AW286" s="115"/>
      <c r="AX286" s="115"/>
      <c r="AY286" s="115"/>
      <c r="AZ286" s="119"/>
      <c r="CD286" s="119"/>
    </row>
    <row r="287" ht="21.0" customHeight="1">
      <c r="A287" s="119"/>
      <c r="B287" s="90"/>
      <c r="C287" s="119"/>
      <c r="D287" s="332"/>
      <c r="E287" s="90"/>
      <c r="F287" s="92"/>
      <c r="G287" s="92"/>
      <c r="H287" s="92"/>
      <c r="I287" s="119"/>
      <c r="J287" s="119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119"/>
      <c r="V287" s="119"/>
      <c r="W287" s="119"/>
      <c r="X287" s="119"/>
      <c r="Y287" s="119"/>
      <c r="Z287" s="23"/>
      <c r="AA287" s="119"/>
      <c r="AB287" s="337"/>
      <c r="AC287" s="115"/>
      <c r="AD287" s="102"/>
      <c r="AE287" s="4"/>
      <c r="AF287" s="103"/>
      <c r="AG287" s="104"/>
      <c r="AH287" s="105"/>
      <c r="AI287" s="106"/>
      <c r="AJ287" s="109"/>
      <c r="AK287" s="111"/>
      <c r="AL287" s="338"/>
      <c r="AM287" s="339"/>
      <c r="AN287" s="340"/>
      <c r="AO287" s="341"/>
      <c r="AP287" s="115"/>
      <c r="AQ287" s="341"/>
      <c r="AR287" s="115"/>
      <c r="AS287" s="341"/>
      <c r="AT287" s="115"/>
      <c r="AU287" s="341"/>
      <c r="AV287" s="115"/>
      <c r="AW287" s="115"/>
      <c r="AX287" s="115"/>
      <c r="AY287" s="115"/>
      <c r="AZ287" s="119"/>
      <c r="CD287" s="119"/>
    </row>
    <row r="288" ht="21.0" customHeight="1">
      <c r="A288" s="119"/>
      <c r="B288" s="90"/>
      <c r="C288" s="119"/>
      <c r="D288" s="332"/>
      <c r="E288" s="90"/>
      <c r="F288" s="92"/>
      <c r="G288" s="92"/>
      <c r="H288" s="92"/>
      <c r="I288" s="119"/>
      <c r="J288" s="119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119"/>
      <c r="V288" s="119"/>
      <c r="W288" s="119"/>
      <c r="X288" s="119"/>
      <c r="Y288" s="119"/>
      <c r="Z288" s="23"/>
      <c r="AA288" s="119"/>
      <c r="AB288" s="337"/>
      <c r="AC288" s="115"/>
      <c r="AD288" s="102"/>
      <c r="AE288" s="4"/>
      <c r="AF288" s="103"/>
      <c r="AG288" s="104"/>
      <c r="AH288" s="105"/>
      <c r="AI288" s="106"/>
      <c r="AJ288" s="109"/>
      <c r="AK288" s="111"/>
      <c r="AL288" s="338"/>
      <c r="AM288" s="339"/>
      <c r="AN288" s="340"/>
      <c r="AO288" s="341"/>
      <c r="AP288" s="115"/>
      <c r="AQ288" s="341"/>
      <c r="AR288" s="115"/>
      <c r="AS288" s="341"/>
      <c r="AT288" s="115"/>
      <c r="AU288" s="341"/>
      <c r="AV288" s="115"/>
      <c r="AW288" s="115"/>
      <c r="AX288" s="115"/>
      <c r="AY288" s="115"/>
      <c r="AZ288" s="119"/>
      <c r="CD288" s="119"/>
    </row>
    <row r="289" ht="21.0" customHeight="1">
      <c r="A289" s="119"/>
      <c r="B289" s="90"/>
      <c r="C289" s="119"/>
      <c r="D289" s="332"/>
      <c r="E289" s="90"/>
      <c r="F289" s="92"/>
      <c r="G289" s="92"/>
      <c r="H289" s="92"/>
      <c r="I289" s="119"/>
      <c r="J289" s="119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119"/>
      <c r="V289" s="119"/>
      <c r="W289" s="119"/>
      <c r="X289" s="119"/>
      <c r="Y289" s="119"/>
      <c r="Z289" s="23"/>
      <c r="AA289" s="119"/>
      <c r="AB289" s="337"/>
      <c r="AC289" s="115"/>
      <c r="AD289" s="102"/>
      <c r="AE289" s="4"/>
      <c r="AF289" s="103"/>
      <c r="AG289" s="104"/>
      <c r="AH289" s="105"/>
      <c r="AI289" s="106"/>
      <c r="AJ289" s="109"/>
      <c r="AK289" s="111"/>
      <c r="AL289" s="338"/>
      <c r="AM289" s="339"/>
      <c r="AN289" s="340"/>
      <c r="AO289" s="341"/>
      <c r="AP289" s="115"/>
      <c r="AQ289" s="341"/>
      <c r="AR289" s="115"/>
      <c r="AS289" s="341"/>
      <c r="AT289" s="115"/>
      <c r="AU289" s="341"/>
      <c r="AV289" s="115"/>
      <c r="AW289" s="115"/>
      <c r="AX289" s="115"/>
      <c r="AY289" s="115"/>
      <c r="AZ289" s="119"/>
      <c r="CD289" s="119"/>
    </row>
    <row r="290" ht="21.0" customHeight="1">
      <c r="A290" s="119"/>
      <c r="B290" s="90"/>
      <c r="C290" s="119"/>
      <c r="D290" s="332"/>
      <c r="E290" s="90"/>
      <c r="F290" s="92"/>
      <c r="G290" s="92"/>
      <c r="H290" s="92"/>
      <c r="I290" s="119"/>
      <c r="J290" s="119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119"/>
      <c r="V290" s="119"/>
      <c r="W290" s="119"/>
      <c r="X290" s="119"/>
      <c r="Y290" s="119"/>
      <c r="Z290" s="23"/>
      <c r="AA290" s="119"/>
      <c r="AB290" s="337"/>
      <c r="AC290" s="115"/>
      <c r="AD290" s="102"/>
      <c r="AE290" s="4"/>
      <c r="AF290" s="103"/>
      <c r="AG290" s="104"/>
      <c r="AH290" s="105"/>
      <c r="AI290" s="106"/>
      <c r="AJ290" s="109"/>
      <c r="AK290" s="111"/>
      <c r="AL290" s="338"/>
      <c r="AM290" s="339"/>
      <c r="AN290" s="340"/>
      <c r="AO290" s="341"/>
      <c r="AP290" s="115"/>
      <c r="AQ290" s="341"/>
      <c r="AR290" s="115"/>
      <c r="AS290" s="341"/>
      <c r="AT290" s="115"/>
      <c r="AU290" s="341"/>
      <c r="AV290" s="115"/>
      <c r="AW290" s="115"/>
      <c r="AX290" s="115"/>
      <c r="AY290" s="115"/>
      <c r="AZ290" s="119"/>
      <c r="CD290" s="119"/>
    </row>
    <row r="291" ht="21.0" customHeight="1">
      <c r="A291" s="119"/>
      <c r="B291" s="90"/>
      <c r="C291" s="119"/>
      <c r="D291" s="332"/>
      <c r="E291" s="90"/>
      <c r="F291" s="92"/>
      <c r="G291" s="92"/>
      <c r="H291" s="92"/>
      <c r="I291" s="119"/>
      <c r="J291" s="119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119"/>
      <c r="V291" s="119"/>
      <c r="W291" s="119"/>
      <c r="X291" s="119"/>
      <c r="Y291" s="119"/>
      <c r="Z291" s="23"/>
      <c r="AA291" s="119"/>
      <c r="AB291" s="337"/>
      <c r="AC291" s="115"/>
      <c r="AD291" s="102"/>
      <c r="AE291" s="4"/>
      <c r="AF291" s="103"/>
      <c r="AG291" s="104"/>
      <c r="AH291" s="105"/>
      <c r="AI291" s="106"/>
      <c r="AJ291" s="109"/>
      <c r="AK291" s="111"/>
      <c r="AL291" s="338"/>
      <c r="AM291" s="339"/>
      <c r="AN291" s="340"/>
      <c r="AO291" s="341"/>
      <c r="AP291" s="115"/>
      <c r="AQ291" s="341"/>
      <c r="AR291" s="115"/>
      <c r="AS291" s="341"/>
      <c r="AT291" s="115"/>
      <c r="AU291" s="341"/>
      <c r="AV291" s="115"/>
      <c r="AW291" s="115"/>
      <c r="AX291" s="115"/>
      <c r="AY291" s="115"/>
      <c r="AZ291" s="119"/>
      <c r="CD291" s="119"/>
    </row>
    <row r="292" ht="21.0" customHeight="1">
      <c r="A292" s="119"/>
      <c r="B292" s="90"/>
      <c r="C292" s="119"/>
      <c r="D292" s="332"/>
      <c r="E292" s="90"/>
      <c r="F292" s="92"/>
      <c r="G292" s="92"/>
      <c r="H292" s="92"/>
      <c r="I292" s="119"/>
      <c r="J292" s="119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119"/>
      <c r="V292" s="119"/>
      <c r="W292" s="119"/>
      <c r="X292" s="119"/>
      <c r="Y292" s="119"/>
      <c r="Z292" s="23"/>
      <c r="AA292" s="119"/>
      <c r="AB292" s="337"/>
      <c r="AC292" s="115"/>
      <c r="AD292" s="102"/>
      <c r="AE292" s="4"/>
      <c r="AF292" s="103"/>
      <c r="AG292" s="104"/>
      <c r="AH292" s="105"/>
      <c r="AI292" s="106"/>
      <c r="AJ292" s="109"/>
      <c r="AK292" s="111"/>
      <c r="AL292" s="338"/>
      <c r="AM292" s="339"/>
      <c r="AN292" s="340"/>
      <c r="AO292" s="341"/>
      <c r="AP292" s="115"/>
      <c r="AQ292" s="341"/>
      <c r="AR292" s="115"/>
      <c r="AS292" s="341"/>
      <c r="AT292" s="115"/>
      <c r="AU292" s="341"/>
      <c r="AV292" s="115"/>
      <c r="AW292" s="115"/>
      <c r="AX292" s="115"/>
      <c r="AY292" s="115"/>
      <c r="AZ292" s="119"/>
      <c r="CD292" s="119"/>
    </row>
    <row r="293" ht="21.0" customHeight="1">
      <c r="A293" s="119"/>
      <c r="B293" s="90"/>
      <c r="C293" s="119"/>
      <c r="D293" s="332"/>
      <c r="E293" s="90"/>
      <c r="F293" s="92"/>
      <c r="G293" s="92"/>
      <c r="H293" s="92"/>
      <c r="I293" s="119"/>
      <c r="J293" s="119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119"/>
      <c r="V293" s="119"/>
      <c r="W293" s="119"/>
      <c r="X293" s="119"/>
      <c r="Y293" s="119"/>
      <c r="Z293" s="23"/>
      <c r="AA293" s="119"/>
      <c r="AB293" s="337"/>
      <c r="AC293" s="115"/>
      <c r="AD293" s="102"/>
      <c r="AE293" s="4"/>
      <c r="AF293" s="103"/>
      <c r="AG293" s="104"/>
      <c r="AH293" s="105"/>
      <c r="AI293" s="106"/>
      <c r="AJ293" s="109"/>
      <c r="AK293" s="111"/>
      <c r="AL293" s="338"/>
      <c r="AM293" s="339"/>
      <c r="AN293" s="340"/>
      <c r="AO293" s="341"/>
      <c r="AP293" s="115"/>
      <c r="AQ293" s="341"/>
      <c r="AR293" s="115"/>
      <c r="AS293" s="341"/>
      <c r="AT293" s="115"/>
      <c r="AU293" s="341"/>
      <c r="AV293" s="115"/>
      <c r="AW293" s="115"/>
      <c r="AX293" s="115"/>
      <c r="AY293" s="115"/>
      <c r="AZ293" s="119"/>
      <c r="CD293" s="119"/>
    </row>
    <row r="294" ht="21.0" customHeight="1">
      <c r="A294" s="119"/>
      <c r="B294" s="90"/>
      <c r="C294" s="119"/>
      <c r="D294" s="332"/>
      <c r="E294" s="90"/>
      <c r="F294" s="92"/>
      <c r="G294" s="92"/>
      <c r="H294" s="92"/>
      <c r="I294" s="119"/>
      <c r="J294" s="119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119"/>
      <c r="V294" s="119"/>
      <c r="W294" s="119"/>
      <c r="X294" s="119"/>
      <c r="Y294" s="119"/>
      <c r="Z294" s="23"/>
      <c r="AA294" s="119"/>
      <c r="AB294" s="337"/>
      <c r="AC294" s="115"/>
      <c r="AD294" s="102"/>
      <c r="AE294" s="4"/>
      <c r="AF294" s="103"/>
      <c r="AG294" s="104"/>
      <c r="AH294" s="105"/>
      <c r="AI294" s="106"/>
      <c r="AJ294" s="109"/>
      <c r="AK294" s="111"/>
      <c r="AL294" s="338"/>
      <c r="AM294" s="339"/>
      <c r="AN294" s="340"/>
      <c r="AO294" s="341"/>
      <c r="AP294" s="115"/>
      <c r="AQ294" s="341"/>
      <c r="AR294" s="115"/>
      <c r="AS294" s="341"/>
      <c r="AT294" s="115"/>
      <c r="AU294" s="341"/>
      <c r="AV294" s="115"/>
      <c r="AW294" s="115"/>
      <c r="AX294" s="115"/>
      <c r="AY294" s="115"/>
      <c r="AZ294" s="119"/>
      <c r="CD294" s="119"/>
    </row>
    <row r="295" ht="21.0" customHeight="1">
      <c r="A295" s="119"/>
      <c r="B295" s="90"/>
      <c r="C295" s="119"/>
      <c r="D295" s="332"/>
      <c r="E295" s="90"/>
      <c r="F295" s="92"/>
      <c r="G295" s="92"/>
      <c r="H295" s="92"/>
      <c r="I295" s="119"/>
      <c r="J295" s="119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119"/>
      <c r="V295" s="119"/>
      <c r="W295" s="119"/>
      <c r="X295" s="119"/>
      <c r="Y295" s="119"/>
      <c r="Z295" s="23"/>
      <c r="AA295" s="119"/>
      <c r="AB295" s="337"/>
      <c r="AC295" s="115"/>
      <c r="AD295" s="102"/>
      <c r="AE295" s="4"/>
      <c r="AF295" s="103"/>
      <c r="AG295" s="104"/>
      <c r="AH295" s="105"/>
      <c r="AI295" s="106"/>
      <c r="AJ295" s="109"/>
      <c r="AK295" s="111"/>
      <c r="AL295" s="338"/>
      <c r="AM295" s="339"/>
      <c r="AN295" s="340"/>
      <c r="AO295" s="341"/>
      <c r="AP295" s="115"/>
      <c r="AQ295" s="341"/>
      <c r="AR295" s="115"/>
      <c r="AS295" s="341"/>
      <c r="AT295" s="115"/>
      <c r="AU295" s="341"/>
      <c r="AV295" s="115"/>
      <c r="AW295" s="115"/>
      <c r="AX295" s="115"/>
      <c r="AY295" s="115"/>
      <c r="AZ295" s="119"/>
      <c r="CD295" s="119"/>
    </row>
    <row r="296" ht="21.0" customHeight="1">
      <c r="A296" s="119"/>
      <c r="B296" s="90"/>
      <c r="C296" s="119"/>
      <c r="D296" s="332"/>
      <c r="E296" s="90"/>
      <c r="F296" s="92"/>
      <c r="G296" s="92"/>
      <c r="H296" s="92"/>
      <c r="I296" s="119"/>
      <c r="J296" s="119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119"/>
      <c r="V296" s="119"/>
      <c r="W296" s="119"/>
      <c r="X296" s="119"/>
      <c r="Y296" s="119"/>
      <c r="Z296" s="23"/>
      <c r="AA296" s="119"/>
      <c r="AB296" s="337"/>
      <c r="AC296" s="115"/>
      <c r="AD296" s="102"/>
      <c r="AE296" s="4"/>
      <c r="AF296" s="103"/>
      <c r="AG296" s="104"/>
      <c r="AH296" s="105"/>
      <c r="AI296" s="106"/>
      <c r="AJ296" s="109"/>
      <c r="AK296" s="111"/>
      <c r="AL296" s="338"/>
      <c r="AM296" s="339"/>
      <c r="AN296" s="340"/>
      <c r="AO296" s="341"/>
      <c r="AP296" s="115"/>
      <c r="AQ296" s="341"/>
      <c r="AR296" s="115"/>
      <c r="AS296" s="341"/>
      <c r="AT296" s="115"/>
      <c r="AU296" s="341"/>
      <c r="AV296" s="115"/>
      <c r="AW296" s="115"/>
      <c r="AX296" s="115"/>
      <c r="AY296" s="115"/>
      <c r="AZ296" s="119"/>
      <c r="CD296" s="119"/>
    </row>
    <row r="297" ht="21.0" customHeight="1">
      <c r="A297" s="119"/>
      <c r="B297" s="90"/>
      <c r="C297" s="119"/>
      <c r="D297" s="332"/>
      <c r="E297" s="90"/>
      <c r="F297" s="92"/>
      <c r="G297" s="92"/>
      <c r="H297" s="92"/>
      <c r="I297" s="119"/>
      <c r="J297" s="119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119"/>
      <c r="V297" s="119"/>
      <c r="W297" s="119"/>
      <c r="X297" s="119"/>
      <c r="Y297" s="119"/>
      <c r="Z297" s="23"/>
      <c r="AA297" s="119"/>
      <c r="AB297" s="337"/>
      <c r="AC297" s="115"/>
      <c r="AD297" s="102"/>
      <c r="AE297" s="4"/>
      <c r="AF297" s="103"/>
      <c r="AG297" s="104"/>
      <c r="AH297" s="105"/>
      <c r="AI297" s="106"/>
      <c r="AJ297" s="109"/>
      <c r="AK297" s="111"/>
      <c r="AL297" s="338"/>
      <c r="AM297" s="339"/>
      <c r="AN297" s="340"/>
      <c r="AO297" s="341"/>
      <c r="AP297" s="115"/>
      <c r="AQ297" s="341"/>
      <c r="AR297" s="115"/>
      <c r="AS297" s="341"/>
      <c r="AT297" s="115"/>
      <c r="AU297" s="341"/>
      <c r="AV297" s="115"/>
      <c r="AW297" s="115"/>
      <c r="AX297" s="115"/>
      <c r="AY297" s="115"/>
      <c r="AZ297" s="119"/>
      <c r="CD297" s="119"/>
    </row>
    <row r="298" ht="21.0" customHeight="1">
      <c r="A298" s="119"/>
      <c r="B298" s="90"/>
      <c r="C298" s="119"/>
      <c r="D298" s="332"/>
      <c r="E298" s="90"/>
      <c r="F298" s="92"/>
      <c r="G298" s="92"/>
      <c r="H298" s="92"/>
      <c r="I298" s="119"/>
      <c r="J298" s="119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119"/>
      <c r="V298" s="119"/>
      <c r="W298" s="119"/>
      <c r="X298" s="119"/>
      <c r="Y298" s="119"/>
      <c r="Z298" s="23"/>
      <c r="AA298" s="119"/>
      <c r="AB298" s="337"/>
      <c r="AC298" s="115"/>
      <c r="AD298" s="102"/>
      <c r="AE298" s="4"/>
      <c r="AF298" s="103"/>
      <c r="AG298" s="104"/>
      <c r="AH298" s="105"/>
      <c r="AI298" s="106"/>
      <c r="AJ298" s="109"/>
      <c r="AK298" s="111"/>
      <c r="AL298" s="338"/>
      <c r="AM298" s="339"/>
      <c r="AN298" s="340"/>
      <c r="AO298" s="341"/>
      <c r="AP298" s="115"/>
      <c r="AQ298" s="341"/>
      <c r="AR298" s="115"/>
      <c r="AS298" s="341"/>
      <c r="AT298" s="115"/>
      <c r="AU298" s="341"/>
      <c r="AV298" s="115"/>
      <c r="AW298" s="115"/>
      <c r="AX298" s="115"/>
      <c r="AY298" s="115"/>
      <c r="AZ298" s="119"/>
      <c r="CD298" s="119"/>
    </row>
    <row r="299" ht="21.0" customHeight="1">
      <c r="A299" s="119"/>
      <c r="B299" s="90"/>
      <c r="C299" s="119"/>
      <c r="D299" s="332"/>
      <c r="E299" s="90"/>
      <c r="F299" s="92"/>
      <c r="G299" s="92"/>
      <c r="H299" s="92"/>
      <c r="I299" s="119"/>
      <c r="J299" s="119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119"/>
      <c r="V299" s="119"/>
      <c r="W299" s="119"/>
      <c r="X299" s="119"/>
      <c r="Y299" s="119"/>
      <c r="Z299" s="23"/>
      <c r="AA299" s="119"/>
      <c r="AB299" s="337"/>
      <c r="AC299" s="115"/>
      <c r="AD299" s="102"/>
      <c r="AE299" s="4"/>
      <c r="AF299" s="103"/>
      <c r="AG299" s="104"/>
      <c r="AH299" s="105"/>
      <c r="AI299" s="106"/>
      <c r="AJ299" s="109"/>
      <c r="AK299" s="111"/>
      <c r="AL299" s="338"/>
      <c r="AM299" s="339"/>
      <c r="AN299" s="340"/>
      <c r="AO299" s="341"/>
      <c r="AP299" s="115"/>
      <c r="AQ299" s="341"/>
      <c r="AR299" s="115"/>
      <c r="AS299" s="341"/>
      <c r="AT299" s="115"/>
      <c r="AU299" s="341"/>
      <c r="AV299" s="115"/>
      <c r="AW299" s="115"/>
      <c r="AX299" s="115"/>
      <c r="AY299" s="115"/>
      <c r="AZ299" s="119"/>
      <c r="CD299" s="119"/>
    </row>
    <row r="300" ht="21.0" customHeight="1">
      <c r="A300" s="119"/>
      <c r="B300" s="90"/>
      <c r="C300" s="119"/>
      <c r="D300" s="332"/>
      <c r="E300" s="90"/>
      <c r="F300" s="92"/>
      <c r="G300" s="92"/>
      <c r="H300" s="92"/>
      <c r="I300" s="119"/>
      <c r="J300" s="119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119"/>
      <c r="V300" s="119"/>
      <c r="W300" s="119"/>
      <c r="X300" s="119"/>
      <c r="Y300" s="119"/>
      <c r="Z300" s="23"/>
      <c r="AA300" s="119"/>
      <c r="AB300" s="337"/>
      <c r="AC300" s="115"/>
      <c r="AD300" s="102"/>
      <c r="AE300" s="4"/>
      <c r="AF300" s="103"/>
      <c r="AG300" s="104"/>
      <c r="AH300" s="105"/>
      <c r="AI300" s="106"/>
      <c r="AJ300" s="109"/>
      <c r="AK300" s="111"/>
      <c r="AL300" s="338"/>
      <c r="AM300" s="339"/>
      <c r="AN300" s="340"/>
      <c r="AO300" s="341"/>
      <c r="AP300" s="115"/>
      <c r="AQ300" s="341"/>
      <c r="AR300" s="115"/>
      <c r="AS300" s="341"/>
      <c r="AT300" s="115"/>
      <c r="AU300" s="341"/>
      <c r="AV300" s="115"/>
      <c r="AW300" s="115"/>
      <c r="AX300" s="115"/>
      <c r="AY300" s="115"/>
      <c r="AZ300" s="119"/>
      <c r="CD300" s="119"/>
    </row>
    <row r="301" ht="21.0" customHeight="1">
      <c r="A301" s="119"/>
      <c r="B301" s="90"/>
      <c r="C301" s="119"/>
      <c r="D301" s="332"/>
      <c r="E301" s="90"/>
      <c r="F301" s="92"/>
      <c r="G301" s="92"/>
      <c r="H301" s="92"/>
      <c r="I301" s="119"/>
      <c r="J301" s="119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119"/>
      <c r="V301" s="119"/>
      <c r="W301" s="119"/>
      <c r="X301" s="119"/>
      <c r="Y301" s="119"/>
      <c r="Z301" s="23"/>
      <c r="AA301" s="119"/>
      <c r="AB301" s="337"/>
      <c r="AC301" s="115"/>
      <c r="AD301" s="102"/>
      <c r="AE301" s="4"/>
      <c r="AF301" s="103"/>
      <c r="AG301" s="104"/>
      <c r="AH301" s="105"/>
      <c r="AI301" s="106"/>
      <c r="AJ301" s="109"/>
      <c r="AK301" s="111"/>
      <c r="AL301" s="338"/>
      <c r="AM301" s="339"/>
      <c r="AN301" s="340"/>
      <c r="AO301" s="341"/>
      <c r="AP301" s="115"/>
      <c r="AQ301" s="341"/>
      <c r="AR301" s="115"/>
      <c r="AS301" s="341"/>
      <c r="AT301" s="115"/>
      <c r="AU301" s="341"/>
      <c r="AV301" s="115"/>
      <c r="AW301" s="115"/>
      <c r="AX301" s="115"/>
      <c r="AY301" s="115"/>
      <c r="AZ301" s="119"/>
      <c r="CD301" s="119"/>
    </row>
    <row r="302" ht="21.0" customHeight="1">
      <c r="A302" s="119"/>
      <c r="B302" s="90"/>
      <c r="C302" s="119"/>
      <c r="D302" s="332"/>
      <c r="E302" s="90"/>
      <c r="F302" s="92"/>
      <c r="G302" s="92"/>
      <c r="H302" s="92"/>
      <c r="I302" s="119"/>
      <c r="J302" s="119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119"/>
      <c r="V302" s="119"/>
      <c r="W302" s="119"/>
      <c r="X302" s="119"/>
      <c r="Y302" s="119"/>
      <c r="Z302" s="23"/>
      <c r="AA302" s="119"/>
      <c r="AB302" s="337"/>
      <c r="AC302" s="115"/>
      <c r="AD302" s="102"/>
      <c r="AE302" s="4"/>
      <c r="AF302" s="103"/>
      <c r="AG302" s="104"/>
      <c r="AH302" s="105"/>
      <c r="AI302" s="106"/>
      <c r="AJ302" s="109"/>
      <c r="AK302" s="111"/>
      <c r="AL302" s="338"/>
      <c r="AM302" s="339"/>
      <c r="AN302" s="340"/>
      <c r="AO302" s="341"/>
      <c r="AP302" s="115"/>
      <c r="AQ302" s="341"/>
      <c r="AR302" s="115"/>
      <c r="AS302" s="341"/>
      <c r="AT302" s="115"/>
      <c r="AU302" s="341"/>
      <c r="AV302" s="115"/>
      <c r="AW302" s="115"/>
      <c r="AX302" s="115"/>
      <c r="AY302" s="115"/>
      <c r="AZ302" s="119"/>
      <c r="CD302" s="119"/>
    </row>
    <row r="303" ht="21.0" customHeight="1">
      <c r="A303" s="119"/>
      <c r="B303" s="90"/>
      <c r="C303" s="119"/>
      <c r="D303" s="332"/>
      <c r="E303" s="90"/>
      <c r="F303" s="92"/>
      <c r="G303" s="92"/>
      <c r="H303" s="92"/>
      <c r="I303" s="119"/>
      <c r="J303" s="119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119"/>
      <c r="V303" s="119"/>
      <c r="W303" s="119"/>
      <c r="X303" s="119"/>
      <c r="Y303" s="119"/>
      <c r="Z303" s="23"/>
      <c r="AA303" s="119"/>
      <c r="AB303" s="337"/>
      <c r="AC303" s="115"/>
      <c r="AD303" s="102"/>
      <c r="AE303" s="4"/>
      <c r="AF303" s="103"/>
      <c r="AG303" s="104"/>
      <c r="AH303" s="105"/>
      <c r="AI303" s="106"/>
      <c r="AJ303" s="109"/>
      <c r="AK303" s="111"/>
      <c r="AL303" s="338"/>
      <c r="AM303" s="339"/>
      <c r="AN303" s="340"/>
      <c r="AO303" s="341"/>
      <c r="AP303" s="115"/>
      <c r="AQ303" s="341"/>
      <c r="AR303" s="115"/>
      <c r="AS303" s="341"/>
      <c r="AT303" s="115"/>
      <c r="AU303" s="341"/>
      <c r="AV303" s="115"/>
      <c r="AW303" s="115"/>
      <c r="AX303" s="115"/>
      <c r="AY303" s="115"/>
      <c r="AZ303" s="119"/>
      <c r="CD303" s="119"/>
    </row>
    <row r="304" ht="21.0" customHeight="1">
      <c r="A304" s="119"/>
      <c r="B304" s="90"/>
      <c r="C304" s="119"/>
      <c r="D304" s="332"/>
      <c r="E304" s="90"/>
      <c r="F304" s="92"/>
      <c r="G304" s="92"/>
      <c r="H304" s="92"/>
      <c r="I304" s="119"/>
      <c r="J304" s="119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119"/>
      <c r="V304" s="119"/>
      <c r="W304" s="119"/>
      <c r="X304" s="119"/>
      <c r="Y304" s="119"/>
      <c r="Z304" s="23"/>
      <c r="AA304" s="119"/>
      <c r="AB304" s="337"/>
      <c r="AC304" s="115"/>
      <c r="AD304" s="102"/>
      <c r="AE304" s="4"/>
      <c r="AF304" s="103"/>
      <c r="AG304" s="104"/>
      <c r="AH304" s="105"/>
      <c r="AI304" s="106"/>
      <c r="AJ304" s="109"/>
      <c r="AK304" s="111"/>
      <c r="AL304" s="338"/>
      <c r="AM304" s="339"/>
      <c r="AN304" s="340"/>
      <c r="AO304" s="341"/>
      <c r="AP304" s="115"/>
      <c r="AQ304" s="341"/>
      <c r="AR304" s="115"/>
      <c r="AS304" s="341"/>
      <c r="AT304" s="115"/>
      <c r="AU304" s="341"/>
      <c r="AV304" s="115"/>
      <c r="AW304" s="115"/>
      <c r="AX304" s="115"/>
      <c r="AY304" s="115"/>
      <c r="AZ304" s="119"/>
      <c r="CD304" s="119"/>
    </row>
    <row r="305" ht="21.0" customHeight="1">
      <c r="A305" s="119"/>
      <c r="B305" s="90"/>
      <c r="C305" s="119"/>
      <c r="D305" s="332"/>
      <c r="E305" s="90"/>
      <c r="F305" s="92"/>
      <c r="G305" s="92"/>
      <c r="H305" s="92"/>
      <c r="I305" s="119"/>
      <c r="J305" s="119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119"/>
      <c r="V305" s="119"/>
      <c r="W305" s="119"/>
      <c r="X305" s="119"/>
      <c r="Y305" s="119"/>
      <c r="Z305" s="23"/>
      <c r="AA305" s="119"/>
      <c r="AB305" s="337"/>
      <c r="AC305" s="115"/>
      <c r="AD305" s="102"/>
      <c r="AE305" s="4"/>
      <c r="AF305" s="103"/>
      <c r="AG305" s="104"/>
      <c r="AH305" s="105"/>
      <c r="AI305" s="106"/>
      <c r="AJ305" s="109"/>
      <c r="AK305" s="111"/>
      <c r="AL305" s="338"/>
      <c r="AM305" s="339"/>
      <c r="AN305" s="340"/>
      <c r="AO305" s="341"/>
      <c r="AP305" s="115"/>
      <c r="AQ305" s="341"/>
      <c r="AR305" s="115"/>
      <c r="AS305" s="341"/>
      <c r="AT305" s="115"/>
      <c r="AU305" s="341"/>
      <c r="AV305" s="115"/>
      <c r="AW305" s="115"/>
      <c r="AX305" s="115"/>
      <c r="AY305" s="115"/>
      <c r="AZ305" s="119"/>
      <c r="CD305" s="119"/>
    </row>
    <row r="306" ht="21.0" customHeight="1">
      <c r="A306" s="119"/>
      <c r="B306" s="90"/>
      <c r="C306" s="119"/>
      <c r="D306" s="332"/>
      <c r="E306" s="90"/>
      <c r="F306" s="92"/>
      <c r="G306" s="92"/>
      <c r="H306" s="92"/>
      <c r="I306" s="119"/>
      <c r="J306" s="119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119"/>
      <c r="V306" s="119"/>
      <c r="W306" s="119"/>
      <c r="X306" s="119"/>
      <c r="Y306" s="119"/>
      <c r="Z306" s="23"/>
      <c r="AA306" s="119"/>
      <c r="AB306" s="337"/>
      <c r="AC306" s="115"/>
      <c r="AD306" s="102"/>
      <c r="AE306" s="4"/>
      <c r="AF306" s="103"/>
      <c r="AG306" s="104"/>
      <c r="AH306" s="105"/>
      <c r="AI306" s="106"/>
      <c r="AJ306" s="109"/>
      <c r="AK306" s="111"/>
      <c r="AL306" s="338"/>
      <c r="AM306" s="339"/>
      <c r="AN306" s="340"/>
      <c r="AO306" s="341"/>
      <c r="AP306" s="115"/>
      <c r="AQ306" s="341"/>
      <c r="AR306" s="115"/>
      <c r="AS306" s="341"/>
      <c r="AT306" s="115"/>
      <c r="AU306" s="341"/>
      <c r="AV306" s="115"/>
      <c r="AW306" s="115"/>
      <c r="AX306" s="115"/>
      <c r="AY306" s="115"/>
      <c r="AZ306" s="119"/>
      <c r="CD306" s="119"/>
    </row>
    <row r="307" ht="21.0" customHeight="1">
      <c r="A307" s="119"/>
      <c r="B307" s="90"/>
      <c r="C307" s="119"/>
      <c r="D307" s="332"/>
      <c r="E307" s="90"/>
      <c r="F307" s="92"/>
      <c r="G307" s="92"/>
      <c r="H307" s="92"/>
      <c r="I307" s="119"/>
      <c r="J307" s="119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119"/>
      <c r="V307" s="119"/>
      <c r="W307" s="119"/>
      <c r="X307" s="119"/>
      <c r="Y307" s="119"/>
      <c r="Z307" s="23"/>
      <c r="AA307" s="119"/>
      <c r="AB307" s="337"/>
      <c r="AC307" s="115"/>
      <c r="AD307" s="102"/>
      <c r="AE307" s="4"/>
      <c r="AF307" s="103"/>
      <c r="AG307" s="104"/>
      <c r="AH307" s="105"/>
      <c r="AI307" s="106"/>
      <c r="AJ307" s="109"/>
      <c r="AK307" s="111"/>
      <c r="AL307" s="338"/>
      <c r="AM307" s="339"/>
      <c r="AN307" s="340"/>
      <c r="AO307" s="341"/>
      <c r="AP307" s="115"/>
      <c r="AQ307" s="341"/>
      <c r="AR307" s="115"/>
      <c r="AS307" s="341"/>
      <c r="AT307" s="115"/>
      <c r="AU307" s="341"/>
      <c r="AV307" s="115"/>
      <c r="AW307" s="115"/>
      <c r="AX307" s="115"/>
      <c r="AY307" s="115"/>
      <c r="AZ307" s="119"/>
      <c r="CD307" s="119"/>
    </row>
    <row r="308" ht="21.0" customHeight="1">
      <c r="A308" s="119"/>
      <c r="B308" s="90"/>
      <c r="C308" s="119"/>
      <c r="D308" s="332"/>
      <c r="E308" s="90"/>
      <c r="F308" s="92"/>
      <c r="G308" s="92"/>
      <c r="H308" s="92"/>
      <c r="I308" s="119"/>
      <c r="J308" s="119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119"/>
      <c r="V308" s="119"/>
      <c r="W308" s="119"/>
      <c r="X308" s="119"/>
      <c r="Y308" s="119"/>
      <c r="Z308" s="23"/>
      <c r="AA308" s="119"/>
      <c r="AB308" s="337"/>
      <c r="AC308" s="115"/>
      <c r="AD308" s="102"/>
      <c r="AE308" s="4"/>
      <c r="AF308" s="103"/>
      <c r="AG308" s="104"/>
      <c r="AH308" s="105"/>
      <c r="AI308" s="106"/>
      <c r="AJ308" s="109"/>
      <c r="AK308" s="111"/>
      <c r="AL308" s="338"/>
      <c r="AM308" s="339"/>
      <c r="AN308" s="340"/>
      <c r="AO308" s="341"/>
      <c r="AP308" s="115"/>
      <c r="AQ308" s="341"/>
      <c r="AR308" s="115"/>
      <c r="AS308" s="341"/>
      <c r="AT308" s="115"/>
      <c r="AU308" s="341"/>
      <c r="AV308" s="115"/>
      <c r="AW308" s="115"/>
      <c r="AX308" s="115"/>
      <c r="AY308" s="115"/>
      <c r="AZ308" s="119"/>
      <c r="CD308" s="119"/>
    </row>
    <row r="309" ht="21.0" customHeight="1">
      <c r="A309" s="119"/>
      <c r="B309" s="90"/>
      <c r="C309" s="119"/>
      <c r="D309" s="332"/>
      <c r="E309" s="90"/>
      <c r="F309" s="92"/>
      <c r="G309" s="92"/>
      <c r="H309" s="92"/>
      <c r="I309" s="119"/>
      <c r="J309" s="119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119"/>
      <c r="V309" s="119"/>
      <c r="W309" s="119"/>
      <c r="X309" s="119"/>
      <c r="Y309" s="119"/>
      <c r="Z309" s="23"/>
      <c r="AA309" s="119"/>
      <c r="AB309" s="337"/>
      <c r="AC309" s="115"/>
      <c r="AD309" s="102"/>
      <c r="AE309" s="4"/>
      <c r="AF309" s="103"/>
      <c r="AG309" s="104"/>
      <c r="AH309" s="105"/>
      <c r="AI309" s="106"/>
      <c r="AJ309" s="109"/>
      <c r="AK309" s="111"/>
      <c r="AL309" s="338"/>
      <c r="AM309" s="339"/>
      <c r="AN309" s="340"/>
      <c r="AO309" s="341"/>
      <c r="AP309" s="115"/>
      <c r="AQ309" s="341"/>
      <c r="AR309" s="115"/>
      <c r="AS309" s="341"/>
      <c r="AT309" s="115"/>
      <c r="AU309" s="341"/>
      <c r="AV309" s="115"/>
      <c r="AW309" s="115"/>
      <c r="AX309" s="115"/>
      <c r="AY309" s="115"/>
      <c r="AZ309" s="119"/>
      <c r="CD309" s="119"/>
    </row>
    <row r="310" ht="21.0" customHeight="1">
      <c r="A310" s="119"/>
      <c r="B310" s="90"/>
      <c r="C310" s="119"/>
      <c r="D310" s="332"/>
      <c r="E310" s="90"/>
      <c r="F310" s="92"/>
      <c r="G310" s="92"/>
      <c r="H310" s="92"/>
      <c r="I310" s="119"/>
      <c r="J310" s="119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119"/>
      <c r="V310" s="119"/>
      <c r="W310" s="119"/>
      <c r="X310" s="119"/>
      <c r="Y310" s="119"/>
      <c r="Z310" s="23"/>
      <c r="AA310" s="119"/>
      <c r="AB310" s="337"/>
      <c r="AC310" s="115"/>
      <c r="AD310" s="102"/>
      <c r="AE310" s="4"/>
      <c r="AF310" s="103"/>
      <c r="AG310" s="104"/>
      <c r="AH310" s="105"/>
      <c r="AI310" s="106"/>
      <c r="AJ310" s="109"/>
      <c r="AK310" s="111"/>
      <c r="AL310" s="338"/>
      <c r="AM310" s="339"/>
      <c r="AN310" s="340"/>
      <c r="AO310" s="341"/>
      <c r="AP310" s="115"/>
      <c r="AQ310" s="341"/>
      <c r="AR310" s="115"/>
      <c r="AS310" s="341"/>
      <c r="AT310" s="115"/>
      <c r="AU310" s="341"/>
      <c r="AV310" s="115"/>
      <c r="AW310" s="115"/>
      <c r="AX310" s="115"/>
      <c r="AY310" s="115"/>
      <c r="AZ310" s="119"/>
      <c r="CD310" s="119"/>
    </row>
    <row r="311" ht="21.0" customHeight="1">
      <c r="A311" s="119"/>
      <c r="B311" s="90"/>
      <c r="C311" s="119"/>
      <c r="D311" s="332"/>
      <c r="E311" s="90"/>
      <c r="F311" s="92"/>
      <c r="G311" s="92"/>
      <c r="H311" s="92"/>
      <c r="I311" s="119"/>
      <c r="J311" s="119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119"/>
      <c r="V311" s="119"/>
      <c r="W311" s="119"/>
      <c r="X311" s="119"/>
      <c r="Y311" s="119"/>
      <c r="Z311" s="23"/>
      <c r="AA311" s="119"/>
      <c r="AB311" s="337"/>
      <c r="AC311" s="115"/>
      <c r="AD311" s="102"/>
      <c r="AE311" s="4"/>
      <c r="AF311" s="103"/>
      <c r="AG311" s="104"/>
      <c r="AH311" s="105"/>
      <c r="AI311" s="106"/>
      <c r="AJ311" s="109"/>
      <c r="AK311" s="111"/>
      <c r="AL311" s="338"/>
      <c r="AM311" s="339"/>
      <c r="AN311" s="340"/>
      <c r="AO311" s="341"/>
      <c r="AP311" s="115"/>
      <c r="AQ311" s="341"/>
      <c r="AR311" s="115"/>
      <c r="AS311" s="341"/>
      <c r="AT311" s="115"/>
      <c r="AU311" s="341"/>
      <c r="AV311" s="115"/>
      <c r="AW311" s="115"/>
      <c r="AX311" s="115"/>
      <c r="AY311" s="115"/>
      <c r="AZ311" s="119"/>
      <c r="CD311" s="119"/>
    </row>
    <row r="312" ht="21.0" customHeight="1">
      <c r="A312" s="119"/>
      <c r="B312" s="90"/>
      <c r="C312" s="119"/>
      <c r="D312" s="332"/>
      <c r="E312" s="90"/>
      <c r="F312" s="92"/>
      <c r="G312" s="92"/>
      <c r="H312" s="92"/>
      <c r="I312" s="119"/>
      <c r="J312" s="119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119"/>
      <c r="V312" s="119"/>
      <c r="W312" s="119"/>
      <c r="X312" s="119"/>
      <c r="Y312" s="119"/>
      <c r="Z312" s="23"/>
      <c r="AA312" s="119"/>
      <c r="AB312" s="337"/>
      <c r="AC312" s="115"/>
      <c r="AD312" s="102"/>
      <c r="AE312" s="4"/>
      <c r="AF312" s="103"/>
      <c r="AG312" s="104"/>
      <c r="AH312" s="105"/>
      <c r="AI312" s="106"/>
      <c r="AJ312" s="109"/>
      <c r="AK312" s="111"/>
      <c r="AL312" s="338"/>
      <c r="AM312" s="339"/>
      <c r="AN312" s="340"/>
      <c r="AO312" s="341"/>
      <c r="AP312" s="115"/>
      <c r="AQ312" s="341"/>
      <c r="AR312" s="115"/>
      <c r="AS312" s="341"/>
      <c r="AT312" s="115"/>
      <c r="AU312" s="341"/>
      <c r="AV312" s="115"/>
      <c r="AW312" s="115"/>
      <c r="AX312" s="115"/>
      <c r="AY312" s="115"/>
      <c r="AZ312" s="119"/>
      <c r="CD312" s="119"/>
    </row>
    <row r="313" ht="21.0" customHeight="1">
      <c r="A313" s="119"/>
      <c r="B313" s="90"/>
      <c r="C313" s="119"/>
      <c r="D313" s="332"/>
      <c r="E313" s="90"/>
      <c r="F313" s="92"/>
      <c r="G313" s="92"/>
      <c r="H313" s="92"/>
      <c r="I313" s="119"/>
      <c r="J313" s="119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119"/>
      <c r="V313" s="119"/>
      <c r="W313" s="119"/>
      <c r="X313" s="119"/>
      <c r="Y313" s="119"/>
      <c r="Z313" s="23"/>
      <c r="AA313" s="119"/>
      <c r="AB313" s="337"/>
      <c r="AC313" s="115"/>
      <c r="AD313" s="102"/>
      <c r="AE313" s="4"/>
      <c r="AF313" s="103"/>
      <c r="AG313" s="104"/>
      <c r="AH313" s="105"/>
      <c r="AI313" s="106"/>
      <c r="AJ313" s="109"/>
      <c r="AK313" s="111"/>
      <c r="AL313" s="338"/>
      <c r="AM313" s="339"/>
      <c r="AN313" s="340"/>
      <c r="AO313" s="341"/>
      <c r="AP313" s="115"/>
      <c r="AQ313" s="341"/>
      <c r="AR313" s="115"/>
      <c r="AS313" s="341"/>
      <c r="AT313" s="115"/>
      <c r="AU313" s="341"/>
      <c r="AV313" s="115"/>
      <c r="AW313" s="115"/>
      <c r="AX313" s="115"/>
      <c r="AY313" s="115"/>
      <c r="AZ313" s="119"/>
      <c r="CD313" s="119"/>
    </row>
    <row r="314" ht="21.0" customHeight="1">
      <c r="A314" s="119"/>
      <c r="B314" s="90"/>
      <c r="C314" s="119"/>
      <c r="D314" s="332"/>
      <c r="E314" s="90"/>
      <c r="F314" s="92"/>
      <c r="G314" s="92"/>
      <c r="H314" s="92"/>
      <c r="I314" s="119"/>
      <c r="J314" s="119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119"/>
      <c r="V314" s="119"/>
      <c r="W314" s="119"/>
      <c r="X314" s="119"/>
      <c r="Y314" s="119"/>
      <c r="Z314" s="23"/>
      <c r="AA314" s="119"/>
      <c r="AB314" s="337"/>
      <c r="AC314" s="115"/>
      <c r="AD314" s="102"/>
      <c r="AE314" s="4"/>
      <c r="AF314" s="103"/>
      <c r="AG314" s="104"/>
      <c r="AH314" s="105"/>
      <c r="AI314" s="106"/>
      <c r="AJ314" s="109"/>
      <c r="AK314" s="111"/>
      <c r="AL314" s="338"/>
      <c r="AM314" s="339"/>
      <c r="AN314" s="340"/>
      <c r="AO314" s="341"/>
      <c r="AP314" s="115"/>
      <c r="AQ314" s="341"/>
      <c r="AR314" s="115"/>
      <c r="AS314" s="341"/>
      <c r="AT314" s="115"/>
      <c r="AU314" s="341"/>
      <c r="AV314" s="115"/>
      <c r="AW314" s="115"/>
      <c r="AX314" s="115"/>
      <c r="AY314" s="115"/>
      <c r="AZ314" s="119"/>
      <c r="CD314" s="119"/>
    </row>
    <row r="315" ht="21.0" customHeight="1">
      <c r="A315" s="119"/>
      <c r="B315" s="90"/>
      <c r="C315" s="119"/>
      <c r="D315" s="332"/>
      <c r="E315" s="90"/>
      <c r="F315" s="92"/>
      <c r="G315" s="92"/>
      <c r="H315" s="92"/>
      <c r="I315" s="119"/>
      <c r="J315" s="119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119"/>
      <c r="V315" s="119"/>
      <c r="W315" s="119"/>
      <c r="X315" s="119"/>
      <c r="Y315" s="119"/>
      <c r="Z315" s="23"/>
      <c r="AA315" s="119"/>
      <c r="AB315" s="337"/>
      <c r="AC315" s="115"/>
      <c r="AD315" s="102"/>
      <c r="AE315" s="4"/>
      <c r="AF315" s="103"/>
      <c r="AG315" s="104"/>
      <c r="AH315" s="105"/>
      <c r="AI315" s="106"/>
      <c r="AJ315" s="109"/>
      <c r="AK315" s="111"/>
      <c r="AL315" s="338"/>
      <c r="AM315" s="339"/>
      <c r="AN315" s="340"/>
      <c r="AO315" s="341"/>
      <c r="AP315" s="115"/>
      <c r="AQ315" s="341"/>
      <c r="AR315" s="115"/>
      <c r="AS315" s="341"/>
      <c r="AT315" s="115"/>
      <c r="AU315" s="341"/>
      <c r="AV315" s="115"/>
      <c r="AW315" s="115"/>
      <c r="AX315" s="115"/>
      <c r="AY315" s="115"/>
      <c r="AZ315" s="119"/>
      <c r="CD315" s="119"/>
    </row>
    <row r="316" ht="21.0" customHeight="1">
      <c r="A316" s="119"/>
      <c r="B316" s="90"/>
      <c r="C316" s="119"/>
      <c r="D316" s="332"/>
      <c r="E316" s="90"/>
      <c r="F316" s="92"/>
      <c r="G316" s="92"/>
      <c r="H316" s="92"/>
      <c r="I316" s="119"/>
      <c r="J316" s="119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119"/>
      <c r="V316" s="119"/>
      <c r="W316" s="119"/>
      <c r="X316" s="119"/>
      <c r="Y316" s="119"/>
      <c r="Z316" s="23"/>
      <c r="AA316" s="119"/>
      <c r="AB316" s="337"/>
      <c r="AC316" s="115"/>
      <c r="AD316" s="102"/>
      <c r="AE316" s="4"/>
      <c r="AF316" s="103"/>
      <c r="AG316" s="104"/>
      <c r="AH316" s="105"/>
      <c r="AI316" s="106"/>
      <c r="AJ316" s="109"/>
      <c r="AK316" s="111"/>
      <c r="AL316" s="338"/>
      <c r="AM316" s="339"/>
      <c r="AN316" s="340"/>
      <c r="AO316" s="341"/>
      <c r="AP316" s="115"/>
      <c r="AQ316" s="341"/>
      <c r="AR316" s="115"/>
      <c r="AS316" s="341"/>
      <c r="AT316" s="115"/>
      <c r="AU316" s="341"/>
      <c r="AV316" s="115"/>
      <c r="AW316" s="115"/>
      <c r="AX316" s="115"/>
      <c r="AY316" s="115"/>
      <c r="AZ316" s="119"/>
      <c r="CD316" s="119"/>
    </row>
    <row r="317" ht="21.0" customHeight="1">
      <c r="A317" s="119"/>
      <c r="B317" s="90"/>
      <c r="C317" s="119"/>
      <c r="D317" s="332"/>
      <c r="E317" s="90"/>
      <c r="F317" s="92"/>
      <c r="G317" s="92"/>
      <c r="H317" s="92"/>
      <c r="I317" s="119"/>
      <c r="J317" s="119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119"/>
      <c r="V317" s="119"/>
      <c r="W317" s="119"/>
      <c r="X317" s="119"/>
      <c r="Y317" s="119"/>
      <c r="Z317" s="23"/>
      <c r="AA317" s="119"/>
      <c r="AB317" s="337"/>
      <c r="AC317" s="115"/>
      <c r="AD317" s="102"/>
      <c r="AE317" s="4"/>
      <c r="AF317" s="103"/>
      <c r="AG317" s="104"/>
      <c r="AH317" s="105"/>
      <c r="AI317" s="106"/>
      <c r="AJ317" s="109"/>
      <c r="AK317" s="111"/>
      <c r="AL317" s="338"/>
      <c r="AM317" s="339"/>
      <c r="AN317" s="340"/>
      <c r="AO317" s="341"/>
      <c r="AP317" s="115"/>
      <c r="AQ317" s="341"/>
      <c r="AR317" s="115"/>
      <c r="AS317" s="341"/>
      <c r="AT317" s="115"/>
      <c r="AU317" s="341"/>
      <c r="AV317" s="115"/>
      <c r="AW317" s="115"/>
      <c r="AX317" s="115"/>
      <c r="AY317" s="115"/>
      <c r="AZ317" s="119"/>
      <c r="CD317" s="119"/>
    </row>
    <row r="318" ht="21.0" customHeight="1">
      <c r="A318" s="119"/>
      <c r="B318" s="90"/>
      <c r="C318" s="119"/>
      <c r="D318" s="332"/>
      <c r="E318" s="90"/>
      <c r="F318" s="92"/>
      <c r="G318" s="92"/>
      <c r="H318" s="92"/>
      <c r="I318" s="119"/>
      <c r="J318" s="119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119"/>
      <c r="V318" s="119"/>
      <c r="W318" s="119"/>
      <c r="X318" s="119"/>
      <c r="Y318" s="119"/>
      <c r="Z318" s="23"/>
      <c r="AA318" s="119"/>
      <c r="AB318" s="337"/>
      <c r="AC318" s="115"/>
      <c r="AD318" s="102"/>
      <c r="AE318" s="4"/>
      <c r="AF318" s="103"/>
      <c r="AG318" s="104"/>
      <c r="AH318" s="105"/>
      <c r="AI318" s="106"/>
      <c r="AJ318" s="109"/>
      <c r="AK318" s="111"/>
      <c r="AL318" s="338"/>
      <c r="AM318" s="339"/>
      <c r="AN318" s="340"/>
      <c r="AO318" s="341"/>
      <c r="AP318" s="115"/>
      <c r="AQ318" s="341"/>
      <c r="AR318" s="115"/>
      <c r="AS318" s="341"/>
      <c r="AT318" s="115"/>
      <c r="AU318" s="341"/>
      <c r="AV318" s="115"/>
      <c r="AW318" s="115"/>
      <c r="AX318" s="115"/>
      <c r="AY318" s="115"/>
      <c r="AZ318" s="119"/>
      <c r="CD318" s="119"/>
    </row>
    <row r="319" ht="21.0" customHeight="1">
      <c r="A319" s="119"/>
      <c r="B319" s="90"/>
      <c r="C319" s="119"/>
      <c r="D319" s="332"/>
      <c r="E319" s="90"/>
      <c r="F319" s="92"/>
      <c r="G319" s="92"/>
      <c r="H319" s="92"/>
      <c r="I319" s="119"/>
      <c r="J319" s="119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119"/>
      <c r="V319" s="119"/>
      <c r="W319" s="119"/>
      <c r="X319" s="119"/>
      <c r="Y319" s="119"/>
      <c r="Z319" s="23"/>
      <c r="AA319" s="119"/>
      <c r="AB319" s="337"/>
      <c r="AC319" s="115"/>
      <c r="AD319" s="102"/>
      <c r="AE319" s="4"/>
      <c r="AF319" s="103"/>
      <c r="AG319" s="104"/>
      <c r="AH319" s="105"/>
      <c r="AI319" s="106"/>
      <c r="AJ319" s="109"/>
      <c r="AK319" s="111"/>
      <c r="AL319" s="338"/>
      <c r="AM319" s="339"/>
      <c r="AN319" s="340"/>
      <c r="AO319" s="341"/>
      <c r="AP319" s="115"/>
      <c r="AQ319" s="341"/>
      <c r="AR319" s="115"/>
      <c r="AS319" s="341"/>
      <c r="AT319" s="115"/>
      <c r="AU319" s="341"/>
      <c r="AV319" s="115"/>
      <c r="AW319" s="115"/>
      <c r="AX319" s="115"/>
      <c r="AY319" s="115"/>
      <c r="AZ319" s="119"/>
      <c r="CD319" s="119"/>
    </row>
    <row r="320" ht="21.0" customHeight="1">
      <c r="A320" s="119"/>
      <c r="B320" s="90"/>
      <c r="C320" s="119"/>
      <c r="D320" s="332"/>
      <c r="E320" s="90"/>
      <c r="F320" s="92"/>
      <c r="G320" s="92"/>
      <c r="H320" s="92"/>
      <c r="I320" s="119"/>
      <c r="J320" s="119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119"/>
      <c r="V320" s="119"/>
      <c r="W320" s="119"/>
      <c r="X320" s="119"/>
      <c r="Y320" s="119"/>
      <c r="Z320" s="23"/>
      <c r="AA320" s="119"/>
      <c r="AB320" s="337"/>
      <c r="AC320" s="115"/>
      <c r="AD320" s="102"/>
      <c r="AE320" s="4"/>
      <c r="AF320" s="103"/>
      <c r="AG320" s="104"/>
      <c r="AH320" s="105"/>
      <c r="AI320" s="106"/>
      <c r="AJ320" s="109"/>
      <c r="AK320" s="111"/>
      <c r="AL320" s="338"/>
      <c r="AM320" s="339"/>
      <c r="AN320" s="340"/>
      <c r="AO320" s="341"/>
      <c r="AP320" s="115"/>
      <c r="AQ320" s="341"/>
      <c r="AR320" s="115"/>
      <c r="AS320" s="341"/>
      <c r="AT320" s="115"/>
      <c r="AU320" s="341"/>
      <c r="AV320" s="115"/>
      <c r="AW320" s="115"/>
      <c r="AX320" s="115"/>
      <c r="AY320" s="115"/>
      <c r="AZ320" s="119"/>
      <c r="CD320" s="119"/>
    </row>
    <row r="321" ht="21.0" customHeight="1">
      <c r="A321" s="119"/>
      <c r="B321" s="90"/>
      <c r="C321" s="119"/>
      <c r="D321" s="332"/>
      <c r="E321" s="90"/>
      <c r="F321" s="92"/>
      <c r="G321" s="92"/>
      <c r="H321" s="92"/>
      <c r="I321" s="119"/>
      <c r="J321" s="119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119"/>
      <c r="V321" s="119"/>
      <c r="W321" s="119"/>
      <c r="X321" s="119"/>
      <c r="Y321" s="119"/>
      <c r="Z321" s="23"/>
      <c r="AA321" s="119"/>
      <c r="AB321" s="337"/>
      <c r="AC321" s="115"/>
      <c r="AD321" s="102"/>
      <c r="AE321" s="4"/>
      <c r="AF321" s="103"/>
      <c r="AG321" s="104"/>
      <c r="AH321" s="105"/>
      <c r="AI321" s="106"/>
      <c r="AJ321" s="109"/>
      <c r="AK321" s="111"/>
      <c r="AL321" s="338"/>
      <c r="AM321" s="339"/>
      <c r="AN321" s="340"/>
      <c r="AO321" s="341"/>
      <c r="AP321" s="115"/>
      <c r="AQ321" s="341"/>
      <c r="AR321" s="115"/>
      <c r="AS321" s="341"/>
      <c r="AT321" s="115"/>
      <c r="AU321" s="341"/>
      <c r="AV321" s="115"/>
      <c r="AW321" s="115"/>
      <c r="AX321" s="115"/>
      <c r="AY321" s="115"/>
      <c r="AZ321" s="119"/>
      <c r="CD321" s="119"/>
    </row>
    <row r="322" ht="21.0" customHeight="1">
      <c r="A322" s="119"/>
      <c r="B322" s="90"/>
      <c r="C322" s="119"/>
      <c r="D322" s="332"/>
      <c r="E322" s="90"/>
      <c r="F322" s="92"/>
      <c r="G322" s="92"/>
      <c r="H322" s="92"/>
      <c r="I322" s="119"/>
      <c r="J322" s="119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119"/>
      <c r="V322" s="119"/>
      <c r="W322" s="119"/>
      <c r="X322" s="119"/>
      <c r="Y322" s="119"/>
      <c r="Z322" s="23"/>
      <c r="AA322" s="119"/>
      <c r="AB322" s="337"/>
      <c r="AC322" s="115"/>
      <c r="AD322" s="102"/>
      <c r="AE322" s="4"/>
      <c r="AF322" s="103"/>
      <c r="AG322" s="104"/>
      <c r="AH322" s="105"/>
      <c r="AI322" s="106"/>
      <c r="AJ322" s="109"/>
      <c r="AK322" s="111"/>
      <c r="AL322" s="338"/>
      <c r="AM322" s="339"/>
      <c r="AN322" s="340"/>
      <c r="AO322" s="341"/>
      <c r="AP322" s="115"/>
      <c r="AQ322" s="341"/>
      <c r="AR322" s="115"/>
      <c r="AS322" s="341"/>
      <c r="AT322" s="115"/>
      <c r="AU322" s="341"/>
      <c r="AV322" s="115"/>
      <c r="AW322" s="115"/>
      <c r="AX322" s="115"/>
      <c r="AY322" s="115"/>
      <c r="AZ322" s="119"/>
      <c r="CD322" s="119"/>
    </row>
    <row r="323" ht="21.0" customHeight="1">
      <c r="A323" s="119"/>
      <c r="B323" s="90"/>
      <c r="C323" s="119"/>
      <c r="D323" s="332"/>
      <c r="E323" s="90"/>
      <c r="F323" s="92"/>
      <c r="G323" s="92"/>
      <c r="H323" s="92"/>
      <c r="I323" s="119"/>
      <c r="J323" s="119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119"/>
      <c r="V323" s="119"/>
      <c r="W323" s="119"/>
      <c r="X323" s="119"/>
      <c r="Y323" s="119"/>
      <c r="Z323" s="23"/>
      <c r="AA323" s="119"/>
      <c r="AB323" s="337"/>
      <c r="AC323" s="115"/>
      <c r="AD323" s="102"/>
      <c r="AE323" s="4"/>
      <c r="AF323" s="103"/>
      <c r="AG323" s="104"/>
      <c r="AH323" s="105"/>
      <c r="AI323" s="106"/>
      <c r="AJ323" s="109"/>
      <c r="AK323" s="111"/>
      <c r="AL323" s="338"/>
      <c r="AM323" s="339"/>
      <c r="AN323" s="340"/>
      <c r="AO323" s="341"/>
      <c r="AP323" s="115"/>
      <c r="AQ323" s="341"/>
      <c r="AR323" s="115"/>
      <c r="AS323" s="341"/>
      <c r="AT323" s="115"/>
      <c r="AU323" s="341"/>
      <c r="AV323" s="115"/>
      <c r="AW323" s="115"/>
      <c r="AX323" s="115"/>
      <c r="AY323" s="115"/>
      <c r="AZ323" s="119"/>
      <c r="CD323" s="119"/>
    </row>
    <row r="324" ht="21.0" customHeight="1">
      <c r="A324" s="119"/>
      <c r="B324" s="90"/>
      <c r="C324" s="119"/>
      <c r="D324" s="332"/>
      <c r="E324" s="90"/>
      <c r="F324" s="92"/>
      <c r="G324" s="92"/>
      <c r="H324" s="92"/>
      <c r="I324" s="119"/>
      <c r="J324" s="119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119"/>
      <c r="V324" s="119"/>
      <c r="W324" s="119"/>
      <c r="X324" s="119"/>
      <c r="Y324" s="119"/>
      <c r="Z324" s="23"/>
      <c r="AA324" s="119"/>
      <c r="AB324" s="337"/>
      <c r="AC324" s="115"/>
      <c r="AD324" s="102"/>
      <c r="AE324" s="4"/>
      <c r="AF324" s="103"/>
      <c r="AG324" s="104"/>
      <c r="AH324" s="105"/>
      <c r="AI324" s="106"/>
      <c r="AJ324" s="109"/>
      <c r="AK324" s="111"/>
      <c r="AL324" s="338"/>
      <c r="AM324" s="339"/>
      <c r="AN324" s="340"/>
      <c r="AO324" s="341"/>
      <c r="AP324" s="115"/>
      <c r="AQ324" s="341"/>
      <c r="AR324" s="115"/>
      <c r="AS324" s="341"/>
      <c r="AT324" s="115"/>
      <c r="AU324" s="341"/>
      <c r="AV324" s="115"/>
      <c r="AW324" s="115"/>
      <c r="AX324" s="115"/>
      <c r="AY324" s="115"/>
      <c r="AZ324" s="119"/>
      <c r="CD324" s="119"/>
    </row>
    <row r="325" ht="21.0" customHeight="1">
      <c r="A325" s="119"/>
      <c r="B325" s="90"/>
      <c r="C325" s="119"/>
      <c r="D325" s="332"/>
      <c r="E325" s="90"/>
      <c r="F325" s="92"/>
      <c r="G325" s="92"/>
      <c r="H325" s="92"/>
      <c r="I325" s="119"/>
      <c r="J325" s="119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119"/>
      <c r="V325" s="119"/>
      <c r="W325" s="119"/>
      <c r="X325" s="119"/>
      <c r="Y325" s="119"/>
      <c r="Z325" s="23"/>
      <c r="AA325" s="119"/>
      <c r="AB325" s="337"/>
      <c r="AC325" s="115"/>
      <c r="AD325" s="102"/>
      <c r="AE325" s="4"/>
      <c r="AF325" s="103"/>
      <c r="AG325" s="104"/>
      <c r="AH325" s="105"/>
      <c r="AI325" s="106"/>
      <c r="AJ325" s="109"/>
      <c r="AK325" s="111"/>
      <c r="AL325" s="338"/>
      <c r="AM325" s="339"/>
      <c r="AN325" s="340"/>
      <c r="AO325" s="341"/>
      <c r="AP325" s="115"/>
      <c r="AQ325" s="341"/>
      <c r="AR325" s="115"/>
      <c r="AS325" s="341"/>
      <c r="AT325" s="115"/>
      <c r="AU325" s="341"/>
      <c r="AV325" s="115"/>
      <c r="AW325" s="115"/>
      <c r="AX325" s="115"/>
      <c r="AY325" s="115"/>
      <c r="AZ325" s="119"/>
      <c r="CD325" s="119"/>
    </row>
    <row r="326" ht="21.0" customHeight="1">
      <c r="A326" s="119"/>
      <c r="B326" s="90"/>
      <c r="C326" s="119"/>
      <c r="D326" s="332"/>
      <c r="E326" s="90"/>
      <c r="F326" s="92"/>
      <c r="G326" s="92"/>
      <c r="H326" s="92"/>
      <c r="I326" s="119"/>
      <c r="J326" s="119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119"/>
      <c r="V326" s="119"/>
      <c r="W326" s="119"/>
      <c r="X326" s="119"/>
      <c r="Y326" s="119"/>
      <c r="Z326" s="23"/>
      <c r="AA326" s="119"/>
      <c r="AB326" s="337"/>
      <c r="AC326" s="115"/>
      <c r="AD326" s="102"/>
      <c r="AE326" s="4"/>
      <c r="AF326" s="103"/>
      <c r="AG326" s="104"/>
      <c r="AH326" s="105"/>
      <c r="AI326" s="106"/>
      <c r="AJ326" s="109"/>
      <c r="AK326" s="111"/>
      <c r="AL326" s="338"/>
      <c r="AM326" s="339"/>
      <c r="AN326" s="340"/>
      <c r="AO326" s="341"/>
      <c r="AP326" s="115"/>
      <c r="AQ326" s="341"/>
      <c r="AR326" s="115"/>
      <c r="AS326" s="341"/>
      <c r="AT326" s="115"/>
      <c r="AU326" s="341"/>
      <c r="AV326" s="115"/>
      <c r="AW326" s="115"/>
      <c r="AX326" s="115"/>
      <c r="AY326" s="115"/>
      <c r="AZ326" s="119"/>
      <c r="CD326" s="119"/>
    </row>
    <row r="327" ht="21.0" customHeight="1">
      <c r="A327" s="119"/>
      <c r="B327" s="90"/>
      <c r="C327" s="119"/>
      <c r="D327" s="332"/>
      <c r="E327" s="90"/>
      <c r="F327" s="92"/>
      <c r="G327" s="92"/>
      <c r="H327" s="92"/>
      <c r="I327" s="119"/>
      <c r="J327" s="119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119"/>
      <c r="V327" s="119"/>
      <c r="W327" s="119"/>
      <c r="X327" s="119"/>
      <c r="Y327" s="119"/>
      <c r="Z327" s="23"/>
      <c r="AA327" s="119"/>
      <c r="AB327" s="337"/>
      <c r="AC327" s="115"/>
      <c r="AD327" s="102"/>
      <c r="AE327" s="4"/>
      <c r="AF327" s="103"/>
      <c r="AG327" s="104"/>
      <c r="AH327" s="105"/>
      <c r="AI327" s="106"/>
      <c r="AJ327" s="109"/>
      <c r="AK327" s="111"/>
      <c r="AL327" s="338"/>
      <c r="AM327" s="339"/>
      <c r="AN327" s="340"/>
      <c r="AO327" s="341"/>
      <c r="AP327" s="115"/>
      <c r="AQ327" s="341"/>
      <c r="AR327" s="115"/>
      <c r="AS327" s="341"/>
      <c r="AT327" s="115"/>
      <c r="AU327" s="341"/>
      <c r="AV327" s="115"/>
      <c r="AW327" s="115"/>
      <c r="AX327" s="115"/>
      <c r="AY327" s="115"/>
      <c r="AZ327" s="119"/>
      <c r="CD327" s="119"/>
    </row>
    <row r="328" ht="21.0" customHeight="1">
      <c r="A328" s="119"/>
      <c r="B328" s="90"/>
      <c r="C328" s="119"/>
      <c r="D328" s="332"/>
      <c r="E328" s="90"/>
      <c r="F328" s="92"/>
      <c r="G328" s="92"/>
      <c r="H328" s="92"/>
      <c r="I328" s="119"/>
      <c r="J328" s="119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119"/>
      <c r="V328" s="119"/>
      <c r="W328" s="119"/>
      <c r="X328" s="119"/>
      <c r="Y328" s="119"/>
      <c r="Z328" s="23"/>
      <c r="AA328" s="119"/>
      <c r="AB328" s="337"/>
      <c r="AC328" s="115"/>
      <c r="AD328" s="102"/>
      <c r="AE328" s="4"/>
      <c r="AF328" s="103"/>
      <c r="AG328" s="104"/>
      <c r="AH328" s="105"/>
      <c r="AI328" s="106"/>
      <c r="AJ328" s="109"/>
      <c r="AK328" s="111"/>
      <c r="AL328" s="338"/>
      <c r="AM328" s="339"/>
      <c r="AN328" s="340"/>
      <c r="AO328" s="341"/>
      <c r="AP328" s="115"/>
      <c r="AQ328" s="341"/>
      <c r="AR328" s="115"/>
      <c r="AS328" s="341"/>
      <c r="AT328" s="115"/>
      <c r="AU328" s="341"/>
      <c r="AV328" s="115"/>
      <c r="AW328" s="115"/>
      <c r="AX328" s="115"/>
      <c r="AY328" s="115"/>
      <c r="AZ328" s="119"/>
      <c r="CD328" s="119"/>
    </row>
    <row r="329" ht="21.0" customHeight="1">
      <c r="A329" s="119"/>
      <c r="B329" s="90"/>
      <c r="C329" s="119"/>
      <c r="D329" s="332"/>
      <c r="E329" s="90"/>
      <c r="F329" s="92"/>
      <c r="G329" s="92"/>
      <c r="H329" s="92"/>
      <c r="I329" s="119"/>
      <c r="J329" s="119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119"/>
      <c r="V329" s="119"/>
      <c r="W329" s="119"/>
      <c r="X329" s="119"/>
      <c r="Y329" s="119"/>
      <c r="Z329" s="23"/>
      <c r="AA329" s="119"/>
      <c r="AB329" s="337"/>
      <c r="AC329" s="115"/>
      <c r="AD329" s="102"/>
      <c r="AE329" s="4"/>
      <c r="AF329" s="103"/>
      <c r="AG329" s="104"/>
      <c r="AH329" s="105"/>
      <c r="AI329" s="106"/>
      <c r="AJ329" s="109"/>
      <c r="AK329" s="111"/>
      <c r="AL329" s="338"/>
      <c r="AM329" s="339"/>
      <c r="AN329" s="340"/>
      <c r="AO329" s="341"/>
      <c r="AP329" s="115"/>
      <c r="AQ329" s="341"/>
      <c r="AR329" s="115"/>
      <c r="AS329" s="341"/>
      <c r="AT329" s="115"/>
      <c r="AU329" s="341"/>
      <c r="AV329" s="115"/>
      <c r="AW329" s="115"/>
      <c r="AX329" s="115"/>
      <c r="AY329" s="115"/>
      <c r="AZ329" s="119"/>
      <c r="CD329" s="119"/>
    </row>
    <row r="330" ht="21.0" customHeight="1">
      <c r="A330" s="119"/>
      <c r="B330" s="90"/>
      <c r="C330" s="119"/>
      <c r="D330" s="332"/>
      <c r="E330" s="90"/>
      <c r="F330" s="92"/>
      <c r="G330" s="92"/>
      <c r="H330" s="92"/>
      <c r="I330" s="119"/>
      <c r="J330" s="119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119"/>
      <c r="V330" s="119"/>
      <c r="W330" s="119"/>
      <c r="X330" s="119"/>
      <c r="Y330" s="119"/>
      <c r="Z330" s="23"/>
      <c r="AA330" s="119"/>
      <c r="AB330" s="337"/>
      <c r="AC330" s="115"/>
      <c r="AD330" s="102"/>
      <c r="AE330" s="4"/>
      <c r="AF330" s="103"/>
      <c r="AG330" s="104"/>
      <c r="AH330" s="105"/>
      <c r="AI330" s="106"/>
      <c r="AJ330" s="109"/>
      <c r="AK330" s="111"/>
      <c r="AL330" s="338"/>
      <c r="AM330" s="339"/>
      <c r="AN330" s="340"/>
      <c r="AO330" s="341"/>
      <c r="AP330" s="115"/>
      <c r="AQ330" s="341"/>
      <c r="AR330" s="115"/>
      <c r="AS330" s="341"/>
      <c r="AT330" s="115"/>
      <c r="AU330" s="341"/>
      <c r="AV330" s="115"/>
      <c r="AW330" s="115"/>
      <c r="AX330" s="115"/>
      <c r="AY330" s="115"/>
      <c r="AZ330" s="119"/>
      <c r="CD330" s="119"/>
    </row>
    <row r="331" ht="21.0" customHeight="1">
      <c r="A331" s="119"/>
      <c r="B331" s="90"/>
      <c r="C331" s="119"/>
      <c r="D331" s="332"/>
      <c r="E331" s="90"/>
      <c r="F331" s="92"/>
      <c r="G331" s="92"/>
      <c r="H331" s="92"/>
      <c r="I331" s="119"/>
      <c r="J331" s="119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119"/>
      <c r="V331" s="119"/>
      <c r="W331" s="119"/>
      <c r="X331" s="119"/>
      <c r="Y331" s="119"/>
      <c r="Z331" s="23"/>
      <c r="AA331" s="119"/>
      <c r="AB331" s="337"/>
      <c r="AC331" s="115"/>
      <c r="AD331" s="102"/>
      <c r="AE331" s="4"/>
      <c r="AF331" s="103"/>
      <c r="AG331" s="104"/>
      <c r="AH331" s="105"/>
      <c r="AI331" s="106"/>
      <c r="AJ331" s="109"/>
      <c r="AK331" s="111"/>
      <c r="AL331" s="338"/>
      <c r="AM331" s="339"/>
      <c r="AN331" s="340"/>
      <c r="AO331" s="341"/>
      <c r="AP331" s="115"/>
      <c r="AQ331" s="341"/>
      <c r="AR331" s="115"/>
      <c r="AS331" s="341"/>
      <c r="AT331" s="115"/>
      <c r="AU331" s="341"/>
      <c r="AV331" s="115"/>
      <c r="AW331" s="115"/>
      <c r="AX331" s="115"/>
      <c r="AY331" s="115"/>
      <c r="AZ331" s="119"/>
      <c r="CD331" s="119"/>
    </row>
    <row r="332" ht="21.0" customHeight="1">
      <c r="A332" s="119"/>
      <c r="B332" s="90"/>
      <c r="C332" s="119"/>
      <c r="D332" s="332"/>
      <c r="E332" s="90"/>
      <c r="F332" s="92"/>
      <c r="G332" s="92"/>
      <c r="H332" s="92"/>
      <c r="I332" s="119"/>
      <c r="J332" s="119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119"/>
      <c r="V332" s="119"/>
      <c r="W332" s="119"/>
      <c r="X332" s="119"/>
      <c r="Y332" s="119"/>
      <c r="Z332" s="23"/>
      <c r="AA332" s="119"/>
      <c r="AB332" s="337"/>
      <c r="AC332" s="115"/>
      <c r="AD332" s="102"/>
      <c r="AE332" s="4"/>
      <c r="AF332" s="103"/>
      <c r="AG332" s="104"/>
      <c r="AH332" s="105"/>
      <c r="AI332" s="106"/>
      <c r="AJ332" s="109"/>
      <c r="AK332" s="111"/>
      <c r="AL332" s="338"/>
      <c r="AM332" s="339"/>
      <c r="AN332" s="340"/>
      <c r="AO332" s="341"/>
      <c r="AP332" s="115"/>
      <c r="AQ332" s="341"/>
      <c r="AR332" s="115"/>
      <c r="AS332" s="341"/>
      <c r="AT332" s="115"/>
      <c r="AU332" s="341"/>
      <c r="AV332" s="115"/>
      <c r="AW332" s="115"/>
      <c r="AX332" s="115"/>
      <c r="AY332" s="115"/>
      <c r="AZ332" s="119"/>
      <c r="CD332" s="119"/>
    </row>
    <row r="333" ht="21.0" customHeight="1">
      <c r="A333" s="119"/>
      <c r="B333" s="90"/>
      <c r="C333" s="119"/>
      <c r="D333" s="332"/>
      <c r="E333" s="90"/>
      <c r="F333" s="92"/>
      <c r="G333" s="92"/>
      <c r="H333" s="92"/>
      <c r="I333" s="119"/>
      <c r="J333" s="119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119"/>
      <c r="V333" s="119"/>
      <c r="W333" s="119"/>
      <c r="X333" s="119"/>
      <c r="Y333" s="119"/>
      <c r="Z333" s="23"/>
      <c r="AA333" s="119"/>
      <c r="AB333" s="337"/>
      <c r="AC333" s="115"/>
      <c r="AD333" s="102"/>
      <c r="AE333" s="4"/>
      <c r="AF333" s="103"/>
      <c r="AG333" s="104"/>
      <c r="AH333" s="105"/>
      <c r="AI333" s="106"/>
      <c r="AJ333" s="109"/>
      <c r="AK333" s="111"/>
      <c r="AL333" s="338"/>
      <c r="AM333" s="339"/>
      <c r="AN333" s="340"/>
      <c r="AO333" s="341"/>
      <c r="AP333" s="115"/>
      <c r="AQ333" s="341"/>
      <c r="AR333" s="115"/>
      <c r="AS333" s="341"/>
      <c r="AT333" s="115"/>
      <c r="AU333" s="341"/>
      <c r="AV333" s="115"/>
      <c r="AW333" s="115"/>
      <c r="AX333" s="115"/>
      <c r="AY333" s="115"/>
      <c r="AZ333" s="119"/>
      <c r="CD333" s="119"/>
    </row>
    <row r="334" ht="21.0" customHeight="1">
      <c r="A334" s="119"/>
      <c r="B334" s="90"/>
      <c r="C334" s="119"/>
      <c r="D334" s="332"/>
      <c r="E334" s="90"/>
      <c r="F334" s="92"/>
      <c r="G334" s="92"/>
      <c r="H334" s="92"/>
      <c r="I334" s="119"/>
      <c r="J334" s="119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119"/>
      <c r="V334" s="119"/>
      <c r="W334" s="119"/>
      <c r="X334" s="119"/>
      <c r="Y334" s="119"/>
      <c r="Z334" s="23"/>
      <c r="AA334" s="119"/>
      <c r="AB334" s="337"/>
      <c r="AC334" s="115"/>
      <c r="AD334" s="102"/>
      <c r="AE334" s="4"/>
      <c r="AF334" s="103"/>
      <c r="AG334" s="104"/>
      <c r="AH334" s="105"/>
      <c r="AI334" s="106"/>
      <c r="AJ334" s="109"/>
      <c r="AK334" s="111"/>
      <c r="AL334" s="338"/>
      <c r="AM334" s="339"/>
      <c r="AN334" s="340"/>
      <c r="AO334" s="341"/>
      <c r="AP334" s="115"/>
      <c r="AQ334" s="341"/>
      <c r="AR334" s="115"/>
      <c r="AS334" s="341"/>
      <c r="AT334" s="115"/>
      <c r="AU334" s="341"/>
      <c r="AV334" s="115"/>
      <c r="AW334" s="115"/>
      <c r="AX334" s="115"/>
      <c r="AY334" s="115"/>
      <c r="AZ334" s="119"/>
      <c r="CD334" s="119"/>
    </row>
    <row r="335" ht="21.0" customHeight="1">
      <c r="A335" s="119"/>
      <c r="B335" s="90"/>
      <c r="C335" s="119"/>
      <c r="D335" s="332"/>
      <c r="E335" s="90"/>
      <c r="F335" s="92"/>
      <c r="G335" s="92"/>
      <c r="H335" s="92"/>
      <c r="I335" s="119"/>
      <c r="J335" s="119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119"/>
      <c r="V335" s="119"/>
      <c r="W335" s="119"/>
      <c r="X335" s="119"/>
      <c r="Y335" s="119"/>
      <c r="Z335" s="23"/>
      <c r="AA335" s="119"/>
      <c r="AB335" s="337"/>
      <c r="AC335" s="115"/>
      <c r="AD335" s="102"/>
      <c r="AE335" s="4"/>
      <c r="AF335" s="103"/>
      <c r="AG335" s="104"/>
      <c r="AH335" s="105"/>
      <c r="AI335" s="106"/>
      <c r="AJ335" s="109"/>
      <c r="AK335" s="111"/>
      <c r="AL335" s="338"/>
      <c r="AM335" s="339"/>
      <c r="AN335" s="340"/>
      <c r="AO335" s="341"/>
      <c r="AP335" s="115"/>
      <c r="AQ335" s="341"/>
      <c r="AR335" s="115"/>
      <c r="AS335" s="341"/>
      <c r="AT335" s="115"/>
      <c r="AU335" s="341"/>
      <c r="AV335" s="115"/>
      <c r="AW335" s="115"/>
      <c r="AX335" s="115"/>
      <c r="AY335" s="115"/>
      <c r="AZ335" s="119"/>
      <c r="CD335" s="119"/>
    </row>
    <row r="336" ht="21.0" customHeight="1">
      <c r="A336" s="119"/>
      <c r="B336" s="90"/>
      <c r="C336" s="119"/>
      <c r="D336" s="332"/>
      <c r="E336" s="90"/>
      <c r="F336" s="92"/>
      <c r="G336" s="92"/>
      <c r="H336" s="92"/>
      <c r="I336" s="119"/>
      <c r="J336" s="119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119"/>
      <c r="V336" s="119"/>
      <c r="W336" s="119"/>
      <c r="X336" s="119"/>
      <c r="Y336" s="119"/>
      <c r="Z336" s="23"/>
      <c r="AA336" s="119"/>
      <c r="AB336" s="337"/>
      <c r="AC336" s="115"/>
      <c r="AD336" s="102"/>
      <c r="AE336" s="4"/>
      <c r="AF336" s="103"/>
      <c r="AG336" s="104"/>
      <c r="AH336" s="105"/>
      <c r="AI336" s="106"/>
      <c r="AJ336" s="109"/>
      <c r="AK336" s="111"/>
      <c r="AL336" s="338"/>
      <c r="AM336" s="339"/>
      <c r="AN336" s="340"/>
      <c r="AO336" s="341"/>
      <c r="AP336" s="115"/>
      <c r="AQ336" s="341"/>
      <c r="AR336" s="115"/>
      <c r="AS336" s="341"/>
      <c r="AT336" s="115"/>
      <c r="AU336" s="341"/>
      <c r="AV336" s="115"/>
      <c r="AW336" s="115"/>
      <c r="AX336" s="115"/>
      <c r="AY336" s="115"/>
      <c r="AZ336" s="119"/>
      <c r="CD336" s="119"/>
    </row>
    <row r="337" ht="21.0" customHeight="1">
      <c r="A337" s="119"/>
      <c r="B337" s="90"/>
      <c r="C337" s="119"/>
      <c r="D337" s="332"/>
      <c r="E337" s="90"/>
      <c r="F337" s="92"/>
      <c r="G337" s="92"/>
      <c r="H337" s="92"/>
      <c r="I337" s="119"/>
      <c r="J337" s="119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119"/>
      <c r="V337" s="119"/>
      <c r="W337" s="119"/>
      <c r="X337" s="119"/>
      <c r="Y337" s="119"/>
      <c r="Z337" s="23"/>
      <c r="AA337" s="119"/>
      <c r="AB337" s="337"/>
      <c r="AC337" s="115"/>
      <c r="AD337" s="102"/>
      <c r="AE337" s="4"/>
      <c r="AF337" s="103"/>
      <c r="AG337" s="104"/>
      <c r="AH337" s="105"/>
      <c r="AI337" s="106"/>
      <c r="AJ337" s="109"/>
      <c r="AK337" s="111"/>
      <c r="AL337" s="338"/>
      <c r="AM337" s="339"/>
      <c r="AN337" s="340"/>
      <c r="AO337" s="341"/>
      <c r="AP337" s="115"/>
      <c r="AQ337" s="341"/>
      <c r="AR337" s="115"/>
      <c r="AS337" s="341"/>
      <c r="AT337" s="115"/>
      <c r="AU337" s="341"/>
      <c r="AV337" s="115"/>
      <c r="AW337" s="115"/>
      <c r="AX337" s="115"/>
      <c r="AY337" s="115"/>
      <c r="AZ337" s="119"/>
      <c r="CD337" s="119"/>
    </row>
    <row r="338" ht="21.0" customHeight="1">
      <c r="A338" s="119"/>
      <c r="B338" s="90"/>
      <c r="C338" s="119"/>
      <c r="D338" s="332"/>
      <c r="E338" s="90"/>
      <c r="F338" s="92"/>
      <c r="G338" s="92"/>
      <c r="H338" s="92"/>
      <c r="I338" s="119"/>
      <c r="J338" s="119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119"/>
      <c r="V338" s="119"/>
      <c r="W338" s="119"/>
      <c r="X338" s="119"/>
      <c r="Y338" s="119"/>
      <c r="Z338" s="23"/>
      <c r="AA338" s="119"/>
      <c r="AB338" s="337"/>
      <c r="AC338" s="115"/>
      <c r="AD338" s="102"/>
      <c r="AE338" s="4"/>
      <c r="AF338" s="103"/>
      <c r="AG338" s="104"/>
      <c r="AH338" s="105"/>
      <c r="AI338" s="106"/>
      <c r="AJ338" s="109"/>
      <c r="AK338" s="111"/>
      <c r="AL338" s="338"/>
      <c r="AM338" s="339"/>
      <c r="AN338" s="340"/>
      <c r="AO338" s="341"/>
      <c r="AP338" s="115"/>
      <c r="AQ338" s="341"/>
      <c r="AR338" s="115"/>
      <c r="AS338" s="341"/>
      <c r="AT338" s="115"/>
      <c r="AU338" s="341"/>
      <c r="AV338" s="115"/>
      <c r="AW338" s="115"/>
      <c r="AX338" s="115"/>
      <c r="AY338" s="115"/>
      <c r="AZ338" s="119"/>
      <c r="CD338" s="119"/>
    </row>
    <row r="339" ht="21.0" customHeight="1">
      <c r="A339" s="119"/>
      <c r="B339" s="90"/>
      <c r="C339" s="119"/>
      <c r="D339" s="332"/>
      <c r="E339" s="90"/>
      <c r="F339" s="92"/>
      <c r="G339" s="92"/>
      <c r="H339" s="92"/>
      <c r="I339" s="119"/>
      <c r="J339" s="119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119"/>
      <c r="V339" s="119"/>
      <c r="W339" s="119"/>
      <c r="X339" s="119"/>
      <c r="Y339" s="119"/>
      <c r="Z339" s="23"/>
      <c r="AA339" s="119"/>
      <c r="AB339" s="337"/>
      <c r="AC339" s="115"/>
      <c r="AD339" s="102"/>
      <c r="AE339" s="4"/>
      <c r="AF339" s="103"/>
      <c r="AG339" s="104"/>
      <c r="AH339" s="105"/>
      <c r="AI339" s="106"/>
      <c r="AJ339" s="109"/>
      <c r="AK339" s="111"/>
      <c r="AL339" s="338"/>
      <c r="AM339" s="339"/>
      <c r="AN339" s="340"/>
      <c r="AO339" s="341"/>
      <c r="AP339" s="115"/>
      <c r="AQ339" s="341"/>
      <c r="AR339" s="115"/>
      <c r="AS339" s="341"/>
      <c r="AT339" s="115"/>
      <c r="AU339" s="341"/>
      <c r="AV339" s="115"/>
      <c r="AW339" s="115"/>
      <c r="AX339" s="115"/>
      <c r="AY339" s="115"/>
      <c r="AZ339" s="119"/>
      <c r="CD339" s="119"/>
    </row>
    <row r="340" ht="21.0" customHeight="1">
      <c r="A340" s="119"/>
      <c r="B340" s="90"/>
      <c r="C340" s="119"/>
      <c r="D340" s="332"/>
      <c r="E340" s="90"/>
      <c r="F340" s="92"/>
      <c r="G340" s="92"/>
      <c r="H340" s="92"/>
      <c r="I340" s="119"/>
      <c r="J340" s="119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119"/>
      <c r="V340" s="119"/>
      <c r="W340" s="119"/>
      <c r="X340" s="119"/>
      <c r="Y340" s="119"/>
      <c r="Z340" s="23"/>
      <c r="AA340" s="119"/>
      <c r="AB340" s="337"/>
      <c r="AC340" s="115"/>
      <c r="AD340" s="102"/>
      <c r="AE340" s="4"/>
      <c r="AF340" s="103"/>
      <c r="AG340" s="104"/>
      <c r="AH340" s="105"/>
      <c r="AI340" s="106"/>
      <c r="AJ340" s="109"/>
      <c r="AK340" s="111"/>
      <c r="AL340" s="338"/>
      <c r="AM340" s="339"/>
      <c r="AN340" s="340"/>
      <c r="AO340" s="341"/>
      <c r="AP340" s="115"/>
      <c r="AQ340" s="341"/>
      <c r="AR340" s="115"/>
      <c r="AS340" s="341"/>
      <c r="AT340" s="115"/>
      <c r="AU340" s="341"/>
      <c r="AV340" s="115"/>
      <c r="AW340" s="115"/>
      <c r="AX340" s="115"/>
      <c r="AY340" s="115"/>
      <c r="AZ340" s="119"/>
      <c r="CD340" s="119"/>
    </row>
    <row r="341" ht="21.0" customHeight="1">
      <c r="A341" s="119"/>
      <c r="B341" s="90"/>
      <c r="C341" s="119"/>
      <c r="D341" s="332"/>
      <c r="E341" s="90"/>
      <c r="F341" s="92"/>
      <c r="G341" s="92"/>
      <c r="H341" s="92"/>
      <c r="I341" s="119"/>
      <c r="J341" s="119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119"/>
      <c r="V341" s="119"/>
      <c r="W341" s="119"/>
      <c r="X341" s="119"/>
      <c r="Y341" s="119"/>
      <c r="Z341" s="23"/>
      <c r="AA341" s="119"/>
      <c r="AB341" s="337"/>
      <c r="AC341" s="115"/>
      <c r="AD341" s="102"/>
      <c r="AE341" s="4"/>
      <c r="AF341" s="103"/>
      <c r="AG341" s="104"/>
      <c r="AH341" s="105"/>
      <c r="AI341" s="106"/>
      <c r="AJ341" s="109"/>
      <c r="AK341" s="111"/>
      <c r="AL341" s="338"/>
      <c r="AM341" s="339"/>
      <c r="AN341" s="340"/>
      <c r="AO341" s="341"/>
      <c r="AP341" s="115"/>
      <c r="AQ341" s="341"/>
      <c r="AR341" s="115"/>
      <c r="AS341" s="341"/>
      <c r="AT341" s="115"/>
      <c r="AU341" s="341"/>
      <c r="AV341" s="115"/>
      <c r="AW341" s="115"/>
      <c r="AX341" s="115"/>
      <c r="AY341" s="115"/>
      <c r="AZ341" s="119"/>
      <c r="CD341" s="119"/>
    </row>
    <row r="342" ht="21.0" customHeight="1">
      <c r="A342" s="119"/>
      <c r="B342" s="90"/>
      <c r="C342" s="119"/>
      <c r="D342" s="332"/>
      <c r="E342" s="90"/>
      <c r="F342" s="92"/>
      <c r="G342" s="92"/>
      <c r="H342" s="92"/>
      <c r="I342" s="119"/>
      <c r="J342" s="119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119"/>
      <c r="V342" s="119"/>
      <c r="W342" s="119"/>
      <c r="X342" s="119"/>
      <c r="Y342" s="119"/>
      <c r="Z342" s="23"/>
      <c r="AA342" s="119"/>
      <c r="AB342" s="337"/>
      <c r="AC342" s="115"/>
      <c r="AD342" s="102"/>
      <c r="AE342" s="4"/>
      <c r="AF342" s="103"/>
      <c r="AG342" s="104"/>
      <c r="AH342" s="105"/>
      <c r="AI342" s="106"/>
      <c r="AJ342" s="109"/>
      <c r="AK342" s="111"/>
      <c r="AL342" s="338"/>
      <c r="AM342" s="339"/>
      <c r="AN342" s="340"/>
      <c r="AO342" s="341"/>
      <c r="AP342" s="115"/>
      <c r="AQ342" s="341"/>
      <c r="AR342" s="115"/>
      <c r="AS342" s="341"/>
      <c r="AT342" s="115"/>
      <c r="AU342" s="341"/>
      <c r="AV342" s="115"/>
      <c r="AW342" s="115"/>
      <c r="AX342" s="115"/>
      <c r="AY342" s="115"/>
      <c r="AZ342" s="119"/>
      <c r="CD342" s="119"/>
    </row>
    <row r="343" ht="21.0" customHeight="1">
      <c r="A343" s="119"/>
      <c r="B343" s="90"/>
      <c r="C343" s="119"/>
      <c r="D343" s="332"/>
      <c r="E343" s="90"/>
      <c r="F343" s="92"/>
      <c r="G343" s="92"/>
      <c r="H343" s="92"/>
      <c r="I343" s="119"/>
      <c r="J343" s="119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119"/>
      <c r="V343" s="119"/>
      <c r="W343" s="119"/>
      <c r="X343" s="119"/>
      <c r="Y343" s="119"/>
      <c r="Z343" s="23"/>
      <c r="AA343" s="119"/>
      <c r="AB343" s="337"/>
      <c r="AC343" s="115"/>
      <c r="AD343" s="102"/>
      <c r="AE343" s="4"/>
      <c r="AF343" s="103"/>
      <c r="AG343" s="104"/>
      <c r="AH343" s="105"/>
      <c r="AI343" s="106"/>
      <c r="AJ343" s="109"/>
      <c r="AK343" s="111"/>
      <c r="AL343" s="338"/>
      <c r="AM343" s="339"/>
      <c r="AN343" s="340"/>
      <c r="AO343" s="341"/>
      <c r="AP343" s="115"/>
      <c r="AQ343" s="341"/>
      <c r="AR343" s="115"/>
      <c r="AS343" s="341"/>
      <c r="AT343" s="115"/>
      <c r="AU343" s="341"/>
      <c r="AV343" s="115"/>
      <c r="AW343" s="115"/>
      <c r="AX343" s="115"/>
      <c r="AY343" s="115"/>
      <c r="AZ343" s="119"/>
      <c r="CD343" s="119"/>
    </row>
    <row r="344" ht="21.0" customHeight="1">
      <c r="A344" s="119"/>
      <c r="B344" s="90"/>
      <c r="C344" s="119"/>
      <c r="D344" s="332"/>
      <c r="E344" s="90"/>
      <c r="F344" s="92"/>
      <c r="G344" s="92"/>
      <c r="H344" s="92"/>
      <c r="I344" s="119"/>
      <c r="J344" s="119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119"/>
      <c r="V344" s="119"/>
      <c r="W344" s="119"/>
      <c r="X344" s="119"/>
      <c r="Y344" s="119"/>
      <c r="Z344" s="23"/>
      <c r="AA344" s="119"/>
      <c r="AB344" s="337"/>
      <c r="AC344" s="115"/>
      <c r="AD344" s="102"/>
      <c r="AE344" s="4"/>
      <c r="AF344" s="103"/>
      <c r="AG344" s="104"/>
      <c r="AH344" s="105"/>
      <c r="AI344" s="106"/>
      <c r="AJ344" s="109"/>
      <c r="AK344" s="111"/>
      <c r="AL344" s="338"/>
      <c r="AM344" s="339"/>
      <c r="AN344" s="340"/>
      <c r="AO344" s="341"/>
      <c r="AP344" s="115"/>
      <c r="AQ344" s="341"/>
      <c r="AR344" s="115"/>
      <c r="AS344" s="341"/>
      <c r="AT344" s="115"/>
      <c r="AU344" s="341"/>
      <c r="AV344" s="115"/>
      <c r="AW344" s="115"/>
      <c r="AX344" s="115"/>
      <c r="AY344" s="115"/>
      <c r="AZ344" s="119"/>
      <c r="CD344" s="119"/>
    </row>
    <row r="345" ht="21.0" customHeight="1">
      <c r="A345" s="119"/>
      <c r="B345" s="90"/>
      <c r="C345" s="119"/>
      <c r="D345" s="332"/>
      <c r="E345" s="90"/>
      <c r="F345" s="92"/>
      <c r="G345" s="92"/>
      <c r="H345" s="92"/>
      <c r="I345" s="119"/>
      <c r="J345" s="119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119"/>
      <c r="V345" s="119"/>
      <c r="W345" s="119"/>
      <c r="X345" s="119"/>
      <c r="Y345" s="119"/>
      <c r="Z345" s="23"/>
      <c r="AA345" s="119"/>
      <c r="AB345" s="337"/>
      <c r="AC345" s="115"/>
      <c r="AD345" s="102"/>
      <c r="AE345" s="4"/>
      <c r="AF345" s="103"/>
      <c r="AG345" s="104"/>
      <c r="AH345" s="105"/>
      <c r="AI345" s="106"/>
      <c r="AJ345" s="109"/>
      <c r="AK345" s="111"/>
      <c r="AL345" s="338"/>
      <c r="AM345" s="339"/>
      <c r="AN345" s="340"/>
      <c r="AO345" s="341"/>
      <c r="AP345" s="115"/>
      <c r="AQ345" s="341"/>
      <c r="AR345" s="115"/>
      <c r="AS345" s="341"/>
      <c r="AT345" s="115"/>
      <c r="AU345" s="341"/>
      <c r="AV345" s="115"/>
      <c r="AW345" s="115"/>
      <c r="AX345" s="115"/>
      <c r="AY345" s="115"/>
      <c r="AZ345" s="119"/>
      <c r="CD345" s="119"/>
    </row>
    <row r="346" ht="21.0" customHeight="1">
      <c r="A346" s="119"/>
      <c r="B346" s="90"/>
      <c r="C346" s="119"/>
      <c r="D346" s="332"/>
      <c r="E346" s="90"/>
      <c r="F346" s="92"/>
      <c r="G346" s="92"/>
      <c r="H346" s="92"/>
      <c r="I346" s="119"/>
      <c r="J346" s="119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119"/>
      <c r="V346" s="119"/>
      <c r="W346" s="119"/>
      <c r="X346" s="119"/>
      <c r="Y346" s="119"/>
      <c r="Z346" s="23"/>
      <c r="AA346" s="119"/>
      <c r="AB346" s="337"/>
      <c r="AC346" s="115"/>
      <c r="AD346" s="102"/>
      <c r="AE346" s="4"/>
      <c r="AF346" s="103"/>
      <c r="AG346" s="104"/>
      <c r="AH346" s="105"/>
      <c r="AI346" s="106"/>
      <c r="AJ346" s="109"/>
      <c r="AK346" s="111"/>
      <c r="AL346" s="338"/>
      <c r="AM346" s="339"/>
      <c r="AN346" s="340"/>
      <c r="AO346" s="341"/>
      <c r="AP346" s="115"/>
      <c r="AQ346" s="341"/>
      <c r="AR346" s="115"/>
      <c r="AS346" s="341"/>
      <c r="AT346" s="115"/>
      <c r="AU346" s="341"/>
      <c r="AV346" s="115"/>
      <c r="AW346" s="115"/>
      <c r="AX346" s="115"/>
      <c r="AY346" s="115"/>
      <c r="AZ346" s="119"/>
      <c r="CD346" s="119"/>
    </row>
    <row r="347" ht="21.0" customHeight="1">
      <c r="A347" s="119"/>
      <c r="B347" s="90"/>
      <c r="C347" s="119"/>
      <c r="D347" s="332"/>
      <c r="E347" s="90"/>
      <c r="F347" s="92"/>
      <c r="G347" s="92"/>
      <c r="H347" s="92"/>
      <c r="I347" s="119"/>
      <c r="J347" s="119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119"/>
      <c r="V347" s="119"/>
      <c r="W347" s="119"/>
      <c r="X347" s="119"/>
      <c r="Y347" s="119"/>
      <c r="Z347" s="23"/>
      <c r="AA347" s="119"/>
      <c r="AB347" s="337"/>
      <c r="AC347" s="115"/>
      <c r="AD347" s="102"/>
      <c r="AE347" s="4"/>
      <c r="AF347" s="103"/>
      <c r="AG347" s="104"/>
      <c r="AH347" s="105"/>
      <c r="AI347" s="106"/>
      <c r="AJ347" s="109"/>
      <c r="AK347" s="111"/>
      <c r="AL347" s="338"/>
      <c r="AM347" s="339"/>
      <c r="AN347" s="340"/>
      <c r="AO347" s="341"/>
      <c r="AP347" s="115"/>
      <c r="AQ347" s="341"/>
      <c r="AR347" s="115"/>
      <c r="AS347" s="341"/>
      <c r="AT347" s="115"/>
      <c r="AU347" s="341"/>
      <c r="AV347" s="115"/>
      <c r="AW347" s="115"/>
      <c r="AX347" s="115"/>
      <c r="AY347" s="115"/>
      <c r="AZ347" s="119"/>
      <c r="CD347" s="119"/>
    </row>
    <row r="348" ht="21.0" customHeight="1">
      <c r="A348" s="119"/>
      <c r="B348" s="90"/>
      <c r="C348" s="119"/>
      <c r="D348" s="332"/>
      <c r="E348" s="90"/>
      <c r="F348" s="92"/>
      <c r="G348" s="92"/>
      <c r="H348" s="92"/>
      <c r="I348" s="119"/>
      <c r="J348" s="119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119"/>
      <c r="V348" s="119"/>
      <c r="W348" s="119"/>
      <c r="X348" s="119"/>
      <c r="Y348" s="119"/>
      <c r="Z348" s="23"/>
      <c r="AA348" s="119"/>
      <c r="AB348" s="337"/>
      <c r="AC348" s="115"/>
      <c r="AD348" s="102"/>
      <c r="AE348" s="4"/>
      <c r="AF348" s="103"/>
      <c r="AG348" s="104"/>
      <c r="AH348" s="105"/>
      <c r="AI348" s="106"/>
      <c r="AJ348" s="109"/>
      <c r="AK348" s="111"/>
      <c r="AL348" s="338"/>
      <c r="AM348" s="339"/>
      <c r="AN348" s="340"/>
      <c r="AO348" s="341"/>
      <c r="AP348" s="115"/>
      <c r="AQ348" s="341"/>
      <c r="AR348" s="115"/>
      <c r="AS348" s="341"/>
      <c r="AT348" s="115"/>
      <c r="AU348" s="341"/>
      <c r="AV348" s="115"/>
      <c r="AW348" s="115"/>
      <c r="AX348" s="115"/>
      <c r="AY348" s="115"/>
      <c r="AZ348" s="119"/>
      <c r="CD348" s="119"/>
    </row>
    <row r="349" ht="21.0" customHeight="1">
      <c r="A349" s="119"/>
      <c r="B349" s="90"/>
      <c r="C349" s="119"/>
      <c r="D349" s="332"/>
      <c r="E349" s="90"/>
      <c r="F349" s="92"/>
      <c r="G349" s="92"/>
      <c r="H349" s="92"/>
      <c r="I349" s="119"/>
      <c r="J349" s="119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119"/>
      <c r="V349" s="119"/>
      <c r="W349" s="119"/>
      <c r="X349" s="119"/>
      <c r="Y349" s="119"/>
      <c r="Z349" s="23"/>
      <c r="AA349" s="119"/>
      <c r="AB349" s="337"/>
      <c r="AC349" s="115"/>
      <c r="AD349" s="102"/>
      <c r="AE349" s="4"/>
      <c r="AF349" s="103"/>
      <c r="AG349" s="104"/>
      <c r="AH349" s="105"/>
      <c r="AI349" s="106"/>
      <c r="AJ349" s="109"/>
      <c r="AK349" s="111"/>
      <c r="AL349" s="338"/>
      <c r="AM349" s="339"/>
      <c r="AN349" s="340"/>
      <c r="AO349" s="341"/>
      <c r="AP349" s="115"/>
      <c r="AQ349" s="341"/>
      <c r="AR349" s="115"/>
      <c r="AS349" s="341"/>
      <c r="AT349" s="115"/>
      <c r="AU349" s="341"/>
      <c r="AV349" s="115"/>
      <c r="AW349" s="115"/>
      <c r="AX349" s="115"/>
      <c r="AY349" s="115"/>
      <c r="AZ349" s="119"/>
      <c r="CD349" s="119"/>
    </row>
    <row r="350" ht="21.0" customHeight="1">
      <c r="A350" s="119"/>
      <c r="B350" s="90"/>
      <c r="C350" s="119"/>
      <c r="D350" s="332"/>
      <c r="E350" s="90"/>
      <c r="F350" s="92"/>
      <c r="G350" s="92"/>
      <c r="H350" s="92"/>
      <c r="I350" s="119"/>
      <c r="J350" s="119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119"/>
      <c r="V350" s="119"/>
      <c r="W350" s="119"/>
      <c r="X350" s="119"/>
      <c r="Y350" s="119"/>
      <c r="Z350" s="23"/>
      <c r="AA350" s="119"/>
      <c r="AB350" s="337"/>
      <c r="AC350" s="115"/>
      <c r="AD350" s="102"/>
      <c r="AE350" s="4"/>
      <c r="AF350" s="103"/>
      <c r="AG350" s="104"/>
      <c r="AH350" s="105"/>
      <c r="AI350" s="106"/>
      <c r="AJ350" s="109"/>
      <c r="AK350" s="111"/>
      <c r="AL350" s="338"/>
      <c r="AM350" s="339"/>
      <c r="AN350" s="340"/>
      <c r="AO350" s="341"/>
      <c r="AP350" s="115"/>
      <c r="AQ350" s="341"/>
      <c r="AR350" s="115"/>
      <c r="AS350" s="341"/>
      <c r="AT350" s="115"/>
      <c r="AU350" s="341"/>
      <c r="AV350" s="115"/>
      <c r="AW350" s="115"/>
      <c r="AX350" s="115"/>
      <c r="AY350" s="115"/>
      <c r="AZ350" s="119"/>
      <c r="CD350" s="119"/>
    </row>
    <row r="351" ht="21.0" customHeight="1">
      <c r="A351" s="119"/>
      <c r="B351" s="90"/>
      <c r="C351" s="119"/>
      <c r="D351" s="332"/>
      <c r="E351" s="90"/>
      <c r="F351" s="92"/>
      <c r="G351" s="92"/>
      <c r="H351" s="92"/>
      <c r="I351" s="119"/>
      <c r="J351" s="119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119"/>
      <c r="V351" s="119"/>
      <c r="W351" s="119"/>
      <c r="X351" s="119"/>
      <c r="Y351" s="119"/>
      <c r="Z351" s="23"/>
      <c r="AA351" s="119"/>
      <c r="AB351" s="337"/>
      <c r="AC351" s="115"/>
      <c r="AD351" s="102"/>
      <c r="AE351" s="4"/>
      <c r="AF351" s="103"/>
      <c r="AG351" s="104"/>
      <c r="AH351" s="105"/>
      <c r="AI351" s="106"/>
      <c r="AJ351" s="109"/>
      <c r="AK351" s="111"/>
      <c r="AL351" s="338"/>
      <c r="AM351" s="339"/>
      <c r="AN351" s="340"/>
      <c r="AO351" s="341"/>
      <c r="AP351" s="115"/>
      <c r="AQ351" s="341"/>
      <c r="AR351" s="115"/>
      <c r="AS351" s="341"/>
      <c r="AT351" s="115"/>
      <c r="AU351" s="341"/>
      <c r="AV351" s="115"/>
      <c r="AW351" s="115"/>
      <c r="AX351" s="115"/>
      <c r="AY351" s="115"/>
      <c r="AZ351" s="119"/>
      <c r="CD351" s="119"/>
    </row>
    <row r="352" ht="21.0" customHeight="1">
      <c r="A352" s="119"/>
      <c r="B352" s="90"/>
      <c r="C352" s="119"/>
      <c r="D352" s="332"/>
      <c r="E352" s="90"/>
      <c r="F352" s="92"/>
      <c r="G352" s="92"/>
      <c r="H352" s="92"/>
      <c r="I352" s="119"/>
      <c r="J352" s="119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119"/>
      <c r="V352" s="119"/>
      <c r="W352" s="119"/>
      <c r="X352" s="119"/>
      <c r="Y352" s="119"/>
      <c r="Z352" s="23"/>
      <c r="AA352" s="119"/>
      <c r="AB352" s="337"/>
      <c r="AC352" s="115"/>
      <c r="AD352" s="102"/>
      <c r="AE352" s="4"/>
      <c r="AF352" s="103"/>
      <c r="AG352" s="104"/>
      <c r="AH352" s="105"/>
      <c r="AI352" s="106"/>
      <c r="AJ352" s="109"/>
      <c r="AK352" s="111"/>
      <c r="AL352" s="338"/>
      <c r="AM352" s="339"/>
      <c r="AN352" s="340"/>
      <c r="AO352" s="341"/>
      <c r="AP352" s="115"/>
      <c r="AQ352" s="341"/>
      <c r="AR352" s="115"/>
      <c r="AS352" s="341"/>
      <c r="AT352" s="115"/>
      <c r="AU352" s="341"/>
      <c r="AV352" s="115"/>
      <c r="AW352" s="115"/>
      <c r="AX352" s="115"/>
      <c r="AY352" s="115"/>
      <c r="AZ352" s="119"/>
      <c r="CD352" s="119"/>
    </row>
    <row r="353" ht="21.0" customHeight="1">
      <c r="A353" s="119"/>
      <c r="B353" s="90"/>
      <c r="C353" s="119"/>
      <c r="D353" s="332"/>
      <c r="E353" s="90"/>
      <c r="F353" s="92"/>
      <c r="G353" s="92"/>
      <c r="H353" s="92"/>
      <c r="I353" s="119"/>
      <c r="J353" s="119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119"/>
      <c r="V353" s="119"/>
      <c r="W353" s="119"/>
      <c r="X353" s="119"/>
      <c r="Y353" s="119"/>
      <c r="Z353" s="23"/>
      <c r="AA353" s="119"/>
      <c r="AB353" s="337"/>
      <c r="AC353" s="115"/>
      <c r="AD353" s="102"/>
      <c r="AE353" s="4"/>
      <c r="AF353" s="103"/>
      <c r="AG353" s="104"/>
      <c r="AH353" s="105"/>
      <c r="AI353" s="106"/>
      <c r="AJ353" s="109"/>
      <c r="AK353" s="111"/>
      <c r="AL353" s="338"/>
      <c r="AM353" s="339"/>
      <c r="AN353" s="340"/>
      <c r="AO353" s="341"/>
      <c r="AP353" s="115"/>
      <c r="AQ353" s="341"/>
      <c r="AR353" s="115"/>
      <c r="AS353" s="341"/>
      <c r="AT353" s="115"/>
      <c r="AU353" s="341"/>
      <c r="AV353" s="115"/>
      <c r="AW353" s="115"/>
      <c r="AX353" s="115"/>
      <c r="AY353" s="115"/>
      <c r="AZ353" s="119"/>
      <c r="CD353" s="119"/>
    </row>
    <row r="354" ht="21.0" customHeight="1">
      <c r="A354" s="119"/>
      <c r="B354" s="90"/>
      <c r="C354" s="119"/>
      <c r="D354" s="332"/>
      <c r="E354" s="90"/>
      <c r="F354" s="92"/>
      <c r="G354" s="92"/>
      <c r="H354" s="92"/>
      <c r="I354" s="119"/>
      <c r="J354" s="119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119"/>
      <c r="V354" s="119"/>
      <c r="W354" s="119"/>
      <c r="X354" s="119"/>
      <c r="Y354" s="119"/>
      <c r="Z354" s="23"/>
      <c r="AA354" s="119"/>
      <c r="AB354" s="337"/>
      <c r="AC354" s="115"/>
      <c r="AD354" s="102"/>
      <c r="AE354" s="4"/>
      <c r="AF354" s="103"/>
      <c r="AG354" s="104"/>
      <c r="AH354" s="105"/>
      <c r="AI354" s="106"/>
      <c r="AJ354" s="109"/>
      <c r="AK354" s="111"/>
      <c r="AL354" s="338"/>
      <c r="AM354" s="339"/>
      <c r="AN354" s="340"/>
      <c r="AO354" s="341"/>
      <c r="AP354" s="115"/>
      <c r="AQ354" s="341"/>
      <c r="AR354" s="115"/>
      <c r="AS354" s="341"/>
      <c r="AT354" s="115"/>
      <c r="AU354" s="341"/>
      <c r="AV354" s="115"/>
      <c r="AW354" s="115"/>
      <c r="AX354" s="115"/>
      <c r="AY354" s="115"/>
      <c r="AZ354" s="119"/>
      <c r="CD354" s="119"/>
    </row>
    <row r="355" ht="21.0" customHeight="1">
      <c r="A355" s="119"/>
      <c r="B355" s="90"/>
      <c r="C355" s="119"/>
      <c r="D355" s="332"/>
      <c r="E355" s="90"/>
      <c r="F355" s="92"/>
      <c r="G355" s="92"/>
      <c r="H355" s="92"/>
      <c r="I355" s="119"/>
      <c r="J355" s="119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119"/>
      <c r="V355" s="119"/>
      <c r="W355" s="119"/>
      <c r="X355" s="119"/>
      <c r="Y355" s="119"/>
      <c r="Z355" s="23"/>
      <c r="AA355" s="119"/>
      <c r="AB355" s="337"/>
      <c r="AC355" s="115"/>
      <c r="AD355" s="102"/>
      <c r="AE355" s="4"/>
      <c r="AF355" s="103"/>
      <c r="AG355" s="104"/>
      <c r="AH355" s="105"/>
      <c r="AI355" s="106"/>
      <c r="AJ355" s="109"/>
      <c r="AK355" s="111"/>
      <c r="AL355" s="338"/>
      <c r="AM355" s="339"/>
      <c r="AN355" s="340"/>
      <c r="AO355" s="341"/>
      <c r="AP355" s="115"/>
      <c r="AQ355" s="341"/>
      <c r="AR355" s="115"/>
      <c r="AS355" s="341"/>
      <c r="AT355" s="115"/>
      <c r="AU355" s="341"/>
      <c r="AV355" s="115"/>
      <c r="AW355" s="115"/>
      <c r="AX355" s="115"/>
      <c r="AY355" s="115"/>
      <c r="AZ355" s="119"/>
      <c r="CD355" s="119"/>
    </row>
    <row r="356" ht="21.0" customHeight="1">
      <c r="A356" s="119"/>
      <c r="B356" s="90"/>
      <c r="C356" s="119"/>
      <c r="D356" s="332"/>
      <c r="E356" s="90"/>
      <c r="F356" s="92"/>
      <c r="G356" s="92"/>
      <c r="H356" s="92"/>
      <c r="I356" s="119"/>
      <c r="J356" s="119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119"/>
      <c r="V356" s="119"/>
      <c r="W356" s="119"/>
      <c r="X356" s="119"/>
      <c r="Y356" s="119"/>
      <c r="Z356" s="23"/>
      <c r="AA356" s="119"/>
      <c r="AB356" s="337"/>
      <c r="AC356" s="115"/>
      <c r="AD356" s="102"/>
      <c r="AE356" s="4"/>
      <c r="AF356" s="103"/>
      <c r="AG356" s="104"/>
      <c r="AH356" s="105"/>
      <c r="AI356" s="106"/>
      <c r="AJ356" s="109"/>
      <c r="AK356" s="111"/>
      <c r="AL356" s="338"/>
      <c r="AM356" s="339"/>
      <c r="AN356" s="340"/>
      <c r="AO356" s="341"/>
      <c r="AP356" s="115"/>
      <c r="AQ356" s="341"/>
      <c r="AR356" s="115"/>
      <c r="AS356" s="341"/>
      <c r="AT356" s="115"/>
      <c r="AU356" s="341"/>
      <c r="AV356" s="115"/>
      <c r="AW356" s="115"/>
      <c r="AX356" s="115"/>
      <c r="AY356" s="115"/>
      <c r="AZ356" s="119"/>
      <c r="CD356" s="119"/>
    </row>
    <row r="357" ht="21.0" customHeight="1">
      <c r="A357" s="119"/>
      <c r="B357" s="90"/>
      <c r="C357" s="119"/>
      <c r="D357" s="332"/>
      <c r="E357" s="90"/>
      <c r="F357" s="92"/>
      <c r="G357" s="92"/>
      <c r="H357" s="92"/>
      <c r="I357" s="119"/>
      <c r="J357" s="119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119"/>
      <c r="V357" s="119"/>
      <c r="W357" s="119"/>
      <c r="X357" s="119"/>
      <c r="Y357" s="119"/>
      <c r="Z357" s="23"/>
      <c r="AA357" s="119"/>
      <c r="AB357" s="337"/>
      <c r="AC357" s="115"/>
      <c r="AD357" s="102"/>
      <c r="AE357" s="4"/>
      <c r="AF357" s="103"/>
      <c r="AG357" s="104"/>
      <c r="AH357" s="105"/>
      <c r="AI357" s="106"/>
      <c r="AJ357" s="109"/>
      <c r="AK357" s="111"/>
      <c r="AL357" s="338"/>
      <c r="AM357" s="339"/>
      <c r="AN357" s="340"/>
      <c r="AO357" s="341"/>
      <c r="AP357" s="115"/>
      <c r="AQ357" s="341"/>
      <c r="AR357" s="115"/>
      <c r="AS357" s="341"/>
      <c r="AT357" s="115"/>
      <c r="AU357" s="341"/>
      <c r="AV357" s="115"/>
      <c r="AW357" s="115"/>
      <c r="AX357" s="115"/>
      <c r="AY357" s="115"/>
      <c r="AZ357" s="119"/>
      <c r="CD357" s="119"/>
    </row>
    <row r="358" ht="21.0" customHeight="1">
      <c r="A358" s="119"/>
      <c r="B358" s="90"/>
      <c r="C358" s="119"/>
      <c r="D358" s="332"/>
      <c r="E358" s="90"/>
      <c r="F358" s="92"/>
      <c r="G358" s="92"/>
      <c r="H358" s="92"/>
      <c r="I358" s="119"/>
      <c r="J358" s="119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119"/>
      <c r="V358" s="119"/>
      <c r="W358" s="119"/>
      <c r="X358" s="119"/>
      <c r="Y358" s="119"/>
      <c r="Z358" s="23"/>
      <c r="AA358" s="119"/>
      <c r="AB358" s="337"/>
      <c r="AC358" s="115"/>
      <c r="AD358" s="102"/>
      <c r="AE358" s="4"/>
      <c r="AF358" s="103"/>
      <c r="AG358" s="104"/>
      <c r="AH358" s="105"/>
      <c r="AI358" s="106"/>
      <c r="AJ358" s="109"/>
      <c r="AK358" s="111"/>
      <c r="AL358" s="338"/>
      <c r="AM358" s="339"/>
      <c r="AN358" s="340"/>
      <c r="AO358" s="341"/>
      <c r="AP358" s="115"/>
      <c r="AQ358" s="341"/>
      <c r="AR358" s="115"/>
      <c r="AS358" s="341"/>
      <c r="AT358" s="115"/>
      <c r="AU358" s="341"/>
      <c r="AV358" s="115"/>
      <c r="AW358" s="115"/>
      <c r="AX358" s="115"/>
      <c r="AY358" s="115"/>
      <c r="AZ358" s="119"/>
      <c r="CD358" s="119"/>
    </row>
    <row r="359" ht="21.0" customHeight="1">
      <c r="A359" s="119"/>
      <c r="B359" s="90"/>
      <c r="C359" s="119"/>
      <c r="D359" s="332"/>
      <c r="E359" s="90"/>
      <c r="F359" s="92"/>
      <c r="G359" s="92"/>
      <c r="H359" s="92"/>
      <c r="I359" s="119"/>
      <c r="J359" s="119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119"/>
      <c r="V359" s="119"/>
      <c r="W359" s="119"/>
      <c r="X359" s="119"/>
      <c r="Y359" s="119"/>
      <c r="Z359" s="23"/>
      <c r="AA359" s="119"/>
      <c r="AB359" s="337"/>
      <c r="AC359" s="115"/>
      <c r="AD359" s="102"/>
      <c r="AE359" s="4"/>
      <c r="AF359" s="103"/>
      <c r="AG359" s="104"/>
      <c r="AH359" s="105"/>
      <c r="AI359" s="106"/>
      <c r="AJ359" s="109"/>
      <c r="AK359" s="111"/>
      <c r="AL359" s="338"/>
      <c r="AM359" s="339"/>
      <c r="AN359" s="340"/>
      <c r="AO359" s="341"/>
      <c r="AP359" s="115"/>
      <c r="AQ359" s="341"/>
      <c r="AR359" s="115"/>
      <c r="AS359" s="341"/>
      <c r="AT359" s="115"/>
      <c r="AU359" s="341"/>
      <c r="AV359" s="115"/>
      <c r="AW359" s="115"/>
      <c r="AX359" s="115"/>
      <c r="AY359" s="115"/>
      <c r="AZ359" s="119"/>
      <c r="CD359" s="119"/>
    </row>
    <row r="360" ht="21.0" customHeight="1">
      <c r="A360" s="119"/>
      <c r="B360" s="90"/>
      <c r="C360" s="119"/>
      <c r="D360" s="332"/>
      <c r="E360" s="90"/>
      <c r="F360" s="92"/>
      <c r="G360" s="92"/>
      <c r="H360" s="92"/>
      <c r="I360" s="119"/>
      <c r="J360" s="119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119"/>
      <c r="V360" s="119"/>
      <c r="W360" s="119"/>
      <c r="X360" s="119"/>
      <c r="Y360" s="119"/>
      <c r="Z360" s="23"/>
      <c r="AA360" s="119"/>
      <c r="AB360" s="337"/>
      <c r="AC360" s="115"/>
      <c r="AD360" s="102"/>
      <c r="AE360" s="4"/>
      <c r="AF360" s="103"/>
      <c r="AG360" s="104"/>
      <c r="AH360" s="105"/>
      <c r="AI360" s="106"/>
      <c r="AJ360" s="109"/>
      <c r="AK360" s="111"/>
      <c r="AL360" s="338"/>
      <c r="AM360" s="339"/>
      <c r="AN360" s="340"/>
      <c r="AO360" s="341"/>
      <c r="AP360" s="115"/>
      <c r="AQ360" s="341"/>
      <c r="AR360" s="115"/>
      <c r="AS360" s="341"/>
      <c r="AT360" s="115"/>
      <c r="AU360" s="341"/>
      <c r="AV360" s="115"/>
      <c r="AW360" s="115"/>
      <c r="AX360" s="115"/>
      <c r="AY360" s="115"/>
      <c r="AZ360" s="119"/>
      <c r="CD360" s="119"/>
    </row>
    <row r="361" ht="21.0" customHeight="1">
      <c r="A361" s="119"/>
      <c r="B361" s="90"/>
      <c r="C361" s="119"/>
      <c r="D361" s="332"/>
      <c r="E361" s="90"/>
      <c r="F361" s="92"/>
      <c r="G361" s="92"/>
      <c r="H361" s="92"/>
      <c r="I361" s="119"/>
      <c r="J361" s="119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119"/>
      <c r="V361" s="119"/>
      <c r="W361" s="119"/>
      <c r="X361" s="119"/>
      <c r="Y361" s="119"/>
      <c r="Z361" s="23"/>
      <c r="AA361" s="119"/>
      <c r="AB361" s="337"/>
      <c r="AC361" s="115"/>
      <c r="AD361" s="102"/>
      <c r="AE361" s="4"/>
      <c r="AF361" s="103"/>
      <c r="AG361" s="104"/>
      <c r="AH361" s="105"/>
      <c r="AI361" s="106"/>
      <c r="AJ361" s="109"/>
      <c r="AK361" s="111"/>
      <c r="AL361" s="338"/>
      <c r="AM361" s="339"/>
      <c r="AN361" s="340"/>
      <c r="AO361" s="341"/>
      <c r="AP361" s="115"/>
      <c r="AQ361" s="341"/>
      <c r="AR361" s="115"/>
      <c r="AS361" s="341"/>
      <c r="AT361" s="115"/>
      <c r="AU361" s="341"/>
      <c r="AV361" s="115"/>
      <c r="AW361" s="115"/>
      <c r="AX361" s="115"/>
      <c r="AY361" s="115"/>
      <c r="AZ361" s="119"/>
      <c r="CD361" s="119"/>
    </row>
    <row r="362" ht="21.0" customHeight="1">
      <c r="A362" s="119"/>
      <c r="B362" s="90"/>
      <c r="C362" s="119"/>
      <c r="D362" s="332"/>
      <c r="E362" s="90"/>
      <c r="F362" s="92"/>
      <c r="G362" s="92"/>
      <c r="H362" s="92"/>
      <c r="I362" s="119"/>
      <c r="J362" s="119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119"/>
      <c r="V362" s="119"/>
      <c r="W362" s="119"/>
      <c r="X362" s="119"/>
      <c r="Y362" s="119"/>
      <c r="Z362" s="23"/>
      <c r="AA362" s="119"/>
      <c r="AB362" s="337"/>
      <c r="AC362" s="115"/>
      <c r="AD362" s="102"/>
      <c r="AE362" s="4"/>
      <c r="AF362" s="103"/>
      <c r="AG362" s="104"/>
      <c r="AH362" s="105"/>
      <c r="AI362" s="106"/>
      <c r="AJ362" s="109"/>
      <c r="AK362" s="111"/>
      <c r="AL362" s="338"/>
      <c r="AM362" s="339"/>
      <c r="AN362" s="340"/>
      <c r="AO362" s="341"/>
      <c r="AP362" s="115"/>
      <c r="AQ362" s="341"/>
      <c r="AR362" s="115"/>
      <c r="AS362" s="341"/>
      <c r="AT362" s="115"/>
      <c r="AU362" s="341"/>
      <c r="AV362" s="115"/>
      <c r="AW362" s="115"/>
      <c r="AX362" s="115"/>
      <c r="AY362" s="115"/>
      <c r="AZ362" s="119"/>
      <c r="CD362" s="119"/>
    </row>
    <row r="363" ht="21.0" customHeight="1">
      <c r="A363" s="119"/>
      <c r="B363" s="90"/>
      <c r="C363" s="119"/>
      <c r="D363" s="332"/>
      <c r="E363" s="90"/>
      <c r="F363" s="92"/>
      <c r="G363" s="92"/>
      <c r="H363" s="92"/>
      <c r="I363" s="119"/>
      <c r="J363" s="119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119"/>
      <c r="V363" s="119"/>
      <c r="W363" s="119"/>
      <c r="X363" s="119"/>
      <c r="Y363" s="119"/>
      <c r="Z363" s="23"/>
      <c r="AA363" s="119"/>
      <c r="AB363" s="337"/>
      <c r="AC363" s="115"/>
      <c r="AD363" s="102"/>
      <c r="AE363" s="4"/>
      <c r="AF363" s="103"/>
      <c r="AG363" s="104"/>
      <c r="AH363" s="105"/>
      <c r="AI363" s="106"/>
      <c r="AJ363" s="109"/>
      <c r="AK363" s="111"/>
      <c r="AL363" s="338"/>
      <c r="AM363" s="339"/>
      <c r="AN363" s="340"/>
      <c r="AO363" s="341"/>
      <c r="AP363" s="115"/>
      <c r="AQ363" s="341"/>
      <c r="AR363" s="115"/>
      <c r="AS363" s="341"/>
      <c r="AT363" s="115"/>
      <c r="AU363" s="341"/>
      <c r="AV363" s="115"/>
      <c r="AW363" s="115"/>
      <c r="AX363" s="115"/>
      <c r="AY363" s="115"/>
      <c r="AZ363" s="119"/>
      <c r="CD363" s="119"/>
    </row>
    <row r="364" ht="21.0" customHeight="1">
      <c r="A364" s="119"/>
      <c r="B364" s="90"/>
      <c r="C364" s="119"/>
      <c r="D364" s="332"/>
      <c r="E364" s="90"/>
      <c r="F364" s="92"/>
      <c r="G364" s="92"/>
      <c r="H364" s="92"/>
      <c r="I364" s="119"/>
      <c r="J364" s="119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119"/>
      <c r="V364" s="119"/>
      <c r="W364" s="119"/>
      <c r="X364" s="119"/>
      <c r="Y364" s="119"/>
      <c r="Z364" s="23"/>
      <c r="AA364" s="119"/>
      <c r="AB364" s="337"/>
      <c r="AC364" s="115"/>
      <c r="AD364" s="102"/>
      <c r="AE364" s="4"/>
      <c r="AF364" s="103"/>
      <c r="AG364" s="104"/>
      <c r="AH364" s="105"/>
      <c r="AI364" s="106"/>
      <c r="AJ364" s="109"/>
      <c r="AK364" s="111"/>
      <c r="AL364" s="338"/>
      <c r="AM364" s="339"/>
      <c r="AN364" s="340"/>
      <c r="AO364" s="341"/>
      <c r="AP364" s="115"/>
      <c r="AQ364" s="341"/>
      <c r="AR364" s="115"/>
      <c r="AS364" s="341"/>
      <c r="AT364" s="115"/>
      <c r="AU364" s="341"/>
      <c r="AV364" s="115"/>
      <c r="AW364" s="115"/>
      <c r="AX364" s="115"/>
      <c r="AY364" s="115"/>
      <c r="AZ364" s="119"/>
      <c r="CD364" s="119"/>
    </row>
    <row r="365" ht="21.0" customHeight="1">
      <c r="A365" s="119"/>
      <c r="B365" s="90"/>
      <c r="C365" s="119"/>
      <c r="D365" s="332"/>
      <c r="E365" s="90"/>
      <c r="F365" s="92"/>
      <c r="G365" s="92"/>
      <c r="H365" s="92"/>
      <c r="I365" s="119"/>
      <c r="J365" s="119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119"/>
      <c r="V365" s="119"/>
      <c r="W365" s="119"/>
      <c r="X365" s="119"/>
      <c r="Y365" s="119"/>
      <c r="Z365" s="23"/>
      <c r="AA365" s="119"/>
      <c r="AB365" s="337"/>
      <c r="AC365" s="115"/>
      <c r="AD365" s="102"/>
      <c r="AE365" s="4"/>
      <c r="AF365" s="103"/>
      <c r="AG365" s="104"/>
      <c r="AH365" s="105"/>
      <c r="AI365" s="106"/>
      <c r="AJ365" s="109"/>
      <c r="AK365" s="111"/>
      <c r="AL365" s="338"/>
      <c r="AM365" s="339"/>
      <c r="AN365" s="340"/>
      <c r="AO365" s="341"/>
      <c r="AP365" s="115"/>
      <c r="AQ365" s="341"/>
      <c r="AR365" s="115"/>
      <c r="AS365" s="341"/>
      <c r="AT365" s="115"/>
      <c r="AU365" s="341"/>
      <c r="AV365" s="115"/>
      <c r="AW365" s="115"/>
      <c r="AX365" s="115"/>
      <c r="AY365" s="115"/>
      <c r="AZ365" s="119"/>
      <c r="CD365" s="119"/>
    </row>
    <row r="366" ht="21.0" customHeight="1">
      <c r="A366" s="119"/>
      <c r="B366" s="90"/>
      <c r="C366" s="119"/>
      <c r="D366" s="332"/>
      <c r="E366" s="90"/>
      <c r="F366" s="92"/>
      <c r="G366" s="92"/>
      <c r="H366" s="92"/>
      <c r="I366" s="119"/>
      <c r="J366" s="119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119"/>
      <c r="V366" s="119"/>
      <c r="W366" s="119"/>
      <c r="X366" s="119"/>
      <c r="Y366" s="119"/>
      <c r="Z366" s="23"/>
      <c r="AA366" s="119"/>
      <c r="AB366" s="337"/>
      <c r="AC366" s="115"/>
      <c r="AD366" s="102"/>
      <c r="AE366" s="4"/>
      <c r="AF366" s="103"/>
      <c r="AG366" s="104"/>
      <c r="AH366" s="105"/>
      <c r="AI366" s="106"/>
      <c r="AJ366" s="109"/>
      <c r="AK366" s="111"/>
      <c r="AL366" s="338"/>
      <c r="AM366" s="339"/>
      <c r="AN366" s="340"/>
      <c r="AO366" s="341"/>
      <c r="AP366" s="115"/>
      <c r="AQ366" s="341"/>
      <c r="AR366" s="115"/>
      <c r="AS366" s="341"/>
      <c r="AT366" s="115"/>
      <c r="AU366" s="341"/>
      <c r="AV366" s="115"/>
      <c r="AW366" s="115"/>
      <c r="AX366" s="115"/>
      <c r="AY366" s="115"/>
      <c r="AZ366" s="119"/>
      <c r="CD366" s="119"/>
    </row>
    <row r="367" ht="21.0" customHeight="1">
      <c r="A367" s="119"/>
      <c r="B367" s="90"/>
      <c r="C367" s="119"/>
      <c r="D367" s="332"/>
      <c r="E367" s="90"/>
      <c r="F367" s="92"/>
      <c r="G367" s="92"/>
      <c r="H367" s="92"/>
      <c r="I367" s="119"/>
      <c r="J367" s="119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119"/>
      <c r="V367" s="119"/>
      <c r="W367" s="119"/>
      <c r="X367" s="119"/>
      <c r="Y367" s="119"/>
      <c r="Z367" s="23"/>
      <c r="AA367" s="119"/>
      <c r="AB367" s="337"/>
      <c r="AC367" s="115"/>
      <c r="AD367" s="102"/>
      <c r="AE367" s="4"/>
      <c r="AF367" s="103"/>
      <c r="AG367" s="104"/>
      <c r="AH367" s="105"/>
      <c r="AI367" s="106"/>
      <c r="AJ367" s="109"/>
      <c r="AK367" s="111"/>
      <c r="AL367" s="338"/>
      <c r="AM367" s="339"/>
      <c r="AN367" s="340"/>
      <c r="AO367" s="341"/>
      <c r="AP367" s="115"/>
      <c r="AQ367" s="341"/>
      <c r="AR367" s="115"/>
      <c r="AS367" s="341"/>
      <c r="AT367" s="115"/>
      <c r="AU367" s="341"/>
      <c r="AV367" s="115"/>
      <c r="AW367" s="115"/>
      <c r="AX367" s="115"/>
      <c r="AY367" s="115"/>
      <c r="AZ367" s="119"/>
      <c r="CD367" s="119"/>
    </row>
    <row r="368" ht="21.0" customHeight="1">
      <c r="A368" s="119"/>
      <c r="B368" s="90"/>
      <c r="C368" s="119"/>
      <c r="D368" s="332"/>
      <c r="E368" s="90"/>
      <c r="F368" s="92"/>
      <c r="G368" s="92"/>
      <c r="H368" s="92"/>
      <c r="I368" s="119"/>
      <c r="J368" s="119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119"/>
      <c r="V368" s="119"/>
      <c r="W368" s="119"/>
      <c r="X368" s="119"/>
      <c r="Y368" s="119"/>
      <c r="Z368" s="23"/>
      <c r="AA368" s="119"/>
      <c r="AB368" s="337"/>
      <c r="AC368" s="115"/>
      <c r="AD368" s="102"/>
      <c r="AE368" s="4"/>
      <c r="AF368" s="103"/>
      <c r="AG368" s="104"/>
      <c r="AH368" s="105"/>
      <c r="AI368" s="106"/>
      <c r="AJ368" s="109"/>
      <c r="AK368" s="111"/>
      <c r="AL368" s="338"/>
      <c r="AM368" s="339"/>
      <c r="AN368" s="340"/>
      <c r="AO368" s="341"/>
      <c r="AP368" s="115"/>
      <c r="AQ368" s="341"/>
      <c r="AR368" s="115"/>
      <c r="AS368" s="341"/>
      <c r="AT368" s="115"/>
      <c r="AU368" s="341"/>
      <c r="AV368" s="115"/>
      <c r="AW368" s="115"/>
      <c r="AX368" s="115"/>
      <c r="AY368" s="115"/>
      <c r="AZ368" s="119"/>
      <c r="CD368" s="119"/>
    </row>
    <row r="369" ht="21.0" customHeight="1">
      <c r="A369" s="119"/>
      <c r="B369" s="90"/>
      <c r="C369" s="119"/>
      <c r="D369" s="332"/>
      <c r="E369" s="90"/>
      <c r="F369" s="92"/>
      <c r="G369" s="92"/>
      <c r="H369" s="92"/>
      <c r="I369" s="119"/>
      <c r="J369" s="119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119"/>
      <c r="V369" s="119"/>
      <c r="W369" s="119"/>
      <c r="X369" s="119"/>
      <c r="Y369" s="119"/>
      <c r="Z369" s="23"/>
      <c r="AA369" s="119"/>
      <c r="AB369" s="337"/>
      <c r="AC369" s="115"/>
      <c r="AD369" s="102"/>
      <c r="AE369" s="4"/>
      <c r="AF369" s="103"/>
      <c r="AG369" s="104"/>
      <c r="AH369" s="105"/>
      <c r="AI369" s="106"/>
      <c r="AJ369" s="109"/>
      <c r="AK369" s="111"/>
      <c r="AL369" s="338"/>
      <c r="AM369" s="339"/>
      <c r="AN369" s="340"/>
      <c r="AO369" s="341"/>
      <c r="AP369" s="115"/>
      <c r="AQ369" s="341"/>
      <c r="AR369" s="115"/>
      <c r="AS369" s="341"/>
      <c r="AT369" s="115"/>
      <c r="AU369" s="341"/>
      <c r="AV369" s="115"/>
      <c r="AW369" s="115"/>
      <c r="AX369" s="115"/>
      <c r="AY369" s="115"/>
      <c r="AZ369" s="119"/>
      <c r="CD369" s="119"/>
    </row>
    <row r="370" ht="21.0" customHeight="1">
      <c r="A370" s="119"/>
      <c r="B370" s="90"/>
      <c r="C370" s="119"/>
      <c r="D370" s="332"/>
      <c r="E370" s="90"/>
      <c r="F370" s="92"/>
      <c r="G370" s="92"/>
      <c r="H370" s="92"/>
      <c r="I370" s="119"/>
      <c r="J370" s="119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119"/>
      <c r="V370" s="119"/>
      <c r="W370" s="119"/>
      <c r="X370" s="119"/>
      <c r="Y370" s="119"/>
      <c r="Z370" s="23"/>
      <c r="AA370" s="119"/>
      <c r="AB370" s="337"/>
      <c r="AC370" s="115"/>
      <c r="AD370" s="102"/>
      <c r="AE370" s="4"/>
      <c r="AF370" s="103"/>
      <c r="AG370" s="104"/>
      <c r="AH370" s="105"/>
      <c r="AI370" s="106"/>
      <c r="AJ370" s="109"/>
      <c r="AK370" s="111"/>
      <c r="AL370" s="338"/>
      <c r="AM370" s="339"/>
      <c r="AN370" s="340"/>
      <c r="AO370" s="341"/>
      <c r="AP370" s="115"/>
      <c r="AQ370" s="341"/>
      <c r="AR370" s="115"/>
      <c r="AS370" s="341"/>
      <c r="AT370" s="115"/>
      <c r="AU370" s="341"/>
      <c r="AV370" s="115"/>
      <c r="AW370" s="115"/>
      <c r="AX370" s="115"/>
      <c r="AY370" s="115"/>
      <c r="AZ370" s="119"/>
      <c r="CD370" s="119"/>
    </row>
    <row r="371" ht="21.0" customHeight="1">
      <c r="A371" s="119"/>
      <c r="B371" s="90"/>
      <c r="C371" s="119"/>
      <c r="D371" s="332"/>
      <c r="E371" s="90"/>
      <c r="F371" s="92"/>
      <c r="G371" s="92"/>
      <c r="H371" s="92"/>
      <c r="I371" s="119"/>
      <c r="J371" s="119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119"/>
      <c r="V371" s="119"/>
      <c r="W371" s="119"/>
      <c r="X371" s="119"/>
      <c r="Y371" s="119"/>
      <c r="Z371" s="23"/>
      <c r="AA371" s="119"/>
      <c r="AB371" s="337"/>
      <c r="AC371" s="115"/>
      <c r="AD371" s="102"/>
      <c r="AE371" s="4"/>
      <c r="AF371" s="103"/>
      <c r="AG371" s="104"/>
      <c r="AH371" s="105"/>
      <c r="AI371" s="106"/>
      <c r="AJ371" s="109"/>
      <c r="AK371" s="111"/>
      <c r="AL371" s="338"/>
      <c r="AM371" s="339"/>
      <c r="AN371" s="340"/>
      <c r="AO371" s="341"/>
      <c r="AP371" s="115"/>
      <c r="AQ371" s="341"/>
      <c r="AR371" s="115"/>
      <c r="AS371" s="341"/>
      <c r="AT371" s="115"/>
      <c r="AU371" s="341"/>
      <c r="AV371" s="115"/>
      <c r="AW371" s="115"/>
      <c r="AX371" s="115"/>
      <c r="AY371" s="115"/>
      <c r="AZ371" s="119"/>
      <c r="CD371" s="119"/>
    </row>
    <row r="372" ht="21.0" customHeight="1">
      <c r="A372" s="119"/>
      <c r="B372" s="90"/>
      <c r="C372" s="119"/>
      <c r="D372" s="332"/>
      <c r="E372" s="90"/>
      <c r="F372" s="92"/>
      <c r="G372" s="92"/>
      <c r="H372" s="92"/>
      <c r="I372" s="119"/>
      <c r="J372" s="119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119"/>
      <c r="V372" s="119"/>
      <c r="W372" s="119"/>
      <c r="X372" s="119"/>
      <c r="Y372" s="119"/>
      <c r="Z372" s="23"/>
      <c r="AA372" s="119"/>
      <c r="AB372" s="337"/>
      <c r="AC372" s="115"/>
      <c r="AD372" s="102"/>
      <c r="AE372" s="4"/>
      <c r="AF372" s="103"/>
      <c r="AG372" s="104"/>
      <c r="AH372" s="105"/>
      <c r="AI372" s="106"/>
      <c r="AJ372" s="109"/>
      <c r="AK372" s="111"/>
      <c r="AL372" s="338"/>
      <c r="AM372" s="339"/>
      <c r="AN372" s="340"/>
      <c r="AO372" s="341"/>
      <c r="AP372" s="115"/>
      <c r="AQ372" s="341"/>
      <c r="AR372" s="115"/>
      <c r="AS372" s="341"/>
      <c r="AT372" s="115"/>
      <c r="AU372" s="341"/>
      <c r="AV372" s="115"/>
      <c r="AW372" s="115"/>
      <c r="AX372" s="115"/>
      <c r="AY372" s="115"/>
      <c r="AZ372" s="119"/>
      <c r="CD372" s="119"/>
    </row>
    <row r="373" ht="21.0" customHeight="1">
      <c r="A373" s="119"/>
      <c r="B373" s="90"/>
      <c r="C373" s="119"/>
      <c r="D373" s="332"/>
      <c r="E373" s="90"/>
      <c r="F373" s="92"/>
      <c r="G373" s="92"/>
      <c r="H373" s="92"/>
      <c r="I373" s="119"/>
      <c r="J373" s="119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119"/>
      <c r="V373" s="119"/>
      <c r="W373" s="119"/>
      <c r="X373" s="119"/>
      <c r="Y373" s="119"/>
      <c r="Z373" s="23"/>
      <c r="AA373" s="119"/>
      <c r="AB373" s="337"/>
      <c r="AC373" s="115"/>
      <c r="AD373" s="102"/>
      <c r="AE373" s="4"/>
      <c r="AF373" s="103"/>
      <c r="AG373" s="104"/>
      <c r="AH373" s="105"/>
      <c r="AI373" s="106"/>
      <c r="AJ373" s="109"/>
      <c r="AK373" s="111"/>
      <c r="AL373" s="338"/>
      <c r="AM373" s="339"/>
      <c r="AN373" s="340"/>
      <c r="AO373" s="341"/>
      <c r="AP373" s="115"/>
      <c r="AQ373" s="341"/>
      <c r="AR373" s="115"/>
      <c r="AS373" s="341"/>
      <c r="AT373" s="115"/>
      <c r="AU373" s="341"/>
      <c r="AV373" s="115"/>
      <c r="AW373" s="115"/>
      <c r="AX373" s="115"/>
      <c r="AY373" s="115"/>
      <c r="AZ373" s="119"/>
      <c r="CD373" s="119"/>
    </row>
    <row r="374" ht="21.0" customHeight="1">
      <c r="A374" s="119"/>
      <c r="B374" s="90"/>
      <c r="C374" s="119"/>
      <c r="D374" s="332"/>
      <c r="E374" s="90"/>
      <c r="F374" s="92"/>
      <c r="G374" s="92"/>
      <c r="H374" s="92"/>
      <c r="I374" s="119"/>
      <c r="J374" s="119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119"/>
      <c r="V374" s="119"/>
      <c r="W374" s="119"/>
      <c r="X374" s="119"/>
      <c r="Y374" s="119"/>
      <c r="Z374" s="23"/>
      <c r="AA374" s="119"/>
      <c r="AB374" s="337"/>
      <c r="AC374" s="115"/>
      <c r="AD374" s="102"/>
      <c r="AE374" s="4"/>
      <c r="AF374" s="103"/>
      <c r="AG374" s="104"/>
      <c r="AH374" s="105"/>
      <c r="AI374" s="106"/>
      <c r="AJ374" s="109"/>
      <c r="AK374" s="111"/>
      <c r="AL374" s="338"/>
      <c r="AM374" s="339"/>
      <c r="AN374" s="340"/>
      <c r="AO374" s="341"/>
      <c r="AP374" s="115"/>
      <c r="AQ374" s="341"/>
      <c r="AR374" s="115"/>
      <c r="AS374" s="341"/>
      <c r="AT374" s="115"/>
      <c r="AU374" s="341"/>
      <c r="AV374" s="115"/>
      <c r="AW374" s="115"/>
      <c r="AX374" s="115"/>
      <c r="AY374" s="115"/>
      <c r="AZ374" s="119"/>
      <c r="CD374" s="119"/>
    </row>
    <row r="375" ht="21.0" customHeight="1">
      <c r="A375" s="119"/>
      <c r="B375" s="90"/>
      <c r="C375" s="119"/>
      <c r="D375" s="332"/>
      <c r="E375" s="90"/>
      <c r="F375" s="92"/>
      <c r="G375" s="92"/>
      <c r="H375" s="92"/>
      <c r="I375" s="119"/>
      <c r="J375" s="119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119"/>
      <c r="V375" s="119"/>
      <c r="W375" s="119"/>
      <c r="X375" s="119"/>
      <c r="Y375" s="119"/>
      <c r="Z375" s="23"/>
      <c r="AA375" s="119"/>
      <c r="AB375" s="337"/>
      <c r="AC375" s="115"/>
      <c r="AD375" s="102"/>
      <c r="AE375" s="4"/>
      <c r="AF375" s="103"/>
      <c r="AG375" s="104"/>
      <c r="AH375" s="105"/>
      <c r="AI375" s="106"/>
      <c r="AJ375" s="109"/>
      <c r="AK375" s="111"/>
      <c r="AL375" s="338"/>
      <c r="AM375" s="339"/>
      <c r="AN375" s="340"/>
      <c r="AO375" s="341"/>
      <c r="AP375" s="115"/>
      <c r="AQ375" s="341"/>
      <c r="AR375" s="115"/>
      <c r="AS375" s="341"/>
      <c r="AT375" s="115"/>
      <c r="AU375" s="341"/>
      <c r="AV375" s="115"/>
      <c r="AW375" s="115"/>
      <c r="AX375" s="115"/>
      <c r="AY375" s="115"/>
      <c r="AZ375" s="119"/>
      <c r="CD375" s="119"/>
    </row>
    <row r="376" ht="21.0" customHeight="1">
      <c r="A376" s="119"/>
      <c r="B376" s="90"/>
      <c r="C376" s="119"/>
      <c r="D376" s="332"/>
      <c r="E376" s="90"/>
      <c r="F376" s="92"/>
      <c r="G376" s="92"/>
      <c r="H376" s="92"/>
      <c r="I376" s="119"/>
      <c r="J376" s="119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119"/>
      <c r="V376" s="119"/>
      <c r="W376" s="119"/>
      <c r="X376" s="119"/>
      <c r="Y376" s="119"/>
      <c r="Z376" s="23"/>
      <c r="AA376" s="119"/>
      <c r="AB376" s="337"/>
      <c r="AC376" s="115"/>
      <c r="AD376" s="102"/>
      <c r="AE376" s="4"/>
      <c r="AF376" s="103"/>
      <c r="AG376" s="104"/>
      <c r="AH376" s="105"/>
      <c r="AI376" s="106"/>
      <c r="AJ376" s="109"/>
      <c r="AK376" s="111"/>
      <c r="AL376" s="338"/>
      <c r="AM376" s="339"/>
      <c r="AN376" s="340"/>
      <c r="AO376" s="341"/>
      <c r="AP376" s="115"/>
      <c r="AQ376" s="341"/>
      <c r="AR376" s="115"/>
      <c r="AS376" s="341"/>
      <c r="AT376" s="115"/>
      <c r="AU376" s="341"/>
      <c r="AV376" s="115"/>
      <c r="AW376" s="115"/>
      <c r="AX376" s="115"/>
      <c r="AY376" s="115"/>
      <c r="AZ376" s="119"/>
      <c r="CD376" s="119"/>
    </row>
    <row r="377" ht="21.0" customHeight="1">
      <c r="A377" s="119"/>
      <c r="B377" s="90"/>
      <c r="C377" s="119"/>
      <c r="D377" s="332"/>
      <c r="E377" s="90"/>
      <c r="F377" s="92"/>
      <c r="G377" s="92"/>
      <c r="H377" s="92"/>
      <c r="I377" s="119"/>
      <c r="J377" s="119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119"/>
      <c r="V377" s="119"/>
      <c r="W377" s="119"/>
      <c r="X377" s="119"/>
      <c r="Y377" s="119"/>
      <c r="Z377" s="23"/>
      <c r="AA377" s="119"/>
      <c r="AB377" s="337"/>
      <c r="AC377" s="115"/>
      <c r="AD377" s="102"/>
      <c r="AE377" s="4"/>
      <c r="AF377" s="103"/>
      <c r="AG377" s="104"/>
      <c r="AH377" s="105"/>
      <c r="AI377" s="106"/>
      <c r="AJ377" s="109"/>
      <c r="AK377" s="111"/>
      <c r="AL377" s="338"/>
      <c r="AM377" s="339"/>
      <c r="AN377" s="340"/>
      <c r="AO377" s="341"/>
      <c r="AP377" s="115"/>
      <c r="AQ377" s="341"/>
      <c r="AR377" s="115"/>
      <c r="AS377" s="341"/>
      <c r="AT377" s="115"/>
      <c r="AU377" s="341"/>
      <c r="AV377" s="115"/>
      <c r="AW377" s="115"/>
      <c r="AX377" s="115"/>
      <c r="AY377" s="115"/>
      <c r="AZ377" s="119"/>
      <c r="CD377" s="119"/>
    </row>
    <row r="378" ht="21.0" customHeight="1">
      <c r="A378" s="119"/>
      <c r="B378" s="90"/>
      <c r="C378" s="119"/>
      <c r="D378" s="332"/>
      <c r="E378" s="90"/>
      <c r="F378" s="92"/>
      <c r="G378" s="92"/>
      <c r="H378" s="92"/>
      <c r="I378" s="119"/>
      <c r="J378" s="119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119"/>
      <c r="V378" s="119"/>
      <c r="W378" s="119"/>
      <c r="X378" s="119"/>
      <c r="Y378" s="119"/>
      <c r="Z378" s="23"/>
      <c r="AA378" s="119"/>
      <c r="AB378" s="337"/>
      <c r="AC378" s="115"/>
      <c r="AD378" s="102"/>
      <c r="AE378" s="4"/>
      <c r="AF378" s="103"/>
      <c r="AG378" s="104"/>
      <c r="AH378" s="105"/>
      <c r="AI378" s="106"/>
      <c r="AJ378" s="109"/>
      <c r="AK378" s="111"/>
      <c r="AL378" s="338"/>
      <c r="AM378" s="339"/>
      <c r="AN378" s="340"/>
      <c r="AO378" s="341"/>
      <c r="AP378" s="115"/>
      <c r="AQ378" s="341"/>
      <c r="AR378" s="115"/>
      <c r="AS378" s="341"/>
      <c r="AT378" s="115"/>
      <c r="AU378" s="341"/>
      <c r="AV378" s="115"/>
      <c r="AW378" s="115"/>
      <c r="AX378" s="115"/>
      <c r="AY378" s="115"/>
      <c r="AZ378" s="119"/>
      <c r="CD378" s="119"/>
    </row>
    <row r="379" ht="21.0" customHeight="1">
      <c r="A379" s="119"/>
      <c r="B379" s="90"/>
      <c r="C379" s="119"/>
      <c r="D379" s="332"/>
      <c r="E379" s="90"/>
      <c r="F379" s="92"/>
      <c r="G379" s="92"/>
      <c r="H379" s="92"/>
      <c r="I379" s="119"/>
      <c r="J379" s="119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119"/>
      <c r="V379" s="119"/>
      <c r="W379" s="119"/>
      <c r="X379" s="119"/>
      <c r="Y379" s="119"/>
      <c r="Z379" s="23"/>
      <c r="AA379" s="119"/>
      <c r="AB379" s="337"/>
      <c r="AC379" s="115"/>
      <c r="AD379" s="102"/>
      <c r="AE379" s="4"/>
      <c r="AF379" s="103"/>
      <c r="AG379" s="104"/>
      <c r="AH379" s="105"/>
      <c r="AI379" s="106"/>
      <c r="AJ379" s="109"/>
      <c r="AK379" s="111"/>
      <c r="AL379" s="338"/>
      <c r="AM379" s="339"/>
      <c r="AN379" s="340"/>
      <c r="AO379" s="341"/>
      <c r="AP379" s="115"/>
      <c r="AQ379" s="341"/>
      <c r="AR379" s="115"/>
      <c r="AS379" s="341"/>
      <c r="AT379" s="115"/>
      <c r="AU379" s="341"/>
      <c r="AV379" s="115"/>
      <c r="AW379" s="115"/>
      <c r="AX379" s="115"/>
      <c r="AY379" s="115"/>
      <c r="AZ379" s="119"/>
      <c r="CD379" s="119"/>
    </row>
    <row r="380" ht="21.0" customHeight="1">
      <c r="A380" s="119"/>
      <c r="B380" s="90"/>
      <c r="C380" s="119"/>
      <c r="D380" s="332"/>
      <c r="E380" s="90"/>
      <c r="F380" s="92"/>
      <c r="G380" s="92"/>
      <c r="H380" s="92"/>
      <c r="I380" s="119"/>
      <c r="J380" s="119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119"/>
      <c r="V380" s="119"/>
      <c r="W380" s="119"/>
      <c r="X380" s="119"/>
      <c r="Y380" s="119"/>
      <c r="Z380" s="23"/>
      <c r="AA380" s="119"/>
      <c r="AB380" s="337"/>
      <c r="AC380" s="115"/>
      <c r="AD380" s="102"/>
      <c r="AE380" s="4"/>
      <c r="AF380" s="103"/>
      <c r="AG380" s="104"/>
      <c r="AH380" s="105"/>
      <c r="AI380" s="106"/>
      <c r="AJ380" s="109"/>
      <c r="AK380" s="111"/>
      <c r="AL380" s="338"/>
      <c r="AM380" s="339"/>
      <c r="AN380" s="340"/>
      <c r="AO380" s="341"/>
      <c r="AP380" s="115"/>
      <c r="AQ380" s="341"/>
      <c r="AR380" s="115"/>
      <c r="AS380" s="341"/>
      <c r="AT380" s="115"/>
      <c r="AU380" s="341"/>
      <c r="AV380" s="115"/>
      <c r="AW380" s="115"/>
      <c r="AX380" s="115"/>
      <c r="AY380" s="115"/>
      <c r="AZ380" s="119"/>
      <c r="CD380" s="119"/>
    </row>
    <row r="381" ht="21.0" customHeight="1">
      <c r="A381" s="119"/>
      <c r="B381" s="90"/>
      <c r="C381" s="119"/>
      <c r="D381" s="332"/>
      <c r="E381" s="90"/>
      <c r="F381" s="92"/>
      <c r="G381" s="92"/>
      <c r="H381" s="92"/>
      <c r="I381" s="119"/>
      <c r="J381" s="119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119"/>
      <c r="V381" s="119"/>
      <c r="W381" s="119"/>
      <c r="X381" s="119"/>
      <c r="Y381" s="119"/>
      <c r="Z381" s="23"/>
      <c r="AA381" s="119"/>
      <c r="AB381" s="337"/>
      <c r="AC381" s="115"/>
      <c r="AD381" s="102"/>
      <c r="AE381" s="4"/>
      <c r="AF381" s="103"/>
      <c r="AG381" s="104"/>
      <c r="AH381" s="105"/>
      <c r="AI381" s="106"/>
      <c r="AJ381" s="109"/>
      <c r="AK381" s="111"/>
      <c r="AL381" s="338"/>
      <c r="AM381" s="339"/>
      <c r="AN381" s="340"/>
      <c r="AO381" s="341"/>
      <c r="AP381" s="115"/>
      <c r="AQ381" s="341"/>
      <c r="AR381" s="115"/>
      <c r="AS381" s="341"/>
      <c r="AT381" s="115"/>
      <c r="AU381" s="341"/>
      <c r="AV381" s="115"/>
      <c r="AW381" s="115"/>
      <c r="AX381" s="115"/>
      <c r="AY381" s="115"/>
      <c r="AZ381" s="119"/>
      <c r="CD381" s="119"/>
    </row>
    <row r="382" ht="21.0" customHeight="1">
      <c r="A382" s="119"/>
      <c r="B382" s="90"/>
      <c r="C382" s="119"/>
      <c r="D382" s="332"/>
      <c r="E382" s="90"/>
      <c r="F382" s="92"/>
      <c r="G382" s="92"/>
      <c r="H382" s="92"/>
      <c r="I382" s="119"/>
      <c r="J382" s="119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119"/>
      <c r="V382" s="119"/>
      <c r="W382" s="119"/>
      <c r="X382" s="119"/>
      <c r="Y382" s="119"/>
      <c r="Z382" s="23"/>
      <c r="AA382" s="119"/>
      <c r="AB382" s="337"/>
      <c r="AC382" s="115"/>
      <c r="AD382" s="102"/>
      <c r="AE382" s="4"/>
      <c r="AF382" s="103"/>
      <c r="AG382" s="104"/>
      <c r="AH382" s="105"/>
      <c r="AI382" s="106"/>
      <c r="AJ382" s="109"/>
      <c r="AK382" s="111"/>
      <c r="AL382" s="338"/>
      <c r="AM382" s="339"/>
      <c r="AN382" s="340"/>
      <c r="AO382" s="341"/>
      <c r="AP382" s="115"/>
      <c r="AQ382" s="341"/>
      <c r="AR382" s="115"/>
      <c r="AS382" s="341"/>
      <c r="AT382" s="115"/>
      <c r="AU382" s="341"/>
      <c r="AV382" s="115"/>
      <c r="AW382" s="115"/>
      <c r="AX382" s="115"/>
      <c r="AY382" s="115"/>
      <c r="AZ382" s="119"/>
      <c r="CD382" s="119"/>
    </row>
    <row r="383" ht="21.0" customHeight="1">
      <c r="A383" s="119"/>
      <c r="B383" s="90"/>
      <c r="C383" s="119"/>
      <c r="D383" s="332"/>
      <c r="E383" s="90"/>
      <c r="F383" s="92"/>
      <c r="G383" s="92"/>
      <c r="H383" s="92"/>
      <c r="I383" s="119"/>
      <c r="J383" s="119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119"/>
      <c r="V383" s="119"/>
      <c r="W383" s="119"/>
      <c r="X383" s="119"/>
      <c r="Y383" s="119"/>
      <c r="Z383" s="23"/>
      <c r="AA383" s="119"/>
      <c r="AB383" s="337"/>
      <c r="AC383" s="115"/>
      <c r="AD383" s="102"/>
      <c r="AE383" s="4"/>
      <c r="AF383" s="103"/>
      <c r="AG383" s="104"/>
      <c r="AH383" s="105"/>
      <c r="AI383" s="106"/>
      <c r="AJ383" s="109"/>
      <c r="AK383" s="111"/>
      <c r="AL383" s="338"/>
      <c r="AM383" s="339"/>
      <c r="AN383" s="340"/>
      <c r="AO383" s="341"/>
      <c r="AP383" s="115"/>
      <c r="AQ383" s="341"/>
      <c r="AR383" s="115"/>
      <c r="AS383" s="341"/>
      <c r="AT383" s="115"/>
      <c r="AU383" s="341"/>
      <c r="AV383" s="115"/>
      <c r="AW383" s="115"/>
      <c r="AX383" s="115"/>
      <c r="AY383" s="115"/>
      <c r="AZ383" s="119"/>
      <c r="CD383" s="119"/>
    </row>
    <row r="384" ht="21.0" customHeight="1">
      <c r="A384" s="119"/>
      <c r="B384" s="90"/>
      <c r="C384" s="119"/>
      <c r="D384" s="332"/>
      <c r="E384" s="90"/>
      <c r="F384" s="92"/>
      <c r="G384" s="92"/>
      <c r="H384" s="92"/>
      <c r="I384" s="119"/>
      <c r="J384" s="119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119"/>
      <c r="V384" s="119"/>
      <c r="W384" s="119"/>
      <c r="X384" s="119"/>
      <c r="Y384" s="119"/>
      <c r="Z384" s="23"/>
      <c r="AA384" s="119"/>
      <c r="AB384" s="337"/>
      <c r="AC384" s="115"/>
      <c r="AD384" s="102"/>
      <c r="AE384" s="4"/>
      <c r="AF384" s="103"/>
      <c r="AG384" s="104"/>
      <c r="AH384" s="105"/>
      <c r="AI384" s="106"/>
      <c r="AJ384" s="109"/>
      <c r="AK384" s="111"/>
      <c r="AL384" s="338"/>
      <c r="AM384" s="339"/>
      <c r="AN384" s="340"/>
      <c r="AO384" s="341"/>
      <c r="AP384" s="115"/>
      <c r="AQ384" s="341"/>
      <c r="AR384" s="115"/>
      <c r="AS384" s="341"/>
      <c r="AT384" s="115"/>
      <c r="AU384" s="341"/>
      <c r="AV384" s="115"/>
      <c r="AW384" s="115"/>
      <c r="AX384" s="115"/>
      <c r="AY384" s="115"/>
      <c r="AZ384" s="119"/>
      <c r="CD384" s="119"/>
    </row>
    <row r="385" ht="21.0" customHeight="1">
      <c r="A385" s="119"/>
      <c r="B385" s="90"/>
      <c r="C385" s="119"/>
      <c r="D385" s="332"/>
      <c r="E385" s="90"/>
      <c r="F385" s="92"/>
      <c r="G385" s="92"/>
      <c r="H385" s="92"/>
      <c r="I385" s="119"/>
      <c r="J385" s="119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119"/>
      <c r="V385" s="119"/>
      <c r="W385" s="119"/>
      <c r="X385" s="119"/>
      <c r="Y385" s="119"/>
      <c r="Z385" s="23"/>
      <c r="AA385" s="119"/>
      <c r="AB385" s="337"/>
      <c r="AC385" s="115"/>
      <c r="AD385" s="102"/>
      <c r="AE385" s="4"/>
      <c r="AF385" s="103"/>
      <c r="AG385" s="104"/>
      <c r="AH385" s="105"/>
      <c r="AI385" s="106"/>
      <c r="AJ385" s="109"/>
      <c r="AK385" s="111"/>
      <c r="AL385" s="338"/>
      <c r="AM385" s="339"/>
      <c r="AN385" s="340"/>
      <c r="AO385" s="341"/>
      <c r="AP385" s="115"/>
      <c r="AQ385" s="341"/>
      <c r="AR385" s="115"/>
      <c r="AS385" s="341"/>
      <c r="AT385" s="115"/>
      <c r="AU385" s="341"/>
      <c r="AV385" s="115"/>
      <c r="AW385" s="115"/>
      <c r="AX385" s="115"/>
      <c r="AY385" s="115"/>
      <c r="AZ385" s="119"/>
      <c r="CD385" s="119"/>
    </row>
    <row r="386" ht="21.0" customHeight="1">
      <c r="A386" s="119"/>
      <c r="B386" s="90"/>
      <c r="C386" s="119"/>
      <c r="D386" s="332"/>
      <c r="E386" s="90"/>
      <c r="F386" s="92"/>
      <c r="G386" s="92"/>
      <c r="H386" s="92"/>
      <c r="I386" s="119"/>
      <c r="J386" s="119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119"/>
      <c r="V386" s="119"/>
      <c r="W386" s="119"/>
      <c r="X386" s="119"/>
      <c r="Y386" s="119"/>
      <c r="Z386" s="23"/>
      <c r="AA386" s="119"/>
      <c r="AB386" s="337"/>
      <c r="AC386" s="115"/>
      <c r="AD386" s="102"/>
      <c r="AE386" s="4"/>
      <c r="AF386" s="103"/>
      <c r="AG386" s="104"/>
      <c r="AH386" s="105"/>
      <c r="AI386" s="106"/>
      <c r="AJ386" s="109"/>
      <c r="AK386" s="111"/>
      <c r="AL386" s="338"/>
      <c r="AM386" s="339"/>
      <c r="AN386" s="340"/>
      <c r="AO386" s="341"/>
      <c r="AP386" s="115"/>
      <c r="AQ386" s="341"/>
      <c r="AR386" s="115"/>
      <c r="AS386" s="341"/>
      <c r="AT386" s="115"/>
      <c r="AU386" s="341"/>
      <c r="AV386" s="115"/>
      <c r="AW386" s="115"/>
      <c r="AX386" s="115"/>
      <c r="AY386" s="115"/>
      <c r="AZ386" s="119"/>
      <c r="CD386" s="119"/>
    </row>
    <row r="387" ht="21.0" customHeight="1">
      <c r="A387" s="119"/>
      <c r="B387" s="90"/>
      <c r="C387" s="119"/>
      <c r="D387" s="332"/>
      <c r="E387" s="90"/>
      <c r="F387" s="92"/>
      <c r="G387" s="92"/>
      <c r="H387" s="92"/>
      <c r="I387" s="119"/>
      <c r="J387" s="119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119"/>
      <c r="V387" s="119"/>
      <c r="W387" s="119"/>
      <c r="X387" s="119"/>
      <c r="Y387" s="119"/>
      <c r="Z387" s="23"/>
      <c r="AA387" s="119"/>
      <c r="AB387" s="337"/>
      <c r="AC387" s="115"/>
      <c r="AD387" s="102"/>
      <c r="AE387" s="4"/>
      <c r="AF387" s="103"/>
      <c r="AG387" s="104"/>
      <c r="AH387" s="105"/>
      <c r="AI387" s="106"/>
      <c r="AJ387" s="109"/>
      <c r="AK387" s="111"/>
      <c r="AL387" s="338"/>
      <c r="AM387" s="339"/>
      <c r="AN387" s="340"/>
      <c r="AO387" s="341"/>
      <c r="AP387" s="115"/>
      <c r="AQ387" s="341"/>
      <c r="AR387" s="115"/>
      <c r="AS387" s="341"/>
      <c r="AT387" s="115"/>
      <c r="AU387" s="341"/>
      <c r="AV387" s="115"/>
      <c r="AW387" s="115"/>
      <c r="AX387" s="115"/>
      <c r="AY387" s="115"/>
      <c r="AZ387" s="119"/>
      <c r="CD387" s="119"/>
    </row>
    <row r="388" ht="21.0" customHeight="1">
      <c r="A388" s="119"/>
      <c r="B388" s="90"/>
      <c r="C388" s="119"/>
      <c r="D388" s="332"/>
      <c r="E388" s="90"/>
      <c r="F388" s="92"/>
      <c r="G388" s="92"/>
      <c r="H388" s="92"/>
      <c r="I388" s="119"/>
      <c r="J388" s="119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119"/>
      <c r="V388" s="119"/>
      <c r="W388" s="119"/>
      <c r="X388" s="119"/>
      <c r="Y388" s="119"/>
      <c r="Z388" s="23"/>
      <c r="AA388" s="119"/>
      <c r="AB388" s="337"/>
      <c r="AC388" s="115"/>
      <c r="AD388" s="102"/>
      <c r="AE388" s="4"/>
      <c r="AF388" s="103"/>
      <c r="AG388" s="104"/>
      <c r="AH388" s="105"/>
      <c r="AI388" s="106"/>
      <c r="AJ388" s="109"/>
      <c r="AK388" s="111"/>
      <c r="AL388" s="338"/>
      <c r="AM388" s="339"/>
      <c r="AN388" s="340"/>
      <c r="AO388" s="341"/>
      <c r="AP388" s="115"/>
      <c r="AQ388" s="341"/>
      <c r="AR388" s="115"/>
      <c r="AS388" s="341"/>
      <c r="AT388" s="115"/>
      <c r="AU388" s="341"/>
      <c r="AV388" s="115"/>
      <c r="AW388" s="115"/>
      <c r="AX388" s="115"/>
      <c r="AY388" s="115"/>
      <c r="AZ388" s="119"/>
      <c r="CD388" s="119"/>
    </row>
    <row r="389" ht="21.0" customHeight="1">
      <c r="A389" s="119"/>
      <c r="B389" s="90"/>
      <c r="C389" s="119"/>
      <c r="D389" s="332"/>
      <c r="E389" s="90"/>
      <c r="F389" s="92"/>
      <c r="G389" s="92"/>
      <c r="H389" s="92"/>
      <c r="I389" s="119"/>
      <c r="J389" s="119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119"/>
      <c r="V389" s="119"/>
      <c r="W389" s="119"/>
      <c r="X389" s="119"/>
      <c r="Y389" s="119"/>
      <c r="Z389" s="23"/>
      <c r="AA389" s="119"/>
      <c r="AB389" s="337"/>
      <c r="AC389" s="115"/>
      <c r="AD389" s="102"/>
      <c r="AE389" s="4"/>
      <c r="AF389" s="103"/>
      <c r="AG389" s="104"/>
      <c r="AH389" s="105"/>
      <c r="AI389" s="106"/>
      <c r="AJ389" s="109"/>
      <c r="AK389" s="111"/>
      <c r="AL389" s="338"/>
      <c r="AM389" s="339"/>
      <c r="AN389" s="340"/>
      <c r="AO389" s="341"/>
      <c r="AP389" s="115"/>
      <c r="AQ389" s="341"/>
      <c r="AR389" s="115"/>
      <c r="AS389" s="341"/>
      <c r="AT389" s="115"/>
      <c r="AU389" s="341"/>
      <c r="AV389" s="115"/>
      <c r="AW389" s="115"/>
      <c r="AX389" s="115"/>
      <c r="AY389" s="115"/>
      <c r="AZ389" s="119"/>
      <c r="CD389" s="119"/>
    </row>
    <row r="390" ht="21.0" customHeight="1">
      <c r="A390" s="119"/>
      <c r="B390" s="90"/>
      <c r="C390" s="119"/>
      <c r="D390" s="332"/>
      <c r="E390" s="90"/>
      <c r="F390" s="92"/>
      <c r="G390" s="92"/>
      <c r="H390" s="92"/>
      <c r="I390" s="119"/>
      <c r="J390" s="119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119"/>
      <c r="V390" s="119"/>
      <c r="W390" s="119"/>
      <c r="X390" s="119"/>
      <c r="Y390" s="119"/>
      <c r="Z390" s="23"/>
      <c r="AA390" s="119"/>
      <c r="AB390" s="337"/>
      <c r="AC390" s="115"/>
      <c r="AD390" s="102"/>
      <c r="AE390" s="4"/>
      <c r="AF390" s="103"/>
      <c r="AG390" s="104"/>
      <c r="AH390" s="105"/>
      <c r="AI390" s="106"/>
      <c r="AJ390" s="109"/>
      <c r="AK390" s="111"/>
      <c r="AL390" s="338"/>
      <c r="AM390" s="339"/>
      <c r="AN390" s="340"/>
      <c r="AO390" s="341"/>
      <c r="AP390" s="115"/>
      <c r="AQ390" s="341"/>
      <c r="AR390" s="115"/>
      <c r="AS390" s="341"/>
      <c r="AT390" s="115"/>
      <c r="AU390" s="341"/>
      <c r="AV390" s="115"/>
      <c r="AW390" s="115"/>
      <c r="AX390" s="115"/>
      <c r="AY390" s="115"/>
      <c r="AZ390" s="119"/>
      <c r="CD390" s="119"/>
    </row>
    <row r="391" ht="21.0" customHeight="1">
      <c r="A391" s="119"/>
      <c r="B391" s="90"/>
      <c r="C391" s="119"/>
      <c r="D391" s="332"/>
      <c r="E391" s="90"/>
      <c r="F391" s="92"/>
      <c r="G391" s="92"/>
      <c r="H391" s="92"/>
      <c r="I391" s="119"/>
      <c r="J391" s="119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119"/>
      <c r="V391" s="119"/>
      <c r="W391" s="119"/>
      <c r="X391" s="119"/>
      <c r="Y391" s="119"/>
      <c r="Z391" s="23"/>
      <c r="AA391" s="119"/>
      <c r="AB391" s="337"/>
      <c r="AC391" s="115"/>
      <c r="AD391" s="102"/>
      <c r="AE391" s="4"/>
      <c r="AF391" s="103"/>
      <c r="AG391" s="104"/>
      <c r="AH391" s="105"/>
      <c r="AI391" s="106"/>
      <c r="AJ391" s="109"/>
      <c r="AK391" s="111"/>
      <c r="AL391" s="338"/>
      <c r="AM391" s="339"/>
      <c r="AN391" s="340"/>
      <c r="AO391" s="341"/>
      <c r="AP391" s="115"/>
      <c r="AQ391" s="341"/>
      <c r="AR391" s="115"/>
      <c r="AS391" s="341"/>
      <c r="AT391" s="115"/>
      <c r="AU391" s="341"/>
      <c r="AV391" s="115"/>
      <c r="AW391" s="115"/>
      <c r="AX391" s="115"/>
      <c r="AY391" s="115"/>
      <c r="AZ391" s="119"/>
      <c r="CD391" s="119"/>
    </row>
    <row r="392" ht="21.0" customHeight="1">
      <c r="A392" s="119"/>
      <c r="B392" s="90"/>
      <c r="C392" s="119"/>
      <c r="D392" s="332"/>
      <c r="E392" s="90"/>
      <c r="F392" s="92"/>
      <c r="G392" s="92"/>
      <c r="H392" s="92"/>
      <c r="I392" s="119"/>
      <c r="J392" s="119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119"/>
      <c r="V392" s="119"/>
      <c r="W392" s="119"/>
      <c r="X392" s="119"/>
      <c r="Y392" s="119"/>
      <c r="Z392" s="23"/>
      <c r="AA392" s="119"/>
      <c r="AB392" s="337"/>
      <c r="AC392" s="115"/>
      <c r="AD392" s="102"/>
      <c r="AE392" s="4"/>
      <c r="AF392" s="103"/>
      <c r="AG392" s="104"/>
      <c r="AH392" s="105"/>
      <c r="AI392" s="106"/>
      <c r="AJ392" s="109"/>
      <c r="AK392" s="111"/>
      <c r="AL392" s="338"/>
      <c r="AM392" s="339"/>
      <c r="AN392" s="340"/>
      <c r="AO392" s="341"/>
      <c r="AP392" s="115"/>
      <c r="AQ392" s="341"/>
      <c r="AR392" s="115"/>
      <c r="AS392" s="341"/>
      <c r="AT392" s="115"/>
      <c r="AU392" s="341"/>
      <c r="AV392" s="115"/>
      <c r="AW392" s="115"/>
      <c r="AX392" s="115"/>
      <c r="AY392" s="115"/>
      <c r="AZ392" s="119"/>
      <c r="CD392" s="119"/>
    </row>
    <row r="393" ht="21.0" customHeight="1">
      <c r="A393" s="119"/>
      <c r="B393" s="90"/>
      <c r="C393" s="119"/>
      <c r="D393" s="332"/>
      <c r="E393" s="90"/>
      <c r="F393" s="92"/>
      <c r="G393" s="92"/>
      <c r="H393" s="92"/>
      <c r="I393" s="119"/>
      <c r="J393" s="119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119"/>
      <c r="V393" s="119"/>
      <c r="W393" s="119"/>
      <c r="X393" s="119"/>
      <c r="Y393" s="119"/>
      <c r="Z393" s="23"/>
      <c r="AA393" s="119"/>
      <c r="AB393" s="337"/>
      <c r="AC393" s="115"/>
      <c r="AD393" s="102"/>
      <c r="AE393" s="4"/>
      <c r="AF393" s="103"/>
      <c r="AG393" s="104"/>
      <c r="AH393" s="105"/>
      <c r="AI393" s="106"/>
      <c r="AJ393" s="109"/>
      <c r="AK393" s="111"/>
      <c r="AL393" s="338"/>
      <c r="AM393" s="339"/>
      <c r="AN393" s="340"/>
      <c r="AO393" s="341"/>
      <c r="AP393" s="115"/>
      <c r="AQ393" s="341"/>
      <c r="AR393" s="115"/>
      <c r="AS393" s="341"/>
      <c r="AT393" s="115"/>
      <c r="AU393" s="341"/>
      <c r="AV393" s="115"/>
      <c r="AW393" s="115"/>
      <c r="AX393" s="115"/>
      <c r="AY393" s="115"/>
      <c r="AZ393" s="119"/>
      <c r="CD393" s="119"/>
    </row>
    <row r="394" ht="21.0" customHeight="1">
      <c r="A394" s="119"/>
      <c r="B394" s="90"/>
      <c r="C394" s="119"/>
      <c r="D394" s="332"/>
      <c r="E394" s="90"/>
      <c r="F394" s="92"/>
      <c r="G394" s="92"/>
      <c r="H394" s="92"/>
      <c r="I394" s="119"/>
      <c r="J394" s="119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119"/>
      <c r="V394" s="119"/>
      <c r="W394" s="119"/>
      <c r="X394" s="119"/>
      <c r="Y394" s="119"/>
      <c r="Z394" s="23"/>
      <c r="AA394" s="119"/>
      <c r="AB394" s="337"/>
      <c r="AC394" s="115"/>
      <c r="AD394" s="102"/>
      <c r="AE394" s="4"/>
      <c r="AF394" s="103"/>
      <c r="AG394" s="104"/>
      <c r="AH394" s="105"/>
      <c r="AI394" s="106"/>
      <c r="AJ394" s="109"/>
      <c r="AK394" s="111"/>
      <c r="AL394" s="338"/>
      <c r="AM394" s="339"/>
      <c r="AN394" s="340"/>
      <c r="AO394" s="341"/>
      <c r="AP394" s="115"/>
      <c r="AQ394" s="341"/>
      <c r="AR394" s="115"/>
      <c r="AS394" s="341"/>
      <c r="AT394" s="115"/>
      <c r="AU394" s="341"/>
      <c r="AV394" s="115"/>
      <c r="AW394" s="115"/>
      <c r="AX394" s="115"/>
      <c r="AY394" s="115"/>
      <c r="AZ394" s="119"/>
      <c r="CD394" s="119"/>
    </row>
    <row r="395" ht="21.0" customHeight="1">
      <c r="A395" s="119"/>
      <c r="B395" s="90"/>
      <c r="C395" s="119"/>
      <c r="D395" s="332"/>
      <c r="E395" s="90"/>
      <c r="F395" s="92"/>
      <c r="G395" s="92"/>
      <c r="H395" s="92"/>
      <c r="I395" s="119"/>
      <c r="J395" s="119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119"/>
      <c r="V395" s="119"/>
      <c r="W395" s="119"/>
      <c r="X395" s="119"/>
      <c r="Y395" s="119"/>
      <c r="Z395" s="23"/>
      <c r="AA395" s="119"/>
      <c r="AB395" s="337"/>
      <c r="AC395" s="115"/>
      <c r="AD395" s="102"/>
      <c r="AE395" s="4"/>
      <c r="AF395" s="103"/>
      <c r="AG395" s="104"/>
      <c r="AH395" s="105"/>
      <c r="AI395" s="106"/>
      <c r="AJ395" s="109"/>
      <c r="AK395" s="111"/>
      <c r="AL395" s="338"/>
      <c r="AM395" s="339"/>
      <c r="AN395" s="340"/>
      <c r="AO395" s="341"/>
      <c r="AP395" s="115"/>
      <c r="AQ395" s="341"/>
      <c r="AR395" s="115"/>
      <c r="AS395" s="341"/>
      <c r="AT395" s="115"/>
      <c r="AU395" s="341"/>
      <c r="AV395" s="115"/>
      <c r="AW395" s="115"/>
      <c r="AX395" s="115"/>
      <c r="AY395" s="115"/>
      <c r="AZ395" s="119"/>
      <c r="CD395" s="119"/>
    </row>
    <row r="396" ht="21.0" customHeight="1">
      <c r="A396" s="119"/>
      <c r="B396" s="90"/>
      <c r="C396" s="119"/>
      <c r="D396" s="332"/>
      <c r="E396" s="90"/>
      <c r="F396" s="92"/>
      <c r="G396" s="92"/>
      <c r="H396" s="92"/>
      <c r="I396" s="119"/>
      <c r="J396" s="119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119"/>
      <c r="V396" s="119"/>
      <c r="W396" s="119"/>
      <c r="X396" s="119"/>
      <c r="Y396" s="119"/>
      <c r="Z396" s="23"/>
      <c r="AA396" s="119"/>
      <c r="AB396" s="337"/>
      <c r="AC396" s="115"/>
      <c r="AD396" s="102"/>
      <c r="AE396" s="4"/>
      <c r="AF396" s="103"/>
      <c r="AG396" s="104"/>
      <c r="AH396" s="105"/>
      <c r="AI396" s="106"/>
      <c r="AJ396" s="109"/>
      <c r="AK396" s="111"/>
      <c r="AL396" s="338"/>
      <c r="AM396" s="339"/>
      <c r="AN396" s="340"/>
      <c r="AO396" s="341"/>
      <c r="AP396" s="115"/>
      <c r="AQ396" s="341"/>
      <c r="AR396" s="115"/>
      <c r="AS396" s="341"/>
      <c r="AT396" s="115"/>
      <c r="AU396" s="341"/>
      <c r="AV396" s="115"/>
      <c r="AW396" s="115"/>
      <c r="AX396" s="115"/>
      <c r="AY396" s="115"/>
      <c r="AZ396" s="119"/>
      <c r="CD396" s="119"/>
    </row>
    <row r="397" ht="21.0" customHeight="1">
      <c r="A397" s="119"/>
      <c r="B397" s="90"/>
      <c r="C397" s="119"/>
      <c r="D397" s="332"/>
      <c r="E397" s="90"/>
      <c r="F397" s="92"/>
      <c r="G397" s="92"/>
      <c r="H397" s="92"/>
      <c r="I397" s="119"/>
      <c r="J397" s="119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119"/>
      <c r="V397" s="119"/>
      <c r="W397" s="119"/>
      <c r="X397" s="119"/>
      <c r="Y397" s="119"/>
      <c r="Z397" s="23"/>
      <c r="AA397" s="119"/>
      <c r="AB397" s="337"/>
      <c r="AC397" s="115"/>
      <c r="AD397" s="102"/>
      <c r="AE397" s="4"/>
      <c r="AF397" s="103"/>
      <c r="AG397" s="104"/>
      <c r="AH397" s="105"/>
      <c r="AI397" s="106"/>
      <c r="AJ397" s="109"/>
      <c r="AK397" s="111"/>
      <c r="AL397" s="338"/>
      <c r="AM397" s="339"/>
      <c r="AN397" s="340"/>
      <c r="AO397" s="341"/>
      <c r="AP397" s="115"/>
      <c r="AQ397" s="341"/>
      <c r="AR397" s="115"/>
      <c r="AS397" s="341"/>
      <c r="AT397" s="115"/>
      <c r="AU397" s="341"/>
      <c r="AV397" s="115"/>
      <c r="AW397" s="115"/>
      <c r="AX397" s="115"/>
      <c r="AY397" s="115"/>
      <c r="AZ397" s="119"/>
      <c r="CD397" s="119"/>
    </row>
    <row r="398" ht="21.0" customHeight="1">
      <c r="A398" s="119"/>
      <c r="B398" s="90"/>
      <c r="C398" s="119"/>
      <c r="D398" s="332"/>
      <c r="E398" s="90"/>
      <c r="F398" s="92"/>
      <c r="G398" s="92"/>
      <c r="H398" s="92"/>
      <c r="I398" s="119"/>
      <c r="J398" s="119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119"/>
      <c r="V398" s="119"/>
      <c r="W398" s="119"/>
      <c r="X398" s="119"/>
      <c r="Y398" s="119"/>
      <c r="Z398" s="23"/>
      <c r="AA398" s="119"/>
      <c r="AB398" s="337"/>
      <c r="AC398" s="115"/>
      <c r="AD398" s="102"/>
      <c r="AE398" s="4"/>
      <c r="AF398" s="103"/>
      <c r="AG398" s="104"/>
      <c r="AH398" s="105"/>
      <c r="AI398" s="106"/>
      <c r="AJ398" s="109"/>
      <c r="AK398" s="111"/>
      <c r="AL398" s="338"/>
      <c r="AM398" s="339"/>
      <c r="AN398" s="340"/>
      <c r="AO398" s="341"/>
      <c r="AP398" s="115"/>
      <c r="AQ398" s="341"/>
      <c r="AR398" s="115"/>
      <c r="AS398" s="341"/>
      <c r="AT398" s="115"/>
      <c r="AU398" s="341"/>
      <c r="AV398" s="115"/>
      <c r="AW398" s="115"/>
      <c r="AX398" s="115"/>
      <c r="AY398" s="115"/>
      <c r="AZ398" s="119"/>
      <c r="CD398" s="119"/>
    </row>
    <row r="399" ht="21.0" customHeight="1">
      <c r="A399" s="119"/>
      <c r="B399" s="90"/>
      <c r="C399" s="119"/>
      <c r="D399" s="332"/>
      <c r="E399" s="90"/>
      <c r="F399" s="92"/>
      <c r="G399" s="92"/>
      <c r="H399" s="92"/>
      <c r="I399" s="119"/>
      <c r="J399" s="119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119"/>
      <c r="V399" s="119"/>
      <c r="W399" s="119"/>
      <c r="X399" s="119"/>
      <c r="Y399" s="119"/>
      <c r="Z399" s="23"/>
      <c r="AA399" s="119"/>
      <c r="AB399" s="337"/>
      <c r="AC399" s="115"/>
      <c r="AD399" s="102"/>
      <c r="AE399" s="4"/>
      <c r="AF399" s="103"/>
      <c r="AG399" s="104"/>
      <c r="AH399" s="105"/>
      <c r="AI399" s="106"/>
      <c r="AJ399" s="109"/>
      <c r="AK399" s="111"/>
      <c r="AL399" s="338"/>
      <c r="AM399" s="339"/>
      <c r="AN399" s="340"/>
      <c r="AO399" s="341"/>
      <c r="AP399" s="115"/>
      <c r="AQ399" s="341"/>
      <c r="AR399" s="115"/>
      <c r="AS399" s="341"/>
      <c r="AT399" s="115"/>
      <c r="AU399" s="341"/>
      <c r="AV399" s="115"/>
      <c r="AW399" s="115"/>
      <c r="AX399" s="115"/>
      <c r="AY399" s="115"/>
      <c r="AZ399" s="119"/>
      <c r="CD399" s="119"/>
    </row>
    <row r="400" ht="21.0" customHeight="1">
      <c r="A400" s="119"/>
      <c r="B400" s="90"/>
      <c r="C400" s="119"/>
      <c r="D400" s="332"/>
      <c r="E400" s="90"/>
      <c r="F400" s="92"/>
      <c r="G400" s="92"/>
      <c r="H400" s="92"/>
      <c r="I400" s="119"/>
      <c r="J400" s="119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119"/>
      <c r="V400" s="119"/>
      <c r="W400" s="119"/>
      <c r="X400" s="119"/>
      <c r="Y400" s="119"/>
      <c r="Z400" s="23"/>
      <c r="AA400" s="119"/>
      <c r="AB400" s="337"/>
      <c r="AC400" s="115"/>
      <c r="AD400" s="102"/>
      <c r="AE400" s="4"/>
      <c r="AF400" s="103"/>
      <c r="AG400" s="104"/>
      <c r="AH400" s="105"/>
      <c r="AI400" s="106"/>
      <c r="AJ400" s="109"/>
      <c r="AK400" s="111"/>
      <c r="AL400" s="338"/>
      <c r="AM400" s="339"/>
      <c r="AN400" s="340"/>
      <c r="AO400" s="341"/>
      <c r="AP400" s="115"/>
      <c r="AQ400" s="341"/>
      <c r="AR400" s="115"/>
      <c r="AS400" s="341"/>
      <c r="AT400" s="115"/>
      <c r="AU400" s="341"/>
      <c r="AV400" s="115"/>
      <c r="AW400" s="115"/>
      <c r="AX400" s="115"/>
      <c r="AY400" s="115"/>
      <c r="AZ400" s="119"/>
      <c r="CD400" s="119"/>
    </row>
    <row r="401" ht="21.0" customHeight="1">
      <c r="A401" s="119"/>
      <c r="B401" s="90"/>
      <c r="C401" s="119"/>
      <c r="D401" s="332"/>
      <c r="E401" s="90"/>
      <c r="F401" s="92"/>
      <c r="G401" s="92"/>
      <c r="H401" s="92"/>
      <c r="I401" s="119"/>
      <c r="J401" s="119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119"/>
      <c r="V401" s="119"/>
      <c r="W401" s="119"/>
      <c r="X401" s="119"/>
      <c r="Y401" s="119"/>
      <c r="Z401" s="23"/>
      <c r="AA401" s="119"/>
      <c r="AB401" s="337"/>
      <c r="AC401" s="115"/>
      <c r="AD401" s="102"/>
      <c r="AE401" s="4"/>
      <c r="AF401" s="103"/>
      <c r="AG401" s="104"/>
      <c r="AH401" s="105"/>
      <c r="AI401" s="106"/>
      <c r="AJ401" s="109"/>
      <c r="AK401" s="111"/>
      <c r="AL401" s="338"/>
      <c r="AM401" s="339"/>
      <c r="AN401" s="340"/>
      <c r="AO401" s="341"/>
      <c r="AP401" s="115"/>
      <c r="AQ401" s="341"/>
      <c r="AR401" s="115"/>
      <c r="AS401" s="341"/>
      <c r="AT401" s="115"/>
      <c r="AU401" s="341"/>
      <c r="AV401" s="115"/>
      <c r="AW401" s="115"/>
      <c r="AX401" s="115"/>
      <c r="AY401" s="115"/>
      <c r="AZ401" s="119"/>
      <c r="CD401" s="119"/>
    </row>
    <row r="402" ht="21.0" customHeight="1">
      <c r="A402" s="119"/>
      <c r="B402" s="90"/>
      <c r="C402" s="119"/>
      <c r="D402" s="332"/>
      <c r="E402" s="90"/>
      <c r="F402" s="92"/>
      <c r="G402" s="92"/>
      <c r="H402" s="92"/>
      <c r="I402" s="119"/>
      <c r="J402" s="119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119"/>
      <c r="V402" s="119"/>
      <c r="W402" s="119"/>
      <c r="X402" s="119"/>
      <c r="Y402" s="119"/>
      <c r="Z402" s="23"/>
      <c r="AA402" s="119"/>
      <c r="AB402" s="337"/>
      <c r="AC402" s="115"/>
      <c r="AD402" s="102"/>
      <c r="AE402" s="4"/>
      <c r="AF402" s="103"/>
      <c r="AG402" s="104"/>
      <c r="AH402" s="105"/>
      <c r="AI402" s="106"/>
      <c r="AJ402" s="109"/>
      <c r="AK402" s="111"/>
      <c r="AL402" s="338"/>
      <c r="AM402" s="339"/>
      <c r="AN402" s="340"/>
      <c r="AO402" s="341"/>
      <c r="AP402" s="115"/>
      <c r="AQ402" s="341"/>
      <c r="AR402" s="115"/>
      <c r="AS402" s="341"/>
      <c r="AT402" s="115"/>
      <c r="AU402" s="341"/>
      <c r="AV402" s="115"/>
      <c r="AW402" s="115"/>
      <c r="AX402" s="115"/>
      <c r="AY402" s="115"/>
      <c r="AZ402" s="119"/>
      <c r="CD402" s="119"/>
    </row>
    <row r="403" ht="21.0" customHeight="1">
      <c r="A403" s="119"/>
      <c r="B403" s="90"/>
      <c r="C403" s="119"/>
      <c r="D403" s="332"/>
      <c r="E403" s="90"/>
      <c r="F403" s="92"/>
      <c r="G403" s="92"/>
      <c r="H403" s="92"/>
      <c r="I403" s="119"/>
      <c r="J403" s="119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119"/>
      <c r="V403" s="119"/>
      <c r="W403" s="119"/>
      <c r="X403" s="119"/>
      <c r="Y403" s="119"/>
      <c r="Z403" s="23"/>
      <c r="AA403" s="119"/>
      <c r="AB403" s="337"/>
      <c r="AC403" s="115"/>
      <c r="AD403" s="102"/>
      <c r="AE403" s="4"/>
      <c r="AF403" s="103"/>
      <c r="AG403" s="104"/>
      <c r="AH403" s="105"/>
      <c r="AI403" s="106"/>
      <c r="AJ403" s="109"/>
      <c r="AK403" s="111"/>
      <c r="AL403" s="338"/>
      <c r="AM403" s="339"/>
      <c r="AN403" s="340"/>
      <c r="AO403" s="341"/>
      <c r="AP403" s="115"/>
      <c r="AQ403" s="341"/>
      <c r="AR403" s="115"/>
      <c r="AS403" s="341"/>
      <c r="AT403" s="115"/>
      <c r="AU403" s="341"/>
      <c r="AV403" s="115"/>
      <c r="AW403" s="115"/>
      <c r="AX403" s="115"/>
      <c r="AY403" s="115"/>
      <c r="AZ403" s="119"/>
      <c r="CD403" s="119"/>
    </row>
    <row r="404" ht="21.0" customHeight="1">
      <c r="A404" s="119"/>
      <c r="B404" s="90"/>
      <c r="C404" s="119"/>
      <c r="D404" s="332"/>
      <c r="E404" s="90"/>
      <c r="F404" s="92"/>
      <c r="G404" s="92"/>
      <c r="H404" s="92"/>
      <c r="I404" s="119"/>
      <c r="J404" s="119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119"/>
      <c r="V404" s="119"/>
      <c r="W404" s="119"/>
      <c r="X404" s="119"/>
      <c r="Y404" s="119"/>
      <c r="Z404" s="23"/>
      <c r="AA404" s="119"/>
      <c r="AB404" s="337"/>
      <c r="AC404" s="115"/>
      <c r="AD404" s="102"/>
      <c r="AE404" s="4"/>
      <c r="AF404" s="103"/>
      <c r="AG404" s="104"/>
      <c r="AH404" s="105"/>
      <c r="AI404" s="106"/>
      <c r="AJ404" s="109"/>
      <c r="AK404" s="111"/>
      <c r="AL404" s="338"/>
      <c r="AM404" s="339"/>
      <c r="AN404" s="340"/>
      <c r="AO404" s="341"/>
      <c r="AP404" s="115"/>
      <c r="AQ404" s="341"/>
      <c r="AR404" s="115"/>
      <c r="AS404" s="341"/>
      <c r="AT404" s="115"/>
      <c r="AU404" s="341"/>
      <c r="AV404" s="115"/>
      <c r="AW404" s="115"/>
      <c r="AX404" s="115"/>
      <c r="AY404" s="115"/>
      <c r="AZ404" s="119"/>
      <c r="CD404" s="119"/>
    </row>
    <row r="405" ht="21.0" customHeight="1">
      <c r="A405" s="119"/>
      <c r="B405" s="90"/>
      <c r="C405" s="119"/>
      <c r="D405" s="332"/>
      <c r="E405" s="90"/>
      <c r="F405" s="92"/>
      <c r="G405" s="92"/>
      <c r="H405" s="92"/>
      <c r="I405" s="119"/>
      <c r="J405" s="119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119"/>
      <c r="V405" s="119"/>
      <c r="W405" s="119"/>
      <c r="X405" s="119"/>
      <c r="Y405" s="119"/>
      <c r="Z405" s="23"/>
      <c r="AA405" s="119"/>
      <c r="AB405" s="337"/>
      <c r="AC405" s="115"/>
      <c r="AD405" s="102"/>
      <c r="AE405" s="4"/>
      <c r="AF405" s="103"/>
      <c r="AG405" s="104"/>
      <c r="AH405" s="105"/>
      <c r="AI405" s="106"/>
      <c r="AJ405" s="109"/>
      <c r="AK405" s="111"/>
      <c r="AL405" s="338"/>
      <c r="AM405" s="339"/>
      <c r="AN405" s="340"/>
      <c r="AO405" s="341"/>
      <c r="AP405" s="115"/>
      <c r="AQ405" s="341"/>
      <c r="AR405" s="115"/>
      <c r="AS405" s="341"/>
      <c r="AT405" s="115"/>
      <c r="AU405" s="341"/>
      <c r="AV405" s="115"/>
      <c r="AW405" s="115"/>
      <c r="AX405" s="115"/>
      <c r="AY405" s="115"/>
      <c r="AZ405" s="119"/>
      <c r="CD405" s="119"/>
    </row>
    <row r="406" ht="21.0" customHeight="1">
      <c r="A406" s="119"/>
      <c r="B406" s="90"/>
      <c r="C406" s="119"/>
      <c r="D406" s="332"/>
      <c r="E406" s="90"/>
      <c r="F406" s="92"/>
      <c r="G406" s="92"/>
      <c r="H406" s="92"/>
      <c r="I406" s="119"/>
      <c r="J406" s="119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119"/>
      <c r="V406" s="119"/>
      <c r="W406" s="119"/>
      <c r="X406" s="119"/>
      <c r="Y406" s="119"/>
      <c r="Z406" s="23"/>
      <c r="AA406" s="119"/>
      <c r="AB406" s="337"/>
      <c r="AC406" s="115"/>
      <c r="AD406" s="102"/>
      <c r="AE406" s="4"/>
      <c r="AF406" s="103"/>
      <c r="AG406" s="104"/>
      <c r="AH406" s="105"/>
      <c r="AI406" s="106"/>
      <c r="AJ406" s="109"/>
      <c r="AK406" s="111"/>
      <c r="AL406" s="338"/>
      <c r="AM406" s="339"/>
      <c r="AN406" s="340"/>
      <c r="AO406" s="341"/>
      <c r="AP406" s="115"/>
      <c r="AQ406" s="341"/>
      <c r="AR406" s="115"/>
      <c r="AS406" s="341"/>
      <c r="AT406" s="115"/>
      <c r="AU406" s="341"/>
      <c r="AV406" s="115"/>
      <c r="AW406" s="115"/>
      <c r="AX406" s="115"/>
      <c r="AY406" s="115"/>
      <c r="AZ406" s="119"/>
      <c r="CD406" s="119"/>
    </row>
    <row r="407" ht="21.0" customHeight="1">
      <c r="A407" s="119"/>
      <c r="B407" s="90"/>
      <c r="C407" s="119"/>
      <c r="D407" s="332"/>
      <c r="E407" s="90"/>
      <c r="F407" s="92"/>
      <c r="G407" s="92"/>
      <c r="H407" s="92"/>
      <c r="I407" s="119"/>
      <c r="J407" s="119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119"/>
      <c r="V407" s="119"/>
      <c r="W407" s="119"/>
      <c r="X407" s="119"/>
      <c r="Y407" s="119"/>
      <c r="Z407" s="23"/>
      <c r="AA407" s="119"/>
      <c r="AB407" s="337"/>
      <c r="AC407" s="115"/>
      <c r="AD407" s="102"/>
      <c r="AE407" s="4"/>
      <c r="AF407" s="103"/>
      <c r="AG407" s="104"/>
      <c r="AH407" s="105"/>
      <c r="AI407" s="106"/>
      <c r="AJ407" s="109"/>
      <c r="AK407" s="111"/>
      <c r="AL407" s="338"/>
      <c r="AM407" s="339"/>
      <c r="AN407" s="340"/>
      <c r="AO407" s="341"/>
      <c r="AP407" s="115"/>
      <c r="AQ407" s="341"/>
      <c r="AR407" s="115"/>
      <c r="AS407" s="341"/>
      <c r="AT407" s="115"/>
      <c r="AU407" s="341"/>
      <c r="AV407" s="115"/>
      <c r="AW407" s="115"/>
      <c r="AX407" s="115"/>
      <c r="AY407" s="115"/>
      <c r="AZ407" s="119"/>
      <c r="CD407" s="119"/>
    </row>
    <row r="408" ht="21.0" customHeight="1">
      <c r="A408" s="119"/>
      <c r="B408" s="90"/>
      <c r="C408" s="119"/>
      <c r="D408" s="332"/>
      <c r="E408" s="90"/>
      <c r="F408" s="92"/>
      <c r="G408" s="92"/>
      <c r="H408" s="92"/>
      <c r="I408" s="119"/>
      <c r="J408" s="119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119"/>
      <c r="V408" s="119"/>
      <c r="W408" s="119"/>
      <c r="X408" s="119"/>
      <c r="Y408" s="119"/>
      <c r="Z408" s="23"/>
      <c r="AA408" s="119"/>
      <c r="AB408" s="337"/>
      <c r="AC408" s="115"/>
      <c r="AD408" s="102"/>
      <c r="AE408" s="4"/>
      <c r="AF408" s="103"/>
      <c r="AG408" s="104"/>
      <c r="AH408" s="105"/>
      <c r="AI408" s="106"/>
      <c r="AJ408" s="109"/>
      <c r="AK408" s="111"/>
      <c r="AL408" s="338"/>
      <c r="AM408" s="339"/>
      <c r="AN408" s="340"/>
      <c r="AO408" s="341"/>
      <c r="AP408" s="115"/>
      <c r="AQ408" s="341"/>
      <c r="AR408" s="115"/>
      <c r="AS408" s="341"/>
      <c r="AT408" s="115"/>
      <c r="AU408" s="341"/>
      <c r="AV408" s="115"/>
      <c r="AW408" s="115"/>
      <c r="AX408" s="115"/>
      <c r="AY408" s="115"/>
      <c r="AZ408" s="119"/>
      <c r="CD408" s="119"/>
    </row>
    <row r="409" ht="21.0" customHeight="1">
      <c r="A409" s="119"/>
      <c r="B409" s="90"/>
      <c r="C409" s="119"/>
      <c r="D409" s="332"/>
      <c r="E409" s="90"/>
      <c r="F409" s="92"/>
      <c r="G409" s="92"/>
      <c r="H409" s="92"/>
      <c r="I409" s="119"/>
      <c r="J409" s="119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119"/>
      <c r="V409" s="119"/>
      <c r="W409" s="119"/>
      <c r="X409" s="119"/>
      <c r="Y409" s="119"/>
      <c r="Z409" s="23"/>
      <c r="AA409" s="119"/>
      <c r="AB409" s="337"/>
      <c r="AC409" s="115"/>
      <c r="AD409" s="102"/>
      <c r="AE409" s="4"/>
      <c r="AF409" s="103"/>
      <c r="AG409" s="104"/>
      <c r="AH409" s="105"/>
      <c r="AI409" s="106"/>
      <c r="AJ409" s="109"/>
      <c r="AK409" s="111"/>
      <c r="AL409" s="338"/>
      <c r="AM409" s="339"/>
      <c r="AN409" s="340"/>
      <c r="AO409" s="341"/>
      <c r="AP409" s="115"/>
      <c r="AQ409" s="341"/>
      <c r="AR409" s="115"/>
      <c r="AS409" s="341"/>
      <c r="AT409" s="115"/>
      <c r="AU409" s="341"/>
      <c r="AV409" s="115"/>
      <c r="AW409" s="115"/>
      <c r="AX409" s="115"/>
      <c r="AY409" s="115"/>
      <c r="AZ409" s="119"/>
      <c r="CD409" s="119"/>
    </row>
    <row r="410" ht="21.0" customHeight="1">
      <c r="A410" s="119"/>
      <c r="B410" s="90"/>
      <c r="C410" s="119"/>
      <c r="D410" s="332"/>
      <c r="E410" s="90"/>
      <c r="F410" s="92"/>
      <c r="G410" s="92"/>
      <c r="H410" s="92"/>
      <c r="I410" s="119"/>
      <c r="J410" s="119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119"/>
      <c r="V410" s="119"/>
      <c r="W410" s="119"/>
      <c r="X410" s="119"/>
      <c r="Y410" s="119"/>
      <c r="Z410" s="23"/>
      <c r="AA410" s="119"/>
      <c r="AB410" s="337"/>
      <c r="AC410" s="115"/>
      <c r="AD410" s="102"/>
      <c r="AE410" s="4"/>
      <c r="AF410" s="103"/>
      <c r="AG410" s="104"/>
      <c r="AH410" s="105"/>
      <c r="AI410" s="106"/>
      <c r="AJ410" s="109"/>
      <c r="AK410" s="111"/>
      <c r="AL410" s="338"/>
      <c r="AM410" s="339"/>
      <c r="AN410" s="340"/>
      <c r="AO410" s="341"/>
      <c r="AP410" s="115"/>
      <c r="AQ410" s="341"/>
      <c r="AR410" s="115"/>
      <c r="AS410" s="341"/>
      <c r="AT410" s="115"/>
      <c r="AU410" s="341"/>
      <c r="AV410" s="115"/>
      <c r="AW410" s="115"/>
      <c r="AX410" s="115"/>
      <c r="AY410" s="115"/>
      <c r="AZ410" s="119"/>
      <c r="CD410" s="119"/>
    </row>
    <row r="411" ht="21.0" customHeight="1">
      <c r="A411" s="119"/>
      <c r="B411" s="90"/>
      <c r="C411" s="119"/>
      <c r="D411" s="332"/>
      <c r="E411" s="90"/>
      <c r="F411" s="92"/>
      <c r="G411" s="92"/>
      <c r="H411" s="92"/>
      <c r="I411" s="119"/>
      <c r="J411" s="119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119"/>
      <c r="V411" s="119"/>
      <c r="W411" s="119"/>
      <c r="X411" s="119"/>
      <c r="Y411" s="119"/>
      <c r="Z411" s="23"/>
      <c r="AA411" s="119"/>
      <c r="AB411" s="337"/>
      <c r="AC411" s="115"/>
      <c r="AD411" s="102"/>
      <c r="AE411" s="4"/>
      <c r="AF411" s="103"/>
      <c r="AG411" s="104"/>
      <c r="AH411" s="105"/>
      <c r="AI411" s="106"/>
      <c r="AJ411" s="109"/>
      <c r="AK411" s="111"/>
      <c r="AL411" s="338"/>
      <c r="AM411" s="339"/>
      <c r="AN411" s="340"/>
      <c r="AO411" s="341"/>
      <c r="AP411" s="115"/>
      <c r="AQ411" s="341"/>
      <c r="AR411" s="115"/>
      <c r="AS411" s="341"/>
      <c r="AT411" s="115"/>
      <c r="AU411" s="341"/>
      <c r="AV411" s="115"/>
      <c r="AW411" s="115"/>
      <c r="AX411" s="115"/>
      <c r="AY411" s="115"/>
      <c r="AZ411" s="119"/>
      <c r="CD411" s="119"/>
    </row>
    <row r="412" ht="21.0" customHeight="1">
      <c r="A412" s="119"/>
      <c r="B412" s="90"/>
      <c r="C412" s="119"/>
      <c r="D412" s="332"/>
      <c r="E412" s="90"/>
      <c r="F412" s="92"/>
      <c r="G412" s="92"/>
      <c r="H412" s="92"/>
      <c r="I412" s="119"/>
      <c r="J412" s="119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119"/>
      <c r="V412" s="119"/>
      <c r="W412" s="119"/>
      <c r="X412" s="119"/>
      <c r="Y412" s="119"/>
      <c r="Z412" s="23"/>
      <c r="AA412" s="119"/>
      <c r="AB412" s="337"/>
      <c r="AC412" s="115"/>
      <c r="AD412" s="102"/>
      <c r="AE412" s="4"/>
      <c r="AF412" s="103"/>
      <c r="AG412" s="104"/>
      <c r="AH412" s="105"/>
      <c r="AI412" s="106"/>
      <c r="AJ412" s="109"/>
      <c r="AK412" s="111"/>
      <c r="AL412" s="338"/>
      <c r="AM412" s="339"/>
      <c r="AN412" s="340"/>
      <c r="AO412" s="341"/>
      <c r="AP412" s="115"/>
      <c r="AQ412" s="341"/>
      <c r="AR412" s="115"/>
      <c r="AS412" s="341"/>
      <c r="AT412" s="115"/>
      <c r="AU412" s="341"/>
      <c r="AV412" s="115"/>
      <c r="AW412" s="115"/>
      <c r="AX412" s="115"/>
      <c r="AY412" s="115"/>
      <c r="AZ412" s="119"/>
      <c r="CD412" s="119"/>
    </row>
    <row r="413" ht="21.0" customHeight="1">
      <c r="A413" s="119"/>
      <c r="B413" s="90"/>
      <c r="C413" s="119"/>
      <c r="D413" s="332"/>
      <c r="E413" s="90"/>
      <c r="F413" s="92"/>
      <c r="G413" s="92"/>
      <c r="H413" s="92"/>
      <c r="I413" s="119"/>
      <c r="J413" s="119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119"/>
      <c r="V413" s="119"/>
      <c r="W413" s="119"/>
      <c r="X413" s="119"/>
      <c r="Y413" s="119"/>
      <c r="Z413" s="23"/>
      <c r="AA413" s="119"/>
      <c r="AB413" s="337"/>
      <c r="AC413" s="115"/>
      <c r="AD413" s="102"/>
      <c r="AE413" s="4"/>
      <c r="AF413" s="103"/>
      <c r="AG413" s="104"/>
      <c r="AH413" s="105"/>
      <c r="AI413" s="106"/>
      <c r="AJ413" s="109"/>
      <c r="AK413" s="111"/>
      <c r="AL413" s="338"/>
      <c r="AM413" s="339"/>
      <c r="AN413" s="340"/>
      <c r="AO413" s="341"/>
      <c r="AP413" s="115"/>
      <c r="AQ413" s="341"/>
      <c r="AR413" s="115"/>
      <c r="AS413" s="341"/>
      <c r="AT413" s="115"/>
      <c r="AU413" s="341"/>
      <c r="AV413" s="115"/>
      <c r="AW413" s="115"/>
      <c r="AX413" s="115"/>
      <c r="AY413" s="115"/>
      <c r="AZ413" s="119"/>
      <c r="CD413" s="119"/>
    </row>
    <row r="414" ht="21.0" customHeight="1">
      <c r="A414" s="119"/>
      <c r="B414" s="90"/>
      <c r="C414" s="119"/>
      <c r="D414" s="332"/>
      <c r="E414" s="90"/>
      <c r="F414" s="92"/>
      <c r="G414" s="92"/>
      <c r="H414" s="92"/>
      <c r="I414" s="119"/>
      <c r="J414" s="119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119"/>
      <c r="V414" s="119"/>
      <c r="W414" s="119"/>
      <c r="X414" s="119"/>
      <c r="Y414" s="119"/>
      <c r="Z414" s="23"/>
      <c r="AA414" s="119"/>
      <c r="AB414" s="337"/>
      <c r="AC414" s="115"/>
      <c r="AD414" s="102"/>
      <c r="AE414" s="4"/>
      <c r="AF414" s="103"/>
      <c r="AG414" s="104"/>
      <c r="AH414" s="105"/>
      <c r="AI414" s="106"/>
      <c r="AJ414" s="109"/>
      <c r="AK414" s="111"/>
      <c r="AL414" s="338"/>
      <c r="AM414" s="339"/>
      <c r="AN414" s="340"/>
      <c r="AO414" s="341"/>
      <c r="AP414" s="115"/>
      <c r="AQ414" s="341"/>
      <c r="AR414" s="115"/>
      <c r="AS414" s="341"/>
      <c r="AT414" s="115"/>
      <c r="AU414" s="341"/>
      <c r="AV414" s="115"/>
      <c r="AW414" s="115"/>
      <c r="AX414" s="115"/>
      <c r="AY414" s="115"/>
      <c r="AZ414" s="119"/>
      <c r="CD414" s="119"/>
    </row>
    <row r="415" ht="21.0" customHeight="1">
      <c r="A415" s="119"/>
      <c r="B415" s="90"/>
      <c r="C415" s="119"/>
      <c r="D415" s="332"/>
      <c r="E415" s="90"/>
      <c r="F415" s="92"/>
      <c r="G415" s="92"/>
      <c r="H415" s="92"/>
      <c r="I415" s="119"/>
      <c r="J415" s="119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119"/>
      <c r="V415" s="119"/>
      <c r="W415" s="119"/>
      <c r="X415" s="119"/>
      <c r="Y415" s="119"/>
      <c r="Z415" s="23"/>
      <c r="AA415" s="119"/>
      <c r="AB415" s="337"/>
      <c r="AC415" s="115"/>
      <c r="AD415" s="102"/>
      <c r="AE415" s="4"/>
      <c r="AF415" s="103"/>
      <c r="AG415" s="104"/>
      <c r="AH415" s="105"/>
      <c r="AI415" s="106"/>
      <c r="AJ415" s="109"/>
      <c r="AK415" s="111"/>
      <c r="AL415" s="338"/>
      <c r="AM415" s="339"/>
      <c r="AN415" s="340"/>
      <c r="AO415" s="341"/>
      <c r="AP415" s="115"/>
      <c r="AQ415" s="341"/>
      <c r="AR415" s="115"/>
      <c r="AS415" s="341"/>
      <c r="AT415" s="115"/>
      <c r="AU415" s="341"/>
      <c r="AV415" s="115"/>
      <c r="AW415" s="115"/>
      <c r="AX415" s="115"/>
      <c r="AY415" s="115"/>
      <c r="AZ415" s="119"/>
      <c r="CD415" s="119"/>
    </row>
    <row r="416" ht="21.0" customHeight="1">
      <c r="A416" s="119"/>
      <c r="B416" s="90"/>
      <c r="C416" s="119"/>
      <c r="D416" s="332"/>
      <c r="E416" s="90"/>
      <c r="F416" s="92"/>
      <c r="G416" s="92"/>
      <c r="H416" s="92"/>
      <c r="I416" s="119"/>
      <c r="J416" s="119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119"/>
      <c r="V416" s="119"/>
      <c r="W416" s="119"/>
      <c r="X416" s="119"/>
      <c r="Y416" s="119"/>
      <c r="Z416" s="23"/>
      <c r="AA416" s="119"/>
      <c r="AB416" s="337"/>
      <c r="AC416" s="115"/>
      <c r="AD416" s="102"/>
      <c r="AE416" s="4"/>
      <c r="AF416" s="103"/>
      <c r="AG416" s="104"/>
      <c r="AH416" s="105"/>
      <c r="AI416" s="106"/>
      <c r="AJ416" s="109"/>
      <c r="AK416" s="111"/>
      <c r="AL416" s="338"/>
      <c r="AM416" s="339"/>
      <c r="AN416" s="340"/>
      <c r="AO416" s="341"/>
      <c r="AP416" s="115"/>
      <c r="AQ416" s="341"/>
      <c r="AR416" s="115"/>
      <c r="AS416" s="341"/>
      <c r="AT416" s="115"/>
      <c r="AU416" s="341"/>
      <c r="AV416" s="115"/>
      <c r="AW416" s="115"/>
      <c r="AX416" s="115"/>
      <c r="AY416" s="115"/>
      <c r="AZ416" s="119"/>
      <c r="CD416" s="119"/>
    </row>
    <row r="417" ht="21.0" customHeight="1">
      <c r="A417" s="119"/>
      <c r="B417" s="90"/>
      <c r="C417" s="119"/>
      <c r="D417" s="332"/>
      <c r="E417" s="90"/>
      <c r="F417" s="92"/>
      <c r="G417" s="92"/>
      <c r="H417" s="92"/>
      <c r="I417" s="119"/>
      <c r="J417" s="119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119"/>
      <c r="V417" s="119"/>
      <c r="W417" s="119"/>
      <c r="X417" s="119"/>
      <c r="Y417" s="119"/>
      <c r="Z417" s="23"/>
      <c r="AA417" s="119"/>
      <c r="AB417" s="337"/>
      <c r="AC417" s="115"/>
      <c r="AD417" s="102"/>
      <c r="AE417" s="4"/>
      <c r="AF417" s="103"/>
      <c r="AG417" s="104"/>
      <c r="AH417" s="105"/>
      <c r="AI417" s="106"/>
      <c r="AJ417" s="109"/>
      <c r="AK417" s="111"/>
      <c r="AL417" s="338"/>
      <c r="AM417" s="339"/>
      <c r="AN417" s="340"/>
      <c r="AO417" s="341"/>
      <c r="AP417" s="115"/>
      <c r="AQ417" s="341"/>
      <c r="AR417" s="115"/>
      <c r="AS417" s="341"/>
      <c r="AT417" s="115"/>
      <c r="AU417" s="341"/>
      <c r="AV417" s="115"/>
      <c r="AW417" s="115"/>
      <c r="AX417" s="115"/>
      <c r="AY417" s="115"/>
      <c r="AZ417" s="119"/>
      <c r="CD417" s="119"/>
    </row>
    <row r="418" ht="21.0" customHeight="1">
      <c r="A418" s="119"/>
      <c r="B418" s="90"/>
      <c r="C418" s="119"/>
      <c r="D418" s="332"/>
      <c r="E418" s="90"/>
      <c r="F418" s="92"/>
      <c r="G418" s="92"/>
      <c r="H418" s="92"/>
      <c r="I418" s="119"/>
      <c r="J418" s="119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119"/>
      <c r="V418" s="119"/>
      <c r="W418" s="119"/>
      <c r="X418" s="119"/>
      <c r="Y418" s="119"/>
      <c r="Z418" s="23"/>
      <c r="AA418" s="119"/>
      <c r="AB418" s="337"/>
      <c r="AC418" s="115"/>
      <c r="AD418" s="102"/>
      <c r="AE418" s="4"/>
      <c r="AF418" s="103"/>
      <c r="AG418" s="104"/>
      <c r="AH418" s="105"/>
      <c r="AI418" s="106"/>
      <c r="AJ418" s="109"/>
      <c r="AK418" s="111"/>
      <c r="AL418" s="338"/>
      <c r="AM418" s="339"/>
      <c r="AN418" s="340"/>
      <c r="AO418" s="341"/>
      <c r="AP418" s="115"/>
      <c r="AQ418" s="341"/>
      <c r="AR418" s="115"/>
      <c r="AS418" s="341"/>
      <c r="AT418" s="115"/>
      <c r="AU418" s="341"/>
      <c r="AV418" s="115"/>
      <c r="AW418" s="115"/>
      <c r="AX418" s="115"/>
      <c r="AY418" s="115"/>
      <c r="AZ418" s="119"/>
      <c r="CD418" s="119"/>
    </row>
    <row r="419" ht="21.0" customHeight="1">
      <c r="A419" s="119"/>
      <c r="B419" s="90"/>
      <c r="C419" s="119"/>
      <c r="D419" s="332"/>
      <c r="E419" s="90"/>
      <c r="F419" s="92"/>
      <c r="G419" s="92"/>
      <c r="H419" s="92"/>
      <c r="I419" s="119"/>
      <c r="J419" s="119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119"/>
      <c r="V419" s="119"/>
      <c r="W419" s="119"/>
      <c r="X419" s="119"/>
      <c r="Y419" s="119"/>
      <c r="Z419" s="23"/>
      <c r="AA419" s="119"/>
      <c r="AB419" s="337"/>
      <c r="AC419" s="115"/>
      <c r="AD419" s="102"/>
      <c r="AE419" s="4"/>
      <c r="AF419" s="103"/>
      <c r="AG419" s="104"/>
      <c r="AH419" s="105"/>
      <c r="AI419" s="106"/>
      <c r="AJ419" s="109"/>
      <c r="AK419" s="111"/>
      <c r="AL419" s="338"/>
      <c r="AM419" s="339"/>
      <c r="AN419" s="340"/>
      <c r="AO419" s="341"/>
      <c r="AP419" s="115"/>
      <c r="AQ419" s="341"/>
      <c r="AR419" s="115"/>
      <c r="AS419" s="341"/>
      <c r="AT419" s="115"/>
      <c r="AU419" s="341"/>
      <c r="AV419" s="115"/>
      <c r="AW419" s="115"/>
      <c r="AX419" s="115"/>
      <c r="AY419" s="115"/>
      <c r="AZ419" s="119"/>
      <c r="CD419" s="119"/>
    </row>
    <row r="420" ht="21.0" customHeight="1">
      <c r="A420" s="119"/>
      <c r="B420" s="90"/>
      <c r="C420" s="119"/>
      <c r="D420" s="332"/>
      <c r="E420" s="90"/>
      <c r="F420" s="92"/>
      <c r="G420" s="92"/>
      <c r="H420" s="92"/>
      <c r="I420" s="119"/>
      <c r="J420" s="119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119"/>
      <c r="V420" s="119"/>
      <c r="W420" s="119"/>
      <c r="X420" s="119"/>
      <c r="Y420" s="119"/>
      <c r="Z420" s="23"/>
      <c r="AA420" s="119"/>
      <c r="AB420" s="337"/>
      <c r="AC420" s="115"/>
      <c r="AD420" s="102"/>
      <c r="AE420" s="4"/>
      <c r="AF420" s="103"/>
      <c r="AG420" s="104"/>
      <c r="AH420" s="105"/>
      <c r="AI420" s="106"/>
      <c r="AJ420" s="109"/>
      <c r="AK420" s="111"/>
      <c r="AL420" s="338"/>
      <c r="AM420" s="339"/>
      <c r="AN420" s="340"/>
      <c r="AO420" s="341"/>
      <c r="AP420" s="115"/>
      <c r="AQ420" s="341"/>
      <c r="AR420" s="115"/>
      <c r="AS420" s="341"/>
      <c r="AT420" s="115"/>
      <c r="AU420" s="341"/>
      <c r="AV420" s="115"/>
      <c r="AW420" s="115"/>
      <c r="AX420" s="115"/>
      <c r="AY420" s="115"/>
      <c r="AZ420" s="119"/>
      <c r="CD420" s="119"/>
    </row>
    <row r="421" ht="21.0" customHeight="1">
      <c r="A421" s="119"/>
      <c r="B421" s="90"/>
      <c r="C421" s="119"/>
      <c r="D421" s="332"/>
      <c r="E421" s="90"/>
      <c r="F421" s="92"/>
      <c r="G421" s="92"/>
      <c r="H421" s="92"/>
      <c r="I421" s="119"/>
      <c r="J421" s="119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119"/>
      <c r="V421" s="119"/>
      <c r="W421" s="119"/>
      <c r="X421" s="119"/>
      <c r="Y421" s="119"/>
      <c r="Z421" s="23"/>
      <c r="AA421" s="119"/>
      <c r="AB421" s="337"/>
      <c r="AC421" s="115"/>
      <c r="AD421" s="102"/>
      <c r="AE421" s="4"/>
      <c r="AF421" s="103"/>
      <c r="AG421" s="104"/>
      <c r="AH421" s="105"/>
      <c r="AI421" s="106"/>
      <c r="AJ421" s="109"/>
      <c r="AK421" s="111"/>
      <c r="AL421" s="338"/>
      <c r="AM421" s="339"/>
      <c r="AN421" s="340"/>
      <c r="AO421" s="341"/>
      <c r="AP421" s="115"/>
      <c r="AQ421" s="341"/>
      <c r="AR421" s="115"/>
      <c r="AS421" s="341"/>
      <c r="AT421" s="115"/>
      <c r="AU421" s="341"/>
      <c r="AV421" s="115"/>
      <c r="AW421" s="115"/>
      <c r="AX421" s="115"/>
      <c r="AY421" s="115"/>
      <c r="AZ421" s="119"/>
      <c r="CD421" s="119"/>
    </row>
    <row r="422" ht="21.0" customHeight="1">
      <c r="A422" s="119"/>
      <c r="B422" s="90"/>
      <c r="C422" s="119"/>
      <c r="D422" s="332"/>
      <c r="E422" s="90"/>
      <c r="F422" s="92"/>
      <c r="G422" s="92"/>
      <c r="H422" s="92"/>
      <c r="I422" s="119"/>
      <c r="J422" s="119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119"/>
      <c r="V422" s="119"/>
      <c r="W422" s="119"/>
      <c r="X422" s="119"/>
      <c r="Y422" s="119"/>
      <c r="Z422" s="23"/>
      <c r="AA422" s="119"/>
      <c r="AB422" s="337"/>
      <c r="AC422" s="115"/>
      <c r="AD422" s="102"/>
      <c r="AE422" s="4"/>
      <c r="AF422" s="103"/>
      <c r="AG422" s="104"/>
      <c r="AH422" s="105"/>
      <c r="AI422" s="106"/>
      <c r="AJ422" s="109"/>
      <c r="AK422" s="111"/>
      <c r="AL422" s="338"/>
      <c r="AM422" s="339"/>
      <c r="AN422" s="340"/>
      <c r="AO422" s="341"/>
      <c r="AP422" s="115"/>
      <c r="AQ422" s="341"/>
      <c r="AR422" s="115"/>
      <c r="AS422" s="341"/>
      <c r="AT422" s="115"/>
      <c r="AU422" s="341"/>
      <c r="AV422" s="115"/>
      <c r="AW422" s="115"/>
      <c r="AX422" s="115"/>
      <c r="AY422" s="115"/>
      <c r="AZ422" s="119"/>
      <c r="CD422" s="119"/>
    </row>
    <row r="423" ht="21.0" customHeight="1">
      <c r="A423" s="119"/>
      <c r="B423" s="90"/>
      <c r="C423" s="119"/>
      <c r="D423" s="332"/>
      <c r="E423" s="90"/>
      <c r="F423" s="92"/>
      <c r="G423" s="92"/>
      <c r="H423" s="92"/>
      <c r="I423" s="119"/>
      <c r="J423" s="119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119"/>
      <c r="V423" s="119"/>
      <c r="W423" s="119"/>
      <c r="X423" s="119"/>
      <c r="Y423" s="119"/>
      <c r="Z423" s="23"/>
      <c r="AA423" s="119"/>
      <c r="AB423" s="337"/>
      <c r="AC423" s="115"/>
      <c r="AD423" s="102"/>
      <c r="AE423" s="4"/>
      <c r="AF423" s="103"/>
      <c r="AG423" s="104"/>
      <c r="AH423" s="105"/>
      <c r="AI423" s="106"/>
      <c r="AJ423" s="109"/>
      <c r="AK423" s="111"/>
      <c r="AL423" s="338"/>
      <c r="AM423" s="339"/>
      <c r="AN423" s="340"/>
      <c r="AO423" s="341"/>
      <c r="AP423" s="115"/>
      <c r="AQ423" s="341"/>
      <c r="AR423" s="115"/>
      <c r="AS423" s="341"/>
      <c r="AT423" s="115"/>
      <c r="AU423" s="341"/>
      <c r="AV423" s="115"/>
      <c r="AW423" s="115"/>
      <c r="AX423" s="115"/>
      <c r="AY423" s="115"/>
      <c r="AZ423" s="119"/>
      <c r="CD423" s="119"/>
    </row>
    <row r="424" ht="21.0" customHeight="1">
      <c r="A424" s="119"/>
      <c r="B424" s="90"/>
      <c r="C424" s="119"/>
      <c r="D424" s="332"/>
      <c r="E424" s="90"/>
      <c r="F424" s="92"/>
      <c r="G424" s="92"/>
      <c r="H424" s="92"/>
      <c r="I424" s="119"/>
      <c r="J424" s="119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119"/>
      <c r="V424" s="119"/>
      <c r="W424" s="119"/>
      <c r="X424" s="119"/>
      <c r="Y424" s="119"/>
      <c r="Z424" s="23"/>
      <c r="AA424" s="119"/>
      <c r="AB424" s="337"/>
      <c r="AC424" s="115"/>
      <c r="AD424" s="102"/>
      <c r="AE424" s="4"/>
      <c r="AF424" s="103"/>
      <c r="AG424" s="104"/>
      <c r="AH424" s="105"/>
      <c r="AI424" s="106"/>
      <c r="AJ424" s="109"/>
      <c r="AK424" s="111"/>
      <c r="AL424" s="338"/>
      <c r="AM424" s="339"/>
      <c r="AN424" s="340"/>
      <c r="AO424" s="341"/>
      <c r="AP424" s="115"/>
      <c r="AQ424" s="341"/>
      <c r="AR424" s="115"/>
      <c r="AS424" s="341"/>
      <c r="AT424" s="115"/>
      <c r="AU424" s="341"/>
      <c r="AV424" s="115"/>
      <c r="AW424" s="115"/>
      <c r="AX424" s="115"/>
      <c r="AY424" s="115"/>
      <c r="AZ424" s="119"/>
      <c r="CD424" s="119"/>
    </row>
    <row r="425" ht="21.0" customHeight="1">
      <c r="A425" s="119"/>
      <c r="B425" s="90"/>
      <c r="C425" s="119"/>
      <c r="D425" s="332"/>
      <c r="E425" s="90"/>
      <c r="F425" s="92"/>
      <c r="G425" s="92"/>
      <c r="H425" s="92"/>
      <c r="I425" s="119"/>
      <c r="J425" s="119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119"/>
      <c r="V425" s="119"/>
      <c r="W425" s="119"/>
      <c r="X425" s="119"/>
      <c r="Y425" s="119"/>
      <c r="Z425" s="23"/>
      <c r="AA425" s="119"/>
      <c r="AB425" s="337"/>
      <c r="AC425" s="115"/>
      <c r="AD425" s="102"/>
      <c r="AE425" s="4"/>
      <c r="AF425" s="103"/>
      <c r="AG425" s="104"/>
      <c r="AH425" s="105"/>
      <c r="AI425" s="106"/>
      <c r="AJ425" s="109"/>
      <c r="AK425" s="111"/>
      <c r="AL425" s="338"/>
      <c r="AM425" s="339"/>
      <c r="AN425" s="340"/>
      <c r="AO425" s="341"/>
      <c r="AP425" s="115"/>
      <c r="AQ425" s="341"/>
      <c r="AR425" s="115"/>
      <c r="AS425" s="341"/>
      <c r="AT425" s="115"/>
      <c r="AU425" s="341"/>
      <c r="AV425" s="115"/>
      <c r="AW425" s="115"/>
      <c r="AX425" s="115"/>
      <c r="AY425" s="115"/>
      <c r="AZ425" s="119"/>
      <c r="CD425" s="119"/>
    </row>
    <row r="426" ht="21.0" customHeight="1">
      <c r="A426" s="119"/>
      <c r="B426" s="90"/>
      <c r="C426" s="119"/>
      <c r="D426" s="332"/>
      <c r="E426" s="90"/>
      <c r="F426" s="92"/>
      <c r="G426" s="92"/>
      <c r="H426" s="92"/>
      <c r="I426" s="119"/>
      <c r="J426" s="119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119"/>
      <c r="V426" s="119"/>
      <c r="W426" s="119"/>
      <c r="X426" s="119"/>
      <c r="Y426" s="119"/>
      <c r="Z426" s="23"/>
      <c r="AA426" s="119"/>
      <c r="AB426" s="337"/>
      <c r="AC426" s="115"/>
      <c r="AD426" s="102"/>
      <c r="AE426" s="4"/>
      <c r="AF426" s="103"/>
      <c r="AG426" s="104"/>
      <c r="AH426" s="105"/>
      <c r="AI426" s="106"/>
      <c r="AJ426" s="109"/>
      <c r="AK426" s="111"/>
      <c r="AL426" s="338"/>
      <c r="AM426" s="339"/>
      <c r="AN426" s="340"/>
      <c r="AO426" s="341"/>
      <c r="AP426" s="115"/>
      <c r="AQ426" s="341"/>
      <c r="AR426" s="115"/>
      <c r="AS426" s="341"/>
      <c r="AT426" s="115"/>
      <c r="AU426" s="341"/>
      <c r="AV426" s="115"/>
      <c r="AW426" s="115"/>
      <c r="AX426" s="115"/>
      <c r="AY426" s="115"/>
      <c r="AZ426" s="119"/>
      <c r="CD426" s="119"/>
    </row>
    <row r="427" ht="21.0" customHeight="1">
      <c r="A427" s="119"/>
      <c r="B427" s="90"/>
      <c r="C427" s="119"/>
      <c r="D427" s="332"/>
      <c r="E427" s="90"/>
      <c r="F427" s="92"/>
      <c r="G427" s="92"/>
      <c r="H427" s="92"/>
      <c r="I427" s="119"/>
      <c r="J427" s="119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119"/>
      <c r="V427" s="119"/>
      <c r="W427" s="119"/>
      <c r="X427" s="119"/>
      <c r="Y427" s="119"/>
      <c r="Z427" s="23"/>
      <c r="AA427" s="119"/>
      <c r="AB427" s="337"/>
      <c r="AC427" s="115"/>
      <c r="AD427" s="102"/>
      <c r="AE427" s="4"/>
      <c r="AF427" s="103"/>
      <c r="AG427" s="104"/>
      <c r="AH427" s="105"/>
      <c r="AI427" s="106"/>
      <c r="AJ427" s="109"/>
      <c r="AK427" s="111"/>
      <c r="AL427" s="338"/>
      <c r="AM427" s="339"/>
      <c r="AN427" s="340"/>
      <c r="AO427" s="341"/>
      <c r="AP427" s="115"/>
      <c r="AQ427" s="341"/>
      <c r="AR427" s="115"/>
      <c r="AS427" s="341"/>
      <c r="AT427" s="115"/>
      <c r="AU427" s="341"/>
      <c r="AV427" s="115"/>
      <c r="AW427" s="115"/>
      <c r="AX427" s="115"/>
      <c r="AY427" s="115"/>
      <c r="AZ427" s="119"/>
      <c r="CD427" s="119"/>
    </row>
    <row r="428" ht="21.0" customHeight="1">
      <c r="A428" s="119"/>
      <c r="B428" s="90"/>
      <c r="C428" s="119"/>
      <c r="D428" s="332"/>
      <c r="E428" s="90"/>
      <c r="F428" s="92"/>
      <c r="G428" s="92"/>
      <c r="H428" s="92"/>
      <c r="I428" s="119"/>
      <c r="J428" s="119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119"/>
      <c r="V428" s="119"/>
      <c r="W428" s="119"/>
      <c r="X428" s="119"/>
      <c r="Y428" s="119"/>
      <c r="Z428" s="23"/>
      <c r="AA428" s="119"/>
      <c r="AB428" s="337"/>
      <c r="AC428" s="115"/>
      <c r="AD428" s="102"/>
      <c r="AE428" s="4"/>
      <c r="AF428" s="103"/>
      <c r="AG428" s="104"/>
      <c r="AH428" s="105"/>
      <c r="AI428" s="106"/>
      <c r="AJ428" s="109"/>
      <c r="AK428" s="111"/>
      <c r="AL428" s="338"/>
      <c r="AM428" s="339"/>
      <c r="AN428" s="340"/>
      <c r="AO428" s="341"/>
      <c r="AP428" s="115"/>
      <c r="AQ428" s="341"/>
      <c r="AR428" s="115"/>
      <c r="AS428" s="341"/>
      <c r="AT428" s="115"/>
      <c r="AU428" s="341"/>
      <c r="AV428" s="115"/>
      <c r="AW428" s="115"/>
      <c r="AX428" s="115"/>
      <c r="AY428" s="115"/>
      <c r="AZ428" s="119"/>
      <c r="CD428" s="119"/>
    </row>
    <row r="429" ht="21.0" customHeight="1">
      <c r="A429" s="119"/>
      <c r="B429" s="90"/>
      <c r="C429" s="119"/>
      <c r="D429" s="332"/>
      <c r="E429" s="90"/>
      <c r="F429" s="92"/>
      <c r="G429" s="92"/>
      <c r="H429" s="92"/>
      <c r="I429" s="119"/>
      <c r="J429" s="119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119"/>
      <c r="V429" s="119"/>
      <c r="W429" s="119"/>
      <c r="X429" s="119"/>
      <c r="Y429" s="119"/>
      <c r="Z429" s="23"/>
      <c r="AA429" s="119"/>
      <c r="AB429" s="337"/>
      <c r="AC429" s="115"/>
      <c r="AD429" s="102"/>
      <c r="AE429" s="4"/>
      <c r="AF429" s="103"/>
      <c r="AG429" s="104"/>
      <c r="AH429" s="105"/>
      <c r="AI429" s="106"/>
      <c r="AJ429" s="109"/>
      <c r="AK429" s="111"/>
      <c r="AL429" s="338"/>
      <c r="AM429" s="339"/>
      <c r="AN429" s="340"/>
      <c r="AO429" s="341"/>
      <c r="AP429" s="115"/>
      <c r="AQ429" s="341"/>
      <c r="AR429" s="115"/>
      <c r="AS429" s="341"/>
      <c r="AT429" s="115"/>
      <c r="AU429" s="341"/>
      <c r="AV429" s="115"/>
      <c r="AW429" s="115"/>
      <c r="AX429" s="115"/>
      <c r="AY429" s="115"/>
      <c r="AZ429" s="119"/>
      <c r="CD429" s="119"/>
    </row>
    <row r="430" ht="21.0" customHeight="1">
      <c r="A430" s="119"/>
      <c r="B430" s="90"/>
      <c r="C430" s="119"/>
      <c r="D430" s="332"/>
      <c r="E430" s="90"/>
      <c r="F430" s="92"/>
      <c r="G430" s="92"/>
      <c r="H430" s="92"/>
      <c r="I430" s="119"/>
      <c r="J430" s="119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119"/>
      <c r="V430" s="119"/>
      <c r="W430" s="119"/>
      <c r="X430" s="119"/>
      <c r="Y430" s="119"/>
      <c r="Z430" s="23"/>
      <c r="AA430" s="119"/>
      <c r="AB430" s="337"/>
      <c r="AC430" s="115"/>
      <c r="AD430" s="102"/>
      <c r="AE430" s="4"/>
      <c r="AF430" s="103"/>
      <c r="AG430" s="104"/>
      <c r="AH430" s="105"/>
      <c r="AI430" s="106"/>
      <c r="AJ430" s="109"/>
      <c r="AK430" s="111"/>
      <c r="AL430" s="338"/>
      <c r="AM430" s="339"/>
      <c r="AN430" s="340"/>
      <c r="AO430" s="341"/>
      <c r="AP430" s="115"/>
      <c r="AQ430" s="341"/>
      <c r="AR430" s="115"/>
      <c r="AS430" s="341"/>
      <c r="AT430" s="115"/>
      <c r="AU430" s="341"/>
      <c r="AV430" s="115"/>
      <c r="AW430" s="115"/>
      <c r="AX430" s="115"/>
      <c r="AY430" s="115"/>
      <c r="AZ430" s="119"/>
      <c r="CD430" s="119"/>
    </row>
    <row r="431" ht="21.0" customHeight="1">
      <c r="A431" s="119"/>
      <c r="B431" s="90"/>
      <c r="C431" s="119"/>
      <c r="D431" s="332"/>
      <c r="E431" s="90"/>
      <c r="F431" s="92"/>
      <c r="G431" s="92"/>
      <c r="H431" s="92"/>
      <c r="I431" s="119"/>
      <c r="J431" s="119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119"/>
      <c r="V431" s="119"/>
      <c r="W431" s="119"/>
      <c r="X431" s="119"/>
      <c r="Y431" s="119"/>
      <c r="Z431" s="23"/>
      <c r="AA431" s="119"/>
      <c r="AB431" s="337"/>
      <c r="AC431" s="115"/>
      <c r="AD431" s="102"/>
      <c r="AE431" s="4"/>
      <c r="AF431" s="103"/>
      <c r="AG431" s="104"/>
      <c r="AH431" s="105"/>
      <c r="AI431" s="106"/>
      <c r="AJ431" s="109"/>
      <c r="AK431" s="111"/>
      <c r="AL431" s="338"/>
      <c r="AM431" s="339"/>
      <c r="AN431" s="340"/>
      <c r="AO431" s="341"/>
      <c r="AP431" s="115"/>
      <c r="AQ431" s="341"/>
      <c r="AR431" s="115"/>
      <c r="AS431" s="341"/>
      <c r="AT431" s="115"/>
      <c r="AU431" s="341"/>
      <c r="AV431" s="115"/>
      <c r="AW431" s="115"/>
      <c r="AX431" s="115"/>
      <c r="AY431" s="115"/>
      <c r="AZ431" s="119"/>
      <c r="CD431" s="119"/>
    </row>
    <row r="432" ht="21.0" customHeight="1">
      <c r="A432" s="119"/>
      <c r="B432" s="90"/>
      <c r="C432" s="119"/>
      <c r="D432" s="332"/>
      <c r="E432" s="90"/>
      <c r="F432" s="92"/>
      <c r="G432" s="92"/>
      <c r="H432" s="92"/>
      <c r="I432" s="119"/>
      <c r="J432" s="119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119"/>
      <c r="V432" s="119"/>
      <c r="W432" s="119"/>
      <c r="X432" s="119"/>
      <c r="Y432" s="119"/>
      <c r="Z432" s="23"/>
      <c r="AA432" s="119"/>
      <c r="AB432" s="337"/>
      <c r="AC432" s="115"/>
      <c r="AD432" s="102"/>
      <c r="AE432" s="4"/>
      <c r="AF432" s="103"/>
      <c r="AG432" s="104"/>
      <c r="AH432" s="105"/>
      <c r="AI432" s="106"/>
      <c r="AJ432" s="109"/>
      <c r="AK432" s="111"/>
      <c r="AL432" s="338"/>
      <c r="AM432" s="339"/>
      <c r="AN432" s="340"/>
      <c r="AO432" s="341"/>
      <c r="AP432" s="115"/>
      <c r="AQ432" s="341"/>
      <c r="AR432" s="115"/>
      <c r="AS432" s="341"/>
      <c r="AT432" s="115"/>
      <c r="AU432" s="341"/>
      <c r="AV432" s="115"/>
      <c r="AW432" s="115"/>
      <c r="AX432" s="115"/>
      <c r="AY432" s="115"/>
      <c r="AZ432" s="119"/>
      <c r="CD432" s="119"/>
    </row>
    <row r="433" ht="21.0" customHeight="1">
      <c r="A433" s="119"/>
      <c r="B433" s="90"/>
      <c r="C433" s="119"/>
      <c r="D433" s="332"/>
      <c r="E433" s="90"/>
      <c r="F433" s="92"/>
      <c r="G433" s="92"/>
      <c r="H433" s="92"/>
      <c r="I433" s="119"/>
      <c r="J433" s="119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119"/>
      <c r="V433" s="119"/>
      <c r="W433" s="119"/>
      <c r="X433" s="119"/>
      <c r="Y433" s="119"/>
      <c r="Z433" s="23"/>
      <c r="AA433" s="119"/>
      <c r="AB433" s="337"/>
      <c r="AC433" s="115"/>
      <c r="AD433" s="102"/>
      <c r="AE433" s="4"/>
      <c r="AF433" s="103"/>
      <c r="AG433" s="104"/>
      <c r="AH433" s="105"/>
      <c r="AI433" s="106"/>
      <c r="AJ433" s="109"/>
      <c r="AK433" s="111"/>
      <c r="AL433" s="338"/>
      <c r="AM433" s="339"/>
      <c r="AN433" s="340"/>
      <c r="AO433" s="341"/>
      <c r="AP433" s="115"/>
      <c r="AQ433" s="341"/>
      <c r="AR433" s="115"/>
      <c r="AS433" s="341"/>
      <c r="AT433" s="115"/>
      <c r="AU433" s="341"/>
      <c r="AV433" s="115"/>
      <c r="AW433" s="115"/>
      <c r="AX433" s="115"/>
      <c r="AY433" s="115"/>
      <c r="AZ433" s="119"/>
      <c r="CD433" s="119"/>
    </row>
    <row r="434" ht="21.0" customHeight="1">
      <c r="A434" s="119"/>
      <c r="B434" s="90"/>
      <c r="C434" s="119"/>
      <c r="D434" s="332"/>
      <c r="E434" s="90"/>
      <c r="F434" s="92"/>
      <c r="G434" s="92"/>
      <c r="H434" s="92"/>
      <c r="I434" s="119"/>
      <c r="J434" s="119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119"/>
      <c r="V434" s="119"/>
      <c r="W434" s="119"/>
      <c r="X434" s="119"/>
      <c r="Y434" s="119"/>
      <c r="Z434" s="23"/>
      <c r="AA434" s="119"/>
      <c r="AB434" s="337"/>
      <c r="AC434" s="115"/>
      <c r="AD434" s="102"/>
      <c r="AE434" s="4"/>
      <c r="AF434" s="103"/>
      <c r="AG434" s="104"/>
      <c r="AH434" s="105"/>
      <c r="AI434" s="106"/>
      <c r="AJ434" s="109"/>
      <c r="AK434" s="111"/>
      <c r="AL434" s="338"/>
      <c r="AM434" s="339"/>
      <c r="AN434" s="340"/>
      <c r="AO434" s="341"/>
      <c r="AP434" s="115"/>
      <c r="AQ434" s="341"/>
      <c r="AR434" s="115"/>
      <c r="AS434" s="341"/>
      <c r="AT434" s="115"/>
      <c r="AU434" s="341"/>
      <c r="AV434" s="115"/>
      <c r="AW434" s="115"/>
      <c r="AX434" s="115"/>
      <c r="AY434" s="115"/>
      <c r="AZ434" s="119"/>
      <c r="CD434" s="119"/>
    </row>
    <row r="435" ht="21.0" customHeight="1">
      <c r="A435" s="119"/>
      <c r="B435" s="90"/>
      <c r="C435" s="119"/>
      <c r="D435" s="332"/>
      <c r="E435" s="90"/>
      <c r="F435" s="92"/>
      <c r="G435" s="92"/>
      <c r="H435" s="92"/>
      <c r="I435" s="119"/>
      <c r="J435" s="119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119"/>
      <c r="V435" s="119"/>
      <c r="W435" s="119"/>
      <c r="X435" s="119"/>
      <c r="Y435" s="119"/>
      <c r="Z435" s="23"/>
      <c r="AA435" s="119"/>
      <c r="AB435" s="337"/>
      <c r="AC435" s="115"/>
      <c r="AD435" s="102"/>
      <c r="AE435" s="4"/>
      <c r="AF435" s="103"/>
      <c r="AG435" s="104"/>
      <c r="AH435" s="105"/>
      <c r="AI435" s="106"/>
      <c r="AJ435" s="109"/>
      <c r="AK435" s="111"/>
      <c r="AL435" s="338"/>
      <c r="AM435" s="339"/>
      <c r="AN435" s="340"/>
      <c r="AO435" s="341"/>
      <c r="AP435" s="115"/>
      <c r="AQ435" s="341"/>
      <c r="AR435" s="115"/>
      <c r="AS435" s="341"/>
      <c r="AT435" s="115"/>
      <c r="AU435" s="341"/>
      <c r="AV435" s="115"/>
      <c r="AW435" s="115"/>
      <c r="AX435" s="115"/>
      <c r="AY435" s="115"/>
      <c r="AZ435" s="119"/>
      <c r="CD435" s="119"/>
    </row>
    <row r="436" ht="21.0" customHeight="1">
      <c r="A436" s="119"/>
      <c r="B436" s="90"/>
      <c r="C436" s="119"/>
      <c r="D436" s="332"/>
      <c r="E436" s="90"/>
      <c r="F436" s="92"/>
      <c r="G436" s="92"/>
      <c r="H436" s="92"/>
      <c r="I436" s="119"/>
      <c r="J436" s="119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119"/>
      <c r="V436" s="119"/>
      <c r="W436" s="119"/>
      <c r="X436" s="119"/>
      <c r="Y436" s="119"/>
      <c r="Z436" s="23"/>
      <c r="AA436" s="119"/>
      <c r="AB436" s="337"/>
      <c r="AC436" s="115"/>
      <c r="AD436" s="102"/>
      <c r="AE436" s="4"/>
      <c r="AF436" s="103"/>
      <c r="AG436" s="104"/>
      <c r="AH436" s="105"/>
      <c r="AI436" s="106"/>
      <c r="AJ436" s="109"/>
      <c r="AK436" s="111"/>
      <c r="AL436" s="338"/>
      <c r="AM436" s="339"/>
      <c r="AN436" s="340"/>
      <c r="AO436" s="341"/>
      <c r="AP436" s="115"/>
      <c r="AQ436" s="341"/>
      <c r="AR436" s="115"/>
      <c r="AS436" s="341"/>
      <c r="AT436" s="115"/>
      <c r="AU436" s="341"/>
      <c r="AV436" s="115"/>
      <c r="AW436" s="115"/>
      <c r="AX436" s="115"/>
      <c r="AY436" s="115"/>
      <c r="AZ436" s="119"/>
      <c r="CD436" s="119"/>
    </row>
    <row r="437" ht="21.0" customHeight="1">
      <c r="A437" s="119"/>
      <c r="B437" s="90"/>
      <c r="C437" s="119"/>
      <c r="D437" s="332"/>
      <c r="E437" s="90"/>
      <c r="F437" s="92"/>
      <c r="G437" s="92"/>
      <c r="H437" s="92"/>
      <c r="I437" s="119"/>
      <c r="J437" s="119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119"/>
      <c r="V437" s="119"/>
      <c r="W437" s="119"/>
      <c r="X437" s="119"/>
      <c r="Y437" s="119"/>
      <c r="Z437" s="23"/>
      <c r="AA437" s="119"/>
      <c r="AB437" s="337"/>
      <c r="AC437" s="115"/>
      <c r="AD437" s="102"/>
      <c r="AE437" s="4"/>
      <c r="AF437" s="103"/>
      <c r="AG437" s="104"/>
      <c r="AH437" s="105"/>
      <c r="AI437" s="106"/>
      <c r="AJ437" s="109"/>
      <c r="AK437" s="111"/>
      <c r="AL437" s="338"/>
      <c r="AM437" s="339"/>
      <c r="AN437" s="340"/>
      <c r="AO437" s="341"/>
      <c r="AP437" s="115"/>
      <c r="AQ437" s="341"/>
      <c r="AR437" s="115"/>
      <c r="AS437" s="341"/>
      <c r="AT437" s="115"/>
      <c r="AU437" s="341"/>
      <c r="AV437" s="115"/>
      <c r="AW437" s="115"/>
      <c r="AX437" s="115"/>
      <c r="AY437" s="115"/>
      <c r="AZ437" s="119"/>
      <c r="CD437" s="119"/>
    </row>
    <row r="438" ht="21.0" customHeight="1">
      <c r="A438" s="119"/>
      <c r="B438" s="90"/>
      <c r="C438" s="119"/>
      <c r="D438" s="332"/>
      <c r="E438" s="90"/>
      <c r="F438" s="92"/>
      <c r="G438" s="92"/>
      <c r="H438" s="92"/>
      <c r="I438" s="119"/>
      <c r="J438" s="119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119"/>
      <c r="V438" s="119"/>
      <c r="W438" s="119"/>
      <c r="X438" s="119"/>
      <c r="Y438" s="119"/>
      <c r="Z438" s="23"/>
      <c r="AA438" s="119"/>
      <c r="AB438" s="337"/>
      <c r="AC438" s="115"/>
      <c r="AD438" s="102"/>
      <c r="AE438" s="4"/>
      <c r="AF438" s="103"/>
      <c r="AG438" s="104"/>
      <c r="AH438" s="105"/>
      <c r="AI438" s="106"/>
      <c r="AJ438" s="109"/>
      <c r="AK438" s="111"/>
      <c r="AL438" s="338"/>
      <c r="AM438" s="339"/>
      <c r="AN438" s="340"/>
      <c r="AO438" s="341"/>
      <c r="AP438" s="115"/>
      <c r="AQ438" s="341"/>
      <c r="AR438" s="115"/>
      <c r="AS438" s="341"/>
      <c r="AT438" s="115"/>
      <c r="AU438" s="341"/>
      <c r="AV438" s="115"/>
      <c r="AW438" s="115"/>
      <c r="AX438" s="115"/>
      <c r="AY438" s="115"/>
      <c r="AZ438" s="119"/>
      <c r="CD438" s="119"/>
    </row>
    <row r="439" ht="21.0" customHeight="1">
      <c r="A439" s="119"/>
      <c r="B439" s="90"/>
      <c r="C439" s="119"/>
      <c r="D439" s="332"/>
      <c r="E439" s="90"/>
      <c r="F439" s="92"/>
      <c r="G439" s="92"/>
      <c r="H439" s="92"/>
      <c r="I439" s="119"/>
      <c r="J439" s="119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119"/>
      <c r="V439" s="119"/>
      <c r="W439" s="119"/>
      <c r="X439" s="119"/>
      <c r="Y439" s="119"/>
      <c r="Z439" s="23"/>
      <c r="AA439" s="119"/>
      <c r="AB439" s="337"/>
      <c r="AC439" s="115"/>
      <c r="AD439" s="102"/>
      <c r="AE439" s="4"/>
      <c r="AF439" s="103"/>
      <c r="AG439" s="104"/>
      <c r="AH439" s="105"/>
      <c r="AI439" s="106"/>
      <c r="AJ439" s="109"/>
      <c r="AK439" s="111"/>
      <c r="AL439" s="338"/>
      <c r="AM439" s="339"/>
      <c r="AN439" s="340"/>
      <c r="AO439" s="341"/>
      <c r="AP439" s="115"/>
      <c r="AQ439" s="341"/>
      <c r="AR439" s="115"/>
      <c r="AS439" s="341"/>
      <c r="AT439" s="115"/>
      <c r="AU439" s="341"/>
      <c r="AV439" s="115"/>
      <c r="AW439" s="115"/>
      <c r="AX439" s="115"/>
      <c r="AY439" s="115"/>
      <c r="AZ439" s="119"/>
      <c r="CD439" s="119"/>
    </row>
    <row r="440" ht="21.0" customHeight="1">
      <c r="A440" s="119"/>
      <c r="B440" s="90"/>
      <c r="C440" s="119"/>
      <c r="D440" s="332"/>
      <c r="E440" s="90"/>
      <c r="F440" s="92"/>
      <c r="G440" s="92"/>
      <c r="H440" s="92"/>
      <c r="I440" s="119"/>
      <c r="J440" s="119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119"/>
      <c r="V440" s="119"/>
      <c r="W440" s="119"/>
      <c r="X440" s="119"/>
      <c r="Y440" s="119"/>
      <c r="Z440" s="23"/>
      <c r="AA440" s="119"/>
      <c r="AB440" s="337"/>
      <c r="AC440" s="115"/>
      <c r="AD440" s="102"/>
      <c r="AE440" s="4"/>
      <c r="AF440" s="103"/>
      <c r="AG440" s="104"/>
      <c r="AH440" s="105"/>
      <c r="AI440" s="106"/>
      <c r="AJ440" s="109"/>
      <c r="AK440" s="111"/>
      <c r="AL440" s="338"/>
      <c r="AM440" s="339"/>
      <c r="AN440" s="340"/>
      <c r="AO440" s="341"/>
      <c r="AP440" s="115"/>
      <c r="AQ440" s="341"/>
      <c r="AR440" s="115"/>
      <c r="AS440" s="341"/>
      <c r="AT440" s="115"/>
      <c r="AU440" s="341"/>
      <c r="AV440" s="115"/>
      <c r="AW440" s="115"/>
      <c r="AX440" s="115"/>
      <c r="AY440" s="115"/>
      <c r="AZ440" s="119"/>
      <c r="CD440" s="119"/>
    </row>
    <row r="441" ht="21.0" customHeight="1">
      <c r="A441" s="119"/>
      <c r="B441" s="90"/>
      <c r="C441" s="119"/>
      <c r="D441" s="332"/>
      <c r="E441" s="90"/>
      <c r="F441" s="92"/>
      <c r="G441" s="92"/>
      <c r="H441" s="92"/>
      <c r="I441" s="119"/>
      <c r="J441" s="119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119"/>
      <c r="V441" s="119"/>
      <c r="W441" s="119"/>
      <c r="X441" s="119"/>
      <c r="Y441" s="119"/>
      <c r="Z441" s="23"/>
      <c r="AA441" s="119"/>
      <c r="AB441" s="337"/>
      <c r="AC441" s="115"/>
      <c r="AD441" s="102"/>
      <c r="AE441" s="4"/>
      <c r="AF441" s="103"/>
      <c r="AG441" s="104"/>
      <c r="AH441" s="105"/>
      <c r="AI441" s="106"/>
      <c r="AJ441" s="109"/>
      <c r="AK441" s="111"/>
      <c r="AL441" s="338"/>
      <c r="AM441" s="339"/>
      <c r="AN441" s="340"/>
      <c r="AO441" s="341"/>
      <c r="AP441" s="115"/>
      <c r="AQ441" s="341"/>
      <c r="AR441" s="115"/>
      <c r="AS441" s="341"/>
      <c r="AT441" s="115"/>
      <c r="AU441" s="341"/>
      <c r="AV441" s="115"/>
      <c r="AW441" s="115"/>
      <c r="AX441" s="115"/>
      <c r="AY441" s="115"/>
      <c r="AZ441" s="119"/>
      <c r="CD441" s="119"/>
    </row>
    <row r="442" ht="21.0" customHeight="1">
      <c r="A442" s="119"/>
      <c r="B442" s="90"/>
      <c r="C442" s="119"/>
      <c r="D442" s="332"/>
      <c r="E442" s="90"/>
      <c r="F442" s="92"/>
      <c r="G442" s="92"/>
      <c r="H442" s="92"/>
      <c r="I442" s="119"/>
      <c r="J442" s="119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119"/>
      <c r="V442" s="119"/>
      <c r="W442" s="119"/>
      <c r="X442" s="119"/>
      <c r="Y442" s="119"/>
      <c r="Z442" s="23"/>
      <c r="AA442" s="119"/>
      <c r="AB442" s="337"/>
      <c r="AC442" s="115"/>
      <c r="AD442" s="102"/>
      <c r="AE442" s="4"/>
      <c r="AF442" s="103"/>
      <c r="AG442" s="104"/>
      <c r="AH442" s="105"/>
      <c r="AI442" s="106"/>
      <c r="AJ442" s="109"/>
      <c r="AK442" s="111"/>
      <c r="AL442" s="338"/>
      <c r="AM442" s="339"/>
      <c r="AN442" s="340"/>
      <c r="AO442" s="341"/>
      <c r="AP442" s="115"/>
      <c r="AQ442" s="341"/>
      <c r="AR442" s="115"/>
      <c r="AS442" s="341"/>
      <c r="AT442" s="115"/>
      <c r="AU442" s="341"/>
      <c r="AV442" s="115"/>
      <c r="AW442" s="115"/>
      <c r="AX442" s="115"/>
      <c r="AY442" s="115"/>
      <c r="AZ442" s="119"/>
      <c r="CD442" s="119"/>
    </row>
    <row r="443" ht="21.0" customHeight="1">
      <c r="A443" s="119"/>
      <c r="B443" s="90"/>
      <c r="C443" s="119"/>
      <c r="D443" s="332"/>
      <c r="E443" s="90"/>
      <c r="F443" s="92"/>
      <c r="G443" s="92"/>
      <c r="H443" s="92"/>
      <c r="I443" s="119"/>
      <c r="J443" s="119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119"/>
      <c r="V443" s="119"/>
      <c r="W443" s="119"/>
      <c r="X443" s="119"/>
      <c r="Y443" s="119"/>
      <c r="Z443" s="23"/>
      <c r="AA443" s="119"/>
      <c r="AB443" s="337"/>
      <c r="AC443" s="115"/>
      <c r="AD443" s="102"/>
      <c r="AE443" s="4"/>
      <c r="AF443" s="103"/>
      <c r="AG443" s="104"/>
      <c r="AH443" s="105"/>
      <c r="AI443" s="106"/>
      <c r="AJ443" s="109"/>
      <c r="AK443" s="111"/>
      <c r="AL443" s="338"/>
      <c r="AM443" s="339"/>
      <c r="AN443" s="340"/>
      <c r="AO443" s="341"/>
      <c r="AP443" s="115"/>
      <c r="AQ443" s="341"/>
      <c r="AR443" s="115"/>
      <c r="AS443" s="341"/>
      <c r="AT443" s="115"/>
      <c r="AU443" s="341"/>
      <c r="AV443" s="115"/>
      <c r="AW443" s="115"/>
      <c r="AX443" s="115"/>
      <c r="AY443" s="115"/>
      <c r="AZ443" s="119"/>
      <c r="CD443" s="119"/>
    </row>
    <row r="444" ht="21.0" customHeight="1">
      <c r="A444" s="119"/>
      <c r="B444" s="90"/>
      <c r="C444" s="119"/>
      <c r="D444" s="332"/>
      <c r="E444" s="90"/>
      <c r="F444" s="92"/>
      <c r="G444" s="92"/>
      <c r="H444" s="92"/>
      <c r="I444" s="119"/>
      <c r="J444" s="119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119"/>
      <c r="V444" s="119"/>
      <c r="W444" s="119"/>
      <c r="X444" s="119"/>
      <c r="Y444" s="119"/>
      <c r="Z444" s="23"/>
      <c r="AA444" s="119"/>
      <c r="AB444" s="337"/>
      <c r="AC444" s="115"/>
      <c r="AD444" s="102"/>
      <c r="AE444" s="4"/>
      <c r="AF444" s="103"/>
      <c r="AG444" s="104"/>
      <c r="AH444" s="105"/>
      <c r="AI444" s="106"/>
      <c r="AJ444" s="109"/>
      <c r="AK444" s="111"/>
      <c r="AL444" s="338"/>
      <c r="AM444" s="339"/>
      <c r="AN444" s="340"/>
      <c r="AO444" s="341"/>
      <c r="AP444" s="115"/>
      <c r="AQ444" s="341"/>
      <c r="AR444" s="115"/>
      <c r="AS444" s="341"/>
      <c r="AT444" s="115"/>
      <c r="AU444" s="341"/>
      <c r="AV444" s="115"/>
      <c r="AW444" s="115"/>
      <c r="AX444" s="115"/>
      <c r="AY444" s="115"/>
      <c r="AZ444" s="119"/>
      <c r="CD444" s="119"/>
    </row>
    <row r="445" ht="21.0" customHeight="1">
      <c r="A445" s="119"/>
      <c r="B445" s="90"/>
      <c r="C445" s="119"/>
      <c r="D445" s="332"/>
      <c r="E445" s="90"/>
      <c r="F445" s="92"/>
      <c r="G445" s="92"/>
      <c r="H445" s="92"/>
      <c r="I445" s="119"/>
      <c r="J445" s="119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119"/>
      <c r="V445" s="119"/>
      <c r="W445" s="119"/>
      <c r="X445" s="119"/>
      <c r="Y445" s="119"/>
      <c r="Z445" s="23"/>
      <c r="AA445" s="119"/>
      <c r="AB445" s="337"/>
      <c r="AC445" s="115"/>
      <c r="AD445" s="102"/>
      <c r="AE445" s="4"/>
      <c r="AF445" s="103"/>
      <c r="AG445" s="104"/>
      <c r="AH445" s="105"/>
      <c r="AI445" s="106"/>
      <c r="AJ445" s="109"/>
      <c r="AK445" s="111"/>
      <c r="AL445" s="338"/>
      <c r="AM445" s="339"/>
      <c r="AN445" s="340"/>
      <c r="AO445" s="341"/>
      <c r="AP445" s="115"/>
      <c r="AQ445" s="341"/>
      <c r="AR445" s="115"/>
      <c r="AS445" s="341"/>
      <c r="AT445" s="115"/>
      <c r="AU445" s="341"/>
      <c r="AV445" s="115"/>
      <c r="AW445" s="115"/>
      <c r="AX445" s="115"/>
      <c r="AY445" s="115"/>
      <c r="AZ445" s="119"/>
      <c r="CD445" s="119"/>
    </row>
    <row r="446" ht="21.0" customHeight="1">
      <c r="A446" s="119"/>
      <c r="B446" s="90"/>
      <c r="C446" s="119"/>
      <c r="D446" s="332"/>
      <c r="E446" s="90"/>
      <c r="F446" s="92"/>
      <c r="G446" s="92"/>
      <c r="H446" s="92"/>
      <c r="I446" s="119"/>
      <c r="J446" s="119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119"/>
      <c r="V446" s="119"/>
      <c r="W446" s="119"/>
      <c r="X446" s="119"/>
      <c r="Y446" s="119"/>
      <c r="Z446" s="23"/>
      <c r="AA446" s="119"/>
      <c r="AB446" s="337"/>
      <c r="AC446" s="115"/>
      <c r="AD446" s="102"/>
      <c r="AE446" s="4"/>
      <c r="AF446" s="103"/>
      <c r="AG446" s="104"/>
      <c r="AH446" s="105"/>
      <c r="AI446" s="106"/>
      <c r="AJ446" s="109"/>
      <c r="AK446" s="111"/>
      <c r="AL446" s="338"/>
      <c r="AM446" s="339"/>
      <c r="AN446" s="340"/>
      <c r="AO446" s="341"/>
      <c r="AP446" s="115"/>
      <c r="AQ446" s="341"/>
      <c r="AR446" s="115"/>
      <c r="AS446" s="341"/>
      <c r="AT446" s="115"/>
      <c r="AU446" s="341"/>
      <c r="AV446" s="115"/>
      <c r="AW446" s="115"/>
      <c r="AX446" s="115"/>
      <c r="AY446" s="115"/>
      <c r="AZ446" s="119"/>
      <c r="CD446" s="119"/>
    </row>
    <row r="447" ht="21.0" customHeight="1">
      <c r="A447" s="119"/>
      <c r="B447" s="90"/>
      <c r="C447" s="119"/>
      <c r="D447" s="332"/>
      <c r="E447" s="90"/>
      <c r="F447" s="92"/>
      <c r="G447" s="92"/>
      <c r="H447" s="92"/>
      <c r="I447" s="119"/>
      <c r="J447" s="119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119"/>
      <c r="V447" s="119"/>
      <c r="W447" s="119"/>
      <c r="X447" s="119"/>
      <c r="Y447" s="119"/>
      <c r="Z447" s="23"/>
      <c r="AA447" s="119"/>
      <c r="AB447" s="337"/>
      <c r="AC447" s="115"/>
      <c r="AD447" s="102"/>
      <c r="AE447" s="4"/>
      <c r="AF447" s="103"/>
      <c r="AG447" s="104"/>
      <c r="AH447" s="105"/>
      <c r="AI447" s="106"/>
      <c r="AJ447" s="109"/>
      <c r="AK447" s="111"/>
      <c r="AL447" s="338"/>
      <c r="AM447" s="339"/>
      <c r="AN447" s="340"/>
      <c r="AO447" s="341"/>
      <c r="AP447" s="115"/>
      <c r="AQ447" s="341"/>
      <c r="AR447" s="115"/>
      <c r="AS447" s="341"/>
      <c r="AT447" s="115"/>
      <c r="AU447" s="341"/>
      <c r="AV447" s="115"/>
      <c r="AW447" s="115"/>
      <c r="AX447" s="115"/>
      <c r="AY447" s="115"/>
      <c r="AZ447" s="119"/>
      <c r="CD447" s="119"/>
    </row>
    <row r="448" ht="21.0" customHeight="1">
      <c r="A448" s="119"/>
      <c r="B448" s="90"/>
      <c r="C448" s="119"/>
      <c r="D448" s="332"/>
      <c r="E448" s="90"/>
      <c r="F448" s="92"/>
      <c r="G448" s="92"/>
      <c r="H448" s="92"/>
      <c r="I448" s="119"/>
      <c r="J448" s="119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119"/>
      <c r="V448" s="119"/>
      <c r="W448" s="119"/>
      <c r="X448" s="119"/>
      <c r="Y448" s="119"/>
      <c r="Z448" s="23"/>
      <c r="AA448" s="119"/>
      <c r="AB448" s="337"/>
      <c r="AC448" s="115"/>
      <c r="AD448" s="102"/>
      <c r="AE448" s="4"/>
      <c r="AF448" s="103"/>
      <c r="AG448" s="104"/>
      <c r="AH448" s="105"/>
      <c r="AI448" s="106"/>
      <c r="AJ448" s="109"/>
      <c r="AK448" s="111"/>
      <c r="AL448" s="338"/>
      <c r="AM448" s="339"/>
      <c r="AN448" s="340"/>
      <c r="AO448" s="341"/>
      <c r="AP448" s="115"/>
      <c r="AQ448" s="341"/>
      <c r="AR448" s="115"/>
      <c r="AS448" s="341"/>
      <c r="AT448" s="115"/>
      <c r="AU448" s="341"/>
      <c r="AV448" s="115"/>
      <c r="AW448" s="115"/>
      <c r="AX448" s="115"/>
      <c r="AY448" s="115"/>
      <c r="AZ448" s="119"/>
      <c r="CD448" s="119"/>
    </row>
    <row r="449" ht="21.0" customHeight="1">
      <c r="A449" s="119"/>
      <c r="B449" s="90"/>
      <c r="C449" s="119"/>
      <c r="D449" s="332"/>
      <c r="E449" s="90"/>
      <c r="F449" s="92"/>
      <c r="G449" s="92"/>
      <c r="H449" s="92"/>
      <c r="I449" s="119"/>
      <c r="J449" s="119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119"/>
      <c r="V449" s="119"/>
      <c r="W449" s="119"/>
      <c r="X449" s="119"/>
      <c r="Y449" s="119"/>
      <c r="Z449" s="23"/>
      <c r="AA449" s="119"/>
      <c r="AB449" s="337"/>
      <c r="AC449" s="115"/>
      <c r="AD449" s="102"/>
      <c r="AE449" s="4"/>
      <c r="AF449" s="103"/>
      <c r="AG449" s="104"/>
      <c r="AH449" s="105"/>
      <c r="AI449" s="106"/>
      <c r="AJ449" s="109"/>
      <c r="AK449" s="111"/>
      <c r="AL449" s="338"/>
      <c r="AM449" s="339"/>
      <c r="AN449" s="340"/>
      <c r="AO449" s="341"/>
      <c r="AP449" s="115"/>
      <c r="AQ449" s="341"/>
      <c r="AR449" s="115"/>
      <c r="AS449" s="341"/>
      <c r="AT449" s="115"/>
      <c r="AU449" s="341"/>
      <c r="AV449" s="115"/>
      <c r="AW449" s="115"/>
      <c r="AX449" s="115"/>
      <c r="AY449" s="115"/>
      <c r="AZ449" s="119"/>
      <c r="CD449" s="119"/>
    </row>
    <row r="450" ht="21.0" customHeight="1">
      <c r="A450" s="119"/>
      <c r="B450" s="90"/>
      <c r="C450" s="119"/>
      <c r="D450" s="332"/>
      <c r="E450" s="90"/>
      <c r="F450" s="92"/>
      <c r="G450" s="92"/>
      <c r="H450" s="92"/>
      <c r="I450" s="119"/>
      <c r="J450" s="119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119"/>
      <c r="V450" s="119"/>
      <c r="W450" s="119"/>
      <c r="X450" s="119"/>
      <c r="Y450" s="119"/>
      <c r="Z450" s="23"/>
      <c r="AA450" s="119"/>
      <c r="AB450" s="337"/>
      <c r="AC450" s="115"/>
      <c r="AD450" s="102"/>
      <c r="AE450" s="4"/>
      <c r="AF450" s="103"/>
      <c r="AG450" s="104"/>
      <c r="AH450" s="105"/>
      <c r="AI450" s="106"/>
      <c r="AJ450" s="109"/>
      <c r="AK450" s="111"/>
      <c r="AL450" s="338"/>
      <c r="AM450" s="339"/>
      <c r="AN450" s="340"/>
      <c r="AO450" s="341"/>
      <c r="AP450" s="115"/>
      <c r="AQ450" s="341"/>
      <c r="AR450" s="115"/>
      <c r="AS450" s="341"/>
      <c r="AT450" s="115"/>
      <c r="AU450" s="341"/>
      <c r="AV450" s="115"/>
      <c r="AW450" s="115"/>
      <c r="AX450" s="115"/>
      <c r="AY450" s="115"/>
      <c r="AZ450" s="119"/>
      <c r="CD450" s="119"/>
    </row>
    <row r="451" ht="21.0" customHeight="1">
      <c r="A451" s="119"/>
      <c r="B451" s="90"/>
      <c r="C451" s="119"/>
      <c r="D451" s="332"/>
      <c r="E451" s="90"/>
      <c r="F451" s="92"/>
      <c r="G451" s="92"/>
      <c r="H451" s="92"/>
      <c r="I451" s="119"/>
      <c r="J451" s="119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119"/>
      <c r="V451" s="119"/>
      <c r="W451" s="119"/>
      <c r="X451" s="119"/>
      <c r="Y451" s="119"/>
      <c r="Z451" s="23"/>
      <c r="AA451" s="119"/>
      <c r="AB451" s="337"/>
      <c r="AC451" s="115"/>
      <c r="AD451" s="102"/>
      <c r="AE451" s="4"/>
      <c r="AF451" s="103"/>
      <c r="AG451" s="104"/>
      <c r="AH451" s="105"/>
      <c r="AI451" s="106"/>
      <c r="AJ451" s="109"/>
      <c r="AK451" s="111"/>
      <c r="AL451" s="338"/>
      <c r="AM451" s="339"/>
      <c r="AN451" s="340"/>
      <c r="AO451" s="341"/>
      <c r="AP451" s="115"/>
      <c r="AQ451" s="341"/>
      <c r="AR451" s="115"/>
      <c r="AS451" s="341"/>
      <c r="AT451" s="115"/>
      <c r="AU451" s="341"/>
      <c r="AV451" s="115"/>
      <c r="AW451" s="115"/>
      <c r="AX451" s="115"/>
      <c r="AY451" s="115"/>
      <c r="AZ451" s="119"/>
      <c r="CD451" s="119"/>
    </row>
    <row r="452" ht="21.0" customHeight="1">
      <c r="A452" s="119"/>
      <c r="B452" s="90"/>
      <c r="C452" s="119"/>
      <c r="D452" s="332"/>
      <c r="E452" s="90"/>
      <c r="F452" s="92"/>
      <c r="G452" s="92"/>
      <c r="H452" s="92"/>
      <c r="I452" s="119"/>
      <c r="J452" s="119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119"/>
      <c r="V452" s="119"/>
      <c r="W452" s="119"/>
      <c r="X452" s="119"/>
      <c r="Y452" s="119"/>
      <c r="Z452" s="23"/>
      <c r="AA452" s="119"/>
      <c r="AB452" s="337"/>
      <c r="AC452" s="115"/>
      <c r="AD452" s="102"/>
      <c r="AE452" s="4"/>
      <c r="AF452" s="103"/>
      <c r="AG452" s="104"/>
      <c r="AH452" s="105"/>
      <c r="AI452" s="106"/>
      <c r="AJ452" s="109"/>
      <c r="AK452" s="111"/>
      <c r="AL452" s="338"/>
      <c r="AM452" s="339"/>
      <c r="AN452" s="340"/>
      <c r="AO452" s="341"/>
      <c r="AP452" s="115"/>
      <c r="AQ452" s="341"/>
      <c r="AR452" s="115"/>
      <c r="AS452" s="341"/>
      <c r="AT452" s="115"/>
      <c r="AU452" s="341"/>
      <c r="AV452" s="115"/>
      <c r="AW452" s="115"/>
      <c r="AX452" s="115"/>
      <c r="AY452" s="115"/>
      <c r="AZ452" s="119"/>
      <c r="CD452" s="119"/>
    </row>
    <row r="453" ht="21.0" customHeight="1">
      <c r="A453" s="119"/>
      <c r="B453" s="90"/>
      <c r="C453" s="119"/>
      <c r="D453" s="332"/>
      <c r="E453" s="90"/>
      <c r="F453" s="92"/>
      <c r="G453" s="92"/>
      <c r="H453" s="92"/>
      <c r="I453" s="119"/>
      <c r="J453" s="119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119"/>
      <c r="V453" s="119"/>
      <c r="W453" s="119"/>
      <c r="X453" s="119"/>
      <c r="Y453" s="119"/>
      <c r="Z453" s="23"/>
      <c r="AA453" s="119"/>
      <c r="AB453" s="337"/>
      <c r="AC453" s="115"/>
      <c r="AD453" s="102"/>
      <c r="AE453" s="4"/>
      <c r="AF453" s="103"/>
      <c r="AG453" s="104"/>
      <c r="AH453" s="105"/>
      <c r="AI453" s="106"/>
      <c r="AJ453" s="109"/>
      <c r="AK453" s="111"/>
      <c r="AL453" s="338"/>
      <c r="AM453" s="339"/>
      <c r="AN453" s="340"/>
      <c r="AO453" s="341"/>
      <c r="AP453" s="115"/>
      <c r="AQ453" s="341"/>
      <c r="AR453" s="115"/>
      <c r="AS453" s="341"/>
      <c r="AT453" s="115"/>
      <c r="AU453" s="341"/>
      <c r="AV453" s="115"/>
      <c r="AW453" s="115"/>
      <c r="AX453" s="115"/>
      <c r="AY453" s="115"/>
      <c r="AZ453" s="119"/>
      <c r="CD453" s="119"/>
    </row>
    <row r="454" ht="21.0" customHeight="1">
      <c r="A454" s="119"/>
      <c r="B454" s="90"/>
      <c r="C454" s="119"/>
      <c r="D454" s="332"/>
      <c r="E454" s="90"/>
      <c r="F454" s="92"/>
      <c r="G454" s="92"/>
      <c r="H454" s="92"/>
      <c r="I454" s="119"/>
      <c r="J454" s="119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119"/>
      <c r="V454" s="119"/>
      <c r="W454" s="119"/>
      <c r="X454" s="119"/>
      <c r="Y454" s="119"/>
      <c r="Z454" s="23"/>
      <c r="AA454" s="119"/>
      <c r="AB454" s="337"/>
      <c r="AC454" s="115"/>
      <c r="AD454" s="102"/>
      <c r="AE454" s="4"/>
      <c r="AF454" s="103"/>
      <c r="AG454" s="104"/>
      <c r="AH454" s="105"/>
      <c r="AI454" s="106"/>
      <c r="AJ454" s="109"/>
      <c r="AK454" s="111"/>
      <c r="AL454" s="338"/>
      <c r="AM454" s="339"/>
      <c r="AN454" s="340"/>
      <c r="AO454" s="341"/>
      <c r="AP454" s="115"/>
      <c r="AQ454" s="341"/>
      <c r="AR454" s="115"/>
      <c r="AS454" s="341"/>
      <c r="AT454" s="115"/>
      <c r="AU454" s="341"/>
      <c r="AV454" s="115"/>
      <c r="AW454" s="115"/>
      <c r="AX454" s="115"/>
      <c r="AY454" s="115"/>
      <c r="AZ454" s="119"/>
      <c r="CD454" s="119"/>
    </row>
    <row r="455" ht="21.0" customHeight="1">
      <c r="A455" s="119"/>
      <c r="B455" s="90"/>
      <c r="C455" s="119"/>
      <c r="D455" s="332"/>
      <c r="E455" s="90"/>
      <c r="F455" s="92"/>
      <c r="G455" s="92"/>
      <c r="H455" s="92"/>
      <c r="I455" s="119"/>
      <c r="J455" s="119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119"/>
      <c r="V455" s="119"/>
      <c r="W455" s="119"/>
      <c r="X455" s="119"/>
      <c r="Y455" s="119"/>
      <c r="Z455" s="23"/>
      <c r="AA455" s="119"/>
      <c r="AB455" s="337"/>
      <c r="AC455" s="115"/>
      <c r="AD455" s="102"/>
      <c r="AE455" s="4"/>
      <c r="AF455" s="103"/>
      <c r="AG455" s="104"/>
      <c r="AH455" s="105"/>
      <c r="AI455" s="106"/>
      <c r="AJ455" s="109"/>
      <c r="AK455" s="111"/>
      <c r="AL455" s="338"/>
      <c r="AM455" s="339"/>
      <c r="AN455" s="340"/>
      <c r="AO455" s="341"/>
      <c r="AP455" s="115"/>
      <c r="AQ455" s="341"/>
      <c r="AR455" s="115"/>
      <c r="AS455" s="341"/>
      <c r="AT455" s="115"/>
      <c r="AU455" s="341"/>
      <c r="AV455" s="115"/>
      <c r="AW455" s="115"/>
      <c r="AX455" s="115"/>
      <c r="AY455" s="115"/>
      <c r="AZ455" s="119"/>
      <c r="CD455" s="119"/>
    </row>
    <row r="456" ht="21.0" customHeight="1">
      <c r="A456" s="119"/>
      <c r="B456" s="90"/>
      <c r="C456" s="119"/>
      <c r="D456" s="332"/>
      <c r="E456" s="90"/>
      <c r="F456" s="92"/>
      <c r="G456" s="92"/>
      <c r="H456" s="92"/>
      <c r="I456" s="119"/>
      <c r="J456" s="119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119"/>
      <c r="V456" s="119"/>
      <c r="W456" s="119"/>
      <c r="X456" s="119"/>
      <c r="Y456" s="119"/>
      <c r="Z456" s="23"/>
      <c r="AA456" s="119"/>
      <c r="AB456" s="337"/>
      <c r="AC456" s="115"/>
      <c r="AD456" s="102"/>
      <c r="AE456" s="4"/>
      <c r="AF456" s="103"/>
      <c r="AG456" s="104"/>
      <c r="AH456" s="105"/>
      <c r="AI456" s="106"/>
      <c r="AJ456" s="109"/>
      <c r="AK456" s="111"/>
      <c r="AL456" s="338"/>
      <c r="AM456" s="339"/>
      <c r="AN456" s="340"/>
      <c r="AO456" s="341"/>
      <c r="AP456" s="115"/>
      <c r="AQ456" s="341"/>
      <c r="AR456" s="115"/>
      <c r="AS456" s="341"/>
      <c r="AT456" s="115"/>
      <c r="AU456" s="341"/>
      <c r="AV456" s="115"/>
      <c r="AW456" s="115"/>
      <c r="AX456" s="115"/>
      <c r="AY456" s="115"/>
      <c r="AZ456" s="119"/>
      <c r="CD456" s="119"/>
    </row>
    <row r="457" ht="21.0" customHeight="1">
      <c r="A457" s="119"/>
      <c r="B457" s="90"/>
      <c r="C457" s="119"/>
      <c r="D457" s="332"/>
      <c r="E457" s="90"/>
      <c r="F457" s="92"/>
      <c r="G457" s="92"/>
      <c r="H457" s="92"/>
      <c r="I457" s="119"/>
      <c r="J457" s="119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119"/>
      <c r="V457" s="119"/>
      <c r="W457" s="119"/>
      <c r="X457" s="119"/>
      <c r="Y457" s="119"/>
      <c r="Z457" s="23"/>
      <c r="AA457" s="119"/>
      <c r="AB457" s="337"/>
      <c r="AC457" s="115"/>
      <c r="AD457" s="102"/>
      <c r="AE457" s="4"/>
      <c r="AF457" s="103"/>
      <c r="AG457" s="104"/>
      <c r="AH457" s="105"/>
      <c r="AI457" s="106"/>
      <c r="AJ457" s="109"/>
      <c r="AK457" s="111"/>
      <c r="AL457" s="338"/>
      <c r="AM457" s="339"/>
      <c r="AN457" s="340"/>
      <c r="AO457" s="341"/>
      <c r="AP457" s="115"/>
      <c r="AQ457" s="341"/>
      <c r="AR457" s="115"/>
      <c r="AS457" s="341"/>
      <c r="AT457" s="115"/>
      <c r="AU457" s="341"/>
      <c r="AV457" s="115"/>
      <c r="AW457" s="115"/>
      <c r="AX457" s="115"/>
      <c r="AY457" s="115"/>
      <c r="AZ457" s="119"/>
      <c r="CD457" s="119"/>
    </row>
    <row r="458" ht="21.0" customHeight="1">
      <c r="A458" s="119"/>
      <c r="B458" s="90"/>
      <c r="C458" s="119"/>
      <c r="D458" s="332"/>
      <c r="E458" s="90"/>
      <c r="F458" s="92"/>
      <c r="G458" s="92"/>
      <c r="H458" s="92"/>
      <c r="I458" s="119"/>
      <c r="J458" s="119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119"/>
      <c r="V458" s="119"/>
      <c r="W458" s="119"/>
      <c r="X458" s="119"/>
      <c r="Y458" s="119"/>
      <c r="Z458" s="23"/>
      <c r="AA458" s="119"/>
      <c r="AB458" s="337"/>
      <c r="AC458" s="115"/>
      <c r="AD458" s="102"/>
      <c r="AE458" s="4"/>
      <c r="AF458" s="103"/>
      <c r="AG458" s="104"/>
      <c r="AH458" s="105"/>
      <c r="AI458" s="106"/>
      <c r="AJ458" s="109"/>
      <c r="AK458" s="111"/>
      <c r="AL458" s="338"/>
      <c r="AM458" s="339"/>
      <c r="AN458" s="340"/>
      <c r="AO458" s="341"/>
      <c r="AP458" s="115"/>
      <c r="AQ458" s="341"/>
      <c r="AR458" s="115"/>
      <c r="AS458" s="341"/>
      <c r="AT458" s="115"/>
      <c r="AU458" s="341"/>
      <c r="AV458" s="115"/>
      <c r="AW458" s="115"/>
      <c r="AX458" s="115"/>
      <c r="AY458" s="115"/>
      <c r="AZ458" s="119"/>
      <c r="CD458" s="119"/>
    </row>
    <row r="459" ht="21.0" customHeight="1">
      <c r="A459" s="119"/>
      <c r="B459" s="90"/>
      <c r="C459" s="119"/>
      <c r="D459" s="332"/>
      <c r="E459" s="90"/>
      <c r="F459" s="92"/>
      <c r="G459" s="92"/>
      <c r="H459" s="92"/>
      <c r="I459" s="119"/>
      <c r="J459" s="119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119"/>
      <c r="V459" s="119"/>
      <c r="W459" s="119"/>
      <c r="X459" s="119"/>
      <c r="Y459" s="119"/>
      <c r="Z459" s="23"/>
      <c r="AA459" s="119"/>
      <c r="AB459" s="337"/>
      <c r="AC459" s="115"/>
      <c r="AD459" s="102"/>
      <c r="AE459" s="4"/>
      <c r="AF459" s="103"/>
      <c r="AG459" s="104"/>
      <c r="AH459" s="105"/>
      <c r="AI459" s="106"/>
      <c r="AJ459" s="109"/>
      <c r="AK459" s="111"/>
      <c r="AL459" s="338"/>
      <c r="AM459" s="339"/>
      <c r="AN459" s="340"/>
      <c r="AO459" s="341"/>
      <c r="AP459" s="115"/>
      <c r="AQ459" s="341"/>
      <c r="AR459" s="115"/>
      <c r="AS459" s="341"/>
      <c r="AT459" s="115"/>
      <c r="AU459" s="341"/>
      <c r="AV459" s="115"/>
      <c r="AW459" s="115"/>
      <c r="AX459" s="115"/>
      <c r="AY459" s="115"/>
      <c r="AZ459" s="119"/>
      <c r="CD459" s="119"/>
    </row>
    <row r="460" ht="21.0" customHeight="1">
      <c r="A460" s="119"/>
      <c r="B460" s="90"/>
      <c r="C460" s="119"/>
      <c r="D460" s="332"/>
      <c r="E460" s="90"/>
      <c r="F460" s="92"/>
      <c r="G460" s="92"/>
      <c r="H460" s="92"/>
      <c r="I460" s="119"/>
      <c r="J460" s="119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119"/>
      <c r="V460" s="119"/>
      <c r="W460" s="119"/>
      <c r="X460" s="119"/>
      <c r="Y460" s="119"/>
      <c r="Z460" s="23"/>
      <c r="AA460" s="119"/>
      <c r="AB460" s="337"/>
      <c r="AC460" s="115"/>
      <c r="AD460" s="102"/>
      <c r="AE460" s="4"/>
      <c r="AF460" s="103"/>
      <c r="AG460" s="104"/>
      <c r="AH460" s="105"/>
      <c r="AI460" s="106"/>
      <c r="AJ460" s="109"/>
      <c r="AK460" s="111"/>
      <c r="AL460" s="338"/>
      <c r="AM460" s="339"/>
      <c r="AN460" s="340"/>
      <c r="AO460" s="341"/>
      <c r="AP460" s="115"/>
      <c r="AQ460" s="341"/>
      <c r="AR460" s="115"/>
      <c r="AS460" s="341"/>
      <c r="AT460" s="115"/>
      <c r="AU460" s="341"/>
      <c r="AV460" s="115"/>
      <c r="AW460" s="115"/>
      <c r="AX460" s="115"/>
      <c r="AY460" s="115"/>
      <c r="AZ460" s="119"/>
      <c r="CD460" s="119"/>
    </row>
    <row r="461" ht="21.0" customHeight="1">
      <c r="A461" s="119"/>
      <c r="B461" s="90"/>
      <c r="C461" s="119"/>
      <c r="D461" s="332"/>
      <c r="E461" s="90"/>
      <c r="F461" s="92"/>
      <c r="G461" s="92"/>
      <c r="H461" s="92"/>
      <c r="I461" s="119"/>
      <c r="J461" s="119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119"/>
      <c r="V461" s="119"/>
      <c r="W461" s="119"/>
      <c r="X461" s="119"/>
      <c r="Y461" s="119"/>
      <c r="Z461" s="23"/>
      <c r="AA461" s="119"/>
      <c r="AB461" s="337"/>
      <c r="AC461" s="115"/>
      <c r="AD461" s="102"/>
      <c r="AE461" s="4"/>
      <c r="AF461" s="103"/>
      <c r="AG461" s="104"/>
      <c r="AH461" s="105"/>
      <c r="AI461" s="106"/>
      <c r="AJ461" s="109"/>
      <c r="AK461" s="111"/>
      <c r="AL461" s="338"/>
      <c r="AM461" s="339"/>
      <c r="AN461" s="340"/>
      <c r="AO461" s="341"/>
      <c r="AP461" s="115"/>
      <c r="AQ461" s="341"/>
      <c r="AR461" s="115"/>
      <c r="AS461" s="341"/>
      <c r="AT461" s="115"/>
      <c r="AU461" s="341"/>
      <c r="AV461" s="115"/>
      <c r="AW461" s="115"/>
      <c r="AX461" s="115"/>
      <c r="AY461" s="115"/>
      <c r="AZ461" s="119"/>
      <c r="CD461" s="119"/>
    </row>
    <row r="462" ht="21.0" customHeight="1">
      <c r="A462" s="119"/>
      <c r="B462" s="90"/>
      <c r="C462" s="119"/>
      <c r="D462" s="332"/>
      <c r="E462" s="90"/>
      <c r="F462" s="92"/>
      <c r="G462" s="92"/>
      <c r="H462" s="92"/>
      <c r="I462" s="119"/>
      <c r="J462" s="119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119"/>
      <c r="V462" s="119"/>
      <c r="W462" s="119"/>
      <c r="X462" s="119"/>
      <c r="Y462" s="119"/>
      <c r="Z462" s="23"/>
      <c r="AA462" s="119"/>
      <c r="AB462" s="337"/>
      <c r="AC462" s="115"/>
      <c r="AD462" s="102"/>
      <c r="AE462" s="4"/>
      <c r="AF462" s="103"/>
      <c r="AG462" s="104"/>
      <c r="AH462" s="105"/>
      <c r="AI462" s="106"/>
      <c r="AJ462" s="109"/>
      <c r="AK462" s="111"/>
      <c r="AL462" s="338"/>
      <c r="AM462" s="339"/>
      <c r="AN462" s="340"/>
      <c r="AO462" s="341"/>
      <c r="AP462" s="115"/>
      <c r="AQ462" s="341"/>
      <c r="AR462" s="115"/>
      <c r="AS462" s="341"/>
      <c r="AT462" s="115"/>
      <c r="AU462" s="341"/>
      <c r="AV462" s="115"/>
      <c r="AW462" s="115"/>
      <c r="AX462" s="115"/>
      <c r="AY462" s="115"/>
      <c r="AZ462" s="119"/>
      <c r="CD462" s="119"/>
    </row>
    <row r="463" ht="21.0" customHeight="1">
      <c r="A463" s="119"/>
      <c r="B463" s="90"/>
      <c r="C463" s="119"/>
      <c r="D463" s="332"/>
      <c r="E463" s="90"/>
      <c r="F463" s="92"/>
      <c r="G463" s="92"/>
      <c r="H463" s="92"/>
      <c r="I463" s="119"/>
      <c r="J463" s="119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119"/>
      <c r="V463" s="119"/>
      <c r="W463" s="119"/>
      <c r="X463" s="119"/>
      <c r="Y463" s="119"/>
      <c r="Z463" s="23"/>
      <c r="AA463" s="119"/>
      <c r="AB463" s="337"/>
      <c r="AC463" s="115"/>
      <c r="AD463" s="102"/>
      <c r="AE463" s="4"/>
      <c r="AF463" s="103"/>
      <c r="AG463" s="104"/>
      <c r="AH463" s="105"/>
      <c r="AI463" s="106"/>
      <c r="AJ463" s="109"/>
      <c r="AK463" s="111"/>
      <c r="AL463" s="338"/>
      <c r="AM463" s="339"/>
      <c r="AN463" s="340"/>
      <c r="AO463" s="341"/>
      <c r="AP463" s="115"/>
      <c r="AQ463" s="341"/>
      <c r="AR463" s="115"/>
      <c r="AS463" s="341"/>
      <c r="AT463" s="115"/>
      <c r="AU463" s="341"/>
      <c r="AV463" s="115"/>
      <c r="AW463" s="115"/>
      <c r="AX463" s="115"/>
      <c r="AY463" s="115"/>
      <c r="AZ463" s="119"/>
      <c r="CD463" s="119"/>
    </row>
    <row r="464" ht="21.0" customHeight="1">
      <c r="A464" s="119"/>
      <c r="B464" s="90"/>
      <c r="C464" s="119"/>
      <c r="D464" s="332"/>
      <c r="E464" s="90"/>
      <c r="F464" s="92"/>
      <c r="G464" s="92"/>
      <c r="H464" s="92"/>
      <c r="I464" s="119"/>
      <c r="J464" s="119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119"/>
      <c r="V464" s="119"/>
      <c r="W464" s="119"/>
      <c r="X464" s="119"/>
      <c r="Y464" s="119"/>
      <c r="Z464" s="23"/>
      <c r="AA464" s="119"/>
      <c r="AB464" s="337"/>
      <c r="AC464" s="115"/>
      <c r="AD464" s="102"/>
      <c r="AE464" s="4"/>
      <c r="AF464" s="103"/>
      <c r="AG464" s="104"/>
      <c r="AH464" s="105"/>
      <c r="AI464" s="106"/>
      <c r="AJ464" s="109"/>
      <c r="AK464" s="111"/>
      <c r="AL464" s="338"/>
      <c r="AM464" s="339"/>
      <c r="AN464" s="340"/>
      <c r="AO464" s="341"/>
      <c r="AP464" s="115"/>
      <c r="AQ464" s="341"/>
      <c r="AR464" s="115"/>
      <c r="AS464" s="341"/>
      <c r="AT464" s="115"/>
      <c r="AU464" s="341"/>
      <c r="AV464" s="115"/>
      <c r="AW464" s="115"/>
      <c r="AX464" s="115"/>
      <c r="AY464" s="115"/>
      <c r="AZ464" s="119"/>
      <c r="CD464" s="119"/>
    </row>
    <row r="465" ht="21.0" customHeight="1">
      <c r="A465" s="119"/>
      <c r="B465" s="90"/>
      <c r="C465" s="119"/>
      <c r="D465" s="332"/>
      <c r="E465" s="90"/>
      <c r="F465" s="92"/>
      <c r="G465" s="92"/>
      <c r="H465" s="92"/>
      <c r="I465" s="119"/>
      <c r="J465" s="119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119"/>
      <c r="V465" s="119"/>
      <c r="W465" s="119"/>
      <c r="X465" s="119"/>
      <c r="Y465" s="119"/>
      <c r="Z465" s="23"/>
      <c r="AA465" s="119"/>
      <c r="AB465" s="337"/>
      <c r="AC465" s="115"/>
      <c r="AD465" s="102"/>
      <c r="AE465" s="4"/>
      <c r="AF465" s="103"/>
      <c r="AG465" s="104"/>
      <c r="AH465" s="105"/>
      <c r="AI465" s="106"/>
      <c r="AJ465" s="109"/>
      <c r="AK465" s="111"/>
      <c r="AL465" s="338"/>
      <c r="AM465" s="339"/>
      <c r="AN465" s="340"/>
      <c r="AO465" s="341"/>
      <c r="AP465" s="115"/>
      <c r="AQ465" s="341"/>
      <c r="AR465" s="115"/>
      <c r="AS465" s="341"/>
      <c r="AT465" s="115"/>
      <c r="AU465" s="341"/>
      <c r="AV465" s="115"/>
      <c r="AW465" s="115"/>
      <c r="AX465" s="115"/>
      <c r="AY465" s="115"/>
      <c r="AZ465" s="119"/>
      <c r="CD465" s="119"/>
    </row>
    <row r="466" ht="21.0" customHeight="1">
      <c r="A466" s="119"/>
      <c r="B466" s="90"/>
      <c r="C466" s="119"/>
      <c r="D466" s="332"/>
      <c r="E466" s="90"/>
      <c r="F466" s="92"/>
      <c r="G466" s="92"/>
      <c r="H466" s="92"/>
      <c r="I466" s="119"/>
      <c r="J466" s="119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119"/>
      <c r="V466" s="119"/>
      <c r="W466" s="119"/>
      <c r="X466" s="119"/>
      <c r="Y466" s="119"/>
      <c r="Z466" s="23"/>
      <c r="AA466" s="119"/>
      <c r="AB466" s="337"/>
      <c r="AC466" s="115"/>
      <c r="AD466" s="102"/>
      <c r="AE466" s="4"/>
      <c r="AF466" s="103"/>
      <c r="AG466" s="104"/>
      <c r="AH466" s="105"/>
      <c r="AI466" s="106"/>
      <c r="AJ466" s="109"/>
      <c r="AK466" s="111"/>
      <c r="AL466" s="338"/>
      <c r="AM466" s="339"/>
      <c r="AN466" s="340"/>
      <c r="AO466" s="341"/>
      <c r="AP466" s="115"/>
      <c r="AQ466" s="341"/>
      <c r="AR466" s="115"/>
      <c r="AS466" s="341"/>
      <c r="AT466" s="115"/>
      <c r="AU466" s="341"/>
      <c r="AV466" s="115"/>
      <c r="AW466" s="115"/>
      <c r="AX466" s="115"/>
      <c r="AY466" s="115"/>
      <c r="AZ466" s="119"/>
      <c r="CD466" s="119"/>
    </row>
    <row r="467" ht="21.0" customHeight="1">
      <c r="A467" s="119"/>
      <c r="B467" s="90"/>
      <c r="C467" s="119"/>
      <c r="D467" s="332"/>
      <c r="E467" s="90"/>
      <c r="F467" s="92"/>
      <c r="G467" s="92"/>
      <c r="H467" s="92"/>
      <c r="I467" s="119"/>
      <c r="J467" s="119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119"/>
      <c r="V467" s="119"/>
      <c r="W467" s="119"/>
      <c r="X467" s="119"/>
      <c r="Y467" s="119"/>
      <c r="Z467" s="23"/>
      <c r="AA467" s="119"/>
      <c r="AB467" s="337"/>
      <c r="AC467" s="115"/>
      <c r="AD467" s="102"/>
      <c r="AE467" s="4"/>
      <c r="AF467" s="103"/>
      <c r="AG467" s="104"/>
      <c r="AH467" s="105"/>
      <c r="AI467" s="106"/>
      <c r="AJ467" s="109"/>
      <c r="AK467" s="111"/>
      <c r="AL467" s="338"/>
      <c r="AM467" s="339"/>
      <c r="AN467" s="340"/>
      <c r="AO467" s="341"/>
      <c r="AP467" s="115"/>
      <c r="AQ467" s="341"/>
      <c r="AR467" s="115"/>
      <c r="AS467" s="341"/>
      <c r="AT467" s="115"/>
      <c r="AU467" s="341"/>
      <c r="AV467" s="115"/>
      <c r="AW467" s="115"/>
      <c r="AX467" s="115"/>
      <c r="AY467" s="115"/>
      <c r="AZ467" s="119"/>
      <c r="CD467" s="119"/>
    </row>
    <row r="468" ht="21.0" customHeight="1">
      <c r="A468" s="119"/>
      <c r="B468" s="90"/>
      <c r="C468" s="119"/>
      <c r="D468" s="332"/>
      <c r="E468" s="90"/>
      <c r="F468" s="92"/>
      <c r="G468" s="92"/>
      <c r="H468" s="92"/>
      <c r="I468" s="119"/>
      <c r="J468" s="119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119"/>
      <c r="V468" s="119"/>
      <c r="W468" s="119"/>
      <c r="X468" s="119"/>
      <c r="Y468" s="119"/>
      <c r="Z468" s="23"/>
      <c r="AA468" s="119"/>
      <c r="AB468" s="337"/>
      <c r="AC468" s="115"/>
      <c r="AD468" s="102"/>
      <c r="AE468" s="4"/>
      <c r="AF468" s="103"/>
      <c r="AG468" s="104"/>
      <c r="AH468" s="105"/>
      <c r="AI468" s="106"/>
      <c r="AJ468" s="109"/>
      <c r="AK468" s="111"/>
      <c r="AL468" s="338"/>
      <c r="AM468" s="339"/>
      <c r="AN468" s="340"/>
      <c r="AO468" s="341"/>
      <c r="AP468" s="115"/>
      <c r="AQ468" s="341"/>
      <c r="AR468" s="115"/>
      <c r="AS468" s="341"/>
      <c r="AT468" s="115"/>
      <c r="AU468" s="341"/>
      <c r="AV468" s="115"/>
      <c r="AW468" s="115"/>
      <c r="AX468" s="115"/>
      <c r="AY468" s="115"/>
      <c r="AZ468" s="119"/>
      <c r="CD468" s="119"/>
    </row>
    <row r="469" ht="21.0" customHeight="1">
      <c r="A469" s="119"/>
      <c r="B469" s="90"/>
      <c r="C469" s="119"/>
      <c r="D469" s="332"/>
      <c r="E469" s="90"/>
      <c r="F469" s="92"/>
      <c r="G469" s="92"/>
      <c r="H469" s="92"/>
      <c r="I469" s="119"/>
      <c r="J469" s="119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119"/>
      <c r="V469" s="119"/>
      <c r="W469" s="119"/>
      <c r="X469" s="119"/>
      <c r="Y469" s="119"/>
      <c r="Z469" s="23"/>
      <c r="AA469" s="119"/>
      <c r="AB469" s="337"/>
      <c r="AC469" s="115"/>
      <c r="AD469" s="102"/>
      <c r="AE469" s="4"/>
      <c r="AF469" s="103"/>
      <c r="AG469" s="104"/>
      <c r="AH469" s="105"/>
      <c r="AI469" s="106"/>
      <c r="AJ469" s="109"/>
      <c r="AK469" s="111"/>
      <c r="AL469" s="338"/>
      <c r="AM469" s="339"/>
      <c r="AN469" s="340"/>
      <c r="AO469" s="341"/>
      <c r="AP469" s="115"/>
      <c r="AQ469" s="341"/>
      <c r="AR469" s="115"/>
      <c r="AS469" s="341"/>
      <c r="AT469" s="115"/>
      <c r="AU469" s="341"/>
      <c r="AV469" s="115"/>
      <c r="AW469" s="115"/>
      <c r="AX469" s="115"/>
      <c r="AY469" s="115"/>
      <c r="AZ469" s="119"/>
      <c r="CD469" s="119"/>
    </row>
    <row r="470" ht="21.0" customHeight="1">
      <c r="A470" s="119"/>
      <c r="B470" s="90"/>
      <c r="C470" s="119"/>
      <c r="D470" s="332"/>
      <c r="E470" s="90"/>
      <c r="F470" s="92"/>
      <c r="G470" s="92"/>
      <c r="H470" s="92"/>
      <c r="I470" s="119"/>
      <c r="J470" s="119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119"/>
      <c r="V470" s="119"/>
      <c r="W470" s="119"/>
      <c r="X470" s="119"/>
      <c r="Y470" s="119"/>
      <c r="Z470" s="23"/>
      <c r="AA470" s="119"/>
      <c r="AB470" s="337"/>
      <c r="AC470" s="115"/>
      <c r="AD470" s="102"/>
      <c r="AE470" s="4"/>
      <c r="AF470" s="103"/>
      <c r="AG470" s="104"/>
      <c r="AH470" s="105"/>
      <c r="AI470" s="106"/>
      <c r="AJ470" s="109"/>
      <c r="AK470" s="111"/>
      <c r="AL470" s="338"/>
      <c r="AM470" s="339"/>
      <c r="AN470" s="340"/>
      <c r="AO470" s="341"/>
      <c r="AP470" s="115"/>
      <c r="AQ470" s="341"/>
      <c r="AR470" s="115"/>
      <c r="AS470" s="341"/>
      <c r="AT470" s="115"/>
      <c r="AU470" s="341"/>
      <c r="AV470" s="115"/>
      <c r="AW470" s="115"/>
      <c r="AX470" s="115"/>
      <c r="AY470" s="115"/>
      <c r="AZ470" s="119"/>
      <c r="CD470" s="119"/>
    </row>
    <row r="471" ht="21.0" customHeight="1">
      <c r="A471" s="119"/>
      <c r="B471" s="90"/>
      <c r="C471" s="119"/>
      <c r="D471" s="332"/>
      <c r="E471" s="90"/>
      <c r="F471" s="92"/>
      <c r="G471" s="92"/>
      <c r="H471" s="92"/>
      <c r="I471" s="119"/>
      <c r="J471" s="119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119"/>
      <c r="V471" s="119"/>
      <c r="W471" s="119"/>
      <c r="X471" s="119"/>
      <c r="Y471" s="119"/>
      <c r="Z471" s="23"/>
      <c r="AA471" s="119"/>
      <c r="AB471" s="337"/>
      <c r="AC471" s="115"/>
      <c r="AD471" s="102"/>
      <c r="AE471" s="4"/>
      <c r="AF471" s="103"/>
      <c r="AG471" s="104"/>
      <c r="AH471" s="105"/>
      <c r="AI471" s="106"/>
      <c r="AJ471" s="109"/>
      <c r="AK471" s="111"/>
      <c r="AL471" s="338"/>
      <c r="AM471" s="339"/>
      <c r="AN471" s="340"/>
      <c r="AO471" s="341"/>
      <c r="AP471" s="115"/>
      <c r="AQ471" s="341"/>
      <c r="AR471" s="115"/>
      <c r="AS471" s="341"/>
      <c r="AT471" s="115"/>
      <c r="AU471" s="341"/>
      <c r="AV471" s="115"/>
      <c r="AW471" s="115"/>
      <c r="AX471" s="115"/>
      <c r="AY471" s="115"/>
      <c r="AZ471" s="119"/>
      <c r="CD471" s="119"/>
    </row>
    <row r="472" ht="21.0" customHeight="1">
      <c r="A472" s="119"/>
      <c r="B472" s="90"/>
      <c r="C472" s="119"/>
      <c r="D472" s="332"/>
      <c r="E472" s="90"/>
      <c r="F472" s="92"/>
      <c r="G472" s="92"/>
      <c r="H472" s="92"/>
      <c r="I472" s="119"/>
      <c r="J472" s="119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119"/>
      <c r="V472" s="119"/>
      <c r="W472" s="119"/>
      <c r="X472" s="119"/>
      <c r="Y472" s="119"/>
      <c r="Z472" s="23"/>
      <c r="AA472" s="119"/>
      <c r="AB472" s="337"/>
      <c r="AC472" s="115"/>
      <c r="AD472" s="102"/>
      <c r="AE472" s="4"/>
      <c r="AF472" s="103"/>
      <c r="AG472" s="104"/>
      <c r="AH472" s="105"/>
      <c r="AI472" s="106"/>
      <c r="AJ472" s="109"/>
      <c r="AK472" s="111"/>
      <c r="AL472" s="338"/>
      <c r="AM472" s="339"/>
      <c r="AN472" s="340"/>
      <c r="AO472" s="341"/>
      <c r="AP472" s="115"/>
      <c r="AQ472" s="341"/>
      <c r="AR472" s="115"/>
      <c r="AS472" s="341"/>
      <c r="AT472" s="115"/>
      <c r="AU472" s="341"/>
      <c r="AV472" s="115"/>
      <c r="AW472" s="115"/>
      <c r="AX472" s="115"/>
      <c r="AY472" s="115"/>
      <c r="AZ472" s="119"/>
      <c r="CD472" s="119"/>
    </row>
    <row r="473" ht="21.0" customHeight="1">
      <c r="A473" s="119"/>
      <c r="B473" s="90"/>
      <c r="C473" s="119"/>
      <c r="D473" s="332"/>
      <c r="E473" s="90"/>
      <c r="F473" s="92"/>
      <c r="G473" s="92"/>
      <c r="H473" s="92"/>
      <c r="I473" s="119"/>
      <c r="J473" s="119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119"/>
      <c r="V473" s="119"/>
      <c r="W473" s="119"/>
      <c r="X473" s="119"/>
      <c r="Y473" s="119"/>
      <c r="Z473" s="23"/>
      <c r="AA473" s="119"/>
      <c r="AB473" s="337"/>
      <c r="AC473" s="115"/>
      <c r="AD473" s="102"/>
      <c r="AE473" s="4"/>
      <c r="AF473" s="103"/>
      <c r="AG473" s="104"/>
      <c r="AH473" s="105"/>
      <c r="AI473" s="106"/>
      <c r="AJ473" s="109"/>
      <c r="AK473" s="111"/>
      <c r="AL473" s="338"/>
      <c r="AM473" s="339"/>
      <c r="AN473" s="340"/>
      <c r="AO473" s="341"/>
      <c r="AP473" s="115"/>
      <c r="AQ473" s="341"/>
      <c r="AR473" s="115"/>
      <c r="AS473" s="341"/>
      <c r="AT473" s="115"/>
      <c r="AU473" s="341"/>
      <c r="AV473" s="115"/>
      <c r="AW473" s="115"/>
      <c r="AX473" s="115"/>
      <c r="AY473" s="115"/>
      <c r="AZ473" s="119"/>
      <c r="CD473" s="119"/>
    </row>
    <row r="474" ht="21.0" customHeight="1">
      <c r="A474" s="119"/>
      <c r="B474" s="90"/>
      <c r="C474" s="119"/>
      <c r="D474" s="332"/>
      <c r="E474" s="90"/>
      <c r="F474" s="92"/>
      <c r="G474" s="92"/>
      <c r="H474" s="92"/>
      <c r="I474" s="119"/>
      <c r="J474" s="119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119"/>
      <c r="V474" s="119"/>
      <c r="W474" s="119"/>
      <c r="X474" s="119"/>
      <c r="Y474" s="119"/>
      <c r="Z474" s="23"/>
      <c r="AA474" s="119"/>
      <c r="AB474" s="337"/>
      <c r="AC474" s="115"/>
      <c r="AD474" s="102"/>
      <c r="AE474" s="4"/>
      <c r="AF474" s="103"/>
      <c r="AG474" s="104"/>
      <c r="AH474" s="105"/>
      <c r="AI474" s="106"/>
      <c r="AJ474" s="109"/>
      <c r="AK474" s="111"/>
      <c r="AL474" s="338"/>
      <c r="AM474" s="339"/>
      <c r="AN474" s="340"/>
      <c r="AO474" s="341"/>
      <c r="AP474" s="115"/>
      <c r="AQ474" s="341"/>
      <c r="AR474" s="115"/>
      <c r="AS474" s="341"/>
      <c r="AT474" s="115"/>
      <c r="AU474" s="341"/>
      <c r="AV474" s="115"/>
      <c r="AW474" s="115"/>
      <c r="AX474" s="115"/>
      <c r="AY474" s="115"/>
      <c r="AZ474" s="119"/>
      <c r="CD474" s="119"/>
    </row>
    <row r="475" ht="21.0" customHeight="1">
      <c r="A475" s="119"/>
      <c r="B475" s="90"/>
      <c r="C475" s="119"/>
      <c r="D475" s="332"/>
      <c r="E475" s="90"/>
      <c r="F475" s="92"/>
      <c r="G475" s="92"/>
      <c r="H475" s="92"/>
      <c r="I475" s="119"/>
      <c r="J475" s="119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119"/>
      <c r="V475" s="119"/>
      <c r="W475" s="119"/>
      <c r="X475" s="119"/>
      <c r="Y475" s="119"/>
      <c r="Z475" s="23"/>
      <c r="AA475" s="119"/>
      <c r="AB475" s="337"/>
      <c r="AC475" s="115"/>
      <c r="AD475" s="102"/>
      <c r="AE475" s="4"/>
      <c r="AF475" s="103"/>
      <c r="AG475" s="104"/>
      <c r="AH475" s="105"/>
      <c r="AI475" s="106"/>
      <c r="AJ475" s="109"/>
      <c r="AK475" s="111"/>
      <c r="AL475" s="338"/>
      <c r="AM475" s="339"/>
      <c r="AN475" s="340"/>
      <c r="AO475" s="341"/>
      <c r="AP475" s="115"/>
      <c r="AQ475" s="341"/>
      <c r="AR475" s="115"/>
      <c r="AS475" s="341"/>
      <c r="AT475" s="115"/>
      <c r="AU475" s="341"/>
      <c r="AV475" s="115"/>
      <c r="AW475" s="115"/>
      <c r="AX475" s="115"/>
      <c r="AY475" s="115"/>
      <c r="AZ475" s="119"/>
      <c r="CD475" s="119"/>
    </row>
    <row r="476" ht="21.0" customHeight="1">
      <c r="A476" s="119"/>
      <c r="B476" s="90"/>
      <c r="C476" s="119"/>
      <c r="D476" s="332"/>
      <c r="E476" s="90"/>
      <c r="F476" s="92"/>
      <c r="G476" s="92"/>
      <c r="H476" s="92"/>
      <c r="I476" s="119"/>
      <c r="J476" s="119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119"/>
      <c r="V476" s="119"/>
      <c r="W476" s="119"/>
      <c r="X476" s="119"/>
      <c r="Y476" s="119"/>
      <c r="Z476" s="23"/>
      <c r="AA476" s="119"/>
      <c r="AB476" s="337"/>
      <c r="AC476" s="115"/>
      <c r="AD476" s="102"/>
      <c r="AE476" s="4"/>
      <c r="AF476" s="103"/>
      <c r="AG476" s="104"/>
      <c r="AH476" s="105"/>
      <c r="AI476" s="106"/>
      <c r="AJ476" s="109"/>
      <c r="AK476" s="111"/>
      <c r="AL476" s="338"/>
      <c r="AM476" s="339"/>
      <c r="AN476" s="340"/>
      <c r="AO476" s="341"/>
      <c r="AP476" s="115"/>
      <c r="AQ476" s="341"/>
      <c r="AR476" s="115"/>
      <c r="AS476" s="341"/>
      <c r="AT476" s="115"/>
      <c r="AU476" s="341"/>
      <c r="AV476" s="115"/>
      <c r="AW476" s="115"/>
      <c r="AX476" s="115"/>
      <c r="AY476" s="115"/>
      <c r="AZ476" s="119"/>
      <c r="CD476" s="119"/>
    </row>
    <row r="477" ht="21.0" customHeight="1">
      <c r="A477" s="119"/>
      <c r="B477" s="90"/>
      <c r="C477" s="119"/>
      <c r="D477" s="332"/>
      <c r="E477" s="90"/>
      <c r="F477" s="92"/>
      <c r="G477" s="92"/>
      <c r="H477" s="92"/>
      <c r="I477" s="119"/>
      <c r="J477" s="119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119"/>
      <c r="V477" s="119"/>
      <c r="W477" s="119"/>
      <c r="X477" s="119"/>
      <c r="Y477" s="119"/>
      <c r="Z477" s="23"/>
      <c r="AA477" s="119"/>
      <c r="AB477" s="337"/>
      <c r="AC477" s="115"/>
      <c r="AD477" s="102"/>
      <c r="AE477" s="4"/>
      <c r="AF477" s="103"/>
      <c r="AG477" s="104"/>
      <c r="AH477" s="105"/>
      <c r="AI477" s="106"/>
      <c r="AJ477" s="109"/>
      <c r="AK477" s="111"/>
      <c r="AL477" s="338"/>
      <c r="AM477" s="339"/>
      <c r="AN477" s="340"/>
      <c r="AO477" s="341"/>
      <c r="AP477" s="115"/>
      <c r="AQ477" s="341"/>
      <c r="AR477" s="115"/>
      <c r="AS477" s="341"/>
      <c r="AT477" s="115"/>
      <c r="AU477" s="341"/>
      <c r="AV477" s="115"/>
      <c r="AW477" s="115"/>
      <c r="AX477" s="115"/>
      <c r="AY477" s="115"/>
      <c r="AZ477" s="119"/>
      <c r="CD477" s="119"/>
    </row>
    <row r="478" ht="21.0" customHeight="1">
      <c r="A478" s="119"/>
      <c r="B478" s="90"/>
      <c r="C478" s="119"/>
      <c r="D478" s="332"/>
      <c r="E478" s="90"/>
      <c r="F478" s="92"/>
      <c r="G478" s="92"/>
      <c r="H478" s="92"/>
      <c r="I478" s="119"/>
      <c r="J478" s="119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119"/>
      <c r="V478" s="119"/>
      <c r="W478" s="119"/>
      <c r="X478" s="119"/>
      <c r="Y478" s="119"/>
      <c r="Z478" s="23"/>
      <c r="AA478" s="119"/>
      <c r="AB478" s="337"/>
      <c r="AC478" s="115"/>
      <c r="AD478" s="102"/>
      <c r="AE478" s="4"/>
      <c r="AF478" s="103"/>
      <c r="AG478" s="104"/>
      <c r="AH478" s="105"/>
      <c r="AI478" s="106"/>
      <c r="AJ478" s="109"/>
      <c r="AK478" s="111"/>
      <c r="AL478" s="338"/>
      <c r="AM478" s="339"/>
      <c r="AN478" s="340"/>
      <c r="AO478" s="341"/>
      <c r="AP478" s="115"/>
      <c r="AQ478" s="341"/>
      <c r="AR478" s="115"/>
      <c r="AS478" s="341"/>
      <c r="AT478" s="115"/>
      <c r="AU478" s="341"/>
      <c r="AV478" s="115"/>
      <c r="AW478" s="115"/>
      <c r="AX478" s="115"/>
      <c r="AY478" s="115"/>
      <c r="AZ478" s="119"/>
      <c r="CD478" s="119"/>
    </row>
    <row r="479" ht="21.0" customHeight="1">
      <c r="A479" s="119"/>
      <c r="B479" s="90"/>
      <c r="C479" s="119"/>
      <c r="D479" s="332"/>
      <c r="E479" s="90"/>
      <c r="F479" s="92"/>
      <c r="G479" s="92"/>
      <c r="H479" s="92"/>
      <c r="I479" s="119"/>
      <c r="J479" s="119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119"/>
      <c r="V479" s="119"/>
      <c r="W479" s="119"/>
      <c r="X479" s="119"/>
      <c r="Y479" s="119"/>
      <c r="Z479" s="23"/>
      <c r="AA479" s="119"/>
      <c r="AB479" s="337"/>
      <c r="AC479" s="115"/>
      <c r="AD479" s="102"/>
      <c r="AE479" s="4"/>
      <c r="AF479" s="103"/>
      <c r="AG479" s="104"/>
      <c r="AH479" s="105"/>
      <c r="AI479" s="106"/>
      <c r="AJ479" s="109"/>
      <c r="AK479" s="111"/>
      <c r="AL479" s="338"/>
      <c r="AM479" s="339"/>
      <c r="AN479" s="340"/>
      <c r="AO479" s="341"/>
      <c r="AP479" s="115"/>
      <c r="AQ479" s="341"/>
      <c r="AR479" s="115"/>
      <c r="AS479" s="341"/>
      <c r="AT479" s="115"/>
      <c r="AU479" s="341"/>
      <c r="AV479" s="115"/>
      <c r="AW479" s="115"/>
      <c r="AX479" s="115"/>
      <c r="AY479" s="115"/>
      <c r="AZ479" s="119"/>
      <c r="CD479" s="119"/>
    </row>
    <row r="480" ht="21.0" customHeight="1">
      <c r="A480" s="119"/>
      <c r="B480" s="90"/>
      <c r="C480" s="119"/>
      <c r="D480" s="332"/>
      <c r="E480" s="90"/>
      <c r="F480" s="92"/>
      <c r="G480" s="92"/>
      <c r="H480" s="92"/>
      <c r="I480" s="119"/>
      <c r="J480" s="119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119"/>
      <c r="V480" s="119"/>
      <c r="W480" s="119"/>
      <c r="X480" s="119"/>
      <c r="Y480" s="119"/>
      <c r="Z480" s="23"/>
      <c r="AA480" s="119"/>
      <c r="AB480" s="337"/>
      <c r="AC480" s="115"/>
      <c r="AD480" s="102"/>
      <c r="AE480" s="4"/>
      <c r="AF480" s="103"/>
      <c r="AG480" s="104"/>
      <c r="AH480" s="105"/>
      <c r="AI480" s="106"/>
      <c r="AJ480" s="109"/>
      <c r="AK480" s="111"/>
      <c r="AL480" s="338"/>
      <c r="AM480" s="339"/>
      <c r="AN480" s="340"/>
      <c r="AO480" s="341"/>
      <c r="AP480" s="115"/>
      <c r="AQ480" s="341"/>
      <c r="AR480" s="115"/>
      <c r="AS480" s="341"/>
      <c r="AT480" s="115"/>
      <c r="AU480" s="341"/>
      <c r="AV480" s="115"/>
      <c r="AW480" s="115"/>
      <c r="AX480" s="115"/>
      <c r="AY480" s="115"/>
      <c r="AZ480" s="119"/>
      <c r="CD480" s="119"/>
    </row>
    <row r="481" ht="21.0" customHeight="1">
      <c r="A481" s="119"/>
      <c r="B481" s="90"/>
      <c r="C481" s="119"/>
      <c r="D481" s="332"/>
      <c r="E481" s="90"/>
      <c r="F481" s="92"/>
      <c r="G481" s="92"/>
      <c r="H481" s="92"/>
      <c r="I481" s="119"/>
      <c r="J481" s="119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119"/>
      <c r="V481" s="119"/>
      <c r="W481" s="119"/>
      <c r="X481" s="119"/>
      <c r="Y481" s="119"/>
      <c r="Z481" s="23"/>
      <c r="AA481" s="119"/>
      <c r="AB481" s="337"/>
      <c r="AC481" s="115"/>
      <c r="AD481" s="102"/>
      <c r="AE481" s="4"/>
      <c r="AF481" s="103"/>
      <c r="AG481" s="104"/>
      <c r="AH481" s="105"/>
      <c r="AI481" s="106"/>
      <c r="AJ481" s="109"/>
      <c r="AK481" s="111"/>
      <c r="AL481" s="338"/>
      <c r="AM481" s="339"/>
      <c r="AN481" s="340"/>
      <c r="AO481" s="341"/>
      <c r="AP481" s="115"/>
      <c r="AQ481" s="341"/>
      <c r="AR481" s="115"/>
      <c r="AS481" s="341"/>
      <c r="AT481" s="115"/>
      <c r="AU481" s="341"/>
      <c r="AV481" s="115"/>
      <c r="AW481" s="115"/>
      <c r="AX481" s="115"/>
      <c r="AY481" s="115"/>
      <c r="AZ481" s="119"/>
      <c r="CD481" s="119"/>
    </row>
    <row r="482" ht="21.0" customHeight="1">
      <c r="A482" s="119"/>
      <c r="B482" s="90"/>
      <c r="C482" s="119"/>
      <c r="D482" s="332"/>
      <c r="E482" s="90"/>
      <c r="F482" s="92"/>
      <c r="G482" s="92"/>
      <c r="H482" s="92"/>
      <c r="I482" s="119"/>
      <c r="J482" s="119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119"/>
      <c r="V482" s="119"/>
      <c r="W482" s="119"/>
      <c r="X482" s="119"/>
      <c r="Y482" s="119"/>
      <c r="Z482" s="23"/>
      <c r="AA482" s="119"/>
      <c r="AB482" s="337"/>
      <c r="AC482" s="115"/>
      <c r="AD482" s="102"/>
      <c r="AE482" s="4"/>
      <c r="AF482" s="103"/>
      <c r="AG482" s="104"/>
      <c r="AH482" s="105"/>
      <c r="AI482" s="106"/>
      <c r="AJ482" s="109"/>
      <c r="AK482" s="111"/>
      <c r="AL482" s="338"/>
      <c r="AM482" s="339"/>
      <c r="AN482" s="340"/>
      <c r="AO482" s="341"/>
      <c r="AP482" s="115"/>
      <c r="AQ482" s="341"/>
      <c r="AR482" s="115"/>
      <c r="AS482" s="341"/>
      <c r="AT482" s="115"/>
      <c r="AU482" s="341"/>
      <c r="AV482" s="115"/>
      <c r="AW482" s="115"/>
      <c r="AX482" s="115"/>
      <c r="AY482" s="115"/>
      <c r="AZ482" s="119"/>
      <c r="CD482" s="119"/>
    </row>
    <row r="483" ht="21.0" customHeight="1">
      <c r="A483" s="119"/>
      <c r="B483" s="90"/>
      <c r="C483" s="119"/>
      <c r="D483" s="332"/>
      <c r="E483" s="90"/>
      <c r="F483" s="92"/>
      <c r="G483" s="92"/>
      <c r="H483" s="92"/>
      <c r="I483" s="119"/>
      <c r="J483" s="119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119"/>
      <c r="V483" s="119"/>
      <c r="W483" s="119"/>
      <c r="X483" s="119"/>
      <c r="Y483" s="119"/>
      <c r="Z483" s="23"/>
      <c r="AA483" s="119"/>
      <c r="AB483" s="337"/>
      <c r="AC483" s="115"/>
      <c r="AD483" s="102"/>
      <c r="AE483" s="4"/>
      <c r="AF483" s="103"/>
      <c r="AG483" s="104"/>
      <c r="AH483" s="105"/>
      <c r="AI483" s="106"/>
      <c r="AJ483" s="109"/>
      <c r="AK483" s="111"/>
      <c r="AL483" s="338"/>
      <c r="AM483" s="339"/>
      <c r="AN483" s="340"/>
      <c r="AO483" s="341"/>
      <c r="AP483" s="115"/>
      <c r="AQ483" s="341"/>
      <c r="AR483" s="115"/>
      <c r="AS483" s="341"/>
      <c r="AT483" s="115"/>
      <c r="AU483" s="341"/>
      <c r="AV483" s="115"/>
      <c r="AW483" s="115"/>
      <c r="AX483" s="115"/>
      <c r="AY483" s="115"/>
      <c r="AZ483" s="119"/>
      <c r="CD483" s="119"/>
    </row>
    <row r="484" ht="21.0" customHeight="1">
      <c r="A484" s="119"/>
      <c r="B484" s="90"/>
      <c r="C484" s="119"/>
      <c r="D484" s="332"/>
      <c r="E484" s="90"/>
      <c r="F484" s="92"/>
      <c r="G484" s="92"/>
      <c r="H484" s="92"/>
      <c r="I484" s="119"/>
      <c r="J484" s="119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119"/>
      <c r="V484" s="119"/>
      <c r="W484" s="119"/>
      <c r="X484" s="119"/>
      <c r="Y484" s="119"/>
      <c r="Z484" s="23"/>
      <c r="AA484" s="119"/>
      <c r="AB484" s="337"/>
      <c r="AC484" s="115"/>
      <c r="AD484" s="102"/>
      <c r="AE484" s="4"/>
      <c r="AF484" s="103"/>
      <c r="AG484" s="104"/>
      <c r="AH484" s="105"/>
      <c r="AI484" s="106"/>
      <c r="AJ484" s="109"/>
      <c r="AK484" s="111"/>
      <c r="AL484" s="338"/>
      <c r="AM484" s="339"/>
      <c r="AN484" s="340"/>
      <c r="AO484" s="341"/>
      <c r="AP484" s="115"/>
      <c r="AQ484" s="341"/>
      <c r="AR484" s="115"/>
      <c r="AS484" s="341"/>
      <c r="AT484" s="115"/>
      <c r="AU484" s="341"/>
      <c r="AV484" s="115"/>
      <c r="AW484" s="115"/>
      <c r="AX484" s="115"/>
      <c r="AY484" s="115"/>
      <c r="AZ484" s="119"/>
      <c r="CD484" s="119"/>
    </row>
    <row r="485" ht="21.0" customHeight="1">
      <c r="A485" s="119"/>
      <c r="B485" s="90"/>
      <c r="C485" s="119"/>
      <c r="D485" s="332"/>
      <c r="E485" s="90"/>
      <c r="F485" s="92"/>
      <c r="G485" s="92"/>
      <c r="H485" s="92"/>
      <c r="I485" s="119"/>
      <c r="J485" s="119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119"/>
      <c r="V485" s="119"/>
      <c r="W485" s="119"/>
      <c r="X485" s="119"/>
      <c r="Y485" s="119"/>
      <c r="Z485" s="23"/>
      <c r="AA485" s="119"/>
      <c r="AB485" s="337"/>
      <c r="AC485" s="115"/>
      <c r="AD485" s="102"/>
      <c r="AE485" s="4"/>
      <c r="AF485" s="103"/>
      <c r="AG485" s="104"/>
      <c r="AH485" s="105"/>
      <c r="AI485" s="106"/>
      <c r="AJ485" s="109"/>
      <c r="AK485" s="111"/>
      <c r="AL485" s="338"/>
      <c r="AM485" s="339"/>
      <c r="AN485" s="340"/>
      <c r="AO485" s="341"/>
      <c r="AP485" s="115"/>
      <c r="AQ485" s="341"/>
      <c r="AR485" s="115"/>
      <c r="AS485" s="341"/>
      <c r="AT485" s="115"/>
      <c r="AU485" s="341"/>
      <c r="AV485" s="115"/>
      <c r="AW485" s="115"/>
      <c r="AX485" s="115"/>
      <c r="AY485" s="115"/>
      <c r="AZ485" s="119"/>
      <c r="CD485" s="119"/>
    </row>
    <row r="486" ht="21.0" customHeight="1">
      <c r="A486" s="119"/>
      <c r="B486" s="90"/>
      <c r="C486" s="119"/>
      <c r="D486" s="332"/>
      <c r="E486" s="90"/>
      <c r="F486" s="92"/>
      <c r="G486" s="92"/>
      <c r="H486" s="92"/>
      <c r="I486" s="119"/>
      <c r="J486" s="119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119"/>
      <c r="V486" s="119"/>
      <c r="W486" s="119"/>
      <c r="X486" s="119"/>
      <c r="Y486" s="119"/>
      <c r="Z486" s="23"/>
      <c r="AA486" s="119"/>
      <c r="AB486" s="337"/>
      <c r="AC486" s="115"/>
      <c r="AD486" s="102"/>
      <c r="AE486" s="4"/>
      <c r="AF486" s="103"/>
      <c r="AG486" s="104"/>
      <c r="AH486" s="105"/>
      <c r="AI486" s="106"/>
      <c r="AJ486" s="109"/>
      <c r="AK486" s="111"/>
      <c r="AL486" s="338"/>
      <c r="AM486" s="339"/>
      <c r="AN486" s="340"/>
      <c r="AO486" s="341"/>
      <c r="AP486" s="115"/>
      <c r="AQ486" s="341"/>
      <c r="AR486" s="115"/>
      <c r="AS486" s="341"/>
      <c r="AT486" s="115"/>
      <c r="AU486" s="341"/>
      <c r="AV486" s="115"/>
      <c r="AW486" s="115"/>
      <c r="AX486" s="115"/>
      <c r="AY486" s="115"/>
      <c r="AZ486" s="119"/>
      <c r="CD486" s="119"/>
    </row>
    <row r="487" ht="21.0" customHeight="1">
      <c r="A487" s="119"/>
      <c r="B487" s="90"/>
      <c r="C487" s="119"/>
      <c r="D487" s="332"/>
      <c r="E487" s="90"/>
      <c r="F487" s="92"/>
      <c r="G487" s="92"/>
      <c r="H487" s="92"/>
      <c r="I487" s="119"/>
      <c r="J487" s="119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119"/>
      <c r="V487" s="119"/>
      <c r="W487" s="119"/>
      <c r="X487" s="119"/>
      <c r="Y487" s="119"/>
      <c r="Z487" s="23"/>
      <c r="AA487" s="119"/>
      <c r="AB487" s="337"/>
      <c r="AC487" s="115"/>
      <c r="AD487" s="102"/>
      <c r="AE487" s="4"/>
      <c r="AF487" s="103"/>
      <c r="AG487" s="104"/>
      <c r="AH487" s="105"/>
      <c r="AI487" s="106"/>
      <c r="AJ487" s="109"/>
      <c r="AK487" s="111"/>
      <c r="AL487" s="338"/>
      <c r="AM487" s="339"/>
      <c r="AN487" s="340"/>
      <c r="AO487" s="341"/>
      <c r="AP487" s="115"/>
      <c r="AQ487" s="341"/>
      <c r="AR487" s="115"/>
      <c r="AS487" s="341"/>
      <c r="AT487" s="115"/>
      <c r="AU487" s="341"/>
      <c r="AV487" s="115"/>
      <c r="AW487" s="115"/>
      <c r="AX487" s="115"/>
      <c r="AY487" s="115"/>
      <c r="AZ487" s="119"/>
      <c r="CD487" s="119"/>
    </row>
    <row r="488" ht="21.0" customHeight="1">
      <c r="A488" s="119"/>
      <c r="B488" s="90"/>
      <c r="C488" s="119"/>
      <c r="D488" s="332"/>
      <c r="E488" s="90"/>
      <c r="F488" s="92"/>
      <c r="G488" s="92"/>
      <c r="H488" s="92"/>
      <c r="I488" s="119"/>
      <c r="J488" s="119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119"/>
      <c r="V488" s="119"/>
      <c r="W488" s="119"/>
      <c r="X488" s="119"/>
      <c r="Y488" s="119"/>
      <c r="Z488" s="23"/>
      <c r="AA488" s="119"/>
      <c r="AB488" s="337"/>
      <c r="AC488" s="115"/>
      <c r="AD488" s="102"/>
      <c r="AE488" s="4"/>
      <c r="AF488" s="103"/>
      <c r="AG488" s="104"/>
      <c r="AH488" s="105"/>
      <c r="AI488" s="106"/>
      <c r="AJ488" s="109"/>
      <c r="AK488" s="111"/>
      <c r="AL488" s="338"/>
      <c r="AM488" s="339"/>
      <c r="AN488" s="340"/>
      <c r="AO488" s="341"/>
      <c r="AP488" s="115"/>
      <c r="AQ488" s="341"/>
      <c r="AR488" s="115"/>
      <c r="AS488" s="341"/>
      <c r="AT488" s="115"/>
      <c r="AU488" s="341"/>
      <c r="AV488" s="115"/>
      <c r="AW488" s="115"/>
      <c r="AX488" s="115"/>
      <c r="AY488" s="115"/>
      <c r="AZ488" s="119"/>
      <c r="CD488" s="119"/>
    </row>
    <row r="489" ht="21.0" customHeight="1">
      <c r="A489" s="119"/>
      <c r="B489" s="90"/>
      <c r="C489" s="119"/>
      <c r="D489" s="332"/>
      <c r="E489" s="90"/>
      <c r="F489" s="92"/>
      <c r="G489" s="92"/>
      <c r="H489" s="92"/>
      <c r="I489" s="119"/>
      <c r="J489" s="119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119"/>
      <c r="V489" s="119"/>
      <c r="W489" s="119"/>
      <c r="X489" s="119"/>
      <c r="Y489" s="119"/>
      <c r="Z489" s="23"/>
      <c r="AA489" s="119"/>
      <c r="AB489" s="337"/>
      <c r="AC489" s="115"/>
      <c r="AD489" s="102"/>
      <c r="AE489" s="4"/>
      <c r="AF489" s="103"/>
      <c r="AG489" s="104"/>
      <c r="AH489" s="105"/>
      <c r="AI489" s="106"/>
      <c r="AJ489" s="109"/>
      <c r="AK489" s="111"/>
      <c r="AL489" s="338"/>
      <c r="AM489" s="339"/>
      <c r="AN489" s="340"/>
      <c r="AO489" s="341"/>
      <c r="AP489" s="115"/>
      <c r="AQ489" s="341"/>
      <c r="AR489" s="115"/>
      <c r="AS489" s="341"/>
      <c r="AT489" s="115"/>
      <c r="AU489" s="341"/>
      <c r="AV489" s="115"/>
      <c r="AW489" s="115"/>
      <c r="AX489" s="115"/>
      <c r="AY489" s="115"/>
      <c r="AZ489" s="119"/>
      <c r="CD489" s="119"/>
    </row>
    <row r="490" ht="21.0" customHeight="1">
      <c r="A490" s="119"/>
      <c r="B490" s="90"/>
      <c r="C490" s="119"/>
      <c r="D490" s="332"/>
      <c r="E490" s="90"/>
      <c r="F490" s="92"/>
      <c r="G490" s="92"/>
      <c r="H490" s="92"/>
      <c r="I490" s="119"/>
      <c r="J490" s="119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119"/>
      <c r="V490" s="119"/>
      <c r="W490" s="119"/>
      <c r="X490" s="119"/>
      <c r="Y490" s="119"/>
      <c r="Z490" s="23"/>
      <c r="AA490" s="119"/>
      <c r="AB490" s="337"/>
      <c r="AC490" s="115"/>
      <c r="AD490" s="102"/>
      <c r="AE490" s="4"/>
      <c r="AF490" s="103"/>
      <c r="AG490" s="104"/>
      <c r="AH490" s="105"/>
      <c r="AI490" s="106"/>
      <c r="AJ490" s="109"/>
      <c r="AK490" s="111"/>
      <c r="AL490" s="338"/>
      <c r="AM490" s="339"/>
      <c r="AN490" s="340"/>
      <c r="AO490" s="341"/>
      <c r="AP490" s="115"/>
      <c r="AQ490" s="341"/>
      <c r="AR490" s="115"/>
      <c r="AS490" s="341"/>
      <c r="AT490" s="115"/>
      <c r="AU490" s="341"/>
      <c r="AV490" s="115"/>
      <c r="AW490" s="115"/>
      <c r="AX490" s="115"/>
      <c r="AY490" s="115"/>
      <c r="AZ490" s="119"/>
      <c r="CD490" s="119"/>
    </row>
    <row r="491" ht="21.0" customHeight="1">
      <c r="A491" s="119"/>
      <c r="B491" s="90"/>
      <c r="C491" s="119"/>
      <c r="D491" s="332"/>
      <c r="E491" s="90"/>
      <c r="F491" s="92"/>
      <c r="G491" s="92"/>
      <c r="H491" s="92"/>
      <c r="I491" s="119"/>
      <c r="J491" s="119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119"/>
      <c r="V491" s="119"/>
      <c r="W491" s="119"/>
      <c r="X491" s="119"/>
      <c r="Y491" s="119"/>
      <c r="Z491" s="23"/>
      <c r="AA491" s="119"/>
      <c r="AB491" s="337"/>
      <c r="AC491" s="115"/>
      <c r="AD491" s="102"/>
      <c r="AE491" s="4"/>
      <c r="AF491" s="103"/>
      <c r="AG491" s="104"/>
      <c r="AH491" s="105"/>
      <c r="AI491" s="106"/>
      <c r="AJ491" s="109"/>
      <c r="AK491" s="111"/>
      <c r="AL491" s="338"/>
      <c r="AM491" s="339"/>
      <c r="AN491" s="340"/>
      <c r="AO491" s="341"/>
      <c r="AP491" s="115"/>
      <c r="AQ491" s="341"/>
      <c r="AR491" s="115"/>
      <c r="AS491" s="341"/>
      <c r="AT491" s="115"/>
      <c r="AU491" s="341"/>
      <c r="AV491" s="115"/>
      <c r="AW491" s="115"/>
      <c r="AX491" s="115"/>
      <c r="AY491" s="115"/>
      <c r="AZ491" s="119"/>
      <c r="CD491" s="119"/>
    </row>
    <row r="492" ht="21.0" customHeight="1">
      <c r="A492" s="119"/>
      <c r="B492" s="90"/>
      <c r="C492" s="119"/>
      <c r="D492" s="332"/>
      <c r="E492" s="90"/>
      <c r="F492" s="92"/>
      <c r="G492" s="92"/>
      <c r="H492" s="92"/>
      <c r="I492" s="119"/>
      <c r="J492" s="119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119"/>
      <c r="V492" s="119"/>
      <c r="W492" s="119"/>
      <c r="X492" s="119"/>
      <c r="Y492" s="119"/>
      <c r="Z492" s="23"/>
      <c r="AA492" s="119"/>
      <c r="AB492" s="337"/>
      <c r="AC492" s="115"/>
      <c r="AD492" s="102"/>
      <c r="AE492" s="4"/>
      <c r="AF492" s="103"/>
      <c r="AG492" s="104"/>
      <c r="AH492" s="105"/>
      <c r="AI492" s="106"/>
      <c r="AJ492" s="109"/>
      <c r="AK492" s="111"/>
      <c r="AL492" s="338"/>
      <c r="AM492" s="339"/>
      <c r="AN492" s="340"/>
      <c r="AO492" s="341"/>
      <c r="AP492" s="115"/>
      <c r="AQ492" s="341"/>
      <c r="AR492" s="115"/>
      <c r="AS492" s="341"/>
      <c r="AT492" s="115"/>
      <c r="AU492" s="341"/>
      <c r="AV492" s="115"/>
      <c r="AW492" s="115"/>
      <c r="AX492" s="115"/>
      <c r="AY492" s="115"/>
      <c r="AZ492" s="119"/>
      <c r="CD492" s="119"/>
    </row>
    <row r="493" ht="21.0" customHeight="1">
      <c r="A493" s="119"/>
      <c r="B493" s="90"/>
      <c r="C493" s="119"/>
      <c r="D493" s="332"/>
      <c r="E493" s="90"/>
      <c r="F493" s="92"/>
      <c r="G493" s="92"/>
      <c r="H493" s="92"/>
      <c r="I493" s="119"/>
      <c r="J493" s="119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119"/>
      <c r="V493" s="119"/>
      <c r="W493" s="119"/>
      <c r="X493" s="119"/>
      <c r="Y493" s="119"/>
      <c r="Z493" s="23"/>
      <c r="AA493" s="119"/>
      <c r="AB493" s="337"/>
      <c r="AC493" s="115"/>
      <c r="AD493" s="102"/>
      <c r="AE493" s="4"/>
      <c r="AF493" s="103"/>
      <c r="AG493" s="104"/>
      <c r="AH493" s="105"/>
      <c r="AI493" s="106"/>
      <c r="AJ493" s="109"/>
      <c r="AK493" s="111"/>
      <c r="AL493" s="338"/>
      <c r="AM493" s="339"/>
      <c r="AN493" s="340"/>
      <c r="AO493" s="341"/>
      <c r="AP493" s="115"/>
      <c r="AQ493" s="341"/>
      <c r="AR493" s="115"/>
      <c r="AS493" s="341"/>
      <c r="AT493" s="115"/>
      <c r="AU493" s="341"/>
      <c r="AV493" s="115"/>
      <c r="AW493" s="115"/>
      <c r="AX493" s="115"/>
      <c r="AY493" s="115"/>
      <c r="AZ493" s="119"/>
      <c r="CD493" s="119"/>
    </row>
    <row r="494" ht="21.0" customHeight="1">
      <c r="A494" s="119"/>
      <c r="B494" s="90"/>
      <c r="C494" s="119"/>
      <c r="D494" s="332"/>
      <c r="E494" s="90"/>
      <c r="F494" s="92"/>
      <c r="G494" s="92"/>
      <c r="H494" s="92"/>
      <c r="I494" s="119"/>
      <c r="J494" s="119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119"/>
      <c r="V494" s="119"/>
      <c r="W494" s="119"/>
      <c r="X494" s="119"/>
      <c r="Y494" s="119"/>
      <c r="Z494" s="23"/>
      <c r="AA494" s="119"/>
      <c r="AB494" s="337"/>
      <c r="AC494" s="115"/>
      <c r="AD494" s="102"/>
      <c r="AE494" s="4"/>
      <c r="AF494" s="103"/>
      <c r="AG494" s="104"/>
      <c r="AH494" s="105"/>
      <c r="AI494" s="106"/>
      <c r="AJ494" s="109"/>
      <c r="AK494" s="111"/>
      <c r="AL494" s="338"/>
      <c r="AM494" s="339"/>
      <c r="AN494" s="340"/>
      <c r="AO494" s="341"/>
      <c r="AP494" s="115"/>
      <c r="AQ494" s="341"/>
      <c r="AR494" s="115"/>
      <c r="AS494" s="341"/>
      <c r="AT494" s="115"/>
      <c r="AU494" s="341"/>
      <c r="AV494" s="115"/>
      <c r="AW494" s="115"/>
      <c r="AX494" s="115"/>
      <c r="AY494" s="115"/>
      <c r="AZ494" s="119"/>
      <c r="CD494" s="119"/>
    </row>
    <row r="495" ht="21.0" customHeight="1">
      <c r="A495" s="119"/>
      <c r="B495" s="90"/>
      <c r="C495" s="119"/>
      <c r="D495" s="332"/>
      <c r="E495" s="90"/>
      <c r="F495" s="92"/>
      <c r="G495" s="92"/>
      <c r="H495" s="92"/>
      <c r="I495" s="119"/>
      <c r="J495" s="119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119"/>
      <c r="V495" s="119"/>
      <c r="W495" s="119"/>
      <c r="X495" s="119"/>
      <c r="Y495" s="119"/>
      <c r="Z495" s="23"/>
      <c r="AA495" s="119"/>
      <c r="AB495" s="337"/>
      <c r="AC495" s="115"/>
      <c r="AD495" s="102"/>
      <c r="AE495" s="4"/>
      <c r="AF495" s="103"/>
      <c r="AG495" s="104"/>
      <c r="AH495" s="105"/>
      <c r="AI495" s="106"/>
      <c r="AJ495" s="109"/>
      <c r="AK495" s="111"/>
      <c r="AL495" s="338"/>
      <c r="AM495" s="339"/>
      <c r="AN495" s="340"/>
      <c r="AO495" s="341"/>
      <c r="AP495" s="115"/>
      <c r="AQ495" s="341"/>
      <c r="AR495" s="115"/>
      <c r="AS495" s="341"/>
      <c r="AT495" s="115"/>
      <c r="AU495" s="341"/>
      <c r="AV495" s="115"/>
      <c r="AW495" s="115"/>
      <c r="AX495" s="115"/>
      <c r="AY495" s="115"/>
      <c r="AZ495" s="119"/>
      <c r="CD495" s="119"/>
    </row>
    <row r="496" ht="21.0" customHeight="1">
      <c r="A496" s="119"/>
      <c r="B496" s="90"/>
      <c r="C496" s="119"/>
      <c r="D496" s="332"/>
      <c r="E496" s="90"/>
      <c r="F496" s="92"/>
      <c r="G496" s="92"/>
      <c r="H496" s="92"/>
      <c r="I496" s="119"/>
      <c r="J496" s="119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119"/>
      <c r="V496" s="119"/>
      <c r="W496" s="119"/>
      <c r="X496" s="119"/>
      <c r="Y496" s="119"/>
      <c r="Z496" s="23"/>
      <c r="AA496" s="119"/>
      <c r="AB496" s="337"/>
      <c r="AC496" s="115"/>
      <c r="AD496" s="102"/>
      <c r="AE496" s="4"/>
      <c r="AF496" s="103"/>
      <c r="AG496" s="104"/>
      <c r="AH496" s="105"/>
      <c r="AI496" s="106"/>
      <c r="AJ496" s="109"/>
      <c r="AK496" s="111"/>
      <c r="AL496" s="338"/>
      <c r="AM496" s="339"/>
      <c r="AN496" s="340"/>
      <c r="AO496" s="341"/>
      <c r="AP496" s="115"/>
      <c r="AQ496" s="341"/>
      <c r="AR496" s="115"/>
      <c r="AS496" s="341"/>
      <c r="AT496" s="115"/>
      <c r="AU496" s="341"/>
      <c r="AV496" s="115"/>
      <c r="AW496" s="115"/>
      <c r="AX496" s="115"/>
      <c r="AY496" s="115"/>
      <c r="AZ496" s="119"/>
      <c r="CD496" s="119"/>
    </row>
    <row r="497" ht="21.0" customHeight="1">
      <c r="A497" s="119"/>
      <c r="B497" s="90"/>
      <c r="C497" s="119"/>
      <c r="D497" s="332"/>
      <c r="E497" s="90"/>
      <c r="F497" s="92"/>
      <c r="G497" s="92"/>
      <c r="H497" s="92"/>
      <c r="I497" s="119"/>
      <c r="J497" s="119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119"/>
      <c r="V497" s="119"/>
      <c r="W497" s="119"/>
      <c r="X497" s="119"/>
      <c r="Y497" s="119"/>
      <c r="Z497" s="23"/>
      <c r="AA497" s="119"/>
      <c r="AB497" s="337"/>
      <c r="AC497" s="115"/>
      <c r="AD497" s="102"/>
      <c r="AE497" s="4"/>
      <c r="AF497" s="103"/>
      <c r="AG497" s="104"/>
      <c r="AH497" s="105"/>
      <c r="AI497" s="106"/>
      <c r="AJ497" s="109"/>
      <c r="AK497" s="111"/>
      <c r="AL497" s="338"/>
      <c r="AM497" s="339"/>
      <c r="AN497" s="340"/>
      <c r="AO497" s="341"/>
      <c r="AP497" s="115"/>
      <c r="AQ497" s="341"/>
      <c r="AR497" s="115"/>
      <c r="AS497" s="341"/>
      <c r="AT497" s="115"/>
      <c r="AU497" s="341"/>
      <c r="AV497" s="115"/>
      <c r="AW497" s="115"/>
      <c r="AX497" s="115"/>
      <c r="AY497" s="115"/>
      <c r="AZ497" s="119"/>
      <c r="CD497" s="119"/>
    </row>
    <row r="498" ht="21.0" customHeight="1">
      <c r="A498" s="119"/>
      <c r="B498" s="90"/>
      <c r="C498" s="119"/>
      <c r="D498" s="332"/>
      <c r="E498" s="90"/>
      <c r="F498" s="92"/>
      <c r="G498" s="92"/>
      <c r="H498" s="92"/>
      <c r="I498" s="119"/>
      <c r="J498" s="119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119"/>
      <c r="V498" s="119"/>
      <c r="W498" s="119"/>
      <c r="X498" s="119"/>
      <c r="Y498" s="119"/>
      <c r="Z498" s="23"/>
      <c r="AA498" s="119"/>
      <c r="AB498" s="337"/>
      <c r="AC498" s="115"/>
      <c r="AD498" s="102"/>
      <c r="AE498" s="4"/>
      <c r="AF498" s="103"/>
      <c r="AG498" s="104"/>
      <c r="AH498" s="105"/>
      <c r="AI498" s="106"/>
      <c r="AJ498" s="109"/>
      <c r="AK498" s="111"/>
      <c r="AL498" s="338"/>
      <c r="AM498" s="339"/>
      <c r="AN498" s="340"/>
      <c r="AO498" s="341"/>
      <c r="AP498" s="115"/>
      <c r="AQ498" s="341"/>
      <c r="AR498" s="115"/>
      <c r="AS498" s="341"/>
      <c r="AT498" s="115"/>
      <c r="AU498" s="341"/>
      <c r="AV498" s="115"/>
      <c r="AW498" s="115"/>
      <c r="AX498" s="115"/>
      <c r="AY498" s="115"/>
      <c r="AZ498" s="119"/>
      <c r="CD498" s="119"/>
    </row>
    <row r="499" ht="21.0" customHeight="1">
      <c r="A499" s="119"/>
      <c r="B499" s="90"/>
      <c r="C499" s="119"/>
      <c r="D499" s="332"/>
      <c r="E499" s="90"/>
      <c r="F499" s="92"/>
      <c r="G499" s="92"/>
      <c r="H499" s="92"/>
      <c r="I499" s="119"/>
      <c r="J499" s="119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119"/>
      <c r="V499" s="119"/>
      <c r="W499" s="119"/>
      <c r="X499" s="119"/>
      <c r="Y499" s="119"/>
      <c r="Z499" s="23"/>
      <c r="AA499" s="119"/>
      <c r="AB499" s="337"/>
      <c r="AC499" s="115"/>
      <c r="AD499" s="102"/>
      <c r="AE499" s="4"/>
      <c r="AF499" s="103"/>
      <c r="AG499" s="104"/>
      <c r="AH499" s="105"/>
      <c r="AI499" s="106"/>
      <c r="AJ499" s="109"/>
      <c r="AK499" s="111"/>
      <c r="AL499" s="338"/>
      <c r="AM499" s="339"/>
      <c r="AN499" s="340"/>
      <c r="AO499" s="341"/>
      <c r="AP499" s="115"/>
      <c r="AQ499" s="341"/>
      <c r="AR499" s="115"/>
      <c r="AS499" s="341"/>
      <c r="AT499" s="115"/>
      <c r="AU499" s="341"/>
      <c r="AV499" s="115"/>
      <c r="AW499" s="115"/>
      <c r="AX499" s="115"/>
      <c r="AY499" s="115"/>
      <c r="AZ499" s="119"/>
      <c r="CD499" s="119"/>
    </row>
    <row r="500" ht="21.0" customHeight="1">
      <c r="A500" s="119"/>
      <c r="B500" s="90"/>
      <c r="C500" s="119"/>
      <c r="D500" s="332"/>
      <c r="E500" s="90"/>
      <c r="F500" s="92"/>
      <c r="G500" s="92"/>
      <c r="H500" s="92"/>
      <c r="I500" s="119"/>
      <c r="J500" s="119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119"/>
      <c r="V500" s="119"/>
      <c r="W500" s="119"/>
      <c r="X500" s="119"/>
      <c r="Y500" s="119"/>
      <c r="Z500" s="23"/>
      <c r="AA500" s="119"/>
      <c r="AB500" s="337"/>
      <c r="AC500" s="115"/>
      <c r="AD500" s="102"/>
      <c r="AE500" s="4"/>
      <c r="AF500" s="103"/>
      <c r="AG500" s="104"/>
      <c r="AH500" s="105"/>
      <c r="AI500" s="106"/>
      <c r="AJ500" s="109"/>
      <c r="AK500" s="111"/>
      <c r="AL500" s="338"/>
      <c r="AM500" s="339"/>
      <c r="AN500" s="340"/>
      <c r="AO500" s="341"/>
      <c r="AP500" s="115"/>
      <c r="AQ500" s="341"/>
      <c r="AR500" s="115"/>
      <c r="AS500" s="341"/>
      <c r="AT500" s="115"/>
      <c r="AU500" s="341"/>
      <c r="AV500" s="115"/>
      <c r="AW500" s="115"/>
      <c r="AX500" s="115"/>
      <c r="AY500" s="115"/>
      <c r="AZ500" s="119"/>
      <c r="CD500" s="119"/>
    </row>
    <row r="501" ht="21.0" customHeight="1">
      <c r="A501" s="119"/>
      <c r="B501" s="90"/>
      <c r="C501" s="119"/>
      <c r="D501" s="332"/>
      <c r="E501" s="90"/>
      <c r="F501" s="92"/>
      <c r="G501" s="92"/>
      <c r="H501" s="92"/>
      <c r="I501" s="119"/>
      <c r="J501" s="119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119"/>
      <c r="V501" s="119"/>
      <c r="W501" s="119"/>
      <c r="X501" s="119"/>
      <c r="Y501" s="119"/>
      <c r="Z501" s="23"/>
      <c r="AA501" s="119"/>
      <c r="AB501" s="337"/>
      <c r="AC501" s="115"/>
      <c r="AD501" s="102"/>
      <c r="AE501" s="4"/>
      <c r="AF501" s="103"/>
      <c r="AG501" s="104"/>
      <c r="AH501" s="105"/>
      <c r="AI501" s="106"/>
      <c r="AJ501" s="109"/>
      <c r="AK501" s="111"/>
      <c r="AL501" s="338"/>
      <c r="AM501" s="339"/>
      <c r="AN501" s="340"/>
      <c r="AO501" s="341"/>
      <c r="AP501" s="115"/>
      <c r="AQ501" s="341"/>
      <c r="AR501" s="115"/>
      <c r="AS501" s="341"/>
      <c r="AT501" s="115"/>
      <c r="AU501" s="341"/>
      <c r="AV501" s="115"/>
      <c r="AW501" s="115"/>
      <c r="AX501" s="115"/>
      <c r="AY501" s="115"/>
      <c r="AZ501" s="119"/>
      <c r="CD501" s="119"/>
    </row>
    <row r="502" ht="21.0" customHeight="1">
      <c r="A502" s="119"/>
      <c r="B502" s="90"/>
      <c r="C502" s="119"/>
      <c r="D502" s="332"/>
      <c r="E502" s="90"/>
      <c r="F502" s="92"/>
      <c r="G502" s="92"/>
      <c r="H502" s="92"/>
      <c r="I502" s="119"/>
      <c r="J502" s="119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119"/>
      <c r="V502" s="119"/>
      <c r="W502" s="119"/>
      <c r="X502" s="119"/>
      <c r="Y502" s="119"/>
      <c r="Z502" s="23"/>
      <c r="AA502" s="119"/>
      <c r="AB502" s="337"/>
      <c r="AC502" s="115"/>
      <c r="AD502" s="102"/>
      <c r="AE502" s="4"/>
      <c r="AF502" s="103"/>
      <c r="AG502" s="104"/>
      <c r="AH502" s="105"/>
      <c r="AI502" s="106"/>
      <c r="AJ502" s="109"/>
      <c r="AK502" s="111"/>
      <c r="AL502" s="338"/>
      <c r="AM502" s="339"/>
      <c r="AN502" s="340"/>
      <c r="AO502" s="341"/>
      <c r="AP502" s="115"/>
      <c r="AQ502" s="341"/>
      <c r="AR502" s="115"/>
      <c r="AS502" s="341"/>
      <c r="AT502" s="115"/>
      <c r="AU502" s="341"/>
      <c r="AV502" s="115"/>
      <c r="AW502" s="115"/>
      <c r="AX502" s="115"/>
      <c r="AY502" s="115"/>
      <c r="AZ502" s="119"/>
      <c r="CD502" s="119"/>
    </row>
    <row r="503" ht="21.0" customHeight="1">
      <c r="A503" s="119"/>
      <c r="B503" s="90"/>
      <c r="C503" s="119"/>
      <c r="D503" s="332"/>
      <c r="E503" s="90"/>
      <c r="F503" s="92"/>
      <c r="G503" s="92"/>
      <c r="H503" s="92"/>
      <c r="I503" s="119"/>
      <c r="J503" s="119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119"/>
      <c r="V503" s="119"/>
      <c r="W503" s="119"/>
      <c r="X503" s="119"/>
      <c r="Y503" s="119"/>
      <c r="Z503" s="23"/>
      <c r="AA503" s="119"/>
      <c r="AB503" s="337"/>
      <c r="AC503" s="115"/>
      <c r="AD503" s="102"/>
      <c r="AE503" s="4"/>
      <c r="AF503" s="103"/>
      <c r="AG503" s="104"/>
      <c r="AH503" s="105"/>
      <c r="AI503" s="106"/>
      <c r="AJ503" s="109"/>
      <c r="AK503" s="111"/>
      <c r="AL503" s="338"/>
      <c r="AM503" s="339"/>
      <c r="AN503" s="340"/>
      <c r="AO503" s="341"/>
      <c r="AP503" s="115"/>
      <c r="AQ503" s="341"/>
      <c r="AR503" s="115"/>
      <c r="AS503" s="341"/>
      <c r="AT503" s="115"/>
      <c r="AU503" s="341"/>
      <c r="AV503" s="115"/>
      <c r="AW503" s="115"/>
      <c r="AX503" s="115"/>
      <c r="AY503" s="115"/>
      <c r="AZ503" s="119"/>
      <c r="CD503" s="119"/>
    </row>
    <row r="504" ht="21.0" customHeight="1">
      <c r="A504" s="119"/>
      <c r="B504" s="90"/>
      <c r="C504" s="119"/>
      <c r="D504" s="332"/>
      <c r="E504" s="90"/>
      <c r="F504" s="92"/>
      <c r="G504" s="92"/>
      <c r="H504" s="92"/>
      <c r="I504" s="119"/>
      <c r="J504" s="119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119"/>
      <c r="V504" s="119"/>
      <c r="W504" s="119"/>
      <c r="X504" s="119"/>
      <c r="Y504" s="119"/>
      <c r="Z504" s="23"/>
      <c r="AA504" s="119"/>
      <c r="AB504" s="337"/>
      <c r="AC504" s="115"/>
      <c r="AD504" s="102"/>
      <c r="AE504" s="4"/>
      <c r="AF504" s="103"/>
      <c r="AG504" s="104"/>
      <c r="AH504" s="105"/>
      <c r="AI504" s="106"/>
      <c r="AJ504" s="109"/>
      <c r="AK504" s="111"/>
      <c r="AL504" s="338"/>
      <c r="AM504" s="339"/>
      <c r="AN504" s="340"/>
      <c r="AO504" s="341"/>
      <c r="AP504" s="115"/>
      <c r="AQ504" s="341"/>
      <c r="AR504" s="115"/>
      <c r="AS504" s="341"/>
      <c r="AT504" s="115"/>
      <c r="AU504" s="341"/>
      <c r="AV504" s="115"/>
      <c r="AW504" s="115"/>
      <c r="AX504" s="115"/>
      <c r="AY504" s="115"/>
      <c r="AZ504" s="119"/>
      <c r="CD504" s="119"/>
    </row>
    <row r="505" ht="21.0" customHeight="1">
      <c r="A505" s="119"/>
      <c r="B505" s="90"/>
      <c r="C505" s="119"/>
      <c r="D505" s="332"/>
      <c r="E505" s="90"/>
      <c r="F505" s="92"/>
      <c r="G505" s="92"/>
      <c r="H505" s="92"/>
      <c r="I505" s="119"/>
      <c r="J505" s="119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119"/>
      <c r="V505" s="119"/>
      <c r="W505" s="119"/>
      <c r="X505" s="119"/>
      <c r="Y505" s="119"/>
      <c r="Z505" s="23"/>
      <c r="AA505" s="119"/>
      <c r="AB505" s="337"/>
      <c r="AC505" s="115"/>
      <c r="AD505" s="102"/>
      <c r="AE505" s="4"/>
      <c r="AF505" s="103"/>
      <c r="AG505" s="104"/>
      <c r="AH505" s="105"/>
      <c r="AI505" s="106"/>
      <c r="AJ505" s="109"/>
      <c r="AK505" s="111"/>
      <c r="AL505" s="338"/>
      <c r="AM505" s="339"/>
      <c r="AN505" s="340"/>
      <c r="AO505" s="341"/>
      <c r="AP505" s="115"/>
      <c r="AQ505" s="341"/>
      <c r="AR505" s="115"/>
      <c r="AS505" s="341"/>
      <c r="AT505" s="115"/>
      <c r="AU505" s="341"/>
      <c r="AV505" s="115"/>
      <c r="AW505" s="115"/>
      <c r="AX505" s="115"/>
      <c r="AY505" s="115"/>
      <c r="AZ505" s="119"/>
      <c r="CD505" s="119"/>
    </row>
    <row r="506" ht="21.0" customHeight="1">
      <c r="A506" s="119"/>
      <c r="B506" s="90"/>
      <c r="C506" s="119"/>
      <c r="D506" s="332"/>
      <c r="E506" s="90"/>
      <c r="F506" s="92"/>
      <c r="G506" s="92"/>
      <c r="H506" s="92"/>
      <c r="I506" s="119"/>
      <c r="J506" s="119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119"/>
      <c r="V506" s="119"/>
      <c r="W506" s="119"/>
      <c r="X506" s="119"/>
      <c r="Y506" s="119"/>
      <c r="Z506" s="23"/>
      <c r="AA506" s="119"/>
      <c r="AB506" s="337"/>
      <c r="AC506" s="115"/>
      <c r="AD506" s="102"/>
      <c r="AE506" s="4"/>
      <c r="AF506" s="103"/>
      <c r="AG506" s="104"/>
      <c r="AH506" s="105"/>
      <c r="AI506" s="106"/>
      <c r="AJ506" s="109"/>
      <c r="AK506" s="111"/>
      <c r="AL506" s="338"/>
      <c r="AM506" s="339"/>
      <c r="AN506" s="340"/>
      <c r="AO506" s="341"/>
      <c r="AP506" s="115"/>
      <c r="AQ506" s="341"/>
      <c r="AR506" s="115"/>
      <c r="AS506" s="341"/>
      <c r="AT506" s="115"/>
      <c r="AU506" s="341"/>
      <c r="AV506" s="115"/>
      <c r="AW506" s="115"/>
      <c r="AX506" s="115"/>
      <c r="AY506" s="115"/>
      <c r="AZ506" s="119"/>
      <c r="CD506" s="119"/>
    </row>
    <row r="507" ht="21.0" customHeight="1">
      <c r="A507" s="119"/>
      <c r="B507" s="90"/>
      <c r="C507" s="119"/>
      <c r="D507" s="332"/>
      <c r="E507" s="90"/>
      <c r="F507" s="92"/>
      <c r="G507" s="92"/>
      <c r="H507" s="92"/>
      <c r="I507" s="119"/>
      <c r="J507" s="119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119"/>
      <c r="V507" s="119"/>
      <c r="W507" s="119"/>
      <c r="X507" s="119"/>
      <c r="Y507" s="119"/>
      <c r="Z507" s="23"/>
      <c r="AA507" s="119"/>
      <c r="AB507" s="337"/>
      <c r="AC507" s="115"/>
      <c r="AD507" s="102"/>
      <c r="AE507" s="4"/>
      <c r="AF507" s="103"/>
      <c r="AG507" s="104"/>
      <c r="AH507" s="105"/>
      <c r="AI507" s="106"/>
      <c r="AJ507" s="109"/>
      <c r="AK507" s="111"/>
      <c r="AL507" s="338"/>
      <c r="AM507" s="339"/>
      <c r="AN507" s="340"/>
      <c r="AO507" s="341"/>
      <c r="AP507" s="115"/>
      <c r="AQ507" s="341"/>
      <c r="AR507" s="115"/>
      <c r="AS507" s="341"/>
      <c r="AT507" s="115"/>
      <c r="AU507" s="341"/>
      <c r="AV507" s="115"/>
      <c r="AW507" s="115"/>
      <c r="AX507" s="115"/>
      <c r="AY507" s="115"/>
      <c r="AZ507" s="119"/>
      <c r="CD507" s="119"/>
    </row>
    <row r="508" ht="21.0" customHeight="1">
      <c r="A508" s="119"/>
      <c r="B508" s="90"/>
      <c r="C508" s="119"/>
      <c r="D508" s="332"/>
      <c r="E508" s="90"/>
      <c r="F508" s="92"/>
      <c r="G508" s="92"/>
      <c r="H508" s="92"/>
      <c r="I508" s="119"/>
      <c r="J508" s="119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119"/>
      <c r="V508" s="119"/>
      <c r="W508" s="119"/>
      <c r="X508" s="119"/>
      <c r="Y508" s="119"/>
      <c r="Z508" s="23"/>
      <c r="AA508" s="119"/>
      <c r="AB508" s="337"/>
      <c r="AC508" s="115"/>
      <c r="AD508" s="102"/>
      <c r="AE508" s="4"/>
      <c r="AF508" s="103"/>
      <c r="AG508" s="104"/>
      <c r="AH508" s="105"/>
      <c r="AI508" s="106"/>
      <c r="AJ508" s="109"/>
      <c r="AK508" s="111"/>
      <c r="AL508" s="338"/>
      <c r="AM508" s="339"/>
      <c r="AN508" s="340"/>
      <c r="AO508" s="341"/>
      <c r="AP508" s="115"/>
      <c r="AQ508" s="341"/>
      <c r="AR508" s="115"/>
      <c r="AS508" s="341"/>
      <c r="AT508" s="115"/>
      <c r="AU508" s="341"/>
      <c r="AV508" s="115"/>
      <c r="AW508" s="115"/>
      <c r="AX508" s="115"/>
      <c r="AY508" s="115"/>
      <c r="AZ508" s="119"/>
      <c r="CD508" s="119"/>
    </row>
    <row r="509" ht="21.0" customHeight="1">
      <c r="A509" s="119"/>
      <c r="B509" s="90"/>
      <c r="C509" s="119"/>
      <c r="D509" s="332"/>
      <c r="E509" s="90"/>
      <c r="F509" s="92"/>
      <c r="G509" s="92"/>
      <c r="H509" s="92"/>
      <c r="I509" s="119"/>
      <c r="J509" s="119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119"/>
      <c r="V509" s="119"/>
      <c r="W509" s="119"/>
      <c r="X509" s="119"/>
      <c r="Y509" s="119"/>
      <c r="Z509" s="23"/>
      <c r="AA509" s="119"/>
      <c r="AB509" s="337"/>
      <c r="AC509" s="115"/>
      <c r="AD509" s="102"/>
      <c r="AE509" s="4"/>
      <c r="AF509" s="103"/>
      <c r="AG509" s="104"/>
      <c r="AH509" s="105"/>
      <c r="AI509" s="106"/>
      <c r="AJ509" s="109"/>
      <c r="AK509" s="111"/>
      <c r="AL509" s="338"/>
      <c r="AM509" s="339"/>
      <c r="AN509" s="340"/>
      <c r="AO509" s="341"/>
      <c r="AP509" s="115"/>
      <c r="AQ509" s="341"/>
      <c r="AR509" s="115"/>
      <c r="AS509" s="341"/>
      <c r="AT509" s="115"/>
      <c r="AU509" s="341"/>
      <c r="AV509" s="115"/>
      <c r="AW509" s="115"/>
      <c r="AX509" s="115"/>
      <c r="AY509" s="115"/>
      <c r="AZ509" s="119"/>
      <c r="CD509" s="119"/>
    </row>
    <row r="510" ht="21.0" customHeight="1">
      <c r="A510" s="119"/>
      <c r="B510" s="90"/>
      <c r="C510" s="119"/>
      <c r="D510" s="332"/>
      <c r="E510" s="90"/>
      <c r="F510" s="92"/>
      <c r="G510" s="92"/>
      <c r="H510" s="92"/>
      <c r="I510" s="119"/>
      <c r="J510" s="119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119"/>
      <c r="V510" s="119"/>
      <c r="W510" s="119"/>
      <c r="X510" s="119"/>
      <c r="Y510" s="119"/>
      <c r="Z510" s="23"/>
      <c r="AA510" s="119"/>
      <c r="AB510" s="337"/>
      <c r="AC510" s="115"/>
      <c r="AD510" s="102"/>
      <c r="AE510" s="4"/>
      <c r="AF510" s="103"/>
      <c r="AG510" s="104"/>
      <c r="AH510" s="105"/>
      <c r="AI510" s="106"/>
      <c r="AJ510" s="109"/>
      <c r="AK510" s="111"/>
      <c r="AL510" s="338"/>
      <c r="AM510" s="339"/>
      <c r="AN510" s="340"/>
      <c r="AO510" s="341"/>
      <c r="AP510" s="115"/>
      <c r="AQ510" s="341"/>
      <c r="AR510" s="115"/>
      <c r="AS510" s="341"/>
      <c r="AT510" s="115"/>
      <c r="AU510" s="341"/>
      <c r="AV510" s="115"/>
      <c r="AW510" s="115"/>
      <c r="AX510" s="115"/>
      <c r="AY510" s="115"/>
      <c r="AZ510" s="119"/>
      <c r="CD510" s="119"/>
    </row>
    <row r="511" ht="21.0" customHeight="1">
      <c r="A511" s="119"/>
      <c r="B511" s="90"/>
      <c r="C511" s="119"/>
      <c r="D511" s="332"/>
      <c r="E511" s="90"/>
      <c r="F511" s="92"/>
      <c r="G511" s="92"/>
      <c r="H511" s="92"/>
      <c r="I511" s="119"/>
      <c r="J511" s="119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119"/>
      <c r="V511" s="119"/>
      <c r="W511" s="119"/>
      <c r="X511" s="119"/>
      <c r="Y511" s="119"/>
      <c r="Z511" s="23"/>
      <c r="AA511" s="119"/>
      <c r="AB511" s="337"/>
      <c r="AC511" s="115"/>
      <c r="AD511" s="102"/>
      <c r="AE511" s="4"/>
      <c r="AF511" s="103"/>
      <c r="AG511" s="104"/>
      <c r="AH511" s="105"/>
      <c r="AI511" s="106"/>
      <c r="AJ511" s="109"/>
      <c r="AK511" s="111"/>
      <c r="AL511" s="338"/>
      <c r="AM511" s="339"/>
      <c r="AN511" s="340"/>
      <c r="AO511" s="341"/>
      <c r="AP511" s="115"/>
      <c r="AQ511" s="341"/>
      <c r="AR511" s="115"/>
      <c r="AS511" s="341"/>
      <c r="AT511" s="115"/>
      <c r="AU511" s="341"/>
      <c r="AV511" s="115"/>
      <c r="AW511" s="115"/>
      <c r="AX511" s="115"/>
      <c r="AY511" s="115"/>
      <c r="AZ511" s="119"/>
      <c r="CD511" s="119"/>
    </row>
    <row r="512" ht="21.0" customHeight="1">
      <c r="A512" s="119"/>
      <c r="B512" s="90"/>
      <c r="C512" s="119"/>
      <c r="D512" s="332"/>
      <c r="E512" s="90"/>
      <c r="F512" s="92"/>
      <c r="G512" s="92"/>
      <c r="H512" s="92"/>
      <c r="I512" s="119"/>
      <c r="J512" s="119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119"/>
      <c r="V512" s="119"/>
      <c r="W512" s="119"/>
      <c r="X512" s="119"/>
      <c r="Y512" s="119"/>
      <c r="Z512" s="23"/>
      <c r="AA512" s="119"/>
      <c r="AB512" s="337"/>
      <c r="AC512" s="115"/>
      <c r="AD512" s="102"/>
      <c r="AE512" s="4"/>
      <c r="AF512" s="103"/>
      <c r="AG512" s="104"/>
      <c r="AH512" s="105"/>
      <c r="AI512" s="106"/>
      <c r="AJ512" s="109"/>
      <c r="AK512" s="111"/>
      <c r="AL512" s="338"/>
      <c r="AM512" s="339"/>
      <c r="AN512" s="340"/>
      <c r="AO512" s="341"/>
      <c r="AP512" s="115"/>
      <c r="AQ512" s="341"/>
      <c r="AR512" s="115"/>
      <c r="AS512" s="341"/>
      <c r="AT512" s="115"/>
      <c r="AU512" s="341"/>
      <c r="AV512" s="115"/>
      <c r="AW512" s="115"/>
      <c r="AX512" s="115"/>
      <c r="AY512" s="115"/>
      <c r="AZ512" s="119"/>
      <c r="CD512" s="119"/>
    </row>
    <row r="513" ht="21.0" customHeight="1">
      <c r="A513" s="119"/>
      <c r="B513" s="90"/>
      <c r="C513" s="119"/>
      <c r="D513" s="332"/>
      <c r="E513" s="90"/>
      <c r="F513" s="92"/>
      <c r="G513" s="92"/>
      <c r="H513" s="92"/>
      <c r="I513" s="119"/>
      <c r="J513" s="119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119"/>
      <c r="V513" s="119"/>
      <c r="W513" s="119"/>
      <c r="X513" s="119"/>
      <c r="Y513" s="119"/>
      <c r="Z513" s="23"/>
      <c r="AA513" s="119"/>
      <c r="AB513" s="337"/>
      <c r="AC513" s="115"/>
      <c r="AD513" s="102"/>
      <c r="AE513" s="4"/>
      <c r="AF513" s="103"/>
      <c r="AG513" s="104"/>
      <c r="AH513" s="105"/>
      <c r="AI513" s="106"/>
      <c r="AJ513" s="109"/>
      <c r="AK513" s="111"/>
      <c r="AL513" s="338"/>
      <c r="AM513" s="339"/>
      <c r="AN513" s="340"/>
      <c r="AO513" s="341"/>
      <c r="AP513" s="115"/>
      <c r="AQ513" s="341"/>
      <c r="AR513" s="115"/>
      <c r="AS513" s="341"/>
      <c r="AT513" s="115"/>
      <c r="AU513" s="341"/>
      <c r="AV513" s="115"/>
      <c r="AW513" s="115"/>
      <c r="AX513" s="115"/>
      <c r="AY513" s="115"/>
      <c r="AZ513" s="119"/>
      <c r="CD513" s="119"/>
    </row>
    <row r="514" ht="21.0" customHeight="1">
      <c r="A514" s="119"/>
      <c r="B514" s="90"/>
      <c r="C514" s="119"/>
      <c r="D514" s="332"/>
      <c r="E514" s="90"/>
      <c r="F514" s="92"/>
      <c r="G514" s="92"/>
      <c r="H514" s="92"/>
      <c r="I514" s="119"/>
      <c r="J514" s="119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119"/>
      <c r="V514" s="119"/>
      <c r="W514" s="119"/>
      <c r="X514" s="119"/>
      <c r="Y514" s="119"/>
      <c r="Z514" s="23"/>
      <c r="AA514" s="119"/>
      <c r="AB514" s="337"/>
      <c r="AC514" s="115"/>
      <c r="AD514" s="102"/>
      <c r="AE514" s="4"/>
      <c r="AF514" s="103"/>
      <c r="AG514" s="104"/>
      <c r="AH514" s="105"/>
      <c r="AI514" s="106"/>
      <c r="AJ514" s="109"/>
      <c r="AK514" s="111"/>
      <c r="AL514" s="338"/>
      <c r="AM514" s="339"/>
      <c r="AN514" s="340"/>
      <c r="AO514" s="341"/>
      <c r="AP514" s="115"/>
      <c r="AQ514" s="341"/>
      <c r="AR514" s="115"/>
      <c r="AS514" s="341"/>
      <c r="AT514" s="115"/>
      <c r="AU514" s="341"/>
      <c r="AV514" s="115"/>
      <c r="AW514" s="115"/>
      <c r="AX514" s="115"/>
      <c r="AY514" s="115"/>
      <c r="AZ514" s="119"/>
      <c r="CD514" s="119"/>
    </row>
    <row r="515" ht="21.0" customHeight="1">
      <c r="A515" s="119"/>
      <c r="B515" s="90"/>
      <c r="C515" s="119"/>
      <c r="D515" s="332"/>
      <c r="E515" s="90"/>
      <c r="F515" s="92"/>
      <c r="G515" s="92"/>
      <c r="H515" s="92"/>
      <c r="I515" s="119"/>
      <c r="J515" s="119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119"/>
      <c r="V515" s="119"/>
      <c r="W515" s="119"/>
      <c r="X515" s="119"/>
      <c r="Y515" s="119"/>
      <c r="Z515" s="23"/>
      <c r="AA515" s="119"/>
      <c r="AB515" s="337"/>
      <c r="AC515" s="115"/>
      <c r="AD515" s="102"/>
      <c r="AE515" s="4"/>
      <c r="AF515" s="103"/>
      <c r="AG515" s="104"/>
      <c r="AH515" s="105"/>
      <c r="AI515" s="106"/>
      <c r="AJ515" s="109"/>
      <c r="AK515" s="111"/>
      <c r="AL515" s="338"/>
      <c r="AM515" s="339"/>
      <c r="AN515" s="340"/>
      <c r="AO515" s="341"/>
      <c r="AP515" s="115"/>
      <c r="AQ515" s="341"/>
      <c r="AR515" s="115"/>
      <c r="AS515" s="341"/>
      <c r="AT515" s="115"/>
      <c r="AU515" s="341"/>
      <c r="AV515" s="115"/>
      <c r="AW515" s="115"/>
      <c r="AX515" s="115"/>
      <c r="AY515" s="115"/>
      <c r="AZ515" s="119"/>
      <c r="CD515" s="119"/>
    </row>
    <row r="516" ht="21.0" customHeight="1">
      <c r="A516" s="119"/>
      <c r="B516" s="90"/>
      <c r="C516" s="119"/>
      <c r="D516" s="332"/>
      <c r="E516" s="90"/>
      <c r="F516" s="92"/>
      <c r="G516" s="92"/>
      <c r="H516" s="92"/>
      <c r="I516" s="119"/>
      <c r="J516" s="119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119"/>
      <c r="V516" s="119"/>
      <c r="W516" s="119"/>
      <c r="X516" s="119"/>
      <c r="Y516" s="119"/>
      <c r="Z516" s="23"/>
      <c r="AA516" s="119"/>
      <c r="AB516" s="337"/>
      <c r="AC516" s="115"/>
      <c r="AD516" s="102"/>
      <c r="AE516" s="4"/>
      <c r="AF516" s="103"/>
      <c r="AG516" s="104"/>
      <c r="AH516" s="105"/>
      <c r="AI516" s="106"/>
      <c r="AJ516" s="109"/>
      <c r="AK516" s="111"/>
      <c r="AL516" s="338"/>
      <c r="AM516" s="339"/>
      <c r="AN516" s="340"/>
      <c r="AO516" s="341"/>
      <c r="AP516" s="115"/>
      <c r="AQ516" s="341"/>
      <c r="AR516" s="115"/>
      <c r="AS516" s="341"/>
      <c r="AT516" s="115"/>
      <c r="AU516" s="341"/>
      <c r="AV516" s="115"/>
      <c r="AW516" s="115"/>
      <c r="AX516" s="115"/>
      <c r="AY516" s="115"/>
      <c r="AZ516" s="119"/>
      <c r="CD516" s="119"/>
    </row>
    <row r="517" ht="21.0" customHeight="1">
      <c r="A517" s="119"/>
      <c r="B517" s="90"/>
      <c r="C517" s="119"/>
      <c r="D517" s="332"/>
      <c r="E517" s="90"/>
      <c r="F517" s="92"/>
      <c r="G517" s="92"/>
      <c r="H517" s="92"/>
      <c r="I517" s="119"/>
      <c r="J517" s="119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119"/>
      <c r="V517" s="119"/>
      <c r="W517" s="119"/>
      <c r="X517" s="119"/>
      <c r="Y517" s="119"/>
      <c r="Z517" s="23"/>
      <c r="AA517" s="119"/>
      <c r="AB517" s="337"/>
      <c r="AC517" s="115"/>
      <c r="AD517" s="102"/>
      <c r="AE517" s="4"/>
      <c r="AF517" s="103"/>
      <c r="AG517" s="104"/>
      <c r="AH517" s="105"/>
      <c r="AI517" s="106"/>
      <c r="AJ517" s="109"/>
      <c r="AK517" s="111"/>
      <c r="AL517" s="338"/>
      <c r="AM517" s="339"/>
      <c r="AN517" s="340"/>
      <c r="AO517" s="341"/>
      <c r="AP517" s="115"/>
      <c r="AQ517" s="341"/>
      <c r="AR517" s="115"/>
      <c r="AS517" s="341"/>
      <c r="AT517" s="115"/>
      <c r="AU517" s="341"/>
      <c r="AV517" s="115"/>
      <c r="AW517" s="115"/>
      <c r="AX517" s="115"/>
      <c r="AY517" s="115"/>
      <c r="AZ517" s="119"/>
      <c r="CD517" s="119"/>
    </row>
    <row r="518" ht="21.0" customHeight="1">
      <c r="A518" s="119"/>
      <c r="B518" s="90"/>
      <c r="C518" s="119"/>
      <c r="D518" s="332"/>
      <c r="E518" s="90"/>
      <c r="F518" s="92"/>
      <c r="G518" s="92"/>
      <c r="H518" s="92"/>
      <c r="I518" s="119"/>
      <c r="J518" s="119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119"/>
      <c r="V518" s="119"/>
      <c r="W518" s="119"/>
      <c r="X518" s="119"/>
      <c r="Y518" s="119"/>
      <c r="Z518" s="23"/>
      <c r="AA518" s="119"/>
      <c r="AB518" s="337"/>
      <c r="AC518" s="115"/>
      <c r="AD518" s="102"/>
      <c r="AE518" s="4"/>
      <c r="AF518" s="103"/>
      <c r="AG518" s="104"/>
      <c r="AH518" s="105"/>
      <c r="AI518" s="106"/>
      <c r="AJ518" s="109"/>
      <c r="AK518" s="111"/>
      <c r="AL518" s="338"/>
      <c r="AM518" s="339"/>
      <c r="AN518" s="340"/>
      <c r="AO518" s="341"/>
      <c r="AP518" s="115"/>
      <c r="AQ518" s="341"/>
      <c r="AR518" s="115"/>
      <c r="AS518" s="341"/>
      <c r="AT518" s="115"/>
      <c r="AU518" s="341"/>
      <c r="AV518" s="115"/>
      <c r="AW518" s="115"/>
      <c r="AX518" s="115"/>
      <c r="AY518" s="115"/>
      <c r="AZ518" s="119"/>
      <c r="CD518" s="119"/>
    </row>
    <row r="519" ht="21.0" customHeight="1">
      <c r="A519" s="119"/>
      <c r="B519" s="90"/>
      <c r="C519" s="119"/>
      <c r="D519" s="332"/>
      <c r="E519" s="90"/>
      <c r="F519" s="92"/>
      <c r="G519" s="92"/>
      <c r="H519" s="92"/>
      <c r="I519" s="119"/>
      <c r="J519" s="119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119"/>
      <c r="V519" s="119"/>
      <c r="W519" s="119"/>
      <c r="X519" s="119"/>
      <c r="Y519" s="119"/>
      <c r="Z519" s="23"/>
      <c r="AA519" s="119"/>
      <c r="AB519" s="337"/>
      <c r="AC519" s="115"/>
      <c r="AD519" s="102"/>
      <c r="AE519" s="4"/>
      <c r="AF519" s="103"/>
      <c r="AG519" s="104"/>
      <c r="AH519" s="105"/>
      <c r="AI519" s="106"/>
      <c r="AJ519" s="109"/>
      <c r="AK519" s="111"/>
      <c r="AL519" s="338"/>
      <c r="AM519" s="339"/>
      <c r="AN519" s="340"/>
      <c r="AO519" s="341"/>
      <c r="AP519" s="115"/>
      <c r="AQ519" s="341"/>
      <c r="AR519" s="115"/>
      <c r="AS519" s="341"/>
      <c r="AT519" s="115"/>
      <c r="AU519" s="341"/>
      <c r="AV519" s="115"/>
      <c r="AW519" s="115"/>
      <c r="AX519" s="115"/>
      <c r="AY519" s="115"/>
      <c r="AZ519" s="119"/>
      <c r="CD519" s="119"/>
    </row>
    <row r="520" ht="21.0" customHeight="1">
      <c r="A520" s="119"/>
      <c r="B520" s="90"/>
      <c r="C520" s="119"/>
      <c r="D520" s="332"/>
      <c r="E520" s="90"/>
      <c r="F520" s="92"/>
      <c r="G520" s="92"/>
      <c r="H520" s="92"/>
      <c r="I520" s="119"/>
      <c r="J520" s="119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119"/>
      <c r="V520" s="119"/>
      <c r="W520" s="119"/>
      <c r="X520" s="119"/>
      <c r="Y520" s="119"/>
      <c r="Z520" s="23"/>
      <c r="AA520" s="119"/>
      <c r="AB520" s="337"/>
      <c r="AC520" s="115"/>
      <c r="AD520" s="102"/>
      <c r="AE520" s="4"/>
      <c r="AF520" s="103"/>
      <c r="AG520" s="104"/>
      <c r="AH520" s="105"/>
      <c r="AI520" s="106"/>
      <c r="AJ520" s="109"/>
      <c r="AK520" s="111"/>
      <c r="AL520" s="338"/>
      <c r="AM520" s="339"/>
      <c r="AN520" s="340"/>
      <c r="AO520" s="341"/>
      <c r="AP520" s="115"/>
      <c r="AQ520" s="341"/>
      <c r="AR520" s="115"/>
      <c r="AS520" s="341"/>
      <c r="AT520" s="115"/>
      <c r="AU520" s="341"/>
      <c r="AV520" s="115"/>
      <c r="AW520" s="115"/>
      <c r="AX520" s="115"/>
      <c r="AY520" s="115"/>
      <c r="AZ520" s="119"/>
      <c r="CD520" s="119"/>
    </row>
    <row r="521" ht="21.0" customHeight="1">
      <c r="A521" s="119"/>
      <c r="B521" s="90"/>
      <c r="C521" s="119"/>
      <c r="D521" s="332"/>
      <c r="E521" s="90"/>
      <c r="F521" s="92"/>
      <c r="G521" s="92"/>
      <c r="H521" s="92"/>
      <c r="I521" s="119"/>
      <c r="J521" s="119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119"/>
      <c r="V521" s="119"/>
      <c r="W521" s="119"/>
      <c r="X521" s="119"/>
      <c r="Y521" s="119"/>
      <c r="Z521" s="23"/>
      <c r="AA521" s="119"/>
      <c r="AB521" s="337"/>
      <c r="AC521" s="115"/>
      <c r="AD521" s="102"/>
      <c r="AE521" s="4"/>
      <c r="AF521" s="103"/>
      <c r="AG521" s="104"/>
      <c r="AH521" s="105"/>
      <c r="AI521" s="106"/>
      <c r="AJ521" s="109"/>
      <c r="AK521" s="111"/>
      <c r="AL521" s="338"/>
      <c r="AM521" s="339"/>
      <c r="AN521" s="340"/>
      <c r="AO521" s="341"/>
      <c r="AP521" s="115"/>
      <c r="AQ521" s="341"/>
      <c r="AR521" s="115"/>
      <c r="AS521" s="341"/>
      <c r="AT521" s="115"/>
      <c r="AU521" s="341"/>
      <c r="AV521" s="115"/>
      <c r="AW521" s="115"/>
      <c r="AX521" s="115"/>
      <c r="AY521" s="115"/>
      <c r="AZ521" s="119"/>
      <c r="CD521" s="119"/>
    </row>
    <row r="522" ht="21.0" customHeight="1">
      <c r="A522" s="119"/>
      <c r="B522" s="90"/>
      <c r="C522" s="119"/>
      <c r="D522" s="332"/>
      <c r="E522" s="90"/>
      <c r="F522" s="92"/>
      <c r="G522" s="92"/>
      <c r="H522" s="92"/>
      <c r="I522" s="119"/>
      <c r="J522" s="119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119"/>
      <c r="V522" s="119"/>
      <c r="W522" s="119"/>
      <c r="X522" s="119"/>
      <c r="Y522" s="119"/>
      <c r="Z522" s="23"/>
      <c r="AA522" s="119"/>
      <c r="AB522" s="337"/>
      <c r="AC522" s="115"/>
      <c r="AD522" s="102"/>
      <c r="AE522" s="4"/>
      <c r="AF522" s="103"/>
      <c r="AG522" s="104"/>
      <c r="AH522" s="105"/>
      <c r="AI522" s="106"/>
      <c r="AJ522" s="109"/>
      <c r="AK522" s="111"/>
      <c r="AL522" s="338"/>
      <c r="AM522" s="339"/>
      <c r="AN522" s="340"/>
      <c r="AO522" s="341"/>
      <c r="AP522" s="115"/>
      <c r="AQ522" s="341"/>
      <c r="AR522" s="115"/>
      <c r="AS522" s="341"/>
      <c r="AT522" s="115"/>
      <c r="AU522" s="341"/>
      <c r="AV522" s="115"/>
      <c r="AW522" s="115"/>
      <c r="AX522" s="115"/>
      <c r="AY522" s="115"/>
      <c r="AZ522" s="119"/>
      <c r="CD522" s="119"/>
    </row>
    <row r="523" ht="21.0" customHeight="1">
      <c r="A523" s="119"/>
      <c r="B523" s="90"/>
      <c r="C523" s="119"/>
      <c r="D523" s="332"/>
      <c r="E523" s="90"/>
      <c r="F523" s="92"/>
      <c r="G523" s="92"/>
      <c r="H523" s="92"/>
      <c r="I523" s="119"/>
      <c r="J523" s="119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119"/>
      <c r="V523" s="119"/>
      <c r="W523" s="119"/>
      <c r="X523" s="119"/>
      <c r="Y523" s="119"/>
      <c r="Z523" s="23"/>
      <c r="AA523" s="119"/>
      <c r="AB523" s="337"/>
      <c r="AC523" s="115"/>
      <c r="AD523" s="102"/>
      <c r="AE523" s="4"/>
      <c r="AF523" s="103"/>
      <c r="AG523" s="104"/>
      <c r="AH523" s="105"/>
      <c r="AI523" s="106"/>
      <c r="AJ523" s="109"/>
      <c r="AK523" s="111"/>
      <c r="AL523" s="338"/>
      <c r="AM523" s="339"/>
      <c r="AN523" s="340"/>
      <c r="AO523" s="341"/>
      <c r="AP523" s="115"/>
      <c r="AQ523" s="341"/>
      <c r="AR523" s="115"/>
      <c r="AS523" s="341"/>
      <c r="AT523" s="115"/>
      <c r="AU523" s="341"/>
      <c r="AV523" s="115"/>
      <c r="AW523" s="115"/>
      <c r="AX523" s="115"/>
      <c r="AY523" s="115"/>
      <c r="AZ523" s="119"/>
      <c r="CD523" s="119"/>
    </row>
    <row r="524" ht="21.0" customHeight="1">
      <c r="A524" s="119"/>
      <c r="B524" s="90"/>
      <c r="C524" s="119"/>
      <c r="D524" s="332"/>
      <c r="E524" s="90"/>
      <c r="F524" s="92"/>
      <c r="G524" s="92"/>
      <c r="H524" s="92"/>
      <c r="I524" s="119"/>
      <c r="J524" s="119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119"/>
      <c r="V524" s="119"/>
      <c r="W524" s="119"/>
      <c r="X524" s="119"/>
      <c r="Y524" s="119"/>
      <c r="Z524" s="23"/>
      <c r="AA524" s="119"/>
      <c r="AB524" s="337"/>
      <c r="AC524" s="115"/>
      <c r="AD524" s="102"/>
      <c r="AE524" s="4"/>
      <c r="AF524" s="103"/>
      <c r="AG524" s="104"/>
      <c r="AH524" s="105"/>
      <c r="AI524" s="106"/>
      <c r="AJ524" s="109"/>
      <c r="AK524" s="111"/>
      <c r="AL524" s="338"/>
      <c r="AM524" s="339"/>
      <c r="AN524" s="340"/>
      <c r="AO524" s="341"/>
      <c r="AP524" s="115"/>
      <c r="AQ524" s="341"/>
      <c r="AR524" s="115"/>
      <c r="AS524" s="341"/>
      <c r="AT524" s="115"/>
      <c r="AU524" s="341"/>
      <c r="AV524" s="115"/>
      <c r="AW524" s="115"/>
      <c r="AX524" s="115"/>
      <c r="AY524" s="115"/>
      <c r="AZ524" s="119"/>
      <c r="CD524" s="119"/>
    </row>
    <row r="525" ht="21.0" customHeight="1">
      <c r="A525" s="119"/>
      <c r="B525" s="90"/>
      <c r="C525" s="119"/>
      <c r="D525" s="332"/>
      <c r="E525" s="90"/>
      <c r="F525" s="92"/>
      <c r="G525" s="92"/>
      <c r="H525" s="92"/>
      <c r="I525" s="119"/>
      <c r="J525" s="119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119"/>
      <c r="V525" s="119"/>
      <c r="W525" s="119"/>
      <c r="X525" s="119"/>
      <c r="Y525" s="119"/>
      <c r="Z525" s="23"/>
      <c r="AA525" s="119"/>
      <c r="AB525" s="337"/>
      <c r="AC525" s="115"/>
      <c r="AD525" s="102"/>
      <c r="AE525" s="4"/>
      <c r="AF525" s="103"/>
      <c r="AG525" s="104"/>
      <c r="AH525" s="105"/>
      <c r="AI525" s="106"/>
      <c r="AJ525" s="109"/>
      <c r="AK525" s="111"/>
      <c r="AL525" s="338"/>
      <c r="AM525" s="339"/>
      <c r="AN525" s="340"/>
      <c r="AO525" s="341"/>
      <c r="AP525" s="115"/>
      <c r="AQ525" s="341"/>
      <c r="AR525" s="115"/>
      <c r="AS525" s="341"/>
      <c r="AT525" s="115"/>
      <c r="AU525" s="341"/>
      <c r="AV525" s="115"/>
      <c r="AW525" s="115"/>
      <c r="AX525" s="115"/>
      <c r="AY525" s="115"/>
      <c r="AZ525" s="119"/>
      <c r="CD525" s="119"/>
    </row>
    <row r="526" ht="21.0" customHeight="1">
      <c r="A526" s="119"/>
      <c r="B526" s="90"/>
      <c r="C526" s="119"/>
      <c r="D526" s="332"/>
      <c r="E526" s="90"/>
      <c r="F526" s="92"/>
      <c r="G526" s="92"/>
      <c r="H526" s="92"/>
      <c r="I526" s="119"/>
      <c r="J526" s="119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119"/>
      <c r="V526" s="119"/>
      <c r="W526" s="119"/>
      <c r="X526" s="119"/>
      <c r="Y526" s="119"/>
      <c r="Z526" s="23"/>
      <c r="AA526" s="119"/>
      <c r="AB526" s="337"/>
      <c r="AC526" s="115"/>
      <c r="AD526" s="102"/>
      <c r="AE526" s="4"/>
      <c r="AF526" s="103"/>
      <c r="AG526" s="104"/>
      <c r="AH526" s="105"/>
      <c r="AI526" s="106"/>
      <c r="AJ526" s="109"/>
      <c r="AK526" s="111"/>
      <c r="AL526" s="338"/>
      <c r="AM526" s="339"/>
      <c r="AN526" s="340"/>
      <c r="AO526" s="341"/>
      <c r="AP526" s="115"/>
      <c r="AQ526" s="341"/>
      <c r="AR526" s="115"/>
      <c r="AS526" s="341"/>
      <c r="AT526" s="115"/>
      <c r="AU526" s="341"/>
      <c r="AV526" s="115"/>
      <c r="AW526" s="115"/>
      <c r="AX526" s="115"/>
      <c r="AY526" s="115"/>
      <c r="AZ526" s="119"/>
      <c r="CD526" s="119"/>
    </row>
    <row r="527" ht="21.0" customHeight="1">
      <c r="A527" s="119"/>
      <c r="B527" s="90"/>
      <c r="C527" s="119"/>
      <c r="D527" s="332"/>
      <c r="E527" s="90"/>
      <c r="F527" s="92"/>
      <c r="G527" s="92"/>
      <c r="H527" s="92"/>
      <c r="I527" s="119"/>
      <c r="J527" s="119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119"/>
      <c r="V527" s="119"/>
      <c r="W527" s="119"/>
      <c r="X527" s="119"/>
      <c r="Y527" s="119"/>
      <c r="Z527" s="23"/>
      <c r="AA527" s="119"/>
      <c r="AB527" s="337"/>
      <c r="AC527" s="115"/>
      <c r="AD527" s="102"/>
      <c r="AE527" s="4"/>
      <c r="AF527" s="103"/>
      <c r="AG527" s="104"/>
      <c r="AH527" s="105"/>
      <c r="AI527" s="106"/>
      <c r="AJ527" s="109"/>
      <c r="AK527" s="111"/>
      <c r="AL527" s="338"/>
      <c r="AM527" s="339"/>
      <c r="AN527" s="340"/>
      <c r="AO527" s="341"/>
      <c r="AP527" s="115"/>
      <c r="AQ527" s="341"/>
      <c r="AR527" s="115"/>
      <c r="AS527" s="341"/>
      <c r="AT527" s="115"/>
      <c r="AU527" s="341"/>
      <c r="AV527" s="115"/>
      <c r="AW527" s="115"/>
      <c r="AX527" s="115"/>
      <c r="AY527" s="115"/>
      <c r="AZ527" s="119"/>
      <c r="CD527" s="119"/>
    </row>
    <row r="528" ht="21.0" customHeight="1">
      <c r="A528" s="119"/>
      <c r="B528" s="90"/>
      <c r="C528" s="119"/>
      <c r="D528" s="332"/>
      <c r="E528" s="90"/>
      <c r="F528" s="92"/>
      <c r="G528" s="92"/>
      <c r="H528" s="92"/>
      <c r="I528" s="119"/>
      <c r="J528" s="119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119"/>
      <c r="V528" s="119"/>
      <c r="W528" s="119"/>
      <c r="X528" s="119"/>
      <c r="Y528" s="119"/>
      <c r="Z528" s="23"/>
      <c r="AA528" s="119"/>
      <c r="AB528" s="337"/>
      <c r="AC528" s="115"/>
      <c r="AD528" s="102"/>
      <c r="AE528" s="4"/>
      <c r="AF528" s="103"/>
      <c r="AG528" s="104"/>
      <c r="AH528" s="105"/>
      <c r="AI528" s="106"/>
      <c r="AJ528" s="109"/>
      <c r="AK528" s="111"/>
      <c r="AL528" s="338"/>
      <c r="AM528" s="339"/>
      <c r="AN528" s="340"/>
      <c r="AO528" s="341"/>
      <c r="AP528" s="115"/>
      <c r="AQ528" s="341"/>
      <c r="AR528" s="115"/>
      <c r="AS528" s="341"/>
      <c r="AT528" s="115"/>
      <c r="AU528" s="341"/>
      <c r="AV528" s="115"/>
      <c r="AW528" s="115"/>
      <c r="AX528" s="115"/>
      <c r="AY528" s="115"/>
      <c r="AZ528" s="119"/>
      <c r="CD528" s="119"/>
    </row>
    <row r="529" ht="21.0" customHeight="1">
      <c r="A529" s="119"/>
      <c r="B529" s="90"/>
      <c r="C529" s="119"/>
      <c r="D529" s="332"/>
      <c r="E529" s="90"/>
      <c r="F529" s="92"/>
      <c r="G529" s="92"/>
      <c r="H529" s="92"/>
      <c r="I529" s="119"/>
      <c r="J529" s="119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119"/>
      <c r="V529" s="119"/>
      <c r="W529" s="119"/>
      <c r="X529" s="119"/>
      <c r="Y529" s="119"/>
      <c r="Z529" s="23"/>
      <c r="AA529" s="119"/>
      <c r="AB529" s="337"/>
      <c r="AC529" s="115"/>
      <c r="AD529" s="102"/>
      <c r="AE529" s="4"/>
      <c r="AF529" s="103"/>
      <c r="AG529" s="104"/>
      <c r="AH529" s="105"/>
      <c r="AI529" s="106"/>
      <c r="AJ529" s="109"/>
      <c r="AK529" s="111"/>
      <c r="AL529" s="338"/>
      <c r="AM529" s="339"/>
      <c r="AN529" s="340"/>
      <c r="AO529" s="341"/>
      <c r="AP529" s="115"/>
      <c r="AQ529" s="341"/>
      <c r="AR529" s="115"/>
      <c r="AS529" s="341"/>
      <c r="AT529" s="115"/>
      <c r="AU529" s="341"/>
      <c r="AV529" s="115"/>
      <c r="AW529" s="115"/>
      <c r="AX529" s="115"/>
      <c r="AY529" s="115"/>
      <c r="AZ529" s="119"/>
      <c r="CD529" s="119"/>
    </row>
    <row r="530" ht="21.0" customHeight="1">
      <c r="A530" s="119"/>
      <c r="B530" s="90"/>
      <c r="C530" s="119"/>
      <c r="D530" s="332"/>
      <c r="E530" s="90"/>
      <c r="F530" s="92"/>
      <c r="G530" s="92"/>
      <c r="H530" s="92"/>
      <c r="I530" s="119"/>
      <c r="J530" s="119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119"/>
      <c r="V530" s="119"/>
      <c r="W530" s="119"/>
      <c r="X530" s="119"/>
      <c r="Y530" s="119"/>
      <c r="Z530" s="23"/>
      <c r="AA530" s="119"/>
      <c r="AB530" s="337"/>
      <c r="AC530" s="115"/>
      <c r="AD530" s="102"/>
      <c r="AE530" s="4"/>
      <c r="AF530" s="103"/>
      <c r="AG530" s="104"/>
      <c r="AH530" s="105"/>
      <c r="AI530" s="106"/>
      <c r="AJ530" s="109"/>
      <c r="AK530" s="111"/>
      <c r="AL530" s="338"/>
      <c r="AM530" s="339"/>
      <c r="AN530" s="340"/>
      <c r="AO530" s="341"/>
      <c r="AP530" s="115"/>
      <c r="AQ530" s="341"/>
      <c r="AR530" s="115"/>
      <c r="AS530" s="341"/>
      <c r="AT530" s="115"/>
      <c r="AU530" s="341"/>
      <c r="AV530" s="115"/>
      <c r="AW530" s="115"/>
      <c r="AX530" s="115"/>
      <c r="AY530" s="115"/>
      <c r="AZ530" s="119"/>
      <c r="CD530" s="119"/>
    </row>
    <row r="531" ht="21.0" customHeight="1">
      <c r="A531" s="119"/>
      <c r="B531" s="90"/>
      <c r="C531" s="119"/>
      <c r="D531" s="332"/>
      <c r="E531" s="90"/>
      <c r="F531" s="92"/>
      <c r="G531" s="92"/>
      <c r="H531" s="92"/>
      <c r="I531" s="119"/>
      <c r="J531" s="119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119"/>
      <c r="V531" s="119"/>
      <c r="W531" s="119"/>
      <c r="X531" s="119"/>
      <c r="Y531" s="119"/>
      <c r="Z531" s="23"/>
      <c r="AA531" s="119"/>
      <c r="AB531" s="337"/>
      <c r="AC531" s="115"/>
      <c r="AD531" s="102"/>
      <c r="AE531" s="4"/>
      <c r="AF531" s="103"/>
      <c r="AG531" s="104"/>
      <c r="AH531" s="105"/>
      <c r="AI531" s="106"/>
      <c r="AJ531" s="109"/>
      <c r="AK531" s="111"/>
      <c r="AL531" s="338"/>
      <c r="AM531" s="339"/>
      <c r="AN531" s="340"/>
      <c r="AO531" s="341"/>
      <c r="AP531" s="115"/>
      <c r="AQ531" s="341"/>
      <c r="AR531" s="115"/>
      <c r="AS531" s="341"/>
      <c r="AT531" s="115"/>
      <c r="AU531" s="341"/>
      <c r="AV531" s="115"/>
      <c r="AW531" s="115"/>
      <c r="AX531" s="115"/>
      <c r="AY531" s="115"/>
      <c r="AZ531" s="119"/>
      <c r="CD531" s="119"/>
    </row>
    <row r="532" ht="21.0" customHeight="1">
      <c r="A532" s="119"/>
      <c r="B532" s="90"/>
      <c r="C532" s="119"/>
      <c r="D532" s="332"/>
      <c r="E532" s="90"/>
      <c r="F532" s="92"/>
      <c r="G532" s="92"/>
      <c r="H532" s="92"/>
      <c r="I532" s="119"/>
      <c r="J532" s="119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119"/>
      <c r="V532" s="119"/>
      <c r="W532" s="119"/>
      <c r="X532" s="119"/>
      <c r="Y532" s="119"/>
      <c r="Z532" s="23"/>
      <c r="AA532" s="119"/>
      <c r="AB532" s="337"/>
      <c r="AC532" s="115"/>
      <c r="AD532" s="102"/>
      <c r="AE532" s="4"/>
      <c r="AF532" s="103"/>
      <c r="AG532" s="104"/>
      <c r="AH532" s="105"/>
      <c r="AI532" s="106"/>
      <c r="AJ532" s="109"/>
      <c r="AK532" s="111"/>
      <c r="AL532" s="338"/>
      <c r="AM532" s="339"/>
      <c r="AN532" s="340"/>
      <c r="AO532" s="341"/>
      <c r="AP532" s="115"/>
      <c r="AQ532" s="341"/>
      <c r="AR532" s="115"/>
      <c r="AS532" s="341"/>
      <c r="AT532" s="115"/>
      <c r="AU532" s="341"/>
      <c r="AV532" s="115"/>
      <c r="AW532" s="115"/>
      <c r="AX532" s="115"/>
      <c r="AY532" s="115"/>
      <c r="AZ532" s="119"/>
      <c r="CD532" s="119"/>
    </row>
    <row r="533" ht="21.0" customHeight="1">
      <c r="A533" s="119"/>
      <c r="B533" s="90"/>
      <c r="C533" s="119"/>
      <c r="D533" s="332"/>
      <c r="E533" s="90"/>
      <c r="F533" s="92"/>
      <c r="G533" s="92"/>
      <c r="H533" s="92"/>
      <c r="I533" s="119"/>
      <c r="J533" s="119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119"/>
      <c r="V533" s="119"/>
      <c r="W533" s="119"/>
      <c r="X533" s="119"/>
      <c r="Y533" s="119"/>
      <c r="Z533" s="23"/>
      <c r="AA533" s="119"/>
      <c r="AB533" s="337"/>
      <c r="AC533" s="115"/>
      <c r="AD533" s="102"/>
      <c r="AE533" s="4"/>
      <c r="AF533" s="103"/>
      <c r="AG533" s="104"/>
      <c r="AH533" s="105"/>
      <c r="AI533" s="106"/>
      <c r="AJ533" s="109"/>
      <c r="AK533" s="111"/>
      <c r="AL533" s="338"/>
      <c r="AM533" s="339"/>
      <c r="AN533" s="340"/>
      <c r="AO533" s="341"/>
      <c r="AP533" s="115"/>
      <c r="AQ533" s="341"/>
      <c r="AR533" s="115"/>
      <c r="AS533" s="341"/>
      <c r="AT533" s="115"/>
      <c r="AU533" s="341"/>
      <c r="AV533" s="115"/>
      <c r="AW533" s="115"/>
      <c r="AX533" s="115"/>
      <c r="AY533" s="115"/>
      <c r="AZ533" s="119"/>
      <c r="CD533" s="119"/>
    </row>
    <row r="534" ht="21.0" customHeight="1">
      <c r="A534" s="119"/>
      <c r="B534" s="90"/>
      <c r="C534" s="119"/>
      <c r="D534" s="332"/>
      <c r="E534" s="90"/>
      <c r="F534" s="92"/>
      <c r="G534" s="92"/>
      <c r="H534" s="92"/>
      <c r="I534" s="119"/>
      <c r="J534" s="119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119"/>
      <c r="V534" s="119"/>
      <c r="W534" s="119"/>
      <c r="X534" s="119"/>
      <c r="Y534" s="119"/>
      <c r="Z534" s="23"/>
      <c r="AA534" s="119"/>
      <c r="AB534" s="337"/>
      <c r="AC534" s="115"/>
      <c r="AD534" s="102"/>
      <c r="AE534" s="4"/>
      <c r="AF534" s="103"/>
      <c r="AG534" s="104"/>
      <c r="AH534" s="105"/>
      <c r="AI534" s="106"/>
      <c r="AJ534" s="109"/>
      <c r="AK534" s="111"/>
      <c r="AL534" s="338"/>
      <c r="AM534" s="339"/>
      <c r="AN534" s="340"/>
      <c r="AO534" s="341"/>
      <c r="AP534" s="115"/>
      <c r="AQ534" s="341"/>
      <c r="AR534" s="115"/>
      <c r="AS534" s="341"/>
      <c r="AT534" s="115"/>
      <c r="AU534" s="341"/>
      <c r="AV534" s="115"/>
      <c r="AW534" s="115"/>
      <c r="AX534" s="115"/>
      <c r="AY534" s="115"/>
      <c r="AZ534" s="119"/>
      <c r="CD534" s="119"/>
    </row>
    <row r="535" ht="21.0" customHeight="1">
      <c r="A535" s="119"/>
      <c r="B535" s="90"/>
      <c r="C535" s="119"/>
      <c r="D535" s="332"/>
      <c r="E535" s="90"/>
      <c r="F535" s="92"/>
      <c r="G535" s="92"/>
      <c r="H535" s="92"/>
      <c r="I535" s="119"/>
      <c r="J535" s="119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119"/>
      <c r="V535" s="119"/>
      <c r="W535" s="119"/>
      <c r="X535" s="119"/>
      <c r="Y535" s="119"/>
      <c r="Z535" s="23"/>
      <c r="AA535" s="119"/>
      <c r="AB535" s="337"/>
      <c r="AC535" s="115"/>
      <c r="AD535" s="102"/>
      <c r="AE535" s="4"/>
      <c r="AF535" s="103"/>
      <c r="AG535" s="104"/>
      <c r="AH535" s="105"/>
      <c r="AI535" s="106"/>
      <c r="AJ535" s="109"/>
      <c r="AK535" s="111"/>
      <c r="AL535" s="338"/>
      <c r="AM535" s="339"/>
      <c r="AN535" s="340"/>
      <c r="AO535" s="341"/>
      <c r="AP535" s="115"/>
      <c r="AQ535" s="341"/>
      <c r="AR535" s="115"/>
      <c r="AS535" s="341"/>
      <c r="AT535" s="115"/>
      <c r="AU535" s="341"/>
      <c r="AV535" s="115"/>
      <c r="AW535" s="115"/>
      <c r="AX535" s="115"/>
      <c r="AY535" s="115"/>
      <c r="AZ535" s="119"/>
      <c r="CD535" s="119"/>
    </row>
    <row r="536" ht="21.0" customHeight="1">
      <c r="A536" s="119"/>
      <c r="B536" s="90"/>
      <c r="C536" s="119"/>
      <c r="D536" s="332"/>
      <c r="E536" s="90"/>
      <c r="F536" s="92"/>
      <c r="G536" s="92"/>
      <c r="H536" s="92"/>
      <c r="I536" s="119"/>
      <c r="J536" s="119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119"/>
      <c r="V536" s="119"/>
      <c r="W536" s="119"/>
      <c r="X536" s="119"/>
      <c r="Y536" s="119"/>
      <c r="Z536" s="23"/>
      <c r="AA536" s="119"/>
      <c r="AB536" s="337"/>
      <c r="AC536" s="115"/>
      <c r="AD536" s="102"/>
      <c r="AE536" s="4"/>
      <c r="AF536" s="103"/>
      <c r="AG536" s="104"/>
      <c r="AH536" s="105"/>
      <c r="AI536" s="106"/>
      <c r="AJ536" s="109"/>
      <c r="AK536" s="111"/>
      <c r="AL536" s="338"/>
      <c r="AM536" s="339"/>
      <c r="AN536" s="340"/>
      <c r="AO536" s="341"/>
      <c r="AP536" s="115"/>
      <c r="AQ536" s="341"/>
      <c r="AR536" s="115"/>
      <c r="AS536" s="341"/>
      <c r="AT536" s="115"/>
      <c r="AU536" s="341"/>
      <c r="AV536" s="115"/>
      <c r="AW536" s="115"/>
      <c r="AX536" s="115"/>
      <c r="AY536" s="115"/>
      <c r="AZ536" s="119"/>
      <c r="CD536" s="119"/>
    </row>
    <row r="537" ht="21.0" customHeight="1">
      <c r="A537" s="119"/>
      <c r="B537" s="90"/>
      <c r="C537" s="119"/>
      <c r="D537" s="332"/>
      <c r="E537" s="90"/>
      <c r="F537" s="92"/>
      <c r="G537" s="92"/>
      <c r="H537" s="92"/>
      <c r="I537" s="119"/>
      <c r="J537" s="119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119"/>
      <c r="V537" s="119"/>
      <c r="W537" s="119"/>
      <c r="X537" s="119"/>
      <c r="Y537" s="119"/>
      <c r="Z537" s="23"/>
      <c r="AA537" s="119"/>
      <c r="AB537" s="337"/>
      <c r="AC537" s="115"/>
      <c r="AD537" s="102"/>
      <c r="AE537" s="4"/>
      <c r="AF537" s="103"/>
      <c r="AG537" s="104"/>
      <c r="AH537" s="105"/>
      <c r="AI537" s="106"/>
      <c r="AJ537" s="109"/>
      <c r="AK537" s="111"/>
      <c r="AL537" s="338"/>
      <c r="AM537" s="339"/>
      <c r="AN537" s="340"/>
      <c r="AO537" s="341"/>
      <c r="AP537" s="115"/>
      <c r="AQ537" s="341"/>
      <c r="AR537" s="115"/>
      <c r="AS537" s="341"/>
      <c r="AT537" s="115"/>
      <c r="AU537" s="341"/>
      <c r="AV537" s="115"/>
      <c r="AW537" s="115"/>
      <c r="AX537" s="115"/>
      <c r="AY537" s="115"/>
      <c r="AZ537" s="119"/>
      <c r="CD537" s="119"/>
    </row>
    <row r="538" ht="21.0" customHeight="1">
      <c r="A538" s="119"/>
      <c r="B538" s="90"/>
      <c r="C538" s="119"/>
      <c r="D538" s="332"/>
      <c r="E538" s="90"/>
      <c r="F538" s="92"/>
      <c r="G538" s="92"/>
      <c r="H538" s="92"/>
      <c r="I538" s="119"/>
      <c r="J538" s="119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119"/>
      <c r="V538" s="119"/>
      <c r="W538" s="119"/>
      <c r="X538" s="119"/>
      <c r="Y538" s="119"/>
      <c r="Z538" s="23"/>
      <c r="AA538" s="119"/>
      <c r="AB538" s="337"/>
      <c r="AC538" s="115"/>
      <c r="AD538" s="102"/>
      <c r="AE538" s="4"/>
      <c r="AF538" s="103"/>
      <c r="AG538" s="104"/>
      <c r="AH538" s="105"/>
      <c r="AI538" s="106"/>
      <c r="AJ538" s="109"/>
      <c r="AK538" s="111"/>
      <c r="AL538" s="338"/>
      <c r="AM538" s="339"/>
      <c r="AN538" s="340"/>
      <c r="AO538" s="341"/>
      <c r="AP538" s="115"/>
      <c r="AQ538" s="341"/>
      <c r="AR538" s="115"/>
      <c r="AS538" s="341"/>
      <c r="AT538" s="115"/>
      <c r="AU538" s="341"/>
      <c r="AV538" s="115"/>
      <c r="AW538" s="115"/>
      <c r="AX538" s="115"/>
      <c r="AY538" s="115"/>
      <c r="AZ538" s="119"/>
      <c r="CD538" s="119"/>
    </row>
    <row r="539" ht="21.0" customHeight="1">
      <c r="A539" s="119"/>
      <c r="B539" s="90"/>
      <c r="C539" s="119"/>
      <c r="D539" s="332"/>
      <c r="E539" s="90"/>
      <c r="F539" s="92"/>
      <c r="G539" s="92"/>
      <c r="H539" s="92"/>
      <c r="I539" s="119"/>
      <c r="J539" s="119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119"/>
      <c r="V539" s="119"/>
      <c r="W539" s="119"/>
      <c r="X539" s="119"/>
      <c r="Y539" s="119"/>
      <c r="Z539" s="23"/>
      <c r="AA539" s="119"/>
      <c r="AB539" s="337"/>
      <c r="AC539" s="115"/>
      <c r="AD539" s="102"/>
      <c r="AE539" s="4"/>
      <c r="AF539" s="103"/>
      <c r="AG539" s="104"/>
      <c r="AH539" s="105"/>
      <c r="AI539" s="106"/>
      <c r="AJ539" s="109"/>
      <c r="AK539" s="111"/>
      <c r="AL539" s="338"/>
      <c r="AM539" s="339"/>
      <c r="AN539" s="340"/>
      <c r="AO539" s="341"/>
      <c r="AP539" s="115"/>
      <c r="AQ539" s="341"/>
      <c r="AR539" s="115"/>
      <c r="AS539" s="341"/>
      <c r="AT539" s="115"/>
      <c r="AU539" s="341"/>
      <c r="AV539" s="115"/>
      <c r="AW539" s="115"/>
      <c r="AX539" s="115"/>
      <c r="AY539" s="115"/>
      <c r="AZ539" s="119"/>
      <c r="CD539" s="119"/>
    </row>
    <row r="540" ht="21.0" customHeight="1">
      <c r="A540" s="119"/>
      <c r="B540" s="90"/>
      <c r="C540" s="119"/>
      <c r="D540" s="332"/>
      <c r="E540" s="90"/>
      <c r="F540" s="92"/>
      <c r="G540" s="92"/>
      <c r="H540" s="92"/>
      <c r="I540" s="119"/>
      <c r="J540" s="119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119"/>
      <c r="V540" s="119"/>
      <c r="W540" s="119"/>
      <c r="X540" s="119"/>
      <c r="Y540" s="119"/>
      <c r="Z540" s="23"/>
      <c r="AA540" s="119"/>
      <c r="AB540" s="337"/>
      <c r="AC540" s="115"/>
      <c r="AD540" s="102"/>
      <c r="AE540" s="4"/>
      <c r="AF540" s="103"/>
      <c r="AG540" s="104"/>
      <c r="AH540" s="105"/>
      <c r="AI540" s="106"/>
      <c r="AJ540" s="109"/>
      <c r="AK540" s="111"/>
      <c r="AL540" s="338"/>
      <c r="AM540" s="339"/>
      <c r="AN540" s="340"/>
      <c r="AO540" s="341"/>
      <c r="AP540" s="115"/>
      <c r="AQ540" s="341"/>
      <c r="AR540" s="115"/>
      <c r="AS540" s="341"/>
      <c r="AT540" s="115"/>
      <c r="AU540" s="341"/>
      <c r="AV540" s="115"/>
      <c r="AW540" s="115"/>
      <c r="AX540" s="115"/>
      <c r="AY540" s="115"/>
      <c r="AZ540" s="119"/>
      <c r="CD540" s="119"/>
    </row>
    <row r="541" ht="21.0" customHeight="1">
      <c r="A541" s="119"/>
      <c r="B541" s="90"/>
      <c r="C541" s="119"/>
      <c r="D541" s="332"/>
      <c r="E541" s="90"/>
      <c r="F541" s="92"/>
      <c r="G541" s="92"/>
      <c r="H541" s="92"/>
      <c r="I541" s="119"/>
      <c r="J541" s="119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119"/>
      <c r="V541" s="119"/>
      <c r="W541" s="119"/>
      <c r="X541" s="119"/>
      <c r="Y541" s="119"/>
      <c r="Z541" s="23"/>
      <c r="AA541" s="119"/>
      <c r="AB541" s="337"/>
      <c r="AC541" s="115"/>
      <c r="AD541" s="102"/>
      <c r="AE541" s="4"/>
      <c r="AF541" s="103"/>
      <c r="AG541" s="104"/>
      <c r="AH541" s="105"/>
      <c r="AI541" s="106"/>
      <c r="AJ541" s="109"/>
      <c r="AK541" s="111"/>
      <c r="AL541" s="338"/>
      <c r="AM541" s="339"/>
      <c r="AN541" s="340"/>
      <c r="AO541" s="341"/>
      <c r="AP541" s="115"/>
      <c r="AQ541" s="341"/>
      <c r="AR541" s="115"/>
      <c r="AS541" s="341"/>
      <c r="AT541" s="115"/>
      <c r="AU541" s="341"/>
      <c r="AV541" s="115"/>
      <c r="AW541" s="115"/>
      <c r="AX541" s="115"/>
      <c r="AY541" s="115"/>
      <c r="AZ541" s="119"/>
      <c r="CD541" s="119"/>
    </row>
    <row r="542" ht="21.0" customHeight="1">
      <c r="A542" s="119"/>
      <c r="B542" s="90"/>
      <c r="C542" s="119"/>
      <c r="D542" s="332"/>
      <c r="E542" s="90"/>
      <c r="F542" s="92"/>
      <c r="G542" s="92"/>
      <c r="H542" s="92"/>
      <c r="I542" s="119"/>
      <c r="J542" s="119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119"/>
      <c r="V542" s="119"/>
      <c r="W542" s="119"/>
      <c r="X542" s="119"/>
      <c r="Y542" s="119"/>
      <c r="Z542" s="23"/>
      <c r="AA542" s="119"/>
      <c r="AB542" s="337"/>
      <c r="AC542" s="115"/>
      <c r="AD542" s="102"/>
      <c r="AE542" s="4"/>
      <c r="AF542" s="103"/>
      <c r="AG542" s="104"/>
      <c r="AH542" s="105"/>
      <c r="AI542" s="106"/>
      <c r="AJ542" s="109"/>
      <c r="AK542" s="111"/>
      <c r="AL542" s="338"/>
      <c r="AM542" s="339"/>
      <c r="AN542" s="340"/>
      <c r="AO542" s="341"/>
      <c r="AP542" s="115"/>
      <c r="AQ542" s="341"/>
      <c r="AR542" s="115"/>
      <c r="AS542" s="341"/>
      <c r="AT542" s="115"/>
      <c r="AU542" s="341"/>
      <c r="AV542" s="115"/>
      <c r="AW542" s="115"/>
      <c r="AX542" s="115"/>
      <c r="AY542" s="115"/>
      <c r="AZ542" s="119"/>
      <c r="CD542" s="119"/>
    </row>
    <row r="543" ht="21.0" customHeight="1">
      <c r="A543" s="119"/>
      <c r="B543" s="90"/>
      <c r="C543" s="119"/>
      <c r="D543" s="332"/>
      <c r="E543" s="90"/>
      <c r="F543" s="92"/>
      <c r="G543" s="92"/>
      <c r="H543" s="92"/>
      <c r="I543" s="119"/>
      <c r="J543" s="119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119"/>
      <c r="V543" s="119"/>
      <c r="W543" s="119"/>
      <c r="X543" s="119"/>
      <c r="Y543" s="119"/>
      <c r="Z543" s="23"/>
      <c r="AA543" s="119"/>
      <c r="AB543" s="337"/>
      <c r="AC543" s="115"/>
      <c r="AD543" s="102"/>
      <c r="AE543" s="4"/>
      <c r="AF543" s="103"/>
      <c r="AG543" s="104"/>
      <c r="AH543" s="105"/>
      <c r="AI543" s="106"/>
      <c r="AJ543" s="109"/>
      <c r="AK543" s="111"/>
      <c r="AL543" s="338"/>
      <c r="AM543" s="339"/>
      <c r="AN543" s="340"/>
      <c r="AO543" s="341"/>
      <c r="AP543" s="115"/>
      <c r="AQ543" s="341"/>
      <c r="AR543" s="115"/>
      <c r="AS543" s="341"/>
      <c r="AT543" s="115"/>
      <c r="AU543" s="341"/>
      <c r="AV543" s="115"/>
      <c r="AW543" s="115"/>
      <c r="AX543" s="115"/>
      <c r="AY543" s="115"/>
      <c r="AZ543" s="119"/>
      <c r="CD543" s="119"/>
    </row>
    <row r="544" ht="21.0" customHeight="1">
      <c r="A544" s="119"/>
      <c r="B544" s="90"/>
      <c r="C544" s="119"/>
      <c r="D544" s="332"/>
      <c r="E544" s="90"/>
      <c r="F544" s="92"/>
      <c r="G544" s="92"/>
      <c r="H544" s="92"/>
      <c r="I544" s="119"/>
      <c r="J544" s="119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119"/>
      <c r="V544" s="119"/>
      <c r="W544" s="119"/>
      <c r="X544" s="119"/>
      <c r="Y544" s="119"/>
      <c r="Z544" s="23"/>
      <c r="AA544" s="119"/>
      <c r="AB544" s="337"/>
      <c r="AC544" s="115"/>
      <c r="AD544" s="102"/>
      <c r="AE544" s="4"/>
      <c r="AF544" s="103"/>
      <c r="AG544" s="104"/>
      <c r="AH544" s="105"/>
      <c r="AI544" s="106"/>
      <c r="AJ544" s="109"/>
      <c r="AK544" s="111"/>
      <c r="AL544" s="338"/>
      <c r="AM544" s="339"/>
      <c r="AN544" s="340"/>
      <c r="AO544" s="341"/>
      <c r="AP544" s="115"/>
      <c r="AQ544" s="341"/>
      <c r="AR544" s="115"/>
      <c r="AS544" s="341"/>
      <c r="AT544" s="115"/>
      <c r="AU544" s="341"/>
      <c r="AV544" s="115"/>
      <c r="AW544" s="115"/>
      <c r="AX544" s="115"/>
      <c r="AY544" s="115"/>
      <c r="AZ544" s="119"/>
      <c r="CD544" s="119"/>
    </row>
    <row r="545" ht="21.0" customHeight="1">
      <c r="A545" s="119"/>
      <c r="B545" s="90"/>
      <c r="C545" s="119"/>
      <c r="D545" s="332"/>
      <c r="E545" s="90"/>
      <c r="F545" s="92"/>
      <c r="G545" s="92"/>
      <c r="H545" s="92"/>
      <c r="I545" s="119"/>
      <c r="J545" s="119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119"/>
      <c r="V545" s="119"/>
      <c r="W545" s="119"/>
      <c r="X545" s="119"/>
      <c r="Y545" s="119"/>
      <c r="Z545" s="23"/>
      <c r="AA545" s="119"/>
      <c r="AB545" s="337"/>
      <c r="AC545" s="115"/>
      <c r="AD545" s="102"/>
      <c r="AE545" s="4"/>
      <c r="AF545" s="103"/>
      <c r="AG545" s="104"/>
      <c r="AH545" s="105"/>
      <c r="AI545" s="106"/>
      <c r="AJ545" s="109"/>
      <c r="AK545" s="111"/>
      <c r="AL545" s="338"/>
      <c r="AM545" s="339"/>
      <c r="AN545" s="340"/>
      <c r="AO545" s="341"/>
      <c r="AP545" s="115"/>
      <c r="AQ545" s="341"/>
      <c r="AR545" s="115"/>
      <c r="AS545" s="341"/>
      <c r="AT545" s="115"/>
      <c r="AU545" s="341"/>
      <c r="AV545" s="115"/>
      <c r="AW545" s="115"/>
      <c r="AX545" s="115"/>
      <c r="AY545" s="115"/>
      <c r="AZ545" s="119"/>
      <c r="CD545" s="119"/>
    </row>
    <row r="546" ht="21.0" customHeight="1">
      <c r="A546" s="119"/>
      <c r="B546" s="90"/>
      <c r="C546" s="119"/>
      <c r="D546" s="332"/>
      <c r="E546" s="90"/>
      <c r="F546" s="92"/>
      <c r="G546" s="92"/>
      <c r="H546" s="92"/>
      <c r="I546" s="119"/>
      <c r="J546" s="119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119"/>
      <c r="V546" s="119"/>
      <c r="W546" s="119"/>
      <c r="X546" s="119"/>
      <c r="Y546" s="119"/>
      <c r="Z546" s="23"/>
      <c r="AA546" s="119"/>
      <c r="AB546" s="337"/>
      <c r="AC546" s="115"/>
      <c r="AD546" s="102"/>
      <c r="AE546" s="4"/>
      <c r="AF546" s="103"/>
      <c r="AG546" s="104"/>
      <c r="AH546" s="105"/>
      <c r="AI546" s="106"/>
      <c r="AJ546" s="109"/>
      <c r="AK546" s="111"/>
      <c r="AL546" s="338"/>
      <c r="AM546" s="339"/>
      <c r="AN546" s="340"/>
      <c r="AO546" s="341"/>
      <c r="AP546" s="115"/>
      <c r="AQ546" s="341"/>
      <c r="AR546" s="115"/>
      <c r="AS546" s="341"/>
      <c r="AT546" s="115"/>
      <c r="AU546" s="341"/>
      <c r="AV546" s="115"/>
      <c r="AW546" s="115"/>
      <c r="AX546" s="115"/>
      <c r="AY546" s="115"/>
      <c r="AZ546" s="119"/>
      <c r="CD546" s="119"/>
    </row>
    <row r="547" ht="21.0" customHeight="1">
      <c r="A547" s="119"/>
      <c r="B547" s="90"/>
      <c r="C547" s="119"/>
      <c r="D547" s="332"/>
      <c r="E547" s="90"/>
      <c r="F547" s="92"/>
      <c r="G547" s="92"/>
      <c r="H547" s="92"/>
      <c r="I547" s="119"/>
      <c r="J547" s="119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119"/>
      <c r="V547" s="119"/>
      <c r="W547" s="119"/>
      <c r="X547" s="119"/>
      <c r="Y547" s="119"/>
      <c r="Z547" s="23"/>
      <c r="AA547" s="119"/>
      <c r="AB547" s="337"/>
      <c r="AC547" s="115"/>
      <c r="AD547" s="102"/>
      <c r="AE547" s="4"/>
      <c r="AF547" s="103"/>
      <c r="AG547" s="104"/>
      <c r="AH547" s="105"/>
      <c r="AI547" s="106"/>
      <c r="AJ547" s="109"/>
      <c r="AK547" s="111"/>
      <c r="AL547" s="338"/>
      <c r="AM547" s="339"/>
      <c r="AN547" s="340"/>
      <c r="AO547" s="341"/>
      <c r="AP547" s="115"/>
      <c r="AQ547" s="341"/>
      <c r="AR547" s="115"/>
      <c r="AS547" s="341"/>
      <c r="AT547" s="115"/>
      <c r="AU547" s="341"/>
      <c r="AV547" s="115"/>
      <c r="AW547" s="115"/>
      <c r="AX547" s="115"/>
      <c r="AY547" s="115"/>
      <c r="AZ547" s="119"/>
      <c r="CD547" s="119"/>
    </row>
    <row r="548" ht="21.0" customHeight="1">
      <c r="A548" s="119"/>
      <c r="B548" s="90"/>
      <c r="C548" s="119"/>
      <c r="D548" s="332"/>
      <c r="E548" s="90"/>
      <c r="F548" s="92"/>
      <c r="G548" s="92"/>
      <c r="H548" s="92"/>
      <c r="I548" s="119"/>
      <c r="J548" s="119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119"/>
      <c r="V548" s="119"/>
      <c r="W548" s="119"/>
      <c r="X548" s="119"/>
      <c r="Y548" s="119"/>
      <c r="Z548" s="23"/>
      <c r="AA548" s="119"/>
      <c r="AB548" s="337"/>
      <c r="AC548" s="115"/>
      <c r="AD548" s="102"/>
      <c r="AE548" s="4"/>
      <c r="AF548" s="103"/>
      <c r="AG548" s="104"/>
      <c r="AH548" s="105"/>
      <c r="AI548" s="106"/>
      <c r="AJ548" s="109"/>
      <c r="AK548" s="111"/>
      <c r="AL548" s="338"/>
      <c r="AM548" s="339"/>
      <c r="AN548" s="340"/>
      <c r="AO548" s="341"/>
      <c r="AP548" s="115"/>
      <c r="AQ548" s="341"/>
      <c r="AR548" s="115"/>
      <c r="AS548" s="341"/>
      <c r="AT548" s="115"/>
      <c r="AU548" s="341"/>
      <c r="AV548" s="115"/>
      <c r="AW548" s="115"/>
      <c r="AX548" s="115"/>
      <c r="AY548" s="115"/>
      <c r="AZ548" s="119"/>
      <c r="CD548" s="119"/>
    </row>
    <row r="549" ht="21.0" customHeight="1">
      <c r="A549" s="119"/>
      <c r="B549" s="90"/>
      <c r="C549" s="119"/>
      <c r="D549" s="332"/>
      <c r="E549" s="90"/>
      <c r="F549" s="92"/>
      <c r="G549" s="92"/>
      <c r="H549" s="92"/>
      <c r="I549" s="119"/>
      <c r="J549" s="119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119"/>
      <c r="V549" s="119"/>
      <c r="W549" s="119"/>
      <c r="X549" s="119"/>
      <c r="Y549" s="119"/>
      <c r="Z549" s="23"/>
      <c r="AA549" s="119"/>
      <c r="AB549" s="337"/>
      <c r="AC549" s="115"/>
      <c r="AD549" s="102"/>
      <c r="AE549" s="4"/>
      <c r="AF549" s="103"/>
      <c r="AG549" s="104"/>
      <c r="AH549" s="105"/>
      <c r="AI549" s="106"/>
      <c r="AJ549" s="109"/>
      <c r="AK549" s="111"/>
      <c r="AL549" s="338"/>
      <c r="AM549" s="339"/>
      <c r="AN549" s="340"/>
      <c r="AO549" s="341"/>
      <c r="AP549" s="115"/>
      <c r="AQ549" s="341"/>
      <c r="AR549" s="115"/>
      <c r="AS549" s="341"/>
      <c r="AT549" s="115"/>
      <c r="AU549" s="341"/>
      <c r="AV549" s="115"/>
      <c r="AW549" s="115"/>
      <c r="AX549" s="115"/>
      <c r="AY549" s="115"/>
      <c r="AZ549" s="119"/>
      <c r="CD549" s="119"/>
    </row>
    <row r="550" ht="21.0" customHeight="1">
      <c r="A550" s="119"/>
      <c r="B550" s="90"/>
      <c r="C550" s="119"/>
      <c r="D550" s="332"/>
      <c r="E550" s="90"/>
      <c r="F550" s="92"/>
      <c r="G550" s="92"/>
      <c r="H550" s="92"/>
      <c r="I550" s="119"/>
      <c r="J550" s="119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119"/>
      <c r="V550" s="119"/>
      <c r="W550" s="119"/>
      <c r="X550" s="119"/>
      <c r="Y550" s="119"/>
      <c r="Z550" s="23"/>
      <c r="AA550" s="119"/>
      <c r="AB550" s="337"/>
      <c r="AC550" s="115"/>
      <c r="AD550" s="102"/>
      <c r="AE550" s="4"/>
      <c r="AF550" s="103"/>
      <c r="AG550" s="104"/>
      <c r="AH550" s="105"/>
      <c r="AI550" s="106"/>
      <c r="AJ550" s="109"/>
      <c r="AK550" s="111"/>
      <c r="AL550" s="338"/>
      <c r="AM550" s="339"/>
      <c r="AN550" s="340"/>
      <c r="AO550" s="341"/>
      <c r="AP550" s="115"/>
      <c r="AQ550" s="341"/>
      <c r="AR550" s="115"/>
      <c r="AS550" s="341"/>
      <c r="AT550" s="115"/>
      <c r="AU550" s="341"/>
      <c r="AV550" s="115"/>
      <c r="AW550" s="115"/>
      <c r="AX550" s="115"/>
      <c r="AY550" s="115"/>
      <c r="AZ550" s="119"/>
      <c r="CD550" s="119"/>
    </row>
    <row r="551" ht="21.0" customHeight="1">
      <c r="A551" s="119"/>
      <c r="B551" s="90"/>
      <c r="C551" s="119"/>
      <c r="D551" s="332"/>
      <c r="E551" s="90"/>
      <c r="F551" s="92"/>
      <c r="G551" s="92"/>
      <c r="H551" s="92"/>
      <c r="I551" s="119"/>
      <c r="J551" s="119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119"/>
      <c r="V551" s="119"/>
      <c r="W551" s="119"/>
      <c r="X551" s="119"/>
      <c r="Y551" s="119"/>
      <c r="Z551" s="23"/>
      <c r="AA551" s="119"/>
      <c r="AB551" s="337"/>
      <c r="AC551" s="115"/>
      <c r="AD551" s="102"/>
      <c r="AE551" s="4"/>
      <c r="AF551" s="103"/>
      <c r="AG551" s="104"/>
      <c r="AH551" s="105"/>
      <c r="AI551" s="106"/>
      <c r="AJ551" s="109"/>
      <c r="AK551" s="111"/>
      <c r="AL551" s="338"/>
      <c r="AM551" s="339"/>
      <c r="AN551" s="340"/>
      <c r="AO551" s="341"/>
      <c r="AP551" s="115"/>
      <c r="AQ551" s="341"/>
      <c r="AR551" s="115"/>
      <c r="AS551" s="341"/>
      <c r="AT551" s="115"/>
      <c r="AU551" s="341"/>
      <c r="AV551" s="115"/>
      <c r="AW551" s="115"/>
      <c r="AX551" s="115"/>
      <c r="AY551" s="115"/>
      <c r="AZ551" s="119"/>
      <c r="CD551" s="119"/>
    </row>
    <row r="552" ht="21.0" customHeight="1">
      <c r="A552" s="119"/>
      <c r="B552" s="90"/>
      <c r="C552" s="119"/>
      <c r="D552" s="332"/>
      <c r="E552" s="90"/>
      <c r="F552" s="92"/>
      <c r="G552" s="92"/>
      <c r="H552" s="92"/>
      <c r="I552" s="119"/>
      <c r="J552" s="119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119"/>
      <c r="V552" s="119"/>
      <c r="W552" s="119"/>
      <c r="X552" s="119"/>
      <c r="Y552" s="119"/>
      <c r="Z552" s="23"/>
      <c r="AA552" s="119"/>
      <c r="AB552" s="337"/>
      <c r="AC552" s="115"/>
      <c r="AD552" s="102"/>
      <c r="AE552" s="4"/>
      <c r="AF552" s="103"/>
      <c r="AG552" s="104"/>
      <c r="AH552" s="105"/>
      <c r="AI552" s="106"/>
      <c r="AJ552" s="109"/>
      <c r="AK552" s="111"/>
      <c r="AL552" s="338"/>
      <c r="AM552" s="339"/>
      <c r="AN552" s="340"/>
      <c r="AO552" s="341"/>
      <c r="AP552" s="115"/>
      <c r="AQ552" s="341"/>
      <c r="AR552" s="115"/>
      <c r="AS552" s="341"/>
      <c r="AT552" s="115"/>
      <c r="AU552" s="341"/>
      <c r="AV552" s="115"/>
      <c r="AW552" s="115"/>
      <c r="AX552" s="115"/>
      <c r="AY552" s="115"/>
      <c r="AZ552" s="119"/>
      <c r="CD552" s="119"/>
    </row>
    <row r="553" ht="21.0" customHeight="1">
      <c r="A553" s="119"/>
      <c r="B553" s="90"/>
      <c r="C553" s="119"/>
      <c r="D553" s="332"/>
      <c r="E553" s="90"/>
      <c r="F553" s="92"/>
      <c r="G553" s="92"/>
      <c r="H553" s="92"/>
      <c r="I553" s="119"/>
      <c r="J553" s="119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119"/>
      <c r="V553" s="119"/>
      <c r="W553" s="119"/>
      <c r="X553" s="119"/>
      <c r="Y553" s="119"/>
      <c r="Z553" s="23"/>
      <c r="AA553" s="119"/>
      <c r="AB553" s="337"/>
      <c r="AC553" s="115"/>
      <c r="AD553" s="102"/>
      <c r="AE553" s="4"/>
      <c r="AF553" s="103"/>
      <c r="AG553" s="104"/>
      <c r="AH553" s="105"/>
      <c r="AI553" s="106"/>
      <c r="AJ553" s="109"/>
      <c r="AK553" s="111"/>
      <c r="AL553" s="338"/>
      <c r="AM553" s="339"/>
      <c r="AN553" s="340"/>
      <c r="AO553" s="341"/>
      <c r="AP553" s="115"/>
      <c r="AQ553" s="341"/>
      <c r="AR553" s="115"/>
      <c r="AS553" s="341"/>
      <c r="AT553" s="115"/>
      <c r="AU553" s="341"/>
      <c r="AV553" s="115"/>
      <c r="AW553" s="115"/>
      <c r="AX553" s="115"/>
      <c r="AY553" s="115"/>
      <c r="AZ553" s="119"/>
      <c r="CD553" s="119"/>
    </row>
    <row r="554" ht="21.0" customHeight="1">
      <c r="A554" s="119"/>
      <c r="B554" s="90"/>
      <c r="C554" s="119"/>
      <c r="D554" s="332"/>
      <c r="E554" s="90"/>
      <c r="F554" s="92"/>
      <c r="G554" s="92"/>
      <c r="H554" s="92"/>
      <c r="I554" s="119"/>
      <c r="J554" s="119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119"/>
      <c r="V554" s="119"/>
      <c r="W554" s="119"/>
      <c r="X554" s="119"/>
      <c r="Y554" s="119"/>
      <c r="Z554" s="23"/>
      <c r="AA554" s="119"/>
      <c r="AB554" s="337"/>
      <c r="AC554" s="115"/>
      <c r="AD554" s="102"/>
      <c r="AE554" s="4"/>
      <c r="AF554" s="103"/>
      <c r="AG554" s="104"/>
      <c r="AH554" s="105"/>
      <c r="AI554" s="106"/>
      <c r="AJ554" s="109"/>
      <c r="AK554" s="111"/>
      <c r="AL554" s="338"/>
      <c r="AM554" s="339"/>
      <c r="AN554" s="340"/>
      <c r="AO554" s="341"/>
      <c r="AP554" s="115"/>
      <c r="AQ554" s="341"/>
      <c r="AR554" s="115"/>
      <c r="AS554" s="341"/>
      <c r="AT554" s="115"/>
      <c r="AU554" s="341"/>
      <c r="AV554" s="115"/>
      <c r="AW554" s="115"/>
      <c r="AX554" s="115"/>
      <c r="AY554" s="115"/>
      <c r="AZ554" s="119"/>
      <c r="CD554" s="119"/>
    </row>
    <row r="555" ht="21.0" customHeight="1">
      <c r="A555" s="119"/>
      <c r="B555" s="90"/>
      <c r="C555" s="119"/>
      <c r="D555" s="332"/>
      <c r="E555" s="90"/>
      <c r="F555" s="92"/>
      <c r="G555" s="92"/>
      <c r="H555" s="92"/>
      <c r="I555" s="119"/>
      <c r="J555" s="119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119"/>
      <c r="V555" s="119"/>
      <c r="W555" s="119"/>
      <c r="X555" s="119"/>
      <c r="Y555" s="119"/>
      <c r="Z555" s="23"/>
      <c r="AA555" s="119"/>
      <c r="AB555" s="337"/>
      <c r="AC555" s="115"/>
      <c r="AD555" s="102"/>
      <c r="AE555" s="4"/>
      <c r="AF555" s="103"/>
      <c r="AG555" s="104"/>
      <c r="AH555" s="105"/>
      <c r="AI555" s="106"/>
      <c r="AJ555" s="109"/>
      <c r="AK555" s="111"/>
      <c r="AL555" s="338"/>
      <c r="AM555" s="339"/>
      <c r="AN555" s="340"/>
      <c r="AO555" s="341"/>
      <c r="AP555" s="115"/>
      <c r="AQ555" s="341"/>
      <c r="AR555" s="115"/>
      <c r="AS555" s="341"/>
      <c r="AT555" s="115"/>
      <c r="AU555" s="341"/>
      <c r="AV555" s="115"/>
      <c r="AW555" s="115"/>
      <c r="AX555" s="115"/>
      <c r="AY555" s="115"/>
      <c r="AZ555" s="119"/>
      <c r="CD555" s="119"/>
    </row>
    <row r="556" ht="21.0" customHeight="1">
      <c r="A556" s="119"/>
      <c r="B556" s="90"/>
      <c r="C556" s="119"/>
      <c r="D556" s="332"/>
      <c r="E556" s="90"/>
      <c r="F556" s="92"/>
      <c r="G556" s="92"/>
      <c r="H556" s="92"/>
      <c r="I556" s="119"/>
      <c r="J556" s="119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119"/>
      <c r="V556" s="119"/>
      <c r="W556" s="119"/>
      <c r="X556" s="119"/>
      <c r="Y556" s="119"/>
      <c r="Z556" s="23"/>
      <c r="AA556" s="119"/>
      <c r="AB556" s="337"/>
      <c r="AC556" s="115"/>
      <c r="AD556" s="102"/>
      <c r="AE556" s="4"/>
      <c r="AF556" s="103"/>
      <c r="AG556" s="104"/>
      <c r="AH556" s="105"/>
      <c r="AI556" s="106"/>
      <c r="AJ556" s="109"/>
      <c r="AK556" s="111"/>
      <c r="AL556" s="338"/>
      <c r="AM556" s="339"/>
      <c r="AN556" s="340"/>
      <c r="AO556" s="341"/>
      <c r="AP556" s="115"/>
      <c r="AQ556" s="341"/>
      <c r="AR556" s="115"/>
      <c r="AS556" s="341"/>
      <c r="AT556" s="115"/>
      <c r="AU556" s="341"/>
      <c r="AV556" s="115"/>
      <c r="AW556" s="115"/>
      <c r="AX556" s="115"/>
      <c r="AY556" s="115"/>
      <c r="AZ556" s="119"/>
      <c r="CD556" s="119"/>
    </row>
    <row r="557" ht="21.0" customHeight="1">
      <c r="A557" s="119"/>
      <c r="B557" s="90"/>
      <c r="C557" s="119"/>
      <c r="D557" s="332"/>
      <c r="E557" s="90"/>
      <c r="F557" s="92"/>
      <c r="G557" s="92"/>
      <c r="H557" s="92"/>
      <c r="I557" s="119"/>
      <c r="J557" s="119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119"/>
      <c r="V557" s="119"/>
      <c r="W557" s="119"/>
      <c r="X557" s="119"/>
      <c r="Y557" s="119"/>
      <c r="Z557" s="23"/>
      <c r="AA557" s="119"/>
      <c r="AB557" s="337"/>
      <c r="AC557" s="115"/>
      <c r="AD557" s="102"/>
      <c r="AE557" s="4"/>
      <c r="AF557" s="103"/>
      <c r="AG557" s="104"/>
      <c r="AH557" s="105"/>
      <c r="AI557" s="106"/>
      <c r="AJ557" s="109"/>
      <c r="AK557" s="111"/>
      <c r="AL557" s="338"/>
      <c r="AM557" s="339"/>
      <c r="AN557" s="340"/>
      <c r="AO557" s="341"/>
      <c r="AP557" s="115"/>
      <c r="AQ557" s="341"/>
      <c r="AR557" s="115"/>
      <c r="AS557" s="341"/>
      <c r="AT557" s="115"/>
      <c r="AU557" s="341"/>
      <c r="AV557" s="115"/>
      <c r="AW557" s="115"/>
      <c r="AX557" s="115"/>
      <c r="AY557" s="115"/>
      <c r="AZ557" s="119"/>
      <c r="CD557" s="119"/>
    </row>
    <row r="558" ht="21.0" customHeight="1">
      <c r="A558" s="119"/>
      <c r="B558" s="90"/>
      <c r="C558" s="119"/>
      <c r="D558" s="332"/>
      <c r="E558" s="90"/>
      <c r="F558" s="92"/>
      <c r="G558" s="92"/>
      <c r="H558" s="92"/>
      <c r="I558" s="119"/>
      <c r="J558" s="119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119"/>
      <c r="V558" s="119"/>
      <c r="W558" s="119"/>
      <c r="X558" s="119"/>
      <c r="Y558" s="119"/>
      <c r="Z558" s="23"/>
      <c r="AA558" s="119"/>
      <c r="AB558" s="337"/>
      <c r="AC558" s="115"/>
      <c r="AD558" s="102"/>
      <c r="AE558" s="4"/>
      <c r="AF558" s="103"/>
      <c r="AG558" s="104"/>
      <c r="AH558" s="105"/>
      <c r="AI558" s="106"/>
      <c r="AJ558" s="109"/>
      <c r="AK558" s="111"/>
      <c r="AL558" s="338"/>
      <c r="AM558" s="339"/>
      <c r="AN558" s="340"/>
      <c r="AO558" s="341"/>
      <c r="AP558" s="115"/>
      <c r="AQ558" s="341"/>
      <c r="AR558" s="115"/>
      <c r="AS558" s="341"/>
      <c r="AT558" s="115"/>
      <c r="AU558" s="341"/>
      <c r="AV558" s="115"/>
      <c r="AW558" s="115"/>
      <c r="AX558" s="115"/>
      <c r="AY558" s="115"/>
      <c r="AZ558" s="119"/>
      <c r="CD558" s="119"/>
    </row>
    <row r="559" ht="21.0" customHeight="1">
      <c r="A559" s="119"/>
      <c r="B559" s="90"/>
      <c r="C559" s="119"/>
      <c r="D559" s="332"/>
      <c r="E559" s="90"/>
      <c r="F559" s="92"/>
      <c r="G559" s="92"/>
      <c r="H559" s="92"/>
      <c r="I559" s="119"/>
      <c r="J559" s="119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119"/>
      <c r="V559" s="119"/>
      <c r="W559" s="119"/>
      <c r="X559" s="119"/>
      <c r="Y559" s="119"/>
      <c r="Z559" s="23"/>
      <c r="AA559" s="119"/>
      <c r="AB559" s="337"/>
      <c r="AC559" s="115"/>
      <c r="AD559" s="102"/>
      <c r="AE559" s="4"/>
      <c r="AF559" s="103"/>
      <c r="AG559" s="104"/>
      <c r="AH559" s="105"/>
      <c r="AI559" s="106"/>
      <c r="AJ559" s="109"/>
      <c r="AK559" s="111"/>
      <c r="AL559" s="338"/>
      <c r="AM559" s="339"/>
      <c r="AN559" s="340"/>
      <c r="AO559" s="341"/>
      <c r="AP559" s="115"/>
      <c r="AQ559" s="341"/>
      <c r="AR559" s="115"/>
      <c r="AS559" s="341"/>
      <c r="AT559" s="115"/>
      <c r="AU559" s="341"/>
      <c r="AV559" s="115"/>
      <c r="AW559" s="115"/>
      <c r="AX559" s="115"/>
      <c r="AY559" s="115"/>
      <c r="AZ559" s="119"/>
      <c r="CD559" s="119"/>
    </row>
    <row r="560" ht="21.0" customHeight="1">
      <c r="A560" s="119"/>
      <c r="B560" s="90"/>
      <c r="C560" s="119"/>
      <c r="D560" s="332"/>
      <c r="E560" s="90"/>
      <c r="F560" s="92"/>
      <c r="G560" s="92"/>
      <c r="H560" s="92"/>
      <c r="I560" s="119"/>
      <c r="J560" s="119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119"/>
      <c r="V560" s="119"/>
      <c r="W560" s="119"/>
      <c r="X560" s="119"/>
      <c r="Y560" s="119"/>
      <c r="Z560" s="23"/>
      <c r="AA560" s="119"/>
      <c r="AB560" s="337"/>
      <c r="AC560" s="115"/>
      <c r="AD560" s="102"/>
      <c r="AE560" s="4"/>
      <c r="AF560" s="103"/>
      <c r="AG560" s="104"/>
      <c r="AH560" s="105"/>
      <c r="AI560" s="106"/>
      <c r="AJ560" s="109"/>
      <c r="AK560" s="111"/>
      <c r="AL560" s="338"/>
      <c r="AM560" s="339"/>
      <c r="AN560" s="340"/>
      <c r="AO560" s="341"/>
      <c r="AP560" s="115"/>
      <c r="AQ560" s="341"/>
      <c r="AR560" s="115"/>
      <c r="AS560" s="341"/>
      <c r="AT560" s="115"/>
      <c r="AU560" s="341"/>
      <c r="AV560" s="115"/>
      <c r="AW560" s="115"/>
      <c r="AX560" s="115"/>
      <c r="AY560" s="115"/>
      <c r="AZ560" s="119"/>
      <c r="CD560" s="119"/>
    </row>
    <row r="561" ht="21.0" customHeight="1">
      <c r="A561" s="119"/>
      <c r="B561" s="90"/>
      <c r="C561" s="119"/>
      <c r="D561" s="332"/>
      <c r="E561" s="90"/>
      <c r="F561" s="92"/>
      <c r="G561" s="92"/>
      <c r="H561" s="92"/>
      <c r="I561" s="119"/>
      <c r="J561" s="119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119"/>
      <c r="V561" s="119"/>
      <c r="W561" s="119"/>
      <c r="X561" s="119"/>
      <c r="Y561" s="119"/>
      <c r="Z561" s="23"/>
      <c r="AA561" s="119"/>
      <c r="AB561" s="337"/>
      <c r="AC561" s="115"/>
      <c r="AD561" s="102"/>
      <c r="AE561" s="4"/>
      <c r="AF561" s="103"/>
      <c r="AG561" s="104"/>
      <c r="AH561" s="105"/>
      <c r="AI561" s="106"/>
      <c r="AJ561" s="109"/>
      <c r="AK561" s="111"/>
      <c r="AL561" s="338"/>
      <c r="AM561" s="339"/>
      <c r="AN561" s="340"/>
      <c r="AO561" s="341"/>
      <c r="AP561" s="115"/>
      <c r="AQ561" s="341"/>
      <c r="AR561" s="115"/>
      <c r="AS561" s="341"/>
      <c r="AT561" s="115"/>
      <c r="AU561" s="341"/>
      <c r="AV561" s="115"/>
      <c r="AW561" s="115"/>
      <c r="AX561" s="115"/>
      <c r="AY561" s="115"/>
      <c r="AZ561" s="119"/>
      <c r="CD561" s="119"/>
    </row>
    <row r="562" ht="21.0" customHeight="1">
      <c r="A562" s="119"/>
      <c r="B562" s="90"/>
      <c r="C562" s="119"/>
      <c r="D562" s="332"/>
      <c r="E562" s="90"/>
      <c r="F562" s="92"/>
      <c r="G562" s="92"/>
      <c r="H562" s="92"/>
      <c r="I562" s="119"/>
      <c r="J562" s="119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119"/>
      <c r="V562" s="119"/>
      <c r="W562" s="119"/>
      <c r="X562" s="119"/>
      <c r="Y562" s="119"/>
      <c r="Z562" s="23"/>
      <c r="AA562" s="119"/>
      <c r="AB562" s="337"/>
      <c r="AC562" s="115"/>
      <c r="AD562" s="102"/>
      <c r="AE562" s="4"/>
      <c r="AF562" s="103"/>
      <c r="AG562" s="104"/>
      <c r="AH562" s="105"/>
      <c r="AI562" s="106"/>
      <c r="AJ562" s="109"/>
      <c r="AK562" s="111"/>
      <c r="AL562" s="338"/>
      <c r="AM562" s="339"/>
      <c r="AN562" s="340"/>
      <c r="AO562" s="341"/>
      <c r="AP562" s="115"/>
      <c r="AQ562" s="341"/>
      <c r="AR562" s="115"/>
      <c r="AS562" s="341"/>
      <c r="AT562" s="115"/>
      <c r="AU562" s="341"/>
      <c r="AV562" s="115"/>
      <c r="AW562" s="115"/>
      <c r="AX562" s="115"/>
      <c r="AY562" s="115"/>
      <c r="AZ562" s="119"/>
      <c r="CD562" s="119"/>
    </row>
    <row r="563" ht="21.0" customHeight="1">
      <c r="A563" s="119"/>
      <c r="B563" s="90"/>
      <c r="C563" s="119"/>
      <c r="D563" s="332"/>
      <c r="E563" s="90"/>
      <c r="F563" s="92"/>
      <c r="G563" s="92"/>
      <c r="H563" s="92"/>
      <c r="I563" s="119"/>
      <c r="J563" s="119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119"/>
      <c r="V563" s="119"/>
      <c r="W563" s="119"/>
      <c r="X563" s="119"/>
      <c r="Y563" s="119"/>
      <c r="Z563" s="23"/>
      <c r="AA563" s="119"/>
      <c r="AB563" s="337"/>
      <c r="AC563" s="115"/>
      <c r="AD563" s="102"/>
      <c r="AE563" s="4"/>
      <c r="AF563" s="103"/>
      <c r="AG563" s="104"/>
      <c r="AH563" s="105"/>
      <c r="AI563" s="106"/>
      <c r="AJ563" s="109"/>
      <c r="AK563" s="111"/>
      <c r="AL563" s="338"/>
      <c r="AM563" s="339"/>
      <c r="AN563" s="340"/>
      <c r="AO563" s="341"/>
      <c r="AP563" s="115"/>
      <c r="AQ563" s="341"/>
      <c r="AR563" s="115"/>
      <c r="AS563" s="341"/>
      <c r="AT563" s="115"/>
      <c r="AU563" s="341"/>
      <c r="AV563" s="115"/>
      <c r="AW563" s="115"/>
      <c r="AX563" s="115"/>
      <c r="AY563" s="115"/>
      <c r="AZ563" s="119"/>
      <c r="CD563" s="119"/>
    </row>
    <row r="564" ht="21.0" customHeight="1">
      <c r="A564" s="119"/>
      <c r="B564" s="90"/>
      <c r="C564" s="119"/>
      <c r="D564" s="332"/>
      <c r="E564" s="90"/>
      <c r="F564" s="92"/>
      <c r="G564" s="92"/>
      <c r="H564" s="92"/>
      <c r="I564" s="119"/>
      <c r="J564" s="119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119"/>
      <c r="V564" s="119"/>
      <c r="W564" s="119"/>
      <c r="X564" s="119"/>
      <c r="Y564" s="119"/>
      <c r="Z564" s="23"/>
      <c r="AA564" s="119"/>
      <c r="AB564" s="337"/>
      <c r="AC564" s="115"/>
      <c r="AD564" s="102"/>
      <c r="AE564" s="4"/>
      <c r="AF564" s="103"/>
      <c r="AG564" s="104"/>
      <c r="AH564" s="105"/>
      <c r="AI564" s="106"/>
      <c r="AJ564" s="109"/>
      <c r="AK564" s="111"/>
      <c r="AL564" s="338"/>
      <c r="AM564" s="339"/>
      <c r="AN564" s="340"/>
      <c r="AO564" s="341"/>
      <c r="AP564" s="115"/>
      <c r="AQ564" s="341"/>
      <c r="AR564" s="115"/>
      <c r="AS564" s="341"/>
      <c r="AT564" s="115"/>
      <c r="AU564" s="341"/>
      <c r="AV564" s="115"/>
      <c r="AW564" s="115"/>
      <c r="AX564" s="115"/>
      <c r="AY564" s="115"/>
      <c r="AZ564" s="119"/>
      <c r="CD564" s="119"/>
    </row>
    <row r="565" ht="21.0" customHeight="1">
      <c r="A565" s="119"/>
      <c r="B565" s="90"/>
      <c r="C565" s="119"/>
      <c r="D565" s="332"/>
      <c r="E565" s="90"/>
      <c r="F565" s="92"/>
      <c r="G565" s="92"/>
      <c r="H565" s="92"/>
      <c r="I565" s="119"/>
      <c r="J565" s="119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119"/>
      <c r="V565" s="119"/>
      <c r="W565" s="119"/>
      <c r="X565" s="119"/>
      <c r="Y565" s="119"/>
      <c r="Z565" s="23"/>
      <c r="AA565" s="119"/>
      <c r="AB565" s="337"/>
      <c r="AC565" s="115"/>
      <c r="AD565" s="102"/>
      <c r="AE565" s="4"/>
      <c r="AF565" s="103"/>
      <c r="AG565" s="104"/>
      <c r="AH565" s="105"/>
      <c r="AI565" s="106"/>
      <c r="AJ565" s="109"/>
      <c r="AK565" s="111"/>
      <c r="AL565" s="338"/>
      <c r="AM565" s="339"/>
      <c r="AN565" s="340"/>
      <c r="AO565" s="341"/>
      <c r="AP565" s="115"/>
      <c r="AQ565" s="341"/>
      <c r="AR565" s="115"/>
      <c r="AS565" s="341"/>
      <c r="AT565" s="115"/>
      <c r="AU565" s="341"/>
      <c r="AV565" s="115"/>
      <c r="AW565" s="115"/>
      <c r="AX565" s="115"/>
      <c r="AY565" s="115"/>
      <c r="AZ565" s="119"/>
      <c r="CD565" s="119"/>
    </row>
    <row r="566" ht="21.0" customHeight="1">
      <c r="A566" s="119"/>
      <c r="B566" s="90"/>
      <c r="C566" s="119"/>
      <c r="D566" s="332"/>
      <c r="E566" s="90"/>
      <c r="F566" s="92"/>
      <c r="G566" s="92"/>
      <c r="H566" s="92"/>
      <c r="I566" s="119"/>
      <c r="J566" s="119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119"/>
      <c r="V566" s="119"/>
      <c r="W566" s="119"/>
      <c r="X566" s="119"/>
      <c r="Y566" s="119"/>
      <c r="Z566" s="23"/>
      <c r="AA566" s="119"/>
      <c r="AB566" s="337"/>
      <c r="AC566" s="115"/>
      <c r="AD566" s="102"/>
      <c r="AE566" s="4"/>
      <c r="AF566" s="103"/>
      <c r="AG566" s="104"/>
      <c r="AH566" s="105"/>
      <c r="AI566" s="106"/>
      <c r="AJ566" s="109"/>
      <c r="AK566" s="111"/>
      <c r="AL566" s="338"/>
      <c r="AM566" s="339"/>
      <c r="AN566" s="340"/>
      <c r="AO566" s="341"/>
      <c r="AP566" s="115"/>
      <c r="AQ566" s="341"/>
      <c r="AR566" s="115"/>
      <c r="AS566" s="341"/>
      <c r="AT566" s="115"/>
      <c r="AU566" s="341"/>
      <c r="AV566" s="115"/>
      <c r="AW566" s="115"/>
      <c r="AX566" s="115"/>
      <c r="AY566" s="115"/>
      <c r="AZ566" s="119"/>
      <c r="CD566" s="119"/>
    </row>
    <row r="567" ht="21.0" customHeight="1">
      <c r="A567" s="119"/>
      <c r="B567" s="90"/>
      <c r="C567" s="119"/>
      <c r="D567" s="332"/>
      <c r="E567" s="90"/>
      <c r="F567" s="92"/>
      <c r="G567" s="92"/>
      <c r="H567" s="92"/>
      <c r="I567" s="119"/>
      <c r="J567" s="119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119"/>
      <c r="V567" s="119"/>
      <c r="W567" s="119"/>
      <c r="X567" s="119"/>
      <c r="Y567" s="119"/>
      <c r="Z567" s="23"/>
      <c r="AA567" s="119"/>
      <c r="AB567" s="337"/>
      <c r="AC567" s="115"/>
      <c r="AD567" s="102"/>
      <c r="AE567" s="4"/>
      <c r="AF567" s="103"/>
      <c r="AG567" s="104"/>
      <c r="AH567" s="105"/>
      <c r="AI567" s="106"/>
      <c r="AJ567" s="109"/>
      <c r="AK567" s="111"/>
      <c r="AL567" s="338"/>
      <c r="AM567" s="339"/>
      <c r="AN567" s="340"/>
      <c r="AO567" s="341"/>
      <c r="AP567" s="115"/>
      <c r="AQ567" s="341"/>
      <c r="AR567" s="115"/>
      <c r="AS567" s="341"/>
      <c r="AT567" s="115"/>
      <c r="AU567" s="341"/>
      <c r="AV567" s="115"/>
      <c r="AW567" s="115"/>
      <c r="AX567" s="115"/>
      <c r="AY567" s="115"/>
      <c r="AZ567" s="119"/>
      <c r="CD567" s="119"/>
    </row>
    <row r="568" ht="21.0" customHeight="1">
      <c r="A568" s="119"/>
      <c r="B568" s="90"/>
      <c r="C568" s="119"/>
      <c r="D568" s="332"/>
      <c r="E568" s="90"/>
      <c r="F568" s="92"/>
      <c r="G568" s="92"/>
      <c r="H568" s="92"/>
      <c r="I568" s="119"/>
      <c r="J568" s="119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119"/>
      <c r="V568" s="119"/>
      <c r="W568" s="119"/>
      <c r="X568" s="119"/>
      <c r="Y568" s="119"/>
      <c r="Z568" s="23"/>
      <c r="AA568" s="119"/>
      <c r="AB568" s="337"/>
      <c r="AC568" s="115"/>
      <c r="AD568" s="102"/>
      <c r="AE568" s="4"/>
      <c r="AF568" s="103"/>
      <c r="AG568" s="104"/>
      <c r="AH568" s="105"/>
      <c r="AI568" s="106"/>
      <c r="AJ568" s="109"/>
      <c r="AK568" s="111"/>
      <c r="AL568" s="338"/>
      <c r="AM568" s="339"/>
      <c r="AN568" s="340"/>
      <c r="AO568" s="341"/>
      <c r="AP568" s="115"/>
      <c r="AQ568" s="341"/>
      <c r="AR568" s="115"/>
      <c r="AS568" s="341"/>
      <c r="AT568" s="115"/>
      <c r="AU568" s="341"/>
      <c r="AV568" s="115"/>
      <c r="AW568" s="115"/>
      <c r="AX568" s="115"/>
      <c r="AY568" s="115"/>
      <c r="AZ568" s="119"/>
      <c r="CD568" s="119"/>
    </row>
    <row r="569" ht="21.0" customHeight="1">
      <c r="A569" s="119"/>
      <c r="B569" s="90"/>
      <c r="C569" s="119"/>
      <c r="D569" s="332"/>
      <c r="E569" s="90"/>
      <c r="F569" s="92"/>
      <c r="G569" s="92"/>
      <c r="H569" s="92"/>
      <c r="I569" s="119"/>
      <c r="J569" s="119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119"/>
      <c r="V569" s="119"/>
      <c r="W569" s="119"/>
      <c r="X569" s="119"/>
      <c r="Y569" s="119"/>
      <c r="Z569" s="23"/>
      <c r="AA569" s="119"/>
      <c r="AB569" s="337"/>
      <c r="AC569" s="115"/>
      <c r="AD569" s="102"/>
      <c r="AE569" s="4"/>
      <c r="AF569" s="103"/>
      <c r="AG569" s="104"/>
      <c r="AH569" s="105"/>
      <c r="AI569" s="106"/>
      <c r="AJ569" s="109"/>
      <c r="AK569" s="111"/>
      <c r="AL569" s="338"/>
      <c r="AM569" s="339"/>
      <c r="AN569" s="340"/>
      <c r="AO569" s="341"/>
      <c r="AP569" s="115"/>
      <c r="AQ569" s="341"/>
      <c r="AR569" s="115"/>
      <c r="AS569" s="341"/>
      <c r="AT569" s="115"/>
      <c r="AU569" s="341"/>
      <c r="AV569" s="115"/>
      <c r="AW569" s="115"/>
      <c r="AX569" s="115"/>
      <c r="AY569" s="115"/>
      <c r="AZ569" s="119"/>
      <c r="CD569" s="119"/>
    </row>
    <row r="570" ht="21.0" customHeight="1">
      <c r="A570" s="119"/>
      <c r="B570" s="90"/>
      <c r="C570" s="119"/>
      <c r="D570" s="332"/>
      <c r="E570" s="90"/>
      <c r="F570" s="92"/>
      <c r="G570" s="92"/>
      <c r="H570" s="92"/>
      <c r="I570" s="119"/>
      <c r="J570" s="119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119"/>
      <c r="V570" s="119"/>
      <c r="W570" s="119"/>
      <c r="X570" s="119"/>
      <c r="Y570" s="119"/>
      <c r="Z570" s="23"/>
      <c r="AA570" s="119"/>
      <c r="AB570" s="337"/>
      <c r="AC570" s="115"/>
      <c r="AD570" s="102"/>
      <c r="AE570" s="4"/>
      <c r="AF570" s="103"/>
      <c r="AG570" s="104"/>
      <c r="AH570" s="105"/>
      <c r="AI570" s="106"/>
      <c r="AJ570" s="109"/>
      <c r="AK570" s="111"/>
      <c r="AL570" s="338"/>
      <c r="AM570" s="339"/>
      <c r="AN570" s="340"/>
      <c r="AO570" s="341"/>
      <c r="AP570" s="115"/>
      <c r="AQ570" s="341"/>
      <c r="AR570" s="115"/>
      <c r="AS570" s="341"/>
      <c r="AT570" s="115"/>
      <c r="AU570" s="341"/>
      <c r="AV570" s="115"/>
      <c r="AW570" s="115"/>
      <c r="AX570" s="115"/>
      <c r="AY570" s="115"/>
      <c r="AZ570" s="119"/>
      <c r="CD570" s="119"/>
    </row>
    <row r="571" ht="21.0" customHeight="1">
      <c r="A571" s="119"/>
      <c r="B571" s="90"/>
      <c r="C571" s="119"/>
      <c r="D571" s="332"/>
      <c r="E571" s="90"/>
      <c r="F571" s="92"/>
      <c r="G571" s="92"/>
      <c r="H571" s="92"/>
      <c r="I571" s="119"/>
      <c r="J571" s="119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119"/>
      <c r="V571" s="119"/>
      <c r="W571" s="119"/>
      <c r="X571" s="119"/>
      <c r="Y571" s="119"/>
      <c r="Z571" s="23"/>
      <c r="AA571" s="119"/>
      <c r="AB571" s="337"/>
      <c r="AC571" s="115"/>
      <c r="AD571" s="102"/>
      <c r="AE571" s="4"/>
      <c r="AF571" s="103"/>
      <c r="AG571" s="104"/>
      <c r="AH571" s="105"/>
      <c r="AI571" s="106"/>
      <c r="AJ571" s="109"/>
      <c r="AK571" s="111"/>
      <c r="AL571" s="338"/>
      <c r="AM571" s="339"/>
      <c r="AN571" s="340"/>
      <c r="AO571" s="341"/>
      <c r="AP571" s="115"/>
      <c r="AQ571" s="341"/>
      <c r="AR571" s="115"/>
      <c r="AS571" s="341"/>
      <c r="AT571" s="115"/>
      <c r="AU571" s="341"/>
      <c r="AV571" s="115"/>
      <c r="AW571" s="115"/>
      <c r="AX571" s="115"/>
      <c r="AY571" s="115"/>
      <c r="AZ571" s="119"/>
      <c r="CD571" s="119"/>
    </row>
    <row r="572" ht="21.0" customHeight="1">
      <c r="A572" s="119"/>
      <c r="B572" s="90"/>
      <c r="C572" s="119"/>
      <c r="D572" s="332"/>
      <c r="E572" s="90"/>
      <c r="F572" s="92"/>
      <c r="G572" s="92"/>
      <c r="H572" s="92"/>
      <c r="I572" s="119"/>
      <c r="J572" s="119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119"/>
      <c r="V572" s="119"/>
      <c r="W572" s="119"/>
      <c r="X572" s="119"/>
      <c r="Y572" s="119"/>
      <c r="Z572" s="23"/>
      <c r="AA572" s="119"/>
      <c r="AB572" s="337"/>
      <c r="AC572" s="115"/>
      <c r="AD572" s="102"/>
      <c r="AE572" s="4"/>
      <c r="AF572" s="103"/>
      <c r="AG572" s="104"/>
      <c r="AH572" s="105"/>
      <c r="AI572" s="106"/>
      <c r="AJ572" s="109"/>
      <c r="AK572" s="111"/>
      <c r="AL572" s="338"/>
      <c r="AM572" s="339"/>
      <c r="AN572" s="340"/>
      <c r="AO572" s="341"/>
      <c r="AP572" s="115"/>
      <c r="AQ572" s="341"/>
      <c r="AR572" s="115"/>
      <c r="AS572" s="341"/>
      <c r="AT572" s="115"/>
      <c r="AU572" s="341"/>
      <c r="AV572" s="115"/>
      <c r="AW572" s="115"/>
      <c r="AX572" s="115"/>
      <c r="AY572" s="115"/>
      <c r="AZ572" s="119"/>
      <c r="CD572" s="119"/>
    </row>
    <row r="573" ht="21.0" customHeight="1">
      <c r="A573" s="119"/>
      <c r="B573" s="90"/>
      <c r="C573" s="119"/>
      <c r="D573" s="332"/>
      <c r="E573" s="90"/>
      <c r="F573" s="92"/>
      <c r="G573" s="92"/>
      <c r="H573" s="92"/>
      <c r="I573" s="119"/>
      <c r="J573" s="119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119"/>
      <c r="V573" s="119"/>
      <c r="W573" s="119"/>
      <c r="X573" s="119"/>
      <c r="Y573" s="119"/>
      <c r="Z573" s="23"/>
      <c r="AA573" s="119"/>
      <c r="AB573" s="337"/>
      <c r="AC573" s="115"/>
      <c r="AD573" s="102"/>
      <c r="AE573" s="4"/>
      <c r="AF573" s="103"/>
      <c r="AG573" s="104"/>
      <c r="AH573" s="105"/>
      <c r="AI573" s="106"/>
      <c r="AJ573" s="109"/>
      <c r="AK573" s="111"/>
      <c r="AL573" s="338"/>
      <c r="AM573" s="339"/>
      <c r="AN573" s="340"/>
      <c r="AO573" s="341"/>
      <c r="AP573" s="115"/>
      <c r="AQ573" s="341"/>
      <c r="AR573" s="115"/>
      <c r="AS573" s="341"/>
      <c r="AT573" s="115"/>
      <c r="AU573" s="341"/>
      <c r="AV573" s="115"/>
      <c r="AW573" s="115"/>
      <c r="AX573" s="115"/>
      <c r="AY573" s="115"/>
      <c r="AZ573" s="119"/>
      <c r="CD573" s="119"/>
    </row>
    <row r="574" ht="21.0" customHeight="1">
      <c r="A574" s="119"/>
      <c r="B574" s="90"/>
      <c r="C574" s="119"/>
      <c r="D574" s="332"/>
      <c r="E574" s="90"/>
      <c r="F574" s="92"/>
      <c r="G574" s="92"/>
      <c r="H574" s="92"/>
      <c r="I574" s="119"/>
      <c r="J574" s="119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119"/>
      <c r="V574" s="119"/>
      <c r="W574" s="119"/>
      <c r="X574" s="119"/>
      <c r="Y574" s="119"/>
      <c r="Z574" s="23"/>
      <c r="AA574" s="119"/>
      <c r="AB574" s="337"/>
      <c r="AC574" s="115"/>
      <c r="AD574" s="102"/>
      <c r="AE574" s="4"/>
      <c r="AF574" s="103"/>
      <c r="AG574" s="104"/>
      <c r="AH574" s="105"/>
      <c r="AI574" s="106"/>
      <c r="AJ574" s="109"/>
      <c r="AK574" s="111"/>
      <c r="AL574" s="338"/>
      <c r="AM574" s="339"/>
      <c r="AN574" s="340"/>
      <c r="AO574" s="341"/>
      <c r="AP574" s="115"/>
      <c r="AQ574" s="341"/>
      <c r="AR574" s="115"/>
      <c r="AS574" s="341"/>
      <c r="AT574" s="115"/>
      <c r="AU574" s="341"/>
      <c r="AV574" s="115"/>
      <c r="AW574" s="115"/>
      <c r="AX574" s="115"/>
      <c r="AY574" s="115"/>
      <c r="AZ574" s="119"/>
      <c r="CD574" s="119"/>
    </row>
    <row r="575" ht="21.0" customHeight="1">
      <c r="A575" s="119"/>
      <c r="B575" s="90"/>
      <c r="C575" s="119"/>
      <c r="D575" s="332"/>
      <c r="E575" s="90"/>
      <c r="F575" s="92"/>
      <c r="G575" s="92"/>
      <c r="H575" s="92"/>
      <c r="I575" s="119"/>
      <c r="J575" s="119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119"/>
      <c r="V575" s="119"/>
      <c r="W575" s="119"/>
      <c r="X575" s="119"/>
      <c r="Y575" s="119"/>
      <c r="Z575" s="23"/>
      <c r="AA575" s="119"/>
      <c r="AB575" s="337"/>
      <c r="AC575" s="115"/>
      <c r="AD575" s="102"/>
      <c r="AE575" s="4"/>
      <c r="AF575" s="103"/>
      <c r="AG575" s="104"/>
      <c r="AH575" s="105"/>
      <c r="AI575" s="106"/>
      <c r="AJ575" s="109"/>
      <c r="AK575" s="111"/>
      <c r="AL575" s="338"/>
      <c r="AM575" s="339"/>
      <c r="AN575" s="340"/>
      <c r="AO575" s="341"/>
      <c r="AP575" s="115"/>
      <c r="AQ575" s="341"/>
      <c r="AR575" s="115"/>
      <c r="AS575" s="341"/>
      <c r="AT575" s="115"/>
      <c r="AU575" s="341"/>
      <c r="AV575" s="115"/>
      <c r="AW575" s="115"/>
      <c r="AX575" s="115"/>
      <c r="AY575" s="115"/>
      <c r="AZ575" s="119"/>
      <c r="CD575" s="119"/>
    </row>
    <row r="576" ht="21.0" customHeight="1">
      <c r="A576" s="119"/>
      <c r="B576" s="90"/>
      <c r="C576" s="119"/>
      <c r="D576" s="332"/>
      <c r="E576" s="90"/>
      <c r="F576" s="92"/>
      <c r="G576" s="92"/>
      <c r="H576" s="92"/>
      <c r="I576" s="119"/>
      <c r="J576" s="119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119"/>
      <c r="V576" s="119"/>
      <c r="W576" s="119"/>
      <c r="X576" s="119"/>
      <c r="Y576" s="119"/>
      <c r="Z576" s="23"/>
      <c r="AA576" s="119"/>
      <c r="AB576" s="337"/>
      <c r="AC576" s="115"/>
      <c r="AD576" s="102"/>
      <c r="AE576" s="4"/>
      <c r="AF576" s="103"/>
      <c r="AG576" s="104"/>
      <c r="AH576" s="105"/>
      <c r="AI576" s="106"/>
      <c r="AJ576" s="109"/>
      <c r="AK576" s="111"/>
      <c r="AL576" s="338"/>
      <c r="AM576" s="339"/>
      <c r="AN576" s="340"/>
      <c r="AO576" s="341"/>
      <c r="AP576" s="115"/>
      <c r="AQ576" s="341"/>
      <c r="AR576" s="115"/>
      <c r="AS576" s="341"/>
      <c r="AT576" s="115"/>
      <c r="AU576" s="341"/>
      <c r="AV576" s="115"/>
      <c r="AW576" s="115"/>
      <c r="AX576" s="115"/>
      <c r="AY576" s="115"/>
      <c r="AZ576" s="119"/>
      <c r="CD576" s="119"/>
    </row>
    <row r="577" ht="21.0" customHeight="1">
      <c r="A577" s="119"/>
      <c r="B577" s="90"/>
      <c r="C577" s="119"/>
      <c r="D577" s="332"/>
      <c r="E577" s="90"/>
      <c r="F577" s="92"/>
      <c r="G577" s="92"/>
      <c r="H577" s="92"/>
      <c r="I577" s="119"/>
      <c r="J577" s="119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119"/>
      <c r="V577" s="119"/>
      <c r="W577" s="119"/>
      <c r="X577" s="119"/>
      <c r="Y577" s="119"/>
      <c r="Z577" s="23"/>
      <c r="AA577" s="119"/>
      <c r="AB577" s="337"/>
      <c r="AC577" s="115"/>
      <c r="AD577" s="102"/>
      <c r="AE577" s="4"/>
      <c r="AF577" s="103"/>
      <c r="AG577" s="104"/>
      <c r="AH577" s="105"/>
      <c r="AI577" s="106"/>
      <c r="AJ577" s="109"/>
      <c r="AK577" s="111"/>
      <c r="AL577" s="338"/>
      <c r="AM577" s="339"/>
      <c r="AN577" s="340"/>
      <c r="AO577" s="341"/>
      <c r="AP577" s="115"/>
      <c r="AQ577" s="341"/>
      <c r="AR577" s="115"/>
      <c r="AS577" s="341"/>
      <c r="AT577" s="115"/>
      <c r="AU577" s="341"/>
      <c r="AV577" s="115"/>
      <c r="AW577" s="115"/>
      <c r="AX577" s="115"/>
      <c r="AY577" s="115"/>
      <c r="AZ577" s="119"/>
      <c r="CD577" s="119"/>
    </row>
    <row r="578" ht="21.0" customHeight="1">
      <c r="A578" s="119"/>
      <c r="B578" s="90"/>
      <c r="C578" s="119"/>
      <c r="D578" s="332"/>
      <c r="E578" s="90"/>
      <c r="F578" s="92"/>
      <c r="G578" s="92"/>
      <c r="H578" s="92"/>
      <c r="I578" s="119"/>
      <c r="J578" s="119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119"/>
      <c r="V578" s="119"/>
      <c r="W578" s="119"/>
      <c r="X578" s="119"/>
      <c r="Y578" s="119"/>
      <c r="Z578" s="23"/>
      <c r="AA578" s="119"/>
      <c r="AB578" s="337"/>
      <c r="AC578" s="115"/>
      <c r="AD578" s="102"/>
      <c r="AE578" s="4"/>
      <c r="AF578" s="103"/>
      <c r="AG578" s="104"/>
      <c r="AH578" s="105"/>
      <c r="AI578" s="106"/>
      <c r="AJ578" s="109"/>
      <c r="AK578" s="111"/>
      <c r="AL578" s="338"/>
      <c r="AM578" s="339"/>
      <c r="AN578" s="340"/>
      <c r="AO578" s="341"/>
      <c r="AP578" s="115"/>
      <c r="AQ578" s="341"/>
      <c r="AR578" s="115"/>
      <c r="AS578" s="341"/>
      <c r="AT578" s="115"/>
      <c r="AU578" s="341"/>
      <c r="AV578" s="115"/>
      <c r="AW578" s="115"/>
      <c r="AX578" s="115"/>
      <c r="AY578" s="115"/>
      <c r="AZ578" s="119"/>
      <c r="CD578" s="119"/>
    </row>
    <row r="579" ht="21.0" customHeight="1">
      <c r="A579" s="119"/>
      <c r="B579" s="90"/>
      <c r="C579" s="119"/>
      <c r="D579" s="332"/>
      <c r="E579" s="90"/>
      <c r="F579" s="92"/>
      <c r="G579" s="92"/>
      <c r="H579" s="92"/>
      <c r="I579" s="119"/>
      <c r="J579" s="119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119"/>
      <c r="V579" s="119"/>
      <c r="W579" s="119"/>
      <c r="X579" s="119"/>
      <c r="Y579" s="119"/>
      <c r="Z579" s="23"/>
      <c r="AA579" s="119"/>
      <c r="AB579" s="337"/>
      <c r="AC579" s="115"/>
      <c r="AD579" s="102"/>
      <c r="AE579" s="4"/>
      <c r="AF579" s="103"/>
      <c r="AG579" s="104"/>
      <c r="AH579" s="105"/>
      <c r="AI579" s="106"/>
      <c r="AJ579" s="109"/>
      <c r="AK579" s="111"/>
      <c r="AL579" s="338"/>
      <c r="AM579" s="339"/>
      <c r="AN579" s="340"/>
      <c r="AO579" s="341"/>
      <c r="AP579" s="115"/>
      <c r="AQ579" s="341"/>
      <c r="AR579" s="115"/>
      <c r="AS579" s="341"/>
      <c r="AT579" s="115"/>
      <c r="AU579" s="341"/>
      <c r="AV579" s="115"/>
      <c r="AW579" s="115"/>
      <c r="AX579" s="115"/>
      <c r="AY579" s="115"/>
      <c r="AZ579" s="119"/>
      <c r="CD579" s="119"/>
    </row>
    <row r="580" ht="21.0" customHeight="1">
      <c r="A580" s="119"/>
      <c r="B580" s="90"/>
      <c r="C580" s="119"/>
      <c r="D580" s="332"/>
      <c r="E580" s="90"/>
      <c r="F580" s="92"/>
      <c r="G580" s="92"/>
      <c r="H580" s="92"/>
      <c r="I580" s="119"/>
      <c r="J580" s="119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119"/>
      <c r="V580" s="119"/>
      <c r="W580" s="119"/>
      <c r="X580" s="119"/>
      <c r="Y580" s="119"/>
      <c r="Z580" s="23"/>
      <c r="AA580" s="119"/>
      <c r="AB580" s="337"/>
      <c r="AC580" s="115"/>
      <c r="AD580" s="102"/>
      <c r="AE580" s="4"/>
      <c r="AF580" s="103"/>
      <c r="AG580" s="104"/>
      <c r="AH580" s="105"/>
      <c r="AI580" s="106"/>
      <c r="AJ580" s="109"/>
      <c r="AK580" s="111"/>
      <c r="AL580" s="338"/>
      <c r="AM580" s="339"/>
      <c r="AN580" s="340"/>
      <c r="AO580" s="341"/>
      <c r="AP580" s="115"/>
      <c r="AQ580" s="341"/>
      <c r="AR580" s="115"/>
      <c r="AS580" s="341"/>
      <c r="AT580" s="115"/>
      <c r="AU580" s="341"/>
      <c r="AV580" s="115"/>
      <c r="AW580" s="115"/>
      <c r="AX580" s="115"/>
      <c r="AY580" s="115"/>
      <c r="AZ580" s="119"/>
      <c r="CD580" s="119"/>
    </row>
    <row r="581" ht="21.0" customHeight="1">
      <c r="A581" s="119"/>
      <c r="B581" s="90"/>
      <c r="C581" s="119"/>
      <c r="D581" s="332"/>
      <c r="E581" s="90"/>
      <c r="F581" s="92"/>
      <c r="G581" s="92"/>
      <c r="H581" s="92"/>
      <c r="I581" s="119"/>
      <c r="J581" s="119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119"/>
      <c r="V581" s="119"/>
      <c r="W581" s="119"/>
      <c r="X581" s="119"/>
      <c r="Y581" s="119"/>
      <c r="Z581" s="23"/>
      <c r="AA581" s="119"/>
      <c r="AB581" s="337"/>
      <c r="AC581" s="115"/>
      <c r="AD581" s="102"/>
      <c r="AE581" s="4"/>
      <c r="AF581" s="103"/>
      <c r="AG581" s="104"/>
      <c r="AH581" s="105"/>
      <c r="AI581" s="106"/>
      <c r="AJ581" s="109"/>
      <c r="AK581" s="111"/>
      <c r="AL581" s="338"/>
      <c r="AM581" s="339"/>
      <c r="AN581" s="340"/>
      <c r="AO581" s="341"/>
      <c r="AP581" s="115"/>
      <c r="AQ581" s="341"/>
      <c r="AR581" s="115"/>
      <c r="AS581" s="341"/>
      <c r="AT581" s="115"/>
      <c r="AU581" s="341"/>
      <c r="AV581" s="115"/>
      <c r="AW581" s="115"/>
      <c r="AX581" s="115"/>
      <c r="AY581" s="115"/>
      <c r="AZ581" s="119"/>
      <c r="CD581" s="119"/>
    </row>
    <row r="582" ht="21.0" customHeight="1">
      <c r="A582" s="119"/>
      <c r="B582" s="90"/>
      <c r="C582" s="119"/>
      <c r="D582" s="332"/>
      <c r="E582" s="90"/>
      <c r="F582" s="92"/>
      <c r="G582" s="92"/>
      <c r="H582" s="92"/>
      <c r="I582" s="119"/>
      <c r="J582" s="119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119"/>
      <c r="V582" s="119"/>
      <c r="W582" s="119"/>
      <c r="X582" s="119"/>
      <c r="Y582" s="119"/>
      <c r="Z582" s="23"/>
      <c r="AA582" s="119"/>
      <c r="AB582" s="337"/>
      <c r="AC582" s="115"/>
      <c r="AD582" s="102"/>
      <c r="AE582" s="4"/>
      <c r="AF582" s="103"/>
      <c r="AG582" s="104"/>
      <c r="AH582" s="105"/>
      <c r="AI582" s="106"/>
      <c r="AJ582" s="109"/>
      <c r="AK582" s="111"/>
      <c r="AL582" s="338"/>
      <c r="AM582" s="339"/>
      <c r="AN582" s="340"/>
      <c r="AO582" s="341"/>
      <c r="AP582" s="115"/>
      <c r="AQ582" s="341"/>
      <c r="AR582" s="115"/>
      <c r="AS582" s="341"/>
      <c r="AT582" s="115"/>
      <c r="AU582" s="341"/>
      <c r="AV582" s="115"/>
      <c r="AW582" s="115"/>
      <c r="AX582" s="115"/>
      <c r="AY582" s="115"/>
      <c r="AZ582" s="119"/>
      <c r="CD582" s="119"/>
    </row>
    <row r="583" ht="21.0" customHeight="1">
      <c r="A583" s="119"/>
      <c r="B583" s="90"/>
      <c r="C583" s="119"/>
      <c r="D583" s="332"/>
      <c r="E583" s="90"/>
      <c r="F583" s="92"/>
      <c r="G583" s="92"/>
      <c r="H583" s="92"/>
      <c r="I583" s="119"/>
      <c r="J583" s="119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119"/>
      <c r="V583" s="119"/>
      <c r="W583" s="119"/>
      <c r="X583" s="119"/>
      <c r="Y583" s="119"/>
      <c r="Z583" s="23"/>
      <c r="AA583" s="119"/>
      <c r="AB583" s="337"/>
      <c r="AC583" s="115"/>
      <c r="AD583" s="102"/>
      <c r="AE583" s="4"/>
      <c r="AF583" s="103"/>
      <c r="AG583" s="104"/>
      <c r="AH583" s="105"/>
      <c r="AI583" s="106"/>
      <c r="AJ583" s="109"/>
      <c r="AK583" s="111"/>
      <c r="AL583" s="338"/>
      <c r="AM583" s="339"/>
      <c r="AN583" s="340"/>
      <c r="AO583" s="341"/>
      <c r="AP583" s="115"/>
      <c r="AQ583" s="341"/>
      <c r="AR583" s="115"/>
      <c r="AS583" s="341"/>
      <c r="AT583" s="115"/>
      <c r="AU583" s="341"/>
      <c r="AV583" s="115"/>
      <c r="AW583" s="115"/>
      <c r="AX583" s="115"/>
      <c r="AY583" s="115"/>
      <c r="AZ583" s="119"/>
      <c r="CD583" s="119"/>
    </row>
    <row r="584" ht="21.0" customHeight="1">
      <c r="A584" s="119"/>
      <c r="B584" s="90"/>
      <c r="C584" s="119"/>
      <c r="D584" s="332"/>
      <c r="E584" s="90"/>
      <c r="F584" s="92"/>
      <c r="G584" s="92"/>
      <c r="H584" s="92"/>
      <c r="I584" s="119"/>
      <c r="J584" s="119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119"/>
      <c r="V584" s="119"/>
      <c r="W584" s="119"/>
      <c r="X584" s="119"/>
      <c r="Y584" s="119"/>
      <c r="Z584" s="23"/>
      <c r="AA584" s="119"/>
      <c r="AB584" s="337"/>
      <c r="AC584" s="115"/>
      <c r="AD584" s="102"/>
      <c r="AE584" s="4"/>
      <c r="AF584" s="103"/>
      <c r="AG584" s="104"/>
      <c r="AH584" s="105"/>
      <c r="AI584" s="106"/>
      <c r="AJ584" s="109"/>
      <c r="AK584" s="111"/>
      <c r="AL584" s="338"/>
      <c r="AM584" s="339"/>
      <c r="AN584" s="340"/>
      <c r="AO584" s="341"/>
      <c r="AP584" s="115"/>
      <c r="AQ584" s="341"/>
      <c r="AR584" s="115"/>
      <c r="AS584" s="341"/>
      <c r="AT584" s="115"/>
      <c r="AU584" s="341"/>
      <c r="AV584" s="115"/>
      <c r="AW584" s="115"/>
      <c r="AX584" s="115"/>
      <c r="AY584" s="115"/>
      <c r="AZ584" s="119"/>
      <c r="CD584" s="119"/>
    </row>
    <row r="585" ht="21.0" customHeight="1">
      <c r="A585" s="119"/>
      <c r="B585" s="90"/>
      <c r="C585" s="119"/>
      <c r="D585" s="332"/>
      <c r="E585" s="90"/>
      <c r="F585" s="92"/>
      <c r="G585" s="92"/>
      <c r="H585" s="92"/>
      <c r="I585" s="119"/>
      <c r="J585" s="119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119"/>
      <c r="V585" s="119"/>
      <c r="W585" s="119"/>
      <c r="X585" s="119"/>
      <c r="Y585" s="119"/>
      <c r="Z585" s="23"/>
      <c r="AA585" s="119"/>
      <c r="AB585" s="337"/>
      <c r="AC585" s="115"/>
      <c r="AD585" s="102"/>
      <c r="AE585" s="4"/>
      <c r="AF585" s="103"/>
      <c r="AG585" s="104"/>
      <c r="AH585" s="105"/>
      <c r="AI585" s="106"/>
      <c r="AJ585" s="109"/>
      <c r="AK585" s="111"/>
      <c r="AL585" s="338"/>
      <c r="AM585" s="339"/>
      <c r="AN585" s="340"/>
      <c r="AO585" s="341"/>
      <c r="AP585" s="115"/>
      <c r="AQ585" s="341"/>
      <c r="AR585" s="115"/>
      <c r="AS585" s="341"/>
      <c r="AT585" s="115"/>
      <c r="AU585" s="341"/>
      <c r="AV585" s="115"/>
      <c r="AW585" s="115"/>
      <c r="AX585" s="115"/>
      <c r="AY585" s="115"/>
      <c r="AZ585" s="119"/>
      <c r="CD585" s="119"/>
    </row>
    <row r="586" ht="21.0" customHeight="1">
      <c r="A586" s="119"/>
      <c r="B586" s="90"/>
      <c r="C586" s="119"/>
      <c r="D586" s="332"/>
      <c r="E586" s="90"/>
      <c r="F586" s="92"/>
      <c r="G586" s="92"/>
      <c r="H586" s="92"/>
      <c r="I586" s="119"/>
      <c r="J586" s="119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119"/>
      <c r="V586" s="119"/>
      <c r="W586" s="119"/>
      <c r="X586" s="119"/>
      <c r="Y586" s="119"/>
      <c r="Z586" s="23"/>
      <c r="AA586" s="119"/>
      <c r="AB586" s="337"/>
      <c r="AC586" s="115"/>
      <c r="AD586" s="102"/>
      <c r="AE586" s="4"/>
      <c r="AF586" s="103"/>
      <c r="AG586" s="104"/>
      <c r="AH586" s="105"/>
      <c r="AI586" s="106"/>
      <c r="AJ586" s="109"/>
      <c r="AK586" s="111"/>
      <c r="AL586" s="338"/>
      <c r="AM586" s="339"/>
      <c r="AN586" s="340"/>
      <c r="AO586" s="341"/>
      <c r="AP586" s="115"/>
      <c r="AQ586" s="341"/>
      <c r="AR586" s="115"/>
      <c r="AS586" s="341"/>
      <c r="AT586" s="115"/>
      <c r="AU586" s="341"/>
      <c r="AV586" s="115"/>
      <c r="AW586" s="115"/>
      <c r="AX586" s="115"/>
      <c r="AY586" s="115"/>
      <c r="AZ586" s="119"/>
      <c r="CD586" s="119"/>
    </row>
    <row r="587" ht="21.0" customHeight="1">
      <c r="A587" s="119"/>
      <c r="B587" s="90"/>
      <c r="C587" s="119"/>
      <c r="D587" s="332"/>
      <c r="E587" s="90"/>
      <c r="F587" s="92"/>
      <c r="G587" s="92"/>
      <c r="H587" s="92"/>
      <c r="I587" s="119"/>
      <c r="J587" s="119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119"/>
      <c r="V587" s="119"/>
      <c r="W587" s="119"/>
      <c r="X587" s="119"/>
      <c r="Y587" s="119"/>
      <c r="Z587" s="23"/>
      <c r="AA587" s="119"/>
      <c r="AB587" s="337"/>
      <c r="AC587" s="115"/>
      <c r="AD587" s="102"/>
      <c r="AE587" s="4"/>
      <c r="AF587" s="103"/>
      <c r="AG587" s="104"/>
      <c r="AH587" s="105"/>
      <c r="AI587" s="106"/>
      <c r="AJ587" s="109"/>
      <c r="AK587" s="111"/>
      <c r="AL587" s="338"/>
      <c r="AM587" s="339"/>
      <c r="AN587" s="340"/>
      <c r="AO587" s="341"/>
      <c r="AP587" s="115"/>
      <c r="AQ587" s="341"/>
      <c r="AR587" s="115"/>
      <c r="AS587" s="341"/>
      <c r="AT587" s="115"/>
      <c r="AU587" s="341"/>
      <c r="AV587" s="115"/>
      <c r="AW587" s="115"/>
      <c r="AX587" s="115"/>
      <c r="AY587" s="115"/>
      <c r="AZ587" s="119"/>
      <c r="CD587" s="119"/>
    </row>
    <row r="588" ht="21.0" customHeight="1">
      <c r="A588" s="119"/>
      <c r="B588" s="90"/>
      <c r="C588" s="119"/>
      <c r="D588" s="332"/>
      <c r="E588" s="90"/>
      <c r="F588" s="92"/>
      <c r="G588" s="92"/>
      <c r="H588" s="92"/>
      <c r="I588" s="119"/>
      <c r="J588" s="119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119"/>
      <c r="V588" s="119"/>
      <c r="W588" s="119"/>
      <c r="X588" s="119"/>
      <c r="Y588" s="119"/>
      <c r="Z588" s="23"/>
      <c r="AA588" s="119"/>
      <c r="AB588" s="337"/>
      <c r="AC588" s="115"/>
      <c r="AD588" s="102"/>
      <c r="AE588" s="4"/>
      <c r="AF588" s="103"/>
      <c r="AG588" s="104"/>
      <c r="AH588" s="105"/>
      <c r="AI588" s="106"/>
      <c r="AJ588" s="109"/>
      <c r="AK588" s="111"/>
      <c r="AL588" s="338"/>
      <c r="AM588" s="339"/>
      <c r="AN588" s="340"/>
      <c r="AO588" s="341"/>
      <c r="AP588" s="115"/>
      <c r="AQ588" s="341"/>
      <c r="AR588" s="115"/>
      <c r="AS588" s="341"/>
      <c r="AT588" s="115"/>
      <c r="AU588" s="341"/>
      <c r="AV588" s="115"/>
      <c r="AW588" s="115"/>
      <c r="AX588" s="115"/>
      <c r="AY588" s="115"/>
      <c r="AZ588" s="119"/>
      <c r="CD588" s="119"/>
    </row>
    <row r="589" ht="21.0" customHeight="1">
      <c r="A589" s="119"/>
      <c r="B589" s="90"/>
      <c r="C589" s="119"/>
      <c r="D589" s="332"/>
      <c r="E589" s="90"/>
      <c r="F589" s="92"/>
      <c r="G589" s="92"/>
      <c r="H589" s="92"/>
      <c r="I589" s="119"/>
      <c r="J589" s="119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119"/>
      <c r="V589" s="119"/>
      <c r="W589" s="119"/>
      <c r="X589" s="119"/>
      <c r="Y589" s="119"/>
      <c r="Z589" s="23"/>
      <c r="AA589" s="119"/>
      <c r="AB589" s="337"/>
      <c r="AC589" s="115"/>
      <c r="AD589" s="102"/>
      <c r="AE589" s="4"/>
      <c r="AF589" s="103"/>
      <c r="AG589" s="104"/>
      <c r="AH589" s="105"/>
      <c r="AI589" s="106"/>
      <c r="AJ589" s="109"/>
      <c r="AK589" s="111"/>
      <c r="AL589" s="338"/>
      <c r="AM589" s="339"/>
      <c r="AN589" s="340"/>
      <c r="AO589" s="341"/>
      <c r="AP589" s="115"/>
      <c r="AQ589" s="341"/>
      <c r="AR589" s="115"/>
      <c r="AS589" s="341"/>
      <c r="AT589" s="115"/>
      <c r="AU589" s="341"/>
      <c r="AV589" s="115"/>
      <c r="AW589" s="115"/>
      <c r="AX589" s="115"/>
      <c r="AY589" s="115"/>
      <c r="AZ589" s="119"/>
      <c r="CD589" s="119"/>
    </row>
    <row r="590" ht="21.0" customHeight="1">
      <c r="A590" s="119"/>
      <c r="B590" s="90"/>
      <c r="C590" s="119"/>
      <c r="D590" s="332"/>
      <c r="E590" s="90"/>
      <c r="F590" s="92"/>
      <c r="G590" s="92"/>
      <c r="H590" s="92"/>
      <c r="I590" s="119"/>
      <c r="J590" s="119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119"/>
      <c r="V590" s="119"/>
      <c r="W590" s="119"/>
      <c r="X590" s="119"/>
      <c r="Y590" s="119"/>
      <c r="Z590" s="23"/>
      <c r="AA590" s="119"/>
      <c r="AB590" s="337"/>
      <c r="AC590" s="115"/>
      <c r="AD590" s="102"/>
      <c r="AE590" s="4"/>
      <c r="AF590" s="103"/>
      <c r="AG590" s="104"/>
      <c r="AH590" s="105"/>
      <c r="AI590" s="106"/>
      <c r="AJ590" s="109"/>
      <c r="AK590" s="111"/>
      <c r="AL590" s="338"/>
      <c r="AM590" s="339"/>
      <c r="AN590" s="340"/>
      <c r="AO590" s="341"/>
      <c r="AP590" s="115"/>
      <c r="AQ590" s="341"/>
      <c r="AR590" s="115"/>
      <c r="AS590" s="341"/>
      <c r="AT590" s="115"/>
      <c r="AU590" s="341"/>
      <c r="AV590" s="115"/>
      <c r="AW590" s="115"/>
      <c r="AX590" s="115"/>
      <c r="AY590" s="115"/>
      <c r="AZ590" s="119"/>
      <c r="CD590" s="119"/>
    </row>
    <row r="591" ht="21.0" customHeight="1">
      <c r="A591" s="119"/>
      <c r="B591" s="90"/>
      <c r="C591" s="119"/>
      <c r="D591" s="332"/>
      <c r="E591" s="90"/>
      <c r="F591" s="92"/>
      <c r="G591" s="92"/>
      <c r="H591" s="92"/>
      <c r="I591" s="119"/>
      <c r="J591" s="119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119"/>
      <c r="V591" s="119"/>
      <c r="W591" s="119"/>
      <c r="X591" s="119"/>
      <c r="Y591" s="119"/>
      <c r="Z591" s="23"/>
      <c r="AA591" s="119"/>
      <c r="AB591" s="337"/>
      <c r="AC591" s="115"/>
      <c r="AD591" s="102"/>
      <c r="AE591" s="4"/>
      <c r="AF591" s="103"/>
      <c r="AG591" s="104"/>
      <c r="AH591" s="105"/>
      <c r="AI591" s="106"/>
      <c r="AJ591" s="109"/>
      <c r="AK591" s="111"/>
      <c r="AL591" s="338"/>
      <c r="AM591" s="339"/>
      <c r="AN591" s="340"/>
      <c r="AO591" s="341"/>
      <c r="AP591" s="115"/>
      <c r="AQ591" s="341"/>
      <c r="AR591" s="115"/>
      <c r="AS591" s="341"/>
      <c r="AT591" s="115"/>
      <c r="AU591" s="341"/>
      <c r="AV591" s="115"/>
      <c r="AW591" s="115"/>
      <c r="AX591" s="115"/>
      <c r="AY591" s="115"/>
      <c r="AZ591" s="119"/>
      <c r="CD591" s="119"/>
    </row>
    <row r="592" ht="21.0" customHeight="1">
      <c r="A592" s="119"/>
      <c r="B592" s="90"/>
      <c r="C592" s="119"/>
      <c r="D592" s="332"/>
      <c r="E592" s="90"/>
      <c r="F592" s="92"/>
      <c r="G592" s="92"/>
      <c r="H592" s="92"/>
      <c r="I592" s="119"/>
      <c r="J592" s="119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119"/>
      <c r="V592" s="119"/>
      <c r="W592" s="119"/>
      <c r="X592" s="119"/>
      <c r="Y592" s="119"/>
      <c r="Z592" s="23"/>
      <c r="AA592" s="119"/>
      <c r="AB592" s="337"/>
      <c r="AC592" s="115"/>
      <c r="AD592" s="102"/>
      <c r="AE592" s="4"/>
      <c r="AF592" s="103"/>
      <c r="AG592" s="104"/>
      <c r="AH592" s="105"/>
      <c r="AI592" s="106"/>
      <c r="AJ592" s="109"/>
      <c r="AK592" s="111"/>
      <c r="AL592" s="338"/>
      <c r="AM592" s="339"/>
      <c r="AN592" s="340"/>
      <c r="AO592" s="341"/>
      <c r="AP592" s="115"/>
      <c r="AQ592" s="341"/>
      <c r="AR592" s="115"/>
      <c r="AS592" s="341"/>
      <c r="AT592" s="115"/>
      <c r="AU592" s="341"/>
      <c r="AV592" s="115"/>
      <c r="AW592" s="115"/>
      <c r="AX592" s="115"/>
      <c r="AY592" s="115"/>
      <c r="AZ592" s="119"/>
      <c r="CD592" s="119"/>
    </row>
    <row r="593" ht="21.0" customHeight="1">
      <c r="A593" s="119"/>
      <c r="B593" s="90"/>
      <c r="C593" s="119"/>
      <c r="D593" s="332"/>
      <c r="E593" s="90"/>
      <c r="F593" s="92"/>
      <c r="G593" s="92"/>
      <c r="H593" s="92"/>
      <c r="I593" s="119"/>
      <c r="J593" s="119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119"/>
      <c r="V593" s="119"/>
      <c r="W593" s="119"/>
      <c r="X593" s="119"/>
      <c r="Y593" s="119"/>
      <c r="Z593" s="23"/>
      <c r="AA593" s="119"/>
      <c r="AB593" s="337"/>
      <c r="AC593" s="115"/>
      <c r="AD593" s="102"/>
      <c r="AE593" s="4"/>
      <c r="AF593" s="103"/>
      <c r="AG593" s="104"/>
      <c r="AH593" s="105"/>
      <c r="AI593" s="106"/>
      <c r="AJ593" s="109"/>
      <c r="AK593" s="111"/>
      <c r="AL593" s="338"/>
      <c r="AM593" s="339"/>
      <c r="AN593" s="340"/>
      <c r="AO593" s="341"/>
      <c r="AP593" s="115"/>
      <c r="AQ593" s="341"/>
      <c r="AR593" s="115"/>
      <c r="AS593" s="341"/>
      <c r="AT593" s="115"/>
      <c r="AU593" s="341"/>
      <c r="AV593" s="115"/>
      <c r="AW593" s="115"/>
      <c r="AX593" s="115"/>
      <c r="AY593" s="115"/>
      <c r="AZ593" s="119"/>
      <c r="CD593" s="119"/>
    </row>
    <row r="594" ht="21.0" customHeight="1">
      <c r="A594" s="119"/>
      <c r="B594" s="90"/>
      <c r="C594" s="119"/>
      <c r="D594" s="332"/>
      <c r="E594" s="90"/>
      <c r="F594" s="92"/>
      <c r="G594" s="92"/>
      <c r="H594" s="92"/>
      <c r="I594" s="119"/>
      <c r="J594" s="119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119"/>
      <c r="V594" s="119"/>
      <c r="W594" s="119"/>
      <c r="X594" s="119"/>
      <c r="Y594" s="119"/>
      <c r="Z594" s="23"/>
      <c r="AA594" s="119"/>
      <c r="AB594" s="337"/>
      <c r="AC594" s="115"/>
      <c r="AD594" s="102"/>
      <c r="AE594" s="4"/>
      <c r="AF594" s="103"/>
      <c r="AG594" s="104"/>
      <c r="AH594" s="105"/>
      <c r="AI594" s="106"/>
      <c r="AJ594" s="109"/>
      <c r="AK594" s="111"/>
      <c r="AL594" s="338"/>
      <c r="AM594" s="339"/>
      <c r="AN594" s="340"/>
      <c r="AO594" s="341"/>
      <c r="AP594" s="115"/>
      <c r="AQ594" s="341"/>
      <c r="AR594" s="115"/>
      <c r="AS594" s="341"/>
      <c r="AT594" s="115"/>
      <c r="AU594" s="341"/>
      <c r="AV594" s="115"/>
      <c r="AW594" s="115"/>
      <c r="AX594" s="115"/>
      <c r="AY594" s="115"/>
      <c r="AZ594" s="119"/>
      <c r="CD594" s="119"/>
    </row>
    <row r="595" ht="21.0" customHeight="1">
      <c r="A595" s="119"/>
      <c r="B595" s="90"/>
      <c r="C595" s="119"/>
      <c r="D595" s="332"/>
      <c r="E595" s="90"/>
      <c r="F595" s="92"/>
      <c r="G595" s="92"/>
      <c r="H595" s="92"/>
      <c r="I595" s="119"/>
      <c r="J595" s="119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119"/>
      <c r="V595" s="119"/>
      <c r="W595" s="119"/>
      <c r="X595" s="119"/>
      <c r="Y595" s="119"/>
      <c r="Z595" s="23"/>
      <c r="AA595" s="119"/>
      <c r="AB595" s="337"/>
      <c r="AC595" s="115"/>
      <c r="AD595" s="102"/>
      <c r="AE595" s="4"/>
      <c r="AF595" s="103"/>
      <c r="AG595" s="104"/>
      <c r="AH595" s="105"/>
      <c r="AI595" s="106"/>
      <c r="AJ595" s="109"/>
      <c r="AK595" s="111"/>
      <c r="AL595" s="338"/>
      <c r="AM595" s="339"/>
      <c r="AN595" s="340"/>
      <c r="AO595" s="341"/>
      <c r="AP595" s="115"/>
      <c r="AQ595" s="341"/>
      <c r="AR595" s="115"/>
      <c r="AS595" s="341"/>
      <c r="AT595" s="115"/>
      <c r="AU595" s="341"/>
      <c r="AV595" s="115"/>
      <c r="AW595" s="115"/>
      <c r="AX595" s="115"/>
      <c r="AY595" s="115"/>
      <c r="AZ595" s="119"/>
      <c r="CD595" s="119"/>
    </row>
    <row r="596" ht="21.0" customHeight="1">
      <c r="A596" s="119"/>
      <c r="B596" s="90"/>
      <c r="C596" s="119"/>
      <c r="D596" s="332"/>
      <c r="E596" s="90"/>
      <c r="F596" s="92"/>
      <c r="G596" s="92"/>
      <c r="H596" s="92"/>
      <c r="I596" s="119"/>
      <c r="J596" s="119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119"/>
      <c r="V596" s="119"/>
      <c r="W596" s="119"/>
      <c r="X596" s="119"/>
      <c r="Y596" s="119"/>
      <c r="Z596" s="23"/>
      <c r="AA596" s="119"/>
      <c r="AB596" s="337"/>
      <c r="AC596" s="115"/>
      <c r="AD596" s="102"/>
      <c r="AE596" s="4"/>
      <c r="AF596" s="103"/>
      <c r="AG596" s="104"/>
      <c r="AH596" s="105"/>
      <c r="AI596" s="106"/>
      <c r="AJ596" s="109"/>
      <c r="AK596" s="111"/>
      <c r="AL596" s="338"/>
      <c r="AM596" s="339"/>
      <c r="AN596" s="340"/>
      <c r="AO596" s="341"/>
      <c r="AP596" s="115"/>
      <c r="AQ596" s="341"/>
      <c r="AR596" s="115"/>
      <c r="AS596" s="341"/>
      <c r="AT596" s="115"/>
      <c r="AU596" s="341"/>
      <c r="AV596" s="115"/>
      <c r="AW596" s="115"/>
      <c r="AX596" s="115"/>
      <c r="AY596" s="115"/>
      <c r="AZ596" s="119"/>
      <c r="CD596" s="119"/>
    </row>
    <row r="597" ht="21.0" customHeight="1">
      <c r="A597" s="119"/>
      <c r="B597" s="90"/>
      <c r="C597" s="119"/>
      <c r="D597" s="332"/>
      <c r="E597" s="90"/>
      <c r="F597" s="92"/>
      <c r="G597" s="92"/>
      <c r="H597" s="92"/>
      <c r="I597" s="119"/>
      <c r="J597" s="119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119"/>
      <c r="V597" s="119"/>
      <c r="W597" s="119"/>
      <c r="X597" s="119"/>
      <c r="Y597" s="119"/>
      <c r="Z597" s="23"/>
      <c r="AA597" s="119"/>
      <c r="AB597" s="337"/>
      <c r="AC597" s="115"/>
      <c r="AD597" s="102"/>
      <c r="AE597" s="4"/>
      <c r="AF597" s="103"/>
      <c r="AG597" s="104"/>
      <c r="AH597" s="105"/>
      <c r="AI597" s="106"/>
      <c r="AJ597" s="109"/>
      <c r="AK597" s="111"/>
      <c r="AL597" s="338"/>
      <c r="AM597" s="339"/>
      <c r="AN597" s="340"/>
      <c r="AO597" s="341"/>
      <c r="AP597" s="115"/>
      <c r="AQ597" s="341"/>
      <c r="AR597" s="115"/>
      <c r="AS597" s="341"/>
      <c r="AT597" s="115"/>
      <c r="AU597" s="341"/>
      <c r="AV597" s="115"/>
      <c r="AW597" s="115"/>
      <c r="AX597" s="115"/>
      <c r="AY597" s="115"/>
      <c r="AZ597" s="119"/>
      <c r="CD597" s="119"/>
    </row>
    <row r="598" ht="21.0" customHeight="1">
      <c r="A598" s="119"/>
      <c r="B598" s="90"/>
      <c r="C598" s="119"/>
      <c r="D598" s="332"/>
      <c r="E598" s="90"/>
      <c r="F598" s="92"/>
      <c r="G598" s="92"/>
      <c r="H598" s="92"/>
      <c r="I598" s="119"/>
      <c r="J598" s="119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119"/>
      <c r="V598" s="119"/>
      <c r="W598" s="119"/>
      <c r="X598" s="119"/>
      <c r="Y598" s="119"/>
      <c r="Z598" s="23"/>
      <c r="AA598" s="119"/>
      <c r="AB598" s="337"/>
      <c r="AC598" s="115"/>
      <c r="AD598" s="102"/>
      <c r="AE598" s="4"/>
      <c r="AF598" s="103"/>
      <c r="AG598" s="104"/>
      <c r="AH598" s="105"/>
      <c r="AI598" s="106"/>
      <c r="AJ598" s="109"/>
      <c r="AK598" s="111"/>
      <c r="AL598" s="338"/>
      <c r="AM598" s="339"/>
      <c r="AN598" s="340"/>
      <c r="AO598" s="341"/>
      <c r="AP598" s="115"/>
      <c r="AQ598" s="341"/>
      <c r="AR598" s="115"/>
      <c r="AS598" s="341"/>
      <c r="AT598" s="115"/>
      <c r="AU598" s="341"/>
      <c r="AV598" s="115"/>
      <c r="AW598" s="115"/>
      <c r="AX598" s="115"/>
      <c r="AY598" s="115"/>
      <c r="AZ598" s="119"/>
      <c r="CD598" s="119"/>
    </row>
    <row r="599" ht="21.0" customHeight="1">
      <c r="A599" s="119"/>
      <c r="B599" s="90"/>
      <c r="C599" s="119"/>
      <c r="D599" s="332"/>
      <c r="E599" s="90"/>
      <c r="F599" s="92"/>
      <c r="G599" s="92"/>
      <c r="H599" s="92"/>
      <c r="I599" s="119"/>
      <c r="J599" s="119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119"/>
      <c r="V599" s="119"/>
      <c r="W599" s="119"/>
      <c r="X599" s="119"/>
      <c r="Y599" s="119"/>
      <c r="Z599" s="23"/>
      <c r="AA599" s="119"/>
      <c r="AB599" s="337"/>
      <c r="AC599" s="115"/>
      <c r="AD599" s="102"/>
      <c r="AE599" s="4"/>
      <c r="AF599" s="103"/>
      <c r="AG599" s="104"/>
      <c r="AH599" s="105"/>
      <c r="AI599" s="106"/>
      <c r="AJ599" s="109"/>
      <c r="AK599" s="111"/>
      <c r="AL599" s="338"/>
      <c r="AM599" s="339"/>
      <c r="AN599" s="340"/>
      <c r="AO599" s="341"/>
      <c r="AP599" s="115"/>
      <c r="AQ599" s="341"/>
      <c r="AR599" s="115"/>
      <c r="AS599" s="341"/>
      <c r="AT599" s="115"/>
      <c r="AU599" s="341"/>
      <c r="AV599" s="115"/>
      <c r="AW599" s="115"/>
      <c r="AX599" s="115"/>
      <c r="AY599" s="115"/>
      <c r="AZ599" s="119"/>
      <c r="CD599" s="119"/>
    </row>
    <row r="600" ht="21.0" customHeight="1">
      <c r="A600" s="119"/>
      <c r="B600" s="90"/>
      <c r="C600" s="119"/>
      <c r="D600" s="332"/>
      <c r="E600" s="90"/>
      <c r="F600" s="92"/>
      <c r="G600" s="92"/>
      <c r="H600" s="92"/>
      <c r="I600" s="119"/>
      <c r="J600" s="119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119"/>
      <c r="V600" s="119"/>
      <c r="W600" s="119"/>
      <c r="X600" s="119"/>
      <c r="Y600" s="119"/>
      <c r="Z600" s="23"/>
      <c r="AA600" s="119"/>
      <c r="AB600" s="337"/>
      <c r="AC600" s="115"/>
      <c r="AD600" s="102"/>
      <c r="AE600" s="4"/>
      <c r="AF600" s="103"/>
      <c r="AG600" s="104"/>
      <c r="AH600" s="105"/>
      <c r="AI600" s="106"/>
      <c r="AJ600" s="109"/>
      <c r="AK600" s="111"/>
      <c r="AL600" s="338"/>
      <c r="AM600" s="339"/>
      <c r="AN600" s="340"/>
      <c r="AO600" s="341"/>
      <c r="AP600" s="115"/>
      <c r="AQ600" s="341"/>
      <c r="AR600" s="115"/>
      <c r="AS600" s="341"/>
      <c r="AT600" s="115"/>
      <c r="AU600" s="341"/>
      <c r="AV600" s="115"/>
      <c r="AW600" s="115"/>
      <c r="AX600" s="115"/>
      <c r="AY600" s="115"/>
      <c r="AZ600" s="119"/>
      <c r="CD600" s="119"/>
    </row>
    <row r="601" ht="21.0" customHeight="1">
      <c r="A601" s="119"/>
      <c r="B601" s="90"/>
      <c r="C601" s="119"/>
      <c r="D601" s="332"/>
      <c r="E601" s="90"/>
      <c r="F601" s="92"/>
      <c r="G601" s="92"/>
      <c r="H601" s="92"/>
      <c r="I601" s="119"/>
      <c r="J601" s="119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119"/>
      <c r="V601" s="119"/>
      <c r="W601" s="119"/>
      <c r="X601" s="119"/>
      <c r="Y601" s="119"/>
      <c r="Z601" s="23"/>
      <c r="AA601" s="119"/>
      <c r="AB601" s="337"/>
      <c r="AC601" s="115"/>
      <c r="AD601" s="102"/>
      <c r="AE601" s="4"/>
      <c r="AF601" s="103"/>
      <c r="AG601" s="104"/>
      <c r="AH601" s="105"/>
      <c r="AI601" s="106"/>
      <c r="AJ601" s="109"/>
      <c r="AK601" s="111"/>
      <c r="AL601" s="338"/>
      <c r="AM601" s="339"/>
      <c r="AN601" s="340"/>
      <c r="AO601" s="341"/>
      <c r="AP601" s="115"/>
      <c r="AQ601" s="341"/>
      <c r="AR601" s="115"/>
      <c r="AS601" s="341"/>
      <c r="AT601" s="115"/>
      <c r="AU601" s="341"/>
      <c r="AV601" s="115"/>
      <c r="AW601" s="115"/>
      <c r="AX601" s="115"/>
      <c r="AY601" s="115"/>
      <c r="AZ601" s="119"/>
      <c r="CD601" s="119"/>
    </row>
    <row r="602" ht="21.0" customHeight="1">
      <c r="A602" s="119"/>
      <c r="B602" s="90"/>
      <c r="C602" s="119"/>
      <c r="D602" s="332"/>
      <c r="E602" s="90"/>
      <c r="F602" s="92"/>
      <c r="G602" s="92"/>
      <c r="H602" s="92"/>
      <c r="I602" s="119"/>
      <c r="J602" s="119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119"/>
      <c r="V602" s="119"/>
      <c r="W602" s="119"/>
      <c r="X602" s="119"/>
      <c r="Y602" s="119"/>
      <c r="Z602" s="23"/>
      <c r="AA602" s="119"/>
      <c r="AB602" s="337"/>
      <c r="AC602" s="115"/>
      <c r="AD602" s="102"/>
      <c r="AE602" s="4"/>
      <c r="AF602" s="103"/>
      <c r="AG602" s="104"/>
      <c r="AH602" s="105"/>
      <c r="AI602" s="106"/>
      <c r="AJ602" s="109"/>
      <c r="AK602" s="111"/>
      <c r="AL602" s="338"/>
      <c r="AM602" s="339"/>
      <c r="AN602" s="340"/>
      <c r="AO602" s="341"/>
      <c r="AP602" s="115"/>
      <c r="AQ602" s="341"/>
      <c r="AR602" s="115"/>
      <c r="AS602" s="341"/>
      <c r="AT602" s="115"/>
      <c r="AU602" s="341"/>
      <c r="AV602" s="115"/>
      <c r="AW602" s="115"/>
      <c r="AX602" s="115"/>
      <c r="AY602" s="115"/>
      <c r="AZ602" s="119"/>
      <c r="CD602" s="119"/>
    </row>
    <row r="603" ht="21.0" customHeight="1">
      <c r="A603" s="119"/>
      <c r="B603" s="90"/>
      <c r="C603" s="119"/>
      <c r="D603" s="332"/>
      <c r="E603" s="90"/>
      <c r="F603" s="92"/>
      <c r="G603" s="92"/>
      <c r="H603" s="92"/>
      <c r="I603" s="119"/>
      <c r="J603" s="119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119"/>
      <c r="V603" s="119"/>
      <c r="W603" s="119"/>
      <c r="X603" s="119"/>
      <c r="Y603" s="119"/>
      <c r="Z603" s="23"/>
      <c r="AA603" s="119"/>
      <c r="AB603" s="337"/>
      <c r="AC603" s="115"/>
      <c r="AD603" s="102"/>
      <c r="AE603" s="4"/>
      <c r="AF603" s="103"/>
      <c r="AG603" s="104"/>
      <c r="AH603" s="105"/>
      <c r="AI603" s="106"/>
      <c r="AJ603" s="109"/>
      <c r="AK603" s="111"/>
      <c r="AL603" s="338"/>
      <c r="AM603" s="339"/>
      <c r="AN603" s="340"/>
      <c r="AO603" s="341"/>
      <c r="AP603" s="115"/>
      <c r="AQ603" s="341"/>
      <c r="AR603" s="115"/>
      <c r="AS603" s="341"/>
      <c r="AT603" s="115"/>
      <c r="AU603" s="341"/>
      <c r="AV603" s="115"/>
      <c r="AW603" s="115"/>
      <c r="AX603" s="115"/>
      <c r="AY603" s="115"/>
      <c r="AZ603" s="119"/>
      <c r="CD603" s="119"/>
    </row>
    <row r="604" ht="21.0" customHeight="1">
      <c r="A604" s="119"/>
      <c r="B604" s="90"/>
      <c r="C604" s="119"/>
      <c r="D604" s="332"/>
      <c r="E604" s="90"/>
      <c r="F604" s="92"/>
      <c r="G604" s="92"/>
      <c r="H604" s="92"/>
      <c r="I604" s="119"/>
      <c r="J604" s="119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119"/>
      <c r="V604" s="119"/>
      <c r="W604" s="119"/>
      <c r="X604" s="119"/>
      <c r="Y604" s="119"/>
      <c r="Z604" s="23"/>
      <c r="AA604" s="119"/>
      <c r="AB604" s="337"/>
      <c r="AC604" s="115"/>
      <c r="AD604" s="102"/>
      <c r="AE604" s="4"/>
      <c r="AF604" s="103"/>
      <c r="AG604" s="104"/>
      <c r="AH604" s="105"/>
      <c r="AI604" s="106"/>
      <c r="AJ604" s="109"/>
      <c r="AK604" s="111"/>
      <c r="AL604" s="338"/>
      <c r="AM604" s="339"/>
      <c r="AN604" s="340"/>
      <c r="AO604" s="341"/>
      <c r="AP604" s="115"/>
      <c r="AQ604" s="341"/>
      <c r="AR604" s="115"/>
      <c r="AS604" s="341"/>
      <c r="AT604" s="115"/>
      <c r="AU604" s="341"/>
      <c r="AV604" s="115"/>
      <c r="AW604" s="115"/>
      <c r="AX604" s="115"/>
      <c r="AY604" s="115"/>
      <c r="AZ604" s="119"/>
      <c r="CD604" s="119"/>
    </row>
    <row r="605" ht="21.0" customHeight="1">
      <c r="A605" s="119"/>
      <c r="B605" s="90"/>
      <c r="C605" s="119"/>
      <c r="D605" s="332"/>
      <c r="E605" s="90"/>
      <c r="F605" s="92"/>
      <c r="G605" s="92"/>
      <c r="H605" s="92"/>
      <c r="I605" s="119"/>
      <c r="J605" s="119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119"/>
      <c r="V605" s="119"/>
      <c r="W605" s="119"/>
      <c r="X605" s="119"/>
      <c r="Y605" s="119"/>
      <c r="Z605" s="23"/>
      <c r="AA605" s="119"/>
      <c r="AB605" s="337"/>
      <c r="AC605" s="115"/>
      <c r="AD605" s="102"/>
      <c r="AE605" s="4"/>
      <c r="AF605" s="103"/>
      <c r="AG605" s="104"/>
      <c r="AH605" s="105"/>
      <c r="AI605" s="106"/>
      <c r="AJ605" s="109"/>
      <c r="AK605" s="111"/>
      <c r="AL605" s="338"/>
      <c r="AM605" s="339"/>
      <c r="AN605" s="340"/>
      <c r="AO605" s="341"/>
      <c r="AP605" s="115"/>
      <c r="AQ605" s="341"/>
      <c r="AR605" s="115"/>
      <c r="AS605" s="341"/>
      <c r="AT605" s="115"/>
      <c r="AU605" s="341"/>
      <c r="AV605" s="115"/>
      <c r="AW605" s="115"/>
      <c r="AX605" s="115"/>
      <c r="AY605" s="115"/>
      <c r="AZ605" s="119"/>
      <c r="CD605" s="119"/>
    </row>
    <row r="606" ht="21.0" customHeight="1">
      <c r="A606" s="119"/>
      <c r="B606" s="90"/>
      <c r="C606" s="119"/>
      <c r="D606" s="332"/>
      <c r="E606" s="90"/>
      <c r="F606" s="92"/>
      <c r="G606" s="92"/>
      <c r="H606" s="92"/>
      <c r="I606" s="119"/>
      <c r="J606" s="119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119"/>
      <c r="V606" s="119"/>
      <c r="W606" s="119"/>
      <c r="X606" s="119"/>
      <c r="Y606" s="119"/>
      <c r="Z606" s="23"/>
      <c r="AA606" s="119"/>
      <c r="AB606" s="337"/>
      <c r="AC606" s="115"/>
      <c r="AD606" s="102"/>
      <c r="AE606" s="4"/>
      <c r="AF606" s="103"/>
      <c r="AG606" s="104"/>
      <c r="AH606" s="105"/>
      <c r="AI606" s="106"/>
      <c r="AJ606" s="109"/>
      <c r="AK606" s="111"/>
      <c r="AL606" s="338"/>
      <c r="AM606" s="339"/>
      <c r="AN606" s="340"/>
      <c r="AO606" s="341"/>
      <c r="AP606" s="115"/>
      <c r="AQ606" s="341"/>
      <c r="AR606" s="115"/>
      <c r="AS606" s="341"/>
      <c r="AT606" s="115"/>
      <c r="AU606" s="341"/>
      <c r="AV606" s="115"/>
      <c r="AW606" s="115"/>
      <c r="AX606" s="115"/>
      <c r="AY606" s="115"/>
      <c r="AZ606" s="119"/>
      <c r="CD606" s="119"/>
    </row>
    <row r="607" ht="21.0" customHeight="1">
      <c r="A607" s="119"/>
      <c r="B607" s="90"/>
      <c r="C607" s="119"/>
      <c r="D607" s="332"/>
      <c r="E607" s="90"/>
      <c r="F607" s="92"/>
      <c r="G607" s="92"/>
      <c r="H607" s="92"/>
      <c r="I607" s="119"/>
      <c r="J607" s="119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119"/>
      <c r="V607" s="119"/>
      <c r="W607" s="119"/>
      <c r="X607" s="119"/>
      <c r="Y607" s="119"/>
      <c r="Z607" s="23"/>
      <c r="AA607" s="119"/>
      <c r="AB607" s="337"/>
      <c r="AC607" s="115"/>
      <c r="AD607" s="102"/>
      <c r="AE607" s="4"/>
      <c r="AF607" s="103"/>
      <c r="AG607" s="104"/>
      <c r="AH607" s="105"/>
      <c r="AI607" s="106"/>
      <c r="AJ607" s="109"/>
      <c r="AK607" s="111"/>
      <c r="AL607" s="338"/>
      <c r="AM607" s="339"/>
      <c r="AN607" s="340"/>
      <c r="AO607" s="341"/>
      <c r="AP607" s="115"/>
      <c r="AQ607" s="341"/>
      <c r="AR607" s="115"/>
      <c r="AS607" s="341"/>
      <c r="AT607" s="115"/>
      <c r="AU607" s="341"/>
      <c r="AV607" s="115"/>
      <c r="AW607" s="115"/>
      <c r="AX607" s="115"/>
      <c r="AY607" s="115"/>
      <c r="AZ607" s="119"/>
      <c r="CD607" s="119"/>
    </row>
    <row r="608" ht="21.0" customHeight="1">
      <c r="A608" s="119"/>
      <c r="B608" s="90"/>
      <c r="C608" s="119"/>
      <c r="D608" s="332"/>
      <c r="E608" s="90"/>
      <c r="F608" s="92"/>
      <c r="G608" s="92"/>
      <c r="H608" s="92"/>
      <c r="I608" s="119"/>
      <c r="J608" s="119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119"/>
      <c r="V608" s="119"/>
      <c r="W608" s="119"/>
      <c r="X608" s="119"/>
      <c r="Y608" s="119"/>
      <c r="Z608" s="23"/>
      <c r="AA608" s="119"/>
      <c r="AB608" s="337"/>
      <c r="AC608" s="115"/>
      <c r="AD608" s="102"/>
      <c r="AE608" s="4"/>
      <c r="AF608" s="103"/>
      <c r="AG608" s="104"/>
      <c r="AH608" s="105"/>
      <c r="AI608" s="106"/>
      <c r="AJ608" s="109"/>
      <c r="AK608" s="111"/>
      <c r="AL608" s="338"/>
      <c r="AM608" s="339"/>
      <c r="AN608" s="340"/>
      <c r="AO608" s="341"/>
      <c r="AP608" s="115"/>
      <c r="AQ608" s="341"/>
      <c r="AR608" s="115"/>
      <c r="AS608" s="341"/>
      <c r="AT608" s="115"/>
      <c r="AU608" s="341"/>
      <c r="AV608" s="115"/>
      <c r="AW608" s="115"/>
      <c r="AX608" s="115"/>
      <c r="AY608" s="115"/>
      <c r="AZ608" s="119"/>
      <c r="CD608" s="119"/>
    </row>
    <row r="609" ht="21.0" customHeight="1">
      <c r="A609" s="119"/>
      <c r="B609" s="90"/>
      <c r="C609" s="119"/>
      <c r="D609" s="332"/>
      <c r="E609" s="90"/>
      <c r="F609" s="92"/>
      <c r="G609" s="92"/>
      <c r="H609" s="92"/>
      <c r="I609" s="119"/>
      <c r="J609" s="119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119"/>
      <c r="V609" s="119"/>
      <c r="W609" s="119"/>
      <c r="X609" s="119"/>
      <c r="Y609" s="119"/>
      <c r="Z609" s="23"/>
      <c r="AA609" s="119"/>
      <c r="AB609" s="337"/>
      <c r="AC609" s="115"/>
      <c r="AD609" s="102"/>
      <c r="AE609" s="4"/>
      <c r="AF609" s="103"/>
      <c r="AG609" s="104"/>
      <c r="AH609" s="105"/>
      <c r="AI609" s="106"/>
      <c r="AJ609" s="109"/>
      <c r="AK609" s="111"/>
      <c r="AL609" s="338"/>
      <c r="AM609" s="339"/>
      <c r="AN609" s="340"/>
      <c r="AO609" s="341"/>
      <c r="AP609" s="115"/>
      <c r="AQ609" s="341"/>
      <c r="AR609" s="115"/>
      <c r="AS609" s="341"/>
      <c r="AT609" s="115"/>
      <c r="AU609" s="341"/>
      <c r="AV609" s="115"/>
      <c r="AW609" s="115"/>
      <c r="AX609" s="115"/>
      <c r="AY609" s="115"/>
      <c r="AZ609" s="119"/>
      <c r="CD609" s="119"/>
    </row>
    <row r="610" ht="21.0" customHeight="1">
      <c r="A610" s="119"/>
      <c r="B610" s="90"/>
      <c r="C610" s="119"/>
      <c r="D610" s="332"/>
      <c r="E610" s="90"/>
      <c r="F610" s="92"/>
      <c r="G610" s="92"/>
      <c r="H610" s="92"/>
      <c r="I610" s="119"/>
      <c r="J610" s="119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119"/>
      <c r="V610" s="119"/>
      <c r="W610" s="119"/>
      <c r="X610" s="119"/>
      <c r="Y610" s="119"/>
      <c r="Z610" s="23"/>
      <c r="AA610" s="119"/>
      <c r="AB610" s="337"/>
      <c r="AC610" s="115"/>
      <c r="AD610" s="102"/>
      <c r="AE610" s="4"/>
      <c r="AF610" s="103"/>
      <c r="AG610" s="104"/>
      <c r="AH610" s="105"/>
      <c r="AI610" s="106"/>
      <c r="AJ610" s="109"/>
      <c r="AK610" s="111"/>
      <c r="AL610" s="338"/>
      <c r="AM610" s="339"/>
      <c r="AN610" s="340"/>
      <c r="AO610" s="341"/>
      <c r="AP610" s="115"/>
      <c r="AQ610" s="341"/>
      <c r="AR610" s="115"/>
      <c r="AS610" s="341"/>
      <c r="AT610" s="115"/>
      <c r="AU610" s="341"/>
      <c r="AV610" s="115"/>
      <c r="AW610" s="115"/>
      <c r="AX610" s="115"/>
      <c r="AY610" s="115"/>
      <c r="AZ610" s="119"/>
      <c r="CD610" s="119"/>
    </row>
    <row r="611" ht="21.0" customHeight="1">
      <c r="A611" s="119"/>
      <c r="B611" s="90"/>
      <c r="C611" s="119"/>
      <c r="D611" s="332"/>
      <c r="E611" s="90"/>
      <c r="F611" s="92"/>
      <c r="G611" s="92"/>
      <c r="H611" s="92"/>
      <c r="I611" s="119"/>
      <c r="J611" s="119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119"/>
      <c r="V611" s="119"/>
      <c r="W611" s="119"/>
      <c r="X611" s="119"/>
      <c r="Y611" s="119"/>
      <c r="Z611" s="23"/>
      <c r="AA611" s="119"/>
      <c r="AB611" s="337"/>
      <c r="AC611" s="115"/>
      <c r="AD611" s="102"/>
      <c r="AE611" s="4"/>
      <c r="AF611" s="103"/>
      <c r="AG611" s="104"/>
      <c r="AH611" s="105"/>
      <c r="AI611" s="106"/>
      <c r="AJ611" s="109"/>
      <c r="AK611" s="111"/>
      <c r="AL611" s="338"/>
      <c r="AM611" s="339"/>
      <c r="AN611" s="340"/>
      <c r="AO611" s="341"/>
      <c r="AP611" s="115"/>
      <c r="AQ611" s="341"/>
      <c r="AR611" s="115"/>
      <c r="AS611" s="341"/>
      <c r="AT611" s="115"/>
      <c r="AU611" s="341"/>
      <c r="AV611" s="115"/>
      <c r="AW611" s="115"/>
      <c r="AX611" s="115"/>
      <c r="AY611" s="115"/>
      <c r="AZ611" s="119"/>
      <c r="CD611" s="119"/>
    </row>
    <row r="612" ht="21.0" customHeight="1">
      <c r="A612" s="119"/>
      <c r="B612" s="90"/>
      <c r="C612" s="119"/>
      <c r="D612" s="332"/>
      <c r="E612" s="90"/>
      <c r="F612" s="92"/>
      <c r="G612" s="92"/>
      <c r="H612" s="92"/>
      <c r="I612" s="119"/>
      <c r="J612" s="119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119"/>
      <c r="V612" s="119"/>
      <c r="W612" s="119"/>
      <c r="X612" s="119"/>
      <c r="Y612" s="119"/>
      <c r="Z612" s="23"/>
      <c r="AA612" s="119"/>
      <c r="AB612" s="337"/>
      <c r="AC612" s="115"/>
      <c r="AD612" s="102"/>
      <c r="AE612" s="4"/>
      <c r="AF612" s="103"/>
      <c r="AG612" s="104"/>
      <c r="AH612" s="105"/>
      <c r="AI612" s="106"/>
      <c r="AJ612" s="109"/>
      <c r="AK612" s="111"/>
      <c r="AL612" s="338"/>
      <c r="AM612" s="339"/>
      <c r="AN612" s="340"/>
      <c r="AO612" s="341"/>
      <c r="AP612" s="115"/>
      <c r="AQ612" s="341"/>
      <c r="AR612" s="115"/>
      <c r="AS612" s="341"/>
      <c r="AT612" s="115"/>
      <c r="AU612" s="341"/>
      <c r="AV612" s="115"/>
      <c r="AW612" s="115"/>
      <c r="AX612" s="115"/>
      <c r="AY612" s="115"/>
      <c r="AZ612" s="119"/>
      <c r="CD612" s="119"/>
    </row>
    <row r="613" ht="21.0" customHeight="1">
      <c r="A613" s="119"/>
      <c r="B613" s="90"/>
      <c r="C613" s="119"/>
      <c r="D613" s="332"/>
      <c r="E613" s="90"/>
      <c r="F613" s="92"/>
      <c r="G613" s="92"/>
      <c r="H613" s="92"/>
      <c r="I613" s="119"/>
      <c r="J613" s="119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119"/>
      <c r="V613" s="119"/>
      <c r="W613" s="119"/>
      <c r="X613" s="119"/>
      <c r="Y613" s="119"/>
      <c r="Z613" s="23"/>
      <c r="AA613" s="119"/>
      <c r="AB613" s="337"/>
      <c r="AC613" s="115"/>
      <c r="AD613" s="102"/>
      <c r="AE613" s="4"/>
      <c r="AF613" s="103"/>
      <c r="AG613" s="104"/>
      <c r="AH613" s="105"/>
      <c r="AI613" s="106"/>
      <c r="AJ613" s="109"/>
      <c r="AK613" s="111"/>
      <c r="AL613" s="338"/>
      <c r="AM613" s="339"/>
      <c r="AN613" s="340"/>
      <c r="AO613" s="341"/>
      <c r="AP613" s="115"/>
      <c r="AQ613" s="341"/>
      <c r="AR613" s="115"/>
      <c r="AS613" s="341"/>
      <c r="AT613" s="115"/>
      <c r="AU613" s="341"/>
      <c r="AV613" s="115"/>
      <c r="AW613" s="115"/>
      <c r="AX613" s="115"/>
      <c r="AY613" s="115"/>
      <c r="AZ613" s="119"/>
      <c r="CD613" s="119"/>
    </row>
    <row r="614" ht="21.0" customHeight="1">
      <c r="A614" s="119"/>
      <c r="B614" s="90"/>
      <c r="C614" s="119"/>
      <c r="D614" s="332"/>
      <c r="E614" s="90"/>
      <c r="F614" s="92"/>
      <c r="G614" s="92"/>
      <c r="H614" s="92"/>
      <c r="I614" s="119"/>
      <c r="J614" s="119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119"/>
      <c r="V614" s="119"/>
      <c r="W614" s="119"/>
      <c r="X614" s="119"/>
      <c r="Y614" s="119"/>
      <c r="Z614" s="23"/>
      <c r="AA614" s="119"/>
      <c r="AB614" s="337"/>
      <c r="AC614" s="115"/>
      <c r="AD614" s="102"/>
      <c r="AE614" s="4"/>
      <c r="AF614" s="103"/>
      <c r="AG614" s="104"/>
      <c r="AH614" s="105"/>
      <c r="AI614" s="106"/>
      <c r="AJ614" s="109"/>
      <c r="AK614" s="111"/>
      <c r="AL614" s="338"/>
      <c r="AM614" s="339"/>
      <c r="AN614" s="340"/>
      <c r="AO614" s="341"/>
      <c r="AP614" s="115"/>
      <c r="AQ614" s="341"/>
      <c r="AR614" s="115"/>
      <c r="AS614" s="341"/>
      <c r="AT614" s="115"/>
      <c r="AU614" s="341"/>
      <c r="AV614" s="115"/>
      <c r="AW614" s="115"/>
      <c r="AX614" s="115"/>
      <c r="AY614" s="115"/>
      <c r="AZ614" s="119"/>
      <c r="CD614" s="119"/>
    </row>
    <row r="615" ht="21.0" customHeight="1">
      <c r="A615" s="119"/>
      <c r="B615" s="90"/>
      <c r="C615" s="119"/>
      <c r="D615" s="332"/>
      <c r="E615" s="90"/>
      <c r="F615" s="92"/>
      <c r="G615" s="92"/>
      <c r="H615" s="92"/>
      <c r="I615" s="119"/>
      <c r="J615" s="119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119"/>
      <c r="V615" s="119"/>
      <c r="W615" s="119"/>
      <c r="X615" s="119"/>
      <c r="Y615" s="119"/>
      <c r="Z615" s="23"/>
      <c r="AA615" s="119"/>
      <c r="AB615" s="337"/>
      <c r="AC615" s="115"/>
      <c r="AD615" s="102"/>
      <c r="AE615" s="4"/>
      <c r="AF615" s="103"/>
      <c r="AG615" s="104"/>
      <c r="AH615" s="105"/>
      <c r="AI615" s="106"/>
      <c r="AJ615" s="109"/>
      <c r="AK615" s="111"/>
      <c r="AL615" s="338"/>
      <c r="AM615" s="339"/>
      <c r="AN615" s="340"/>
      <c r="AO615" s="341"/>
      <c r="AP615" s="115"/>
      <c r="AQ615" s="341"/>
      <c r="AR615" s="115"/>
      <c r="AS615" s="341"/>
      <c r="AT615" s="115"/>
      <c r="AU615" s="341"/>
      <c r="AV615" s="115"/>
      <c r="AW615" s="115"/>
      <c r="AX615" s="115"/>
      <c r="AY615" s="115"/>
      <c r="AZ615" s="119"/>
      <c r="CD615" s="119"/>
    </row>
    <row r="616" ht="21.0" customHeight="1">
      <c r="A616" s="119"/>
      <c r="B616" s="90"/>
      <c r="C616" s="119"/>
      <c r="D616" s="332"/>
      <c r="E616" s="90"/>
      <c r="F616" s="92"/>
      <c r="G616" s="92"/>
      <c r="H616" s="92"/>
      <c r="I616" s="119"/>
      <c r="J616" s="119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119"/>
      <c r="V616" s="119"/>
      <c r="W616" s="119"/>
      <c r="X616" s="119"/>
      <c r="Y616" s="119"/>
      <c r="Z616" s="23"/>
      <c r="AA616" s="119"/>
      <c r="AB616" s="337"/>
      <c r="AC616" s="115"/>
      <c r="AD616" s="102"/>
      <c r="AE616" s="4"/>
      <c r="AF616" s="103"/>
      <c r="AG616" s="104"/>
      <c r="AH616" s="105"/>
      <c r="AI616" s="106"/>
      <c r="AJ616" s="109"/>
      <c r="AK616" s="111"/>
      <c r="AL616" s="338"/>
      <c r="AM616" s="339"/>
      <c r="AN616" s="340"/>
      <c r="AO616" s="341"/>
      <c r="AP616" s="115"/>
      <c r="AQ616" s="341"/>
      <c r="AR616" s="115"/>
      <c r="AS616" s="341"/>
      <c r="AT616" s="115"/>
      <c r="AU616" s="341"/>
      <c r="AV616" s="115"/>
      <c r="AW616" s="115"/>
      <c r="AX616" s="115"/>
      <c r="AY616" s="115"/>
      <c r="AZ616" s="119"/>
      <c r="CD616" s="119"/>
    </row>
    <row r="617" ht="21.0" customHeight="1">
      <c r="A617" s="119"/>
      <c r="B617" s="90"/>
      <c r="C617" s="119"/>
      <c r="D617" s="332"/>
      <c r="E617" s="90"/>
      <c r="F617" s="92"/>
      <c r="G617" s="92"/>
      <c r="H617" s="92"/>
      <c r="I617" s="119"/>
      <c r="J617" s="119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119"/>
      <c r="V617" s="119"/>
      <c r="W617" s="119"/>
      <c r="X617" s="119"/>
      <c r="Y617" s="119"/>
      <c r="Z617" s="23"/>
      <c r="AA617" s="119"/>
      <c r="AB617" s="337"/>
      <c r="AC617" s="115"/>
      <c r="AD617" s="102"/>
      <c r="AE617" s="4"/>
      <c r="AF617" s="103"/>
      <c r="AG617" s="104"/>
      <c r="AH617" s="105"/>
      <c r="AI617" s="106"/>
      <c r="AJ617" s="109"/>
      <c r="AK617" s="111"/>
      <c r="AL617" s="338"/>
      <c r="AM617" s="339"/>
      <c r="AN617" s="340"/>
      <c r="AO617" s="341"/>
      <c r="AP617" s="115"/>
      <c r="AQ617" s="341"/>
      <c r="AR617" s="115"/>
      <c r="AS617" s="341"/>
      <c r="AT617" s="115"/>
      <c r="AU617" s="341"/>
      <c r="AV617" s="115"/>
      <c r="AW617" s="115"/>
      <c r="AX617" s="115"/>
      <c r="AY617" s="115"/>
      <c r="AZ617" s="119"/>
      <c r="CD617" s="119"/>
    </row>
    <row r="618" ht="21.0" customHeight="1">
      <c r="A618" s="119"/>
      <c r="B618" s="90"/>
      <c r="C618" s="119"/>
      <c r="D618" s="332"/>
      <c r="E618" s="90"/>
      <c r="F618" s="92"/>
      <c r="G618" s="92"/>
      <c r="H618" s="92"/>
      <c r="I618" s="119"/>
      <c r="J618" s="119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119"/>
      <c r="V618" s="119"/>
      <c r="W618" s="119"/>
      <c r="X618" s="119"/>
      <c r="Y618" s="119"/>
      <c r="Z618" s="23"/>
      <c r="AA618" s="119"/>
      <c r="AB618" s="337"/>
      <c r="AC618" s="115"/>
      <c r="AD618" s="102"/>
      <c r="AE618" s="4"/>
      <c r="AF618" s="103"/>
      <c r="AG618" s="104"/>
      <c r="AH618" s="105"/>
      <c r="AI618" s="106"/>
      <c r="AJ618" s="109"/>
      <c r="AK618" s="111"/>
      <c r="AL618" s="338"/>
      <c r="AM618" s="339"/>
      <c r="AN618" s="340"/>
      <c r="AO618" s="341"/>
      <c r="AP618" s="115"/>
      <c r="AQ618" s="341"/>
      <c r="AR618" s="115"/>
      <c r="AS618" s="341"/>
      <c r="AT618" s="115"/>
      <c r="AU618" s="341"/>
      <c r="AV618" s="115"/>
      <c r="AW618" s="115"/>
      <c r="AX618" s="115"/>
      <c r="AY618" s="115"/>
      <c r="AZ618" s="119"/>
      <c r="CD618" s="119"/>
    </row>
    <row r="619" ht="21.0" customHeight="1">
      <c r="A619" s="119"/>
      <c r="B619" s="90"/>
      <c r="C619" s="119"/>
      <c r="D619" s="332"/>
      <c r="E619" s="90"/>
      <c r="F619" s="92"/>
      <c r="G619" s="92"/>
      <c r="H619" s="92"/>
      <c r="I619" s="119"/>
      <c r="J619" s="119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119"/>
      <c r="V619" s="119"/>
      <c r="W619" s="119"/>
      <c r="X619" s="119"/>
      <c r="Y619" s="119"/>
      <c r="Z619" s="23"/>
      <c r="AA619" s="119"/>
      <c r="AB619" s="337"/>
      <c r="AC619" s="115"/>
      <c r="AD619" s="102"/>
      <c r="AE619" s="4"/>
      <c r="AF619" s="103"/>
      <c r="AG619" s="104"/>
      <c r="AH619" s="105"/>
      <c r="AI619" s="106"/>
      <c r="AJ619" s="109"/>
      <c r="AK619" s="111"/>
      <c r="AL619" s="338"/>
      <c r="AM619" s="339"/>
      <c r="AN619" s="340"/>
      <c r="AO619" s="341"/>
      <c r="AP619" s="115"/>
      <c r="AQ619" s="341"/>
      <c r="AR619" s="115"/>
      <c r="AS619" s="341"/>
      <c r="AT619" s="115"/>
      <c r="AU619" s="341"/>
      <c r="AV619" s="115"/>
      <c r="AW619" s="115"/>
      <c r="AX619" s="115"/>
      <c r="AY619" s="115"/>
      <c r="AZ619" s="119"/>
      <c r="CD619" s="119"/>
    </row>
    <row r="620" ht="21.0" customHeight="1">
      <c r="A620" s="119"/>
      <c r="B620" s="90"/>
      <c r="C620" s="119"/>
      <c r="D620" s="332"/>
      <c r="E620" s="90"/>
      <c r="F620" s="92"/>
      <c r="G620" s="92"/>
      <c r="H620" s="92"/>
      <c r="I620" s="119"/>
      <c r="J620" s="119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119"/>
      <c r="V620" s="119"/>
      <c r="W620" s="119"/>
      <c r="X620" s="119"/>
      <c r="Y620" s="119"/>
      <c r="Z620" s="23"/>
      <c r="AA620" s="119"/>
      <c r="AB620" s="337"/>
      <c r="AC620" s="115"/>
      <c r="AD620" s="102"/>
      <c r="AE620" s="4"/>
      <c r="AF620" s="103"/>
      <c r="AG620" s="104"/>
      <c r="AH620" s="105"/>
      <c r="AI620" s="106"/>
      <c r="AJ620" s="109"/>
      <c r="AK620" s="111"/>
      <c r="AL620" s="338"/>
      <c r="AM620" s="339"/>
      <c r="AN620" s="340"/>
      <c r="AO620" s="341"/>
      <c r="AP620" s="115"/>
      <c r="AQ620" s="341"/>
      <c r="AR620" s="115"/>
      <c r="AS620" s="341"/>
      <c r="AT620" s="115"/>
      <c r="AU620" s="341"/>
      <c r="AV620" s="115"/>
      <c r="AW620" s="115"/>
      <c r="AX620" s="115"/>
      <c r="AY620" s="115"/>
      <c r="AZ620" s="119"/>
      <c r="CD620" s="119"/>
    </row>
    <row r="621" ht="21.0" customHeight="1">
      <c r="A621" s="119"/>
      <c r="B621" s="90"/>
      <c r="C621" s="119"/>
      <c r="D621" s="332"/>
      <c r="E621" s="90"/>
      <c r="F621" s="92"/>
      <c r="G621" s="92"/>
      <c r="H621" s="92"/>
      <c r="I621" s="119"/>
      <c r="J621" s="119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119"/>
      <c r="V621" s="119"/>
      <c r="W621" s="119"/>
      <c r="X621" s="119"/>
      <c r="Y621" s="119"/>
      <c r="Z621" s="23"/>
      <c r="AA621" s="119"/>
      <c r="AB621" s="337"/>
      <c r="AC621" s="115"/>
      <c r="AD621" s="102"/>
      <c r="AE621" s="4"/>
      <c r="AF621" s="103"/>
      <c r="AG621" s="104"/>
      <c r="AH621" s="105"/>
      <c r="AI621" s="106"/>
      <c r="AJ621" s="109"/>
      <c r="AK621" s="111"/>
      <c r="AL621" s="338"/>
      <c r="AM621" s="339"/>
      <c r="AN621" s="340"/>
      <c r="AO621" s="341"/>
      <c r="AP621" s="115"/>
      <c r="AQ621" s="341"/>
      <c r="AR621" s="115"/>
      <c r="AS621" s="341"/>
      <c r="AT621" s="115"/>
      <c r="AU621" s="341"/>
      <c r="AV621" s="115"/>
      <c r="AW621" s="115"/>
      <c r="AX621" s="115"/>
      <c r="AY621" s="115"/>
      <c r="AZ621" s="119"/>
      <c r="CD621" s="119"/>
    </row>
    <row r="622" ht="21.0" customHeight="1">
      <c r="A622" s="119"/>
      <c r="B622" s="90"/>
      <c r="C622" s="119"/>
      <c r="D622" s="332"/>
      <c r="E622" s="90"/>
      <c r="F622" s="92"/>
      <c r="G622" s="92"/>
      <c r="H622" s="92"/>
      <c r="I622" s="119"/>
      <c r="J622" s="119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119"/>
      <c r="V622" s="119"/>
      <c r="W622" s="119"/>
      <c r="X622" s="119"/>
      <c r="Y622" s="119"/>
      <c r="Z622" s="23"/>
      <c r="AA622" s="119"/>
      <c r="AB622" s="337"/>
      <c r="AC622" s="115"/>
      <c r="AD622" s="102"/>
      <c r="AE622" s="4"/>
      <c r="AF622" s="103"/>
      <c r="AG622" s="104"/>
      <c r="AH622" s="105"/>
      <c r="AI622" s="106"/>
      <c r="AJ622" s="109"/>
      <c r="AK622" s="111"/>
      <c r="AL622" s="338"/>
      <c r="AM622" s="339"/>
      <c r="AN622" s="340"/>
      <c r="AO622" s="341"/>
      <c r="AP622" s="115"/>
      <c r="AQ622" s="341"/>
      <c r="AR622" s="115"/>
      <c r="AS622" s="341"/>
      <c r="AT622" s="115"/>
      <c r="AU622" s="341"/>
      <c r="AV622" s="115"/>
      <c r="AW622" s="115"/>
      <c r="AX622" s="115"/>
      <c r="AY622" s="115"/>
      <c r="AZ622" s="119"/>
      <c r="CD622" s="119"/>
    </row>
    <row r="623" ht="21.0" customHeight="1">
      <c r="A623" s="119"/>
      <c r="B623" s="90"/>
      <c r="C623" s="119"/>
      <c r="D623" s="332"/>
      <c r="E623" s="90"/>
      <c r="F623" s="92"/>
      <c r="G623" s="92"/>
      <c r="H623" s="92"/>
      <c r="I623" s="119"/>
      <c r="J623" s="119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119"/>
      <c r="V623" s="119"/>
      <c r="W623" s="119"/>
      <c r="X623" s="119"/>
      <c r="Y623" s="119"/>
      <c r="Z623" s="23"/>
      <c r="AA623" s="119"/>
      <c r="AB623" s="337"/>
      <c r="AC623" s="115"/>
      <c r="AD623" s="102"/>
      <c r="AE623" s="4"/>
      <c r="AF623" s="103"/>
      <c r="AG623" s="104"/>
      <c r="AH623" s="105"/>
      <c r="AI623" s="106"/>
      <c r="AJ623" s="109"/>
      <c r="AK623" s="111"/>
      <c r="AL623" s="338"/>
      <c r="AM623" s="339"/>
      <c r="AN623" s="340"/>
      <c r="AO623" s="341"/>
      <c r="AP623" s="115"/>
      <c r="AQ623" s="341"/>
      <c r="AR623" s="115"/>
      <c r="AS623" s="341"/>
      <c r="AT623" s="115"/>
      <c r="AU623" s="341"/>
      <c r="AV623" s="115"/>
      <c r="AW623" s="115"/>
      <c r="AX623" s="115"/>
      <c r="AY623" s="115"/>
      <c r="AZ623" s="119"/>
      <c r="CD623" s="119"/>
    </row>
    <row r="624" ht="21.0" customHeight="1">
      <c r="A624" s="119"/>
      <c r="B624" s="90"/>
      <c r="C624" s="119"/>
      <c r="D624" s="332"/>
      <c r="E624" s="90"/>
      <c r="F624" s="92"/>
      <c r="G624" s="92"/>
      <c r="H624" s="92"/>
      <c r="I624" s="119"/>
      <c r="J624" s="119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119"/>
      <c r="V624" s="119"/>
      <c r="W624" s="119"/>
      <c r="X624" s="119"/>
      <c r="Y624" s="119"/>
      <c r="Z624" s="23"/>
      <c r="AA624" s="119"/>
      <c r="AB624" s="337"/>
      <c r="AC624" s="115"/>
      <c r="AD624" s="102"/>
      <c r="AE624" s="4"/>
      <c r="AF624" s="103"/>
      <c r="AG624" s="104"/>
      <c r="AH624" s="105"/>
      <c r="AI624" s="106"/>
      <c r="AJ624" s="109"/>
      <c r="AK624" s="111"/>
      <c r="AL624" s="338"/>
      <c r="AM624" s="339"/>
      <c r="AN624" s="340"/>
      <c r="AO624" s="341"/>
      <c r="AP624" s="115"/>
      <c r="AQ624" s="341"/>
      <c r="AR624" s="115"/>
      <c r="AS624" s="341"/>
      <c r="AT624" s="115"/>
      <c r="AU624" s="341"/>
      <c r="AV624" s="115"/>
      <c r="AW624" s="115"/>
      <c r="AX624" s="115"/>
      <c r="AY624" s="115"/>
      <c r="AZ624" s="119"/>
      <c r="CD624" s="119"/>
    </row>
    <row r="625" ht="21.0" customHeight="1">
      <c r="A625" s="119"/>
      <c r="B625" s="90"/>
      <c r="C625" s="119"/>
      <c r="D625" s="332"/>
      <c r="E625" s="90"/>
      <c r="F625" s="92"/>
      <c r="G625" s="92"/>
      <c r="H625" s="92"/>
      <c r="I625" s="119"/>
      <c r="J625" s="119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119"/>
      <c r="V625" s="119"/>
      <c r="W625" s="119"/>
      <c r="X625" s="119"/>
      <c r="Y625" s="119"/>
      <c r="Z625" s="23"/>
      <c r="AA625" s="119"/>
      <c r="AB625" s="337"/>
      <c r="AC625" s="115"/>
      <c r="AD625" s="102"/>
      <c r="AE625" s="4"/>
      <c r="AF625" s="103"/>
      <c r="AG625" s="104"/>
      <c r="AH625" s="105"/>
      <c r="AI625" s="106"/>
      <c r="AJ625" s="109"/>
      <c r="AK625" s="111"/>
      <c r="AL625" s="338"/>
      <c r="AM625" s="339"/>
      <c r="AN625" s="340"/>
      <c r="AO625" s="341"/>
      <c r="AP625" s="115"/>
      <c r="AQ625" s="341"/>
      <c r="AR625" s="115"/>
      <c r="AS625" s="341"/>
      <c r="AT625" s="115"/>
      <c r="AU625" s="341"/>
      <c r="AV625" s="115"/>
      <c r="AW625" s="115"/>
      <c r="AX625" s="115"/>
      <c r="AY625" s="115"/>
      <c r="AZ625" s="119"/>
      <c r="CD625" s="119"/>
    </row>
    <row r="626" ht="21.0" customHeight="1">
      <c r="A626" s="119"/>
      <c r="B626" s="90"/>
      <c r="C626" s="119"/>
      <c r="D626" s="332"/>
      <c r="E626" s="90"/>
      <c r="F626" s="92"/>
      <c r="G626" s="92"/>
      <c r="H626" s="92"/>
      <c r="I626" s="119"/>
      <c r="J626" s="119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119"/>
      <c r="V626" s="119"/>
      <c r="W626" s="119"/>
      <c r="X626" s="119"/>
      <c r="Y626" s="119"/>
      <c r="Z626" s="23"/>
      <c r="AA626" s="119"/>
      <c r="AB626" s="337"/>
      <c r="AC626" s="115"/>
      <c r="AD626" s="102"/>
      <c r="AE626" s="4"/>
      <c r="AF626" s="103"/>
      <c r="AG626" s="104"/>
      <c r="AH626" s="105"/>
      <c r="AI626" s="106"/>
      <c r="AJ626" s="109"/>
      <c r="AK626" s="111"/>
      <c r="AL626" s="338"/>
      <c r="AM626" s="339"/>
      <c r="AN626" s="340"/>
      <c r="AO626" s="341"/>
      <c r="AP626" s="115"/>
      <c r="AQ626" s="341"/>
      <c r="AR626" s="115"/>
      <c r="AS626" s="341"/>
      <c r="AT626" s="115"/>
      <c r="AU626" s="341"/>
      <c r="AV626" s="115"/>
      <c r="AW626" s="115"/>
      <c r="AX626" s="115"/>
      <c r="AY626" s="115"/>
      <c r="AZ626" s="119"/>
      <c r="CD626" s="119"/>
    </row>
    <row r="627" ht="21.0" customHeight="1">
      <c r="A627" s="119"/>
      <c r="B627" s="90"/>
      <c r="C627" s="119"/>
      <c r="D627" s="332"/>
      <c r="E627" s="90"/>
      <c r="F627" s="92"/>
      <c r="G627" s="92"/>
      <c r="H627" s="92"/>
      <c r="I627" s="119"/>
      <c r="J627" s="119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119"/>
      <c r="V627" s="119"/>
      <c r="W627" s="119"/>
      <c r="X627" s="119"/>
      <c r="Y627" s="119"/>
      <c r="Z627" s="23"/>
      <c r="AA627" s="119"/>
      <c r="AB627" s="337"/>
      <c r="AC627" s="115"/>
      <c r="AD627" s="102"/>
      <c r="AE627" s="4"/>
      <c r="AF627" s="103"/>
      <c r="AG627" s="104"/>
      <c r="AH627" s="105"/>
      <c r="AI627" s="106"/>
      <c r="AJ627" s="109"/>
      <c r="AK627" s="111"/>
      <c r="AL627" s="338"/>
      <c r="AM627" s="339"/>
      <c r="AN627" s="340"/>
      <c r="AO627" s="341"/>
      <c r="AP627" s="115"/>
      <c r="AQ627" s="341"/>
      <c r="AR627" s="115"/>
      <c r="AS627" s="341"/>
      <c r="AT627" s="115"/>
      <c r="AU627" s="341"/>
      <c r="AV627" s="115"/>
      <c r="AW627" s="115"/>
      <c r="AX627" s="115"/>
      <c r="AY627" s="115"/>
      <c r="AZ627" s="119"/>
      <c r="CD627" s="119"/>
    </row>
    <row r="628" ht="21.0" customHeight="1">
      <c r="A628" s="119"/>
      <c r="B628" s="90"/>
      <c r="C628" s="119"/>
      <c r="D628" s="332"/>
      <c r="E628" s="90"/>
      <c r="F628" s="92"/>
      <c r="G628" s="92"/>
      <c r="H628" s="92"/>
      <c r="I628" s="119"/>
      <c r="J628" s="119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119"/>
      <c r="V628" s="119"/>
      <c r="W628" s="119"/>
      <c r="X628" s="119"/>
      <c r="Y628" s="119"/>
      <c r="Z628" s="23"/>
      <c r="AA628" s="119"/>
      <c r="AB628" s="337"/>
      <c r="AC628" s="115"/>
      <c r="AD628" s="102"/>
      <c r="AE628" s="4"/>
      <c r="AF628" s="103"/>
      <c r="AG628" s="104"/>
      <c r="AH628" s="105"/>
      <c r="AI628" s="106"/>
      <c r="AJ628" s="109"/>
      <c r="AK628" s="111"/>
      <c r="AL628" s="338"/>
      <c r="AM628" s="339"/>
      <c r="AN628" s="340"/>
      <c r="AO628" s="341"/>
      <c r="AP628" s="115"/>
      <c r="AQ628" s="341"/>
      <c r="AR628" s="115"/>
      <c r="AS628" s="341"/>
      <c r="AT628" s="115"/>
      <c r="AU628" s="341"/>
      <c r="AV628" s="115"/>
      <c r="AW628" s="115"/>
      <c r="AX628" s="115"/>
      <c r="AY628" s="115"/>
      <c r="AZ628" s="119"/>
      <c r="CD628" s="119"/>
    </row>
    <row r="629" ht="21.0" customHeight="1">
      <c r="A629" s="119"/>
      <c r="B629" s="90"/>
      <c r="C629" s="119"/>
      <c r="D629" s="332"/>
      <c r="E629" s="90"/>
      <c r="F629" s="92"/>
      <c r="G629" s="92"/>
      <c r="H629" s="92"/>
      <c r="I629" s="119"/>
      <c r="J629" s="119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119"/>
      <c r="V629" s="119"/>
      <c r="W629" s="119"/>
      <c r="X629" s="119"/>
      <c r="Y629" s="119"/>
      <c r="Z629" s="23"/>
      <c r="AA629" s="119"/>
      <c r="AB629" s="337"/>
      <c r="AC629" s="115"/>
      <c r="AD629" s="102"/>
      <c r="AE629" s="4"/>
      <c r="AF629" s="103"/>
      <c r="AG629" s="104"/>
      <c r="AH629" s="105"/>
      <c r="AI629" s="106"/>
      <c r="AJ629" s="109"/>
      <c r="AK629" s="111"/>
      <c r="AL629" s="338"/>
      <c r="AM629" s="339"/>
      <c r="AN629" s="340"/>
      <c r="AO629" s="341"/>
      <c r="AP629" s="115"/>
      <c r="AQ629" s="341"/>
      <c r="AR629" s="115"/>
      <c r="AS629" s="341"/>
      <c r="AT629" s="115"/>
      <c r="AU629" s="341"/>
      <c r="AV629" s="115"/>
      <c r="AW629" s="115"/>
      <c r="AX629" s="115"/>
      <c r="AY629" s="115"/>
      <c r="AZ629" s="119"/>
      <c r="CD629" s="119"/>
    </row>
    <row r="630" ht="21.0" customHeight="1">
      <c r="A630" s="119"/>
      <c r="B630" s="90"/>
      <c r="C630" s="119"/>
      <c r="D630" s="332"/>
      <c r="E630" s="90"/>
      <c r="F630" s="92"/>
      <c r="G630" s="92"/>
      <c r="H630" s="92"/>
      <c r="I630" s="119"/>
      <c r="J630" s="119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119"/>
      <c r="V630" s="119"/>
      <c r="W630" s="119"/>
      <c r="X630" s="119"/>
      <c r="Y630" s="119"/>
      <c r="Z630" s="23"/>
      <c r="AA630" s="119"/>
      <c r="AB630" s="337"/>
      <c r="AC630" s="115"/>
      <c r="AD630" s="102"/>
      <c r="AE630" s="4"/>
      <c r="AF630" s="103"/>
      <c r="AG630" s="104"/>
      <c r="AH630" s="105"/>
      <c r="AI630" s="106"/>
      <c r="AJ630" s="109"/>
      <c r="AK630" s="111"/>
      <c r="AL630" s="338"/>
      <c r="AM630" s="339"/>
      <c r="AN630" s="340"/>
      <c r="AO630" s="341"/>
      <c r="AP630" s="115"/>
      <c r="AQ630" s="341"/>
      <c r="AR630" s="115"/>
      <c r="AS630" s="341"/>
      <c r="AT630" s="115"/>
      <c r="AU630" s="341"/>
      <c r="AV630" s="115"/>
      <c r="AW630" s="115"/>
      <c r="AX630" s="115"/>
      <c r="AY630" s="115"/>
      <c r="AZ630" s="119"/>
      <c r="CD630" s="119"/>
    </row>
    <row r="631" ht="21.0" customHeight="1">
      <c r="A631" s="119"/>
      <c r="B631" s="90"/>
      <c r="C631" s="119"/>
      <c r="D631" s="332"/>
      <c r="E631" s="90"/>
      <c r="F631" s="92"/>
      <c r="G631" s="92"/>
      <c r="H631" s="92"/>
      <c r="I631" s="119"/>
      <c r="J631" s="119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119"/>
      <c r="V631" s="119"/>
      <c r="W631" s="119"/>
      <c r="X631" s="119"/>
      <c r="Y631" s="119"/>
      <c r="Z631" s="23"/>
      <c r="AA631" s="119"/>
      <c r="AB631" s="337"/>
      <c r="AC631" s="115"/>
      <c r="AD631" s="102"/>
      <c r="AE631" s="4"/>
      <c r="AF631" s="103"/>
      <c r="AG631" s="104"/>
      <c r="AH631" s="105"/>
      <c r="AI631" s="106"/>
      <c r="AJ631" s="109"/>
      <c r="AK631" s="111"/>
      <c r="AL631" s="338"/>
      <c r="AM631" s="339"/>
      <c r="AN631" s="340"/>
      <c r="AO631" s="341"/>
      <c r="AP631" s="115"/>
      <c r="AQ631" s="341"/>
      <c r="AR631" s="115"/>
      <c r="AS631" s="341"/>
      <c r="AT631" s="115"/>
      <c r="AU631" s="341"/>
      <c r="AV631" s="115"/>
      <c r="AW631" s="115"/>
      <c r="AX631" s="115"/>
      <c r="AY631" s="115"/>
      <c r="AZ631" s="119"/>
      <c r="CD631" s="119"/>
    </row>
    <row r="632" ht="21.0" customHeight="1">
      <c r="A632" s="119"/>
      <c r="B632" s="90"/>
      <c r="C632" s="119"/>
      <c r="D632" s="332"/>
      <c r="E632" s="90"/>
      <c r="F632" s="92"/>
      <c r="G632" s="92"/>
      <c r="H632" s="92"/>
      <c r="I632" s="119"/>
      <c r="J632" s="119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119"/>
      <c r="V632" s="119"/>
      <c r="W632" s="119"/>
      <c r="X632" s="119"/>
      <c r="Y632" s="119"/>
      <c r="Z632" s="23"/>
      <c r="AA632" s="119"/>
      <c r="AB632" s="337"/>
      <c r="AC632" s="115"/>
      <c r="AD632" s="102"/>
      <c r="AE632" s="4"/>
      <c r="AF632" s="103"/>
      <c r="AG632" s="104"/>
      <c r="AH632" s="105"/>
      <c r="AI632" s="106"/>
      <c r="AJ632" s="109"/>
      <c r="AK632" s="111"/>
      <c r="AL632" s="338"/>
      <c r="AM632" s="339"/>
      <c r="AN632" s="340"/>
      <c r="AO632" s="341"/>
      <c r="AP632" s="115"/>
      <c r="AQ632" s="341"/>
      <c r="AR632" s="115"/>
      <c r="AS632" s="341"/>
      <c r="AT632" s="115"/>
      <c r="AU632" s="341"/>
      <c r="AV632" s="115"/>
      <c r="AW632" s="115"/>
      <c r="AX632" s="115"/>
      <c r="AY632" s="115"/>
      <c r="AZ632" s="119"/>
      <c r="CD632" s="119"/>
    </row>
    <row r="633" ht="21.0" customHeight="1">
      <c r="A633" s="119"/>
      <c r="B633" s="90"/>
      <c r="C633" s="119"/>
      <c r="D633" s="332"/>
      <c r="E633" s="90"/>
      <c r="F633" s="92"/>
      <c r="G633" s="92"/>
      <c r="H633" s="92"/>
      <c r="I633" s="119"/>
      <c r="J633" s="119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119"/>
      <c r="V633" s="119"/>
      <c r="W633" s="119"/>
      <c r="X633" s="119"/>
      <c r="Y633" s="119"/>
      <c r="Z633" s="23"/>
      <c r="AA633" s="119"/>
      <c r="AB633" s="337"/>
      <c r="AC633" s="115"/>
      <c r="AD633" s="102"/>
      <c r="AE633" s="4"/>
      <c r="AF633" s="103"/>
      <c r="AG633" s="104"/>
      <c r="AH633" s="105"/>
      <c r="AI633" s="106"/>
      <c r="AJ633" s="109"/>
      <c r="AK633" s="111"/>
      <c r="AL633" s="338"/>
      <c r="AM633" s="339"/>
      <c r="AN633" s="340"/>
      <c r="AO633" s="341"/>
      <c r="AP633" s="115"/>
      <c r="AQ633" s="341"/>
      <c r="AR633" s="115"/>
      <c r="AS633" s="341"/>
      <c r="AT633" s="115"/>
      <c r="AU633" s="341"/>
      <c r="AV633" s="115"/>
      <c r="AW633" s="115"/>
      <c r="AX633" s="115"/>
      <c r="AY633" s="115"/>
      <c r="AZ633" s="119"/>
      <c r="CD633" s="119"/>
    </row>
    <row r="634" ht="21.0" customHeight="1">
      <c r="A634" s="119"/>
      <c r="B634" s="90"/>
      <c r="C634" s="119"/>
      <c r="D634" s="332"/>
      <c r="E634" s="90"/>
      <c r="F634" s="92"/>
      <c r="G634" s="92"/>
      <c r="H634" s="92"/>
      <c r="I634" s="119"/>
      <c r="J634" s="119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119"/>
      <c r="V634" s="119"/>
      <c r="W634" s="119"/>
      <c r="X634" s="119"/>
      <c r="Y634" s="119"/>
      <c r="Z634" s="23"/>
      <c r="AA634" s="119"/>
      <c r="AB634" s="337"/>
      <c r="AC634" s="115"/>
      <c r="AD634" s="102"/>
      <c r="AE634" s="4"/>
      <c r="AF634" s="103"/>
      <c r="AG634" s="104"/>
      <c r="AH634" s="105"/>
      <c r="AI634" s="106"/>
      <c r="AJ634" s="109"/>
      <c r="AK634" s="111"/>
      <c r="AL634" s="338"/>
      <c r="AM634" s="339"/>
      <c r="AN634" s="340"/>
      <c r="AO634" s="341"/>
      <c r="AP634" s="115"/>
      <c r="AQ634" s="341"/>
      <c r="AR634" s="115"/>
      <c r="AS634" s="341"/>
      <c r="AT634" s="115"/>
      <c r="AU634" s="341"/>
      <c r="AV634" s="115"/>
      <c r="AW634" s="115"/>
      <c r="AX634" s="115"/>
      <c r="AY634" s="115"/>
      <c r="AZ634" s="119"/>
      <c r="CD634" s="119"/>
    </row>
    <row r="635" ht="21.0" customHeight="1">
      <c r="A635" s="119"/>
      <c r="B635" s="90"/>
      <c r="C635" s="119"/>
      <c r="D635" s="332"/>
      <c r="E635" s="90"/>
      <c r="F635" s="92"/>
      <c r="G635" s="92"/>
      <c r="H635" s="92"/>
      <c r="I635" s="119"/>
      <c r="J635" s="119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119"/>
      <c r="V635" s="119"/>
      <c r="W635" s="119"/>
      <c r="X635" s="119"/>
      <c r="Y635" s="119"/>
      <c r="Z635" s="23"/>
      <c r="AA635" s="119"/>
      <c r="AB635" s="337"/>
      <c r="AC635" s="115"/>
      <c r="AD635" s="102"/>
      <c r="AE635" s="4"/>
      <c r="AF635" s="103"/>
      <c r="AG635" s="104"/>
      <c r="AH635" s="105"/>
      <c r="AI635" s="106"/>
      <c r="AJ635" s="109"/>
      <c r="AK635" s="111"/>
      <c r="AL635" s="338"/>
      <c r="AM635" s="339"/>
      <c r="AN635" s="340"/>
      <c r="AO635" s="341"/>
      <c r="AP635" s="115"/>
      <c r="AQ635" s="341"/>
      <c r="AR635" s="115"/>
      <c r="AS635" s="341"/>
      <c r="AT635" s="115"/>
      <c r="AU635" s="341"/>
      <c r="AV635" s="115"/>
      <c r="AW635" s="115"/>
      <c r="AX635" s="115"/>
      <c r="AY635" s="115"/>
      <c r="AZ635" s="119"/>
      <c r="CD635" s="119"/>
    </row>
    <row r="636" ht="21.0" customHeight="1">
      <c r="A636" s="119"/>
      <c r="B636" s="90"/>
      <c r="C636" s="119"/>
      <c r="D636" s="332"/>
      <c r="E636" s="90"/>
      <c r="F636" s="92"/>
      <c r="G636" s="92"/>
      <c r="H636" s="92"/>
      <c r="I636" s="119"/>
      <c r="J636" s="119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119"/>
      <c r="V636" s="119"/>
      <c r="W636" s="119"/>
      <c r="X636" s="119"/>
      <c r="Y636" s="119"/>
      <c r="Z636" s="23"/>
      <c r="AA636" s="119"/>
      <c r="AB636" s="337"/>
      <c r="AC636" s="115"/>
      <c r="AD636" s="102"/>
      <c r="AE636" s="4"/>
      <c r="AF636" s="103"/>
      <c r="AG636" s="104"/>
      <c r="AH636" s="105"/>
      <c r="AI636" s="106"/>
      <c r="AJ636" s="109"/>
      <c r="AK636" s="111"/>
      <c r="AL636" s="338"/>
      <c r="AM636" s="339"/>
      <c r="AN636" s="340"/>
      <c r="AO636" s="341"/>
      <c r="AP636" s="115"/>
      <c r="AQ636" s="341"/>
      <c r="AR636" s="115"/>
      <c r="AS636" s="341"/>
      <c r="AT636" s="115"/>
      <c r="AU636" s="341"/>
      <c r="AV636" s="115"/>
      <c r="AW636" s="115"/>
      <c r="AX636" s="115"/>
      <c r="AY636" s="115"/>
      <c r="AZ636" s="119"/>
      <c r="CD636" s="119"/>
    </row>
    <row r="637" ht="21.0" customHeight="1">
      <c r="A637" s="119"/>
      <c r="B637" s="90"/>
      <c r="C637" s="119"/>
      <c r="D637" s="332"/>
      <c r="E637" s="90"/>
      <c r="F637" s="92"/>
      <c r="G637" s="92"/>
      <c r="H637" s="92"/>
      <c r="I637" s="119"/>
      <c r="J637" s="119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119"/>
      <c r="V637" s="119"/>
      <c r="W637" s="119"/>
      <c r="X637" s="119"/>
      <c r="Y637" s="119"/>
      <c r="Z637" s="23"/>
      <c r="AA637" s="119"/>
      <c r="AB637" s="337"/>
      <c r="AC637" s="115"/>
      <c r="AD637" s="102"/>
      <c r="AE637" s="4"/>
      <c r="AF637" s="103"/>
      <c r="AG637" s="104"/>
      <c r="AH637" s="105"/>
      <c r="AI637" s="106"/>
      <c r="AJ637" s="109"/>
      <c r="AK637" s="111"/>
      <c r="AL637" s="338"/>
      <c r="AM637" s="339"/>
      <c r="AN637" s="340"/>
      <c r="AO637" s="341"/>
      <c r="AP637" s="115"/>
      <c r="AQ637" s="341"/>
      <c r="AR637" s="115"/>
      <c r="AS637" s="341"/>
      <c r="AT637" s="115"/>
      <c r="AU637" s="341"/>
      <c r="AV637" s="115"/>
      <c r="AW637" s="115"/>
      <c r="AX637" s="115"/>
      <c r="AY637" s="115"/>
      <c r="AZ637" s="119"/>
      <c r="CD637" s="119"/>
    </row>
    <row r="638" ht="21.0" customHeight="1">
      <c r="A638" s="119"/>
      <c r="B638" s="90"/>
      <c r="C638" s="119"/>
      <c r="D638" s="332"/>
      <c r="E638" s="90"/>
      <c r="F638" s="92"/>
      <c r="G638" s="92"/>
      <c r="H638" s="92"/>
      <c r="I638" s="119"/>
      <c r="J638" s="119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119"/>
      <c r="V638" s="119"/>
      <c r="W638" s="119"/>
      <c r="X638" s="119"/>
      <c r="Y638" s="119"/>
      <c r="Z638" s="23"/>
      <c r="AA638" s="119"/>
      <c r="AB638" s="337"/>
      <c r="AC638" s="115"/>
      <c r="AD638" s="102"/>
      <c r="AE638" s="4"/>
      <c r="AF638" s="103"/>
      <c r="AG638" s="104"/>
      <c r="AH638" s="105"/>
      <c r="AI638" s="106"/>
      <c r="AJ638" s="109"/>
      <c r="AK638" s="111"/>
      <c r="AL638" s="338"/>
      <c r="AM638" s="339"/>
      <c r="AN638" s="340"/>
      <c r="AO638" s="341"/>
      <c r="AP638" s="115"/>
      <c r="AQ638" s="341"/>
      <c r="AR638" s="115"/>
      <c r="AS638" s="341"/>
      <c r="AT638" s="115"/>
      <c r="AU638" s="341"/>
      <c r="AV638" s="115"/>
      <c r="AW638" s="115"/>
      <c r="AX638" s="115"/>
      <c r="AY638" s="115"/>
      <c r="AZ638" s="119"/>
      <c r="CD638" s="119"/>
    </row>
    <row r="639" ht="21.0" customHeight="1">
      <c r="A639" s="119"/>
      <c r="B639" s="90"/>
      <c r="C639" s="119"/>
      <c r="D639" s="332"/>
      <c r="E639" s="90"/>
      <c r="F639" s="92"/>
      <c r="G639" s="92"/>
      <c r="H639" s="92"/>
      <c r="I639" s="119"/>
      <c r="J639" s="119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119"/>
      <c r="V639" s="119"/>
      <c r="W639" s="119"/>
      <c r="X639" s="119"/>
      <c r="Y639" s="119"/>
      <c r="Z639" s="23"/>
      <c r="AA639" s="119"/>
      <c r="AB639" s="337"/>
      <c r="AC639" s="115"/>
      <c r="AD639" s="102"/>
      <c r="AE639" s="4"/>
      <c r="AF639" s="103"/>
      <c r="AG639" s="104"/>
      <c r="AH639" s="105"/>
      <c r="AI639" s="106"/>
      <c r="AJ639" s="109"/>
      <c r="AK639" s="111"/>
      <c r="AL639" s="338"/>
      <c r="AM639" s="339"/>
      <c r="AN639" s="340"/>
      <c r="AO639" s="341"/>
      <c r="AP639" s="115"/>
      <c r="AQ639" s="341"/>
      <c r="AR639" s="115"/>
      <c r="AS639" s="341"/>
      <c r="AT639" s="115"/>
      <c r="AU639" s="341"/>
      <c r="AV639" s="115"/>
      <c r="AW639" s="115"/>
      <c r="AX639" s="115"/>
      <c r="AY639" s="115"/>
      <c r="AZ639" s="119"/>
      <c r="CD639" s="119"/>
    </row>
    <row r="640" ht="21.0" customHeight="1">
      <c r="A640" s="119"/>
      <c r="B640" s="90"/>
      <c r="C640" s="119"/>
      <c r="D640" s="332"/>
      <c r="E640" s="90"/>
      <c r="F640" s="92"/>
      <c r="G640" s="92"/>
      <c r="H640" s="92"/>
      <c r="I640" s="119"/>
      <c r="J640" s="119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119"/>
      <c r="V640" s="119"/>
      <c r="W640" s="119"/>
      <c r="X640" s="119"/>
      <c r="Y640" s="119"/>
      <c r="Z640" s="23"/>
      <c r="AA640" s="119"/>
      <c r="AB640" s="337"/>
      <c r="AC640" s="115"/>
      <c r="AD640" s="102"/>
      <c r="AE640" s="4"/>
      <c r="AF640" s="103"/>
      <c r="AG640" s="104"/>
      <c r="AH640" s="105"/>
      <c r="AI640" s="106"/>
      <c r="AJ640" s="109"/>
      <c r="AK640" s="111"/>
      <c r="AL640" s="338"/>
      <c r="AM640" s="339"/>
      <c r="AN640" s="340"/>
      <c r="AO640" s="341"/>
      <c r="AP640" s="115"/>
      <c r="AQ640" s="341"/>
      <c r="AR640" s="115"/>
      <c r="AS640" s="341"/>
      <c r="AT640" s="115"/>
      <c r="AU640" s="341"/>
      <c r="AV640" s="115"/>
      <c r="AW640" s="115"/>
      <c r="AX640" s="115"/>
      <c r="AY640" s="115"/>
      <c r="AZ640" s="119"/>
      <c r="CD640" s="119"/>
    </row>
    <row r="641" ht="21.0" customHeight="1">
      <c r="A641" s="119"/>
      <c r="B641" s="90"/>
      <c r="C641" s="119"/>
      <c r="D641" s="332"/>
      <c r="E641" s="90"/>
      <c r="F641" s="92"/>
      <c r="G641" s="92"/>
      <c r="H641" s="92"/>
      <c r="I641" s="119"/>
      <c r="J641" s="119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119"/>
      <c r="V641" s="119"/>
      <c r="W641" s="119"/>
      <c r="X641" s="119"/>
      <c r="Y641" s="119"/>
      <c r="Z641" s="23"/>
      <c r="AA641" s="119"/>
      <c r="AB641" s="337"/>
      <c r="AC641" s="115"/>
      <c r="AD641" s="102"/>
      <c r="AE641" s="4"/>
      <c r="AF641" s="103"/>
      <c r="AG641" s="104"/>
      <c r="AH641" s="105"/>
      <c r="AI641" s="106"/>
      <c r="AJ641" s="109"/>
      <c r="AK641" s="111"/>
      <c r="AL641" s="338"/>
      <c r="AM641" s="339"/>
      <c r="AN641" s="340"/>
      <c r="AO641" s="341"/>
      <c r="AP641" s="115"/>
      <c r="AQ641" s="341"/>
      <c r="AR641" s="115"/>
      <c r="AS641" s="341"/>
      <c r="AT641" s="115"/>
      <c r="AU641" s="341"/>
      <c r="AV641" s="115"/>
      <c r="AW641" s="115"/>
      <c r="AX641" s="115"/>
      <c r="AY641" s="115"/>
      <c r="AZ641" s="119"/>
      <c r="CD641" s="119"/>
    </row>
    <row r="642" ht="21.0" customHeight="1">
      <c r="A642" s="119"/>
      <c r="B642" s="90"/>
      <c r="C642" s="119"/>
      <c r="D642" s="332"/>
      <c r="E642" s="90"/>
      <c r="F642" s="92"/>
      <c r="G642" s="92"/>
      <c r="H642" s="92"/>
      <c r="I642" s="119"/>
      <c r="J642" s="119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119"/>
      <c r="V642" s="119"/>
      <c r="W642" s="119"/>
      <c r="X642" s="119"/>
      <c r="Y642" s="119"/>
      <c r="Z642" s="23"/>
      <c r="AA642" s="119"/>
      <c r="AB642" s="337"/>
      <c r="AC642" s="115"/>
      <c r="AD642" s="102"/>
      <c r="AE642" s="4"/>
      <c r="AF642" s="103"/>
      <c r="AG642" s="104"/>
      <c r="AH642" s="105"/>
      <c r="AI642" s="106"/>
      <c r="AJ642" s="109"/>
      <c r="AK642" s="111"/>
      <c r="AL642" s="338"/>
      <c r="AM642" s="339"/>
      <c r="AN642" s="340"/>
      <c r="AO642" s="341"/>
      <c r="AP642" s="115"/>
      <c r="AQ642" s="341"/>
      <c r="AR642" s="115"/>
      <c r="AS642" s="341"/>
      <c r="AT642" s="115"/>
      <c r="AU642" s="341"/>
      <c r="AV642" s="115"/>
      <c r="AW642" s="115"/>
      <c r="AX642" s="115"/>
      <c r="AY642" s="115"/>
      <c r="AZ642" s="119"/>
      <c r="CD642" s="119"/>
    </row>
    <row r="643" ht="21.0" customHeight="1">
      <c r="A643" s="119"/>
      <c r="B643" s="90"/>
      <c r="C643" s="119"/>
      <c r="D643" s="332"/>
      <c r="E643" s="90"/>
      <c r="F643" s="92"/>
      <c r="G643" s="92"/>
      <c r="H643" s="92"/>
      <c r="I643" s="119"/>
      <c r="J643" s="119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119"/>
      <c r="V643" s="119"/>
      <c r="W643" s="119"/>
      <c r="X643" s="119"/>
      <c r="Y643" s="119"/>
      <c r="Z643" s="23"/>
      <c r="AA643" s="119"/>
      <c r="AB643" s="337"/>
      <c r="AC643" s="115"/>
      <c r="AD643" s="102"/>
      <c r="AE643" s="4"/>
      <c r="AF643" s="103"/>
      <c r="AG643" s="104"/>
      <c r="AH643" s="105"/>
      <c r="AI643" s="106"/>
      <c r="AJ643" s="109"/>
      <c r="AK643" s="111"/>
      <c r="AL643" s="338"/>
      <c r="AM643" s="339"/>
      <c r="AN643" s="340"/>
      <c r="AO643" s="341"/>
      <c r="AP643" s="115"/>
      <c r="AQ643" s="341"/>
      <c r="AR643" s="115"/>
      <c r="AS643" s="341"/>
      <c r="AT643" s="115"/>
      <c r="AU643" s="341"/>
      <c r="AV643" s="115"/>
      <c r="AW643" s="115"/>
      <c r="AX643" s="115"/>
      <c r="AY643" s="115"/>
      <c r="AZ643" s="119"/>
      <c r="CD643" s="119"/>
    </row>
    <row r="644" ht="21.0" customHeight="1">
      <c r="A644" s="119"/>
      <c r="B644" s="90"/>
      <c r="C644" s="119"/>
      <c r="D644" s="332"/>
      <c r="E644" s="90"/>
      <c r="F644" s="92"/>
      <c r="G644" s="92"/>
      <c r="H644" s="92"/>
      <c r="I644" s="119"/>
      <c r="J644" s="119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119"/>
      <c r="V644" s="119"/>
      <c r="W644" s="119"/>
      <c r="X644" s="119"/>
      <c r="Y644" s="119"/>
      <c r="Z644" s="23"/>
      <c r="AA644" s="119"/>
      <c r="AB644" s="337"/>
      <c r="AC644" s="115"/>
      <c r="AD644" s="102"/>
      <c r="AE644" s="4"/>
      <c r="AF644" s="103"/>
      <c r="AG644" s="104"/>
      <c r="AH644" s="105"/>
      <c r="AI644" s="106"/>
      <c r="AJ644" s="109"/>
      <c r="AK644" s="111"/>
      <c r="AL644" s="338"/>
      <c r="AM644" s="339"/>
      <c r="AN644" s="340"/>
      <c r="AO644" s="341"/>
      <c r="AP644" s="115"/>
      <c r="AQ644" s="341"/>
      <c r="AR644" s="115"/>
      <c r="AS644" s="341"/>
      <c r="AT644" s="115"/>
      <c r="AU644" s="341"/>
      <c r="AV644" s="115"/>
      <c r="AW644" s="115"/>
      <c r="AX644" s="115"/>
      <c r="AY644" s="115"/>
      <c r="AZ644" s="119"/>
      <c r="CD644" s="119"/>
    </row>
    <row r="645" ht="21.0" customHeight="1">
      <c r="A645" s="119"/>
      <c r="B645" s="90"/>
      <c r="C645" s="119"/>
      <c r="D645" s="332"/>
      <c r="E645" s="90"/>
      <c r="F645" s="92"/>
      <c r="G645" s="92"/>
      <c r="H645" s="92"/>
      <c r="I645" s="119"/>
      <c r="J645" s="119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119"/>
      <c r="V645" s="119"/>
      <c r="W645" s="119"/>
      <c r="X645" s="119"/>
      <c r="Y645" s="119"/>
      <c r="Z645" s="23"/>
      <c r="AA645" s="119"/>
      <c r="AB645" s="337"/>
      <c r="AC645" s="115"/>
      <c r="AD645" s="102"/>
      <c r="AE645" s="4"/>
      <c r="AF645" s="103"/>
      <c r="AG645" s="104"/>
      <c r="AH645" s="105"/>
      <c r="AI645" s="106"/>
      <c r="AJ645" s="109"/>
      <c r="AK645" s="111"/>
      <c r="AL645" s="338"/>
      <c r="AM645" s="339"/>
      <c r="AN645" s="340"/>
      <c r="AO645" s="341"/>
      <c r="AP645" s="115"/>
      <c r="AQ645" s="341"/>
      <c r="AR645" s="115"/>
      <c r="AS645" s="341"/>
      <c r="AT645" s="115"/>
      <c r="AU645" s="341"/>
      <c r="AV645" s="115"/>
      <c r="AW645" s="115"/>
      <c r="AX645" s="115"/>
      <c r="AY645" s="115"/>
      <c r="AZ645" s="119"/>
      <c r="CD645" s="119"/>
    </row>
    <row r="646" ht="21.0" customHeight="1">
      <c r="A646" s="119"/>
      <c r="B646" s="90"/>
      <c r="C646" s="119"/>
      <c r="D646" s="332"/>
      <c r="E646" s="90"/>
      <c r="F646" s="92"/>
      <c r="G646" s="92"/>
      <c r="H646" s="92"/>
      <c r="I646" s="119"/>
      <c r="J646" s="119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119"/>
      <c r="V646" s="119"/>
      <c r="W646" s="119"/>
      <c r="X646" s="119"/>
      <c r="Y646" s="119"/>
      <c r="Z646" s="23"/>
      <c r="AA646" s="119"/>
      <c r="AB646" s="337"/>
      <c r="AC646" s="115"/>
      <c r="AD646" s="102"/>
      <c r="AE646" s="4"/>
      <c r="AF646" s="103"/>
      <c r="AG646" s="104"/>
      <c r="AH646" s="105"/>
      <c r="AI646" s="106"/>
      <c r="AJ646" s="109"/>
      <c r="AK646" s="111"/>
      <c r="AL646" s="338"/>
      <c r="AM646" s="339"/>
      <c r="AN646" s="340"/>
      <c r="AO646" s="341"/>
      <c r="AP646" s="115"/>
      <c r="AQ646" s="341"/>
      <c r="AR646" s="115"/>
      <c r="AS646" s="341"/>
      <c r="AT646" s="115"/>
      <c r="AU646" s="341"/>
      <c r="AV646" s="115"/>
      <c r="AW646" s="115"/>
      <c r="AX646" s="115"/>
      <c r="AY646" s="115"/>
      <c r="AZ646" s="119"/>
      <c r="CD646" s="119"/>
    </row>
    <row r="647" ht="21.0" customHeight="1">
      <c r="A647" s="119"/>
      <c r="B647" s="90"/>
      <c r="C647" s="119"/>
      <c r="D647" s="332"/>
      <c r="E647" s="90"/>
      <c r="F647" s="92"/>
      <c r="G647" s="92"/>
      <c r="H647" s="92"/>
      <c r="I647" s="119"/>
      <c r="J647" s="119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119"/>
      <c r="V647" s="119"/>
      <c r="W647" s="119"/>
      <c r="X647" s="119"/>
      <c r="Y647" s="119"/>
      <c r="Z647" s="23"/>
      <c r="AA647" s="119"/>
      <c r="AB647" s="337"/>
      <c r="AC647" s="115"/>
      <c r="AD647" s="102"/>
      <c r="AE647" s="4"/>
      <c r="AF647" s="103"/>
      <c r="AG647" s="104"/>
      <c r="AH647" s="105"/>
      <c r="AI647" s="106"/>
      <c r="AJ647" s="109"/>
      <c r="AK647" s="111"/>
      <c r="AL647" s="338"/>
      <c r="AM647" s="339"/>
      <c r="AN647" s="340"/>
      <c r="AO647" s="341"/>
      <c r="AP647" s="115"/>
      <c r="AQ647" s="341"/>
      <c r="AR647" s="115"/>
      <c r="AS647" s="341"/>
      <c r="AT647" s="115"/>
      <c r="AU647" s="341"/>
      <c r="AV647" s="115"/>
      <c r="AW647" s="115"/>
      <c r="AX647" s="115"/>
      <c r="AY647" s="115"/>
      <c r="AZ647" s="119"/>
      <c r="CD647" s="119"/>
    </row>
    <row r="648" ht="21.0" customHeight="1">
      <c r="A648" s="119"/>
      <c r="B648" s="90"/>
      <c r="C648" s="119"/>
      <c r="D648" s="332"/>
      <c r="E648" s="90"/>
      <c r="F648" s="92"/>
      <c r="G648" s="92"/>
      <c r="H648" s="92"/>
      <c r="I648" s="119"/>
      <c r="J648" s="119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119"/>
      <c r="V648" s="119"/>
      <c r="W648" s="119"/>
      <c r="X648" s="119"/>
      <c r="Y648" s="119"/>
      <c r="Z648" s="23"/>
      <c r="AA648" s="119"/>
      <c r="AB648" s="337"/>
      <c r="AC648" s="115"/>
      <c r="AD648" s="102"/>
      <c r="AE648" s="4"/>
      <c r="AF648" s="103"/>
      <c r="AG648" s="104"/>
      <c r="AH648" s="105"/>
      <c r="AI648" s="106"/>
      <c r="AJ648" s="109"/>
      <c r="AK648" s="111"/>
      <c r="AL648" s="338"/>
      <c r="AM648" s="339"/>
      <c r="AN648" s="340"/>
      <c r="AO648" s="341"/>
      <c r="AP648" s="115"/>
      <c r="AQ648" s="341"/>
      <c r="AR648" s="115"/>
      <c r="AS648" s="341"/>
      <c r="AT648" s="115"/>
      <c r="AU648" s="341"/>
      <c r="AV648" s="115"/>
      <c r="AW648" s="115"/>
      <c r="AX648" s="115"/>
      <c r="AY648" s="115"/>
      <c r="AZ648" s="119"/>
      <c r="CD648" s="119"/>
    </row>
    <row r="649" ht="21.0" customHeight="1">
      <c r="A649" s="119"/>
      <c r="B649" s="90"/>
      <c r="C649" s="119"/>
      <c r="D649" s="332"/>
      <c r="E649" s="90"/>
      <c r="F649" s="92"/>
      <c r="G649" s="92"/>
      <c r="H649" s="92"/>
      <c r="I649" s="119"/>
      <c r="J649" s="119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119"/>
      <c r="V649" s="119"/>
      <c r="W649" s="119"/>
      <c r="X649" s="119"/>
      <c r="Y649" s="119"/>
      <c r="Z649" s="23"/>
      <c r="AA649" s="119"/>
      <c r="AB649" s="337"/>
      <c r="AC649" s="115"/>
      <c r="AD649" s="102"/>
      <c r="AE649" s="4"/>
      <c r="AF649" s="103"/>
      <c r="AG649" s="104"/>
      <c r="AH649" s="105"/>
      <c r="AI649" s="106"/>
      <c r="AJ649" s="109"/>
      <c r="AK649" s="111"/>
      <c r="AL649" s="338"/>
      <c r="AM649" s="339"/>
      <c r="AN649" s="340"/>
      <c r="AO649" s="341"/>
      <c r="AP649" s="115"/>
      <c r="AQ649" s="341"/>
      <c r="AR649" s="115"/>
      <c r="AS649" s="341"/>
      <c r="AT649" s="115"/>
      <c r="AU649" s="341"/>
      <c r="AV649" s="115"/>
      <c r="AW649" s="115"/>
      <c r="AX649" s="115"/>
      <c r="AY649" s="115"/>
      <c r="AZ649" s="119"/>
      <c r="CD649" s="119"/>
    </row>
    <row r="650" ht="21.0" customHeight="1">
      <c r="A650" s="119"/>
      <c r="B650" s="90"/>
      <c r="C650" s="119"/>
      <c r="D650" s="332"/>
      <c r="E650" s="90"/>
      <c r="F650" s="92"/>
      <c r="G650" s="92"/>
      <c r="H650" s="92"/>
      <c r="I650" s="119"/>
      <c r="J650" s="119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119"/>
      <c r="V650" s="119"/>
      <c r="W650" s="119"/>
      <c r="X650" s="119"/>
      <c r="Y650" s="119"/>
      <c r="Z650" s="23"/>
      <c r="AA650" s="119"/>
      <c r="AB650" s="337"/>
      <c r="AC650" s="115"/>
      <c r="AD650" s="102"/>
      <c r="AE650" s="4"/>
      <c r="AF650" s="103"/>
      <c r="AG650" s="104"/>
      <c r="AH650" s="105"/>
      <c r="AI650" s="106"/>
      <c r="AJ650" s="109"/>
      <c r="AK650" s="111"/>
      <c r="AL650" s="338"/>
      <c r="AM650" s="339"/>
      <c r="AN650" s="340"/>
      <c r="AO650" s="341"/>
      <c r="AP650" s="115"/>
      <c r="AQ650" s="341"/>
      <c r="AR650" s="115"/>
      <c r="AS650" s="341"/>
      <c r="AT650" s="115"/>
      <c r="AU650" s="341"/>
      <c r="AV650" s="115"/>
      <c r="AW650" s="115"/>
      <c r="AX650" s="115"/>
      <c r="AY650" s="115"/>
      <c r="AZ650" s="119"/>
      <c r="CD650" s="119"/>
    </row>
    <row r="651" ht="21.0" customHeight="1">
      <c r="A651" s="119"/>
      <c r="B651" s="90"/>
      <c r="C651" s="119"/>
      <c r="D651" s="332"/>
      <c r="E651" s="90"/>
      <c r="F651" s="92"/>
      <c r="G651" s="92"/>
      <c r="H651" s="92"/>
      <c r="I651" s="119"/>
      <c r="J651" s="119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119"/>
      <c r="V651" s="119"/>
      <c r="W651" s="119"/>
      <c r="X651" s="119"/>
      <c r="Y651" s="119"/>
      <c r="Z651" s="23"/>
      <c r="AA651" s="119"/>
      <c r="AB651" s="337"/>
      <c r="AC651" s="115"/>
      <c r="AD651" s="102"/>
      <c r="AE651" s="4"/>
      <c r="AF651" s="103"/>
      <c r="AG651" s="104"/>
      <c r="AH651" s="105"/>
      <c r="AI651" s="106"/>
      <c r="AJ651" s="109"/>
      <c r="AK651" s="111"/>
      <c r="AL651" s="338"/>
      <c r="AM651" s="339"/>
      <c r="AN651" s="340"/>
      <c r="AO651" s="341"/>
      <c r="AP651" s="115"/>
      <c r="AQ651" s="341"/>
      <c r="AR651" s="115"/>
      <c r="AS651" s="341"/>
      <c r="AT651" s="115"/>
      <c r="AU651" s="341"/>
      <c r="AV651" s="115"/>
      <c r="AW651" s="115"/>
      <c r="AX651" s="115"/>
      <c r="AY651" s="115"/>
      <c r="AZ651" s="119"/>
      <c r="CD651" s="119"/>
    </row>
    <row r="652" ht="21.0" customHeight="1">
      <c r="A652" s="119"/>
      <c r="B652" s="90"/>
      <c r="C652" s="119"/>
      <c r="D652" s="332"/>
      <c r="E652" s="90"/>
      <c r="F652" s="92"/>
      <c r="G652" s="92"/>
      <c r="H652" s="92"/>
      <c r="I652" s="119"/>
      <c r="J652" s="119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119"/>
      <c r="V652" s="119"/>
      <c r="W652" s="119"/>
      <c r="X652" s="119"/>
      <c r="Y652" s="119"/>
      <c r="Z652" s="23"/>
      <c r="AA652" s="119"/>
      <c r="AB652" s="337"/>
      <c r="AC652" s="115"/>
      <c r="AD652" s="102"/>
      <c r="AE652" s="4"/>
      <c r="AF652" s="103"/>
      <c r="AG652" s="104"/>
      <c r="AH652" s="105"/>
      <c r="AI652" s="106"/>
      <c r="AJ652" s="109"/>
      <c r="AK652" s="111"/>
      <c r="AL652" s="338"/>
      <c r="AM652" s="339"/>
      <c r="AN652" s="340"/>
      <c r="AO652" s="341"/>
      <c r="AP652" s="115"/>
      <c r="AQ652" s="341"/>
      <c r="AR652" s="115"/>
      <c r="AS652" s="341"/>
      <c r="AT652" s="115"/>
      <c r="AU652" s="341"/>
      <c r="AV652" s="115"/>
      <c r="AW652" s="115"/>
      <c r="AX652" s="115"/>
      <c r="AY652" s="115"/>
      <c r="AZ652" s="119"/>
      <c r="CD652" s="119"/>
    </row>
    <row r="653" ht="21.0" customHeight="1">
      <c r="A653" s="119"/>
      <c r="B653" s="90"/>
      <c r="C653" s="119"/>
      <c r="D653" s="332"/>
      <c r="E653" s="90"/>
      <c r="F653" s="92"/>
      <c r="G653" s="92"/>
      <c r="H653" s="92"/>
      <c r="I653" s="119"/>
      <c r="J653" s="119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119"/>
      <c r="V653" s="119"/>
      <c r="W653" s="119"/>
      <c r="X653" s="119"/>
      <c r="Y653" s="119"/>
      <c r="Z653" s="23"/>
      <c r="AA653" s="119"/>
      <c r="AB653" s="337"/>
      <c r="AC653" s="115"/>
      <c r="AD653" s="102"/>
      <c r="AE653" s="4"/>
      <c r="AF653" s="103"/>
      <c r="AG653" s="104"/>
      <c r="AH653" s="105"/>
      <c r="AI653" s="106"/>
      <c r="AJ653" s="109"/>
      <c r="AK653" s="111"/>
      <c r="AL653" s="338"/>
      <c r="AM653" s="339"/>
      <c r="AN653" s="340"/>
      <c r="AO653" s="341"/>
      <c r="AP653" s="115"/>
      <c r="AQ653" s="341"/>
      <c r="AR653" s="115"/>
      <c r="AS653" s="341"/>
      <c r="AT653" s="115"/>
      <c r="AU653" s="341"/>
      <c r="AV653" s="115"/>
      <c r="AW653" s="115"/>
      <c r="AX653" s="115"/>
      <c r="AY653" s="115"/>
      <c r="AZ653" s="119"/>
      <c r="CD653" s="119"/>
    </row>
    <row r="654" ht="21.0" customHeight="1">
      <c r="A654" s="119"/>
      <c r="B654" s="90"/>
      <c r="C654" s="119"/>
      <c r="D654" s="332"/>
      <c r="E654" s="90"/>
      <c r="F654" s="92"/>
      <c r="G654" s="92"/>
      <c r="H654" s="92"/>
      <c r="I654" s="119"/>
      <c r="J654" s="119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119"/>
      <c r="V654" s="119"/>
      <c r="W654" s="119"/>
      <c r="X654" s="119"/>
      <c r="Y654" s="119"/>
      <c r="Z654" s="23"/>
      <c r="AA654" s="119"/>
      <c r="AB654" s="337"/>
      <c r="AC654" s="115"/>
      <c r="AD654" s="102"/>
      <c r="AE654" s="4"/>
      <c r="AF654" s="103"/>
      <c r="AG654" s="104"/>
      <c r="AH654" s="105"/>
      <c r="AI654" s="106"/>
      <c r="AJ654" s="109"/>
      <c r="AK654" s="111"/>
      <c r="AL654" s="338"/>
      <c r="AM654" s="339"/>
      <c r="AN654" s="340"/>
      <c r="AO654" s="341"/>
      <c r="AP654" s="115"/>
      <c r="AQ654" s="341"/>
      <c r="AR654" s="115"/>
      <c r="AS654" s="341"/>
      <c r="AT654" s="115"/>
      <c r="AU654" s="341"/>
      <c r="AV654" s="115"/>
      <c r="AW654" s="115"/>
      <c r="AX654" s="115"/>
      <c r="AY654" s="115"/>
      <c r="AZ654" s="119"/>
      <c r="CD654" s="119"/>
    </row>
    <row r="655" ht="21.0" customHeight="1">
      <c r="A655" s="119"/>
      <c r="B655" s="90"/>
      <c r="C655" s="119"/>
      <c r="D655" s="332"/>
      <c r="E655" s="90"/>
      <c r="F655" s="92"/>
      <c r="G655" s="92"/>
      <c r="H655" s="92"/>
      <c r="I655" s="119"/>
      <c r="J655" s="119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119"/>
      <c r="V655" s="119"/>
      <c r="W655" s="119"/>
      <c r="X655" s="119"/>
      <c r="Y655" s="119"/>
      <c r="Z655" s="23"/>
      <c r="AA655" s="119"/>
      <c r="AB655" s="337"/>
      <c r="AC655" s="115"/>
      <c r="AD655" s="102"/>
      <c r="AE655" s="4"/>
      <c r="AF655" s="103"/>
      <c r="AG655" s="104"/>
      <c r="AH655" s="105"/>
      <c r="AI655" s="106"/>
      <c r="AJ655" s="109"/>
      <c r="AK655" s="111"/>
      <c r="AL655" s="338"/>
      <c r="AM655" s="339"/>
      <c r="AN655" s="340"/>
      <c r="AO655" s="341"/>
      <c r="AP655" s="115"/>
      <c r="AQ655" s="341"/>
      <c r="AR655" s="115"/>
      <c r="AS655" s="341"/>
      <c r="AT655" s="115"/>
      <c r="AU655" s="341"/>
      <c r="AV655" s="115"/>
      <c r="AW655" s="115"/>
      <c r="AX655" s="115"/>
      <c r="AY655" s="115"/>
      <c r="AZ655" s="119"/>
      <c r="CD655" s="119"/>
    </row>
    <row r="656" ht="21.0" customHeight="1">
      <c r="A656" s="119"/>
      <c r="B656" s="90"/>
      <c r="C656" s="119"/>
      <c r="D656" s="332"/>
      <c r="E656" s="90"/>
      <c r="F656" s="92"/>
      <c r="G656" s="92"/>
      <c r="H656" s="92"/>
      <c r="I656" s="119"/>
      <c r="J656" s="119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119"/>
      <c r="V656" s="119"/>
      <c r="W656" s="119"/>
      <c r="X656" s="119"/>
      <c r="Y656" s="119"/>
      <c r="Z656" s="23"/>
      <c r="AA656" s="119"/>
      <c r="AB656" s="337"/>
      <c r="AC656" s="115"/>
      <c r="AD656" s="102"/>
      <c r="AE656" s="4"/>
      <c r="AF656" s="103"/>
      <c r="AG656" s="104"/>
      <c r="AH656" s="105"/>
      <c r="AI656" s="106"/>
      <c r="AJ656" s="109"/>
      <c r="AK656" s="111"/>
      <c r="AL656" s="338"/>
      <c r="AM656" s="339"/>
      <c r="AN656" s="340"/>
      <c r="AO656" s="341"/>
      <c r="AP656" s="115"/>
      <c r="AQ656" s="341"/>
      <c r="AR656" s="115"/>
      <c r="AS656" s="341"/>
      <c r="AT656" s="115"/>
      <c r="AU656" s="341"/>
      <c r="AV656" s="115"/>
      <c r="AW656" s="115"/>
      <c r="AX656" s="115"/>
      <c r="AY656" s="115"/>
      <c r="AZ656" s="119"/>
      <c r="CD656" s="119"/>
    </row>
    <row r="657" ht="21.0" customHeight="1">
      <c r="A657" s="119"/>
      <c r="B657" s="90"/>
      <c r="C657" s="119"/>
      <c r="D657" s="332"/>
      <c r="E657" s="90"/>
      <c r="F657" s="92"/>
      <c r="G657" s="92"/>
      <c r="H657" s="92"/>
      <c r="I657" s="119"/>
      <c r="J657" s="119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119"/>
      <c r="V657" s="119"/>
      <c r="W657" s="119"/>
      <c r="X657" s="119"/>
      <c r="Y657" s="119"/>
      <c r="Z657" s="23"/>
      <c r="AA657" s="119"/>
      <c r="AB657" s="337"/>
      <c r="AC657" s="115"/>
      <c r="AD657" s="102"/>
      <c r="AE657" s="4"/>
      <c r="AF657" s="103"/>
      <c r="AG657" s="104"/>
      <c r="AH657" s="105"/>
      <c r="AI657" s="106"/>
      <c r="AJ657" s="109"/>
      <c r="AK657" s="111"/>
      <c r="AL657" s="338"/>
      <c r="AM657" s="339"/>
      <c r="AN657" s="340"/>
      <c r="AO657" s="341"/>
      <c r="AP657" s="115"/>
      <c r="AQ657" s="341"/>
      <c r="AR657" s="115"/>
      <c r="AS657" s="341"/>
      <c r="AT657" s="115"/>
      <c r="AU657" s="341"/>
      <c r="AV657" s="115"/>
      <c r="AW657" s="115"/>
      <c r="AX657" s="115"/>
      <c r="AY657" s="115"/>
      <c r="AZ657" s="119"/>
      <c r="CD657" s="119"/>
    </row>
    <row r="658" ht="21.0" customHeight="1">
      <c r="A658" s="119"/>
      <c r="B658" s="90"/>
      <c r="C658" s="119"/>
      <c r="D658" s="332"/>
      <c r="E658" s="90"/>
      <c r="F658" s="92"/>
      <c r="G658" s="92"/>
      <c r="H658" s="92"/>
      <c r="I658" s="119"/>
      <c r="J658" s="119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119"/>
      <c r="V658" s="119"/>
      <c r="W658" s="119"/>
      <c r="X658" s="119"/>
      <c r="Y658" s="119"/>
      <c r="Z658" s="23"/>
      <c r="AA658" s="119"/>
      <c r="AB658" s="337"/>
      <c r="AC658" s="115"/>
      <c r="AD658" s="102"/>
      <c r="AE658" s="4"/>
      <c r="AF658" s="103"/>
      <c r="AG658" s="104"/>
      <c r="AH658" s="105"/>
      <c r="AI658" s="106"/>
      <c r="AJ658" s="109"/>
      <c r="AK658" s="111"/>
      <c r="AL658" s="338"/>
      <c r="AM658" s="339"/>
      <c r="AN658" s="340"/>
      <c r="AO658" s="341"/>
      <c r="AP658" s="115"/>
      <c r="AQ658" s="341"/>
      <c r="AR658" s="115"/>
      <c r="AS658" s="341"/>
      <c r="AT658" s="115"/>
      <c r="AU658" s="341"/>
      <c r="AV658" s="115"/>
      <c r="AW658" s="115"/>
      <c r="AX658" s="115"/>
      <c r="AY658" s="115"/>
      <c r="AZ658" s="119"/>
      <c r="CD658" s="119"/>
    </row>
    <row r="659" ht="21.0" customHeight="1">
      <c r="A659" s="119"/>
      <c r="B659" s="90"/>
      <c r="C659" s="119"/>
      <c r="D659" s="332"/>
      <c r="E659" s="90"/>
      <c r="F659" s="92"/>
      <c r="G659" s="92"/>
      <c r="H659" s="92"/>
      <c r="I659" s="119"/>
      <c r="J659" s="119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119"/>
      <c r="V659" s="119"/>
      <c r="W659" s="119"/>
      <c r="X659" s="119"/>
      <c r="Y659" s="119"/>
      <c r="Z659" s="23"/>
      <c r="AA659" s="119"/>
      <c r="AB659" s="337"/>
      <c r="AC659" s="115"/>
      <c r="AD659" s="102"/>
      <c r="AE659" s="4"/>
      <c r="AF659" s="103"/>
      <c r="AG659" s="104"/>
      <c r="AH659" s="105"/>
      <c r="AI659" s="106"/>
      <c r="AJ659" s="109"/>
      <c r="AK659" s="111"/>
      <c r="AL659" s="338"/>
      <c r="AM659" s="339"/>
      <c r="AN659" s="340"/>
      <c r="AO659" s="341"/>
      <c r="AP659" s="115"/>
      <c r="AQ659" s="341"/>
      <c r="AR659" s="115"/>
      <c r="AS659" s="341"/>
      <c r="AT659" s="115"/>
      <c r="AU659" s="341"/>
      <c r="AV659" s="115"/>
      <c r="AW659" s="115"/>
      <c r="AX659" s="115"/>
      <c r="AY659" s="115"/>
      <c r="AZ659" s="119"/>
      <c r="CD659" s="119"/>
    </row>
    <row r="660" ht="21.0" customHeight="1">
      <c r="A660" s="119"/>
      <c r="B660" s="90"/>
      <c r="C660" s="119"/>
      <c r="D660" s="332"/>
      <c r="E660" s="90"/>
      <c r="F660" s="92"/>
      <c r="G660" s="92"/>
      <c r="H660" s="92"/>
      <c r="I660" s="119"/>
      <c r="J660" s="119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119"/>
      <c r="V660" s="119"/>
      <c r="W660" s="119"/>
      <c r="X660" s="119"/>
      <c r="Y660" s="119"/>
      <c r="Z660" s="23"/>
      <c r="AA660" s="119"/>
      <c r="AB660" s="337"/>
      <c r="AC660" s="115"/>
      <c r="AD660" s="102"/>
      <c r="AE660" s="4"/>
      <c r="AF660" s="103"/>
      <c r="AG660" s="104"/>
      <c r="AH660" s="105"/>
      <c r="AI660" s="106"/>
      <c r="AJ660" s="109"/>
      <c r="AK660" s="111"/>
      <c r="AL660" s="338"/>
      <c r="AM660" s="339"/>
      <c r="AN660" s="340"/>
      <c r="AO660" s="341"/>
      <c r="AP660" s="115"/>
      <c r="AQ660" s="341"/>
      <c r="AR660" s="115"/>
      <c r="AS660" s="341"/>
      <c r="AT660" s="115"/>
      <c r="AU660" s="341"/>
      <c r="AV660" s="115"/>
      <c r="AW660" s="115"/>
      <c r="AX660" s="115"/>
      <c r="AY660" s="115"/>
      <c r="AZ660" s="119"/>
      <c r="CD660" s="119"/>
    </row>
    <row r="661" ht="21.0" customHeight="1">
      <c r="A661" s="119"/>
      <c r="B661" s="90"/>
      <c r="C661" s="119"/>
      <c r="D661" s="332"/>
      <c r="E661" s="90"/>
      <c r="F661" s="92"/>
      <c r="G661" s="92"/>
      <c r="H661" s="92"/>
      <c r="I661" s="119"/>
      <c r="J661" s="119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119"/>
      <c r="V661" s="119"/>
      <c r="W661" s="119"/>
      <c r="X661" s="119"/>
      <c r="Y661" s="119"/>
      <c r="Z661" s="23"/>
      <c r="AA661" s="119"/>
      <c r="AB661" s="337"/>
      <c r="AC661" s="115"/>
      <c r="AD661" s="102"/>
      <c r="AE661" s="4"/>
      <c r="AF661" s="103"/>
      <c r="AG661" s="104"/>
      <c r="AH661" s="105"/>
      <c r="AI661" s="106"/>
      <c r="AJ661" s="109"/>
      <c r="AK661" s="111"/>
      <c r="AL661" s="338"/>
      <c r="AM661" s="339"/>
      <c r="AN661" s="340"/>
      <c r="AO661" s="341"/>
      <c r="AP661" s="115"/>
      <c r="AQ661" s="341"/>
      <c r="AR661" s="115"/>
      <c r="AS661" s="341"/>
      <c r="AT661" s="115"/>
      <c r="AU661" s="341"/>
      <c r="AV661" s="115"/>
      <c r="AW661" s="115"/>
      <c r="AX661" s="115"/>
      <c r="AY661" s="115"/>
      <c r="AZ661" s="119"/>
      <c r="CD661" s="119"/>
    </row>
    <row r="662" ht="21.0" customHeight="1">
      <c r="A662" s="119"/>
      <c r="B662" s="90"/>
      <c r="C662" s="119"/>
      <c r="D662" s="332"/>
      <c r="E662" s="90"/>
      <c r="F662" s="92"/>
      <c r="G662" s="92"/>
      <c r="H662" s="92"/>
      <c r="I662" s="119"/>
      <c r="J662" s="119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119"/>
      <c r="V662" s="119"/>
      <c r="W662" s="119"/>
      <c r="X662" s="119"/>
      <c r="Y662" s="119"/>
      <c r="Z662" s="23"/>
      <c r="AA662" s="119"/>
      <c r="AB662" s="337"/>
      <c r="AC662" s="115"/>
      <c r="AD662" s="102"/>
      <c r="AE662" s="4"/>
      <c r="AF662" s="103"/>
      <c r="AG662" s="104"/>
      <c r="AH662" s="105"/>
      <c r="AI662" s="106"/>
      <c r="AJ662" s="109"/>
      <c r="AK662" s="111"/>
      <c r="AL662" s="338"/>
      <c r="AM662" s="339"/>
      <c r="AN662" s="340"/>
      <c r="AO662" s="341"/>
      <c r="AP662" s="115"/>
      <c r="AQ662" s="341"/>
      <c r="AR662" s="115"/>
      <c r="AS662" s="341"/>
      <c r="AT662" s="115"/>
      <c r="AU662" s="341"/>
      <c r="AV662" s="115"/>
      <c r="AW662" s="115"/>
      <c r="AX662" s="115"/>
      <c r="AY662" s="115"/>
      <c r="AZ662" s="119"/>
      <c r="CD662" s="119"/>
    </row>
    <row r="663" ht="21.0" customHeight="1">
      <c r="A663" s="119"/>
      <c r="B663" s="90"/>
      <c r="C663" s="119"/>
      <c r="D663" s="332"/>
      <c r="E663" s="90"/>
      <c r="F663" s="92"/>
      <c r="G663" s="92"/>
      <c r="H663" s="92"/>
      <c r="I663" s="119"/>
      <c r="J663" s="119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119"/>
      <c r="V663" s="119"/>
      <c r="W663" s="119"/>
      <c r="X663" s="119"/>
      <c r="Y663" s="119"/>
      <c r="Z663" s="23"/>
      <c r="AA663" s="119"/>
      <c r="AB663" s="337"/>
      <c r="AC663" s="115"/>
      <c r="AD663" s="102"/>
      <c r="AE663" s="4"/>
      <c r="AF663" s="103"/>
      <c r="AG663" s="104"/>
      <c r="AH663" s="105"/>
      <c r="AI663" s="106"/>
      <c r="AJ663" s="109"/>
      <c r="AK663" s="111"/>
      <c r="AL663" s="338"/>
      <c r="AM663" s="339"/>
      <c r="AN663" s="340"/>
      <c r="AO663" s="341"/>
      <c r="AP663" s="115"/>
      <c r="AQ663" s="341"/>
      <c r="AR663" s="115"/>
      <c r="AS663" s="341"/>
      <c r="AT663" s="115"/>
      <c r="AU663" s="341"/>
      <c r="AV663" s="115"/>
      <c r="AW663" s="115"/>
      <c r="AX663" s="115"/>
      <c r="AY663" s="115"/>
      <c r="AZ663" s="119"/>
      <c r="CD663" s="119"/>
    </row>
    <row r="664" ht="21.0" customHeight="1">
      <c r="A664" s="119"/>
      <c r="B664" s="90"/>
      <c r="C664" s="119"/>
      <c r="D664" s="332"/>
      <c r="E664" s="90"/>
      <c r="F664" s="92"/>
      <c r="G664" s="92"/>
      <c r="H664" s="92"/>
      <c r="I664" s="119"/>
      <c r="J664" s="119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119"/>
      <c r="V664" s="119"/>
      <c r="W664" s="119"/>
      <c r="X664" s="119"/>
      <c r="Y664" s="119"/>
      <c r="Z664" s="23"/>
      <c r="AA664" s="119"/>
      <c r="AB664" s="337"/>
      <c r="AC664" s="115"/>
      <c r="AD664" s="102"/>
      <c r="AE664" s="4"/>
      <c r="AF664" s="103"/>
      <c r="AG664" s="104"/>
      <c r="AH664" s="105"/>
      <c r="AI664" s="106"/>
      <c r="AJ664" s="109"/>
      <c r="AK664" s="111"/>
      <c r="AL664" s="338"/>
      <c r="AM664" s="339"/>
      <c r="AN664" s="340"/>
      <c r="AO664" s="341"/>
      <c r="AP664" s="115"/>
      <c r="AQ664" s="341"/>
      <c r="AR664" s="115"/>
      <c r="AS664" s="341"/>
      <c r="AT664" s="115"/>
      <c r="AU664" s="341"/>
      <c r="AV664" s="115"/>
      <c r="AW664" s="115"/>
      <c r="AX664" s="115"/>
      <c r="AY664" s="115"/>
      <c r="AZ664" s="119"/>
      <c r="CD664" s="119"/>
    </row>
    <row r="665" ht="21.0" customHeight="1">
      <c r="A665" s="119"/>
      <c r="B665" s="90"/>
      <c r="C665" s="119"/>
      <c r="D665" s="332"/>
      <c r="E665" s="90"/>
      <c r="F665" s="92"/>
      <c r="G665" s="92"/>
      <c r="H665" s="92"/>
      <c r="I665" s="119"/>
      <c r="J665" s="119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119"/>
      <c r="V665" s="119"/>
      <c r="W665" s="119"/>
      <c r="X665" s="119"/>
      <c r="Y665" s="119"/>
      <c r="Z665" s="23"/>
      <c r="AA665" s="119"/>
      <c r="AB665" s="337"/>
      <c r="AC665" s="115"/>
      <c r="AD665" s="102"/>
      <c r="AE665" s="4"/>
      <c r="AF665" s="103"/>
      <c r="AG665" s="104"/>
      <c r="AH665" s="105"/>
      <c r="AI665" s="106"/>
      <c r="AJ665" s="109"/>
      <c r="AK665" s="111"/>
      <c r="AL665" s="338"/>
      <c r="AM665" s="339"/>
      <c r="AN665" s="340"/>
      <c r="AO665" s="341"/>
      <c r="AP665" s="115"/>
      <c r="AQ665" s="341"/>
      <c r="AR665" s="115"/>
      <c r="AS665" s="341"/>
      <c r="AT665" s="115"/>
      <c r="AU665" s="341"/>
      <c r="AV665" s="115"/>
      <c r="AW665" s="115"/>
      <c r="AX665" s="115"/>
      <c r="AY665" s="115"/>
      <c r="AZ665" s="119"/>
      <c r="CD665" s="119"/>
    </row>
    <row r="666" ht="21.0" customHeight="1">
      <c r="A666" s="119"/>
      <c r="B666" s="90"/>
      <c r="C666" s="119"/>
      <c r="D666" s="332"/>
      <c r="E666" s="90"/>
      <c r="F666" s="92"/>
      <c r="G666" s="92"/>
      <c r="H666" s="92"/>
      <c r="I666" s="119"/>
      <c r="J666" s="119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119"/>
      <c r="V666" s="119"/>
      <c r="W666" s="119"/>
      <c r="X666" s="119"/>
      <c r="Y666" s="119"/>
      <c r="Z666" s="23"/>
      <c r="AA666" s="119"/>
      <c r="AB666" s="337"/>
      <c r="AC666" s="115"/>
      <c r="AD666" s="102"/>
      <c r="AE666" s="4"/>
      <c r="AF666" s="103"/>
      <c r="AG666" s="104"/>
      <c r="AH666" s="105"/>
      <c r="AI666" s="106"/>
      <c r="AJ666" s="109"/>
      <c r="AK666" s="111"/>
      <c r="AL666" s="338"/>
      <c r="AM666" s="339"/>
      <c r="AN666" s="340"/>
      <c r="AO666" s="341"/>
      <c r="AP666" s="115"/>
      <c r="AQ666" s="341"/>
      <c r="AR666" s="115"/>
      <c r="AS666" s="341"/>
      <c r="AT666" s="115"/>
      <c r="AU666" s="341"/>
      <c r="AV666" s="115"/>
      <c r="AW666" s="115"/>
      <c r="AX666" s="115"/>
      <c r="AY666" s="115"/>
      <c r="AZ666" s="119"/>
      <c r="CD666" s="119"/>
    </row>
    <row r="667" ht="21.0" customHeight="1">
      <c r="A667" s="119"/>
      <c r="B667" s="90"/>
      <c r="C667" s="119"/>
      <c r="D667" s="332"/>
      <c r="E667" s="90"/>
      <c r="F667" s="92"/>
      <c r="G667" s="92"/>
      <c r="H667" s="92"/>
      <c r="I667" s="119"/>
      <c r="J667" s="119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119"/>
      <c r="V667" s="119"/>
      <c r="W667" s="119"/>
      <c r="X667" s="119"/>
      <c r="Y667" s="119"/>
      <c r="Z667" s="23"/>
      <c r="AA667" s="119"/>
      <c r="AB667" s="337"/>
      <c r="AC667" s="115"/>
      <c r="AD667" s="102"/>
      <c r="AE667" s="4"/>
      <c r="AF667" s="103"/>
      <c r="AG667" s="104"/>
      <c r="AH667" s="105"/>
      <c r="AI667" s="106"/>
      <c r="AJ667" s="109"/>
      <c r="AK667" s="111"/>
      <c r="AL667" s="338"/>
      <c r="AM667" s="339"/>
      <c r="AN667" s="340"/>
      <c r="AO667" s="341"/>
      <c r="AP667" s="115"/>
      <c r="AQ667" s="341"/>
      <c r="AR667" s="115"/>
      <c r="AS667" s="341"/>
      <c r="AT667" s="115"/>
      <c r="AU667" s="341"/>
      <c r="AV667" s="115"/>
      <c r="AW667" s="115"/>
      <c r="AX667" s="115"/>
      <c r="AY667" s="115"/>
      <c r="AZ667" s="119"/>
      <c r="CD667" s="119"/>
    </row>
    <row r="668" ht="21.0" customHeight="1">
      <c r="A668" s="119"/>
      <c r="B668" s="90"/>
      <c r="C668" s="119"/>
      <c r="D668" s="332"/>
      <c r="E668" s="90"/>
      <c r="F668" s="92"/>
      <c r="G668" s="92"/>
      <c r="H668" s="92"/>
      <c r="I668" s="119"/>
      <c r="J668" s="119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119"/>
      <c r="V668" s="119"/>
      <c r="W668" s="119"/>
      <c r="X668" s="119"/>
      <c r="Y668" s="119"/>
      <c r="Z668" s="23"/>
      <c r="AA668" s="119"/>
      <c r="AB668" s="337"/>
      <c r="AC668" s="115"/>
      <c r="AD668" s="102"/>
      <c r="AE668" s="4"/>
      <c r="AF668" s="103"/>
      <c r="AG668" s="104"/>
      <c r="AH668" s="105"/>
      <c r="AI668" s="106"/>
      <c r="AJ668" s="109"/>
      <c r="AK668" s="111"/>
      <c r="AL668" s="338"/>
      <c r="AM668" s="339"/>
      <c r="AN668" s="340"/>
      <c r="AO668" s="341"/>
      <c r="AP668" s="115"/>
      <c r="AQ668" s="341"/>
      <c r="AR668" s="115"/>
      <c r="AS668" s="341"/>
      <c r="AT668" s="115"/>
      <c r="AU668" s="341"/>
      <c r="AV668" s="115"/>
      <c r="AW668" s="115"/>
      <c r="AX668" s="115"/>
      <c r="AY668" s="115"/>
      <c r="AZ668" s="119"/>
      <c r="CD668" s="119"/>
    </row>
    <row r="669" ht="21.0" customHeight="1">
      <c r="A669" s="119"/>
      <c r="B669" s="90"/>
      <c r="C669" s="119"/>
      <c r="D669" s="332"/>
      <c r="E669" s="90"/>
      <c r="F669" s="92"/>
      <c r="G669" s="92"/>
      <c r="H669" s="92"/>
      <c r="I669" s="119"/>
      <c r="J669" s="119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119"/>
      <c r="V669" s="119"/>
      <c r="W669" s="119"/>
      <c r="X669" s="119"/>
      <c r="Y669" s="119"/>
      <c r="Z669" s="23"/>
      <c r="AA669" s="119"/>
      <c r="AB669" s="337"/>
      <c r="AC669" s="115"/>
      <c r="AD669" s="102"/>
      <c r="AE669" s="4"/>
      <c r="AF669" s="103"/>
      <c r="AG669" s="104"/>
      <c r="AH669" s="105"/>
      <c r="AI669" s="106"/>
      <c r="AJ669" s="109"/>
      <c r="AK669" s="111"/>
      <c r="AL669" s="338"/>
      <c r="AM669" s="339"/>
      <c r="AN669" s="340"/>
      <c r="AO669" s="341"/>
      <c r="AP669" s="115"/>
      <c r="AQ669" s="341"/>
      <c r="AR669" s="115"/>
      <c r="AS669" s="341"/>
      <c r="AT669" s="115"/>
      <c r="AU669" s="341"/>
      <c r="AV669" s="115"/>
      <c r="AW669" s="115"/>
      <c r="AX669" s="115"/>
      <c r="AY669" s="115"/>
      <c r="AZ669" s="119"/>
      <c r="CD669" s="119"/>
    </row>
    <row r="670" ht="21.0" customHeight="1">
      <c r="A670" s="119"/>
      <c r="B670" s="90"/>
      <c r="C670" s="119"/>
      <c r="D670" s="332"/>
      <c r="E670" s="90"/>
      <c r="F670" s="92"/>
      <c r="G670" s="92"/>
      <c r="H670" s="92"/>
      <c r="I670" s="119"/>
      <c r="J670" s="119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119"/>
      <c r="V670" s="119"/>
      <c r="W670" s="119"/>
      <c r="X670" s="119"/>
      <c r="Y670" s="119"/>
      <c r="Z670" s="23"/>
      <c r="AA670" s="119"/>
      <c r="AB670" s="337"/>
      <c r="AC670" s="115"/>
      <c r="AD670" s="102"/>
      <c r="AE670" s="4"/>
      <c r="AF670" s="103"/>
      <c r="AG670" s="104"/>
      <c r="AH670" s="105"/>
      <c r="AI670" s="106"/>
      <c r="AJ670" s="109"/>
      <c r="AK670" s="111"/>
      <c r="AL670" s="338"/>
      <c r="AM670" s="339"/>
      <c r="AN670" s="340"/>
      <c r="AO670" s="341"/>
      <c r="AP670" s="115"/>
      <c r="AQ670" s="341"/>
      <c r="AR670" s="115"/>
      <c r="AS670" s="341"/>
      <c r="AT670" s="115"/>
      <c r="AU670" s="341"/>
      <c r="AV670" s="115"/>
      <c r="AW670" s="115"/>
      <c r="AX670" s="115"/>
      <c r="AY670" s="115"/>
      <c r="AZ670" s="119"/>
      <c r="CD670" s="119"/>
    </row>
    <row r="671" ht="21.0" customHeight="1">
      <c r="A671" s="119"/>
      <c r="B671" s="90"/>
      <c r="C671" s="119"/>
      <c r="D671" s="332"/>
      <c r="E671" s="90"/>
      <c r="F671" s="92"/>
      <c r="G671" s="92"/>
      <c r="H671" s="92"/>
      <c r="I671" s="119"/>
      <c r="J671" s="119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119"/>
      <c r="V671" s="119"/>
      <c r="W671" s="119"/>
      <c r="X671" s="119"/>
      <c r="Y671" s="119"/>
      <c r="Z671" s="23"/>
      <c r="AA671" s="119"/>
      <c r="AB671" s="337"/>
      <c r="AC671" s="115"/>
      <c r="AD671" s="102"/>
      <c r="AE671" s="4"/>
      <c r="AF671" s="103"/>
      <c r="AG671" s="104"/>
      <c r="AH671" s="105"/>
      <c r="AI671" s="106"/>
      <c r="AJ671" s="109"/>
      <c r="AK671" s="111"/>
      <c r="AL671" s="338"/>
      <c r="AM671" s="339"/>
      <c r="AN671" s="340"/>
      <c r="AO671" s="341"/>
      <c r="AP671" s="115"/>
      <c r="AQ671" s="341"/>
      <c r="AR671" s="115"/>
      <c r="AS671" s="341"/>
      <c r="AT671" s="115"/>
      <c r="AU671" s="341"/>
      <c r="AV671" s="115"/>
      <c r="AW671" s="115"/>
      <c r="AX671" s="115"/>
      <c r="AY671" s="115"/>
      <c r="AZ671" s="119"/>
      <c r="CD671" s="119"/>
    </row>
    <row r="672" ht="21.0" customHeight="1">
      <c r="A672" s="119"/>
      <c r="B672" s="90"/>
      <c r="C672" s="119"/>
      <c r="D672" s="332"/>
      <c r="E672" s="90"/>
      <c r="F672" s="92"/>
      <c r="G672" s="92"/>
      <c r="H672" s="92"/>
      <c r="I672" s="119"/>
      <c r="J672" s="119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119"/>
      <c r="V672" s="119"/>
      <c r="W672" s="119"/>
      <c r="X672" s="119"/>
      <c r="Y672" s="119"/>
      <c r="Z672" s="23"/>
      <c r="AA672" s="119"/>
      <c r="AB672" s="337"/>
      <c r="AC672" s="115"/>
      <c r="AD672" s="102"/>
      <c r="AE672" s="4"/>
      <c r="AF672" s="103"/>
      <c r="AG672" s="104"/>
      <c r="AH672" s="105"/>
      <c r="AI672" s="106"/>
      <c r="AJ672" s="109"/>
      <c r="AK672" s="111"/>
      <c r="AL672" s="338"/>
      <c r="AM672" s="339"/>
      <c r="AN672" s="340"/>
      <c r="AO672" s="341"/>
      <c r="AP672" s="115"/>
      <c r="AQ672" s="341"/>
      <c r="AR672" s="115"/>
      <c r="AS672" s="341"/>
      <c r="AT672" s="115"/>
      <c r="AU672" s="341"/>
      <c r="AV672" s="115"/>
      <c r="AW672" s="115"/>
      <c r="AX672" s="115"/>
      <c r="AY672" s="115"/>
      <c r="AZ672" s="119"/>
      <c r="CD672" s="119"/>
    </row>
    <row r="673" ht="21.0" customHeight="1">
      <c r="A673" s="119"/>
      <c r="B673" s="90"/>
      <c r="C673" s="119"/>
      <c r="D673" s="332"/>
      <c r="E673" s="90"/>
      <c r="F673" s="92"/>
      <c r="G673" s="92"/>
      <c r="H673" s="92"/>
      <c r="I673" s="119"/>
      <c r="J673" s="119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119"/>
      <c r="V673" s="119"/>
      <c r="W673" s="119"/>
      <c r="X673" s="119"/>
      <c r="Y673" s="119"/>
      <c r="Z673" s="23"/>
      <c r="AA673" s="119"/>
      <c r="AB673" s="337"/>
      <c r="AC673" s="115"/>
      <c r="AD673" s="102"/>
      <c r="AE673" s="4"/>
      <c r="AF673" s="103"/>
      <c r="AG673" s="104"/>
      <c r="AH673" s="105"/>
      <c r="AI673" s="106"/>
      <c r="AJ673" s="109"/>
      <c r="AK673" s="111"/>
      <c r="AL673" s="338"/>
      <c r="AM673" s="339"/>
      <c r="AN673" s="340"/>
      <c r="AO673" s="341"/>
      <c r="AP673" s="115"/>
      <c r="AQ673" s="341"/>
      <c r="AR673" s="115"/>
      <c r="AS673" s="341"/>
      <c r="AT673" s="115"/>
      <c r="AU673" s="341"/>
      <c r="AV673" s="115"/>
      <c r="AW673" s="115"/>
      <c r="AX673" s="115"/>
      <c r="AY673" s="115"/>
      <c r="AZ673" s="119"/>
      <c r="CD673" s="119"/>
    </row>
    <row r="674" ht="21.0" customHeight="1">
      <c r="A674" s="119"/>
      <c r="B674" s="90"/>
      <c r="C674" s="119"/>
      <c r="D674" s="332"/>
      <c r="E674" s="90"/>
      <c r="F674" s="92"/>
      <c r="G674" s="92"/>
      <c r="H674" s="92"/>
      <c r="I674" s="119"/>
      <c r="J674" s="119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119"/>
      <c r="V674" s="119"/>
      <c r="W674" s="119"/>
      <c r="X674" s="119"/>
      <c r="Y674" s="119"/>
      <c r="Z674" s="23"/>
      <c r="AA674" s="119"/>
      <c r="AB674" s="337"/>
      <c r="AC674" s="115"/>
      <c r="AD674" s="102"/>
      <c r="AE674" s="4"/>
      <c r="AF674" s="103"/>
      <c r="AG674" s="104"/>
      <c r="AH674" s="105"/>
      <c r="AI674" s="106"/>
      <c r="AJ674" s="109"/>
      <c r="AK674" s="111"/>
      <c r="AL674" s="338"/>
      <c r="AM674" s="339"/>
      <c r="AN674" s="340"/>
      <c r="AO674" s="341"/>
      <c r="AP674" s="115"/>
      <c r="AQ674" s="341"/>
      <c r="AR674" s="115"/>
      <c r="AS674" s="341"/>
      <c r="AT674" s="115"/>
      <c r="AU674" s="341"/>
      <c r="AV674" s="115"/>
      <c r="AW674" s="115"/>
      <c r="AX674" s="115"/>
      <c r="AY674" s="115"/>
      <c r="AZ674" s="119"/>
      <c r="CD674" s="119"/>
    </row>
    <row r="675" ht="21.0" customHeight="1">
      <c r="A675" s="119"/>
      <c r="B675" s="90"/>
      <c r="C675" s="119"/>
      <c r="D675" s="332"/>
      <c r="E675" s="90"/>
      <c r="F675" s="92"/>
      <c r="G675" s="92"/>
      <c r="H675" s="92"/>
      <c r="I675" s="119"/>
      <c r="J675" s="119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119"/>
      <c r="V675" s="119"/>
      <c r="W675" s="119"/>
      <c r="X675" s="119"/>
      <c r="Y675" s="119"/>
      <c r="Z675" s="23"/>
      <c r="AA675" s="119"/>
      <c r="AB675" s="337"/>
      <c r="AC675" s="115"/>
      <c r="AD675" s="102"/>
      <c r="AE675" s="4"/>
      <c r="AF675" s="103"/>
      <c r="AG675" s="104"/>
      <c r="AH675" s="105"/>
      <c r="AI675" s="106"/>
      <c r="AJ675" s="109"/>
      <c r="AK675" s="111"/>
      <c r="AL675" s="338"/>
      <c r="AM675" s="339"/>
      <c r="AN675" s="340"/>
      <c r="AO675" s="341"/>
      <c r="AP675" s="115"/>
      <c r="AQ675" s="341"/>
      <c r="AR675" s="115"/>
      <c r="AS675" s="341"/>
      <c r="AT675" s="115"/>
      <c r="AU675" s="341"/>
      <c r="AV675" s="115"/>
      <c r="AW675" s="115"/>
      <c r="AX675" s="115"/>
      <c r="AY675" s="115"/>
      <c r="AZ675" s="119"/>
      <c r="CD675" s="119"/>
    </row>
    <row r="676" ht="21.0" customHeight="1">
      <c r="A676" s="119"/>
      <c r="B676" s="90"/>
      <c r="C676" s="119"/>
      <c r="D676" s="332"/>
      <c r="E676" s="90"/>
      <c r="F676" s="92"/>
      <c r="G676" s="92"/>
      <c r="H676" s="92"/>
      <c r="I676" s="119"/>
      <c r="J676" s="119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119"/>
      <c r="V676" s="119"/>
      <c r="W676" s="119"/>
      <c r="X676" s="119"/>
      <c r="Y676" s="119"/>
      <c r="Z676" s="23"/>
      <c r="AA676" s="119"/>
      <c r="AB676" s="337"/>
      <c r="AC676" s="115"/>
      <c r="AD676" s="102"/>
      <c r="AE676" s="4"/>
      <c r="AF676" s="103"/>
      <c r="AG676" s="104"/>
      <c r="AH676" s="105"/>
      <c r="AI676" s="106"/>
      <c r="AJ676" s="109"/>
      <c r="AK676" s="111"/>
      <c r="AL676" s="338"/>
      <c r="AM676" s="339"/>
      <c r="AN676" s="340"/>
      <c r="AO676" s="341"/>
      <c r="AP676" s="115"/>
      <c r="AQ676" s="341"/>
      <c r="AR676" s="115"/>
      <c r="AS676" s="341"/>
      <c r="AT676" s="115"/>
      <c r="AU676" s="341"/>
      <c r="AV676" s="115"/>
      <c r="AW676" s="115"/>
      <c r="AX676" s="115"/>
      <c r="AY676" s="115"/>
      <c r="AZ676" s="119"/>
      <c r="CD676" s="119"/>
    </row>
    <row r="677" ht="21.0" customHeight="1">
      <c r="A677" s="119"/>
      <c r="B677" s="90"/>
      <c r="C677" s="119"/>
      <c r="D677" s="332"/>
      <c r="E677" s="90"/>
      <c r="F677" s="92"/>
      <c r="G677" s="92"/>
      <c r="H677" s="92"/>
      <c r="I677" s="119"/>
      <c r="J677" s="119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119"/>
      <c r="V677" s="119"/>
      <c r="W677" s="119"/>
      <c r="X677" s="119"/>
      <c r="Y677" s="119"/>
      <c r="Z677" s="23"/>
      <c r="AA677" s="119"/>
      <c r="AB677" s="337"/>
      <c r="AC677" s="115"/>
      <c r="AD677" s="102"/>
      <c r="AE677" s="4"/>
      <c r="AF677" s="103"/>
      <c r="AG677" s="104"/>
      <c r="AH677" s="105"/>
      <c r="AI677" s="106"/>
      <c r="AJ677" s="109"/>
      <c r="AK677" s="111"/>
      <c r="AL677" s="338"/>
      <c r="AM677" s="339"/>
      <c r="AN677" s="340"/>
      <c r="AO677" s="341"/>
      <c r="AP677" s="115"/>
      <c r="AQ677" s="341"/>
      <c r="AR677" s="115"/>
      <c r="AS677" s="341"/>
      <c r="AT677" s="115"/>
      <c r="AU677" s="341"/>
      <c r="AV677" s="115"/>
      <c r="AW677" s="115"/>
      <c r="AX677" s="115"/>
      <c r="AY677" s="115"/>
      <c r="AZ677" s="119"/>
      <c r="CD677" s="119"/>
    </row>
    <row r="678" ht="21.0" customHeight="1">
      <c r="A678" s="119"/>
      <c r="B678" s="90"/>
      <c r="C678" s="119"/>
      <c r="D678" s="332"/>
      <c r="E678" s="90"/>
      <c r="F678" s="92"/>
      <c r="G678" s="92"/>
      <c r="H678" s="92"/>
      <c r="I678" s="119"/>
      <c r="J678" s="119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119"/>
      <c r="V678" s="119"/>
      <c r="W678" s="119"/>
      <c r="X678" s="119"/>
      <c r="Y678" s="119"/>
      <c r="Z678" s="23"/>
      <c r="AA678" s="119"/>
      <c r="AB678" s="337"/>
      <c r="AC678" s="115"/>
      <c r="AD678" s="102"/>
      <c r="AE678" s="4"/>
      <c r="AF678" s="103"/>
      <c r="AG678" s="104"/>
      <c r="AH678" s="105"/>
      <c r="AI678" s="106"/>
      <c r="AJ678" s="109"/>
      <c r="AK678" s="111"/>
      <c r="AL678" s="338"/>
      <c r="AM678" s="339"/>
      <c r="AN678" s="340"/>
      <c r="AO678" s="341"/>
      <c r="AP678" s="115"/>
      <c r="AQ678" s="341"/>
      <c r="AR678" s="115"/>
      <c r="AS678" s="341"/>
      <c r="AT678" s="115"/>
      <c r="AU678" s="341"/>
      <c r="AV678" s="115"/>
      <c r="AW678" s="115"/>
      <c r="AX678" s="115"/>
      <c r="AY678" s="115"/>
      <c r="AZ678" s="119"/>
      <c r="CD678" s="119"/>
    </row>
    <row r="679" ht="21.0" customHeight="1">
      <c r="A679" s="119"/>
      <c r="B679" s="90"/>
      <c r="C679" s="119"/>
      <c r="D679" s="332"/>
      <c r="E679" s="90"/>
      <c r="F679" s="92"/>
      <c r="G679" s="92"/>
      <c r="H679" s="92"/>
      <c r="I679" s="119"/>
      <c r="J679" s="119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119"/>
      <c r="V679" s="119"/>
      <c r="W679" s="119"/>
      <c r="X679" s="119"/>
      <c r="Y679" s="119"/>
      <c r="Z679" s="23"/>
      <c r="AA679" s="119"/>
      <c r="AB679" s="337"/>
      <c r="AC679" s="115"/>
      <c r="AD679" s="102"/>
      <c r="AE679" s="4"/>
      <c r="AF679" s="103"/>
      <c r="AG679" s="104"/>
      <c r="AH679" s="105"/>
      <c r="AI679" s="106"/>
      <c r="AJ679" s="109"/>
      <c r="AK679" s="111"/>
      <c r="AL679" s="338"/>
      <c r="AM679" s="339"/>
      <c r="AN679" s="340"/>
      <c r="AO679" s="341"/>
      <c r="AP679" s="115"/>
      <c r="AQ679" s="341"/>
      <c r="AR679" s="115"/>
      <c r="AS679" s="341"/>
      <c r="AT679" s="115"/>
      <c r="AU679" s="341"/>
      <c r="AV679" s="115"/>
      <c r="AW679" s="115"/>
      <c r="AX679" s="115"/>
      <c r="AY679" s="115"/>
      <c r="AZ679" s="119"/>
      <c r="CD679" s="119"/>
    </row>
    <row r="680" ht="21.0" customHeight="1">
      <c r="A680" s="119"/>
      <c r="B680" s="90"/>
      <c r="C680" s="119"/>
      <c r="D680" s="332"/>
      <c r="E680" s="90"/>
      <c r="F680" s="92"/>
      <c r="G680" s="92"/>
      <c r="H680" s="92"/>
      <c r="I680" s="119"/>
      <c r="J680" s="119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119"/>
      <c r="V680" s="119"/>
      <c r="W680" s="119"/>
      <c r="X680" s="119"/>
      <c r="Y680" s="119"/>
      <c r="Z680" s="23"/>
      <c r="AA680" s="119"/>
      <c r="AB680" s="337"/>
      <c r="AC680" s="115"/>
      <c r="AD680" s="102"/>
      <c r="AE680" s="4"/>
      <c r="AF680" s="103"/>
      <c r="AG680" s="104"/>
      <c r="AH680" s="105"/>
      <c r="AI680" s="106"/>
      <c r="AJ680" s="109"/>
      <c r="AK680" s="111"/>
      <c r="AL680" s="338"/>
      <c r="AM680" s="339"/>
      <c r="AN680" s="340"/>
      <c r="AO680" s="341"/>
      <c r="AP680" s="115"/>
      <c r="AQ680" s="341"/>
      <c r="AR680" s="115"/>
      <c r="AS680" s="341"/>
      <c r="AT680" s="115"/>
      <c r="AU680" s="341"/>
      <c r="AV680" s="115"/>
      <c r="AW680" s="115"/>
      <c r="AX680" s="115"/>
      <c r="AY680" s="115"/>
      <c r="AZ680" s="119"/>
      <c r="CD680" s="119"/>
    </row>
    <row r="681" ht="21.0" customHeight="1">
      <c r="A681" s="119"/>
      <c r="B681" s="90"/>
      <c r="C681" s="119"/>
      <c r="D681" s="332"/>
      <c r="E681" s="90"/>
      <c r="F681" s="92"/>
      <c r="G681" s="92"/>
      <c r="H681" s="92"/>
      <c r="I681" s="119"/>
      <c r="J681" s="119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119"/>
      <c r="V681" s="119"/>
      <c r="W681" s="119"/>
      <c r="X681" s="119"/>
      <c r="Y681" s="119"/>
      <c r="Z681" s="23"/>
      <c r="AA681" s="119"/>
      <c r="AB681" s="337"/>
      <c r="AC681" s="115"/>
      <c r="AD681" s="102"/>
      <c r="AE681" s="4"/>
      <c r="AF681" s="103"/>
      <c r="AG681" s="104"/>
      <c r="AH681" s="105"/>
      <c r="AI681" s="106"/>
      <c r="AJ681" s="109"/>
      <c r="AK681" s="111"/>
      <c r="AL681" s="338"/>
      <c r="AM681" s="339"/>
      <c r="AN681" s="340"/>
      <c r="AO681" s="341"/>
      <c r="AP681" s="115"/>
      <c r="AQ681" s="341"/>
      <c r="AR681" s="115"/>
      <c r="AS681" s="341"/>
      <c r="AT681" s="115"/>
      <c r="AU681" s="341"/>
      <c r="AV681" s="115"/>
      <c r="AW681" s="115"/>
      <c r="AX681" s="115"/>
      <c r="AY681" s="115"/>
      <c r="AZ681" s="119"/>
      <c r="CD681" s="119"/>
    </row>
    <row r="682" ht="21.0" customHeight="1">
      <c r="A682" s="119"/>
      <c r="B682" s="90"/>
      <c r="C682" s="119"/>
      <c r="D682" s="332"/>
      <c r="E682" s="90"/>
      <c r="F682" s="92"/>
      <c r="G682" s="92"/>
      <c r="H682" s="92"/>
      <c r="I682" s="119"/>
      <c r="J682" s="119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119"/>
      <c r="V682" s="119"/>
      <c r="W682" s="119"/>
      <c r="X682" s="119"/>
      <c r="Y682" s="119"/>
      <c r="Z682" s="23"/>
      <c r="AA682" s="119"/>
      <c r="AB682" s="337"/>
      <c r="AC682" s="115"/>
      <c r="AD682" s="102"/>
      <c r="AE682" s="4"/>
      <c r="AF682" s="103"/>
      <c r="AG682" s="104"/>
      <c r="AH682" s="105"/>
      <c r="AI682" s="106"/>
      <c r="AJ682" s="109"/>
      <c r="AK682" s="111"/>
      <c r="AL682" s="338"/>
      <c r="AM682" s="339"/>
      <c r="AN682" s="340"/>
      <c r="AO682" s="341"/>
      <c r="AP682" s="115"/>
      <c r="AQ682" s="341"/>
      <c r="AR682" s="115"/>
      <c r="AS682" s="341"/>
      <c r="AT682" s="115"/>
      <c r="AU682" s="341"/>
      <c r="AV682" s="115"/>
      <c r="AW682" s="115"/>
      <c r="AX682" s="115"/>
      <c r="AY682" s="115"/>
      <c r="AZ682" s="119"/>
      <c r="CD682" s="119"/>
    </row>
    <row r="683" ht="21.0" customHeight="1">
      <c r="A683" s="119"/>
      <c r="B683" s="90"/>
      <c r="C683" s="119"/>
      <c r="D683" s="332"/>
      <c r="E683" s="90"/>
      <c r="F683" s="92"/>
      <c r="G683" s="92"/>
      <c r="H683" s="92"/>
      <c r="I683" s="119"/>
      <c r="J683" s="119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119"/>
      <c r="V683" s="119"/>
      <c r="W683" s="119"/>
      <c r="X683" s="119"/>
      <c r="Y683" s="119"/>
      <c r="Z683" s="23"/>
      <c r="AA683" s="119"/>
      <c r="AB683" s="337"/>
      <c r="AC683" s="115"/>
      <c r="AD683" s="102"/>
      <c r="AE683" s="4"/>
      <c r="AF683" s="103"/>
      <c r="AG683" s="104"/>
      <c r="AH683" s="105"/>
      <c r="AI683" s="106"/>
      <c r="AJ683" s="109"/>
      <c r="AK683" s="111"/>
      <c r="AL683" s="338"/>
      <c r="AM683" s="339"/>
      <c r="AN683" s="340"/>
      <c r="AO683" s="341"/>
      <c r="AP683" s="115"/>
      <c r="AQ683" s="341"/>
      <c r="AR683" s="115"/>
      <c r="AS683" s="341"/>
      <c r="AT683" s="115"/>
      <c r="AU683" s="341"/>
      <c r="AV683" s="115"/>
      <c r="AW683" s="115"/>
      <c r="AX683" s="115"/>
      <c r="AY683" s="115"/>
      <c r="AZ683" s="119"/>
      <c r="CD683" s="119"/>
    </row>
    <row r="684" ht="21.0" customHeight="1">
      <c r="A684" s="119"/>
      <c r="B684" s="90"/>
      <c r="C684" s="119"/>
      <c r="D684" s="332"/>
      <c r="E684" s="90"/>
      <c r="F684" s="92"/>
      <c r="G684" s="92"/>
      <c r="H684" s="92"/>
      <c r="I684" s="119"/>
      <c r="J684" s="119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119"/>
      <c r="V684" s="119"/>
      <c r="W684" s="119"/>
      <c r="X684" s="119"/>
      <c r="Y684" s="119"/>
      <c r="Z684" s="23"/>
      <c r="AA684" s="119"/>
      <c r="AB684" s="337"/>
      <c r="AC684" s="115"/>
      <c r="AD684" s="102"/>
      <c r="AE684" s="4"/>
      <c r="AF684" s="103"/>
      <c r="AG684" s="104"/>
      <c r="AH684" s="105"/>
      <c r="AI684" s="106"/>
      <c r="AJ684" s="109"/>
      <c r="AK684" s="111"/>
      <c r="AL684" s="338"/>
      <c r="AM684" s="339"/>
      <c r="AN684" s="340"/>
      <c r="AO684" s="341"/>
      <c r="AP684" s="115"/>
      <c r="AQ684" s="341"/>
      <c r="AR684" s="115"/>
      <c r="AS684" s="341"/>
      <c r="AT684" s="115"/>
      <c r="AU684" s="341"/>
      <c r="AV684" s="115"/>
      <c r="AW684" s="115"/>
      <c r="AX684" s="115"/>
      <c r="AY684" s="115"/>
      <c r="AZ684" s="119"/>
      <c r="CD684" s="119"/>
    </row>
    <row r="685" ht="21.0" customHeight="1">
      <c r="A685" s="119"/>
      <c r="B685" s="90"/>
      <c r="C685" s="119"/>
      <c r="D685" s="332"/>
      <c r="E685" s="90"/>
      <c r="F685" s="92"/>
      <c r="G685" s="92"/>
      <c r="H685" s="92"/>
      <c r="I685" s="119"/>
      <c r="J685" s="119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119"/>
      <c r="V685" s="119"/>
      <c r="W685" s="119"/>
      <c r="X685" s="119"/>
      <c r="Y685" s="119"/>
      <c r="Z685" s="23"/>
      <c r="AA685" s="119"/>
      <c r="AB685" s="337"/>
      <c r="AC685" s="115"/>
      <c r="AD685" s="102"/>
      <c r="AE685" s="4"/>
      <c r="AF685" s="103"/>
      <c r="AG685" s="104"/>
      <c r="AH685" s="105"/>
      <c r="AI685" s="106"/>
      <c r="AJ685" s="109"/>
      <c r="AK685" s="111"/>
      <c r="AL685" s="338"/>
      <c r="AM685" s="339"/>
      <c r="AN685" s="340"/>
      <c r="AO685" s="341"/>
      <c r="AP685" s="115"/>
      <c r="AQ685" s="341"/>
      <c r="AR685" s="115"/>
      <c r="AS685" s="341"/>
      <c r="AT685" s="115"/>
      <c r="AU685" s="341"/>
      <c r="AV685" s="115"/>
      <c r="AW685" s="115"/>
      <c r="AX685" s="115"/>
      <c r="AY685" s="115"/>
      <c r="AZ685" s="119"/>
      <c r="CD685" s="119"/>
    </row>
    <row r="686" ht="21.0" customHeight="1">
      <c r="A686" s="119"/>
      <c r="B686" s="90"/>
      <c r="C686" s="119"/>
      <c r="D686" s="332"/>
      <c r="E686" s="90"/>
      <c r="F686" s="92"/>
      <c r="G686" s="92"/>
      <c r="H686" s="92"/>
      <c r="I686" s="119"/>
      <c r="J686" s="119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119"/>
      <c r="V686" s="119"/>
      <c r="W686" s="119"/>
      <c r="X686" s="119"/>
      <c r="Y686" s="119"/>
      <c r="Z686" s="23"/>
      <c r="AA686" s="119"/>
      <c r="AB686" s="337"/>
      <c r="AC686" s="115"/>
      <c r="AD686" s="102"/>
      <c r="AE686" s="4"/>
      <c r="AF686" s="103"/>
      <c r="AG686" s="104"/>
      <c r="AH686" s="105"/>
      <c r="AI686" s="106"/>
      <c r="AJ686" s="109"/>
      <c r="AK686" s="111"/>
      <c r="AL686" s="338"/>
      <c r="AM686" s="339"/>
      <c r="AN686" s="340"/>
      <c r="AO686" s="341"/>
      <c r="AP686" s="115"/>
      <c r="AQ686" s="341"/>
      <c r="AR686" s="115"/>
      <c r="AS686" s="341"/>
      <c r="AT686" s="115"/>
      <c r="AU686" s="341"/>
      <c r="AV686" s="115"/>
      <c r="AW686" s="115"/>
      <c r="AX686" s="115"/>
      <c r="AY686" s="115"/>
      <c r="AZ686" s="119"/>
      <c r="CD686" s="119"/>
    </row>
    <row r="687" ht="21.0" customHeight="1">
      <c r="A687" s="119"/>
      <c r="B687" s="90"/>
      <c r="C687" s="119"/>
      <c r="D687" s="332"/>
      <c r="E687" s="90"/>
      <c r="F687" s="92"/>
      <c r="G687" s="92"/>
      <c r="H687" s="92"/>
      <c r="I687" s="119"/>
      <c r="J687" s="119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119"/>
      <c r="V687" s="119"/>
      <c r="W687" s="119"/>
      <c r="X687" s="119"/>
      <c r="Y687" s="119"/>
      <c r="Z687" s="23"/>
      <c r="AA687" s="119"/>
      <c r="AB687" s="337"/>
      <c r="AC687" s="115"/>
      <c r="AD687" s="102"/>
      <c r="AE687" s="4"/>
      <c r="AF687" s="103"/>
      <c r="AG687" s="104"/>
      <c r="AH687" s="105"/>
      <c r="AI687" s="106"/>
      <c r="AJ687" s="109"/>
      <c r="AK687" s="111"/>
      <c r="AL687" s="338"/>
      <c r="AM687" s="339"/>
      <c r="AN687" s="340"/>
      <c r="AO687" s="341"/>
      <c r="AP687" s="115"/>
      <c r="AQ687" s="341"/>
      <c r="AR687" s="115"/>
      <c r="AS687" s="341"/>
      <c r="AT687" s="115"/>
      <c r="AU687" s="341"/>
      <c r="AV687" s="115"/>
      <c r="AW687" s="115"/>
      <c r="AX687" s="115"/>
      <c r="AY687" s="115"/>
      <c r="AZ687" s="119"/>
      <c r="CD687" s="119"/>
    </row>
    <row r="688" ht="21.0" customHeight="1">
      <c r="A688" s="119"/>
      <c r="B688" s="90"/>
      <c r="C688" s="119"/>
      <c r="D688" s="332"/>
      <c r="E688" s="90"/>
      <c r="F688" s="92"/>
      <c r="G688" s="92"/>
      <c r="H688" s="92"/>
      <c r="I688" s="119"/>
      <c r="J688" s="119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119"/>
      <c r="V688" s="119"/>
      <c r="W688" s="119"/>
      <c r="X688" s="119"/>
      <c r="Y688" s="119"/>
      <c r="Z688" s="23"/>
      <c r="AA688" s="119"/>
      <c r="AB688" s="337"/>
      <c r="AC688" s="115"/>
      <c r="AD688" s="102"/>
      <c r="AE688" s="4"/>
      <c r="AF688" s="103"/>
      <c r="AG688" s="104"/>
      <c r="AH688" s="105"/>
      <c r="AI688" s="106"/>
      <c r="AJ688" s="109"/>
      <c r="AK688" s="111"/>
      <c r="AL688" s="338"/>
      <c r="AM688" s="339"/>
      <c r="AN688" s="340"/>
      <c r="AO688" s="341"/>
      <c r="AP688" s="115"/>
      <c r="AQ688" s="341"/>
      <c r="AR688" s="115"/>
      <c r="AS688" s="341"/>
      <c r="AT688" s="115"/>
      <c r="AU688" s="341"/>
      <c r="AV688" s="115"/>
      <c r="AW688" s="115"/>
      <c r="AX688" s="115"/>
      <c r="AY688" s="115"/>
      <c r="AZ688" s="119"/>
      <c r="CD688" s="119"/>
    </row>
    <row r="689" ht="21.0" customHeight="1">
      <c r="A689" s="119"/>
      <c r="B689" s="90"/>
      <c r="C689" s="119"/>
      <c r="D689" s="332"/>
      <c r="E689" s="90"/>
      <c r="F689" s="92"/>
      <c r="G689" s="92"/>
      <c r="H689" s="92"/>
      <c r="I689" s="119"/>
      <c r="J689" s="119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119"/>
      <c r="V689" s="119"/>
      <c r="W689" s="119"/>
      <c r="X689" s="119"/>
      <c r="Y689" s="119"/>
      <c r="Z689" s="23"/>
      <c r="AA689" s="119"/>
      <c r="AB689" s="337"/>
      <c r="AC689" s="115"/>
      <c r="AD689" s="102"/>
      <c r="AE689" s="4"/>
      <c r="AF689" s="103"/>
      <c r="AG689" s="104"/>
      <c r="AH689" s="105"/>
      <c r="AI689" s="106"/>
      <c r="AJ689" s="109"/>
      <c r="AK689" s="111"/>
      <c r="AL689" s="338"/>
      <c r="AM689" s="339"/>
      <c r="AN689" s="340"/>
      <c r="AO689" s="341"/>
      <c r="AP689" s="115"/>
      <c r="AQ689" s="341"/>
      <c r="AR689" s="115"/>
      <c r="AS689" s="341"/>
      <c r="AT689" s="115"/>
      <c r="AU689" s="341"/>
      <c r="AV689" s="115"/>
      <c r="AW689" s="115"/>
      <c r="AX689" s="115"/>
      <c r="AY689" s="115"/>
      <c r="AZ689" s="119"/>
      <c r="CD689" s="119"/>
    </row>
    <row r="690" ht="21.0" customHeight="1">
      <c r="A690" s="119"/>
      <c r="B690" s="90"/>
      <c r="C690" s="119"/>
      <c r="D690" s="332"/>
      <c r="E690" s="90"/>
      <c r="F690" s="92"/>
      <c r="G690" s="92"/>
      <c r="H690" s="92"/>
      <c r="I690" s="119"/>
      <c r="J690" s="119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119"/>
      <c r="V690" s="119"/>
      <c r="W690" s="119"/>
      <c r="X690" s="119"/>
      <c r="Y690" s="119"/>
      <c r="Z690" s="23"/>
      <c r="AA690" s="119"/>
      <c r="AB690" s="337"/>
      <c r="AC690" s="115"/>
      <c r="AD690" s="102"/>
      <c r="AE690" s="4"/>
      <c r="AF690" s="103"/>
      <c r="AG690" s="104"/>
      <c r="AH690" s="105"/>
      <c r="AI690" s="106"/>
      <c r="AJ690" s="109"/>
      <c r="AK690" s="111"/>
      <c r="AL690" s="338"/>
      <c r="AM690" s="339"/>
      <c r="AN690" s="340"/>
      <c r="AO690" s="341"/>
      <c r="AP690" s="115"/>
      <c r="AQ690" s="341"/>
      <c r="AR690" s="115"/>
      <c r="AS690" s="341"/>
      <c r="AT690" s="115"/>
      <c r="AU690" s="341"/>
      <c r="AV690" s="115"/>
      <c r="AW690" s="115"/>
      <c r="AX690" s="115"/>
      <c r="AY690" s="115"/>
      <c r="AZ690" s="119"/>
      <c r="CD690" s="119"/>
    </row>
    <row r="691" ht="21.0" customHeight="1">
      <c r="A691" s="119"/>
      <c r="B691" s="90"/>
      <c r="C691" s="119"/>
      <c r="D691" s="332"/>
      <c r="E691" s="90"/>
      <c r="F691" s="92"/>
      <c r="G691" s="92"/>
      <c r="H691" s="92"/>
      <c r="I691" s="119"/>
      <c r="J691" s="119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119"/>
      <c r="V691" s="119"/>
      <c r="W691" s="119"/>
      <c r="X691" s="119"/>
      <c r="Y691" s="119"/>
      <c r="Z691" s="23"/>
      <c r="AA691" s="119"/>
      <c r="AB691" s="337"/>
      <c r="AC691" s="115"/>
      <c r="AD691" s="102"/>
      <c r="AE691" s="4"/>
      <c r="AF691" s="103"/>
      <c r="AG691" s="104"/>
      <c r="AH691" s="105"/>
      <c r="AI691" s="106"/>
      <c r="AJ691" s="109"/>
      <c r="AK691" s="111"/>
      <c r="AL691" s="338"/>
      <c r="AM691" s="339"/>
      <c r="AN691" s="340"/>
      <c r="AO691" s="341"/>
      <c r="AP691" s="115"/>
      <c r="AQ691" s="341"/>
      <c r="AR691" s="115"/>
      <c r="AS691" s="341"/>
      <c r="AT691" s="115"/>
      <c r="AU691" s="341"/>
      <c r="AV691" s="115"/>
      <c r="AW691" s="115"/>
      <c r="AX691" s="115"/>
      <c r="AY691" s="115"/>
      <c r="AZ691" s="119"/>
      <c r="CD691" s="119"/>
    </row>
    <row r="692" ht="21.0" customHeight="1">
      <c r="A692" s="119"/>
      <c r="B692" s="90"/>
      <c r="C692" s="119"/>
      <c r="D692" s="332"/>
      <c r="E692" s="90"/>
      <c r="F692" s="92"/>
      <c r="G692" s="92"/>
      <c r="H692" s="92"/>
      <c r="I692" s="119"/>
      <c r="J692" s="119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119"/>
      <c r="V692" s="119"/>
      <c r="W692" s="119"/>
      <c r="X692" s="119"/>
      <c r="Y692" s="119"/>
      <c r="Z692" s="23"/>
      <c r="AA692" s="119"/>
      <c r="AB692" s="337"/>
      <c r="AC692" s="115"/>
      <c r="AD692" s="102"/>
      <c r="AE692" s="4"/>
      <c r="AF692" s="103"/>
      <c r="AG692" s="104"/>
      <c r="AH692" s="105"/>
      <c r="AI692" s="106"/>
      <c r="AJ692" s="109"/>
      <c r="AK692" s="111"/>
      <c r="AL692" s="338"/>
      <c r="AM692" s="339"/>
      <c r="AN692" s="340"/>
      <c r="AO692" s="341"/>
      <c r="AP692" s="115"/>
      <c r="AQ692" s="341"/>
      <c r="AR692" s="115"/>
      <c r="AS692" s="341"/>
      <c r="AT692" s="115"/>
      <c r="AU692" s="341"/>
      <c r="AV692" s="115"/>
      <c r="AW692" s="115"/>
      <c r="AX692" s="115"/>
      <c r="AY692" s="115"/>
      <c r="AZ692" s="119"/>
      <c r="CD692" s="119"/>
    </row>
    <row r="693" ht="21.0" customHeight="1">
      <c r="A693" s="119"/>
      <c r="B693" s="90"/>
      <c r="C693" s="119"/>
      <c r="D693" s="332"/>
      <c r="E693" s="90"/>
      <c r="F693" s="92"/>
      <c r="G693" s="92"/>
      <c r="H693" s="92"/>
      <c r="I693" s="119"/>
      <c r="J693" s="119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119"/>
      <c r="V693" s="119"/>
      <c r="W693" s="119"/>
      <c r="X693" s="119"/>
      <c r="Y693" s="119"/>
      <c r="Z693" s="23"/>
      <c r="AA693" s="119"/>
      <c r="AB693" s="337"/>
      <c r="AC693" s="115"/>
      <c r="AD693" s="102"/>
      <c r="AE693" s="4"/>
      <c r="AF693" s="103"/>
      <c r="AG693" s="104"/>
      <c r="AH693" s="105"/>
      <c r="AI693" s="106"/>
      <c r="AJ693" s="109"/>
      <c r="AK693" s="111"/>
      <c r="AL693" s="338"/>
      <c r="AM693" s="339"/>
      <c r="AN693" s="340"/>
      <c r="AO693" s="341"/>
      <c r="AP693" s="115"/>
      <c r="AQ693" s="341"/>
      <c r="AR693" s="115"/>
      <c r="AS693" s="341"/>
      <c r="AT693" s="115"/>
      <c r="AU693" s="341"/>
      <c r="AV693" s="115"/>
      <c r="AW693" s="115"/>
      <c r="AX693" s="115"/>
      <c r="AY693" s="115"/>
      <c r="AZ693" s="119"/>
      <c r="CD693" s="119"/>
    </row>
    <row r="694" ht="21.0" customHeight="1">
      <c r="A694" s="119"/>
      <c r="B694" s="90"/>
      <c r="C694" s="119"/>
      <c r="D694" s="332"/>
      <c r="E694" s="90"/>
      <c r="F694" s="92"/>
      <c r="G694" s="92"/>
      <c r="H694" s="92"/>
      <c r="I694" s="119"/>
      <c r="J694" s="119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119"/>
      <c r="V694" s="119"/>
      <c r="W694" s="119"/>
      <c r="X694" s="119"/>
      <c r="Y694" s="119"/>
      <c r="Z694" s="23"/>
      <c r="AA694" s="119"/>
      <c r="AB694" s="337"/>
      <c r="AC694" s="115"/>
      <c r="AD694" s="102"/>
      <c r="AE694" s="4"/>
      <c r="AF694" s="103"/>
      <c r="AG694" s="104"/>
      <c r="AH694" s="105"/>
      <c r="AI694" s="106"/>
      <c r="AJ694" s="109"/>
      <c r="AK694" s="111"/>
      <c r="AL694" s="338"/>
      <c r="AM694" s="339"/>
      <c r="AN694" s="340"/>
      <c r="AO694" s="341"/>
      <c r="AP694" s="115"/>
      <c r="AQ694" s="341"/>
      <c r="AR694" s="115"/>
      <c r="AS694" s="341"/>
      <c r="AT694" s="115"/>
      <c r="AU694" s="341"/>
      <c r="AV694" s="115"/>
      <c r="AW694" s="115"/>
      <c r="AX694" s="115"/>
      <c r="AY694" s="115"/>
      <c r="AZ694" s="119"/>
      <c r="CD694" s="119"/>
    </row>
    <row r="695" ht="21.0" customHeight="1">
      <c r="A695" s="119"/>
      <c r="B695" s="90"/>
      <c r="C695" s="119"/>
      <c r="D695" s="332"/>
      <c r="E695" s="90"/>
      <c r="F695" s="92"/>
      <c r="G695" s="92"/>
      <c r="H695" s="92"/>
      <c r="I695" s="119"/>
      <c r="J695" s="119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119"/>
      <c r="V695" s="119"/>
      <c r="W695" s="119"/>
      <c r="X695" s="119"/>
      <c r="Y695" s="119"/>
      <c r="Z695" s="23"/>
      <c r="AA695" s="119"/>
      <c r="AB695" s="337"/>
      <c r="AC695" s="115"/>
      <c r="AD695" s="102"/>
      <c r="AE695" s="4"/>
      <c r="AF695" s="103"/>
      <c r="AG695" s="104"/>
      <c r="AH695" s="105"/>
      <c r="AI695" s="106"/>
      <c r="AJ695" s="109"/>
      <c r="AK695" s="111"/>
      <c r="AL695" s="338"/>
      <c r="AM695" s="339"/>
      <c r="AN695" s="340"/>
      <c r="AO695" s="341"/>
      <c r="AP695" s="115"/>
      <c r="AQ695" s="341"/>
      <c r="AR695" s="115"/>
      <c r="AS695" s="341"/>
      <c r="AT695" s="115"/>
      <c r="AU695" s="341"/>
      <c r="AV695" s="115"/>
      <c r="AW695" s="115"/>
      <c r="AX695" s="115"/>
      <c r="AY695" s="115"/>
      <c r="AZ695" s="119"/>
      <c r="CD695" s="119"/>
    </row>
    <row r="696" ht="21.0" customHeight="1">
      <c r="A696" s="119"/>
      <c r="B696" s="90"/>
      <c r="C696" s="119"/>
      <c r="D696" s="332"/>
      <c r="E696" s="90"/>
      <c r="F696" s="92"/>
      <c r="G696" s="92"/>
      <c r="H696" s="92"/>
      <c r="I696" s="119"/>
      <c r="J696" s="119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119"/>
      <c r="V696" s="119"/>
      <c r="W696" s="119"/>
      <c r="X696" s="119"/>
      <c r="Y696" s="119"/>
      <c r="Z696" s="23"/>
      <c r="AA696" s="119"/>
      <c r="AB696" s="337"/>
      <c r="AC696" s="115"/>
      <c r="AD696" s="102"/>
      <c r="AE696" s="4"/>
      <c r="AF696" s="103"/>
      <c r="AG696" s="104"/>
      <c r="AH696" s="105"/>
      <c r="AI696" s="106"/>
      <c r="AJ696" s="109"/>
      <c r="AK696" s="111"/>
      <c r="AL696" s="338"/>
      <c r="AM696" s="339"/>
      <c r="AN696" s="340"/>
      <c r="AO696" s="341"/>
      <c r="AP696" s="115"/>
      <c r="AQ696" s="341"/>
      <c r="AR696" s="115"/>
      <c r="AS696" s="341"/>
      <c r="AT696" s="115"/>
      <c r="AU696" s="341"/>
      <c r="AV696" s="115"/>
      <c r="AW696" s="115"/>
      <c r="AX696" s="115"/>
      <c r="AY696" s="115"/>
      <c r="AZ696" s="119"/>
      <c r="CD696" s="119"/>
    </row>
    <row r="697" ht="21.0" customHeight="1">
      <c r="A697" s="119"/>
      <c r="B697" s="90"/>
      <c r="C697" s="119"/>
      <c r="D697" s="332"/>
      <c r="E697" s="90"/>
      <c r="F697" s="92"/>
      <c r="G697" s="92"/>
      <c r="H697" s="92"/>
      <c r="I697" s="119"/>
      <c r="J697" s="119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119"/>
      <c r="V697" s="119"/>
      <c r="W697" s="119"/>
      <c r="X697" s="119"/>
      <c r="Y697" s="119"/>
      <c r="Z697" s="23"/>
      <c r="AA697" s="119"/>
      <c r="AB697" s="337"/>
      <c r="AC697" s="115"/>
      <c r="AD697" s="102"/>
      <c r="AE697" s="4"/>
      <c r="AF697" s="103"/>
      <c r="AG697" s="104"/>
      <c r="AH697" s="105"/>
      <c r="AI697" s="106"/>
      <c r="AJ697" s="109"/>
      <c r="AK697" s="111"/>
      <c r="AL697" s="338"/>
      <c r="AM697" s="339"/>
      <c r="AN697" s="340"/>
      <c r="AO697" s="341"/>
      <c r="AP697" s="115"/>
      <c r="AQ697" s="341"/>
      <c r="AR697" s="115"/>
      <c r="AS697" s="341"/>
      <c r="AT697" s="115"/>
      <c r="AU697" s="341"/>
      <c r="AV697" s="115"/>
      <c r="AW697" s="115"/>
      <c r="AX697" s="115"/>
      <c r="AY697" s="115"/>
      <c r="AZ697" s="119"/>
      <c r="CD697" s="119"/>
    </row>
    <row r="698" ht="21.0" customHeight="1">
      <c r="A698" s="119"/>
      <c r="B698" s="90"/>
      <c r="C698" s="119"/>
      <c r="D698" s="332"/>
      <c r="E698" s="90"/>
      <c r="F698" s="92"/>
      <c r="G698" s="92"/>
      <c r="H698" s="92"/>
      <c r="I698" s="119"/>
      <c r="J698" s="119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119"/>
      <c r="V698" s="119"/>
      <c r="W698" s="119"/>
      <c r="X698" s="119"/>
      <c r="Y698" s="119"/>
      <c r="Z698" s="23"/>
      <c r="AA698" s="119"/>
      <c r="AB698" s="337"/>
      <c r="AC698" s="115"/>
      <c r="AD698" s="102"/>
      <c r="AE698" s="4"/>
      <c r="AF698" s="103"/>
      <c r="AG698" s="104"/>
      <c r="AH698" s="105"/>
      <c r="AI698" s="106"/>
      <c r="AJ698" s="109"/>
      <c r="AK698" s="111"/>
      <c r="AL698" s="338"/>
      <c r="AM698" s="339"/>
      <c r="AN698" s="340"/>
      <c r="AO698" s="341"/>
      <c r="AP698" s="115"/>
      <c r="AQ698" s="341"/>
      <c r="AR698" s="115"/>
      <c r="AS698" s="341"/>
      <c r="AT698" s="115"/>
      <c r="AU698" s="341"/>
      <c r="AV698" s="115"/>
      <c r="AW698" s="115"/>
      <c r="AX698" s="115"/>
      <c r="AY698" s="115"/>
      <c r="AZ698" s="119"/>
      <c r="CD698" s="119"/>
    </row>
    <row r="699" ht="21.0" customHeight="1">
      <c r="A699" s="119"/>
      <c r="B699" s="90"/>
      <c r="C699" s="119"/>
      <c r="D699" s="332"/>
      <c r="E699" s="90"/>
      <c r="F699" s="92"/>
      <c r="G699" s="92"/>
      <c r="H699" s="92"/>
      <c r="I699" s="119"/>
      <c r="J699" s="119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119"/>
      <c r="V699" s="119"/>
      <c r="W699" s="119"/>
      <c r="X699" s="119"/>
      <c r="Y699" s="119"/>
      <c r="Z699" s="23"/>
      <c r="AA699" s="119"/>
      <c r="AB699" s="337"/>
      <c r="AC699" s="115"/>
      <c r="AD699" s="102"/>
      <c r="AE699" s="4"/>
      <c r="AF699" s="103"/>
      <c r="AG699" s="104"/>
      <c r="AH699" s="105"/>
      <c r="AI699" s="106"/>
      <c r="AJ699" s="109"/>
      <c r="AK699" s="111"/>
      <c r="AL699" s="338"/>
      <c r="AM699" s="339"/>
      <c r="AN699" s="340"/>
      <c r="AO699" s="341"/>
      <c r="AP699" s="115"/>
      <c r="AQ699" s="341"/>
      <c r="AR699" s="115"/>
      <c r="AS699" s="341"/>
      <c r="AT699" s="115"/>
      <c r="AU699" s="341"/>
      <c r="AV699" s="115"/>
      <c r="AW699" s="115"/>
      <c r="AX699" s="115"/>
      <c r="AY699" s="115"/>
      <c r="AZ699" s="119"/>
      <c r="CD699" s="119"/>
    </row>
    <row r="700" ht="21.0" customHeight="1">
      <c r="A700" s="119"/>
      <c r="B700" s="90"/>
      <c r="C700" s="119"/>
      <c r="D700" s="332"/>
      <c r="E700" s="90"/>
      <c r="F700" s="92"/>
      <c r="G700" s="92"/>
      <c r="H700" s="92"/>
      <c r="I700" s="119"/>
      <c r="J700" s="119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119"/>
      <c r="V700" s="119"/>
      <c r="W700" s="119"/>
      <c r="X700" s="119"/>
      <c r="Y700" s="119"/>
      <c r="Z700" s="23"/>
      <c r="AA700" s="119"/>
      <c r="AB700" s="337"/>
      <c r="AC700" s="115"/>
      <c r="AD700" s="102"/>
      <c r="AE700" s="4"/>
      <c r="AF700" s="103"/>
      <c r="AG700" s="104"/>
      <c r="AH700" s="105"/>
      <c r="AI700" s="106"/>
      <c r="AJ700" s="109"/>
      <c r="AK700" s="111"/>
      <c r="AL700" s="338"/>
      <c r="AM700" s="339"/>
      <c r="AN700" s="340"/>
      <c r="AO700" s="341"/>
      <c r="AP700" s="115"/>
      <c r="AQ700" s="341"/>
      <c r="AR700" s="115"/>
      <c r="AS700" s="341"/>
      <c r="AT700" s="115"/>
      <c r="AU700" s="341"/>
      <c r="AV700" s="115"/>
      <c r="AW700" s="115"/>
      <c r="AX700" s="115"/>
      <c r="AY700" s="115"/>
      <c r="AZ700" s="119"/>
      <c r="CD700" s="119"/>
    </row>
    <row r="701" ht="21.0" customHeight="1">
      <c r="A701" s="119"/>
      <c r="B701" s="90"/>
      <c r="C701" s="119"/>
      <c r="D701" s="332"/>
      <c r="E701" s="90"/>
      <c r="F701" s="92"/>
      <c r="G701" s="92"/>
      <c r="H701" s="92"/>
      <c r="I701" s="119"/>
      <c r="J701" s="119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119"/>
      <c r="V701" s="119"/>
      <c r="W701" s="119"/>
      <c r="X701" s="119"/>
      <c r="Y701" s="119"/>
      <c r="Z701" s="23"/>
      <c r="AA701" s="119"/>
      <c r="AB701" s="337"/>
      <c r="AC701" s="115"/>
      <c r="AD701" s="102"/>
      <c r="AE701" s="4"/>
      <c r="AF701" s="103"/>
      <c r="AG701" s="104"/>
      <c r="AH701" s="105"/>
      <c r="AI701" s="106"/>
      <c r="AJ701" s="109"/>
      <c r="AK701" s="111"/>
      <c r="AL701" s="338"/>
      <c r="AM701" s="339"/>
      <c r="AN701" s="340"/>
      <c r="AO701" s="341"/>
      <c r="AP701" s="115"/>
      <c r="AQ701" s="341"/>
      <c r="AR701" s="115"/>
      <c r="AS701" s="341"/>
      <c r="AT701" s="115"/>
      <c r="AU701" s="341"/>
      <c r="AV701" s="115"/>
      <c r="AW701" s="115"/>
      <c r="AX701" s="115"/>
      <c r="AY701" s="115"/>
      <c r="AZ701" s="119"/>
      <c r="CD701" s="119"/>
    </row>
    <row r="702" ht="21.0" customHeight="1">
      <c r="A702" s="119"/>
      <c r="B702" s="90"/>
      <c r="C702" s="119"/>
      <c r="D702" s="332"/>
      <c r="E702" s="90"/>
      <c r="F702" s="92"/>
      <c r="G702" s="92"/>
      <c r="H702" s="92"/>
      <c r="I702" s="119"/>
      <c r="J702" s="119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119"/>
      <c r="V702" s="119"/>
      <c r="W702" s="119"/>
      <c r="X702" s="119"/>
      <c r="Y702" s="119"/>
      <c r="Z702" s="23"/>
      <c r="AA702" s="119"/>
      <c r="AB702" s="337"/>
      <c r="AC702" s="115"/>
      <c r="AD702" s="102"/>
      <c r="AE702" s="4"/>
      <c r="AF702" s="103"/>
      <c r="AG702" s="104"/>
      <c r="AH702" s="105"/>
      <c r="AI702" s="106"/>
      <c r="AJ702" s="109"/>
      <c r="AK702" s="111"/>
      <c r="AL702" s="338"/>
      <c r="AM702" s="339"/>
      <c r="AN702" s="340"/>
      <c r="AO702" s="341"/>
      <c r="AP702" s="115"/>
      <c r="AQ702" s="341"/>
      <c r="AR702" s="115"/>
      <c r="AS702" s="341"/>
      <c r="AT702" s="115"/>
      <c r="AU702" s="341"/>
      <c r="AV702" s="115"/>
      <c r="AW702" s="115"/>
      <c r="AX702" s="115"/>
      <c r="AY702" s="115"/>
      <c r="AZ702" s="119"/>
      <c r="CD702" s="119"/>
    </row>
    <row r="703" ht="21.0" customHeight="1">
      <c r="A703" s="119"/>
      <c r="B703" s="90"/>
      <c r="C703" s="119"/>
      <c r="D703" s="332"/>
      <c r="E703" s="90"/>
      <c r="F703" s="92"/>
      <c r="G703" s="92"/>
      <c r="H703" s="92"/>
      <c r="I703" s="119"/>
      <c r="J703" s="119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119"/>
      <c r="V703" s="119"/>
      <c r="W703" s="119"/>
      <c r="X703" s="119"/>
      <c r="Y703" s="119"/>
      <c r="Z703" s="23"/>
      <c r="AA703" s="119"/>
      <c r="AB703" s="337"/>
      <c r="AC703" s="115"/>
      <c r="AD703" s="102"/>
      <c r="AE703" s="4"/>
      <c r="AF703" s="103"/>
      <c r="AG703" s="104"/>
      <c r="AH703" s="105"/>
      <c r="AI703" s="106"/>
      <c r="AJ703" s="109"/>
      <c r="AK703" s="111"/>
      <c r="AL703" s="338"/>
      <c r="AM703" s="339"/>
      <c r="AN703" s="340"/>
      <c r="AO703" s="341"/>
      <c r="AP703" s="115"/>
      <c r="AQ703" s="341"/>
      <c r="AR703" s="115"/>
      <c r="AS703" s="341"/>
      <c r="AT703" s="115"/>
      <c r="AU703" s="341"/>
      <c r="AV703" s="115"/>
      <c r="AW703" s="115"/>
      <c r="AX703" s="115"/>
      <c r="AY703" s="115"/>
      <c r="AZ703" s="119"/>
      <c r="CD703" s="119"/>
    </row>
    <row r="704" ht="21.0" customHeight="1">
      <c r="A704" s="119"/>
      <c r="B704" s="90"/>
      <c r="C704" s="119"/>
      <c r="D704" s="332"/>
      <c r="E704" s="90"/>
      <c r="F704" s="92"/>
      <c r="G704" s="92"/>
      <c r="H704" s="92"/>
      <c r="I704" s="119"/>
      <c r="J704" s="119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119"/>
      <c r="V704" s="119"/>
      <c r="W704" s="119"/>
      <c r="X704" s="119"/>
      <c r="Y704" s="119"/>
      <c r="Z704" s="23"/>
      <c r="AA704" s="119"/>
      <c r="AB704" s="337"/>
      <c r="AC704" s="115"/>
      <c r="AD704" s="102"/>
      <c r="AE704" s="4"/>
      <c r="AF704" s="103"/>
      <c r="AG704" s="104"/>
      <c r="AH704" s="105"/>
      <c r="AI704" s="106"/>
      <c r="AJ704" s="109"/>
      <c r="AK704" s="111"/>
      <c r="AL704" s="338"/>
      <c r="AM704" s="339"/>
      <c r="AN704" s="340"/>
      <c r="AO704" s="341"/>
      <c r="AP704" s="115"/>
      <c r="AQ704" s="341"/>
      <c r="AR704" s="115"/>
      <c r="AS704" s="341"/>
      <c r="AT704" s="115"/>
      <c r="AU704" s="341"/>
      <c r="AV704" s="115"/>
      <c r="AW704" s="115"/>
      <c r="AX704" s="115"/>
      <c r="AY704" s="115"/>
      <c r="AZ704" s="119"/>
      <c r="CD704" s="119"/>
    </row>
    <row r="705" ht="21.0" customHeight="1">
      <c r="A705" s="119"/>
      <c r="B705" s="90"/>
      <c r="C705" s="119"/>
      <c r="D705" s="332"/>
      <c r="E705" s="90"/>
      <c r="F705" s="92"/>
      <c r="G705" s="92"/>
      <c r="H705" s="92"/>
      <c r="I705" s="119"/>
      <c r="J705" s="119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119"/>
      <c r="V705" s="119"/>
      <c r="W705" s="119"/>
      <c r="X705" s="119"/>
      <c r="Y705" s="119"/>
      <c r="Z705" s="23"/>
      <c r="AA705" s="119"/>
      <c r="AB705" s="337"/>
      <c r="AC705" s="115"/>
      <c r="AD705" s="102"/>
      <c r="AE705" s="4"/>
      <c r="AF705" s="103"/>
      <c r="AG705" s="104"/>
      <c r="AH705" s="105"/>
      <c r="AI705" s="106"/>
      <c r="AJ705" s="109"/>
      <c r="AK705" s="111"/>
      <c r="AL705" s="338"/>
      <c r="AM705" s="339"/>
      <c r="AN705" s="340"/>
      <c r="AO705" s="341"/>
      <c r="AP705" s="115"/>
      <c r="AQ705" s="341"/>
      <c r="AR705" s="115"/>
      <c r="AS705" s="341"/>
      <c r="AT705" s="115"/>
      <c r="AU705" s="341"/>
      <c r="AV705" s="115"/>
      <c r="AW705" s="115"/>
      <c r="AX705" s="115"/>
      <c r="AY705" s="115"/>
      <c r="AZ705" s="119"/>
      <c r="CD705" s="119"/>
    </row>
    <row r="706" ht="21.0" customHeight="1">
      <c r="A706" s="119"/>
      <c r="B706" s="90"/>
      <c r="C706" s="119"/>
      <c r="D706" s="332"/>
      <c r="E706" s="90"/>
      <c r="F706" s="92"/>
      <c r="G706" s="92"/>
      <c r="H706" s="92"/>
      <c r="I706" s="119"/>
      <c r="J706" s="119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119"/>
      <c r="V706" s="119"/>
      <c r="W706" s="119"/>
      <c r="X706" s="119"/>
      <c r="Y706" s="119"/>
      <c r="Z706" s="23"/>
      <c r="AA706" s="119"/>
      <c r="AB706" s="337"/>
      <c r="AC706" s="115"/>
      <c r="AD706" s="102"/>
      <c r="AE706" s="4"/>
      <c r="AF706" s="103"/>
      <c r="AG706" s="104"/>
      <c r="AH706" s="105"/>
      <c r="AI706" s="106"/>
      <c r="AJ706" s="109"/>
      <c r="AK706" s="111"/>
      <c r="AL706" s="338"/>
      <c r="AM706" s="339"/>
      <c r="AN706" s="340"/>
      <c r="AO706" s="341"/>
      <c r="AP706" s="115"/>
      <c r="AQ706" s="341"/>
      <c r="AR706" s="115"/>
      <c r="AS706" s="341"/>
      <c r="AT706" s="115"/>
      <c r="AU706" s="341"/>
      <c r="AV706" s="115"/>
      <c r="AW706" s="115"/>
      <c r="AX706" s="115"/>
      <c r="AY706" s="115"/>
      <c r="AZ706" s="119"/>
      <c r="CD706" s="119"/>
    </row>
    <row r="707" ht="21.0" customHeight="1">
      <c r="A707" s="119"/>
      <c r="B707" s="90"/>
      <c r="C707" s="119"/>
      <c r="D707" s="332"/>
      <c r="E707" s="90"/>
      <c r="F707" s="92"/>
      <c r="G707" s="92"/>
      <c r="H707" s="92"/>
      <c r="I707" s="119"/>
      <c r="J707" s="119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119"/>
      <c r="V707" s="119"/>
      <c r="W707" s="119"/>
      <c r="X707" s="119"/>
      <c r="Y707" s="119"/>
      <c r="Z707" s="23"/>
      <c r="AA707" s="119"/>
      <c r="AB707" s="337"/>
      <c r="AC707" s="115"/>
      <c r="AD707" s="102"/>
      <c r="AE707" s="4"/>
      <c r="AF707" s="103"/>
      <c r="AG707" s="104"/>
      <c r="AH707" s="105"/>
      <c r="AI707" s="106"/>
      <c r="AJ707" s="109"/>
      <c r="AK707" s="111"/>
      <c r="AL707" s="338"/>
      <c r="AM707" s="339"/>
      <c r="AN707" s="340"/>
      <c r="AO707" s="341"/>
      <c r="AP707" s="115"/>
      <c r="AQ707" s="341"/>
      <c r="AR707" s="115"/>
      <c r="AS707" s="341"/>
      <c r="AT707" s="115"/>
      <c r="AU707" s="341"/>
      <c r="AV707" s="115"/>
      <c r="AW707" s="115"/>
      <c r="AX707" s="115"/>
      <c r="AY707" s="115"/>
      <c r="AZ707" s="119"/>
      <c r="CD707" s="119"/>
    </row>
    <row r="708" ht="21.0" customHeight="1">
      <c r="A708" s="119"/>
      <c r="B708" s="90"/>
      <c r="C708" s="119"/>
      <c r="D708" s="332"/>
      <c r="E708" s="90"/>
      <c r="F708" s="92"/>
      <c r="G708" s="92"/>
      <c r="H708" s="92"/>
      <c r="I708" s="119"/>
      <c r="J708" s="119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119"/>
      <c r="V708" s="119"/>
      <c r="W708" s="119"/>
      <c r="X708" s="119"/>
      <c r="Y708" s="119"/>
      <c r="Z708" s="23"/>
      <c r="AA708" s="119"/>
      <c r="AB708" s="337"/>
      <c r="AC708" s="115"/>
      <c r="AD708" s="102"/>
      <c r="AE708" s="4"/>
      <c r="AF708" s="103"/>
      <c r="AG708" s="104"/>
      <c r="AH708" s="105"/>
      <c r="AI708" s="106"/>
      <c r="AJ708" s="109"/>
      <c r="AK708" s="111"/>
      <c r="AL708" s="338"/>
      <c r="AM708" s="339"/>
      <c r="AN708" s="340"/>
      <c r="AO708" s="341"/>
      <c r="AP708" s="115"/>
      <c r="AQ708" s="341"/>
      <c r="AR708" s="115"/>
      <c r="AS708" s="341"/>
      <c r="AT708" s="115"/>
      <c r="AU708" s="341"/>
      <c r="AV708" s="115"/>
      <c r="AW708" s="115"/>
      <c r="AX708" s="115"/>
      <c r="AY708" s="115"/>
      <c r="AZ708" s="119"/>
      <c r="CD708" s="119"/>
    </row>
    <row r="709" ht="21.0" customHeight="1">
      <c r="A709" s="119"/>
      <c r="B709" s="90"/>
      <c r="C709" s="119"/>
      <c r="D709" s="332"/>
      <c r="E709" s="90"/>
      <c r="F709" s="92"/>
      <c r="G709" s="92"/>
      <c r="H709" s="92"/>
      <c r="I709" s="119"/>
      <c r="J709" s="119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119"/>
      <c r="V709" s="119"/>
      <c r="W709" s="119"/>
      <c r="X709" s="119"/>
      <c r="Y709" s="119"/>
      <c r="Z709" s="23"/>
      <c r="AA709" s="119"/>
      <c r="AB709" s="337"/>
      <c r="AC709" s="115"/>
      <c r="AD709" s="102"/>
      <c r="AE709" s="4"/>
      <c r="AF709" s="103"/>
      <c r="AG709" s="104"/>
      <c r="AH709" s="105"/>
      <c r="AI709" s="106"/>
      <c r="AJ709" s="109"/>
      <c r="AK709" s="111"/>
      <c r="AL709" s="338"/>
      <c r="AM709" s="339"/>
      <c r="AN709" s="340"/>
      <c r="AO709" s="341"/>
      <c r="AP709" s="115"/>
      <c r="AQ709" s="341"/>
      <c r="AR709" s="115"/>
      <c r="AS709" s="341"/>
      <c r="AT709" s="115"/>
      <c r="AU709" s="341"/>
      <c r="AV709" s="115"/>
      <c r="AW709" s="115"/>
      <c r="AX709" s="115"/>
      <c r="AY709" s="115"/>
      <c r="AZ709" s="119"/>
      <c r="CD709" s="119"/>
    </row>
    <row r="710" ht="21.0" customHeight="1">
      <c r="A710" s="119"/>
      <c r="B710" s="90"/>
      <c r="C710" s="119"/>
      <c r="D710" s="332"/>
      <c r="E710" s="90"/>
      <c r="F710" s="92"/>
      <c r="G710" s="92"/>
      <c r="H710" s="92"/>
      <c r="I710" s="119"/>
      <c r="J710" s="119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119"/>
      <c r="V710" s="119"/>
      <c r="W710" s="119"/>
      <c r="X710" s="119"/>
      <c r="Y710" s="119"/>
      <c r="Z710" s="23"/>
      <c r="AA710" s="119"/>
      <c r="AB710" s="337"/>
      <c r="AC710" s="115"/>
      <c r="AD710" s="102"/>
      <c r="AE710" s="4"/>
      <c r="AF710" s="103"/>
      <c r="AG710" s="104"/>
      <c r="AH710" s="105"/>
      <c r="AI710" s="106"/>
      <c r="AJ710" s="109"/>
      <c r="AK710" s="111"/>
      <c r="AL710" s="338"/>
      <c r="AM710" s="339"/>
      <c r="AN710" s="340"/>
      <c r="AO710" s="341"/>
      <c r="AP710" s="115"/>
      <c r="AQ710" s="341"/>
      <c r="AR710" s="115"/>
      <c r="AS710" s="341"/>
      <c r="AT710" s="115"/>
      <c r="AU710" s="341"/>
      <c r="AV710" s="115"/>
      <c r="AW710" s="115"/>
      <c r="AX710" s="115"/>
      <c r="AY710" s="115"/>
      <c r="AZ710" s="119"/>
      <c r="CD710" s="119"/>
    </row>
    <row r="711" ht="21.0" customHeight="1">
      <c r="A711" s="119"/>
      <c r="B711" s="90"/>
      <c r="C711" s="119"/>
      <c r="D711" s="332"/>
      <c r="E711" s="90"/>
      <c r="F711" s="92"/>
      <c r="G711" s="92"/>
      <c r="H711" s="92"/>
      <c r="I711" s="119"/>
      <c r="J711" s="119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119"/>
      <c r="V711" s="119"/>
      <c r="W711" s="119"/>
      <c r="X711" s="119"/>
      <c r="Y711" s="119"/>
      <c r="Z711" s="23"/>
      <c r="AA711" s="119"/>
      <c r="AB711" s="337"/>
      <c r="AC711" s="115"/>
      <c r="AD711" s="102"/>
      <c r="AE711" s="4"/>
      <c r="AF711" s="103"/>
      <c r="AG711" s="104"/>
      <c r="AH711" s="105"/>
      <c r="AI711" s="106"/>
      <c r="AJ711" s="109"/>
      <c r="AK711" s="111"/>
      <c r="AL711" s="338"/>
      <c r="AM711" s="339"/>
      <c r="AN711" s="340"/>
      <c r="AO711" s="341"/>
      <c r="AP711" s="115"/>
      <c r="AQ711" s="341"/>
      <c r="AR711" s="115"/>
      <c r="AS711" s="341"/>
      <c r="AT711" s="115"/>
      <c r="AU711" s="341"/>
      <c r="AV711" s="115"/>
      <c r="AW711" s="115"/>
      <c r="AX711" s="115"/>
      <c r="AY711" s="115"/>
      <c r="AZ711" s="119"/>
      <c r="CD711" s="119"/>
    </row>
    <row r="712" ht="21.0" customHeight="1">
      <c r="A712" s="119"/>
      <c r="B712" s="90"/>
      <c r="C712" s="119"/>
      <c r="D712" s="332"/>
      <c r="E712" s="90"/>
      <c r="F712" s="92"/>
      <c r="G712" s="92"/>
      <c r="H712" s="92"/>
      <c r="I712" s="119"/>
      <c r="J712" s="119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119"/>
      <c r="V712" s="119"/>
      <c r="W712" s="119"/>
      <c r="X712" s="119"/>
      <c r="Y712" s="119"/>
      <c r="Z712" s="23"/>
      <c r="AA712" s="119"/>
      <c r="AB712" s="337"/>
      <c r="AC712" s="115"/>
      <c r="AD712" s="102"/>
      <c r="AE712" s="4"/>
      <c r="AF712" s="103"/>
      <c r="AG712" s="104"/>
      <c r="AH712" s="105"/>
      <c r="AI712" s="106"/>
      <c r="AJ712" s="109"/>
      <c r="AK712" s="111"/>
      <c r="AL712" s="338"/>
      <c r="AM712" s="339"/>
      <c r="AN712" s="340"/>
      <c r="AO712" s="341"/>
      <c r="AP712" s="115"/>
      <c r="AQ712" s="341"/>
      <c r="AR712" s="115"/>
      <c r="AS712" s="341"/>
      <c r="AT712" s="115"/>
      <c r="AU712" s="341"/>
      <c r="AV712" s="115"/>
      <c r="AW712" s="115"/>
      <c r="AX712" s="115"/>
      <c r="AY712" s="115"/>
      <c r="AZ712" s="119"/>
      <c r="CD712" s="119"/>
    </row>
    <row r="713" ht="21.0" customHeight="1">
      <c r="A713" s="119"/>
      <c r="B713" s="90"/>
      <c r="C713" s="119"/>
      <c r="D713" s="332"/>
      <c r="E713" s="90"/>
      <c r="F713" s="92"/>
      <c r="G713" s="92"/>
      <c r="H713" s="92"/>
      <c r="I713" s="119"/>
      <c r="J713" s="119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119"/>
      <c r="V713" s="119"/>
      <c r="W713" s="119"/>
      <c r="X713" s="119"/>
      <c r="Y713" s="119"/>
      <c r="Z713" s="23"/>
      <c r="AA713" s="119"/>
      <c r="AB713" s="337"/>
      <c r="AC713" s="115"/>
      <c r="AD713" s="102"/>
      <c r="AE713" s="4"/>
      <c r="AF713" s="103"/>
      <c r="AG713" s="104"/>
      <c r="AH713" s="105"/>
      <c r="AI713" s="106"/>
      <c r="AJ713" s="109"/>
      <c r="AK713" s="111"/>
      <c r="AL713" s="338"/>
      <c r="AM713" s="339"/>
      <c r="AN713" s="340"/>
      <c r="AO713" s="341"/>
      <c r="AP713" s="115"/>
      <c r="AQ713" s="341"/>
      <c r="AR713" s="115"/>
      <c r="AS713" s="341"/>
      <c r="AT713" s="115"/>
      <c r="AU713" s="341"/>
      <c r="AV713" s="115"/>
      <c r="AW713" s="115"/>
      <c r="AX713" s="115"/>
      <c r="AY713" s="115"/>
      <c r="AZ713" s="119"/>
      <c r="CD713" s="119"/>
    </row>
    <row r="714" ht="21.0" customHeight="1">
      <c r="A714" s="119"/>
      <c r="B714" s="90"/>
      <c r="C714" s="119"/>
      <c r="D714" s="332"/>
      <c r="E714" s="90"/>
      <c r="F714" s="92"/>
      <c r="G714" s="92"/>
      <c r="H714" s="92"/>
      <c r="I714" s="119"/>
      <c r="J714" s="119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119"/>
      <c r="V714" s="119"/>
      <c r="W714" s="119"/>
      <c r="X714" s="119"/>
      <c r="Y714" s="119"/>
      <c r="Z714" s="23"/>
      <c r="AA714" s="119"/>
      <c r="AB714" s="337"/>
      <c r="AC714" s="115"/>
      <c r="AD714" s="102"/>
      <c r="AE714" s="4"/>
      <c r="AF714" s="103"/>
      <c r="AG714" s="104"/>
      <c r="AH714" s="105"/>
      <c r="AI714" s="106"/>
      <c r="AJ714" s="109"/>
      <c r="AK714" s="111"/>
      <c r="AL714" s="338"/>
      <c r="AM714" s="339"/>
      <c r="AN714" s="340"/>
      <c r="AO714" s="341"/>
      <c r="AP714" s="115"/>
      <c r="AQ714" s="341"/>
      <c r="AR714" s="115"/>
      <c r="AS714" s="341"/>
      <c r="AT714" s="115"/>
      <c r="AU714" s="341"/>
      <c r="AV714" s="115"/>
      <c r="AW714" s="115"/>
      <c r="AX714" s="115"/>
      <c r="AY714" s="115"/>
      <c r="AZ714" s="119"/>
      <c r="CD714" s="119"/>
    </row>
    <row r="715" ht="21.0" customHeight="1">
      <c r="A715" s="119"/>
      <c r="B715" s="90"/>
      <c r="C715" s="119"/>
      <c r="D715" s="332"/>
      <c r="E715" s="90"/>
      <c r="F715" s="92"/>
      <c r="G715" s="92"/>
      <c r="H715" s="92"/>
      <c r="I715" s="119"/>
      <c r="J715" s="119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119"/>
      <c r="V715" s="119"/>
      <c r="W715" s="119"/>
      <c r="X715" s="119"/>
      <c r="Y715" s="119"/>
      <c r="Z715" s="23"/>
      <c r="AA715" s="119"/>
      <c r="AB715" s="337"/>
      <c r="AC715" s="115"/>
      <c r="AD715" s="102"/>
      <c r="AE715" s="4"/>
      <c r="AF715" s="103"/>
      <c r="AG715" s="104"/>
      <c r="AH715" s="105"/>
      <c r="AI715" s="106"/>
      <c r="AJ715" s="109"/>
      <c r="AK715" s="111"/>
      <c r="AL715" s="338"/>
      <c r="AM715" s="339"/>
      <c r="AN715" s="340"/>
      <c r="AO715" s="341"/>
      <c r="AP715" s="115"/>
      <c r="AQ715" s="341"/>
      <c r="AR715" s="115"/>
      <c r="AS715" s="341"/>
      <c r="AT715" s="115"/>
      <c r="AU715" s="341"/>
      <c r="AV715" s="115"/>
      <c r="AW715" s="115"/>
      <c r="AX715" s="115"/>
      <c r="AY715" s="115"/>
      <c r="AZ715" s="119"/>
      <c r="CD715" s="119"/>
    </row>
    <row r="716" ht="21.0" customHeight="1">
      <c r="A716" s="119"/>
      <c r="B716" s="90"/>
      <c r="C716" s="119"/>
      <c r="D716" s="332"/>
      <c r="E716" s="90"/>
      <c r="F716" s="92"/>
      <c r="G716" s="92"/>
      <c r="H716" s="92"/>
      <c r="I716" s="119"/>
      <c r="J716" s="119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119"/>
      <c r="V716" s="119"/>
      <c r="W716" s="119"/>
      <c r="X716" s="119"/>
      <c r="Y716" s="119"/>
      <c r="Z716" s="23"/>
      <c r="AA716" s="119"/>
      <c r="AB716" s="337"/>
      <c r="AC716" s="115"/>
      <c r="AD716" s="102"/>
      <c r="AE716" s="4"/>
      <c r="AF716" s="103"/>
      <c r="AG716" s="104"/>
      <c r="AH716" s="105"/>
      <c r="AI716" s="106"/>
      <c r="AJ716" s="109"/>
      <c r="AK716" s="111"/>
      <c r="AL716" s="338"/>
      <c r="AM716" s="339"/>
      <c r="AN716" s="340"/>
      <c r="AO716" s="341"/>
      <c r="AP716" s="115"/>
      <c r="AQ716" s="341"/>
      <c r="AR716" s="115"/>
      <c r="AS716" s="341"/>
      <c r="AT716" s="115"/>
      <c r="AU716" s="341"/>
      <c r="AV716" s="115"/>
      <c r="AW716" s="115"/>
      <c r="AX716" s="115"/>
      <c r="AY716" s="115"/>
      <c r="AZ716" s="119"/>
      <c r="CD716" s="119"/>
    </row>
    <row r="717" ht="21.0" customHeight="1">
      <c r="A717" s="119"/>
      <c r="B717" s="90"/>
      <c r="C717" s="119"/>
      <c r="D717" s="332"/>
      <c r="E717" s="90"/>
      <c r="F717" s="92"/>
      <c r="G717" s="92"/>
      <c r="H717" s="92"/>
      <c r="I717" s="119"/>
      <c r="J717" s="119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119"/>
      <c r="V717" s="119"/>
      <c r="W717" s="119"/>
      <c r="X717" s="119"/>
      <c r="Y717" s="119"/>
      <c r="Z717" s="23"/>
      <c r="AA717" s="119"/>
      <c r="AB717" s="337"/>
      <c r="AC717" s="115"/>
      <c r="AD717" s="102"/>
      <c r="AE717" s="4"/>
      <c r="AF717" s="103"/>
      <c r="AG717" s="104"/>
      <c r="AH717" s="105"/>
      <c r="AI717" s="106"/>
      <c r="AJ717" s="109"/>
      <c r="AK717" s="111"/>
      <c r="AL717" s="338"/>
      <c r="AM717" s="339"/>
      <c r="AN717" s="340"/>
      <c r="AO717" s="341"/>
      <c r="AP717" s="115"/>
      <c r="AQ717" s="341"/>
      <c r="AR717" s="115"/>
      <c r="AS717" s="341"/>
      <c r="AT717" s="115"/>
      <c r="AU717" s="341"/>
      <c r="AV717" s="115"/>
      <c r="AW717" s="115"/>
      <c r="AX717" s="115"/>
      <c r="AY717" s="115"/>
      <c r="AZ717" s="119"/>
      <c r="CD717" s="119"/>
    </row>
    <row r="718" ht="21.0" customHeight="1">
      <c r="A718" s="119"/>
      <c r="B718" s="90"/>
      <c r="C718" s="119"/>
      <c r="D718" s="332"/>
      <c r="E718" s="90"/>
      <c r="F718" s="92"/>
      <c r="G718" s="92"/>
      <c r="H718" s="92"/>
      <c r="I718" s="119"/>
      <c r="J718" s="119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119"/>
      <c r="V718" s="119"/>
      <c r="W718" s="119"/>
      <c r="X718" s="119"/>
      <c r="Y718" s="119"/>
      <c r="Z718" s="23"/>
      <c r="AA718" s="119"/>
      <c r="AB718" s="337"/>
      <c r="AC718" s="115"/>
      <c r="AD718" s="102"/>
      <c r="AE718" s="4"/>
      <c r="AF718" s="103"/>
      <c r="AG718" s="104"/>
      <c r="AH718" s="105"/>
      <c r="AI718" s="106"/>
      <c r="AJ718" s="109"/>
      <c r="AK718" s="111"/>
      <c r="AL718" s="338"/>
      <c r="AM718" s="339"/>
      <c r="AN718" s="340"/>
      <c r="AO718" s="341"/>
      <c r="AP718" s="115"/>
      <c r="AQ718" s="341"/>
      <c r="AR718" s="115"/>
      <c r="AS718" s="341"/>
      <c r="AT718" s="115"/>
      <c r="AU718" s="341"/>
      <c r="AV718" s="115"/>
      <c r="AW718" s="115"/>
      <c r="AX718" s="115"/>
      <c r="AY718" s="115"/>
      <c r="AZ718" s="119"/>
      <c r="CD718" s="119"/>
    </row>
    <row r="719" ht="21.0" customHeight="1">
      <c r="A719" s="119"/>
      <c r="B719" s="90"/>
      <c r="C719" s="119"/>
      <c r="D719" s="332"/>
      <c r="E719" s="90"/>
      <c r="F719" s="92"/>
      <c r="G719" s="92"/>
      <c r="H719" s="92"/>
      <c r="I719" s="119"/>
      <c r="J719" s="119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119"/>
      <c r="V719" s="119"/>
      <c r="W719" s="119"/>
      <c r="X719" s="119"/>
      <c r="Y719" s="119"/>
      <c r="Z719" s="23"/>
      <c r="AA719" s="119"/>
      <c r="AB719" s="337"/>
      <c r="AC719" s="115"/>
      <c r="AD719" s="102"/>
      <c r="AE719" s="4"/>
      <c r="AF719" s="103"/>
      <c r="AG719" s="104"/>
      <c r="AH719" s="105"/>
      <c r="AI719" s="106"/>
      <c r="AJ719" s="109"/>
      <c r="AK719" s="111"/>
      <c r="AL719" s="338"/>
      <c r="AM719" s="339"/>
      <c r="AN719" s="340"/>
      <c r="AO719" s="341"/>
      <c r="AP719" s="115"/>
      <c r="AQ719" s="341"/>
      <c r="AR719" s="115"/>
      <c r="AS719" s="341"/>
      <c r="AT719" s="115"/>
      <c r="AU719" s="341"/>
      <c r="AV719" s="115"/>
      <c r="AW719" s="115"/>
      <c r="AX719" s="115"/>
      <c r="AY719" s="115"/>
      <c r="AZ719" s="119"/>
      <c r="CD719" s="119"/>
    </row>
    <row r="720" ht="21.0" customHeight="1">
      <c r="A720" s="119"/>
      <c r="B720" s="90"/>
      <c r="C720" s="119"/>
      <c r="D720" s="332"/>
      <c r="E720" s="90"/>
      <c r="F720" s="92"/>
      <c r="G720" s="92"/>
      <c r="H720" s="92"/>
      <c r="I720" s="119"/>
      <c r="J720" s="119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119"/>
      <c r="V720" s="119"/>
      <c r="W720" s="119"/>
      <c r="X720" s="119"/>
      <c r="Y720" s="119"/>
      <c r="Z720" s="23"/>
      <c r="AA720" s="119"/>
      <c r="AB720" s="337"/>
      <c r="AC720" s="115"/>
      <c r="AD720" s="102"/>
      <c r="AE720" s="4"/>
      <c r="AF720" s="103"/>
      <c r="AG720" s="104"/>
      <c r="AH720" s="105"/>
      <c r="AI720" s="106"/>
      <c r="AJ720" s="109"/>
      <c r="AK720" s="111"/>
      <c r="AL720" s="338"/>
      <c r="AM720" s="339"/>
      <c r="AN720" s="340"/>
      <c r="AO720" s="341"/>
      <c r="AP720" s="115"/>
      <c r="AQ720" s="341"/>
      <c r="AR720" s="115"/>
      <c r="AS720" s="341"/>
      <c r="AT720" s="115"/>
      <c r="AU720" s="341"/>
      <c r="AV720" s="115"/>
      <c r="AW720" s="115"/>
      <c r="AX720" s="115"/>
      <c r="AY720" s="115"/>
      <c r="AZ720" s="119"/>
      <c r="CD720" s="119"/>
    </row>
    <row r="721" ht="21.0" customHeight="1">
      <c r="A721" s="119"/>
      <c r="B721" s="90"/>
      <c r="C721" s="119"/>
      <c r="D721" s="332"/>
      <c r="E721" s="90"/>
      <c r="F721" s="92"/>
      <c r="G721" s="92"/>
      <c r="H721" s="92"/>
      <c r="I721" s="119"/>
      <c r="J721" s="119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119"/>
      <c r="V721" s="119"/>
      <c r="W721" s="119"/>
      <c r="X721" s="119"/>
      <c r="Y721" s="119"/>
      <c r="Z721" s="23"/>
      <c r="AA721" s="119"/>
      <c r="AB721" s="337"/>
      <c r="AC721" s="115"/>
      <c r="AD721" s="102"/>
      <c r="AE721" s="4"/>
      <c r="AF721" s="103"/>
      <c r="AG721" s="104"/>
      <c r="AH721" s="105"/>
      <c r="AI721" s="106"/>
      <c r="AJ721" s="109"/>
      <c r="AK721" s="111"/>
      <c r="AL721" s="338"/>
      <c r="AM721" s="339"/>
      <c r="AN721" s="340"/>
      <c r="AO721" s="341"/>
      <c r="AP721" s="115"/>
      <c r="AQ721" s="341"/>
      <c r="AR721" s="115"/>
      <c r="AS721" s="341"/>
      <c r="AT721" s="115"/>
      <c r="AU721" s="341"/>
      <c r="AV721" s="115"/>
      <c r="AW721" s="115"/>
      <c r="AX721" s="115"/>
      <c r="AY721" s="115"/>
      <c r="AZ721" s="119"/>
      <c r="CD721" s="119"/>
    </row>
    <row r="722" ht="21.0" customHeight="1">
      <c r="A722" s="119"/>
      <c r="B722" s="90"/>
      <c r="C722" s="119"/>
      <c r="D722" s="332"/>
      <c r="E722" s="90"/>
      <c r="F722" s="92"/>
      <c r="G722" s="92"/>
      <c r="H722" s="92"/>
      <c r="I722" s="119"/>
      <c r="J722" s="119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119"/>
      <c r="V722" s="119"/>
      <c r="W722" s="119"/>
      <c r="X722" s="119"/>
      <c r="Y722" s="119"/>
      <c r="Z722" s="23"/>
      <c r="AA722" s="119"/>
      <c r="AB722" s="337"/>
      <c r="AC722" s="115"/>
      <c r="AD722" s="102"/>
      <c r="AE722" s="4"/>
      <c r="AF722" s="103"/>
      <c r="AG722" s="104"/>
      <c r="AH722" s="105"/>
      <c r="AI722" s="106"/>
      <c r="AJ722" s="109"/>
      <c r="AK722" s="111"/>
      <c r="AL722" s="338"/>
      <c r="AM722" s="339"/>
      <c r="AN722" s="340"/>
      <c r="AO722" s="341"/>
      <c r="AP722" s="115"/>
      <c r="AQ722" s="341"/>
      <c r="AR722" s="115"/>
      <c r="AS722" s="341"/>
      <c r="AT722" s="115"/>
      <c r="AU722" s="341"/>
      <c r="AV722" s="115"/>
      <c r="AW722" s="115"/>
      <c r="AX722" s="115"/>
      <c r="AY722" s="115"/>
      <c r="AZ722" s="119"/>
      <c r="CD722" s="119"/>
    </row>
    <row r="723" ht="21.0" customHeight="1">
      <c r="A723" s="119"/>
      <c r="B723" s="90"/>
      <c r="C723" s="119"/>
      <c r="D723" s="332"/>
      <c r="E723" s="90"/>
      <c r="F723" s="92"/>
      <c r="G723" s="92"/>
      <c r="H723" s="92"/>
      <c r="I723" s="119"/>
      <c r="J723" s="119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119"/>
      <c r="V723" s="119"/>
      <c r="W723" s="119"/>
      <c r="X723" s="119"/>
      <c r="Y723" s="119"/>
      <c r="Z723" s="23"/>
      <c r="AA723" s="119"/>
      <c r="AB723" s="337"/>
      <c r="AC723" s="115"/>
      <c r="AD723" s="102"/>
      <c r="AE723" s="4"/>
      <c r="AF723" s="103"/>
      <c r="AG723" s="104"/>
      <c r="AH723" s="105"/>
      <c r="AI723" s="106"/>
      <c r="AJ723" s="109"/>
      <c r="AK723" s="111"/>
      <c r="AL723" s="338"/>
      <c r="AM723" s="339"/>
      <c r="AN723" s="340"/>
      <c r="AO723" s="341"/>
      <c r="AP723" s="115"/>
      <c r="AQ723" s="341"/>
      <c r="AR723" s="115"/>
      <c r="AS723" s="341"/>
      <c r="AT723" s="115"/>
      <c r="AU723" s="341"/>
      <c r="AV723" s="115"/>
      <c r="AW723" s="115"/>
      <c r="AX723" s="115"/>
      <c r="AY723" s="115"/>
      <c r="AZ723" s="119"/>
      <c r="CD723" s="119"/>
    </row>
    <row r="724" ht="21.0" customHeight="1">
      <c r="A724" s="119"/>
      <c r="B724" s="90"/>
      <c r="C724" s="119"/>
      <c r="D724" s="332"/>
      <c r="E724" s="90"/>
      <c r="F724" s="92"/>
      <c r="G724" s="92"/>
      <c r="H724" s="92"/>
      <c r="I724" s="119"/>
      <c r="J724" s="119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119"/>
      <c r="V724" s="119"/>
      <c r="W724" s="119"/>
      <c r="X724" s="119"/>
      <c r="Y724" s="119"/>
      <c r="Z724" s="23"/>
      <c r="AA724" s="119"/>
      <c r="AB724" s="337"/>
      <c r="AC724" s="115"/>
      <c r="AD724" s="102"/>
      <c r="AE724" s="4"/>
      <c r="AF724" s="103"/>
      <c r="AG724" s="104"/>
      <c r="AH724" s="105"/>
      <c r="AI724" s="106"/>
      <c r="AJ724" s="109"/>
      <c r="AK724" s="111"/>
      <c r="AL724" s="338"/>
      <c r="AM724" s="339"/>
      <c r="AN724" s="340"/>
      <c r="AO724" s="341"/>
      <c r="AP724" s="115"/>
      <c r="AQ724" s="341"/>
      <c r="AR724" s="115"/>
      <c r="AS724" s="341"/>
      <c r="AT724" s="115"/>
      <c r="AU724" s="341"/>
      <c r="AV724" s="115"/>
      <c r="AW724" s="115"/>
      <c r="AX724" s="115"/>
      <c r="AY724" s="115"/>
      <c r="AZ724" s="119"/>
      <c r="CD724" s="119"/>
    </row>
    <row r="725" ht="21.0" customHeight="1">
      <c r="A725" s="119"/>
      <c r="B725" s="90"/>
      <c r="C725" s="119"/>
      <c r="D725" s="332"/>
      <c r="E725" s="90"/>
      <c r="F725" s="92"/>
      <c r="G725" s="92"/>
      <c r="H725" s="92"/>
      <c r="I725" s="119"/>
      <c r="J725" s="119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119"/>
      <c r="V725" s="119"/>
      <c r="W725" s="119"/>
      <c r="X725" s="119"/>
      <c r="Y725" s="119"/>
      <c r="Z725" s="23"/>
      <c r="AA725" s="119"/>
      <c r="AB725" s="337"/>
      <c r="AC725" s="115"/>
      <c r="AD725" s="102"/>
      <c r="AE725" s="4"/>
      <c r="AF725" s="103"/>
      <c r="AG725" s="104"/>
      <c r="AH725" s="105"/>
      <c r="AI725" s="106"/>
      <c r="AJ725" s="109"/>
      <c r="AK725" s="111"/>
      <c r="AL725" s="338"/>
      <c r="AM725" s="339"/>
      <c r="AN725" s="340"/>
      <c r="AO725" s="341"/>
      <c r="AP725" s="115"/>
      <c r="AQ725" s="341"/>
      <c r="AR725" s="115"/>
      <c r="AS725" s="341"/>
      <c r="AT725" s="115"/>
      <c r="AU725" s="341"/>
      <c r="AV725" s="115"/>
      <c r="AW725" s="115"/>
      <c r="AX725" s="115"/>
      <c r="AY725" s="115"/>
      <c r="AZ725" s="119"/>
      <c r="CD725" s="119"/>
    </row>
    <row r="726" ht="21.0" customHeight="1">
      <c r="A726" s="119"/>
      <c r="B726" s="90"/>
      <c r="C726" s="119"/>
      <c r="D726" s="332"/>
      <c r="E726" s="90"/>
      <c r="F726" s="92"/>
      <c r="G726" s="92"/>
      <c r="H726" s="92"/>
      <c r="I726" s="119"/>
      <c r="J726" s="119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119"/>
      <c r="V726" s="119"/>
      <c r="W726" s="119"/>
      <c r="X726" s="119"/>
      <c r="Y726" s="119"/>
      <c r="Z726" s="23"/>
      <c r="AA726" s="119"/>
      <c r="AB726" s="337"/>
      <c r="AC726" s="115"/>
      <c r="AD726" s="102"/>
      <c r="AE726" s="4"/>
      <c r="AF726" s="103"/>
      <c r="AG726" s="104"/>
      <c r="AH726" s="105"/>
      <c r="AI726" s="106"/>
      <c r="AJ726" s="109"/>
      <c r="AK726" s="111"/>
      <c r="AL726" s="338"/>
      <c r="AM726" s="339"/>
      <c r="AN726" s="340"/>
      <c r="AO726" s="341"/>
      <c r="AP726" s="115"/>
      <c r="AQ726" s="341"/>
      <c r="AR726" s="115"/>
      <c r="AS726" s="341"/>
      <c r="AT726" s="115"/>
      <c r="AU726" s="341"/>
      <c r="AV726" s="115"/>
      <c r="AW726" s="115"/>
      <c r="AX726" s="115"/>
      <c r="AY726" s="115"/>
      <c r="AZ726" s="119"/>
      <c r="CD726" s="119"/>
    </row>
    <row r="727" ht="21.0" customHeight="1">
      <c r="A727" s="119"/>
      <c r="B727" s="90"/>
      <c r="C727" s="119"/>
      <c r="D727" s="332"/>
      <c r="E727" s="90"/>
      <c r="F727" s="92"/>
      <c r="G727" s="92"/>
      <c r="H727" s="92"/>
      <c r="I727" s="119"/>
      <c r="J727" s="119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119"/>
      <c r="V727" s="119"/>
      <c r="W727" s="119"/>
      <c r="X727" s="119"/>
      <c r="Y727" s="119"/>
      <c r="Z727" s="23"/>
      <c r="AA727" s="119"/>
      <c r="AB727" s="337"/>
      <c r="AC727" s="115"/>
      <c r="AD727" s="102"/>
      <c r="AE727" s="4"/>
      <c r="AF727" s="103"/>
      <c r="AG727" s="104"/>
      <c r="AH727" s="105"/>
      <c r="AI727" s="106"/>
      <c r="AJ727" s="109"/>
      <c r="AK727" s="111"/>
      <c r="AL727" s="338"/>
      <c r="AM727" s="339"/>
      <c r="AN727" s="340"/>
      <c r="AO727" s="341"/>
      <c r="AP727" s="115"/>
      <c r="AQ727" s="341"/>
      <c r="AR727" s="115"/>
      <c r="AS727" s="341"/>
      <c r="AT727" s="115"/>
      <c r="AU727" s="341"/>
      <c r="AV727" s="115"/>
      <c r="AW727" s="115"/>
      <c r="AX727" s="115"/>
      <c r="AY727" s="115"/>
      <c r="AZ727" s="119"/>
      <c r="CD727" s="119"/>
    </row>
    <row r="728" ht="21.0" customHeight="1">
      <c r="A728" s="119"/>
      <c r="B728" s="90"/>
      <c r="C728" s="119"/>
      <c r="D728" s="332"/>
      <c r="E728" s="90"/>
      <c r="F728" s="92"/>
      <c r="G728" s="92"/>
      <c r="H728" s="92"/>
      <c r="I728" s="119"/>
      <c r="J728" s="119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119"/>
      <c r="V728" s="119"/>
      <c r="W728" s="119"/>
      <c r="X728" s="119"/>
      <c r="Y728" s="119"/>
      <c r="Z728" s="23"/>
      <c r="AA728" s="119"/>
      <c r="AB728" s="337"/>
      <c r="AC728" s="115"/>
      <c r="AD728" s="102"/>
      <c r="AE728" s="4"/>
      <c r="AF728" s="103"/>
      <c r="AG728" s="104"/>
      <c r="AH728" s="105"/>
      <c r="AI728" s="106"/>
      <c r="AJ728" s="109"/>
      <c r="AK728" s="111"/>
      <c r="AL728" s="338"/>
      <c r="AM728" s="339"/>
      <c r="AN728" s="340"/>
      <c r="AO728" s="341"/>
      <c r="AP728" s="115"/>
      <c r="AQ728" s="341"/>
      <c r="AR728" s="115"/>
      <c r="AS728" s="341"/>
      <c r="AT728" s="115"/>
      <c r="AU728" s="341"/>
      <c r="AV728" s="115"/>
      <c r="AW728" s="115"/>
      <c r="AX728" s="115"/>
      <c r="AY728" s="115"/>
      <c r="AZ728" s="119"/>
      <c r="CD728" s="119"/>
    </row>
    <row r="729" ht="21.0" customHeight="1">
      <c r="A729" s="119"/>
      <c r="B729" s="90"/>
      <c r="C729" s="119"/>
      <c r="D729" s="332"/>
      <c r="E729" s="90"/>
      <c r="F729" s="92"/>
      <c r="G729" s="92"/>
      <c r="H729" s="92"/>
      <c r="I729" s="119"/>
      <c r="J729" s="119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119"/>
      <c r="V729" s="119"/>
      <c r="W729" s="119"/>
      <c r="X729" s="119"/>
      <c r="Y729" s="119"/>
      <c r="Z729" s="23"/>
      <c r="AA729" s="119"/>
      <c r="AB729" s="337"/>
      <c r="AC729" s="115"/>
      <c r="AD729" s="102"/>
      <c r="AE729" s="4"/>
      <c r="AF729" s="103"/>
      <c r="AG729" s="104"/>
      <c r="AH729" s="105"/>
      <c r="AI729" s="106"/>
      <c r="AJ729" s="109"/>
      <c r="AK729" s="111"/>
      <c r="AL729" s="338"/>
      <c r="AM729" s="339"/>
      <c r="AN729" s="340"/>
      <c r="AO729" s="341"/>
      <c r="AP729" s="115"/>
      <c r="AQ729" s="341"/>
      <c r="AR729" s="115"/>
      <c r="AS729" s="341"/>
      <c r="AT729" s="115"/>
      <c r="AU729" s="341"/>
      <c r="AV729" s="115"/>
      <c r="AW729" s="115"/>
      <c r="AX729" s="115"/>
      <c r="AY729" s="115"/>
      <c r="AZ729" s="119"/>
      <c r="CD729" s="119"/>
    </row>
    <row r="730" ht="21.0" customHeight="1">
      <c r="A730" s="119"/>
      <c r="B730" s="90"/>
      <c r="C730" s="119"/>
      <c r="D730" s="332"/>
      <c r="E730" s="90"/>
      <c r="F730" s="92"/>
      <c r="G730" s="92"/>
      <c r="H730" s="92"/>
      <c r="I730" s="119"/>
      <c r="J730" s="119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119"/>
      <c r="V730" s="119"/>
      <c r="W730" s="119"/>
      <c r="X730" s="119"/>
      <c r="Y730" s="119"/>
      <c r="Z730" s="23"/>
      <c r="AA730" s="119"/>
      <c r="AB730" s="337"/>
      <c r="AC730" s="115"/>
      <c r="AD730" s="102"/>
      <c r="AE730" s="4"/>
      <c r="AF730" s="103"/>
      <c r="AG730" s="104"/>
      <c r="AH730" s="105"/>
      <c r="AI730" s="106"/>
      <c r="AJ730" s="109"/>
      <c r="AK730" s="111"/>
      <c r="AL730" s="338"/>
      <c r="AM730" s="339"/>
      <c r="AN730" s="340"/>
      <c r="AO730" s="341"/>
      <c r="AP730" s="115"/>
      <c r="AQ730" s="341"/>
      <c r="AR730" s="115"/>
      <c r="AS730" s="341"/>
      <c r="AT730" s="115"/>
      <c r="AU730" s="341"/>
      <c r="AV730" s="115"/>
      <c r="AW730" s="115"/>
      <c r="AX730" s="115"/>
      <c r="AY730" s="115"/>
      <c r="AZ730" s="119"/>
      <c r="CD730" s="119"/>
    </row>
    <row r="731" ht="21.0" customHeight="1">
      <c r="A731" s="119"/>
      <c r="B731" s="90"/>
      <c r="C731" s="119"/>
      <c r="D731" s="332"/>
      <c r="E731" s="90"/>
      <c r="F731" s="92"/>
      <c r="G731" s="92"/>
      <c r="H731" s="92"/>
      <c r="I731" s="119"/>
      <c r="J731" s="119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119"/>
      <c r="V731" s="119"/>
      <c r="W731" s="119"/>
      <c r="X731" s="119"/>
      <c r="Y731" s="119"/>
      <c r="Z731" s="23"/>
      <c r="AA731" s="119"/>
      <c r="AB731" s="337"/>
      <c r="AC731" s="115"/>
      <c r="AD731" s="102"/>
      <c r="AE731" s="4"/>
      <c r="AF731" s="103"/>
      <c r="AG731" s="104"/>
      <c r="AH731" s="105"/>
      <c r="AI731" s="106"/>
      <c r="AJ731" s="109"/>
      <c r="AK731" s="111"/>
      <c r="AL731" s="338"/>
      <c r="AM731" s="339"/>
      <c r="AN731" s="340"/>
      <c r="AO731" s="341"/>
      <c r="AP731" s="115"/>
      <c r="AQ731" s="341"/>
      <c r="AR731" s="115"/>
      <c r="AS731" s="341"/>
      <c r="AT731" s="115"/>
      <c r="AU731" s="341"/>
      <c r="AV731" s="115"/>
      <c r="AW731" s="115"/>
      <c r="AX731" s="115"/>
      <c r="AY731" s="115"/>
      <c r="AZ731" s="119"/>
      <c r="CD731" s="119"/>
    </row>
    <row r="732" ht="21.0" customHeight="1">
      <c r="A732" s="119"/>
      <c r="B732" s="90"/>
      <c r="C732" s="119"/>
      <c r="D732" s="332"/>
      <c r="E732" s="90"/>
      <c r="F732" s="92"/>
      <c r="G732" s="92"/>
      <c r="H732" s="92"/>
      <c r="I732" s="119"/>
      <c r="J732" s="119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119"/>
      <c r="V732" s="119"/>
      <c r="W732" s="119"/>
      <c r="X732" s="119"/>
      <c r="Y732" s="119"/>
      <c r="Z732" s="23"/>
      <c r="AA732" s="119"/>
      <c r="AB732" s="337"/>
      <c r="AC732" s="115"/>
      <c r="AD732" s="102"/>
      <c r="AE732" s="4"/>
      <c r="AF732" s="103"/>
      <c r="AG732" s="104"/>
      <c r="AH732" s="105"/>
      <c r="AI732" s="106"/>
      <c r="AJ732" s="109"/>
      <c r="AK732" s="111"/>
      <c r="AL732" s="338"/>
      <c r="AM732" s="339"/>
      <c r="AN732" s="340"/>
      <c r="AO732" s="341"/>
      <c r="AP732" s="115"/>
      <c r="AQ732" s="341"/>
      <c r="AR732" s="115"/>
      <c r="AS732" s="341"/>
      <c r="AT732" s="115"/>
      <c r="AU732" s="341"/>
      <c r="AV732" s="115"/>
      <c r="AW732" s="115"/>
      <c r="AX732" s="115"/>
      <c r="AY732" s="115"/>
      <c r="AZ732" s="119"/>
      <c r="CD732" s="119"/>
    </row>
    <row r="733" ht="21.0" customHeight="1">
      <c r="A733" s="119"/>
      <c r="B733" s="90"/>
      <c r="C733" s="119"/>
      <c r="D733" s="332"/>
      <c r="E733" s="90"/>
      <c r="F733" s="92"/>
      <c r="G733" s="92"/>
      <c r="H733" s="92"/>
      <c r="I733" s="119"/>
      <c r="J733" s="119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119"/>
      <c r="V733" s="119"/>
      <c r="W733" s="119"/>
      <c r="X733" s="119"/>
      <c r="Y733" s="119"/>
      <c r="Z733" s="23"/>
      <c r="AA733" s="119"/>
      <c r="AB733" s="337"/>
      <c r="AC733" s="115"/>
      <c r="AD733" s="102"/>
      <c r="AE733" s="4"/>
      <c r="AF733" s="103"/>
      <c r="AG733" s="104"/>
      <c r="AH733" s="105"/>
      <c r="AI733" s="106"/>
      <c r="AJ733" s="109"/>
      <c r="AK733" s="111"/>
      <c r="AL733" s="338"/>
      <c r="AM733" s="339"/>
      <c r="AN733" s="340"/>
      <c r="AO733" s="341"/>
      <c r="AP733" s="115"/>
      <c r="AQ733" s="341"/>
      <c r="AR733" s="115"/>
      <c r="AS733" s="341"/>
      <c r="AT733" s="115"/>
      <c r="AU733" s="341"/>
      <c r="AV733" s="115"/>
      <c r="AW733" s="115"/>
      <c r="AX733" s="115"/>
      <c r="AY733" s="115"/>
      <c r="AZ733" s="119"/>
      <c r="CD733" s="119"/>
    </row>
    <row r="734" ht="21.0" customHeight="1">
      <c r="A734" s="119"/>
      <c r="B734" s="90"/>
      <c r="C734" s="119"/>
      <c r="D734" s="332"/>
      <c r="E734" s="90"/>
      <c r="F734" s="92"/>
      <c r="G734" s="92"/>
      <c r="H734" s="92"/>
      <c r="I734" s="119"/>
      <c r="J734" s="119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119"/>
      <c r="V734" s="119"/>
      <c r="W734" s="119"/>
      <c r="X734" s="119"/>
      <c r="Y734" s="119"/>
      <c r="Z734" s="23"/>
      <c r="AA734" s="119"/>
      <c r="AB734" s="337"/>
      <c r="AC734" s="115"/>
      <c r="AD734" s="102"/>
      <c r="AE734" s="4"/>
      <c r="AF734" s="103"/>
      <c r="AG734" s="104"/>
      <c r="AH734" s="105"/>
      <c r="AI734" s="106"/>
      <c r="AJ734" s="109"/>
      <c r="AK734" s="111"/>
      <c r="AL734" s="338"/>
      <c r="AM734" s="339"/>
      <c r="AN734" s="340"/>
      <c r="AO734" s="341"/>
      <c r="AP734" s="115"/>
      <c r="AQ734" s="341"/>
      <c r="AR734" s="115"/>
      <c r="AS734" s="341"/>
      <c r="AT734" s="115"/>
      <c r="AU734" s="341"/>
      <c r="AV734" s="115"/>
      <c r="AW734" s="115"/>
      <c r="AX734" s="115"/>
      <c r="AY734" s="115"/>
      <c r="AZ734" s="119"/>
      <c r="CD734" s="119"/>
    </row>
    <row r="735" ht="21.0" customHeight="1">
      <c r="A735" s="119"/>
      <c r="B735" s="90"/>
      <c r="C735" s="119"/>
      <c r="D735" s="332"/>
      <c r="E735" s="90"/>
      <c r="F735" s="92"/>
      <c r="G735" s="92"/>
      <c r="H735" s="92"/>
      <c r="I735" s="119"/>
      <c r="J735" s="119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119"/>
      <c r="V735" s="119"/>
      <c r="W735" s="119"/>
      <c r="X735" s="119"/>
      <c r="Y735" s="119"/>
      <c r="Z735" s="23"/>
      <c r="AA735" s="119"/>
      <c r="AB735" s="337"/>
      <c r="AC735" s="115"/>
      <c r="AD735" s="102"/>
      <c r="AE735" s="4"/>
      <c r="AF735" s="103"/>
      <c r="AG735" s="104"/>
      <c r="AH735" s="105"/>
      <c r="AI735" s="106"/>
      <c r="AJ735" s="109"/>
      <c r="AK735" s="111"/>
      <c r="AL735" s="338"/>
      <c r="AM735" s="339"/>
      <c r="AN735" s="340"/>
      <c r="AO735" s="341"/>
      <c r="AP735" s="115"/>
      <c r="AQ735" s="341"/>
      <c r="AR735" s="115"/>
      <c r="AS735" s="341"/>
      <c r="AT735" s="115"/>
      <c r="AU735" s="341"/>
      <c r="AV735" s="115"/>
      <c r="AW735" s="115"/>
      <c r="AX735" s="115"/>
      <c r="AY735" s="115"/>
      <c r="AZ735" s="119"/>
      <c r="CD735" s="119"/>
    </row>
    <row r="736" ht="21.0" customHeight="1">
      <c r="A736" s="119"/>
      <c r="B736" s="90"/>
      <c r="C736" s="119"/>
      <c r="D736" s="332"/>
      <c r="E736" s="90"/>
      <c r="F736" s="92"/>
      <c r="G736" s="92"/>
      <c r="H736" s="92"/>
      <c r="I736" s="119"/>
      <c r="J736" s="119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119"/>
      <c r="V736" s="119"/>
      <c r="W736" s="119"/>
      <c r="X736" s="119"/>
      <c r="Y736" s="119"/>
      <c r="Z736" s="23"/>
      <c r="AA736" s="119"/>
      <c r="AB736" s="337"/>
      <c r="AC736" s="115"/>
      <c r="AD736" s="102"/>
      <c r="AE736" s="4"/>
      <c r="AF736" s="103"/>
      <c r="AG736" s="104"/>
      <c r="AH736" s="105"/>
      <c r="AI736" s="106"/>
      <c r="AJ736" s="109"/>
      <c r="AK736" s="111"/>
      <c r="AL736" s="338"/>
      <c r="AM736" s="339"/>
      <c r="AN736" s="340"/>
      <c r="AO736" s="341"/>
      <c r="AP736" s="115"/>
      <c r="AQ736" s="341"/>
      <c r="AR736" s="115"/>
      <c r="AS736" s="341"/>
      <c r="AT736" s="115"/>
      <c r="AU736" s="341"/>
      <c r="AV736" s="115"/>
      <c r="AW736" s="115"/>
      <c r="AX736" s="115"/>
      <c r="AY736" s="115"/>
      <c r="AZ736" s="119"/>
      <c r="CD736" s="119"/>
    </row>
    <row r="737" ht="21.0" customHeight="1">
      <c r="A737" s="119"/>
      <c r="B737" s="90"/>
      <c r="C737" s="119"/>
      <c r="D737" s="332"/>
      <c r="E737" s="90"/>
      <c r="F737" s="92"/>
      <c r="G737" s="92"/>
      <c r="H737" s="92"/>
      <c r="I737" s="119"/>
      <c r="J737" s="119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119"/>
      <c r="V737" s="119"/>
      <c r="W737" s="119"/>
      <c r="X737" s="119"/>
      <c r="Y737" s="119"/>
      <c r="Z737" s="23"/>
      <c r="AA737" s="119"/>
      <c r="AB737" s="337"/>
      <c r="AC737" s="115"/>
      <c r="AD737" s="102"/>
      <c r="AE737" s="4"/>
      <c r="AF737" s="103"/>
      <c r="AG737" s="104"/>
      <c r="AH737" s="105"/>
      <c r="AI737" s="106"/>
      <c r="AJ737" s="109"/>
      <c r="AK737" s="111"/>
      <c r="AL737" s="338"/>
      <c r="AM737" s="339"/>
      <c r="AN737" s="340"/>
      <c r="AO737" s="341"/>
      <c r="AP737" s="115"/>
      <c r="AQ737" s="341"/>
      <c r="AR737" s="115"/>
      <c r="AS737" s="341"/>
      <c r="AT737" s="115"/>
      <c r="AU737" s="341"/>
      <c r="AV737" s="115"/>
      <c r="AW737" s="115"/>
      <c r="AX737" s="115"/>
      <c r="AY737" s="115"/>
      <c r="AZ737" s="119"/>
      <c r="CD737" s="119"/>
    </row>
    <row r="738" ht="21.0" customHeight="1">
      <c r="A738" s="119"/>
      <c r="B738" s="90"/>
      <c r="C738" s="119"/>
      <c r="D738" s="332"/>
      <c r="E738" s="90"/>
      <c r="F738" s="92"/>
      <c r="G738" s="92"/>
      <c r="H738" s="92"/>
      <c r="I738" s="119"/>
      <c r="J738" s="119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119"/>
      <c r="V738" s="119"/>
      <c r="W738" s="119"/>
      <c r="X738" s="119"/>
      <c r="Y738" s="119"/>
      <c r="Z738" s="23"/>
      <c r="AA738" s="119"/>
      <c r="AB738" s="337"/>
      <c r="AC738" s="115"/>
      <c r="AD738" s="102"/>
      <c r="AE738" s="4"/>
      <c r="AF738" s="103"/>
      <c r="AG738" s="104"/>
      <c r="AH738" s="105"/>
      <c r="AI738" s="106"/>
      <c r="AJ738" s="109"/>
      <c r="AK738" s="111"/>
      <c r="AL738" s="338"/>
      <c r="AM738" s="339"/>
      <c r="AN738" s="340"/>
      <c r="AO738" s="341"/>
      <c r="AP738" s="115"/>
      <c r="AQ738" s="341"/>
      <c r="AR738" s="115"/>
      <c r="AS738" s="341"/>
      <c r="AT738" s="115"/>
      <c r="AU738" s="341"/>
      <c r="AV738" s="115"/>
      <c r="AW738" s="115"/>
      <c r="AX738" s="115"/>
      <c r="AY738" s="115"/>
      <c r="AZ738" s="119"/>
      <c r="CD738" s="119"/>
    </row>
    <row r="739" ht="21.0" customHeight="1">
      <c r="A739" s="119"/>
      <c r="B739" s="90"/>
      <c r="C739" s="119"/>
      <c r="D739" s="332"/>
      <c r="E739" s="90"/>
      <c r="F739" s="92"/>
      <c r="G739" s="92"/>
      <c r="H739" s="92"/>
      <c r="I739" s="119"/>
      <c r="J739" s="119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119"/>
      <c r="V739" s="119"/>
      <c r="W739" s="119"/>
      <c r="X739" s="119"/>
      <c r="Y739" s="119"/>
      <c r="Z739" s="23"/>
      <c r="AA739" s="119"/>
      <c r="AB739" s="337"/>
      <c r="AC739" s="115"/>
      <c r="AD739" s="102"/>
      <c r="AE739" s="4"/>
      <c r="AF739" s="103"/>
      <c r="AG739" s="104"/>
      <c r="AH739" s="105"/>
      <c r="AI739" s="106"/>
      <c r="AJ739" s="109"/>
      <c r="AK739" s="111"/>
      <c r="AL739" s="338"/>
      <c r="AM739" s="339"/>
      <c r="AN739" s="340"/>
      <c r="AO739" s="341"/>
      <c r="AP739" s="115"/>
      <c r="AQ739" s="341"/>
      <c r="AR739" s="115"/>
      <c r="AS739" s="341"/>
      <c r="AT739" s="115"/>
      <c r="AU739" s="341"/>
      <c r="AV739" s="115"/>
      <c r="AW739" s="115"/>
      <c r="AX739" s="115"/>
      <c r="AY739" s="115"/>
      <c r="AZ739" s="119"/>
      <c r="CD739" s="119"/>
    </row>
    <row r="740" ht="21.0" customHeight="1">
      <c r="A740" s="119"/>
      <c r="B740" s="90"/>
      <c r="C740" s="119"/>
      <c r="D740" s="332"/>
      <c r="E740" s="90"/>
      <c r="F740" s="92"/>
      <c r="G740" s="92"/>
      <c r="H740" s="92"/>
      <c r="I740" s="119"/>
      <c r="J740" s="119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119"/>
      <c r="V740" s="119"/>
      <c r="W740" s="119"/>
      <c r="X740" s="119"/>
      <c r="Y740" s="119"/>
      <c r="Z740" s="23"/>
      <c r="AA740" s="119"/>
      <c r="AB740" s="337"/>
      <c r="AC740" s="115"/>
      <c r="AD740" s="102"/>
      <c r="AE740" s="4"/>
      <c r="AF740" s="103"/>
      <c r="AG740" s="104"/>
      <c r="AH740" s="105"/>
      <c r="AI740" s="106"/>
      <c r="AJ740" s="109"/>
      <c r="AK740" s="111"/>
      <c r="AL740" s="338"/>
      <c r="AM740" s="339"/>
      <c r="AN740" s="340"/>
      <c r="AO740" s="341"/>
      <c r="AP740" s="115"/>
      <c r="AQ740" s="341"/>
      <c r="AR740" s="115"/>
      <c r="AS740" s="341"/>
      <c r="AT740" s="115"/>
      <c r="AU740" s="341"/>
      <c r="AV740" s="115"/>
      <c r="AW740" s="115"/>
      <c r="AX740" s="115"/>
      <c r="AY740" s="115"/>
      <c r="AZ740" s="119"/>
      <c r="CD740" s="119"/>
    </row>
    <row r="741" ht="21.0" customHeight="1">
      <c r="A741" s="119"/>
      <c r="B741" s="90"/>
      <c r="C741" s="119"/>
      <c r="D741" s="332"/>
      <c r="E741" s="90"/>
      <c r="F741" s="92"/>
      <c r="G741" s="92"/>
      <c r="H741" s="92"/>
      <c r="I741" s="119"/>
      <c r="J741" s="119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119"/>
      <c r="V741" s="119"/>
      <c r="W741" s="119"/>
      <c r="X741" s="119"/>
      <c r="Y741" s="119"/>
      <c r="Z741" s="23"/>
      <c r="AA741" s="119"/>
      <c r="AB741" s="337"/>
      <c r="AC741" s="115"/>
      <c r="AD741" s="102"/>
      <c r="AE741" s="4"/>
      <c r="AF741" s="103"/>
      <c r="AG741" s="104"/>
      <c r="AH741" s="105"/>
      <c r="AI741" s="106"/>
      <c r="AJ741" s="109"/>
      <c r="AK741" s="111"/>
      <c r="AL741" s="338"/>
      <c r="AM741" s="339"/>
      <c r="AN741" s="340"/>
      <c r="AO741" s="341"/>
      <c r="AP741" s="115"/>
      <c r="AQ741" s="341"/>
      <c r="AR741" s="115"/>
      <c r="AS741" s="341"/>
      <c r="AT741" s="115"/>
      <c r="AU741" s="341"/>
      <c r="AV741" s="115"/>
      <c r="AW741" s="115"/>
      <c r="AX741" s="115"/>
      <c r="AY741" s="115"/>
      <c r="AZ741" s="119"/>
      <c r="CD741" s="119"/>
    </row>
    <row r="742" ht="21.0" customHeight="1">
      <c r="A742" s="119"/>
      <c r="B742" s="90"/>
      <c r="C742" s="119"/>
      <c r="D742" s="332"/>
      <c r="E742" s="90"/>
      <c r="F742" s="92"/>
      <c r="G742" s="92"/>
      <c r="H742" s="92"/>
      <c r="I742" s="119"/>
      <c r="J742" s="119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119"/>
      <c r="V742" s="119"/>
      <c r="W742" s="119"/>
      <c r="X742" s="119"/>
      <c r="Y742" s="119"/>
      <c r="Z742" s="23"/>
      <c r="AA742" s="119"/>
      <c r="AB742" s="337"/>
      <c r="AC742" s="115"/>
      <c r="AD742" s="102"/>
      <c r="AE742" s="4"/>
      <c r="AF742" s="103"/>
      <c r="AG742" s="104"/>
      <c r="AH742" s="105"/>
      <c r="AI742" s="106"/>
      <c r="AJ742" s="109"/>
      <c r="AK742" s="111"/>
      <c r="AL742" s="338"/>
      <c r="AM742" s="339"/>
      <c r="AN742" s="340"/>
      <c r="AO742" s="341"/>
      <c r="AP742" s="115"/>
      <c r="AQ742" s="341"/>
      <c r="AR742" s="115"/>
      <c r="AS742" s="341"/>
      <c r="AT742" s="115"/>
      <c r="AU742" s="341"/>
      <c r="AV742" s="115"/>
      <c r="AW742" s="115"/>
      <c r="AX742" s="115"/>
      <c r="AY742" s="115"/>
      <c r="AZ742" s="119"/>
      <c r="CD742" s="119"/>
    </row>
    <row r="743" ht="21.0" customHeight="1">
      <c r="A743" s="119"/>
      <c r="B743" s="90"/>
      <c r="C743" s="119"/>
      <c r="D743" s="332"/>
      <c r="E743" s="90"/>
      <c r="F743" s="92"/>
      <c r="G743" s="92"/>
      <c r="H743" s="92"/>
      <c r="I743" s="119"/>
      <c r="J743" s="119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119"/>
      <c r="V743" s="119"/>
      <c r="W743" s="119"/>
      <c r="X743" s="119"/>
      <c r="Y743" s="119"/>
      <c r="Z743" s="23"/>
      <c r="AA743" s="119"/>
      <c r="AB743" s="337"/>
      <c r="AC743" s="115"/>
      <c r="AD743" s="102"/>
      <c r="AE743" s="4"/>
      <c r="AF743" s="103"/>
      <c r="AG743" s="104"/>
      <c r="AH743" s="105"/>
      <c r="AI743" s="106"/>
      <c r="AJ743" s="109"/>
      <c r="AK743" s="111"/>
      <c r="AL743" s="338"/>
      <c r="AM743" s="339"/>
      <c r="AN743" s="340"/>
      <c r="AO743" s="341"/>
      <c r="AP743" s="115"/>
      <c r="AQ743" s="341"/>
      <c r="AR743" s="115"/>
      <c r="AS743" s="341"/>
      <c r="AT743" s="115"/>
      <c r="AU743" s="341"/>
      <c r="AV743" s="115"/>
      <c r="AW743" s="115"/>
      <c r="AX743" s="115"/>
      <c r="AY743" s="115"/>
      <c r="AZ743" s="119"/>
      <c r="CD743" s="119"/>
    </row>
    <row r="744" ht="21.0" customHeight="1">
      <c r="A744" s="119"/>
      <c r="B744" s="90"/>
      <c r="C744" s="119"/>
      <c r="D744" s="332"/>
      <c r="E744" s="90"/>
      <c r="F744" s="92"/>
      <c r="G744" s="92"/>
      <c r="H744" s="92"/>
      <c r="I744" s="119"/>
      <c r="J744" s="119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119"/>
      <c r="V744" s="119"/>
      <c r="W744" s="119"/>
      <c r="X744" s="119"/>
      <c r="Y744" s="119"/>
      <c r="Z744" s="23"/>
      <c r="AA744" s="119"/>
      <c r="AB744" s="337"/>
      <c r="AC744" s="115"/>
      <c r="AD744" s="102"/>
      <c r="AE744" s="4"/>
      <c r="AF744" s="103"/>
      <c r="AG744" s="104"/>
      <c r="AH744" s="105"/>
      <c r="AI744" s="106"/>
      <c r="AJ744" s="109"/>
      <c r="AK744" s="111"/>
      <c r="AL744" s="338"/>
      <c r="AM744" s="339"/>
      <c r="AN744" s="340"/>
      <c r="AO744" s="341"/>
      <c r="AP744" s="115"/>
      <c r="AQ744" s="341"/>
      <c r="AR744" s="115"/>
      <c r="AS744" s="341"/>
      <c r="AT744" s="115"/>
      <c r="AU744" s="341"/>
      <c r="AV744" s="115"/>
      <c r="AW744" s="115"/>
      <c r="AX744" s="115"/>
      <c r="AY744" s="115"/>
      <c r="AZ744" s="119"/>
      <c r="CD744" s="119"/>
    </row>
    <row r="745" ht="21.0" customHeight="1">
      <c r="A745" s="119"/>
      <c r="B745" s="90"/>
      <c r="C745" s="119"/>
      <c r="D745" s="332"/>
      <c r="E745" s="90"/>
      <c r="F745" s="92"/>
      <c r="G745" s="92"/>
      <c r="H745" s="92"/>
      <c r="I745" s="119"/>
      <c r="J745" s="119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119"/>
      <c r="V745" s="119"/>
      <c r="W745" s="119"/>
      <c r="X745" s="119"/>
      <c r="Y745" s="119"/>
      <c r="Z745" s="23"/>
      <c r="AA745" s="119"/>
      <c r="AB745" s="337"/>
      <c r="AC745" s="115"/>
      <c r="AD745" s="102"/>
      <c r="AE745" s="4"/>
      <c r="AF745" s="103"/>
      <c r="AG745" s="104"/>
      <c r="AH745" s="105"/>
      <c r="AI745" s="106"/>
      <c r="AJ745" s="109"/>
      <c r="AK745" s="111"/>
      <c r="AL745" s="338"/>
      <c r="AM745" s="339"/>
      <c r="AN745" s="340"/>
      <c r="AO745" s="341"/>
      <c r="AP745" s="115"/>
      <c r="AQ745" s="341"/>
      <c r="AR745" s="115"/>
      <c r="AS745" s="341"/>
      <c r="AT745" s="115"/>
      <c r="AU745" s="341"/>
      <c r="AV745" s="115"/>
      <c r="AW745" s="115"/>
      <c r="AX745" s="115"/>
      <c r="AY745" s="115"/>
      <c r="AZ745" s="119"/>
      <c r="CD745" s="119"/>
    </row>
    <row r="746" ht="21.0" customHeight="1">
      <c r="A746" s="119"/>
      <c r="B746" s="90"/>
      <c r="C746" s="119"/>
      <c r="D746" s="332"/>
      <c r="E746" s="90"/>
      <c r="F746" s="92"/>
      <c r="G746" s="92"/>
      <c r="H746" s="92"/>
      <c r="I746" s="119"/>
      <c r="J746" s="119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119"/>
      <c r="V746" s="119"/>
      <c r="W746" s="119"/>
      <c r="X746" s="119"/>
      <c r="Y746" s="119"/>
      <c r="Z746" s="23"/>
      <c r="AA746" s="119"/>
      <c r="AB746" s="337"/>
      <c r="AC746" s="115"/>
      <c r="AD746" s="102"/>
      <c r="AE746" s="4"/>
      <c r="AF746" s="103"/>
      <c r="AG746" s="104"/>
      <c r="AH746" s="105"/>
      <c r="AI746" s="106"/>
      <c r="AJ746" s="109"/>
      <c r="AK746" s="111"/>
      <c r="AL746" s="338"/>
      <c r="AM746" s="339"/>
      <c r="AN746" s="340"/>
      <c r="AO746" s="341"/>
      <c r="AP746" s="115"/>
      <c r="AQ746" s="341"/>
      <c r="AR746" s="115"/>
      <c r="AS746" s="341"/>
      <c r="AT746" s="115"/>
      <c r="AU746" s="341"/>
      <c r="AV746" s="115"/>
      <c r="AW746" s="115"/>
      <c r="AX746" s="115"/>
      <c r="AY746" s="115"/>
      <c r="AZ746" s="119"/>
      <c r="CD746" s="119"/>
    </row>
    <row r="747" ht="21.0" customHeight="1">
      <c r="A747" s="119"/>
      <c r="B747" s="90"/>
      <c r="C747" s="119"/>
      <c r="D747" s="332"/>
      <c r="E747" s="90"/>
      <c r="F747" s="92"/>
      <c r="G747" s="92"/>
      <c r="H747" s="92"/>
      <c r="I747" s="119"/>
      <c r="J747" s="119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119"/>
      <c r="V747" s="119"/>
      <c r="W747" s="119"/>
      <c r="X747" s="119"/>
      <c r="Y747" s="119"/>
      <c r="Z747" s="23"/>
      <c r="AA747" s="119"/>
      <c r="AB747" s="337"/>
      <c r="AC747" s="115"/>
      <c r="AD747" s="102"/>
      <c r="AE747" s="4"/>
      <c r="AF747" s="103"/>
      <c r="AG747" s="104"/>
      <c r="AH747" s="105"/>
      <c r="AI747" s="106"/>
      <c r="AJ747" s="109"/>
      <c r="AK747" s="111"/>
      <c r="AL747" s="338"/>
      <c r="AM747" s="339"/>
      <c r="AN747" s="340"/>
      <c r="AO747" s="341"/>
      <c r="AP747" s="115"/>
      <c r="AQ747" s="341"/>
      <c r="AR747" s="115"/>
      <c r="AS747" s="341"/>
      <c r="AT747" s="115"/>
      <c r="AU747" s="341"/>
      <c r="AV747" s="115"/>
      <c r="AW747" s="115"/>
      <c r="AX747" s="115"/>
      <c r="AY747" s="115"/>
      <c r="AZ747" s="119"/>
      <c r="CD747" s="119"/>
    </row>
    <row r="748" ht="21.0" customHeight="1">
      <c r="A748" s="119"/>
      <c r="B748" s="90"/>
      <c r="C748" s="119"/>
      <c r="D748" s="332"/>
      <c r="E748" s="90"/>
      <c r="F748" s="92"/>
      <c r="G748" s="92"/>
      <c r="H748" s="92"/>
      <c r="I748" s="119"/>
      <c r="J748" s="119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119"/>
      <c r="V748" s="119"/>
      <c r="W748" s="119"/>
      <c r="X748" s="119"/>
      <c r="Y748" s="119"/>
      <c r="Z748" s="23"/>
      <c r="AA748" s="119"/>
      <c r="AB748" s="337"/>
      <c r="AC748" s="115"/>
      <c r="AD748" s="102"/>
      <c r="AE748" s="4"/>
      <c r="AF748" s="103"/>
      <c r="AG748" s="104"/>
      <c r="AH748" s="105"/>
      <c r="AI748" s="106"/>
      <c r="AJ748" s="109"/>
      <c r="AK748" s="111"/>
      <c r="AL748" s="338"/>
      <c r="AM748" s="339"/>
      <c r="AN748" s="340"/>
      <c r="AO748" s="341"/>
      <c r="AP748" s="115"/>
      <c r="AQ748" s="341"/>
      <c r="AR748" s="115"/>
      <c r="AS748" s="341"/>
      <c r="AT748" s="115"/>
      <c r="AU748" s="341"/>
      <c r="AV748" s="115"/>
      <c r="AW748" s="115"/>
      <c r="AX748" s="115"/>
      <c r="AY748" s="115"/>
      <c r="AZ748" s="119"/>
      <c r="CD748" s="119"/>
    </row>
    <row r="749" ht="21.0" customHeight="1">
      <c r="A749" s="119"/>
      <c r="B749" s="90"/>
      <c r="C749" s="119"/>
      <c r="D749" s="332"/>
      <c r="E749" s="90"/>
      <c r="F749" s="92"/>
      <c r="G749" s="92"/>
      <c r="H749" s="92"/>
      <c r="I749" s="119"/>
      <c r="J749" s="119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119"/>
      <c r="V749" s="119"/>
      <c r="W749" s="119"/>
      <c r="X749" s="119"/>
      <c r="Y749" s="119"/>
      <c r="Z749" s="23"/>
      <c r="AA749" s="119"/>
      <c r="AB749" s="337"/>
      <c r="AC749" s="115"/>
      <c r="AD749" s="102"/>
      <c r="AE749" s="4"/>
      <c r="AF749" s="103"/>
      <c r="AG749" s="104"/>
      <c r="AH749" s="105"/>
      <c r="AI749" s="106"/>
      <c r="AJ749" s="109"/>
      <c r="AK749" s="111"/>
      <c r="AL749" s="338"/>
      <c r="AM749" s="339"/>
      <c r="AN749" s="340"/>
      <c r="AO749" s="341"/>
      <c r="AP749" s="115"/>
      <c r="AQ749" s="341"/>
      <c r="AR749" s="115"/>
      <c r="AS749" s="341"/>
      <c r="AT749" s="115"/>
      <c r="AU749" s="341"/>
      <c r="AV749" s="115"/>
      <c r="AW749" s="115"/>
      <c r="AX749" s="115"/>
      <c r="AY749" s="115"/>
      <c r="AZ749" s="119"/>
      <c r="CD749" s="119"/>
    </row>
    <row r="750" ht="21.0" customHeight="1">
      <c r="A750" s="119"/>
      <c r="B750" s="90"/>
      <c r="C750" s="119"/>
      <c r="D750" s="332"/>
      <c r="E750" s="90"/>
      <c r="F750" s="92"/>
      <c r="G750" s="92"/>
      <c r="H750" s="92"/>
      <c r="I750" s="119"/>
      <c r="J750" s="119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119"/>
      <c r="V750" s="119"/>
      <c r="W750" s="119"/>
      <c r="X750" s="119"/>
      <c r="Y750" s="119"/>
      <c r="Z750" s="23"/>
      <c r="AA750" s="119"/>
      <c r="AB750" s="337"/>
      <c r="AC750" s="115"/>
      <c r="AD750" s="102"/>
      <c r="AE750" s="4"/>
      <c r="AF750" s="103"/>
      <c r="AG750" s="104"/>
      <c r="AH750" s="105"/>
      <c r="AI750" s="106"/>
      <c r="AJ750" s="109"/>
      <c r="AK750" s="111"/>
      <c r="AL750" s="338"/>
      <c r="AM750" s="339"/>
      <c r="AN750" s="340"/>
      <c r="AO750" s="341"/>
      <c r="AP750" s="115"/>
      <c r="AQ750" s="341"/>
      <c r="AR750" s="115"/>
      <c r="AS750" s="341"/>
      <c r="AT750" s="115"/>
      <c r="AU750" s="341"/>
      <c r="AV750" s="115"/>
      <c r="AW750" s="115"/>
      <c r="AX750" s="115"/>
      <c r="AY750" s="115"/>
      <c r="AZ750" s="119"/>
      <c r="CD750" s="119"/>
    </row>
    <row r="751" ht="21.0" customHeight="1">
      <c r="A751" s="119"/>
      <c r="B751" s="90"/>
      <c r="C751" s="119"/>
      <c r="D751" s="332"/>
      <c r="E751" s="90"/>
      <c r="F751" s="92"/>
      <c r="G751" s="92"/>
      <c r="H751" s="92"/>
      <c r="I751" s="119"/>
      <c r="J751" s="119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119"/>
      <c r="V751" s="119"/>
      <c r="W751" s="119"/>
      <c r="X751" s="119"/>
      <c r="Y751" s="119"/>
      <c r="Z751" s="23"/>
      <c r="AA751" s="119"/>
      <c r="AB751" s="337"/>
      <c r="AC751" s="115"/>
      <c r="AD751" s="102"/>
      <c r="AE751" s="4"/>
      <c r="AF751" s="103"/>
      <c r="AG751" s="104"/>
      <c r="AH751" s="105"/>
      <c r="AI751" s="106"/>
      <c r="AJ751" s="109"/>
      <c r="AK751" s="111"/>
      <c r="AL751" s="338"/>
      <c r="AM751" s="339"/>
      <c r="AN751" s="340"/>
      <c r="AO751" s="341"/>
      <c r="AP751" s="115"/>
      <c r="AQ751" s="341"/>
      <c r="AR751" s="115"/>
      <c r="AS751" s="341"/>
      <c r="AT751" s="115"/>
      <c r="AU751" s="341"/>
      <c r="AV751" s="115"/>
      <c r="AW751" s="115"/>
      <c r="AX751" s="115"/>
      <c r="AY751" s="115"/>
      <c r="AZ751" s="119"/>
      <c r="CD751" s="119"/>
    </row>
    <row r="752" ht="21.0" customHeight="1">
      <c r="A752" s="119"/>
      <c r="B752" s="90"/>
      <c r="C752" s="119"/>
      <c r="D752" s="332"/>
      <c r="E752" s="90"/>
      <c r="F752" s="92"/>
      <c r="G752" s="92"/>
      <c r="H752" s="92"/>
      <c r="I752" s="119"/>
      <c r="J752" s="119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119"/>
      <c r="V752" s="119"/>
      <c r="W752" s="119"/>
      <c r="X752" s="119"/>
      <c r="Y752" s="119"/>
      <c r="Z752" s="23"/>
      <c r="AA752" s="119"/>
      <c r="AB752" s="337"/>
      <c r="AC752" s="115"/>
      <c r="AD752" s="102"/>
      <c r="AE752" s="4"/>
      <c r="AF752" s="103"/>
      <c r="AG752" s="104"/>
      <c r="AH752" s="105"/>
      <c r="AI752" s="106"/>
      <c r="AJ752" s="109"/>
      <c r="AK752" s="111"/>
      <c r="AL752" s="338"/>
      <c r="AM752" s="339"/>
      <c r="AN752" s="340"/>
      <c r="AO752" s="341"/>
      <c r="AP752" s="115"/>
      <c r="AQ752" s="341"/>
      <c r="AR752" s="115"/>
      <c r="AS752" s="341"/>
      <c r="AT752" s="115"/>
      <c r="AU752" s="341"/>
      <c r="AV752" s="115"/>
      <c r="AW752" s="115"/>
      <c r="AX752" s="115"/>
      <c r="AY752" s="115"/>
      <c r="AZ752" s="119"/>
      <c r="CD752" s="119"/>
    </row>
    <row r="753" ht="21.0" customHeight="1">
      <c r="A753" s="119"/>
      <c r="B753" s="90"/>
      <c r="C753" s="119"/>
      <c r="D753" s="332"/>
      <c r="E753" s="90"/>
      <c r="F753" s="92"/>
      <c r="G753" s="92"/>
      <c r="H753" s="92"/>
      <c r="I753" s="119"/>
      <c r="J753" s="119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119"/>
      <c r="V753" s="119"/>
      <c r="W753" s="119"/>
      <c r="X753" s="119"/>
      <c r="Y753" s="119"/>
      <c r="Z753" s="23"/>
      <c r="AA753" s="119"/>
      <c r="AB753" s="337"/>
      <c r="AC753" s="115"/>
      <c r="AD753" s="102"/>
      <c r="AE753" s="4"/>
      <c r="AF753" s="103"/>
      <c r="AG753" s="104"/>
      <c r="AH753" s="105"/>
      <c r="AI753" s="106"/>
      <c r="AJ753" s="109"/>
      <c r="AK753" s="111"/>
      <c r="AL753" s="338"/>
      <c r="AM753" s="339"/>
      <c r="AN753" s="340"/>
      <c r="AO753" s="341"/>
      <c r="AP753" s="115"/>
      <c r="AQ753" s="341"/>
      <c r="AR753" s="115"/>
      <c r="AS753" s="341"/>
      <c r="AT753" s="115"/>
      <c r="AU753" s="341"/>
      <c r="AV753" s="115"/>
      <c r="AW753" s="115"/>
      <c r="AX753" s="115"/>
      <c r="AY753" s="115"/>
      <c r="AZ753" s="119"/>
      <c r="CD753" s="119"/>
    </row>
    <row r="754" ht="21.0" customHeight="1">
      <c r="A754" s="119"/>
      <c r="B754" s="90"/>
      <c r="C754" s="119"/>
      <c r="D754" s="332"/>
      <c r="E754" s="90"/>
      <c r="F754" s="92"/>
      <c r="G754" s="92"/>
      <c r="H754" s="92"/>
      <c r="I754" s="119"/>
      <c r="J754" s="119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119"/>
      <c r="V754" s="119"/>
      <c r="W754" s="119"/>
      <c r="X754" s="119"/>
      <c r="Y754" s="119"/>
      <c r="Z754" s="23"/>
      <c r="AA754" s="119"/>
      <c r="AB754" s="337"/>
      <c r="AC754" s="115"/>
      <c r="AD754" s="102"/>
      <c r="AE754" s="4"/>
      <c r="AF754" s="103"/>
      <c r="AG754" s="104"/>
      <c r="AH754" s="105"/>
      <c r="AI754" s="106"/>
      <c r="AJ754" s="109"/>
      <c r="AK754" s="111"/>
      <c r="AL754" s="338"/>
      <c r="AM754" s="339"/>
      <c r="AN754" s="340"/>
      <c r="AO754" s="341"/>
      <c r="AP754" s="115"/>
      <c r="AQ754" s="341"/>
      <c r="AR754" s="115"/>
      <c r="AS754" s="341"/>
      <c r="AT754" s="115"/>
      <c r="AU754" s="341"/>
      <c r="AV754" s="115"/>
      <c r="AW754" s="115"/>
      <c r="AX754" s="115"/>
      <c r="AY754" s="115"/>
      <c r="AZ754" s="119"/>
      <c r="CD754" s="119"/>
    </row>
    <row r="755" ht="21.0" customHeight="1">
      <c r="A755" s="119"/>
      <c r="B755" s="90"/>
      <c r="C755" s="119"/>
      <c r="D755" s="332"/>
      <c r="E755" s="90"/>
      <c r="F755" s="92"/>
      <c r="G755" s="92"/>
      <c r="H755" s="92"/>
      <c r="I755" s="119"/>
      <c r="J755" s="119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119"/>
      <c r="V755" s="119"/>
      <c r="W755" s="119"/>
      <c r="X755" s="119"/>
      <c r="Y755" s="119"/>
      <c r="Z755" s="23"/>
      <c r="AA755" s="119"/>
      <c r="AB755" s="337"/>
      <c r="AC755" s="115"/>
      <c r="AD755" s="102"/>
      <c r="AE755" s="4"/>
      <c r="AF755" s="103"/>
      <c r="AG755" s="104"/>
      <c r="AH755" s="105"/>
      <c r="AI755" s="106"/>
      <c r="AJ755" s="109"/>
      <c r="AK755" s="111"/>
      <c r="AL755" s="338"/>
      <c r="AM755" s="339"/>
      <c r="AN755" s="340"/>
      <c r="AO755" s="341"/>
      <c r="AP755" s="115"/>
      <c r="AQ755" s="341"/>
      <c r="AR755" s="115"/>
      <c r="AS755" s="341"/>
      <c r="AT755" s="115"/>
      <c r="AU755" s="341"/>
      <c r="AV755" s="115"/>
      <c r="AW755" s="115"/>
      <c r="AX755" s="115"/>
      <c r="AY755" s="115"/>
      <c r="AZ755" s="119"/>
      <c r="CD755" s="119"/>
    </row>
    <row r="756" ht="21.0" customHeight="1">
      <c r="A756" s="119"/>
      <c r="B756" s="90"/>
      <c r="C756" s="119"/>
      <c r="D756" s="332"/>
      <c r="E756" s="90"/>
      <c r="F756" s="92"/>
      <c r="G756" s="92"/>
      <c r="H756" s="92"/>
      <c r="I756" s="119"/>
      <c r="J756" s="119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119"/>
      <c r="V756" s="119"/>
      <c r="W756" s="119"/>
      <c r="X756" s="119"/>
      <c r="Y756" s="119"/>
      <c r="Z756" s="23"/>
      <c r="AA756" s="119"/>
      <c r="AB756" s="337"/>
      <c r="AC756" s="115"/>
      <c r="AD756" s="102"/>
      <c r="AE756" s="4"/>
      <c r="AF756" s="103"/>
      <c r="AG756" s="104"/>
      <c r="AH756" s="105"/>
      <c r="AI756" s="106"/>
      <c r="AJ756" s="109"/>
      <c r="AK756" s="111"/>
      <c r="AL756" s="338"/>
      <c r="AM756" s="339"/>
      <c r="AN756" s="340"/>
      <c r="AO756" s="341"/>
      <c r="AP756" s="115"/>
      <c r="AQ756" s="341"/>
      <c r="AR756" s="115"/>
      <c r="AS756" s="341"/>
      <c r="AT756" s="115"/>
      <c r="AU756" s="341"/>
      <c r="AV756" s="115"/>
      <c r="AW756" s="115"/>
      <c r="AX756" s="115"/>
      <c r="AY756" s="115"/>
      <c r="AZ756" s="119"/>
      <c r="CD756" s="119"/>
    </row>
    <row r="757" ht="21.0" customHeight="1">
      <c r="A757" s="119"/>
      <c r="B757" s="90"/>
      <c r="C757" s="119"/>
      <c r="D757" s="332"/>
      <c r="E757" s="90"/>
      <c r="F757" s="92"/>
      <c r="G757" s="92"/>
      <c r="H757" s="92"/>
      <c r="I757" s="119"/>
      <c r="J757" s="119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119"/>
      <c r="V757" s="119"/>
      <c r="W757" s="119"/>
      <c r="X757" s="119"/>
      <c r="Y757" s="119"/>
      <c r="Z757" s="23"/>
      <c r="AA757" s="119"/>
      <c r="AB757" s="337"/>
      <c r="AC757" s="115"/>
      <c r="AD757" s="102"/>
      <c r="AE757" s="4"/>
      <c r="AF757" s="103"/>
      <c r="AG757" s="104"/>
      <c r="AH757" s="105"/>
      <c r="AI757" s="106"/>
      <c r="AJ757" s="109"/>
      <c r="AK757" s="111"/>
      <c r="AL757" s="338"/>
      <c r="AM757" s="339"/>
      <c r="AN757" s="340"/>
      <c r="AO757" s="341"/>
      <c r="AP757" s="115"/>
      <c r="AQ757" s="341"/>
      <c r="AR757" s="115"/>
      <c r="AS757" s="341"/>
      <c r="AT757" s="115"/>
      <c r="AU757" s="341"/>
      <c r="AV757" s="115"/>
      <c r="AW757" s="115"/>
      <c r="AX757" s="115"/>
      <c r="AY757" s="115"/>
      <c r="AZ757" s="119"/>
      <c r="CD757" s="119"/>
    </row>
    <row r="758" ht="21.0" customHeight="1">
      <c r="A758" s="119"/>
      <c r="B758" s="90"/>
      <c r="C758" s="119"/>
      <c r="D758" s="332"/>
      <c r="E758" s="90"/>
      <c r="F758" s="92"/>
      <c r="G758" s="92"/>
      <c r="H758" s="92"/>
      <c r="I758" s="119"/>
      <c r="J758" s="119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119"/>
      <c r="V758" s="119"/>
      <c r="W758" s="119"/>
      <c r="X758" s="119"/>
      <c r="Y758" s="119"/>
      <c r="Z758" s="23"/>
      <c r="AA758" s="119"/>
      <c r="AB758" s="337"/>
      <c r="AC758" s="115"/>
      <c r="AD758" s="102"/>
      <c r="AE758" s="4"/>
      <c r="AF758" s="103"/>
      <c r="AG758" s="104"/>
      <c r="AH758" s="105"/>
      <c r="AI758" s="106"/>
      <c r="AJ758" s="109"/>
      <c r="AK758" s="111"/>
      <c r="AL758" s="338"/>
      <c r="AM758" s="339"/>
      <c r="AN758" s="340"/>
      <c r="AO758" s="341"/>
      <c r="AP758" s="115"/>
      <c r="AQ758" s="341"/>
      <c r="AR758" s="115"/>
      <c r="AS758" s="341"/>
      <c r="AT758" s="115"/>
      <c r="AU758" s="341"/>
      <c r="AV758" s="115"/>
      <c r="AW758" s="115"/>
      <c r="AX758" s="115"/>
      <c r="AY758" s="115"/>
      <c r="AZ758" s="119"/>
      <c r="CD758" s="119"/>
    </row>
    <row r="759" ht="21.0" customHeight="1">
      <c r="A759" s="119"/>
      <c r="B759" s="90"/>
      <c r="C759" s="119"/>
      <c r="D759" s="332"/>
      <c r="E759" s="90"/>
      <c r="F759" s="92"/>
      <c r="G759" s="92"/>
      <c r="H759" s="92"/>
      <c r="I759" s="119"/>
      <c r="J759" s="119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119"/>
      <c r="V759" s="119"/>
      <c r="W759" s="119"/>
      <c r="X759" s="119"/>
      <c r="Y759" s="119"/>
      <c r="Z759" s="23"/>
      <c r="AA759" s="119"/>
      <c r="AB759" s="337"/>
      <c r="AC759" s="115"/>
      <c r="AD759" s="102"/>
      <c r="AE759" s="4"/>
      <c r="AF759" s="103"/>
      <c r="AG759" s="104"/>
      <c r="AH759" s="105"/>
      <c r="AI759" s="106"/>
      <c r="AJ759" s="109"/>
      <c r="AK759" s="111"/>
      <c r="AL759" s="338"/>
      <c r="AM759" s="339"/>
      <c r="AN759" s="340"/>
      <c r="AO759" s="341"/>
      <c r="AP759" s="115"/>
      <c r="AQ759" s="341"/>
      <c r="AR759" s="115"/>
      <c r="AS759" s="341"/>
      <c r="AT759" s="115"/>
      <c r="AU759" s="341"/>
      <c r="AV759" s="115"/>
      <c r="AW759" s="115"/>
      <c r="AX759" s="115"/>
      <c r="AY759" s="115"/>
      <c r="AZ759" s="119"/>
      <c r="CD759" s="119"/>
    </row>
    <row r="760" ht="21.0" customHeight="1">
      <c r="A760" s="119"/>
      <c r="B760" s="90"/>
      <c r="C760" s="119"/>
      <c r="D760" s="332"/>
      <c r="E760" s="90"/>
      <c r="F760" s="92"/>
      <c r="G760" s="92"/>
      <c r="H760" s="92"/>
      <c r="I760" s="119"/>
      <c r="J760" s="119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119"/>
      <c r="V760" s="119"/>
      <c r="W760" s="119"/>
      <c r="X760" s="119"/>
      <c r="Y760" s="119"/>
      <c r="Z760" s="23"/>
      <c r="AA760" s="119"/>
      <c r="AB760" s="337"/>
      <c r="AC760" s="115"/>
      <c r="AD760" s="102"/>
      <c r="AE760" s="4"/>
      <c r="AF760" s="103"/>
      <c r="AG760" s="104"/>
      <c r="AH760" s="105"/>
      <c r="AI760" s="106"/>
      <c r="AJ760" s="109"/>
      <c r="AK760" s="111"/>
      <c r="AL760" s="338"/>
      <c r="AM760" s="339"/>
      <c r="AN760" s="340"/>
      <c r="AO760" s="341"/>
      <c r="AP760" s="115"/>
      <c r="AQ760" s="341"/>
      <c r="AR760" s="115"/>
      <c r="AS760" s="341"/>
      <c r="AT760" s="115"/>
      <c r="AU760" s="341"/>
      <c r="AV760" s="115"/>
      <c r="AW760" s="115"/>
      <c r="AX760" s="115"/>
      <c r="AY760" s="115"/>
      <c r="AZ760" s="119"/>
      <c r="CD760" s="119"/>
    </row>
    <row r="761" ht="21.0" customHeight="1">
      <c r="A761" s="119"/>
      <c r="B761" s="90"/>
      <c r="C761" s="119"/>
      <c r="D761" s="332"/>
      <c r="E761" s="90"/>
      <c r="F761" s="92"/>
      <c r="G761" s="92"/>
      <c r="H761" s="92"/>
      <c r="I761" s="119"/>
      <c r="J761" s="119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119"/>
      <c r="V761" s="119"/>
      <c r="W761" s="119"/>
      <c r="X761" s="119"/>
      <c r="Y761" s="119"/>
      <c r="Z761" s="23"/>
      <c r="AA761" s="119"/>
      <c r="AB761" s="337"/>
      <c r="AC761" s="115"/>
      <c r="AD761" s="102"/>
      <c r="AE761" s="4"/>
      <c r="AF761" s="103"/>
      <c r="AG761" s="104"/>
      <c r="AH761" s="105"/>
      <c r="AI761" s="106"/>
      <c r="AJ761" s="109"/>
      <c r="AK761" s="111"/>
      <c r="AL761" s="338"/>
      <c r="AM761" s="339"/>
      <c r="AN761" s="340"/>
      <c r="AO761" s="341"/>
      <c r="AP761" s="115"/>
      <c r="AQ761" s="341"/>
      <c r="AR761" s="115"/>
      <c r="AS761" s="341"/>
      <c r="AT761" s="115"/>
      <c r="AU761" s="341"/>
      <c r="AV761" s="115"/>
      <c r="AW761" s="115"/>
      <c r="AX761" s="115"/>
      <c r="AY761" s="115"/>
      <c r="AZ761" s="119"/>
      <c r="CD761" s="119"/>
    </row>
    <row r="762" ht="21.0" customHeight="1">
      <c r="A762" s="119"/>
      <c r="B762" s="90"/>
      <c r="C762" s="119"/>
      <c r="D762" s="332"/>
      <c r="E762" s="90"/>
      <c r="F762" s="92"/>
      <c r="G762" s="92"/>
      <c r="H762" s="92"/>
      <c r="I762" s="119"/>
      <c r="J762" s="119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119"/>
      <c r="V762" s="119"/>
      <c r="W762" s="119"/>
      <c r="X762" s="119"/>
      <c r="Y762" s="119"/>
      <c r="Z762" s="23"/>
      <c r="AA762" s="119"/>
      <c r="AB762" s="337"/>
      <c r="AC762" s="115"/>
      <c r="AD762" s="102"/>
      <c r="AE762" s="4"/>
      <c r="AF762" s="103"/>
      <c r="AG762" s="104"/>
      <c r="AH762" s="105"/>
      <c r="AI762" s="106"/>
      <c r="AJ762" s="109"/>
      <c r="AK762" s="111"/>
      <c r="AL762" s="338"/>
      <c r="AM762" s="339"/>
      <c r="AN762" s="340"/>
      <c r="AO762" s="341"/>
      <c r="AP762" s="115"/>
      <c r="AQ762" s="341"/>
      <c r="AR762" s="115"/>
      <c r="AS762" s="341"/>
      <c r="AT762" s="115"/>
      <c r="AU762" s="341"/>
      <c r="AV762" s="115"/>
      <c r="AW762" s="115"/>
      <c r="AX762" s="115"/>
      <c r="AY762" s="115"/>
      <c r="AZ762" s="119"/>
      <c r="CD762" s="119"/>
    </row>
    <row r="763" ht="21.0" customHeight="1">
      <c r="A763" s="119"/>
      <c r="B763" s="90"/>
      <c r="C763" s="119"/>
      <c r="D763" s="332"/>
      <c r="E763" s="90"/>
      <c r="F763" s="92"/>
      <c r="G763" s="92"/>
      <c r="H763" s="92"/>
      <c r="I763" s="119"/>
      <c r="J763" s="119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119"/>
      <c r="V763" s="119"/>
      <c r="W763" s="119"/>
      <c r="X763" s="119"/>
      <c r="Y763" s="119"/>
      <c r="Z763" s="23"/>
      <c r="AA763" s="119"/>
      <c r="AB763" s="337"/>
      <c r="AC763" s="115"/>
      <c r="AD763" s="102"/>
      <c r="AE763" s="4"/>
      <c r="AF763" s="103"/>
      <c r="AG763" s="104"/>
      <c r="AH763" s="105"/>
      <c r="AI763" s="106"/>
      <c r="AJ763" s="109"/>
      <c r="AK763" s="111"/>
      <c r="AL763" s="338"/>
      <c r="AM763" s="339"/>
      <c r="AN763" s="340"/>
      <c r="AO763" s="341"/>
      <c r="AP763" s="115"/>
      <c r="AQ763" s="341"/>
      <c r="AR763" s="115"/>
      <c r="AS763" s="341"/>
      <c r="AT763" s="115"/>
      <c r="AU763" s="341"/>
      <c r="AV763" s="115"/>
      <c r="AW763" s="115"/>
      <c r="AX763" s="115"/>
      <c r="AY763" s="115"/>
      <c r="AZ763" s="119"/>
      <c r="CD763" s="119"/>
    </row>
    <row r="764" ht="21.0" customHeight="1">
      <c r="A764" s="119"/>
      <c r="B764" s="90"/>
      <c r="C764" s="119"/>
      <c r="D764" s="332"/>
      <c r="E764" s="90"/>
      <c r="F764" s="92"/>
      <c r="G764" s="92"/>
      <c r="H764" s="92"/>
      <c r="I764" s="119"/>
      <c r="J764" s="119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119"/>
      <c r="V764" s="119"/>
      <c r="W764" s="119"/>
      <c r="X764" s="119"/>
      <c r="Y764" s="119"/>
      <c r="Z764" s="23"/>
      <c r="AA764" s="119"/>
      <c r="AB764" s="337"/>
      <c r="AC764" s="115"/>
      <c r="AD764" s="102"/>
      <c r="AE764" s="4"/>
      <c r="AF764" s="103"/>
      <c r="AG764" s="104"/>
      <c r="AH764" s="105"/>
      <c r="AI764" s="106"/>
      <c r="AJ764" s="109"/>
      <c r="AK764" s="111"/>
      <c r="AL764" s="338"/>
      <c r="AM764" s="339"/>
      <c r="AN764" s="340"/>
      <c r="AO764" s="341"/>
      <c r="AP764" s="115"/>
      <c r="AQ764" s="341"/>
      <c r="AR764" s="115"/>
      <c r="AS764" s="341"/>
      <c r="AT764" s="115"/>
      <c r="AU764" s="341"/>
      <c r="AV764" s="115"/>
      <c r="AW764" s="115"/>
      <c r="AX764" s="115"/>
      <c r="AY764" s="115"/>
      <c r="AZ764" s="119"/>
      <c r="CD764" s="119"/>
    </row>
    <row r="765" ht="21.0" customHeight="1">
      <c r="A765" s="119"/>
      <c r="B765" s="90"/>
      <c r="C765" s="119"/>
      <c r="D765" s="332"/>
      <c r="E765" s="90"/>
      <c r="F765" s="92"/>
      <c r="G765" s="92"/>
      <c r="H765" s="92"/>
      <c r="I765" s="119"/>
      <c r="J765" s="119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119"/>
      <c r="V765" s="119"/>
      <c r="W765" s="119"/>
      <c r="X765" s="119"/>
      <c r="Y765" s="119"/>
      <c r="Z765" s="23"/>
      <c r="AA765" s="119"/>
      <c r="AB765" s="337"/>
      <c r="AC765" s="115"/>
      <c r="AD765" s="102"/>
      <c r="AE765" s="4"/>
      <c r="AF765" s="103"/>
      <c r="AG765" s="104"/>
      <c r="AH765" s="105"/>
      <c r="AI765" s="106"/>
      <c r="AJ765" s="109"/>
      <c r="AK765" s="111"/>
      <c r="AL765" s="338"/>
      <c r="AM765" s="339"/>
      <c r="AN765" s="340"/>
      <c r="AO765" s="341"/>
      <c r="AP765" s="115"/>
      <c r="AQ765" s="341"/>
      <c r="AR765" s="115"/>
      <c r="AS765" s="341"/>
      <c r="AT765" s="115"/>
      <c r="AU765" s="341"/>
      <c r="AV765" s="115"/>
      <c r="AW765" s="115"/>
      <c r="AX765" s="115"/>
      <c r="AY765" s="115"/>
      <c r="AZ765" s="119"/>
      <c r="CD765" s="119"/>
    </row>
    <row r="766" ht="21.0" customHeight="1">
      <c r="A766" s="119"/>
      <c r="B766" s="90"/>
      <c r="C766" s="119"/>
      <c r="D766" s="332"/>
      <c r="E766" s="90"/>
      <c r="F766" s="92"/>
      <c r="G766" s="92"/>
      <c r="H766" s="92"/>
      <c r="I766" s="119"/>
      <c r="J766" s="119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119"/>
      <c r="V766" s="119"/>
      <c r="W766" s="119"/>
      <c r="X766" s="119"/>
      <c r="Y766" s="119"/>
      <c r="Z766" s="23"/>
      <c r="AA766" s="119"/>
      <c r="AB766" s="337"/>
      <c r="AC766" s="115"/>
      <c r="AD766" s="102"/>
      <c r="AE766" s="4"/>
      <c r="AF766" s="103"/>
      <c r="AG766" s="104"/>
      <c r="AH766" s="105"/>
      <c r="AI766" s="106"/>
      <c r="AJ766" s="109"/>
      <c r="AK766" s="111"/>
      <c r="AL766" s="338"/>
      <c r="AM766" s="339"/>
      <c r="AN766" s="340"/>
      <c r="AO766" s="341"/>
      <c r="AP766" s="115"/>
      <c r="AQ766" s="341"/>
      <c r="AR766" s="115"/>
      <c r="AS766" s="341"/>
      <c r="AT766" s="115"/>
      <c r="AU766" s="341"/>
      <c r="AV766" s="115"/>
      <c r="AW766" s="115"/>
      <c r="AX766" s="115"/>
      <c r="AY766" s="115"/>
      <c r="AZ766" s="119"/>
      <c r="CD766" s="119"/>
    </row>
    <row r="767" ht="21.0" customHeight="1">
      <c r="A767" s="119"/>
      <c r="B767" s="90"/>
      <c r="C767" s="119"/>
      <c r="D767" s="332"/>
      <c r="E767" s="90"/>
      <c r="F767" s="92"/>
      <c r="G767" s="92"/>
      <c r="H767" s="92"/>
      <c r="I767" s="119"/>
      <c r="J767" s="119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119"/>
      <c r="V767" s="119"/>
      <c r="W767" s="119"/>
      <c r="X767" s="119"/>
      <c r="Y767" s="119"/>
      <c r="Z767" s="23"/>
      <c r="AA767" s="119"/>
      <c r="AB767" s="337"/>
      <c r="AC767" s="115"/>
      <c r="AD767" s="102"/>
      <c r="AE767" s="4"/>
      <c r="AF767" s="103"/>
      <c r="AG767" s="104"/>
      <c r="AH767" s="105"/>
      <c r="AI767" s="106"/>
      <c r="AJ767" s="109"/>
      <c r="AK767" s="111"/>
      <c r="AL767" s="338"/>
      <c r="AM767" s="339"/>
      <c r="AN767" s="340"/>
      <c r="AO767" s="341"/>
      <c r="AP767" s="115"/>
      <c r="AQ767" s="341"/>
      <c r="AR767" s="115"/>
      <c r="AS767" s="341"/>
      <c r="AT767" s="115"/>
      <c r="AU767" s="341"/>
      <c r="AV767" s="115"/>
      <c r="AW767" s="115"/>
      <c r="AX767" s="115"/>
      <c r="AY767" s="115"/>
      <c r="AZ767" s="119"/>
      <c r="CD767" s="119"/>
    </row>
    <row r="768" ht="21.0" customHeight="1">
      <c r="A768" s="119"/>
      <c r="B768" s="90"/>
      <c r="C768" s="119"/>
      <c r="D768" s="332"/>
      <c r="E768" s="90"/>
      <c r="F768" s="92"/>
      <c r="G768" s="92"/>
      <c r="H768" s="92"/>
      <c r="I768" s="119"/>
      <c r="J768" s="119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119"/>
      <c r="V768" s="119"/>
      <c r="W768" s="119"/>
      <c r="X768" s="119"/>
      <c r="Y768" s="119"/>
      <c r="Z768" s="23"/>
      <c r="AA768" s="119"/>
      <c r="AB768" s="337"/>
      <c r="AC768" s="115"/>
      <c r="AD768" s="102"/>
      <c r="AE768" s="4"/>
      <c r="AF768" s="103"/>
      <c r="AG768" s="104"/>
      <c r="AH768" s="105"/>
      <c r="AI768" s="106"/>
      <c r="AJ768" s="109"/>
      <c r="AK768" s="111"/>
      <c r="AL768" s="338"/>
      <c r="AM768" s="339"/>
      <c r="AN768" s="340"/>
      <c r="AO768" s="341"/>
      <c r="AP768" s="115"/>
      <c r="AQ768" s="341"/>
      <c r="AR768" s="115"/>
      <c r="AS768" s="341"/>
      <c r="AT768" s="115"/>
      <c r="AU768" s="341"/>
      <c r="AV768" s="115"/>
      <c r="AW768" s="115"/>
      <c r="AX768" s="115"/>
      <c r="AY768" s="115"/>
      <c r="AZ768" s="119"/>
      <c r="CD768" s="119"/>
    </row>
    <row r="769" ht="21.0" customHeight="1">
      <c r="A769" s="119"/>
      <c r="B769" s="90"/>
      <c r="C769" s="119"/>
      <c r="D769" s="332"/>
      <c r="E769" s="90"/>
      <c r="F769" s="92"/>
      <c r="G769" s="92"/>
      <c r="H769" s="92"/>
      <c r="I769" s="119"/>
      <c r="J769" s="119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119"/>
      <c r="V769" s="119"/>
      <c r="W769" s="119"/>
      <c r="X769" s="119"/>
      <c r="Y769" s="119"/>
      <c r="Z769" s="23"/>
      <c r="AA769" s="119"/>
      <c r="AB769" s="337"/>
      <c r="AC769" s="115"/>
      <c r="AD769" s="102"/>
      <c r="AE769" s="4"/>
      <c r="AF769" s="103"/>
      <c r="AG769" s="104"/>
      <c r="AH769" s="105"/>
      <c r="AI769" s="106"/>
      <c r="AJ769" s="109"/>
      <c r="AK769" s="111"/>
      <c r="AL769" s="338"/>
      <c r="AM769" s="339"/>
      <c r="AN769" s="340"/>
      <c r="AO769" s="341"/>
      <c r="AP769" s="115"/>
      <c r="AQ769" s="341"/>
      <c r="AR769" s="115"/>
      <c r="AS769" s="341"/>
      <c r="AT769" s="115"/>
      <c r="AU769" s="341"/>
      <c r="AV769" s="115"/>
      <c r="AW769" s="115"/>
      <c r="AX769" s="115"/>
      <c r="AY769" s="115"/>
      <c r="AZ769" s="119"/>
      <c r="CD769" s="119"/>
    </row>
    <row r="770" ht="21.0" customHeight="1">
      <c r="A770" s="119"/>
      <c r="B770" s="90"/>
      <c r="C770" s="119"/>
      <c r="D770" s="332"/>
      <c r="E770" s="90"/>
      <c r="F770" s="92"/>
      <c r="G770" s="92"/>
      <c r="H770" s="92"/>
      <c r="I770" s="119"/>
      <c r="J770" s="119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119"/>
      <c r="V770" s="119"/>
      <c r="W770" s="119"/>
      <c r="X770" s="119"/>
      <c r="Y770" s="119"/>
      <c r="Z770" s="23"/>
      <c r="AA770" s="119"/>
      <c r="AB770" s="337"/>
      <c r="AC770" s="115"/>
      <c r="AD770" s="102"/>
      <c r="AE770" s="4"/>
      <c r="AF770" s="103"/>
      <c r="AG770" s="104"/>
      <c r="AH770" s="105"/>
      <c r="AI770" s="106"/>
      <c r="AJ770" s="109"/>
      <c r="AK770" s="111"/>
      <c r="AL770" s="338"/>
      <c r="AM770" s="339"/>
      <c r="AN770" s="340"/>
      <c r="AO770" s="341"/>
      <c r="AP770" s="115"/>
      <c r="AQ770" s="341"/>
      <c r="AR770" s="115"/>
      <c r="AS770" s="341"/>
      <c r="AT770" s="115"/>
      <c r="AU770" s="341"/>
      <c r="AV770" s="115"/>
      <c r="AW770" s="115"/>
      <c r="AX770" s="115"/>
      <c r="AY770" s="115"/>
      <c r="AZ770" s="119"/>
      <c r="CD770" s="119"/>
    </row>
    <row r="771" ht="21.0" customHeight="1">
      <c r="A771" s="119"/>
      <c r="B771" s="90"/>
      <c r="C771" s="119"/>
      <c r="D771" s="332"/>
      <c r="E771" s="90"/>
      <c r="F771" s="92"/>
      <c r="G771" s="92"/>
      <c r="H771" s="92"/>
      <c r="I771" s="119"/>
      <c r="J771" s="119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119"/>
      <c r="V771" s="119"/>
      <c r="W771" s="119"/>
      <c r="X771" s="119"/>
      <c r="Y771" s="119"/>
      <c r="Z771" s="23"/>
      <c r="AA771" s="119"/>
      <c r="AB771" s="337"/>
      <c r="AC771" s="115"/>
      <c r="AD771" s="102"/>
      <c r="AE771" s="4"/>
      <c r="AF771" s="103"/>
      <c r="AG771" s="104"/>
      <c r="AH771" s="105"/>
      <c r="AI771" s="106"/>
      <c r="AJ771" s="109"/>
      <c r="AK771" s="111"/>
      <c r="AL771" s="338"/>
      <c r="AM771" s="339"/>
      <c r="AN771" s="340"/>
      <c r="AO771" s="341"/>
      <c r="AP771" s="115"/>
      <c r="AQ771" s="341"/>
      <c r="AR771" s="115"/>
      <c r="AS771" s="341"/>
      <c r="AT771" s="115"/>
      <c r="AU771" s="341"/>
      <c r="AV771" s="115"/>
      <c r="AW771" s="115"/>
      <c r="AX771" s="115"/>
      <c r="AY771" s="115"/>
      <c r="AZ771" s="119"/>
      <c r="CD771" s="119"/>
    </row>
    <row r="772" ht="21.0" customHeight="1">
      <c r="A772" s="119"/>
      <c r="B772" s="90"/>
      <c r="C772" s="119"/>
      <c r="D772" s="332"/>
      <c r="E772" s="90"/>
      <c r="F772" s="92"/>
      <c r="G772" s="92"/>
      <c r="H772" s="92"/>
      <c r="I772" s="119"/>
      <c r="J772" s="119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119"/>
      <c r="V772" s="119"/>
      <c r="W772" s="119"/>
      <c r="X772" s="119"/>
      <c r="Y772" s="119"/>
      <c r="Z772" s="23"/>
      <c r="AA772" s="119"/>
      <c r="AB772" s="337"/>
      <c r="AC772" s="115"/>
      <c r="AD772" s="102"/>
      <c r="AE772" s="4"/>
      <c r="AF772" s="103"/>
      <c r="AG772" s="104"/>
      <c r="AH772" s="105"/>
      <c r="AI772" s="106"/>
      <c r="AJ772" s="109"/>
      <c r="AK772" s="111"/>
      <c r="AL772" s="338"/>
      <c r="AM772" s="339"/>
      <c r="AN772" s="340"/>
      <c r="AO772" s="341"/>
      <c r="AP772" s="115"/>
      <c r="AQ772" s="341"/>
      <c r="AR772" s="115"/>
      <c r="AS772" s="341"/>
      <c r="AT772" s="115"/>
      <c r="AU772" s="341"/>
      <c r="AV772" s="115"/>
      <c r="AW772" s="115"/>
      <c r="AX772" s="115"/>
      <c r="AY772" s="115"/>
      <c r="AZ772" s="119"/>
      <c r="CD772" s="119"/>
    </row>
    <row r="773" ht="21.0" customHeight="1">
      <c r="A773" s="119"/>
      <c r="B773" s="90"/>
      <c r="C773" s="119"/>
      <c r="D773" s="332"/>
      <c r="E773" s="90"/>
      <c r="F773" s="92"/>
      <c r="G773" s="92"/>
      <c r="H773" s="92"/>
      <c r="I773" s="119"/>
      <c r="J773" s="119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119"/>
      <c r="V773" s="119"/>
      <c r="W773" s="119"/>
      <c r="X773" s="119"/>
      <c r="Y773" s="119"/>
      <c r="Z773" s="23"/>
      <c r="AA773" s="119"/>
      <c r="AB773" s="337"/>
      <c r="AC773" s="115"/>
      <c r="AD773" s="102"/>
      <c r="AE773" s="4"/>
      <c r="AF773" s="103"/>
      <c r="AG773" s="104"/>
      <c r="AH773" s="105"/>
      <c r="AI773" s="106"/>
      <c r="AJ773" s="109"/>
      <c r="AK773" s="111"/>
      <c r="AL773" s="338"/>
      <c r="AM773" s="339"/>
      <c r="AN773" s="340"/>
      <c r="AO773" s="341"/>
      <c r="AP773" s="115"/>
      <c r="AQ773" s="341"/>
      <c r="AR773" s="115"/>
      <c r="AS773" s="341"/>
      <c r="AT773" s="115"/>
      <c r="AU773" s="341"/>
      <c r="AV773" s="115"/>
      <c r="AW773" s="115"/>
      <c r="AX773" s="115"/>
      <c r="AY773" s="115"/>
      <c r="AZ773" s="119"/>
      <c r="CD773" s="119"/>
    </row>
    <row r="774" ht="21.0" customHeight="1">
      <c r="A774" s="119"/>
      <c r="B774" s="90"/>
      <c r="C774" s="119"/>
      <c r="D774" s="332"/>
      <c r="E774" s="90"/>
      <c r="F774" s="92"/>
      <c r="G774" s="92"/>
      <c r="H774" s="92"/>
      <c r="I774" s="119"/>
      <c r="J774" s="119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119"/>
      <c r="V774" s="119"/>
      <c r="W774" s="119"/>
      <c r="X774" s="119"/>
      <c r="Y774" s="119"/>
      <c r="Z774" s="23"/>
      <c r="AA774" s="119"/>
      <c r="AB774" s="337"/>
      <c r="AC774" s="115"/>
      <c r="AD774" s="102"/>
      <c r="AE774" s="4"/>
      <c r="AF774" s="103"/>
      <c r="AG774" s="104"/>
      <c r="AH774" s="105"/>
      <c r="AI774" s="106"/>
      <c r="AJ774" s="109"/>
      <c r="AK774" s="111"/>
      <c r="AL774" s="338"/>
      <c r="AM774" s="339"/>
      <c r="AN774" s="340"/>
      <c r="AO774" s="341"/>
      <c r="AP774" s="115"/>
      <c r="AQ774" s="341"/>
      <c r="AR774" s="115"/>
      <c r="AS774" s="341"/>
      <c r="AT774" s="115"/>
      <c r="AU774" s="341"/>
      <c r="AV774" s="115"/>
      <c r="AW774" s="115"/>
      <c r="AX774" s="115"/>
      <c r="AY774" s="115"/>
      <c r="AZ774" s="119"/>
      <c r="CD774" s="119"/>
    </row>
    <row r="775" ht="21.0" customHeight="1">
      <c r="A775" s="119"/>
      <c r="B775" s="90"/>
      <c r="C775" s="119"/>
      <c r="D775" s="332"/>
      <c r="E775" s="90"/>
      <c r="F775" s="92"/>
      <c r="G775" s="92"/>
      <c r="H775" s="92"/>
      <c r="I775" s="119"/>
      <c r="J775" s="119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119"/>
      <c r="V775" s="119"/>
      <c r="W775" s="119"/>
      <c r="X775" s="119"/>
      <c r="Y775" s="119"/>
      <c r="Z775" s="23"/>
      <c r="AA775" s="119"/>
      <c r="AB775" s="337"/>
      <c r="AC775" s="115"/>
      <c r="AD775" s="102"/>
      <c r="AE775" s="4"/>
      <c r="AF775" s="103"/>
      <c r="AG775" s="104"/>
      <c r="AH775" s="105"/>
      <c r="AI775" s="106"/>
      <c r="AJ775" s="109"/>
      <c r="AK775" s="111"/>
      <c r="AL775" s="338"/>
      <c r="AM775" s="339"/>
      <c r="AN775" s="340"/>
      <c r="AO775" s="341"/>
      <c r="AP775" s="115"/>
      <c r="AQ775" s="341"/>
      <c r="AR775" s="115"/>
      <c r="AS775" s="341"/>
      <c r="AT775" s="115"/>
      <c r="AU775" s="341"/>
      <c r="AV775" s="115"/>
      <c r="AW775" s="115"/>
      <c r="AX775" s="115"/>
      <c r="AY775" s="115"/>
      <c r="AZ775" s="119"/>
      <c r="CD775" s="119"/>
    </row>
    <row r="776" ht="21.0" customHeight="1">
      <c r="A776" s="119"/>
      <c r="B776" s="90"/>
      <c r="C776" s="119"/>
      <c r="D776" s="332"/>
      <c r="E776" s="90"/>
      <c r="F776" s="92"/>
      <c r="G776" s="92"/>
      <c r="H776" s="92"/>
      <c r="I776" s="119"/>
      <c r="J776" s="119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119"/>
      <c r="V776" s="119"/>
      <c r="W776" s="119"/>
      <c r="X776" s="119"/>
      <c r="Y776" s="119"/>
      <c r="Z776" s="23"/>
      <c r="AA776" s="119"/>
      <c r="AB776" s="337"/>
      <c r="AC776" s="115"/>
      <c r="AD776" s="102"/>
      <c r="AE776" s="4"/>
      <c r="AF776" s="103"/>
      <c r="AG776" s="104"/>
      <c r="AH776" s="105"/>
      <c r="AI776" s="106"/>
      <c r="AJ776" s="109"/>
      <c r="AK776" s="111"/>
      <c r="AL776" s="338"/>
      <c r="AM776" s="339"/>
      <c r="AN776" s="340"/>
      <c r="AO776" s="341"/>
      <c r="AP776" s="115"/>
      <c r="AQ776" s="341"/>
      <c r="AR776" s="115"/>
      <c r="AS776" s="341"/>
      <c r="AT776" s="115"/>
      <c r="AU776" s="341"/>
      <c r="AV776" s="115"/>
      <c r="AW776" s="115"/>
      <c r="AX776" s="115"/>
      <c r="AY776" s="115"/>
      <c r="AZ776" s="119"/>
      <c r="CD776" s="119"/>
    </row>
    <row r="777" ht="21.0" customHeight="1">
      <c r="A777" s="119"/>
      <c r="B777" s="90"/>
      <c r="C777" s="119"/>
      <c r="D777" s="332"/>
      <c r="E777" s="90"/>
      <c r="F777" s="92"/>
      <c r="G777" s="92"/>
      <c r="H777" s="92"/>
      <c r="I777" s="119"/>
      <c r="J777" s="119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119"/>
      <c r="V777" s="119"/>
      <c r="W777" s="119"/>
      <c r="X777" s="119"/>
      <c r="Y777" s="119"/>
      <c r="Z777" s="23"/>
      <c r="AA777" s="119"/>
      <c r="AB777" s="337"/>
      <c r="AC777" s="115"/>
      <c r="AD777" s="102"/>
      <c r="AE777" s="4"/>
      <c r="AF777" s="103"/>
      <c r="AG777" s="104"/>
      <c r="AH777" s="105"/>
      <c r="AI777" s="106"/>
      <c r="AJ777" s="109"/>
      <c r="AK777" s="111"/>
      <c r="AL777" s="338"/>
      <c r="AM777" s="339"/>
      <c r="AN777" s="340"/>
      <c r="AO777" s="341"/>
      <c r="AP777" s="115"/>
      <c r="AQ777" s="341"/>
      <c r="AR777" s="115"/>
      <c r="AS777" s="341"/>
      <c r="AT777" s="115"/>
      <c r="AU777" s="341"/>
      <c r="AV777" s="115"/>
      <c r="AW777" s="115"/>
      <c r="AX777" s="115"/>
      <c r="AY777" s="115"/>
      <c r="AZ777" s="119"/>
      <c r="CD777" s="119"/>
    </row>
    <row r="778" ht="21.0" customHeight="1">
      <c r="A778" s="119"/>
      <c r="B778" s="90"/>
      <c r="C778" s="119"/>
      <c r="D778" s="332"/>
      <c r="E778" s="90"/>
      <c r="F778" s="92"/>
      <c r="G778" s="92"/>
      <c r="H778" s="92"/>
      <c r="I778" s="119"/>
      <c r="J778" s="119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119"/>
      <c r="V778" s="119"/>
      <c r="W778" s="119"/>
      <c r="X778" s="119"/>
      <c r="Y778" s="119"/>
      <c r="Z778" s="23"/>
      <c r="AA778" s="119"/>
      <c r="AB778" s="337"/>
      <c r="AC778" s="115"/>
      <c r="AD778" s="102"/>
      <c r="AE778" s="4"/>
      <c r="AF778" s="103"/>
      <c r="AG778" s="104"/>
      <c r="AH778" s="105"/>
      <c r="AI778" s="106"/>
      <c r="AJ778" s="109"/>
      <c r="AK778" s="111"/>
      <c r="AL778" s="338"/>
      <c r="AM778" s="339"/>
      <c r="AN778" s="340"/>
      <c r="AO778" s="341"/>
      <c r="AP778" s="115"/>
      <c r="AQ778" s="341"/>
      <c r="AR778" s="115"/>
      <c r="AS778" s="341"/>
      <c r="AT778" s="115"/>
      <c r="AU778" s="341"/>
      <c r="AV778" s="115"/>
      <c r="AW778" s="115"/>
      <c r="AX778" s="115"/>
      <c r="AY778" s="115"/>
      <c r="AZ778" s="119"/>
      <c r="CD778" s="119"/>
    </row>
    <row r="779" ht="21.0" customHeight="1">
      <c r="A779" s="119"/>
      <c r="B779" s="90"/>
      <c r="C779" s="119"/>
      <c r="D779" s="332"/>
      <c r="E779" s="90"/>
      <c r="F779" s="92"/>
      <c r="G779" s="92"/>
      <c r="H779" s="92"/>
      <c r="I779" s="119"/>
      <c r="J779" s="119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119"/>
      <c r="V779" s="119"/>
      <c r="W779" s="119"/>
      <c r="X779" s="119"/>
      <c r="Y779" s="119"/>
      <c r="Z779" s="23"/>
      <c r="AA779" s="119"/>
      <c r="AB779" s="337"/>
      <c r="AC779" s="115"/>
      <c r="AD779" s="102"/>
      <c r="AE779" s="4"/>
      <c r="AF779" s="103"/>
      <c r="AG779" s="104"/>
      <c r="AH779" s="105"/>
      <c r="AI779" s="106"/>
      <c r="AJ779" s="109"/>
      <c r="AK779" s="111"/>
      <c r="AL779" s="338"/>
      <c r="AM779" s="339"/>
      <c r="AN779" s="340"/>
      <c r="AO779" s="341"/>
      <c r="AP779" s="115"/>
      <c r="AQ779" s="341"/>
      <c r="AR779" s="115"/>
      <c r="AS779" s="341"/>
      <c r="AT779" s="115"/>
      <c r="AU779" s="341"/>
      <c r="AV779" s="115"/>
      <c r="AW779" s="115"/>
      <c r="AX779" s="115"/>
      <c r="AY779" s="115"/>
      <c r="AZ779" s="119"/>
      <c r="CD779" s="119"/>
    </row>
    <row r="780" ht="21.0" customHeight="1">
      <c r="A780" s="119"/>
      <c r="B780" s="90"/>
      <c r="C780" s="119"/>
      <c r="D780" s="332"/>
      <c r="E780" s="90"/>
      <c r="F780" s="92"/>
      <c r="G780" s="92"/>
      <c r="H780" s="92"/>
      <c r="I780" s="119"/>
      <c r="J780" s="119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119"/>
      <c r="V780" s="119"/>
      <c r="W780" s="119"/>
      <c r="X780" s="119"/>
      <c r="Y780" s="119"/>
      <c r="Z780" s="23"/>
      <c r="AA780" s="119"/>
      <c r="AB780" s="337"/>
      <c r="AC780" s="115"/>
      <c r="AD780" s="102"/>
      <c r="AE780" s="4"/>
      <c r="AF780" s="103"/>
      <c r="AG780" s="104"/>
      <c r="AH780" s="105"/>
      <c r="AI780" s="106"/>
      <c r="AJ780" s="109"/>
      <c r="AK780" s="111"/>
      <c r="AL780" s="338"/>
      <c r="AM780" s="339"/>
      <c r="AN780" s="340"/>
      <c r="AO780" s="341"/>
      <c r="AP780" s="115"/>
      <c r="AQ780" s="341"/>
      <c r="AR780" s="115"/>
      <c r="AS780" s="341"/>
      <c r="AT780" s="115"/>
      <c r="AU780" s="341"/>
      <c r="AV780" s="115"/>
      <c r="AW780" s="115"/>
      <c r="AX780" s="115"/>
      <c r="AY780" s="115"/>
      <c r="AZ780" s="119"/>
      <c r="CD780" s="119"/>
    </row>
    <row r="781" ht="21.0" customHeight="1">
      <c r="A781" s="119"/>
      <c r="B781" s="90"/>
      <c r="C781" s="119"/>
      <c r="D781" s="332"/>
      <c r="E781" s="90"/>
      <c r="F781" s="92"/>
      <c r="G781" s="92"/>
      <c r="H781" s="92"/>
      <c r="I781" s="119"/>
      <c r="J781" s="119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119"/>
      <c r="V781" s="119"/>
      <c r="W781" s="119"/>
      <c r="X781" s="119"/>
      <c r="Y781" s="119"/>
      <c r="Z781" s="23"/>
      <c r="AA781" s="119"/>
      <c r="AB781" s="337"/>
      <c r="AC781" s="115"/>
      <c r="AD781" s="102"/>
      <c r="AE781" s="4"/>
      <c r="AF781" s="103"/>
      <c r="AG781" s="104"/>
      <c r="AH781" s="105"/>
      <c r="AI781" s="106"/>
      <c r="AJ781" s="109"/>
      <c r="AK781" s="111"/>
      <c r="AL781" s="338"/>
      <c r="AM781" s="339"/>
      <c r="AN781" s="340"/>
      <c r="AO781" s="341"/>
      <c r="AP781" s="115"/>
      <c r="AQ781" s="341"/>
      <c r="AR781" s="115"/>
      <c r="AS781" s="341"/>
      <c r="AT781" s="115"/>
      <c r="AU781" s="341"/>
      <c r="AV781" s="115"/>
      <c r="AW781" s="115"/>
      <c r="AX781" s="115"/>
      <c r="AY781" s="115"/>
      <c r="AZ781" s="119"/>
      <c r="CD781" s="119"/>
    </row>
    <row r="782" ht="21.0" customHeight="1">
      <c r="A782" s="119"/>
      <c r="B782" s="90"/>
      <c r="C782" s="119"/>
      <c r="D782" s="332"/>
      <c r="E782" s="90"/>
      <c r="F782" s="92"/>
      <c r="G782" s="92"/>
      <c r="H782" s="92"/>
      <c r="I782" s="119"/>
      <c r="J782" s="119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119"/>
      <c r="V782" s="119"/>
      <c r="W782" s="119"/>
      <c r="X782" s="119"/>
      <c r="Y782" s="119"/>
      <c r="Z782" s="23"/>
      <c r="AA782" s="119"/>
      <c r="AB782" s="337"/>
      <c r="AC782" s="115"/>
      <c r="AD782" s="102"/>
      <c r="AE782" s="4"/>
      <c r="AF782" s="103"/>
      <c r="AG782" s="104"/>
      <c r="AH782" s="105"/>
      <c r="AI782" s="106"/>
      <c r="AJ782" s="109"/>
      <c r="AK782" s="111"/>
      <c r="AL782" s="338"/>
      <c r="AM782" s="339"/>
      <c r="AN782" s="340"/>
      <c r="AO782" s="341"/>
      <c r="AP782" s="115"/>
      <c r="AQ782" s="341"/>
      <c r="AR782" s="115"/>
      <c r="AS782" s="341"/>
      <c r="AT782" s="115"/>
      <c r="AU782" s="341"/>
      <c r="AV782" s="115"/>
      <c r="AW782" s="115"/>
      <c r="AX782" s="115"/>
      <c r="AY782" s="115"/>
      <c r="AZ782" s="119"/>
      <c r="CD782" s="119"/>
    </row>
    <row r="783" ht="21.0" customHeight="1">
      <c r="A783" s="119"/>
      <c r="B783" s="90"/>
      <c r="C783" s="119"/>
      <c r="D783" s="332"/>
      <c r="E783" s="90"/>
      <c r="F783" s="92"/>
      <c r="G783" s="92"/>
      <c r="H783" s="92"/>
      <c r="I783" s="119"/>
      <c r="J783" s="119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119"/>
      <c r="V783" s="119"/>
      <c r="W783" s="119"/>
      <c r="X783" s="119"/>
      <c r="Y783" s="119"/>
      <c r="Z783" s="23"/>
      <c r="AA783" s="119"/>
      <c r="AB783" s="337"/>
      <c r="AC783" s="115"/>
      <c r="AD783" s="102"/>
      <c r="AE783" s="4"/>
      <c r="AF783" s="103"/>
      <c r="AG783" s="104"/>
      <c r="AH783" s="105"/>
      <c r="AI783" s="106"/>
      <c r="AJ783" s="109"/>
      <c r="AK783" s="111"/>
      <c r="AL783" s="338"/>
      <c r="AM783" s="339"/>
      <c r="AN783" s="340"/>
      <c r="AO783" s="341"/>
      <c r="AP783" s="115"/>
      <c r="AQ783" s="341"/>
      <c r="AR783" s="115"/>
      <c r="AS783" s="341"/>
      <c r="AT783" s="115"/>
      <c r="AU783" s="341"/>
      <c r="AV783" s="115"/>
      <c r="AW783" s="115"/>
      <c r="AX783" s="115"/>
      <c r="AY783" s="115"/>
      <c r="AZ783" s="119"/>
      <c r="CD783" s="119"/>
    </row>
    <row r="784" ht="21.0" customHeight="1">
      <c r="A784" s="119"/>
      <c r="B784" s="90"/>
      <c r="C784" s="119"/>
      <c r="D784" s="332"/>
      <c r="E784" s="90"/>
      <c r="F784" s="92"/>
      <c r="G784" s="92"/>
      <c r="H784" s="92"/>
      <c r="I784" s="119"/>
      <c r="J784" s="119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119"/>
      <c r="V784" s="119"/>
      <c r="W784" s="119"/>
      <c r="X784" s="119"/>
      <c r="Y784" s="119"/>
      <c r="Z784" s="23"/>
      <c r="AA784" s="119"/>
      <c r="AB784" s="337"/>
      <c r="AC784" s="115"/>
      <c r="AD784" s="102"/>
      <c r="AE784" s="4"/>
      <c r="AF784" s="103"/>
      <c r="AG784" s="104"/>
      <c r="AH784" s="105"/>
      <c r="AI784" s="106"/>
      <c r="AJ784" s="109"/>
      <c r="AK784" s="111"/>
      <c r="AL784" s="338"/>
      <c r="AM784" s="339"/>
      <c r="AN784" s="340"/>
      <c r="AO784" s="341"/>
      <c r="AP784" s="115"/>
      <c r="AQ784" s="341"/>
      <c r="AR784" s="115"/>
      <c r="AS784" s="341"/>
      <c r="AT784" s="115"/>
      <c r="AU784" s="341"/>
      <c r="AV784" s="115"/>
      <c r="AW784" s="115"/>
      <c r="AX784" s="115"/>
      <c r="AY784" s="115"/>
      <c r="AZ784" s="119"/>
      <c r="CD784" s="119"/>
    </row>
    <row r="785" ht="21.0" customHeight="1">
      <c r="A785" s="119"/>
      <c r="B785" s="90"/>
      <c r="C785" s="119"/>
      <c r="D785" s="332"/>
      <c r="E785" s="90"/>
      <c r="F785" s="92"/>
      <c r="G785" s="92"/>
      <c r="H785" s="92"/>
      <c r="I785" s="119"/>
      <c r="J785" s="119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119"/>
      <c r="V785" s="119"/>
      <c r="W785" s="119"/>
      <c r="X785" s="119"/>
      <c r="Y785" s="119"/>
      <c r="Z785" s="23"/>
      <c r="AA785" s="119"/>
      <c r="AB785" s="337"/>
      <c r="AC785" s="115"/>
      <c r="AD785" s="102"/>
      <c r="AE785" s="4"/>
      <c r="AF785" s="103"/>
      <c r="AG785" s="104"/>
      <c r="AH785" s="105"/>
      <c r="AI785" s="106"/>
      <c r="AJ785" s="109"/>
      <c r="AK785" s="111"/>
      <c r="AL785" s="338"/>
      <c r="AM785" s="339"/>
      <c r="AN785" s="340"/>
      <c r="AO785" s="341"/>
      <c r="AP785" s="115"/>
      <c r="AQ785" s="341"/>
      <c r="AR785" s="115"/>
      <c r="AS785" s="341"/>
      <c r="AT785" s="115"/>
      <c r="AU785" s="341"/>
      <c r="AV785" s="115"/>
      <c r="AW785" s="115"/>
      <c r="AX785" s="115"/>
      <c r="AY785" s="115"/>
      <c r="AZ785" s="119"/>
      <c r="CD785" s="119"/>
    </row>
    <row r="786" ht="21.0" customHeight="1">
      <c r="A786" s="119"/>
      <c r="B786" s="90"/>
      <c r="C786" s="119"/>
      <c r="D786" s="332"/>
      <c r="E786" s="90"/>
      <c r="F786" s="92"/>
      <c r="G786" s="92"/>
      <c r="H786" s="92"/>
      <c r="I786" s="119"/>
      <c r="J786" s="119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119"/>
      <c r="V786" s="119"/>
      <c r="W786" s="119"/>
      <c r="X786" s="119"/>
      <c r="Y786" s="119"/>
      <c r="Z786" s="23"/>
      <c r="AA786" s="119"/>
      <c r="AB786" s="337"/>
      <c r="AC786" s="115"/>
      <c r="AD786" s="102"/>
      <c r="AE786" s="4"/>
      <c r="AF786" s="103"/>
      <c r="AG786" s="104"/>
      <c r="AH786" s="105"/>
      <c r="AI786" s="106"/>
      <c r="AJ786" s="109"/>
      <c r="AK786" s="111"/>
      <c r="AL786" s="338"/>
      <c r="AM786" s="339"/>
      <c r="AN786" s="340"/>
      <c r="AO786" s="341"/>
      <c r="AP786" s="115"/>
      <c r="AQ786" s="341"/>
      <c r="AR786" s="115"/>
      <c r="AS786" s="341"/>
      <c r="AT786" s="115"/>
      <c r="AU786" s="341"/>
      <c r="AV786" s="115"/>
      <c r="AW786" s="115"/>
      <c r="AX786" s="115"/>
      <c r="AY786" s="115"/>
      <c r="AZ786" s="119"/>
      <c r="CD786" s="119"/>
    </row>
    <row r="787" ht="21.0" customHeight="1">
      <c r="A787" s="119"/>
      <c r="B787" s="90"/>
      <c r="C787" s="119"/>
      <c r="D787" s="332"/>
      <c r="E787" s="90"/>
      <c r="F787" s="92"/>
      <c r="G787" s="92"/>
      <c r="H787" s="92"/>
      <c r="I787" s="119"/>
      <c r="J787" s="119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119"/>
      <c r="V787" s="119"/>
      <c r="W787" s="119"/>
      <c r="X787" s="119"/>
      <c r="Y787" s="119"/>
      <c r="Z787" s="23"/>
      <c r="AA787" s="119"/>
      <c r="AB787" s="337"/>
      <c r="AC787" s="115"/>
      <c r="AD787" s="102"/>
      <c r="AE787" s="4"/>
      <c r="AF787" s="103"/>
      <c r="AG787" s="104"/>
      <c r="AH787" s="105"/>
      <c r="AI787" s="106"/>
      <c r="AJ787" s="109"/>
      <c r="AK787" s="111"/>
      <c r="AL787" s="338"/>
      <c r="AM787" s="339"/>
      <c r="AN787" s="340"/>
      <c r="AO787" s="341"/>
      <c r="AP787" s="115"/>
      <c r="AQ787" s="341"/>
      <c r="AR787" s="115"/>
      <c r="AS787" s="341"/>
      <c r="AT787" s="115"/>
      <c r="AU787" s="341"/>
      <c r="AV787" s="115"/>
      <c r="AW787" s="115"/>
      <c r="AX787" s="115"/>
      <c r="AY787" s="115"/>
      <c r="AZ787" s="119"/>
      <c r="CD787" s="119"/>
    </row>
    <row r="788" ht="21.0" customHeight="1">
      <c r="A788" s="119"/>
      <c r="B788" s="90"/>
      <c r="C788" s="119"/>
      <c r="D788" s="332"/>
      <c r="E788" s="90"/>
      <c r="F788" s="92"/>
      <c r="G788" s="92"/>
      <c r="H788" s="92"/>
      <c r="I788" s="119"/>
      <c r="J788" s="119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119"/>
      <c r="V788" s="119"/>
      <c r="W788" s="119"/>
      <c r="X788" s="119"/>
      <c r="Y788" s="119"/>
      <c r="Z788" s="23"/>
      <c r="AA788" s="119"/>
      <c r="AB788" s="337"/>
      <c r="AC788" s="115"/>
      <c r="AD788" s="102"/>
      <c r="AE788" s="4"/>
      <c r="AF788" s="103"/>
      <c r="AG788" s="104"/>
      <c r="AH788" s="105"/>
      <c r="AI788" s="106"/>
      <c r="AJ788" s="109"/>
      <c r="AK788" s="111"/>
      <c r="AL788" s="338"/>
      <c r="AM788" s="339"/>
      <c r="AN788" s="340"/>
      <c r="AO788" s="341"/>
      <c r="AP788" s="115"/>
      <c r="AQ788" s="341"/>
      <c r="AR788" s="115"/>
      <c r="AS788" s="341"/>
      <c r="AT788" s="115"/>
      <c r="AU788" s="341"/>
      <c r="AV788" s="115"/>
      <c r="AW788" s="115"/>
      <c r="AX788" s="115"/>
      <c r="AY788" s="115"/>
      <c r="AZ788" s="119"/>
      <c r="CD788" s="119"/>
    </row>
    <row r="789" ht="21.0" customHeight="1">
      <c r="A789" s="119"/>
      <c r="B789" s="90"/>
      <c r="C789" s="119"/>
      <c r="D789" s="332"/>
      <c r="E789" s="90"/>
      <c r="F789" s="92"/>
      <c r="G789" s="92"/>
      <c r="H789" s="92"/>
      <c r="I789" s="119"/>
      <c r="J789" s="119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119"/>
      <c r="V789" s="119"/>
      <c r="W789" s="119"/>
      <c r="X789" s="119"/>
      <c r="Y789" s="119"/>
      <c r="Z789" s="23"/>
      <c r="AA789" s="119"/>
      <c r="AB789" s="337"/>
      <c r="AC789" s="115"/>
      <c r="AD789" s="102"/>
      <c r="AE789" s="4"/>
      <c r="AF789" s="103"/>
      <c r="AG789" s="104"/>
      <c r="AH789" s="105"/>
      <c r="AI789" s="106"/>
      <c r="AJ789" s="109"/>
      <c r="AK789" s="111"/>
      <c r="AL789" s="338"/>
      <c r="AM789" s="339"/>
      <c r="AN789" s="340"/>
      <c r="AO789" s="341"/>
      <c r="AP789" s="115"/>
      <c r="AQ789" s="341"/>
      <c r="AR789" s="115"/>
      <c r="AS789" s="341"/>
      <c r="AT789" s="115"/>
      <c r="AU789" s="341"/>
      <c r="AV789" s="115"/>
      <c r="AW789" s="115"/>
      <c r="AX789" s="115"/>
      <c r="AY789" s="115"/>
      <c r="AZ789" s="119"/>
      <c r="CD789" s="119"/>
    </row>
    <row r="790" ht="21.0" customHeight="1">
      <c r="A790" s="119"/>
      <c r="B790" s="90"/>
      <c r="C790" s="119"/>
      <c r="D790" s="332"/>
      <c r="E790" s="90"/>
      <c r="F790" s="92"/>
      <c r="G790" s="92"/>
      <c r="H790" s="92"/>
      <c r="I790" s="119"/>
      <c r="J790" s="119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119"/>
      <c r="V790" s="119"/>
      <c r="W790" s="119"/>
      <c r="X790" s="119"/>
      <c r="Y790" s="119"/>
      <c r="Z790" s="23"/>
      <c r="AA790" s="119"/>
      <c r="AB790" s="337"/>
      <c r="AC790" s="115"/>
      <c r="AD790" s="102"/>
      <c r="AE790" s="4"/>
      <c r="AF790" s="103"/>
      <c r="AG790" s="104"/>
      <c r="AH790" s="105"/>
      <c r="AI790" s="106"/>
      <c r="AJ790" s="109"/>
      <c r="AK790" s="111"/>
      <c r="AL790" s="338"/>
      <c r="AM790" s="339"/>
      <c r="AN790" s="340"/>
      <c r="AO790" s="341"/>
      <c r="AP790" s="115"/>
      <c r="AQ790" s="341"/>
      <c r="AR790" s="115"/>
      <c r="AS790" s="341"/>
      <c r="AT790" s="115"/>
      <c r="AU790" s="341"/>
      <c r="AV790" s="115"/>
      <c r="AW790" s="115"/>
      <c r="AX790" s="115"/>
      <c r="AY790" s="115"/>
      <c r="AZ790" s="119"/>
      <c r="CD790" s="119"/>
    </row>
    <row r="791" ht="21.0" customHeight="1">
      <c r="A791" s="119"/>
      <c r="B791" s="90"/>
      <c r="C791" s="119"/>
      <c r="D791" s="332"/>
      <c r="E791" s="90"/>
      <c r="F791" s="92"/>
      <c r="G791" s="92"/>
      <c r="H791" s="92"/>
      <c r="I791" s="119"/>
      <c r="J791" s="119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119"/>
      <c r="V791" s="119"/>
      <c r="W791" s="119"/>
      <c r="X791" s="119"/>
      <c r="Y791" s="119"/>
      <c r="Z791" s="23"/>
      <c r="AA791" s="119"/>
      <c r="AB791" s="337"/>
      <c r="AC791" s="115"/>
      <c r="AD791" s="102"/>
      <c r="AE791" s="4"/>
      <c r="AF791" s="103"/>
      <c r="AG791" s="104"/>
      <c r="AH791" s="105"/>
      <c r="AI791" s="106"/>
      <c r="AJ791" s="109"/>
      <c r="AK791" s="111"/>
      <c r="AL791" s="338"/>
      <c r="AM791" s="339"/>
      <c r="AN791" s="340"/>
      <c r="AO791" s="341"/>
      <c r="AP791" s="115"/>
      <c r="AQ791" s="341"/>
      <c r="AR791" s="115"/>
      <c r="AS791" s="341"/>
      <c r="AT791" s="115"/>
      <c r="AU791" s="341"/>
      <c r="AV791" s="115"/>
      <c r="AW791" s="115"/>
      <c r="AX791" s="115"/>
      <c r="AY791" s="115"/>
      <c r="AZ791" s="119"/>
      <c r="CD791" s="119"/>
    </row>
    <row r="792" ht="21.0" customHeight="1">
      <c r="A792" s="119"/>
      <c r="B792" s="90"/>
      <c r="C792" s="119"/>
      <c r="D792" s="332"/>
      <c r="E792" s="90"/>
      <c r="F792" s="92"/>
      <c r="G792" s="92"/>
      <c r="H792" s="92"/>
      <c r="I792" s="119"/>
      <c r="J792" s="119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119"/>
      <c r="V792" s="119"/>
      <c r="W792" s="119"/>
      <c r="X792" s="119"/>
      <c r="Y792" s="119"/>
      <c r="Z792" s="23"/>
      <c r="AA792" s="119"/>
      <c r="AB792" s="337"/>
      <c r="AC792" s="115"/>
      <c r="AD792" s="102"/>
      <c r="AE792" s="4"/>
      <c r="AF792" s="103"/>
      <c r="AG792" s="104"/>
      <c r="AH792" s="105"/>
      <c r="AI792" s="106"/>
      <c r="AJ792" s="109"/>
      <c r="AK792" s="111"/>
      <c r="AL792" s="338"/>
      <c r="AM792" s="339"/>
      <c r="AN792" s="340"/>
      <c r="AO792" s="341"/>
      <c r="AP792" s="115"/>
      <c r="AQ792" s="341"/>
      <c r="AR792" s="115"/>
      <c r="AS792" s="341"/>
      <c r="AT792" s="115"/>
      <c r="AU792" s="341"/>
      <c r="AV792" s="115"/>
      <c r="AW792" s="115"/>
      <c r="AX792" s="115"/>
      <c r="AY792" s="115"/>
      <c r="AZ792" s="119"/>
      <c r="CD792" s="119"/>
    </row>
    <row r="793" ht="21.0" customHeight="1">
      <c r="A793" s="119"/>
      <c r="B793" s="90"/>
      <c r="C793" s="119"/>
      <c r="D793" s="332"/>
      <c r="E793" s="90"/>
      <c r="F793" s="92"/>
      <c r="G793" s="92"/>
      <c r="H793" s="92"/>
      <c r="I793" s="119"/>
      <c r="J793" s="119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119"/>
      <c r="V793" s="119"/>
      <c r="W793" s="119"/>
      <c r="X793" s="119"/>
      <c r="Y793" s="119"/>
      <c r="Z793" s="23"/>
      <c r="AA793" s="119"/>
      <c r="AB793" s="337"/>
      <c r="AC793" s="115"/>
      <c r="AD793" s="102"/>
      <c r="AE793" s="4"/>
      <c r="AF793" s="103"/>
      <c r="AG793" s="104"/>
      <c r="AH793" s="105"/>
      <c r="AI793" s="106"/>
      <c r="AJ793" s="109"/>
      <c r="AK793" s="111"/>
      <c r="AL793" s="338"/>
      <c r="AM793" s="339"/>
      <c r="AN793" s="340"/>
      <c r="AO793" s="341"/>
      <c r="AP793" s="115"/>
      <c r="AQ793" s="341"/>
      <c r="AR793" s="115"/>
      <c r="AS793" s="341"/>
      <c r="AT793" s="115"/>
      <c r="AU793" s="341"/>
      <c r="AV793" s="115"/>
      <c r="AW793" s="115"/>
      <c r="AX793" s="115"/>
      <c r="AY793" s="115"/>
      <c r="AZ793" s="119"/>
      <c r="CD793" s="119"/>
    </row>
    <row r="794" ht="21.0" customHeight="1">
      <c r="A794" s="119"/>
      <c r="B794" s="90"/>
      <c r="C794" s="119"/>
      <c r="D794" s="332"/>
      <c r="E794" s="90"/>
      <c r="F794" s="92"/>
      <c r="G794" s="92"/>
      <c r="H794" s="92"/>
      <c r="I794" s="119"/>
      <c r="J794" s="119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119"/>
      <c r="V794" s="119"/>
      <c r="W794" s="119"/>
      <c r="X794" s="119"/>
      <c r="Y794" s="119"/>
      <c r="Z794" s="23"/>
      <c r="AA794" s="119"/>
      <c r="AB794" s="337"/>
      <c r="AC794" s="115"/>
      <c r="AD794" s="102"/>
      <c r="AE794" s="4"/>
      <c r="AF794" s="103"/>
      <c r="AG794" s="104"/>
      <c r="AH794" s="105"/>
      <c r="AI794" s="106"/>
      <c r="AJ794" s="109"/>
      <c r="AK794" s="111"/>
      <c r="AL794" s="338"/>
      <c r="AM794" s="339"/>
      <c r="AN794" s="340"/>
      <c r="AO794" s="341"/>
      <c r="AP794" s="115"/>
      <c r="AQ794" s="341"/>
      <c r="AR794" s="115"/>
      <c r="AS794" s="341"/>
      <c r="AT794" s="115"/>
      <c r="AU794" s="341"/>
      <c r="AV794" s="115"/>
      <c r="AW794" s="115"/>
      <c r="AX794" s="115"/>
      <c r="AY794" s="115"/>
      <c r="AZ794" s="119"/>
      <c r="CD794" s="119"/>
    </row>
    <row r="795" ht="21.0" customHeight="1">
      <c r="A795" s="119"/>
      <c r="B795" s="90"/>
      <c r="C795" s="119"/>
      <c r="D795" s="332"/>
      <c r="E795" s="90"/>
      <c r="F795" s="92"/>
      <c r="G795" s="92"/>
      <c r="H795" s="92"/>
      <c r="I795" s="119"/>
      <c r="J795" s="119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119"/>
      <c r="V795" s="119"/>
      <c r="W795" s="119"/>
      <c r="X795" s="119"/>
      <c r="Y795" s="119"/>
      <c r="Z795" s="23"/>
      <c r="AA795" s="119"/>
      <c r="AB795" s="337"/>
      <c r="AC795" s="115"/>
      <c r="AD795" s="102"/>
      <c r="AE795" s="4"/>
      <c r="AF795" s="103"/>
      <c r="AG795" s="104"/>
      <c r="AH795" s="105"/>
      <c r="AI795" s="106"/>
      <c r="AJ795" s="109"/>
      <c r="AK795" s="111"/>
      <c r="AL795" s="338"/>
      <c r="AM795" s="339"/>
      <c r="AN795" s="340"/>
      <c r="AO795" s="341"/>
      <c r="AP795" s="115"/>
      <c r="AQ795" s="341"/>
      <c r="AR795" s="115"/>
      <c r="AS795" s="341"/>
      <c r="AT795" s="115"/>
      <c r="AU795" s="341"/>
      <c r="AV795" s="115"/>
      <c r="AW795" s="115"/>
      <c r="AX795" s="115"/>
      <c r="AY795" s="115"/>
      <c r="AZ795" s="119"/>
      <c r="CD795" s="119"/>
    </row>
    <row r="796" ht="21.0" customHeight="1">
      <c r="A796" s="119"/>
      <c r="B796" s="90"/>
      <c r="C796" s="119"/>
      <c r="D796" s="332"/>
      <c r="E796" s="90"/>
      <c r="F796" s="92"/>
      <c r="G796" s="92"/>
      <c r="H796" s="92"/>
      <c r="I796" s="119"/>
      <c r="J796" s="119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119"/>
      <c r="V796" s="119"/>
      <c r="W796" s="119"/>
      <c r="X796" s="119"/>
      <c r="Y796" s="119"/>
      <c r="Z796" s="23"/>
      <c r="AA796" s="119"/>
      <c r="AB796" s="337"/>
      <c r="AC796" s="115"/>
      <c r="AD796" s="102"/>
      <c r="AE796" s="4"/>
      <c r="AF796" s="103"/>
      <c r="AG796" s="104"/>
      <c r="AH796" s="105"/>
      <c r="AI796" s="106"/>
      <c r="AJ796" s="109"/>
      <c r="AK796" s="111"/>
      <c r="AL796" s="338"/>
      <c r="AM796" s="339"/>
      <c r="AN796" s="340"/>
      <c r="AO796" s="341"/>
      <c r="AP796" s="115"/>
      <c r="AQ796" s="341"/>
      <c r="AR796" s="115"/>
      <c r="AS796" s="341"/>
      <c r="AT796" s="115"/>
      <c r="AU796" s="341"/>
      <c r="AV796" s="115"/>
      <c r="AW796" s="115"/>
      <c r="AX796" s="115"/>
      <c r="AY796" s="115"/>
      <c r="AZ796" s="119"/>
      <c r="CD796" s="119"/>
    </row>
    <row r="797" ht="21.0" customHeight="1">
      <c r="A797" s="119"/>
      <c r="B797" s="90"/>
      <c r="C797" s="119"/>
      <c r="D797" s="332"/>
      <c r="E797" s="90"/>
      <c r="F797" s="92"/>
      <c r="G797" s="92"/>
      <c r="H797" s="92"/>
      <c r="I797" s="119"/>
      <c r="J797" s="119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119"/>
      <c r="V797" s="119"/>
      <c r="W797" s="119"/>
      <c r="X797" s="119"/>
      <c r="Y797" s="119"/>
      <c r="Z797" s="23"/>
      <c r="AA797" s="119"/>
      <c r="AB797" s="337"/>
      <c r="AC797" s="115"/>
      <c r="AD797" s="102"/>
      <c r="AE797" s="4"/>
      <c r="AF797" s="103"/>
      <c r="AG797" s="104"/>
      <c r="AH797" s="105"/>
      <c r="AI797" s="106"/>
      <c r="AJ797" s="109"/>
      <c r="AK797" s="111"/>
      <c r="AL797" s="338"/>
      <c r="AM797" s="339"/>
      <c r="AN797" s="340"/>
      <c r="AO797" s="341"/>
      <c r="AP797" s="115"/>
      <c r="AQ797" s="341"/>
      <c r="AR797" s="115"/>
      <c r="AS797" s="341"/>
      <c r="AT797" s="115"/>
      <c r="AU797" s="341"/>
      <c r="AV797" s="115"/>
      <c r="AW797" s="115"/>
      <c r="AX797" s="115"/>
      <c r="AY797" s="115"/>
      <c r="AZ797" s="119"/>
      <c r="CD797" s="119"/>
    </row>
    <row r="798" ht="21.0" customHeight="1">
      <c r="A798" s="119"/>
      <c r="B798" s="90"/>
      <c r="C798" s="119"/>
      <c r="D798" s="332"/>
      <c r="E798" s="90"/>
      <c r="F798" s="92"/>
      <c r="G798" s="92"/>
      <c r="H798" s="92"/>
      <c r="I798" s="119"/>
      <c r="J798" s="119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119"/>
      <c r="V798" s="119"/>
      <c r="W798" s="119"/>
      <c r="X798" s="119"/>
      <c r="Y798" s="119"/>
      <c r="Z798" s="23"/>
      <c r="AA798" s="119"/>
      <c r="AB798" s="337"/>
      <c r="AC798" s="115"/>
      <c r="AD798" s="102"/>
      <c r="AE798" s="4"/>
      <c r="AF798" s="103"/>
      <c r="AG798" s="104"/>
      <c r="AH798" s="105"/>
      <c r="AI798" s="106"/>
      <c r="AJ798" s="109"/>
      <c r="AK798" s="111"/>
      <c r="AL798" s="338"/>
      <c r="AM798" s="339"/>
      <c r="AN798" s="340"/>
      <c r="AO798" s="341"/>
      <c r="AP798" s="115"/>
      <c r="AQ798" s="341"/>
      <c r="AR798" s="115"/>
      <c r="AS798" s="341"/>
      <c r="AT798" s="115"/>
      <c r="AU798" s="341"/>
      <c r="AV798" s="115"/>
      <c r="AW798" s="115"/>
      <c r="AX798" s="115"/>
      <c r="AY798" s="115"/>
      <c r="AZ798" s="119"/>
      <c r="CD798" s="119"/>
    </row>
    <row r="799" ht="21.0" customHeight="1">
      <c r="A799" s="119"/>
      <c r="B799" s="90"/>
      <c r="C799" s="119"/>
      <c r="D799" s="332"/>
      <c r="E799" s="90"/>
      <c r="F799" s="92"/>
      <c r="G799" s="92"/>
      <c r="H799" s="92"/>
      <c r="I799" s="119"/>
      <c r="J799" s="119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119"/>
      <c r="V799" s="119"/>
      <c r="W799" s="119"/>
      <c r="X799" s="119"/>
      <c r="Y799" s="119"/>
      <c r="Z799" s="23"/>
      <c r="AA799" s="119"/>
      <c r="AB799" s="337"/>
      <c r="AC799" s="115"/>
      <c r="AD799" s="102"/>
      <c r="AE799" s="4"/>
      <c r="AF799" s="103"/>
      <c r="AG799" s="104"/>
      <c r="AH799" s="105"/>
      <c r="AI799" s="106"/>
      <c r="AJ799" s="109"/>
      <c r="AK799" s="111"/>
      <c r="AL799" s="338"/>
      <c r="AM799" s="339"/>
      <c r="AN799" s="340"/>
      <c r="AO799" s="341"/>
      <c r="AP799" s="115"/>
      <c r="AQ799" s="341"/>
      <c r="AR799" s="115"/>
      <c r="AS799" s="341"/>
      <c r="AT799" s="115"/>
      <c r="AU799" s="341"/>
      <c r="AV799" s="115"/>
      <c r="AW799" s="115"/>
      <c r="AX799" s="115"/>
      <c r="AY799" s="115"/>
      <c r="AZ799" s="119"/>
      <c r="CD799" s="119"/>
    </row>
    <row r="800" ht="21.0" customHeight="1">
      <c r="A800" s="119"/>
      <c r="B800" s="90"/>
      <c r="C800" s="119"/>
      <c r="D800" s="332"/>
      <c r="E800" s="90"/>
      <c r="F800" s="92"/>
      <c r="G800" s="92"/>
      <c r="H800" s="92"/>
      <c r="I800" s="119"/>
      <c r="J800" s="119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119"/>
      <c r="V800" s="119"/>
      <c r="W800" s="119"/>
      <c r="X800" s="119"/>
      <c r="Y800" s="119"/>
      <c r="Z800" s="23"/>
      <c r="AA800" s="119"/>
      <c r="AB800" s="337"/>
      <c r="AC800" s="115"/>
      <c r="AD800" s="102"/>
      <c r="AE800" s="4"/>
      <c r="AF800" s="103"/>
      <c r="AG800" s="104"/>
      <c r="AH800" s="105"/>
      <c r="AI800" s="106"/>
      <c r="AJ800" s="109"/>
      <c r="AK800" s="111"/>
      <c r="AL800" s="338"/>
      <c r="AM800" s="339"/>
      <c r="AN800" s="340"/>
      <c r="AO800" s="341"/>
      <c r="AP800" s="115"/>
      <c r="AQ800" s="341"/>
      <c r="AR800" s="115"/>
      <c r="AS800" s="341"/>
      <c r="AT800" s="115"/>
      <c r="AU800" s="341"/>
      <c r="AV800" s="115"/>
      <c r="AW800" s="115"/>
      <c r="AX800" s="115"/>
      <c r="AY800" s="115"/>
      <c r="AZ800" s="119"/>
      <c r="CD800" s="119"/>
    </row>
    <row r="801" ht="21.0" customHeight="1">
      <c r="A801" s="119"/>
      <c r="B801" s="90"/>
      <c r="C801" s="119"/>
      <c r="D801" s="332"/>
      <c r="E801" s="90"/>
      <c r="F801" s="92"/>
      <c r="G801" s="92"/>
      <c r="H801" s="92"/>
      <c r="I801" s="119"/>
      <c r="J801" s="119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119"/>
      <c r="V801" s="119"/>
      <c r="W801" s="119"/>
      <c r="X801" s="119"/>
      <c r="Y801" s="119"/>
      <c r="Z801" s="23"/>
      <c r="AA801" s="119"/>
      <c r="AB801" s="337"/>
      <c r="AC801" s="115"/>
      <c r="AD801" s="102"/>
      <c r="AE801" s="4"/>
      <c r="AF801" s="103"/>
      <c r="AG801" s="104"/>
      <c r="AH801" s="105"/>
      <c r="AI801" s="106"/>
      <c r="AJ801" s="109"/>
      <c r="AK801" s="111"/>
      <c r="AL801" s="338"/>
      <c r="AM801" s="339"/>
      <c r="AN801" s="340"/>
      <c r="AO801" s="341"/>
      <c r="AP801" s="115"/>
      <c r="AQ801" s="341"/>
      <c r="AR801" s="115"/>
      <c r="AS801" s="341"/>
      <c r="AT801" s="115"/>
      <c r="AU801" s="341"/>
      <c r="AV801" s="115"/>
      <c r="AW801" s="115"/>
      <c r="AX801" s="115"/>
      <c r="AY801" s="115"/>
      <c r="AZ801" s="119"/>
      <c r="CD801" s="119"/>
    </row>
    <row r="802" ht="21.0" customHeight="1">
      <c r="A802" s="119"/>
      <c r="B802" s="90"/>
      <c r="C802" s="119"/>
      <c r="D802" s="332"/>
      <c r="E802" s="90"/>
      <c r="F802" s="92"/>
      <c r="G802" s="92"/>
      <c r="H802" s="92"/>
      <c r="I802" s="119"/>
      <c r="J802" s="119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119"/>
      <c r="V802" s="119"/>
      <c r="W802" s="119"/>
      <c r="X802" s="119"/>
      <c r="Y802" s="119"/>
      <c r="Z802" s="23"/>
      <c r="AA802" s="119"/>
      <c r="AB802" s="337"/>
      <c r="AC802" s="115"/>
      <c r="AD802" s="102"/>
      <c r="AE802" s="4"/>
      <c r="AF802" s="103"/>
      <c r="AG802" s="104"/>
      <c r="AH802" s="105"/>
      <c r="AI802" s="106"/>
      <c r="AJ802" s="109"/>
      <c r="AK802" s="111"/>
      <c r="AL802" s="338"/>
      <c r="AM802" s="339"/>
      <c r="AN802" s="340"/>
      <c r="AO802" s="341"/>
      <c r="AP802" s="115"/>
      <c r="AQ802" s="341"/>
      <c r="AR802" s="115"/>
      <c r="AS802" s="341"/>
      <c r="AT802" s="115"/>
      <c r="AU802" s="341"/>
      <c r="AV802" s="115"/>
      <c r="AW802" s="115"/>
      <c r="AX802" s="115"/>
      <c r="AY802" s="115"/>
      <c r="AZ802" s="119"/>
      <c r="CD802" s="119"/>
    </row>
    <row r="803" ht="21.0" customHeight="1">
      <c r="A803" s="119"/>
      <c r="B803" s="90"/>
      <c r="C803" s="119"/>
      <c r="D803" s="332"/>
      <c r="E803" s="90"/>
      <c r="F803" s="92"/>
      <c r="G803" s="92"/>
      <c r="H803" s="92"/>
      <c r="I803" s="119"/>
      <c r="J803" s="119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119"/>
      <c r="V803" s="119"/>
      <c r="W803" s="119"/>
      <c r="X803" s="119"/>
      <c r="Y803" s="119"/>
      <c r="Z803" s="23"/>
      <c r="AA803" s="119"/>
      <c r="AB803" s="337"/>
      <c r="AC803" s="115"/>
      <c r="AD803" s="102"/>
      <c r="AE803" s="4"/>
      <c r="AF803" s="103"/>
      <c r="AG803" s="104"/>
      <c r="AH803" s="105"/>
      <c r="AI803" s="106"/>
      <c r="AJ803" s="109"/>
      <c r="AK803" s="111"/>
      <c r="AL803" s="338"/>
      <c r="AM803" s="339"/>
      <c r="AN803" s="340"/>
      <c r="AO803" s="341"/>
      <c r="AP803" s="115"/>
      <c r="AQ803" s="341"/>
      <c r="AR803" s="115"/>
      <c r="AS803" s="341"/>
      <c r="AT803" s="115"/>
      <c r="AU803" s="341"/>
      <c r="AV803" s="115"/>
      <c r="AW803" s="115"/>
      <c r="AX803" s="115"/>
      <c r="AY803" s="115"/>
      <c r="AZ803" s="119"/>
      <c r="CD803" s="119"/>
    </row>
    <row r="804" ht="21.0" customHeight="1">
      <c r="A804" s="119"/>
      <c r="B804" s="90"/>
      <c r="C804" s="119"/>
      <c r="D804" s="332"/>
      <c r="E804" s="90"/>
      <c r="F804" s="92"/>
      <c r="G804" s="92"/>
      <c r="H804" s="92"/>
      <c r="I804" s="119"/>
      <c r="J804" s="119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119"/>
      <c r="V804" s="119"/>
      <c r="W804" s="119"/>
      <c r="X804" s="119"/>
      <c r="Y804" s="119"/>
      <c r="Z804" s="23"/>
      <c r="AA804" s="119"/>
      <c r="AB804" s="337"/>
      <c r="AC804" s="115"/>
      <c r="AD804" s="102"/>
      <c r="AE804" s="4"/>
      <c r="AF804" s="103"/>
      <c r="AG804" s="104"/>
      <c r="AH804" s="105"/>
      <c r="AI804" s="106"/>
      <c r="AJ804" s="109"/>
      <c r="AK804" s="111"/>
      <c r="AL804" s="338"/>
      <c r="AM804" s="339"/>
      <c r="AN804" s="340"/>
      <c r="AO804" s="341"/>
      <c r="AP804" s="115"/>
      <c r="AQ804" s="341"/>
      <c r="AR804" s="115"/>
      <c r="AS804" s="341"/>
      <c r="AT804" s="115"/>
      <c r="AU804" s="341"/>
      <c r="AV804" s="115"/>
      <c r="AW804" s="115"/>
      <c r="AX804" s="115"/>
      <c r="AY804" s="115"/>
      <c r="AZ804" s="119"/>
      <c r="CD804" s="119"/>
    </row>
    <row r="805" ht="21.0" customHeight="1">
      <c r="A805" s="119"/>
      <c r="B805" s="90"/>
      <c r="C805" s="119"/>
      <c r="D805" s="332"/>
      <c r="E805" s="90"/>
      <c r="F805" s="92"/>
      <c r="G805" s="92"/>
      <c r="H805" s="92"/>
      <c r="I805" s="119"/>
      <c r="J805" s="119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119"/>
      <c r="V805" s="119"/>
      <c r="W805" s="119"/>
      <c r="X805" s="119"/>
      <c r="Y805" s="119"/>
      <c r="Z805" s="23"/>
      <c r="AA805" s="119"/>
      <c r="AB805" s="337"/>
      <c r="AC805" s="115"/>
      <c r="AD805" s="102"/>
      <c r="AE805" s="4"/>
      <c r="AF805" s="103"/>
      <c r="AG805" s="104"/>
      <c r="AH805" s="105"/>
      <c r="AI805" s="106"/>
      <c r="AJ805" s="109"/>
      <c r="AK805" s="111"/>
      <c r="AL805" s="338"/>
      <c r="AM805" s="339"/>
      <c r="AN805" s="340"/>
      <c r="AO805" s="341"/>
      <c r="AP805" s="115"/>
      <c r="AQ805" s="341"/>
      <c r="AR805" s="115"/>
      <c r="AS805" s="341"/>
      <c r="AT805" s="115"/>
      <c r="AU805" s="341"/>
      <c r="AV805" s="115"/>
      <c r="AW805" s="115"/>
      <c r="AX805" s="115"/>
      <c r="AY805" s="115"/>
      <c r="AZ805" s="119"/>
      <c r="CD805" s="119"/>
    </row>
    <row r="806" ht="21.0" customHeight="1">
      <c r="A806" s="119"/>
      <c r="B806" s="90"/>
      <c r="C806" s="119"/>
      <c r="D806" s="332"/>
      <c r="E806" s="90"/>
      <c r="F806" s="92"/>
      <c r="G806" s="92"/>
      <c r="H806" s="92"/>
      <c r="I806" s="119"/>
      <c r="J806" s="119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119"/>
      <c r="V806" s="119"/>
      <c r="W806" s="119"/>
      <c r="X806" s="119"/>
      <c r="Y806" s="119"/>
      <c r="Z806" s="23"/>
      <c r="AA806" s="119"/>
      <c r="AB806" s="337"/>
      <c r="AC806" s="115"/>
      <c r="AD806" s="102"/>
      <c r="AE806" s="4"/>
      <c r="AF806" s="103"/>
      <c r="AG806" s="104"/>
      <c r="AH806" s="105"/>
      <c r="AI806" s="106"/>
      <c r="AJ806" s="109"/>
      <c r="AK806" s="111"/>
      <c r="AL806" s="338"/>
      <c r="AM806" s="339"/>
      <c r="AN806" s="340"/>
      <c r="AO806" s="341"/>
      <c r="AP806" s="115"/>
      <c r="AQ806" s="341"/>
      <c r="AR806" s="115"/>
      <c r="AS806" s="341"/>
      <c r="AT806" s="115"/>
      <c r="AU806" s="341"/>
      <c r="AV806" s="115"/>
      <c r="AW806" s="115"/>
      <c r="AX806" s="115"/>
      <c r="AY806" s="115"/>
      <c r="AZ806" s="119"/>
      <c r="CD806" s="119"/>
    </row>
    <row r="807" ht="21.0" customHeight="1">
      <c r="A807" s="119"/>
      <c r="B807" s="90"/>
      <c r="C807" s="119"/>
      <c r="D807" s="332"/>
      <c r="E807" s="90"/>
      <c r="F807" s="92"/>
      <c r="G807" s="92"/>
      <c r="H807" s="92"/>
      <c r="I807" s="119"/>
      <c r="J807" s="119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119"/>
      <c r="V807" s="119"/>
      <c r="W807" s="119"/>
      <c r="X807" s="119"/>
      <c r="Y807" s="119"/>
      <c r="Z807" s="23"/>
      <c r="AA807" s="119"/>
      <c r="AB807" s="337"/>
      <c r="AC807" s="115"/>
      <c r="AD807" s="102"/>
      <c r="AE807" s="4"/>
      <c r="AF807" s="103"/>
      <c r="AG807" s="104"/>
      <c r="AH807" s="105"/>
      <c r="AI807" s="106"/>
      <c r="AJ807" s="109"/>
      <c r="AK807" s="111"/>
      <c r="AL807" s="338"/>
      <c r="AM807" s="339"/>
      <c r="AN807" s="340"/>
      <c r="AO807" s="341"/>
      <c r="AP807" s="115"/>
      <c r="AQ807" s="341"/>
      <c r="AR807" s="115"/>
      <c r="AS807" s="341"/>
      <c r="AT807" s="115"/>
      <c r="AU807" s="341"/>
      <c r="AV807" s="115"/>
      <c r="AW807" s="115"/>
      <c r="AX807" s="115"/>
      <c r="AY807" s="115"/>
      <c r="AZ807" s="119"/>
      <c r="CD807" s="119"/>
    </row>
    <row r="808" ht="21.0" customHeight="1">
      <c r="A808" s="119"/>
      <c r="B808" s="90"/>
      <c r="C808" s="119"/>
      <c r="D808" s="332"/>
      <c r="E808" s="90"/>
      <c r="F808" s="92"/>
      <c r="G808" s="92"/>
      <c r="H808" s="92"/>
      <c r="I808" s="119"/>
      <c r="J808" s="119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119"/>
      <c r="V808" s="119"/>
      <c r="W808" s="119"/>
      <c r="X808" s="119"/>
      <c r="Y808" s="119"/>
      <c r="Z808" s="23"/>
      <c r="AA808" s="119"/>
      <c r="AB808" s="337"/>
      <c r="AC808" s="115"/>
      <c r="AD808" s="102"/>
      <c r="AE808" s="4"/>
      <c r="AF808" s="103"/>
      <c r="AG808" s="104"/>
      <c r="AH808" s="105"/>
      <c r="AI808" s="106"/>
      <c r="AJ808" s="109"/>
      <c r="AK808" s="111"/>
      <c r="AL808" s="338"/>
      <c r="AM808" s="339"/>
      <c r="AN808" s="340"/>
      <c r="AO808" s="341"/>
      <c r="AP808" s="115"/>
      <c r="AQ808" s="341"/>
      <c r="AR808" s="115"/>
      <c r="AS808" s="341"/>
      <c r="AT808" s="115"/>
      <c r="AU808" s="341"/>
      <c r="AV808" s="115"/>
      <c r="AW808" s="115"/>
      <c r="AX808" s="115"/>
      <c r="AY808" s="115"/>
      <c r="AZ808" s="119"/>
      <c r="CD808" s="119"/>
    </row>
    <row r="809" ht="21.0" customHeight="1">
      <c r="A809" s="119"/>
      <c r="B809" s="90"/>
      <c r="C809" s="119"/>
      <c r="D809" s="332"/>
      <c r="E809" s="90"/>
      <c r="F809" s="92"/>
      <c r="G809" s="92"/>
      <c r="H809" s="92"/>
      <c r="I809" s="119"/>
      <c r="J809" s="119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119"/>
      <c r="V809" s="119"/>
      <c r="W809" s="119"/>
      <c r="X809" s="119"/>
      <c r="Y809" s="119"/>
      <c r="Z809" s="23"/>
      <c r="AA809" s="119"/>
      <c r="AB809" s="337"/>
      <c r="AC809" s="115"/>
      <c r="AD809" s="102"/>
      <c r="AE809" s="4"/>
      <c r="AF809" s="103"/>
      <c r="AG809" s="104"/>
      <c r="AH809" s="105"/>
      <c r="AI809" s="106"/>
      <c r="AJ809" s="109"/>
      <c r="AK809" s="111"/>
      <c r="AL809" s="338"/>
      <c r="AM809" s="339"/>
      <c r="AN809" s="340"/>
      <c r="AO809" s="341"/>
      <c r="AP809" s="115"/>
      <c r="AQ809" s="341"/>
      <c r="AR809" s="115"/>
      <c r="AS809" s="341"/>
      <c r="AT809" s="115"/>
      <c r="AU809" s="341"/>
      <c r="AV809" s="115"/>
      <c r="AW809" s="115"/>
      <c r="AX809" s="115"/>
      <c r="AY809" s="115"/>
      <c r="AZ809" s="119"/>
      <c r="CD809" s="119"/>
    </row>
    <row r="810" ht="21.0" customHeight="1">
      <c r="A810" s="119"/>
      <c r="B810" s="90"/>
      <c r="C810" s="119"/>
      <c r="D810" s="332"/>
      <c r="E810" s="90"/>
      <c r="F810" s="92"/>
      <c r="G810" s="92"/>
      <c r="H810" s="92"/>
      <c r="I810" s="119"/>
      <c r="J810" s="119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119"/>
      <c r="V810" s="119"/>
      <c r="W810" s="119"/>
      <c r="X810" s="119"/>
      <c r="Y810" s="119"/>
      <c r="Z810" s="23"/>
      <c r="AA810" s="119"/>
      <c r="AB810" s="337"/>
      <c r="AC810" s="115"/>
      <c r="AD810" s="102"/>
      <c r="AE810" s="4"/>
      <c r="AF810" s="103"/>
      <c r="AG810" s="104"/>
      <c r="AH810" s="105"/>
      <c r="AI810" s="106"/>
      <c r="AJ810" s="109"/>
      <c r="AK810" s="111"/>
      <c r="AL810" s="338"/>
      <c r="AM810" s="339"/>
      <c r="AN810" s="340"/>
      <c r="AO810" s="341"/>
      <c r="AP810" s="115"/>
      <c r="AQ810" s="341"/>
      <c r="AR810" s="115"/>
      <c r="AS810" s="341"/>
      <c r="AT810" s="115"/>
      <c r="AU810" s="341"/>
      <c r="AV810" s="115"/>
      <c r="AW810" s="115"/>
      <c r="AX810" s="115"/>
      <c r="AY810" s="115"/>
      <c r="AZ810" s="119"/>
      <c r="CD810" s="119"/>
    </row>
    <row r="811" ht="21.0" customHeight="1">
      <c r="A811" s="119"/>
      <c r="B811" s="90"/>
      <c r="C811" s="119"/>
      <c r="D811" s="332"/>
      <c r="E811" s="90"/>
      <c r="F811" s="92"/>
      <c r="G811" s="92"/>
      <c r="H811" s="92"/>
      <c r="I811" s="119"/>
      <c r="J811" s="119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119"/>
      <c r="V811" s="119"/>
      <c r="W811" s="119"/>
      <c r="X811" s="119"/>
      <c r="Y811" s="119"/>
      <c r="Z811" s="23"/>
      <c r="AA811" s="119"/>
      <c r="AB811" s="337"/>
      <c r="AC811" s="115"/>
      <c r="AD811" s="102"/>
      <c r="AE811" s="4"/>
      <c r="AF811" s="103"/>
      <c r="AG811" s="104"/>
      <c r="AH811" s="105"/>
      <c r="AI811" s="106"/>
      <c r="AJ811" s="109"/>
      <c r="AK811" s="111"/>
      <c r="AL811" s="338"/>
      <c r="AM811" s="339"/>
      <c r="AN811" s="340"/>
      <c r="AO811" s="341"/>
      <c r="AP811" s="115"/>
      <c r="AQ811" s="341"/>
      <c r="AR811" s="115"/>
      <c r="AS811" s="341"/>
      <c r="AT811" s="115"/>
      <c r="AU811" s="341"/>
      <c r="AV811" s="115"/>
      <c r="AW811" s="115"/>
      <c r="AX811" s="115"/>
      <c r="AY811" s="115"/>
      <c r="AZ811" s="119"/>
      <c r="CD811" s="119"/>
    </row>
    <row r="812" ht="21.0" customHeight="1">
      <c r="A812" s="119"/>
      <c r="B812" s="90"/>
      <c r="C812" s="119"/>
      <c r="D812" s="332"/>
      <c r="E812" s="90"/>
      <c r="F812" s="92"/>
      <c r="G812" s="92"/>
      <c r="H812" s="92"/>
      <c r="I812" s="119"/>
      <c r="J812" s="119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119"/>
      <c r="V812" s="119"/>
      <c r="W812" s="119"/>
      <c r="X812" s="119"/>
      <c r="Y812" s="119"/>
      <c r="Z812" s="23"/>
      <c r="AA812" s="119"/>
      <c r="AB812" s="337"/>
      <c r="AC812" s="115"/>
      <c r="AD812" s="102"/>
      <c r="AE812" s="4"/>
      <c r="AF812" s="103"/>
      <c r="AG812" s="104"/>
      <c r="AH812" s="105"/>
      <c r="AI812" s="106"/>
      <c r="AJ812" s="109"/>
      <c r="AK812" s="111"/>
      <c r="AL812" s="338"/>
      <c r="AM812" s="339"/>
      <c r="AN812" s="340"/>
      <c r="AO812" s="341"/>
      <c r="AP812" s="115"/>
      <c r="AQ812" s="341"/>
      <c r="AR812" s="115"/>
      <c r="AS812" s="341"/>
      <c r="AT812" s="115"/>
      <c r="AU812" s="341"/>
      <c r="AV812" s="115"/>
      <c r="AW812" s="115"/>
      <c r="AX812" s="115"/>
      <c r="AY812" s="115"/>
      <c r="AZ812" s="119"/>
      <c r="CD812" s="119"/>
    </row>
    <row r="813" ht="21.0" customHeight="1">
      <c r="A813" s="119"/>
      <c r="B813" s="90"/>
      <c r="C813" s="119"/>
      <c r="D813" s="332"/>
      <c r="E813" s="90"/>
      <c r="F813" s="92"/>
      <c r="G813" s="92"/>
      <c r="H813" s="92"/>
      <c r="I813" s="119"/>
      <c r="J813" s="119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119"/>
      <c r="V813" s="119"/>
      <c r="W813" s="119"/>
      <c r="X813" s="119"/>
      <c r="Y813" s="119"/>
      <c r="Z813" s="23"/>
      <c r="AA813" s="119"/>
      <c r="AB813" s="337"/>
      <c r="AC813" s="115"/>
      <c r="AD813" s="102"/>
      <c r="AE813" s="4"/>
      <c r="AF813" s="103"/>
      <c r="AG813" s="104"/>
      <c r="AH813" s="105"/>
      <c r="AI813" s="106"/>
      <c r="AJ813" s="109"/>
      <c r="AK813" s="111"/>
      <c r="AL813" s="338"/>
      <c r="AM813" s="339"/>
      <c r="AN813" s="340"/>
      <c r="AO813" s="341"/>
      <c r="AP813" s="115"/>
      <c r="AQ813" s="341"/>
      <c r="AR813" s="115"/>
      <c r="AS813" s="341"/>
      <c r="AT813" s="115"/>
      <c r="AU813" s="341"/>
      <c r="AV813" s="115"/>
      <c r="AW813" s="115"/>
      <c r="AX813" s="115"/>
      <c r="AY813" s="115"/>
      <c r="AZ813" s="119"/>
      <c r="CD813" s="119"/>
    </row>
    <row r="814" ht="21.0" customHeight="1">
      <c r="A814" s="119"/>
      <c r="B814" s="90"/>
      <c r="C814" s="119"/>
      <c r="D814" s="332"/>
      <c r="E814" s="90"/>
      <c r="F814" s="92"/>
      <c r="G814" s="92"/>
      <c r="H814" s="92"/>
      <c r="I814" s="119"/>
      <c r="J814" s="119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119"/>
      <c r="V814" s="119"/>
      <c r="W814" s="119"/>
      <c r="X814" s="119"/>
      <c r="Y814" s="119"/>
      <c r="Z814" s="23"/>
      <c r="AA814" s="119"/>
      <c r="AB814" s="337"/>
      <c r="AC814" s="115"/>
      <c r="AD814" s="102"/>
      <c r="AE814" s="4"/>
      <c r="AF814" s="103"/>
      <c r="AG814" s="104"/>
      <c r="AH814" s="105"/>
      <c r="AI814" s="106"/>
      <c r="AJ814" s="109"/>
      <c r="AK814" s="111"/>
      <c r="AL814" s="338"/>
      <c r="AM814" s="339"/>
      <c r="AN814" s="340"/>
      <c r="AO814" s="341"/>
      <c r="AP814" s="115"/>
      <c r="AQ814" s="341"/>
      <c r="AR814" s="115"/>
      <c r="AS814" s="341"/>
      <c r="AT814" s="115"/>
      <c r="AU814" s="341"/>
      <c r="AV814" s="115"/>
      <c r="AW814" s="115"/>
      <c r="AX814" s="115"/>
      <c r="AY814" s="115"/>
      <c r="AZ814" s="119"/>
      <c r="CD814" s="119"/>
    </row>
    <row r="815" ht="21.0" customHeight="1">
      <c r="A815" s="119"/>
      <c r="B815" s="90"/>
      <c r="C815" s="119"/>
      <c r="D815" s="332"/>
      <c r="E815" s="90"/>
      <c r="F815" s="92"/>
      <c r="G815" s="92"/>
      <c r="H815" s="92"/>
      <c r="I815" s="119"/>
      <c r="J815" s="119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119"/>
      <c r="V815" s="119"/>
      <c r="W815" s="119"/>
      <c r="X815" s="119"/>
      <c r="Y815" s="119"/>
      <c r="Z815" s="23"/>
      <c r="AA815" s="119"/>
      <c r="AB815" s="337"/>
      <c r="AC815" s="115"/>
      <c r="AD815" s="102"/>
      <c r="AE815" s="4"/>
      <c r="AF815" s="103"/>
      <c r="AG815" s="104"/>
      <c r="AH815" s="105"/>
      <c r="AI815" s="106"/>
      <c r="AJ815" s="109"/>
      <c r="AK815" s="111"/>
      <c r="AL815" s="338"/>
      <c r="AM815" s="339"/>
      <c r="AN815" s="340"/>
      <c r="AO815" s="341"/>
      <c r="AP815" s="115"/>
      <c r="AQ815" s="341"/>
      <c r="AR815" s="115"/>
      <c r="AS815" s="341"/>
      <c r="AT815" s="115"/>
      <c r="AU815" s="341"/>
      <c r="AV815" s="115"/>
      <c r="AW815" s="115"/>
      <c r="AX815" s="115"/>
      <c r="AY815" s="115"/>
      <c r="AZ815" s="119"/>
      <c r="CD815" s="119"/>
    </row>
    <row r="816" ht="21.0" customHeight="1">
      <c r="A816" s="119"/>
      <c r="B816" s="90"/>
      <c r="C816" s="119"/>
      <c r="D816" s="332"/>
      <c r="E816" s="90"/>
      <c r="F816" s="92"/>
      <c r="G816" s="92"/>
      <c r="H816" s="92"/>
      <c r="I816" s="119"/>
      <c r="J816" s="119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119"/>
      <c r="V816" s="119"/>
      <c r="W816" s="119"/>
      <c r="X816" s="119"/>
      <c r="Y816" s="119"/>
      <c r="Z816" s="23"/>
      <c r="AA816" s="119"/>
      <c r="AB816" s="337"/>
      <c r="AC816" s="115"/>
      <c r="AD816" s="102"/>
      <c r="AE816" s="4"/>
      <c r="AF816" s="103"/>
      <c r="AG816" s="104"/>
      <c r="AH816" s="105"/>
      <c r="AI816" s="106"/>
      <c r="AJ816" s="109"/>
      <c r="AK816" s="111"/>
      <c r="AL816" s="338"/>
      <c r="AM816" s="339"/>
      <c r="AN816" s="340"/>
      <c r="AO816" s="341"/>
      <c r="AP816" s="115"/>
      <c r="AQ816" s="341"/>
      <c r="AR816" s="115"/>
      <c r="AS816" s="341"/>
      <c r="AT816" s="115"/>
      <c r="AU816" s="341"/>
      <c r="AV816" s="115"/>
      <c r="AW816" s="115"/>
      <c r="AX816" s="115"/>
      <c r="AY816" s="115"/>
      <c r="AZ816" s="119"/>
      <c r="CD816" s="119"/>
    </row>
    <row r="817" ht="21.0" customHeight="1">
      <c r="A817" s="119"/>
      <c r="B817" s="90"/>
      <c r="C817" s="119"/>
      <c r="D817" s="332"/>
      <c r="E817" s="90"/>
      <c r="F817" s="92"/>
      <c r="G817" s="92"/>
      <c r="H817" s="92"/>
      <c r="I817" s="119"/>
      <c r="J817" s="119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119"/>
      <c r="V817" s="119"/>
      <c r="W817" s="119"/>
      <c r="X817" s="119"/>
      <c r="Y817" s="119"/>
      <c r="Z817" s="23"/>
      <c r="AA817" s="119"/>
      <c r="AB817" s="337"/>
      <c r="AC817" s="115"/>
      <c r="AD817" s="102"/>
      <c r="AE817" s="4"/>
      <c r="AF817" s="103"/>
      <c r="AG817" s="104"/>
      <c r="AH817" s="105"/>
      <c r="AI817" s="106"/>
      <c r="AJ817" s="109"/>
      <c r="AK817" s="111"/>
      <c r="AL817" s="338"/>
      <c r="AM817" s="339"/>
      <c r="AN817" s="340"/>
      <c r="AO817" s="341"/>
      <c r="AP817" s="115"/>
      <c r="AQ817" s="341"/>
      <c r="AR817" s="115"/>
      <c r="AS817" s="341"/>
      <c r="AT817" s="115"/>
      <c r="AU817" s="341"/>
      <c r="AV817" s="115"/>
      <c r="AW817" s="115"/>
      <c r="AX817" s="115"/>
      <c r="AY817" s="115"/>
      <c r="AZ817" s="119"/>
      <c r="CD817" s="119"/>
    </row>
    <row r="818" ht="21.0" customHeight="1">
      <c r="A818" s="119"/>
      <c r="B818" s="90"/>
      <c r="C818" s="119"/>
      <c r="D818" s="332"/>
      <c r="E818" s="90"/>
      <c r="F818" s="92"/>
      <c r="G818" s="92"/>
      <c r="H818" s="92"/>
      <c r="I818" s="119"/>
      <c r="J818" s="119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119"/>
      <c r="V818" s="119"/>
      <c r="W818" s="119"/>
      <c r="X818" s="119"/>
      <c r="Y818" s="119"/>
      <c r="Z818" s="23"/>
      <c r="AA818" s="119"/>
      <c r="AB818" s="337"/>
      <c r="AC818" s="115"/>
      <c r="AD818" s="102"/>
      <c r="AE818" s="4"/>
      <c r="AF818" s="103"/>
      <c r="AG818" s="104"/>
      <c r="AH818" s="105"/>
      <c r="AI818" s="106"/>
      <c r="AJ818" s="109"/>
      <c r="AK818" s="111"/>
      <c r="AL818" s="338"/>
      <c r="AM818" s="339"/>
      <c r="AN818" s="340"/>
      <c r="AO818" s="341"/>
      <c r="AP818" s="115"/>
      <c r="AQ818" s="341"/>
      <c r="AR818" s="115"/>
      <c r="AS818" s="341"/>
      <c r="AT818" s="115"/>
      <c r="AU818" s="341"/>
      <c r="AV818" s="115"/>
      <c r="AW818" s="115"/>
      <c r="AX818" s="115"/>
      <c r="AY818" s="115"/>
      <c r="AZ818" s="119"/>
      <c r="CD818" s="119"/>
    </row>
    <row r="819" ht="21.0" customHeight="1">
      <c r="A819" s="119"/>
      <c r="B819" s="90"/>
      <c r="C819" s="119"/>
      <c r="D819" s="332"/>
      <c r="E819" s="90"/>
      <c r="F819" s="92"/>
      <c r="G819" s="92"/>
      <c r="H819" s="92"/>
      <c r="I819" s="119"/>
      <c r="J819" s="119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119"/>
      <c r="V819" s="119"/>
      <c r="W819" s="119"/>
      <c r="X819" s="119"/>
      <c r="Y819" s="119"/>
      <c r="Z819" s="23"/>
      <c r="AA819" s="119"/>
      <c r="AB819" s="337"/>
      <c r="AC819" s="115"/>
      <c r="AD819" s="102"/>
      <c r="AE819" s="4"/>
      <c r="AF819" s="103"/>
      <c r="AG819" s="104"/>
      <c r="AH819" s="105"/>
      <c r="AI819" s="106"/>
      <c r="AJ819" s="109"/>
      <c r="AK819" s="111"/>
      <c r="AL819" s="338"/>
      <c r="AM819" s="339"/>
      <c r="AN819" s="340"/>
      <c r="AO819" s="341"/>
      <c r="AP819" s="115"/>
      <c r="AQ819" s="341"/>
      <c r="AR819" s="115"/>
      <c r="AS819" s="341"/>
      <c r="AT819" s="115"/>
      <c r="AU819" s="341"/>
      <c r="AV819" s="115"/>
      <c r="AW819" s="115"/>
      <c r="AX819" s="115"/>
      <c r="AY819" s="115"/>
      <c r="AZ819" s="119"/>
      <c r="CD819" s="119"/>
    </row>
    <row r="820" ht="21.0" customHeight="1">
      <c r="A820" s="119"/>
      <c r="B820" s="90"/>
      <c r="C820" s="119"/>
      <c r="D820" s="332"/>
      <c r="E820" s="90"/>
      <c r="F820" s="92"/>
      <c r="G820" s="92"/>
      <c r="H820" s="92"/>
      <c r="I820" s="119"/>
      <c r="J820" s="119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119"/>
      <c r="V820" s="119"/>
      <c r="W820" s="119"/>
      <c r="X820" s="119"/>
      <c r="Y820" s="119"/>
      <c r="Z820" s="23"/>
      <c r="AA820" s="119"/>
      <c r="AB820" s="337"/>
      <c r="AC820" s="115"/>
      <c r="AD820" s="102"/>
      <c r="AE820" s="4"/>
      <c r="AF820" s="103"/>
      <c r="AG820" s="104"/>
      <c r="AH820" s="105"/>
      <c r="AI820" s="106"/>
      <c r="AJ820" s="109"/>
      <c r="AK820" s="111"/>
      <c r="AL820" s="338"/>
      <c r="AM820" s="339"/>
      <c r="AN820" s="340"/>
      <c r="AO820" s="341"/>
      <c r="AP820" s="115"/>
      <c r="AQ820" s="341"/>
      <c r="AR820" s="115"/>
      <c r="AS820" s="341"/>
      <c r="AT820" s="115"/>
      <c r="AU820" s="341"/>
      <c r="AV820" s="115"/>
      <c r="AW820" s="115"/>
      <c r="AX820" s="115"/>
      <c r="AY820" s="115"/>
      <c r="AZ820" s="119"/>
      <c r="CD820" s="119"/>
    </row>
    <row r="821" ht="21.0" customHeight="1">
      <c r="A821" s="119"/>
      <c r="B821" s="90"/>
      <c r="C821" s="119"/>
      <c r="D821" s="332"/>
      <c r="E821" s="90"/>
      <c r="F821" s="92"/>
      <c r="G821" s="92"/>
      <c r="H821" s="92"/>
      <c r="I821" s="119"/>
      <c r="J821" s="119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119"/>
      <c r="V821" s="119"/>
      <c r="W821" s="119"/>
      <c r="X821" s="119"/>
      <c r="Y821" s="119"/>
      <c r="Z821" s="23"/>
      <c r="AA821" s="119"/>
      <c r="AB821" s="337"/>
      <c r="AC821" s="115"/>
      <c r="AD821" s="102"/>
      <c r="AE821" s="4"/>
      <c r="AF821" s="103"/>
      <c r="AG821" s="104"/>
      <c r="AH821" s="105"/>
      <c r="AI821" s="106"/>
      <c r="AJ821" s="109"/>
      <c r="AK821" s="111"/>
      <c r="AL821" s="338"/>
      <c r="AM821" s="339"/>
      <c r="AN821" s="340"/>
      <c r="AO821" s="341"/>
      <c r="AP821" s="115"/>
      <c r="AQ821" s="341"/>
      <c r="AR821" s="115"/>
      <c r="AS821" s="341"/>
      <c r="AT821" s="115"/>
      <c r="AU821" s="341"/>
      <c r="AV821" s="115"/>
      <c r="AW821" s="115"/>
      <c r="AX821" s="115"/>
      <c r="AY821" s="115"/>
      <c r="AZ821" s="119"/>
      <c r="CD821" s="119"/>
    </row>
    <row r="822" ht="21.0" customHeight="1">
      <c r="A822" s="119"/>
      <c r="B822" s="90"/>
      <c r="C822" s="119"/>
      <c r="D822" s="332"/>
      <c r="E822" s="90"/>
      <c r="F822" s="92"/>
      <c r="G822" s="92"/>
      <c r="H822" s="92"/>
      <c r="I822" s="119"/>
      <c r="J822" s="119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119"/>
      <c r="V822" s="119"/>
      <c r="W822" s="119"/>
      <c r="X822" s="119"/>
      <c r="Y822" s="119"/>
      <c r="Z822" s="23"/>
      <c r="AA822" s="119"/>
      <c r="AB822" s="337"/>
      <c r="AC822" s="115"/>
      <c r="AD822" s="102"/>
      <c r="AE822" s="4"/>
      <c r="AF822" s="103"/>
      <c r="AG822" s="104"/>
      <c r="AH822" s="105"/>
      <c r="AI822" s="106"/>
      <c r="AJ822" s="109"/>
      <c r="AK822" s="111"/>
      <c r="AL822" s="338"/>
      <c r="AM822" s="339"/>
      <c r="AN822" s="340"/>
      <c r="AO822" s="341"/>
      <c r="AP822" s="115"/>
      <c r="AQ822" s="341"/>
      <c r="AR822" s="115"/>
      <c r="AS822" s="341"/>
      <c r="AT822" s="115"/>
      <c r="AU822" s="341"/>
      <c r="AV822" s="115"/>
      <c r="AW822" s="115"/>
      <c r="AX822" s="115"/>
      <c r="AY822" s="115"/>
      <c r="AZ822" s="119"/>
      <c r="CD822" s="119"/>
    </row>
    <row r="823" ht="21.0" customHeight="1">
      <c r="A823" s="119"/>
      <c r="B823" s="90"/>
      <c r="C823" s="119"/>
      <c r="D823" s="332"/>
      <c r="E823" s="90"/>
      <c r="F823" s="92"/>
      <c r="G823" s="92"/>
      <c r="H823" s="92"/>
      <c r="I823" s="119"/>
      <c r="J823" s="119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119"/>
      <c r="V823" s="119"/>
      <c r="W823" s="119"/>
      <c r="X823" s="119"/>
      <c r="Y823" s="119"/>
      <c r="Z823" s="23"/>
      <c r="AA823" s="119"/>
      <c r="AB823" s="337"/>
      <c r="AC823" s="115"/>
      <c r="AD823" s="102"/>
      <c r="AE823" s="4"/>
      <c r="AF823" s="103"/>
      <c r="AG823" s="104"/>
      <c r="AH823" s="105"/>
      <c r="AI823" s="106"/>
      <c r="AJ823" s="109"/>
      <c r="AK823" s="111"/>
      <c r="AL823" s="338"/>
      <c r="AM823" s="339"/>
      <c r="AN823" s="340"/>
      <c r="AO823" s="341"/>
      <c r="AP823" s="115"/>
      <c r="AQ823" s="341"/>
      <c r="AR823" s="115"/>
      <c r="AS823" s="341"/>
      <c r="AT823" s="115"/>
      <c r="AU823" s="341"/>
      <c r="AV823" s="115"/>
      <c r="AW823" s="115"/>
      <c r="AX823" s="115"/>
      <c r="AY823" s="115"/>
      <c r="AZ823" s="119"/>
      <c r="CD823" s="119"/>
    </row>
    <row r="824" ht="21.0" customHeight="1">
      <c r="A824" s="119"/>
      <c r="B824" s="90"/>
      <c r="C824" s="119"/>
      <c r="D824" s="332"/>
      <c r="E824" s="90"/>
      <c r="F824" s="92"/>
      <c r="G824" s="92"/>
      <c r="H824" s="92"/>
      <c r="I824" s="119"/>
      <c r="J824" s="119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119"/>
      <c r="V824" s="119"/>
      <c r="W824" s="119"/>
      <c r="X824" s="119"/>
      <c r="Y824" s="119"/>
      <c r="Z824" s="23"/>
      <c r="AA824" s="119"/>
      <c r="AB824" s="337"/>
      <c r="AC824" s="115"/>
      <c r="AD824" s="102"/>
      <c r="AE824" s="4"/>
      <c r="AF824" s="103"/>
      <c r="AG824" s="104"/>
      <c r="AH824" s="105"/>
      <c r="AI824" s="106"/>
      <c r="AJ824" s="109"/>
      <c r="AK824" s="111"/>
      <c r="AL824" s="338"/>
      <c r="AM824" s="339"/>
      <c r="AN824" s="340"/>
      <c r="AO824" s="341"/>
      <c r="AP824" s="115"/>
      <c r="AQ824" s="341"/>
      <c r="AR824" s="115"/>
      <c r="AS824" s="341"/>
      <c r="AT824" s="115"/>
      <c r="AU824" s="341"/>
      <c r="AV824" s="115"/>
      <c r="AW824" s="115"/>
      <c r="AX824" s="115"/>
      <c r="AY824" s="115"/>
      <c r="AZ824" s="119"/>
      <c r="CD824" s="119"/>
    </row>
    <row r="825" ht="21.0" customHeight="1">
      <c r="A825" s="119"/>
      <c r="B825" s="90"/>
      <c r="C825" s="119"/>
      <c r="D825" s="332"/>
      <c r="E825" s="90"/>
      <c r="F825" s="92"/>
      <c r="G825" s="92"/>
      <c r="H825" s="92"/>
      <c r="I825" s="119"/>
      <c r="J825" s="119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119"/>
      <c r="V825" s="119"/>
      <c r="W825" s="119"/>
      <c r="X825" s="119"/>
      <c r="Y825" s="119"/>
      <c r="Z825" s="23"/>
      <c r="AA825" s="119"/>
      <c r="AB825" s="337"/>
      <c r="AC825" s="115"/>
      <c r="AD825" s="102"/>
      <c r="AE825" s="4"/>
      <c r="AF825" s="103"/>
      <c r="AG825" s="104"/>
      <c r="AH825" s="105"/>
      <c r="AI825" s="106"/>
      <c r="AJ825" s="109"/>
      <c r="AK825" s="111"/>
      <c r="AL825" s="338"/>
      <c r="AM825" s="339"/>
      <c r="AN825" s="340"/>
      <c r="AO825" s="341"/>
      <c r="AP825" s="115"/>
      <c r="AQ825" s="341"/>
      <c r="AR825" s="115"/>
      <c r="AS825" s="341"/>
      <c r="AT825" s="115"/>
      <c r="AU825" s="341"/>
      <c r="AV825" s="115"/>
      <c r="AW825" s="115"/>
      <c r="AX825" s="115"/>
      <c r="AY825" s="115"/>
      <c r="AZ825" s="119"/>
      <c r="CD825" s="119"/>
    </row>
    <row r="826" ht="21.0" customHeight="1">
      <c r="A826" s="119"/>
      <c r="B826" s="90"/>
      <c r="C826" s="119"/>
      <c r="D826" s="332"/>
      <c r="E826" s="90"/>
      <c r="F826" s="92"/>
      <c r="G826" s="92"/>
      <c r="H826" s="92"/>
      <c r="I826" s="119"/>
      <c r="J826" s="119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119"/>
      <c r="V826" s="119"/>
      <c r="W826" s="119"/>
      <c r="X826" s="119"/>
      <c r="Y826" s="119"/>
      <c r="Z826" s="23"/>
      <c r="AA826" s="119"/>
      <c r="AB826" s="337"/>
      <c r="AC826" s="115"/>
      <c r="AD826" s="102"/>
      <c r="AE826" s="4"/>
      <c r="AF826" s="103"/>
      <c r="AG826" s="104"/>
      <c r="AH826" s="105"/>
      <c r="AI826" s="106"/>
      <c r="AJ826" s="109"/>
      <c r="AK826" s="111"/>
      <c r="AL826" s="338"/>
      <c r="AM826" s="339"/>
      <c r="AN826" s="340"/>
      <c r="AO826" s="341"/>
      <c r="AP826" s="115"/>
      <c r="AQ826" s="341"/>
      <c r="AR826" s="115"/>
      <c r="AS826" s="341"/>
      <c r="AT826" s="115"/>
      <c r="AU826" s="341"/>
      <c r="AV826" s="115"/>
      <c r="AW826" s="115"/>
      <c r="AX826" s="115"/>
      <c r="AY826" s="115"/>
      <c r="AZ826" s="119"/>
      <c r="CD826" s="119"/>
    </row>
    <row r="827" ht="21.0" customHeight="1">
      <c r="A827" s="119"/>
      <c r="B827" s="90"/>
      <c r="C827" s="119"/>
      <c r="D827" s="332"/>
      <c r="E827" s="90"/>
      <c r="F827" s="92"/>
      <c r="G827" s="92"/>
      <c r="H827" s="92"/>
      <c r="I827" s="119"/>
      <c r="J827" s="119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119"/>
      <c r="V827" s="119"/>
      <c r="W827" s="119"/>
      <c r="X827" s="119"/>
      <c r="Y827" s="119"/>
      <c r="Z827" s="23"/>
      <c r="AA827" s="119"/>
      <c r="AB827" s="337"/>
      <c r="AC827" s="115"/>
      <c r="AD827" s="102"/>
      <c r="AE827" s="4"/>
      <c r="AF827" s="103"/>
      <c r="AG827" s="104"/>
      <c r="AH827" s="105"/>
      <c r="AI827" s="106"/>
      <c r="AJ827" s="109"/>
      <c r="AK827" s="111"/>
      <c r="AL827" s="338"/>
      <c r="AM827" s="339"/>
      <c r="AN827" s="340"/>
      <c r="AO827" s="341"/>
      <c r="AP827" s="115"/>
      <c r="AQ827" s="341"/>
      <c r="AR827" s="115"/>
      <c r="AS827" s="341"/>
      <c r="AT827" s="115"/>
      <c r="AU827" s="341"/>
      <c r="AV827" s="115"/>
      <c r="AW827" s="115"/>
      <c r="AX827" s="115"/>
      <c r="AY827" s="115"/>
      <c r="AZ827" s="119"/>
      <c r="CD827" s="119"/>
    </row>
    <row r="828" ht="21.0" customHeight="1">
      <c r="A828" s="119"/>
      <c r="B828" s="90"/>
      <c r="C828" s="119"/>
      <c r="D828" s="332"/>
      <c r="E828" s="90"/>
      <c r="F828" s="92"/>
      <c r="G828" s="92"/>
      <c r="H828" s="92"/>
      <c r="I828" s="119"/>
      <c r="J828" s="119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119"/>
      <c r="V828" s="119"/>
      <c r="W828" s="119"/>
      <c r="X828" s="119"/>
      <c r="Y828" s="119"/>
      <c r="Z828" s="23"/>
      <c r="AA828" s="119"/>
      <c r="AB828" s="337"/>
      <c r="AC828" s="115"/>
      <c r="AD828" s="102"/>
      <c r="AE828" s="4"/>
      <c r="AF828" s="103"/>
      <c r="AG828" s="104"/>
      <c r="AH828" s="105"/>
      <c r="AI828" s="106"/>
      <c r="AJ828" s="109"/>
      <c r="AK828" s="111"/>
      <c r="AL828" s="338"/>
      <c r="AM828" s="339"/>
      <c r="AN828" s="340"/>
      <c r="AO828" s="341"/>
      <c r="AP828" s="115"/>
      <c r="AQ828" s="341"/>
      <c r="AR828" s="115"/>
      <c r="AS828" s="341"/>
      <c r="AT828" s="115"/>
      <c r="AU828" s="341"/>
      <c r="AV828" s="115"/>
      <c r="AW828" s="115"/>
      <c r="AX828" s="115"/>
      <c r="AY828" s="115"/>
      <c r="AZ828" s="119"/>
      <c r="CD828" s="119"/>
    </row>
    <row r="829" ht="21.0" customHeight="1">
      <c r="A829" s="119"/>
      <c r="B829" s="90"/>
      <c r="C829" s="119"/>
      <c r="D829" s="332"/>
      <c r="E829" s="90"/>
      <c r="F829" s="92"/>
      <c r="G829" s="92"/>
      <c r="H829" s="92"/>
      <c r="I829" s="119"/>
      <c r="J829" s="119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119"/>
      <c r="V829" s="119"/>
      <c r="W829" s="119"/>
      <c r="X829" s="119"/>
      <c r="Y829" s="119"/>
      <c r="Z829" s="23"/>
      <c r="AA829" s="119"/>
      <c r="AB829" s="337"/>
      <c r="AC829" s="115"/>
      <c r="AD829" s="102"/>
      <c r="AE829" s="4"/>
      <c r="AF829" s="103"/>
      <c r="AG829" s="104"/>
      <c r="AH829" s="105"/>
      <c r="AI829" s="106"/>
      <c r="AJ829" s="109"/>
      <c r="AK829" s="111"/>
      <c r="AL829" s="338"/>
      <c r="AM829" s="339"/>
      <c r="AN829" s="340"/>
      <c r="AO829" s="341"/>
      <c r="AP829" s="115"/>
      <c r="AQ829" s="341"/>
      <c r="AR829" s="115"/>
      <c r="AS829" s="341"/>
      <c r="AT829" s="115"/>
      <c r="AU829" s="341"/>
      <c r="AV829" s="115"/>
      <c r="AW829" s="115"/>
      <c r="AX829" s="115"/>
      <c r="AY829" s="115"/>
      <c r="AZ829" s="119"/>
      <c r="CD829" s="119"/>
    </row>
    <row r="830" ht="21.0" customHeight="1">
      <c r="A830" s="119"/>
      <c r="B830" s="90"/>
      <c r="C830" s="119"/>
      <c r="D830" s="332"/>
      <c r="E830" s="90"/>
      <c r="F830" s="92"/>
      <c r="G830" s="92"/>
      <c r="H830" s="92"/>
      <c r="I830" s="119"/>
      <c r="J830" s="119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119"/>
      <c r="V830" s="119"/>
      <c r="W830" s="119"/>
      <c r="X830" s="119"/>
      <c r="Y830" s="119"/>
      <c r="Z830" s="23"/>
      <c r="AA830" s="119"/>
      <c r="AB830" s="337"/>
      <c r="AC830" s="115"/>
      <c r="AD830" s="102"/>
      <c r="AE830" s="4"/>
      <c r="AF830" s="103"/>
      <c r="AG830" s="104"/>
      <c r="AH830" s="105"/>
      <c r="AI830" s="106"/>
      <c r="AJ830" s="109"/>
      <c r="AK830" s="111"/>
      <c r="AL830" s="338"/>
      <c r="AM830" s="339"/>
      <c r="AN830" s="340"/>
      <c r="AO830" s="341"/>
      <c r="AP830" s="115"/>
      <c r="AQ830" s="341"/>
      <c r="AR830" s="115"/>
      <c r="AS830" s="341"/>
      <c r="AT830" s="115"/>
      <c r="AU830" s="341"/>
      <c r="AV830" s="115"/>
      <c r="AW830" s="115"/>
      <c r="AX830" s="115"/>
      <c r="AY830" s="115"/>
      <c r="AZ830" s="119"/>
      <c r="CD830" s="119"/>
    </row>
    <row r="831" ht="21.0" customHeight="1">
      <c r="A831" s="119"/>
      <c r="B831" s="90"/>
      <c r="C831" s="119"/>
      <c r="D831" s="332"/>
      <c r="E831" s="90"/>
      <c r="F831" s="92"/>
      <c r="G831" s="92"/>
      <c r="H831" s="92"/>
      <c r="I831" s="119"/>
      <c r="J831" s="119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119"/>
      <c r="V831" s="119"/>
      <c r="W831" s="119"/>
      <c r="X831" s="119"/>
      <c r="Y831" s="119"/>
      <c r="Z831" s="23"/>
      <c r="AA831" s="119"/>
      <c r="AB831" s="337"/>
      <c r="AC831" s="115"/>
      <c r="AD831" s="102"/>
      <c r="AE831" s="4"/>
      <c r="AF831" s="103"/>
      <c r="AG831" s="104"/>
      <c r="AH831" s="105"/>
      <c r="AI831" s="106"/>
      <c r="AJ831" s="109"/>
      <c r="AK831" s="111"/>
      <c r="AL831" s="338"/>
      <c r="AM831" s="339"/>
      <c r="AN831" s="340"/>
      <c r="AO831" s="341"/>
      <c r="AP831" s="115"/>
      <c r="AQ831" s="341"/>
      <c r="AR831" s="115"/>
      <c r="AS831" s="341"/>
      <c r="AT831" s="115"/>
      <c r="AU831" s="341"/>
      <c r="AV831" s="115"/>
      <c r="AW831" s="115"/>
      <c r="AX831" s="115"/>
      <c r="AY831" s="115"/>
      <c r="AZ831" s="119"/>
      <c r="CD831" s="119"/>
    </row>
    <row r="832" ht="21.0" customHeight="1">
      <c r="A832" s="119"/>
      <c r="B832" s="90"/>
      <c r="C832" s="119"/>
      <c r="D832" s="332"/>
      <c r="E832" s="90"/>
      <c r="F832" s="92"/>
      <c r="G832" s="92"/>
      <c r="H832" s="92"/>
      <c r="I832" s="119"/>
      <c r="J832" s="119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119"/>
      <c r="V832" s="119"/>
      <c r="W832" s="119"/>
      <c r="X832" s="119"/>
      <c r="Y832" s="119"/>
      <c r="Z832" s="23"/>
      <c r="AA832" s="119"/>
      <c r="AB832" s="337"/>
      <c r="AC832" s="115"/>
      <c r="AD832" s="102"/>
      <c r="AE832" s="4"/>
      <c r="AF832" s="103"/>
      <c r="AG832" s="104"/>
      <c r="AH832" s="105"/>
      <c r="AI832" s="106"/>
      <c r="AJ832" s="109"/>
      <c r="AK832" s="111"/>
      <c r="AL832" s="338"/>
      <c r="AM832" s="339"/>
      <c r="AN832" s="340"/>
      <c r="AO832" s="341"/>
      <c r="AP832" s="115"/>
      <c r="AQ832" s="341"/>
      <c r="AR832" s="115"/>
      <c r="AS832" s="341"/>
      <c r="AT832" s="115"/>
      <c r="AU832" s="341"/>
      <c r="AV832" s="115"/>
      <c r="AW832" s="115"/>
      <c r="AX832" s="115"/>
      <c r="AY832" s="115"/>
      <c r="AZ832" s="119"/>
      <c r="CD832" s="119"/>
    </row>
    <row r="833" ht="21.0" customHeight="1">
      <c r="A833" s="119"/>
      <c r="B833" s="90"/>
      <c r="C833" s="119"/>
      <c r="D833" s="332"/>
      <c r="E833" s="90"/>
      <c r="F833" s="92"/>
      <c r="G833" s="92"/>
      <c r="H833" s="92"/>
      <c r="I833" s="119"/>
      <c r="J833" s="119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119"/>
      <c r="V833" s="119"/>
      <c r="W833" s="119"/>
      <c r="X833" s="119"/>
      <c r="Y833" s="119"/>
      <c r="Z833" s="23"/>
      <c r="AA833" s="119"/>
      <c r="AB833" s="337"/>
      <c r="AC833" s="115"/>
      <c r="AD833" s="102"/>
      <c r="AE833" s="4"/>
      <c r="AF833" s="103"/>
      <c r="AG833" s="104"/>
      <c r="AH833" s="105"/>
      <c r="AI833" s="106"/>
      <c r="AJ833" s="109"/>
      <c r="AK833" s="111"/>
      <c r="AL833" s="338"/>
      <c r="AM833" s="339"/>
      <c r="AN833" s="340"/>
      <c r="AO833" s="341"/>
      <c r="AP833" s="115"/>
      <c r="AQ833" s="341"/>
      <c r="AR833" s="115"/>
      <c r="AS833" s="341"/>
      <c r="AT833" s="115"/>
      <c r="AU833" s="341"/>
      <c r="AV833" s="115"/>
      <c r="AW833" s="115"/>
      <c r="AX833" s="115"/>
      <c r="AY833" s="115"/>
      <c r="AZ833" s="119"/>
      <c r="CD833" s="119"/>
    </row>
    <row r="834" ht="21.0" customHeight="1">
      <c r="A834" s="119"/>
      <c r="B834" s="90"/>
      <c r="C834" s="119"/>
      <c r="D834" s="332"/>
      <c r="E834" s="90"/>
      <c r="F834" s="92"/>
      <c r="G834" s="92"/>
      <c r="H834" s="92"/>
      <c r="I834" s="119"/>
      <c r="J834" s="119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119"/>
      <c r="V834" s="119"/>
      <c r="W834" s="119"/>
      <c r="X834" s="119"/>
      <c r="Y834" s="119"/>
      <c r="Z834" s="23"/>
      <c r="AA834" s="119"/>
      <c r="AB834" s="337"/>
      <c r="AC834" s="115"/>
      <c r="AD834" s="102"/>
      <c r="AE834" s="4"/>
      <c r="AF834" s="103"/>
      <c r="AG834" s="104"/>
      <c r="AH834" s="105"/>
      <c r="AI834" s="106"/>
      <c r="AJ834" s="109"/>
      <c r="AK834" s="111"/>
      <c r="AL834" s="338"/>
      <c r="AM834" s="339"/>
      <c r="AN834" s="340"/>
      <c r="AO834" s="341"/>
      <c r="AP834" s="115"/>
      <c r="AQ834" s="341"/>
      <c r="AR834" s="115"/>
      <c r="AS834" s="341"/>
      <c r="AT834" s="115"/>
      <c r="AU834" s="341"/>
      <c r="AV834" s="115"/>
      <c r="AW834" s="115"/>
      <c r="AX834" s="115"/>
      <c r="AY834" s="115"/>
      <c r="AZ834" s="119"/>
      <c r="CD834" s="119"/>
    </row>
    <row r="835" ht="21.0" customHeight="1">
      <c r="A835" s="119"/>
      <c r="B835" s="90"/>
      <c r="C835" s="119"/>
      <c r="D835" s="332"/>
      <c r="E835" s="90"/>
      <c r="F835" s="92"/>
      <c r="G835" s="92"/>
      <c r="H835" s="92"/>
      <c r="I835" s="119"/>
      <c r="J835" s="119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119"/>
      <c r="V835" s="119"/>
      <c r="W835" s="119"/>
      <c r="X835" s="119"/>
      <c r="Y835" s="119"/>
      <c r="Z835" s="23"/>
      <c r="AA835" s="119"/>
      <c r="AB835" s="337"/>
      <c r="AC835" s="115"/>
      <c r="AD835" s="102"/>
      <c r="AE835" s="4"/>
      <c r="AF835" s="103"/>
      <c r="AG835" s="104"/>
      <c r="AH835" s="105"/>
      <c r="AI835" s="106"/>
      <c r="AJ835" s="109"/>
      <c r="AK835" s="111"/>
      <c r="AL835" s="338"/>
      <c r="AM835" s="339"/>
      <c r="AN835" s="340"/>
      <c r="AO835" s="341"/>
      <c r="AP835" s="115"/>
      <c r="AQ835" s="341"/>
      <c r="AR835" s="115"/>
      <c r="AS835" s="341"/>
      <c r="AT835" s="115"/>
      <c r="AU835" s="341"/>
      <c r="AV835" s="115"/>
      <c r="AW835" s="115"/>
      <c r="AX835" s="115"/>
      <c r="AY835" s="115"/>
      <c r="AZ835" s="119"/>
      <c r="CD835" s="119"/>
    </row>
    <row r="836" ht="21.0" customHeight="1">
      <c r="A836" s="119"/>
      <c r="B836" s="90"/>
      <c r="C836" s="119"/>
      <c r="D836" s="332"/>
      <c r="E836" s="90"/>
      <c r="F836" s="92"/>
      <c r="G836" s="92"/>
      <c r="H836" s="92"/>
      <c r="I836" s="119"/>
      <c r="J836" s="119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119"/>
      <c r="V836" s="119"/>
      <c r="W836" s="119"/>
      <c r="X836" s="119"/>
      <c r="Y836" s="119"/>
      <c r="Z836" s="23"/>
      <c r="AA836" s="119"/>
      <c r="AB836" s="337"/>
      <c r="AC836" s="115"/>
      <c r="AD836" s="102"/>
      <c r="AE836" s="4"/>
      <c r="AF836" s="103"/>
      <c r="AG836" s="104"/>
      <c r="AH836" s="105"/>
      <c r="AI836" s="106"/>
      <c r="AJ836" s="109"/>
      <c r="AK836" s="111"/>
      <c r="AL836" s="338"/>
      <c r="AM836" s="339"/>
      <c r="AN836" s="340"/>
      <c r="AO836" s="341"/>
      <c r="AP836" s="115"/>
      <c r="AQ836" s="341"/>
      <c r="AR836" s="115"/>
      <c r="AS836" s="341"/>
      <c r="AT836" s="115"/>
      <c r="AU836" s="341"/>
      <c r="AV836" s="115"/>
      <c r="AW836" s="115"/>
      <c r="AX836" s="115"/>
      <c r="AY836" s="115"/>
      <c r="AZ836" s="119"/>
      <c r="CD836" s="119"/>
    </row>
    <row r="837" ht="21.0" customHeight="1">
      <c r="A837" s="119"/>
      <c r="B837" s="90"/>
      <c r="C837" s="119"/>
      <c r="D837" s="332"/>
      <c r="E837" s="90"/>
      <c r="F837" s="92"/>
      <c r="G837" s="92"/>
      <c r="H837" s="92"/>
      <c r="I837" s="119"/>
      <c r="J837" s="119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119"/>
      <c r="V837" s="119"/>
      <c r="W837" s="119"/>
      <c r="X837" s="119"/>
      <c r="Y837" s="119"/>
      <c r="Z837" s="23"/>
      <c r="AA837" s="119"/>
      <c r="AB837" s="337"/>
      <c r="AC837" s="115"/>
      <c r="AD837" s="102"/>
      <c r="AE837" s="4"/>
      <c r="AF837" s="103"/>
      <c r="AG837" s="104"/>
      <c r="AH837" s="105"/>
      <c r="AI837" s="106"/>
      <c r="AJ837" s="109"/>
      <c r="AK837" s="111"/>
      <c r="AL837" s="338"/>
      <c r="AM837" s="339"/>
      <c r="AN837" s="340"/>
      <c r="AO837" s="341"/>
      <c r="AP837" s="115"/>
      <c r="AQ837" s="341"/>
      <c r="AR837" s="115"/>
      <c r="AS837" s="341"/>
      <c r="AT837" s="115"/>
      <c r="AU837" s="341"/>
      <c r="AV837" s="115"/>
      <c r="AW837" s="115"/>
      <c r="AX837" s="115"/>
      <c r="AY837" s="115"/>
      <c r="AZ837" s="119"/>
      <c r="CD837" s="119"/>
    </row>
    <row r="838" ht="21.0" customHeight="1">
      <c r="A838" s="119"/>
      <c r="B838" s="90"/>
      <c r="C838" s="119"/>
      <c r="D838" s="332"/>
      <c r="E838" s="90"/>
      <c r="F838" s="92"/>
      <c r="G838" s="92"/>
      <c r="H838" s="92"/>
      <c r="I838" s="119"/>
      <c r="J838" s="119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119"/>
      <c r="V838" s="119"/>
      <c r="W838" s="119"/>
      <c r="X838" s="119"/>
      <c r="Y838" s="119"/>
      <c r="Z838" s="23"/>
      <c r="AA838" s="119"/>
      <c r="AB838" s="337"/>
      <c r="AC838" s="115"/>
      <c r="AD838" s="102"/>
      <c r="AE838" s="4"/>
      <c r="AF838" s="103"/>
      <c r="AG838" s="104"/>
      <c r="AH838" s="105"/>
      <c r="AI838" s="106"/>
      <c r="AJ838" s="109"/>
      <c r="AK838" s="111"/>
      <c r="AL838" s="338"/>
      <c r="AM838" s="339"/>
      <c r="AN838" s="340"/>
      <c r="AO838" s="341"/>
      <c r="AP838" s="115"/>
      <c r="AQ838" s="341"/>
      <c r="AR838" s="115"/>
      <c r="AS838" s="341"/>
      <c r="AT838" s="115"/>
      <c r="AU838" s="341"/>
      <c r="AV838" s="115"/>
      <c r="AW838" s="115"/>
      <c r="AX838" s="115"/>
      <c r="AY838" s="115"/>
      <c r="AZ838" s="119"/>
      <c r="CD838" s="119"/>
    </row>
    <row r="839" ht="21.0" customHeight="1">
      <c r="A839" s="119"/>
      <c r="B839" s="90"/>
      <c r="C839" s="119"/>
      <c r="D839" s="332"/>
      <c r="E839" s="90"/>
      <c r="F839" s="92"/>
      <c r="G839" s="92"/>
      <c r="H839" s="92"/>
      <c r="I839" s="119"/>
      <c r="J839" s="119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119"/>
      <c r="V839" s="119"/>
      <c r="W839" s="119"/>
      <c r="X839" s="119"/>
      <c r="Y839" s="119"/>
      <c r="Z839" s="23"/>
      <c r="AA839" s="119"/>
      <c r="AB839" s="337"/>
      <c r="AC839" s="115"/>
      <c r="AD839" s="102"/>
      <c r="AE839" s="4"/>
      <c r="AF839" s="103"/>
      <c r="AG839" s="104"/>
      <c r="AH839" s="105"/>
      <c r="AI839" s="106"/>
      <c r="AJ839" s="109"/>
      <c r="AK839" s="111"/>
      <c r="AL839" s="338"/>
      <c r="AM839" s="339"/>
      <c r="AN839" s="340"/>
      <c r="AO839" s="341"/>
      <c r="AP839" s="115"/>
      <c r="AQ839" s="341"/>
      <c r="AR839" s="115"/>
      <c r="AS839" s="341"/>
      <c r="AT839" s="115"/>
      <c r="AU839" s="341"/>
      <c r="AV839" s="115"/>
      <c r="AW839" s="115"/>
      <c r="AX839" s="115"/>
      <c r="AY839" s="115"/>
      <c r="AZ839" s="119"/>
      <c r="CD839" s="119"/>
    </row>
    <row r="840" ht="21.0" customHeight="1">
      <c r="A840" s="119"/>
      <c r="B840" s="90"/>
      <c r="C840" s="119"/>
      <c r="D840" s="332"/>
      <c r="E840" s="90"/>
      <c r="F840" s="92"/>
      <c r="G840" s="92"/>
      <c r="H840" s="92"/>
      <c r="I840" s="119"/>
      <c r="J840" s="119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119"/>
      <c r="V840" s="119"/>
      <c r="W840" s="119"/>
      <c r="X840" s="119"/>
      <c r="Y840" s="119"/>
      <c r="Z840" s="23"/>
      <c r="AA840" s="119"/>
      <c r="AB840" s="337"/>
      <c r="AC840" s="115"/>
      <c r="AD840" s="102"/>
      <c r="AE840" s="4"/>
      <c r="AF840" s="103"/>
      <c r="AG840" s="104"/>
      <c r="AH840" s="105"/>
      <c r="AI840" s="106"/>
      <c r="AJ840" s="109"/>
      <c r="AK840" s="111"/>
      <c r="AL840" s="338"/>
      <c r="AM840" s="339"/>
      <c r="AN840" s="340"/>
      <c r="AO840" s="341"/>
      <c r="AP840" s="115"/>
      <c r="AQ840" s="341"/>
      <c r="AR840" s="115"/>
      <c r="AS840" s="341"/>
      <c r="AT840" s="115"/>
      <c r="AU840" s="341"/>
      <c r="AV840" s="115"/>
      <c r="AW840" s="115"/>
      <c r="AX840" s="115"/>
      <c r="AY840" s="115"/>
      <c r="AZ840" s="119"/>
      <c r="CD840" s="119"/>
    </row>
    <row r="841" ht="21.0" customHeight="1">
      <c r="A841" s="119"/>
      <c r="B841" s="90"/>
      <c r="C841" s="119"/>
      <c r="D841" s="332"/>
      <c r="E841" s="90"/>
      <c r="F841" s="92"/>
      <c r="G841" s="92"/>
      <c r="H841" s="92"/>
      <c r="I841" s="119"/>
      <c r="J841" s="119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119"/>
      <c r="V841" s="119"/>
      <c r="W841" s="119"/>
      <c r="X841" s="119"/>
      <c r="Y841" s="119"/>
      <c r="Z841" s="23"/>
      <c r="AA841" s="119"/>
      <c r="AB841" s="337"/>
      <c r="AC841" s="115"/>
      <c r="AD841" s="102"/>
      <c r="AE841" s="4"/>
      <c r="AF841" s="103"/>
      <c r="AG841" s="104"/>
      <c r="AH841" s="105"/>
      <c r="AI841" s="106"/>
      <c r="AJ841" s="109"/>
      <c r="AK841" s="111"/>
      <c r="AL841" s="338"/>
      <c r="AM841" s="339"/>
      <c r="AN841" s="340"/>
      <c r="AO841" s="341"/>
      <c r="AP841" s="115"/>
      <c r="AQ841" s="341"/>
      <c r="AR841" s="115"/>
      <c r="AS841" s="341"/>
      <c r="AT841" s="115"/>
      <c r="AU841" s="341"/>
      <c r="AV841" s="115"/>
      <c r="AW841" s="115"/>
      <c r="AX841" s="115"/>
      <c r="AY841" s="115"/>
      <c r="AZ841" s="119"/>
      <c r="CD841" s="119"/>
    </row>
    <row r="842" ht="21.0" customHeight="1">
      <c r="A842" s="119"/>
      <c r="B842" s="90"/>
      <c r="C842" s="119"/>
      <c r="D842" s="332"/>
      <c r="E842" s="90"/>
      <c r="F842" s="92"/>
      <c r="G842" s="92"/>
      <c r="H842" s="92"/>
      <c r="I842" s="119"/>
      <c r="J842" s="119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119"/>
      <c r="V842" s="119"/>
      <c r="W842" s="119"/>
      <c r="X842" s="119"/>
      <c r="Y842" s="119"/>
      <c r="Z842" s="23"/>
      <c r="AA842" s="119"/>
      <c r="AB842" s="337"/>
      <c r="AC842" s="115"/>
      <c r="AD842" s="102"/>
      <c r="AE842" s="4"/>
      <c r="AF842" s="103"/>
      <c r="AG842" s="104"/>
      <c r="AH842" s="105"/>
      <c r="AI842" s="106"/>
      <c r="AJ842" s="109"/>
      <c r="AK842" s="111"/>
      <c r="AL842" s="338"/>
      <c r="AM842" s="339"/>
      <c r="AN842" s="340"/>
      <c r="AO842" s="341"/>
      <c r="AP842" s="115"/>
      <c r="AQ842" s="341"/>
      <c r="AR842" s="115"/>
      <c r="AS842" s="341"/>
      <c r="AT842" s="115"/>
      <c r="AU842" s="341"/>
      <c r="AV842" s="115"/>
      <c r="AW842" s="115"/>
      <c r="AX842" s="115"/>
      <c r="AY842" s="115"/>
      <c r="AZ842" s="119"/>
      <c r="CD842" s="119"/>
    </row>
    <row r="843" ht="21.0" customHeight="1">
      <c r="A843" s="119"/>
      <c r="B843" s="90"/>
      <c r="C843" s="119"/>
      <c r="D843" s="332"/>
      <c r="E843" s="90"/>
      <c r="F843" s="92"/>
      <c r="G843" s="92"/>
      <c r="H843" s="92"/>
      <c r="I843" s="119"/>
      <c r="J843" s="119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119"/>
      <c r="V843" s="119"/>
      <c r="W843" s="119"/>
      <c r="X843" s="119"/>
      <c r="Y843" s="119"/>
      <c r="Z843" s="23"/>
      <c r="AA843" s="119"/>
      <c r="AB843" s="337"/>
      <c r="AC843" s="115"/>
      <c r="AD843" s="102"/>
      <c r="AE843" s="4"/>
      <c r="AF843" s="103"/>
      <c r="AG843" s="104"/>
      <c r="AH843" s="105"/>
      <c r="AI843" s="106"/>
      <c r="AJ843" s="109"/>
      <c r="AK843" s="111"/>
      <c r="AL843" s="338"/>
      <c r="AM843" s="339"/>
      <c r="AN843" s="340"/>
      <c r="AO843" s="341"/>
      <c r="AP843" s="115"/>
      <c r="AQ843" s="341"/>
      <c r="AR843" s="115"/>
      <c r="AS843" s="341"/>
      <c r="AT843" s="115"/>
      <c r="AU843" s="341"/>
      <c r="AV843" s="115"/>
      <c r="AW843" s="115"/>
      <c r="AX843" s="115"/>
      <c r="AY843" s="115"/>
      <c r="AZ843" s="119"/>
      <c r="CD843" s="119"/>
    </row>
    <row r="844" ht="21.0" customHeight="1">
      <c r="A844" s="119"/>
      <c r="B844" s="90"/>
      <c r="C844" s="119"/>
      <c r="D844" s="332"/>
      <c r="E844" s="90"/>
      <c r="F844" s="92"/>
      <c r="G844" s="92"/>
      <c r="H844" s="92"/>
      <c r="I844" s="119"/>
      <c r="J844" s="119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119"/>
      <c r="V844" s="119"/>
      <c r="W844" s="119"/>
      <c r="X844" s="119"/>
      <c r="Y844" s="119"/>
      <c r="Z844" s="23"/>
      <c r="AA844" s="119"/>
      <c r="AB844" s="337"/>
      <c r="AC844" s="115"/>
      <c r="AD844" s="102"/>
      <c r="AE844" s="4"/>
      <c r="AF844" s="103"/>
      <c r="AG844" s="104"/>
      <c r="AH844" s="105"/>
      <c r="AI844" s="106"/>
      <c r="AJ844" s="109"/>
      <c r="AK844" s="111"/>
      <c r="AL844" s="338"/>
      <c r="AM844" s="339"/>
      <c r="AN844" s="340"/>
      <c r="AO844" s="341"/>
      <c r="AP844" s="115"/>
      <c r="AQ844" s="341"/>
      <c r="AR844" s="115"/>
      <c r="AS844" s="341"/>
      <c r="AT844" s="115"/>
      <c r="AU844" s="341"/>
      <c r="AV844" s="115"/>
      <c r="AW844" s="115"/>
      <c r="AX844" s="115"/>
      <c r="AY844" s="115"/>
      <c r="AZ844" s="119"/>
      <c r="CD844" s="119"/>
    </row>
    <row r="845" ht="21.0" customHeight="1">
      <c r="A845" s="119"/>
      <c r="B845" s="90"/>
      <c r="C845" s="119"/>
      <c r="D845" s="332"/>
      <c r="E845" s="90"/>
      <c r="F845" s="92"/>
      <c r="G845" s="92"/>
      <c r="H845" s="92"/>
      <c r="I845" s="119"/>
      <c r="J845" s="119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119"/>
      <c r="V845" s="119"/>
      <c r="W845" s="119"/>
      <c r="X845" s="119"/>
      <c r="Y845" s="119"/>
      <c r="Z845" s="23"/>
      <c r="AA845" s="119"/>
      <c r="AB845" s="337"/>
      <c r="AC845" s="115"/>
      <c r="AD845" s="102"/>
      <c r="AE845" s="4"/>
      <c r="AF845" s="103"/>
      <c r="AG845" s="104"/>
      <c r="AH845" s="105"/>
      <c r="AI845" s="106"/>
      <c r="AJ845" s="109"/>
      <c r="AK845" s="111"/>
      <c r="AL845" s="338"/>
      <c r="AM845" s="339"/>
      <c r="AN845" s="340"/>
      <c r="AO845" s="341"/>
      <c r="AP845" s="115"/>
      <c r="AQ845" s="341"/>
      <c r="AR845" s="115"/>
      <c r="AS845" s="341"/>
      <c r="AT845" s="115"/>
      <c r="AU845" s="341"/>
      <c r="AV845" s="115"/>
      <c r="AW845" s="115"/>
      <c r="AX845" s="115"/>
      <c r="AY845" s="115"/>
      <c r="AZ845" s="119"/>
      <c r="CD845" s="119"/>
    </row>
    <row r="846" ht="21.0" customHeight="1">
      <c r="A846" s="119"/>
      <c r="B846" s="90"/>
      <c r="C846" s="119"/>
      <c r="D846" s="332"/>
      <c r="E846" s="90"/>
      <c r="F846" s="92"/>
      <c r="G846" s="92"/>
      <c r="H846" s="92"/>
      <c r="I846" s="119"/>
      <c r="J846" s="119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119"/>
      <c r="V846" s="119"/>
      <c r="W846" s="119"/>
      <c r="X846" s="119"/>
      <c r="Y846" s="119"/>
      <c r="Z846" s="23"/>
      <c r="AA846" s="119"/>
      <c r="AB846" s="337"/>
      <c r="AC846" s="115"/>
      <c r="AD846" s="102"/>
      <c r="AE846" s="4"/>
      <c r="AF846" s="103"/>
      <c r="AG846" s="104"/>
      <c r="AH846" s="105"/>
      <c r="AI846" s="106"/>
      <c r="AJ846" s="109"/>
      <c r="AK846" s="111"/>
      <c r="AL846" s="338"/>
      <c r="AM846" s="339"/>
      <c r="AN846" s="340"/>
      <c r="AO846" s="341"/>
      <c r="AP846" s="115"/>
      <c r="AQ846" s="341"/>
      <c r="AR846" s="115"/>
      <c r="AS846" s="341"/>
      <c r="AT846" s="115"/>
      <c r="AU846" s="341"/>
      <c r="AV846" s="115"/>
      <c r="AW846" s="115"/>
      <c r="AX846" s="115"/>
      <c r="AY846" s="115"/>
      <c r="AZ846" s="119"/>
      <c r="CD846" s="119"/>
    </row>
    <row r="847" ht="21.0" customHeight="1">
      <c r="A847" s="119"/>
      <c r="B847" s="90"/>
      <c r="C847" s="119"/>
      <c r="D847" s="332"/>
      <c r="E847" s="90"/>
      <c r="F847" s="92"/>
      <c r="G847" s="92"/>
      <c r="H847" s="92"/>
      <c r="I847" s="119"/>
      <c r="J847" s="119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119"/>
      <c r="V847" s="119"/>
      <c r="W847" s="119"/>
      <c r="X847" s="119"/>
      <c r="Y847" s="119"/>
      <c r="Z847" s="23"/>
      <c r="AA847" s="119"/>
      <c r="AB847" s="337"/>
      <c r="AC847" s="115"/>
      <c r="AD847" s="102"/>
      <c r="AE847" s="4"/>
      <c r="AF847" s="103"/>
      <c r="AG847" s="104"/>
      <c r="AH847" s="105"/>
      <c r="AI847" s="106"/>
      <c r="AJ847" s="109"/>
      <c r="AK847" s="111"/>
      <c r="AL847" s="338"/>
      <c r="AM847" s="339"/>
      <c r="AN847" s="340"/>
      <c r="AO847" s="341"/>
      <c r="AP847" s="115"/>
      <c r="AQ847" s="341"/>
      <c r="AR847" s="115"/>
      <c r="AS847" s="341"/>
      <c r="AT847" s="115"/>
      <c r="AU847" s="341"/>
      <c r="AV847" s="115"/>
      <c r="AW847" s="115"/>
      <c r="AX847" s="115"/>
      <c r="AY847" s="115"/>
      <c r="AZ847" s="119"/>
      <c r="CD847" s="119"/>
    </row>
    <row r="848" ht="21.0" customHeight="1">
      <c r="A848" s="119"/>
      <c r="B848" s="90"/>
      <c r="C848" s="119"/>
      <c r="D848" s="332"/>
      <c r="E848" s="90"/>
      <c r="F848" s="92"/>
      <c r="G848" s="92"/>
      <c r="H848" s="92"/>
      <c r="I848" s="119"/>
      <c r="J848" s="119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119"/>
      <c r="V848" s="119"/>
      <c r="W848" s="119"/>
      <c r="X848" s="119"/>
      <c r="Y848" s="119"/>
      <c r="Z848" s="23"/>
      <c r="AA848" s="119"/>
      <c r="AB848" s="337"/>
      <c r="AC848" s="115"/>
      <c r="AD848" s="102"/>
      <c r="AE848" s="4"/>
      <c r="AF848" s="103"/>
      <c r="AG848" s="104"/>
      <c r="AH848" s="105"/>
      <c r="AI848" s="106"/>
      <c r="AJ848" s="109"/>
      <c r="AK848" s="111"/>
      <c r="AL848" s="338"/>
      <c r="AM848" s="339"/>
      <c r="AN848" s="340"/>
      <c r="AO848" s="341"/>
      <c r="AP848" s="115"/>
      <c r="AQ848" s="341"/>
      <c r="AR848" s="115"/>
      <c r="AS848" s="341"/>
      <c r="AT848" s="115"/>
      <c r="AU848" s="341"/>
      <c r="AV848" s="115"/>
      <c r="AW848" s="115"/>
      <c r="AX848" s="115"/>
      <c r="AY848" s="115"/>
      <c r="AZ848" s="119"/>
      <c r="CD848" s="119"/>
    </row>
    <row r="849" ht="21.0" customHeight="1">
      <c r="A849" s="119"/>
      <c r="B849" s="90"/>
      <c r="C849" s="119"/>
      <c r="D849" s="332"/>
      <c r="E849" s="90"/>
      <c r="F849" s="92"/>
      <c r="G849" s="92"/>
      <c r="H849" s="92"/>
      <c r="I849" s="119"/>
      <c r="J849" s="119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119"/>
      <c r="V849" s="119"/>
      <c r="W849" s="119"/>
      <c r="X849" s="119"/>
      <c r="Y849" s="119"/>
      <c r="Z849" s="23"/>
      <c r="AA849" s="119"/>
      <c r="AB849" s="337"/>
      <c r="AC849" s="115"/>
      <c r="AD849" s="102"/>
      <c r="AE849" s="4"/>
      <c r="AF849" s="103"/>
      <c r="AG849" s="104"/>
      <c r="AH849" s="105"/>
      <c r="AI849" s="106"/>
      <c r="AJ849" s="109"/>
      <c r="AK849" s="111"/>
      <c r="AL849" s="338"/>
      <c r="AM849" s="339"/>
      <c r="AN849" s="340"/>
      <c r="AO849" s="341"/>
      <c r="AP849" s="115"/>
      <c r="AQ849" s="341"/>
      <c r="AR849" s="115"/>
      <c r="AS849" s="341"/>
      <c r="AT849" s="115"/>
      <c r="AU849" s="341"/>
      <c r="AV849" s="115"/>
      <c r="AW849" s="115"/>
      <c r="AX849" s="115"/>
      <c r="AY849" s="115"/>
      <c r="AZ849" s="119"/>
      <c r="CD849" s="119"/>
    </row>
    <row r="850" ht="21.0" customHeight="1">
      <c r="A850" s="119"/>
      <c r="B850" s="90"/>
      <c r="C850" s="119"/>
      <c r="D850" s="332"/>
      <c r="E850" s="90"/>
      <c r="F850" s="92"/>
      <c r="G850" s="92"/>
      <c r="H850" s="92"/>
      <c r="I850" s="119"/>
      <c r="J850" s="119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119"/>
      <c r="V850" s="119"/>
      <c r="W850" s="119"/>
      <c r="X850" s="119"/>
      <c r="Y850" s="119"/>
      <c r="Z850" s="23"/>
      <c r="AA850" s="119"/>
      <c r="AB850" s="337"/>
      <c r="AC850" s="115"/>
      <c r="AD850" s="102"/>
      <c r="AE850" s="4"/>
      <c r="AF850" s="103"/>
      <c r="AG850" s="104"/>
      <c r="AH850" s="105"/>
      <c r="AI850" s="106"/>
      <c r="AJ850" s="109"/>
      <c r="AK850" s="111"/>
      <c r="AL850" s="338"/>
      <c r="AM850" s="339"/>
      <c r="AN850" s="340"/>
      <c r="AO850" s="341"/>
      <c r="AP850" s="115"/>
      <c r="AQ850" s="341"/>
      <c r="AR850" s="115"/>
      <c r="AS850" s="341"/>
      <c r="AT850" s="115"/>
      <c r="AU850" s="341"/>
      <c r="AV850" s="115"/>
      <c r="AW850" s="115"/>
      <c r="AX850" s="115"/>
      <c r="AY850" s="115"/>
      <c r="AZ850" s="119"/>
      <c r="CD850" s="119"/>
    </row>
    <row r="851" ht="21.0" customHeight="1">
      <c r="A851" s="119"/>
      <c r="B851" s="90"/>
      <c r="C851" s="119"/>
      <c r="D851" s="332"/>
      <c r="E851" s="90"/>
      <c r="F851" s="92"/>
      <c r="G851" s="92"/>
      <c r="H851" s="92"/>
      <c r="I851" s="119"/>
      <c r="J851" s="119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119"/>
      <c r="V851" s="119"/>
      <c r="W851" s="119"/>
      <c r="X851" s="119"/>
      <c r="Y851" s="119"/>
      <c r="Z851" s="23"/>
      <c r="AA851" s="119"/>
      <c r="AB851" s="337"/>
      <c r="AC851" s="115"/>
      <c r="AD851" s="102"/>
      <c r="AE851" s="4"/>
      <c r="AF851" s="103"/>
      <c r="AG851" s="104"/>
      <c r="AH851" s="105"/>
      <c r="AI851" s="106"/>
      <c r="AJ851" s="109"/>
      <c r="AK851" s="111"/>
      <c r="AL851" s="338"/>
      <c r="AM851" s="339"/>
      <c r="AN851" s="340"/>
      <c r="AO851" s="341"/>
      <c r="AP851" s="115"/>
      <c r="AQ851" s="341"/>
      <c r="AR851" s="115"/>
      <c r="AS851" s="341"/>
      <c r="AT851" s="115"/>
      <c r="AU851" s="341"/>
      <c r="AV851" s="115"/>
      <c r="AW851" s="115"/>
      <c r="AX851" s="115"/>
      <c r="AY851" s="115"/>
      <c r="AZ851" s="119"/>
      <c r="CD851" s="119"/>
    </row>
    <row r="852" ht="21.0" customHeight="1">
      <c r="A852" s="119"/>
      <c r="B852" s="90"/>
      <c r="C852" s="119"/>
      <c r="D852" s="332"/>
      <c r="E852" s="90"/>
      <c r="F852" s="92"/>
      <c r="G852" s="92"/>
      <c r="H852" s="92"/>
      <c r="I852" s="119"/>
      <c r="J852" s="119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119"/>
      <c r="V852" s="119"/>
      <c r="W852" s="119"/>
      <c r="X852" s="119"/>
      <c r="Y852" s="119"/>
      <c r="Z852" s="23"/>
      <c r="AA852" s="119"/>
      <c r="AB852" s="337"/>
      <c r="AC852" s="115"/>
      <c r="AD852" s="102"/>
      <c r="AE852" s="4"/>
      <c r="AF852" s="103"/>
      <c r="AG852" s="104"/>
      <c r="AH852" s="105"/>
      <c r="AI852" s="106"/>
      <c r="AJ852" s="109"/>
      <c r="AK852" s="111"/>
      <c r="AL852" s="338"/>
      <c r="AM852" s="339"/>
      <c r="AN852" s="340"/>
      <c r="AO852" s="341"/>
      <c r="AP852" s="115"/>
      <c r="AQ852" s="341"/>
      <c r="AR852" s="115"/>
      <c r="AS852" s="341"/>
      <c r="AT852" s="115"/>
      <c r="AU852" s="341"/>
      <c r="AV852" s="115"/>
      <c r="AW852" s="115"/>
      <c r="AX852" s="115"/>
      <c r="AY852" s="115"/>
      <c r="AZ852" s="119"/>
      <c r="CD852" s="119"/>
    </row>
    <row r="853" ht="21.0" customHeight="1">
      <c r="A853" s="119"/>
      <c r="B853" s="90"/>
      <c r="C853" s="119"/>
      <c r="D853" s="332"/>
      <c r="E853" s="90"/>
      <c r="F853" s="92"/>
      <c r="G853" s="92"/>
      <c r="H853" s="92"/>
      <c r="I853" s="119"/>
      <c r="J853" s="119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119"/>
      <c r="V853" s="119"/>
      <c r="W853" s="119"/>
      <c r="X853" s="119"/>
      <c r="Y853" s="119"/>
      <c r="Z853" s="23"/>
      <c r="AA853" s="119"/>
      <c r="AB853" s="337"/>
      <c r="AC853" s="115"/>
      <c r="AD853" s="102"/>
      <c r="AE853" s="4"/>
      <c r="AF853" s="103"/>
      <c r="AG853" s="104"/>
      <c r="AH853" s="105"/>
      <c r="AI853" s="106"/>
      <c r="AJ853" s="109"/>
      <c r="AK853" s="111"/>
      <c r="AL853" s="338"/>
      <c r="AM853" s="339"/>
      <c r="AN853" s="340"/>
      <c r="AO853" s="341"/>
      <c r="AP853" s="115"/>
      <c r="AQ853" s="341"/>
      <c r="AR853" s="115"/>
      <c r="AS853" s="341"/>
      <c r="AT853" s="115"/>
      <c r="AU853" s="341"/>
      <c r="AV853" s="115"/>
      <c r="AW853" s="115"/>
      <c r="AX853" s="115"/>
      <c r="AY853" s="115"/>
      <c r="AZ853" s="119"/>
      <c r="CD853" s="119"/>
    </row>
    <row r="854" ht="21.0" customHeight="1">
      <c r="A854" s="119"/>
      <c r="B854" s="90"/>
      <c r="C854" s="119"/>
      <c r="D854" s="332"/>
      <c r="E854" s="90"/>
      <c r="F854" s="92"/>
      <c r="G854" s="92"/>
      <c r="H854" s="92"/>
      <c r="I854" s="119"/>
      <c r="J854" s="119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119"/>
      <c r="V854" s="119"/>
      <c r="W854" s="119"/>
      <c r="X854" s="119"/>
      <c r="Y854" s="119"/>
      <c r="Z854" s="23"/>
      <c r="AA854" s="119"/>
      <c r="AB854" s="337"/>
      <c r="AC854" s="115"/>
      <c r="AD854" s="102"/>
      <c r="AE854" s="4"/>
      <c r="AF854" s="103"/>
      <c r="AG854" s="104"/>
      <c r="AH854" s="105"/>
      <c r="AI854" s="106"/>
      <c r="AJ854" s="109"/>
      <c r="AK854" s="111"/>
      <c r="AL854" s="338"/>
      <c r="AM854" s="339"/>
      <c r="AN854" s="340"/>
      <c r="AO854" s="341"/>
      <c r="AP854" s="115"/>
      <c r="AQ854" s="341"/>
      <c r="AR854" s="115"/>
      <c r="AS854" s="341"/>
      <c r="AT854" s="115"/>
      <c r="AU854" s="341"/>
      <c r="AV854" s="115"/>
      <c r="AW854" s="115"/>
      <c r="AX854" s="115"/>
      <c r="AY854" s="115"/>
      <c r="AZ854" s="119"/>
      <c r="CD854" s="119"/>
    </row>
    <row r="855" ht="21.0" customHeight="1">
      <c r="A855" s="119"/>
      <c r="B855" s="90"/>
      <c r="C855" s="119"/>
      <c r="D855" s="332"/>
      <c r="E855" s="90"/>
      <c r="F855" s="92"/>
      <c r="G855" s="92"/>
      <c r="H855" s="92"/>
      <c r="I855" s="119"/>
      <c r="J855" s="119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119"/>
      <c r="V855" s="119"/>
      <c r="W855" s="119"/>
      <c r="X855" s="119"/>
      <c r="Y855" s="119"/>
      <c r="Z855" s="23"/>
      <c r="AA855" s="119"/>
      <c r="AB855" s="337"/>
      <c r="AC855" s="115"/>
      <c r="AD855" s="102"/>
      <c r="AE855" s="4"/>
      <c r="AF855" s="103"/>
      <c r="AG855" s="104"/>
      <c r="AH855" s="105"/>
      <c r="AI855" s="106"/>
      <c r="AJ855" s="109"/>
      <c r="AK855" s="111"/>
      <c r="AL855" s="338"/>
      <c r="AM855" s="339"/>
      <c r="AN855" s="340"/>
      <c r="AO855" s="341"/>
      <c r="AP855" s="115"/>
      <c r="AQ855" s="341"/>
      <c r="AR855" s="115"/>
      <c r="AS855" s="341"/>
      <c r="AT855" s="115"/>
      <c r="AU855" s="341"/>
      <c r="AV855" s="115"/>
      <c r="AW855" s="115"/>
      <c r="AX855" s="115"/>
      <c r="AY855" s="115"/>
      <c r="AZ855" s="119"/>
      <c r="CD855" s="119"/>
    </row>
    <row r="856" ht="21.0" customHeight="1">
      <c r="A856" s="119"/>
      <c r="B856" s="90"/>
      <c r="C856" s="119"/>
      <c r="D856" s="332"/>
      <c r="E856" s="90"/>
      <c r="F856" s="92"/>
      <c r="G856" s="92"/>
      <c r="H856" s="92"/>
      <c r="I856" s="119"/>
      <c r="J856" s="119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119"/>
      <c r="V856" s="119"/>
      <c r="W856" s="119"/>
      <c r="X856" s="119"/>
      <c r="Y856" s="119"/>
      <c r="Z856" s="23"/>
      <c r="AA856" s="119"/>
      <c r="AB856" s="337"/>
      <c r="AC856" s="115"/>
      <c r="AD856" s="102"/>
      <c r="AE856" s="4"/>
      <c r="AF856" s="103"/>
      <c r="AG856" s="104"/>
      <c r="AH856" s="105"/>
      <c r="AI856" s="106"/>
      <c r="AJ856" s="109"/>
      <c r="AK856" s="111"/>
      <c r="AL856" s="338"/>
      <c r="AM856" s="339"/>
      <c r="AN856" s="340"/>
      <c r="AO856" s="341"/>
      <c r="AP856" s="115"/>
      <c r="AQ856" s="341"/>
      <c r="AR856" s="115"/>
      <c r="AS856" s="341"/>
      <c r="AT856" s="115"/>
      <c r="AU856" s="341"/>
      <c r="AV856" s="115"/>
      <c r="AW856" s="115"/>
      <c r="AX856" s="115"/>
      <c r="AY856" s="115"/>
      <c r="AZ856" s="119"/>
      <c r="CD856" s="119"/>
    </row>
    <row r="857" ht="21.0" customHeight="1">
      <c r="A857" s="119"/>
      <c r="B857" s="90"/>
      <c r="C857" s="119"/>
      <c r="D857" s="332"/>
      <c r="E857" s="90"/>
      <c r="F857" s="92"/>
      <c r="G857" s="92"/>
      <c r="H857" s="92"/>
      <c r="I857" s="119"/>
      <c r="J857" s="119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119"/>
      <c r="V857" s="119"/>
      <c r="W857" s="119"/>
      <c r="X857" s="119"/>
      <c r="Y857" s="119"/>
      <c r="Z857" s="23"/>
      <c r="AA857" s="119"/>
      <c r="AB857" s="337"/>
      <c r="AC857" s="115"/>
      <c r="AD857" s="102"/>
      <c r="AE857" s="4"/>
      <c r="AF857" s="103"/>
      <c r="AG857" s="104"/>
      <c r="AH857" s="105"/>
      <c r="AI857" s="106"/>
      <c r="AJ857" s="109"/>
      <c r="AK857" s="111"/>
      <c r="AL857" s="338"/>
      <c r="AM857" s="339"/>
      <c r="AN857" s="340"/>
      <c r="AO857" s="341"/>
      <c r="AP857" s="115"/>
      <c r="AQ857" s="341"/>
      <c r="AR857" s="115"/>
      <c r="AS857" s="341"/>
      <c r="AT857" s="115"/>
      <c r="AU857" s="341"/>
      <c r="AV857" s="115"/>
      <c r="AW857" s="115"/>
      <c r="AX857" s="115"/>
      <c r="AY857" s="115"/>
      <c r="AZ857" s="119"/>
      <c r="CD857" s="119"/>
    </row>
    <row r="858" ht="21.0" customHeight="1">
      <c r="A858" s="119"/>
      <c r="B858" s="90"/>
      <c r="C858" s="119"/>
      <c r="D858" s="332"/>
      <c r="E858" s="90"/>
      <c r="F858" s="92"/>
      <c r="G858" s="92"/>
      <c r="H858" s="92"/>
      <c r="I858" s="119"/>
      <c r="J858" s="119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119"/>
      <c r="V858" s="119"/>
      <c r="W858" s="119"/>
      <c r="X858" s="119"/>
      <c r="Y858" s="119"/>
      <c r="Z858" s="23"/>
      <c r="AA858" s="119"/>
      <c r="AB858" s="337"/>
      <c r="AC858" s="115"/>
      <c r="AD858" s="102"/>
      <c r="AE858" s="4"/>
      <c r="AF858" s="103"/>
      <c r="AG858" s="104"/>
      <c r="AH858" s="105"/>
      <c r="AI858" s="106"/>
      <c r="AJ858" s="109"/>
      <c r="AK858" s="111"/>
      <c r="AL858" s="338"/>
      <c r="AM858" s="339"/>
      <c r="AN858" s="340"/>
      <c r="AO858" s="341"/>
      <c r="AP858" s="115"/>
      <c r="AQ858" s="341"/>
      <c r="AR858" s="115"/>
      <c r="AS858" s="341"/>
      <c r="AT858" s="115"/>
      <c r="AU858" s="341"/>
      <c r="AV858" s="115"/>
      <c r="AW858" s="115"/>
      <c r="AX858" s="115"/>
      <c r="AY858" s="115"/>
      <c r="AZ858" s="119"/>
      <c r="CD858" s="119"/>
    </row>
    <row r="859" ht="21.0" customHeight="1">
      <c r="A859" s="119"/>
      <c r="B859" s="90"/>
      <c r="C859" s="119"/>
      <c r="D859" s="332"/>
      <c r="E859" s="90"/>
      <c r="F859" s="92"/>
      <c r="G859" s="92"/>
      <c r="H859" s="92"/>
      <c r="I859" s="119"/>
      <c r="J859" s="119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119"/>
      <c r="V859" s="119"/>
      <c r="W859" s="119"/>
      <c r="X859" s="119"/>
      <c r="Y859" s="119"/>
      <c r="Z859" s="23"/>
      <c r="AA859" s="119"/>
      <c r="AB859" s="337"/>
      <c r="AC859" s="115"/>
      <c r="AD859" s="102"/>
      <c r="AE859" s="4"/>
      <c r="AF859" s="103"/>
      <c r="AG859" s="104"/>
      <c r="AH859" s="105"/>
      <c r="AI859" s="106"/>
      <c r="AJ859" s="109"/>
      <c r="AK859" s="111"/>
      <c r="AL859" s="338"/>
      <c r="AM859" s="339"/>
      <c r="AN859" s="340"/>
      <c r="AO859" s="341"/>
      <c r="AP859" s="115"/>
      <c r="AQ859" s="341"/>
      <c r="AR859" s="115"/>
      <c r="AS859" s="341"/>
      <c r="AT859" s="115"/>
      <c r="AU859" s="341"/>
      <c r="AV859" s="115"/>
      <c r="AW859" s="115"/>
      <c r="AX859" s="115"/>
      <c r="AY859" s="115"/>
      <c r="AZ859" s="119"/>
      <c r="CD859" s="119"/>
    </row>
    <row r="860" ht="21.0" customHeight="1">
      <c r="A860" s="119"/>
      <c r="B860" s="90"/>
      <c r="C860" s="119"/>
      <c r="D860" s="332"/>
      <c r="E860" s="90"/>
      <c r="F860" s="92"/>
      <c r="G860" s="92"/>
      <c r="H860" s="92"/>
      <c r="I860" s="119"/>
      <c r="J860" s="119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119"/>
      <c r="V860" s="119"/>
      <c r="W860" s="119"/>
      <c r="X860" s="119"/>
      <c r="Y860" s="119"/>
      <c r="Z860" s="23"/>
      <c r="AA860" s="119"/>
      <c r="AB860" s="337"/>
      <c r="AC860" s="115"/>
      <c r="AD860" s="102"/>
      <c r="AE860" s="4"/>
      <c r="AF860" s="103"/>
      <c r="AG860" s="104"/>
      <c r="AH860" s="105"/>
      <c r="AI860" s="106"/>
      <c r="AJ860" s="109"/>
      <c r="AK860" s="111"/>
      <c r="AL860" s="338"/>
      <c r="AM860" s="339"/>
      <c r="AN860" s="340"/>
      <c r="AO860" s="341"/>
      <c r="AP860" s="115"/>
      <c r="AQ860" s="341"/>
      <c r="AR860" s="115"/>
      <c r="AS860" s="341"/>
      <c r="AT860" s="115"/>
      <c r="AU860" s="341"/>
      <c r="AV860" s="115"/>
      <c r="AW860" s="115"/>
      <c r="AX860" s="115"/>
      <c r="AY860" s="115"/>
      <c r="AZ860" s="119"/>
      <c r="CD860" s="119"/>
    </row>
    <row r="861" ht="21.0" customHeight="1">
      <c r="A861" s="119"/>
      <c r="B861" s="90"/>
      <c r="C861" s="119"/>
      <c r="D861" s="332"/>
      <c r="E861" s="90"/>
      <c r="F861" s="92"/>
      <c r="G861" s="92"/>
      <c r="H861" s="92"/>
      <c r="I861" s="119"/>
      <c r="J861" s="119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119"/>
      <c r="V861" s="119"/>
      <c r="W861" s="119"/>
      <c r="X861" s="119"/>
      <c r="Y861" s="119"/>
      <c r="Z861" s="23"/>
      <c r="AA861" s="119"/>
      <c r="AB861" s="337"/>
      <c r="AC861" s="115"/>
      <c r="AD861" s="102"/>
      <c r="AE861" s="4"/>
      <c r="AF861" s="103"/>
      <c r="AG861" s="104"/>
      <c r="AH861" s="105"/>
      <c r="AI861" s="106"/>
      <c r="AJ861" s="109"/>
      <c r="AK861" s="111"/>
      <c r="AL861" s="338"/>
      <c r="AM861" s="339"/>
      <c r="AN861" s="340"/>
      <c r="AO861" s="341"/>
      <c r="AP861" s="115"/>
      <c r="AQ861" s="341"/>
      <c r="AR861" s="115"/>
      <c r="AS861" s="341"/>
      <c r="AT861" s="115"/>
      <c r="AU861" s="341"/>
      <c r="AV861" s="115"/>
      <c r="AW861" s="115"/>
      <c r="AX861" s="115"/>
      <c r="AY861" s="115"/>
      <c r="AZ861" s="119"/>
      <c r="CD861" s="119"/>
    </row>
    <row r="862" ht="21.0" customHeight="1">
      <c r="A862" s="119"/>
      <c r="B862" s="90"/>
      <c r="C862" s="119"/>
      <c r="D862" s="332"/>
      <c r="E862" s="90"/>
      <c r="F862" s="92"/>
      <c r="G862" s="92"/>
      <c r="H862" s="92"/>
      <c r="I862" s="119"/>
      <c r="J862" s="119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119"/>
      <c r="V862" s="119"/>
      <c r="W862" s="119"/>
      <c r="X862" s="119"/>
      <c r="Y862" s="119"/>
      <c r="Z862" s="23"/>
      <c r="AA862" s="119"/>
      <c r="AB862" s="337"/>
      <c r="AC862" s="115"/>
      <c r="AD862" s="102"/>
      <c r="AE862" s="4"/>
      <c r="AF862" s="103"/>
      <c r="AG862" s="104"/>
      <c r="AH862" s="105"/>
      <c r="AI862" s="106"/>
      <c r="AJ862" s="109"/>
      <c r="AK862" s="111"/>
      <c r="AL862" s="338"/>
      <c r="AM862" s="339"/>
      <c r="AN862" s="340"/>
      <c r="AO862" s="341"/>
      <c r="AP862" s="115"/>
      <c r="AQ862" s="341"/>
      <c r="AR862" s="115"/>
      <c r="AS862" s="341"/>
      <c r="AT862" s="115"/>
      <c r="AU862" s="341"/>
      <c r="AV862" s="115"/>
      <c r="AW862" s="115"/>
      <c r="AX862" s="115"/>
      <c r="AY862" s="115"/>
      <c r="AZ862" s="119"/>
      <c r="CD862" s="119"/>
    </row>
    <row r="863" ht="21.0" customHeight="1">
      <c r="A863" s="119"/>
      <c r="B863" s="90"/>
      <c r="C863" s="119"/>
      <c r="D863" s="332"/>
      <c r="E863" s="90"/>
      <c r="F863" s="92"/>
      <c r="G863" s="92"/>
      <c r="H863" s="92"/>
      <c r="I863" s="119"/>
      <c r="J863" s="119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119"/>
      <c r="V863" s="119"/>
      <c r="W863" s="119"/>
      <c r="X863" s="119"/>
      <c r="Y863" s="119"/>
      <c r="Z863" s="23"/>
      <c r="AA863" s="119"/>
      <c r="AB863" s="337"/>
      <c r="AC863" s="115"/>
      <c r="AD863" s="102"/>
      <c r="AE863" s="4"/>
      <c r="AF863" s="103"/>
      <c r="AG863" s="104"/>
      <c r="AH863" s="105"/>
      <c r="AI863" s="106"/>
      <c r="AJ863" s="109"/>
      <c r="AK863" s="111"/>
      <c r="AL863" s="338"/>
      <c r="AM863" s="339"/>
      <c r="AN863" s="340"/>
      <c r="AO863" s="341"/>
      <c r="AP863" s="115"/>
      <c r="AQ863" s="341"/>
      <c r="AR863" s="115"/>
      <c r="AS863" s="341"/>
      <c r="AT863" s="115"/>
      <c r="AU863" s="341"/>
      <c r="AV863" s="115"/>
      <c r="AW863" s="115"/>
      <c r="AX863" s="115"/>
      <c r="AY863" s="115"/>
      <c r="AZ863" s="119"/>
      <c r="CD863" s="119"/>
    </row>
    <row r="864" ht="21.0" customHeight="1">
      <c r="A864" s="119"/>
      <c r="B864" s="90"/>
      <c r="C864" s="119"/>
      <c r="D864" s="332"/>
      <c r="E864" s="90"/>
      <c r="F864" s="92"/>
      <c r="G864" s="92"/>
      <c r="H864" s="92"/>
      <c r="I864" s="119"/>
      <c r="J864" s="119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119"/>
      <c r="V864" s="119"/>
      <c r="W864" s="119"/>
      <c r="X864" s="119"/>
      <c r="Y864" s="119"/>
      <c r="Z864" s="23"/>
      <c r="AA864" s="119"/>
      <c r="AB864" s="337"/>
      <c r="AC864" s="115"/>
      <c r="AD864" s="102"/>
      <c r="AE864" s="4"/>
      <c r="AF864" s="103"/>
      <c r="AG864" s="104"/>
      <c r="AH864" s="105"/>
      <c r="AI864" s="106"/>
      <c r="AJ864" s="109"/>
      <c r="AK864" s="111"/>
      <c r="AL864" s="338"/>
      <c r="AM864" s="339"/>
      <c r="AN864" s="340"/>
      <c r="AO864" s="341"/>
      <c r="AP864" s="115"/>
      <c r="AQ864" s="341"/>
      <c r="AR864" s="115"/>
      <c r="AS864" s="341"/>
      <c r="AT864" s="115"/>
      <c r="AU864" s="341"/>
      <c r="AV864" s="115"/>
      <c r="AW864" s="115"/>
      <c r="AX864" s="115"/>
      <c r="AY864" s="115"/>
      <c r="AZ864" s="119"/>
      <c r="CD864" s="119"/>
    </row>
    <row r="865" ht="21.0" customHeight="1">
      <c r="A865" s="119"/>
      <c r="B865" s="90"/>
      <c r="C865" s="119"/>
      <c r="D865" s="332"/>
      <c r="E865" s="90"/>
      <c r="F865" s="92"/>
      <c r="G865" s="92"/>
      <c r="H865" s="92"/>
      <c r="I865" s="119"/>
      <c r="J865" s="119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119"/>
      <c r="V865" s="119"/>
      <c r="W865" s="119"/>
      <c r="X865" s="119"/>
      <c r="Y865" s="119"/>
      <c r="Z865" s="23"/>
      <c r="AA865" s="119"/>
      <c r="AB865" s="337"/>
      <c r="AC865" s="115"/>
      <c r="AD865" s="102"/>
      <c r="AE865" s="4"/>
      <c r="AF865" s="103"/>
      <c r="AG865" s="104"/>
      <c r="AH865" s="105"/>
      <c r="AI865" s="106"/>
      <c r="AJ865" s="109"/>
      <c r="AK865" s="111"/>
      <c r="AL865" s="338"/>
      <c r="AM865" s="339"/>
      <c r="AN865" s="340"/>
      <c r="AO865" s="341"/>
      <c r="AP865" s="115"/>
      <c r="AQ865" s="341"/>
      <c r="AR865" s="115"/>
      <c r="AS865" s="341"/>
      <c r="AT865" s="115"/>
      <c r="AU865" s="341"/>
      <c r="AV865" s="115"/>
      <c r="AW865" s="115"/>
      <c r="AX865" s="115"/>
      <c r="AY865" s="115"/>
      <c r="AZ865" s="119"/>
      <c r="CD865" s="119"/>
    </row>
    <row r="866" ht="21.0" customHeight="1">
      <c r="A866" s="119"/>
      <c r="B866" s="90"/>
      <c r="C866" s="119"/>
      <c r="D866" s="332"/>
      <c r="E866" s="90"/>
      <c r="F866" s="92"/>
      <c r="G866" s="92"/>
      <c r="H866" s="92"/>
      <c r="I866" s="119"/>
      <c r="J866" s="119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119"/>
      <c r="V866" s="119"/>
      <c r="W866" s="119"/>
      <c r="X866" s="119"/>
      <c r="Y866" s="119"/>
      <c r="Z866" s="23"/>
      <c r="AA866" s="119"/>
      <c r="AB866" s="337"/>
      <c r="AC866" s="115"/>
      <c r="AD866" s="102"/>
      <c r="AE866" s="4"/>
      <c r="AF866" s="103"/>
      <c r="AG866" s="104"/>
      <c r="AH866" s="105"/>
      <c r="AI866" s="106"/>
      <c r="AJ866" s="109"/>
      <c r="AK866" s="111"/>
      <c r="AL866" s="338"/>
      <c r="AM866" s="339"/>
      <c r="AN866" s="340"/>
      <c r="AO866" s="341"/>
      <c r="AP866" s="115"/>
      <c r="AQ866" s="341"/>
      <c r="AR866" s="115"/>
      <c r="AS866" s="341"/>
      <c r="AT866" s="115"/>
      <c r="AU866" s="341"/>
      <c r="AV866" s="115"/>
      <c r="AW866" s="115"/>
      <c r="AX866" s="115"/>
      <c r="AY866" s="115"/>
      <c r="AZ866" s="119"/>
      <c r="CD866" s="119"/>
    </row>
    <row r="867" ht="21.0" customHeight="1">
      <c r="A867" s="119"/>
      <c r="B867" s="90"/>
      <c r="C867" s="119"/>
      <c r="D867" s="332"/>
      <c r="E867" s="90"/>
      <c r="F867" s="92"/>
      <c r="G867" s="92"/>
      <c r="H867" s="92"/>
      <c r="I867" s="119"/>
      <c r="J867" s="119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119"/>
      <c r="V867" s="119"/>
      <c r="W867" s="119"/>
      <c r="X867" s="119"/>
      <c r="Y867" s="119"/>
      <c r="Z867" s="23"/>
      <c r="AA867" s="119"/>
      <c r="AB867" s="337"/>
      <c r="AC867" s="115"/>
      <c r="AD867" s="102"/>
      <c r="AE867" s="4"/>
      <c r="AF867" s="103"/>
      <c r="AG867" s="104"/>
      <c r="AH867" s="105"/>
      <c r="AI867" s="106"/>
      <c r="AJ867" s="109"/>
      <c r="AK867" s="111"/>
      <c r="AL867" s="338"/>
      <c r="AM867" s="339"/>
      <c r="AN867" s="340"/>
      <c r="AO867" s="341"/>
      <c r="AP867" s="115"/>
      <c r="AQ867" s="341"/>
      <c r="AR867" s="115"/>
      <c r="AS867" s="341"/>
      <c r="AT867" s="115"/>
      <c r="AU867" s="341"/>
      <c r="AV867" s="115"/>
      <c r="AW867" s="115"/>
      <c r="AX867" s="115"/>
      <c r="AY867" s="115"/>
      <c r="AZ867" s="119"/>
      <c r="CD867" s="119"/>
    </row>
    <row r="868" ht="21.0" customHeight="1">
      <c r="A868" s="119"/>
      <c r="B868" s="90"/>
      <c r="C868" s="119"/>
      <c r="D868" s="332"/>
      <c r="E868" s="90"/>
      <c r="F868" s="92"/>
      <c r="G868" s="92"/>
      <c r="H868" s="92"/>
      <c r="I868" s="119"/>
      <c r="J868" s="119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119"/>
      <c r="V868" s="119"/>
      <c r="W868" s="119"/>
      <c r="X868" s="119"/>
      <c r="Y868" s="119"/>
      <c r="Z868" s="23"/>
      <c r="AA868" s="119"/>
      <c r="AB868" s="337"/>
      <c r="AC868" s="115"/>
      <c r="AD868" s="102"/>
      <c r="AE868" s="4"/>
      <c r="AF868" s="103"/>
      <c r="AG868" s="104"/>
      <c r="AH868" s="105"/>
      <c r="AI868" s="106"/>
      <c r="AJ868" s="109"/>
      <c r="AK868" s="111"/>
      <c r="AL868" s="338"/>
      <c r="AM868" s="339"/>
      <c r="AN868" s="340"/>
      <c r="AO868" s="341"/>
      <c r="AP868" s="115"/>
      <c r="AQ868" s="341"/>
      <c r="AR868" s="115"/>
      <c r="AS868" s="341"/>
      <c r="AT868" s="115"/>
      <c r="AU868" s="341"/>
      <c r="AV868" s="115"/>
      <c r="AW868" s="115"/>
      <c r="AX868" s="115"/>
      <c r="AY868" s="115"/>
      <c r="AZ868" s="119"/>
      <c r="CD868" s="119"/>
    </row>
    <row r="869" ht="21.0" customHeight="1">
      <c r="A869" s="119"/>
      <c r="B869" s="90"/>
      <c r="C869" s="119"/>
      <c r="D869" s="332"/>
      <c r="E869" s="90"/>
      <c r="F869" s="92"/>
      <c r="G869" s="92"/>
      <c r="H869" s="92"/>
      <c r="I869" s="119"/>
      <c r="J869" s="119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119"/>
      <c r="V869" s="119"/>
      <c r="W869" s="119"/>
      <c r="X869" s="119"/>
      <c r="Y869" s="119"/>
      <c r="Z869" s="23"/>
      <c r="AA869" s="119"/>
      <c r="AB869" s="337"/>
      <c r="AC869" s="115"/>
      <c r="AD869" s="102"/>
      <c r="AE869" s="4"/>
      <c r="AF869" s="103"/>
      <c r="AG869" s="104"/>
      <c r="AH869" s="105"/>
      <c r="AI869" s="106"/>
      <c r="AJ869" s="109"/>
      <c r="AK869" s="111"/>
      <c r="AL869" s="338"/>
      <c r="AM869" s="339"/>
      <c r="AN869" s="340"/>
      <c r="AO869" s="341"/>
      <c r="AP869" s="115"/>
      <c r="AQ869" s="341"/>
      <c r="AR869" s="115"/>
      <c r="AS869" s="341"/>
      <c r="AT869" s="115"/>
      <c r="AU869" s="341"/>
      <c r="AV869" s="115"/>
      <c r="AW869" s="115"/>
      <c r="AX869" s="115"/>
      <c r="AY869" s="115"/>
      <c r="AZ869" s="119"/>
      <c r="CD869" s="119"/>
    </row>
    <row r="870" ht="21.0" customHeight="1">
      <c r="A870" s="119"/>
      <c r="B870" s="90"/>
      <c r="C870" s="119"/>
      <c r="D870" s="332"/>
      <c r="E870" s="90"/>
      <c r="F870" s="92"/>
      <c r="G870" s="92"/>
      <c r="H870" s="92"/>
      <c r="I870" s="119"/>
      <c r="J870" s="119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119"/>
      <c r="V870" s="119"/>
      <c r="W870" s="119"/>
      <c r="X870" s="119"/>
      <c r="Y870" s="119"/>
      <c r="Z870" s="23"/>
      <c r="AA870" s="119"/>
      <c r="AB870" s="337"/>
      <c r="AC870" s="115"/>
      <c r="AD870" s="102"/>
      <c r="AE870" s="4"/>
      <c r="AF870" s="103"/>
      <c r="AG870" s="104"/>
      <c r="AH870" s="105"/>
      <c r="AI870" s="106"/>
      <c r="AJ870" s="109"/>
      <c r="AK870" s="111"/>
      <c r="AL870" s="338"/>
      <c r="AM870" s="339"/>
      <c r="AN870" s="340"/>
      <c r="AO870" s="341"/>
      <c r="AP870" s="115"/>
      <c r="AQ870" s="341"/>
      <c r="AR870" s="115"/>
      <c r="AS870" s="341"/>
      <c r="AT870" s="115"/>
      <c r="AU870" s="341"/>
      <c r="AV870" s="115"/>
      <c r="AW870" s="115"/>
      <c r="AX870" s="115"/>
      <c r="AY870" s="115"/>
      <c r="AZ870" s="119"/>
      <c r="CD870" s="119"/>
    </row>
    <row r="871" ht="21.0" customHeight="1">
      <c r="A871" s="119"/>
      <c r="B871" s="90"/>
      <c r="C871" s="119"/>
      <c r="D871" s="332"/>
      <c r="E871" s="90"/>
      <c r="F871" s="92"/>
      <c r="G871" s="92"/>
      <c r="H871" s="92"/>
      <c r="I871" s="119"/>
      <c r="J871" s="119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119"/>
      <c r="V871" s="119"/>
      <c r="W871" s="119"/>
      <c r="X871" s="119"/>
      <c r="Y871" s="119"/>
      <c r="Z871" s="23"/>
      <c r="AA871" s="119"/>
      <c r="AB871" s="337"/>
      <c r="AC871" s="115"/>
      <c r="AD871" s="102"/>
      <c r="AE871" s="4"/>
      <c r="AF871" s="103"/>
      <c r="AG871" s="104"/>
      <c r="AH871" s="105"/>
      <c r="AI871" s="106"/>
      <c r="AJ871" s="109"/>
      <c r="AK871" s="111"/>
      <c r="AL871" s="338"/>
      <c r="AM871" s="339"/>
      <c r="AN871" s="340"/>
      <c r="AO871" s="341"/>
      <c r="AP871" s="115"/>
      <c r="AQ871" s="341"/>
      <c r="AR871" s="115"/>
      <c r="AS871" s="341"/>
      <c r="AT871" s="115"/>
      <c r="AU871" s="341"/>
      <c r="AV871" s="115"/>
      <c r="AW871" s="115"/>
      <c r="AX871" s="115"/>
      <c r="AY871" s="115"/>
      <c r="AZ871" s="119"/>
      <c r="CD871" s="119"/>
    </row>
    <row r="872" ht="21.0" customHeight="1">
      <c r="A872" s="119"/>
      <c r="B872" s="90"/>
      <c r="C872" s="119"/>
      <c r="D872" s="332"/>
      <c r="E872" s="90"/>
      <c r="F872" s="92"/>
      <c r="G872" s="92"/>
      <c r="H872" s="92"/>
      <c r="I872" s="119"/>
      <c r="J872" s="119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119"/>
      <c r="V872" s="119"/>
      <c r="W872" s="119"/>
      <c r="X872" s="119"/>
      <c r="Y872" s="119"/>
      <c r="Z872" s="23"/>
      <c r="AA872" s="119"/>
      <c r="AB872" s="337"/>
      <c r="AC872" s="115"/>
      <c r="AD872" s="102"/>
      <c r="AE872" s="4"/>
      <c r="AF872" s="103"/>
      <c r="AG872" s="104"/>
      <c r="AH872" s="105"/>
      <c r="AI872" s="106"/>
      <c r="AJ872" s="109"/>
      <c r="AK872" s="111"/>
      <c r="AL872" s="338"/>
      <c r="AM872" s="339"/>
      <c r="AN872" s="340"/>
      <c r="AO872" s="341"/>
      <c r="AP872" s="115"/>
      <c r="AQ872" s="341"/>
      <c r="AR872" s="115"/>
      <c r="AS872" s="341"/>
      <c r="AT872" s="115"/>
      <c r="AU872" s="341"/>
      <c r="AV872" s="115"/>
      <c r="AW872" s="115"/>
      <c r="AX872" s="115"/>
      <c r="AY872" s="115"/>
      <c r="AZ872" s="119"/>
      <c r="CD872" s="119"/>
    </row>
    <row r="873" ht="21.0" customHeight="1">
      <c r="A873" s="119"/>
      <c r="B873" s="90"/>
      <c r="C873" s="119"/>
      <c r="D873" s="332"/>
      <c r="E873" s="90"/>
      <c r="F873" s="92"/>
      <c r="G873" s="92"/>
      <c r="H873" s="92"/>
      <c r="I873" s="119"/>
      <c r="J873" s="119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119"/>
      <c r="V873" s="119"/>
      <c r="W873" s="119"/>
      <c r="X873" s="119"/>
      <c r="Y873" s="119"/>
      <c r="Z873" s="23"/>
      <c r="AA873" s="119"/>
      <c r="AB873" s="337"/>
      <c r="AC873" s="115"/>
      <c r="AD873" s="102"/>
      <c r="AE873" s="4"/>
      <c r="AF873" s="103"/>
      <c r="AG873" s="104"/>
      <c r="AH873" s="105"/>
      <c r="AI873" s="106"/>
      <c r="AJ873" s="109"/>
      <c r="AK873" s="111"/>
      <c r="AL873" s="338"/>
      <c r="AM873" s="339"/>
      <c r="AN873" s="340"/>
      <c r="AO873" s="341"/>
      <c r="AP873" s="115"/>
      <c r="AQ873" s="341"/>
      <c r="AR873" s="115"/>
      <c r="AS873" s="341"/>
      <c r="AT873" s="115"/>
      <c r="AU873" s="341"/>
      <c r="AV873" s="115"/>
      <c r="AW873" s="115"/>
      <c r="AX873" s="115"/>
      <c r="AY873" s="115"/>
      <c r="AZ873" s="119"/>
      <c r="CD873" s="119"/>
    </row>
    <row r="874" ht="21.0" customHeight="1">
      <c r="A874" s="119"/>
      <c r="B874" s="90"/>
      <c r="C874" s="119"/>
      <c r="D874" s="332"/>
      <c r="E874" s="90"/>
      <c r="F874" s="92"/>
      <c r="G874" s="92"/>
      <c r="H874" s="92"/>
      <c r="I874" s="119"/>
      <c r="J874" s="119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119"/>
      <c r="V874" s="119"/>
      <c r="W874" s="119"/>
      <c r="X874" s="119"/>
      <c r="Y874" s="119"/>
      <c r="Z874" s="23"/>
      <c r="AA874" s="119"/>
      <c r="AB874" s="337"/>
      <c r="AC874" s="115"/>
      <c r="AD874" s="102"/>
      <c r="AE874" s="4"/>
      <c r="AF874" s="103"/>
      <c r="AG874" s="104"/>
      <c r="AH874" s="105"/>
      <c r="AI874" s="106"/>
      <c r="AJ874" s="109"/>
      <c r="AK874" s="111"/>
      <c r="AL874" s="338"/>
      <c r="AM874" s="339"/>
      <c r="AN874" s="340"/>
      <c r="AO874" s="341"/>
      <c r="AP874" s="115"/>
      <c r="AQ874" s="341"/>
      <c r="AR874" s="115"/>
      <c r="AS874" s="341"/>
      <c r="AT874" s="115"/>
      <c r="AU874" s="341"/>
      <c r="AV874" s="115"/>
      <c r="AW874" s="115"/>
      <c r="AX874" s="115"/>
      <c r="AY874" s="115"/>
      <c r="AZ874" s="119"/>
      <c r="CD874" s="119"/>
    </row>
    <row r="875" ht="21.0" customHeight="1">
      <c r="A875" s="119"/>
      <c r="B875" s="90"/>
      <c r="C875" s="119"/>
      <c r="D875" s="332"/>
      <c r="E875" s="90"/>
      <c r="F875" s="92"/>
      <c r="G875" s="92"/>
      <c r="H875" s="92"/>
      <c r="I875" s="119"/>
      <c r="J875" s="119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119"/>
      <c r="V875" s="119"/>
      <c r="W875" s="119"/>
      <c r="X875" s="119"/>
      <c r="Y875" s="119"/>
      <c r="Z875" s="23"/>
      <c r="AA875" s="119"/>
      <c r="AB875" s="337"/>
      <c r="AC875" s="115"/>
      <c r="AD875" s="102"/>
      <c r="AE875" s="4"/>
      <c r="AF875" s="103"/>
      <c r="AG875" s="104"/>
      <c r="AH875" s="105"/>
      <c r="AI875" s="106"/>
      <c r="AJ875" s="109"/>
      <c r="AK875" s="111"/>
      <c r="AL875" s="338"/>
      <c r="AM875" s="339"/>
      <c r="AN875" s="340"/>
      <c r="AO875" s="341"/>
      <c r="AP875" s="115"/>
      <c r="AQ875" s="341"/>
      <c r="AR875" s="115"/>
      <c r="AS875" s="341"/>
      <c r="AT875" s="115"/>
      <c r="AU875" s="341"/>
      <c r="AV875" s="115"/>
      <c r="AW875" s="115"/>
      <c r="AX875" s="115"/>
      <c r="AY875" s="115"/>
      <c r="AZ875" s="119"/>
      <c r="CD875" s="119"/>
    </row>
    <row r="876" ht="21.0" customHeight="1">
      <c r="A876" s="119"/>
      <c r="B876" s="90"/>
      <c r="C876" s="119"/>
      <c r="D876" s="332"/>
      <c r="E876" s="90"/>
      <c r="F876" s="92"/>
      <c r="G876" s="92"/>
      <c r="H876" s="92"/>
      <c r="I876" s="119"/>
      <c r="J876" s="119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119"/>
      <c r="V876" s="119"/>
      <c r="W876" s="119"/>
      <c r="X876" s="119"/>
      <c r="Y876" s="119"/>
      <c r="Z876" s="23"/>
      <c r="AA876" s="119"/>
      <c r="AB876" s="337"/>
      <c r="AC876" s="115"/>
      <c r="AD876" s="102"/>
      <c r="AE876" s="4"/>
      <c r="AF876" s="103"/>
      <c r="AG876" s="104"/>
      <c r="AH876" s="105"/>
      <c r="AI876" s="106"/>
      <c r="AJ876" s="109"/>
      <c r="AK876" s="111"/>
      <c r="AL876" s="338"/>
      <c r="AM876" s="339"/>
      <c r="AN876" s="340"/>
      <c r="AO876" s="341"/>
      <c r="AP876" s="115"/>
      <c r="AQ876" s="341"/>
      <c r="AR876" s="115"/>
      <c r="AS876" s="341"/>
      <c r="AT876" s="115"/>
      <c r="AU876" s="341"/>
      <c r="AV876" s="115"/>
      <c r="AW876" s="115"/>
      <c r="AX876" s="115"/>
      <c r="AY876" s="115"/>
      <c r="AZ876" s="119"/>
      <c r="CD876" s="119"/>
    </row>
    <row r="877" ht="21.0" customHeight="1">
      <c r="A877" s="119"/>
      <c r="B877" s="90"/>
      <c r="C877" s="119"/>
      <c r="D877" s="332"/>
      <c r="E877" s="90"/>
      <c r="F877" s="92"/>
      <c r="G877" s="92"/>
      <c r="H877" s="92"/>
      <c r="I877" s="119"/>
      <c r="J877" s="119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119"/>
      <c r="V877" s="119"/>
      <c r="W877" s="119"/>
      <c r="X877" s="119"/>
      <c r="Y877" s="119"/>
      <c r="Z877" s="23"/>
      <c r="AA877" s="119"/>
      <c r="AB877" s="337"/>
      <c r="AC877" s="115"/>
      <c r="AD877" s="102"/>
      <c r="AE877" s="4"/>
      <c r="AF877" s="103"/>
      <c r="AG877" s="104"/>
      <c r="AH877" s="105"/>
      <c r="AI877" s="106"/>
      <c r="AJ877" s="109"/>
      <c r="AK877" s="111"/>
      <c r="AL877" s="338"/>
      <c r="AM877" s="339"/>
      <c r="AN877" s="340"/>
      <c r="AO877" s="341"/>
      <c r="AP877" s="115"/>
      <c r="AQ877" s="341"/>
      <c r="AR877" s="115"/>
      <c r="AS877" s="341"/>
      <c r="AT877" s="115"/>
      <c r="AU877" s="341"/>
      <c r="AV877" s="115"/>
      <c r="AW877" s="115"/>
      <c r="AX877" s="115"/>
      <c r="AY877" s="115"/>
      <c r="AZ877" s="119"/>
      <c r="CD877" s="119"/>
    </row>
    <row r="878" ht="21.0" customHeight="1">
      <c r="A878" s="119"/>
      <c r="B878" s="90"/>
      <c r="C878" s="119"/>
      <c r="D878" s="332"/>
      <c r="E878" s="90"/>
      <c r="F878" s="92"/>
      <c r="G878" s="92"/>
      <c r="H878" s="92"/>
      <c r="I878" s="119"/>
      <c r="J878" s="119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119"/>
      <c r="V878" s="119"/>
      <c r="W878" s="119"/>
      <c r="X878" s="119"/>
      <c r="Y878" s="119"/>
      <c r="Z878" s="23"/>
      <c r="AA878" s="119"/>
      <c r="AB878" s="337"/>
      <c r="AC878" s="115"/>
      <c r="AD878" s="102"/>
      <c r="AE878" s="4"/>
      <c r="AF878" s="103"/>
      <c r="AG878" s="104"/>
      <c r="AH878" s="105"/>
      <c r="AI878" s="106"/>
      <c r="AJ878" s="109"/>
      <c r="AK878" s="111"/>
      <c r="AL878" s="338"/>
      <c r="AM878" s="339"/>
      <c r="AN878" s="340"/>
      <c r="AO878" s="341"/>
      <c r="AP878" s="115"/>
      <c r="AQ878" s="341"/>
      <c r="AR878" s="115"/>
      <c r="AS878" s="341"/>
      <c r="AT878" s="115"/>
      <c r="AU878" s="341"/>
      <c r="AV878" s="115"/>
      <c r="AW878" s="115"/>
      <c r="AX878" s="115"/>
      <c r="AY878" s="115"/>
      <c r="AZ878" s="119"/>
      <c r="CD878" s="119"/>
    </row>
    <row r="879" ht="21.0" customHeight="1">
      <c r="A879" s="119"/>
      <c r="B879" s="90"/>
      <c r="C879" s="119"/>
      <c r="D879" s="332"/>
      <c r="E879" s="90"/>
      <c r="F879" s="92"/>
      <c r="G879" s="92"/>
      <c r="H879" s="92"/>
      <c r="I879" s="119"/>
      <c r="J879" s="119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119"/>
      <c r="V879" s="119"/>
      <c r="W879" s="119"/>
      <c r="X879" s="119"/>
      <c r="Y879" s="119"/>
      <c r="Z879" s="23"/>
      <c r="AA879" s="119"/>
      <c r="AB879" s="337"/>
      <c r="AC879" s="115"/>
      <c r="AD879" s="102"/>
      <c r="AE879" s="4"/>
      <c r="AF879" s="103"/>
      <c r="AG879" s="104"/>
      <c r="AH879" s="105"/>
      <c r="AI879" s="106"/>
      <c r="AJ879" s="109"/>
      <c r="AK879" s="111"/>
      <c r="AL879" s="338"/>
      <c r="AM879" s="339"/>
      <c r="AN879" s="340"/>
      <c r="AO879" s="341"/>
      <c r="AP879" s="115"/>
      <c r="AQ879" s="341"/>
      <c r="AR879" s="115"/>
      <c r="AS879" s="341"/>
      <c r="AT879" s="115"/>
      <c r="AU879" s="341"/>
      <c r="AV879" s="115"/>
      <c r="AW879" s="115"/>
      <c r="AX879" s="115"/>
      <c r="AY879" s="115"/>
      <c r="AZ879" s="119"/>
      <c r="CD879" s="119"/>
    </row>
    <row r="880" ht="21.0" customHeight="1">
      <c r="A880" s="119"/>
      <c r="B880" s="90"/>
      <c r="C880" s="119"/>
      <c r="D880" s="332"/>
      <c r="E880" s="90"/>
      <c r="F880" s="92"/>
      <c r="G880" s="92"/>
      <c r="H880" s="92"/>
      <c r="I880" s="119"/>
      <c r="J880" s="119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119"/>
      <c r="V880" s="119"/>
      <c r="W880" s="119"/>
      <c r="X880" s="119"/>
      <c r="Y880" s="119"/>
      <c r="Z880" s="23"/>
      <c r="AA880" s="119"/>
      <c r="AB880" s="337"/>
      <c r="AC880" s="115"/>
      <c r="AD880" s="102"/>
      <c r="AE880" s="4"/>
      <c r="AF880" s="103"/>
      <c r="AG880" s="104"/>
      <c r="AH880" s="105"/>
      <c r="AI880" s="106"/>
      <c r="AJ880" s="109"/>
      <c r="AK880" s="111"/>
      <c r="AL880" s="338"/>
      <c r="AM880" s="339"/>
      <c r="AN880" s="340"/>
      <c r="AO880" s="341"/>
      <c r="AP880" s="115"/>
      <c r="AQ880" s="341"/>
      <c r="AR880" s="115"/>
      <c r="AS880" s="341"/>
      <c r="AT880" s="115"/>
      <c r="AU880" s="341"/>
      <c r="AV880" s="115"/>
      <c r="AW880" s="115"/>
      <c r="AX880" s="115"/>
      <c r="AY880" s="115"/>
      <c r="AZ880" s="119"/>
      <c r="CD880" s="119"/>
    </row>
    <row r="881" ht="21.0" customHeight="1">
      <c r="A881" s="119"/>
      <c r="B881" s="90"/>
      <c r="C881" s="119"/>
      <c r="D881" s="332"/>
      <c r="E881" s="90"/>
      <c r="F881" s="92"/>
      <c r="G881" s="92"/>
      <c r="H881" s="92"/>
      <c r="I881" s="119"/>
      <c r="J881" s="119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119"/>
      <c r="V881" s="119"/>
      <c r="W881" s="119"/>
      <c r="X881" s="119"/>
      <c r="Y881" s="119"/>
      <c r="Z881" s="23"/>
      <c r="AA881" s="119"/>
      <c r="AB881" s="337"/>
      <c r="AC881" s="115"/>
      <c r="AD881" s="102"/>
      <c r="AE881" s="4"/>
      <c r="AF881" s="103"/>
      <c r="AG881" s="104"/>
      <c r="AH881" s="105"/>
      <c r="AI881" s="106"/>
      <c r="AJ881" s="109"/>
      <c r="AK881" s="111"/>
      <c r="AL881" s="338"/>
      <c r="AM881" s="339"/>
      <c r="AN881" s="340"/>
      <c r="AO881" s="341"/>
      <c r="AP881" s="115"/>
      <c r="AQ881" s="341"/>
      <c r="AR881" s="115"/>
      <c r="AS881" s="341"/>
      <c r="AT881" s="115"/>
      <c r="AU881" s="341"/>
      <c r="AV881" s="115"/>
      <c r="AW881" s="115"/>
      <c r="AX881" s="115"/>
      <c r="AY881" s="115"/>
      <c r="AZ881" s="119"/>
      <c r="CD881" s="119"/>
    </row>
    <row r="882" ht="21.0" customHeight="1">
      <c r="A882" s="119"/>
      <c r="B882" s="90"/>
      <c r="C882" s="119"/>
      <c r="D882" s="332"/>
      <c r="E882" s="90"/>
      <c r="F882" s="92"/>
      <c r="G882" s="92"/>
      <c r="H882" s="92"/>
      <c r="I882" s="119"/>
      <c r="J882" s="119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119"/>
      <c r="V882" s="119"/>
      <c r="W882" s="119"/>
      <c r="X882" s="119"/>
      <c r="Y882" s="119"/>
      <c r="Z882" s="23"/>
      <c r="AA882" s="119"/>
      <c r="AB882" s="337"/>
      <c r="AC882" s="115"/>
      <c r="AD882" s="102"/>
      <c r="AE882" s="4"/>
      <c r="AF882" s="103"/>
      <c r="AG882" s="104"/>
      <c r="AH882" s="105"/>
      <c r="AI882" s="106"/>
      <c r="AJ882" s="109"/>
      <c r="AK882" s="111"/>
      <c r="AL882" s="338"/>
      <c r="AM882" s="339"/>
      <c r="AN882" s="340"/>
      <c r="AO882" s="341"/>
      <c r="AP882" s="115"/>
      <c r="AQ882" s="341"/>
      <c r="AR882" s="115"/>
      <c r="AS882" s="341"/>
      <c r="AT882" s="115"/>
      <c r="AU882" s="341"/>
      <c r="AV882" s="115"/>
      <c r="AW882" s="115"/>
      <c r="AX882" s="115"/>
      <c r="AY882" s="115"/>
      <c r="AZ882" s="119"/>
      <c r="CD882" s="119"/>
    </row>
    <row r="883" ht="21.0" customHeight="1">
      <c r="A883" s="119"/>
      <c r="B883" s="90"/>
      <c r="C883" s="119"/>
      <c r="D883" s="332"/>
      <c r="E883" s="90"/>
      <c r="F883" s="92"/>
      <c r="G883" s="92"/>
      <c r="H883" s="92"/>
      <c r="I883" s="119"/>
      <c r="J883" s="119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119"/>
      <c r="V883" s="119"/>
      <c r="W883" s="119"/>
      <c r="X883" s="119"/>
      <c r="Y883" s="119"/>
      <c r="Z883" s="23"/>
      <c r="AA883" s="119"/>
      <c r="AB883" s="337"/>
      <c r="AC883" s="115"/>
      <c r="AD883" s="102"/>
      <c r="AE883" s="4"/>
      <c r="AF883" s="103"/>
      <c r="AG883" s="104"/>
      <c r="AH883" s="105"/>
      <c r="AI883" s="106"/>
      <c r="AJ883" s="109"/>
      <c r="AK883" s="111"/>
      <c r="AL883" s="338"/>
      <c r="AM883" s="339"/>
      <c r="AN883" s="340"/>
      <c r="AO883" s="341"/>
      <c r="AP883" s="115"/>
      <c r="AQ883" s="341"/>
      <c r="AR883" s="115"/>
      <c r="AS883" s="341"/>
      <c r="AT883" s="115"/>
      <c r="AU883" s="341"/>
      <c r="AV883" s="115"/>
      <c r="AW883" s="115"/>
      <c r="AX883" s="115"/>
      <c r="AY883" s="115"/>
      <c r="AZ883" s="119"/>
      <c r="CD883" s="119"/>
    </row>
    <row r="884" ht="21.0" customHeight="1">
      <c r="A884" s="119"/>
      <c r="B884" s="90"/>
      <c r="C884" s="119"/>
      <c r="D884" s="332"/>
      <c r="E884" s="90"/>
      <c r="F884" s="92"/>
      <c r="G884" s="92"/>
      <c r="H884" s="92"/>
      <c r="I884" s="119"/>
      <c r="J884" s="119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119"/>
      <c r="V884" s="119"/>
      <c r="W884" s="119"/>
      <c r="X884" s="119"/>
      <c r="Y884" s="119"/>
      <c r="Z884" s="23"/>
      <c r="AA884" s="119"/>
      <c r="AB884" s="337"/>
      <c r="AC884" s="115"/>
      <c r="AD884" s="102"/>
      <c r="AE884" s="4"/>
      <c r="AF884" s="103"/>
      <c r="AG884" s="104"/>
      <c r="AH884" s="105"/>
      <c r="AI884" s="106"/>
      <c r="AJ884" s="109"/>
      <c r="AK884" s="111"/>
      <c r="AL884" s="338"/>
      <c r="AM884" s="339"/>
      <c r="AN884" s="340"/>
      <c r="AO884" s="341"/>
      <c r="AP884" s="115"/>
      <c r="AQ884" s="341"/>
      <c r="AR884" s="115"/>
      <c r="AS884" s="341"/>
      <c r="AT884" s="115"/>
      <c r="AU884" s="341"/>
      <c r="AV884" s="115"/>
      <c r="AW884" s="115"/>
      <c r="AX884" s="115"/>
      <c r="AY884" s="115"/>
      <c r="AZ884" s="119"/>
      <c r="CD884" s="119"/>
    </row>
    <row r="885" ht="21.0" customHeight="1">
      <c r="A885" s="119"/>
      <c r="B885" s="90"/>
      <c r="C885" s="119"/>
      <c r="D885" s="332"/>
      <c r="E885" s="90"/>
      <c r="F885" s="92"/>
      <c r="G885" s="92"/>
      <c r="H885" s="92"/>
      <c r="I885" s="119"/>
      <c r="J885" s="119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119"/>
      <c r="V885" s="119"/>
      <c r="W885" s="119"/>
      <c r="X885" s="119"/>
      <c r="Y885" s="119"/>
      <c r="Z885" s="23"/>
      <c r="AA885" s="119"/>
      <c r="AB885" s="337"/>
      <c r="AC885" s="115"/>
      <c r="AD885" s="102"/>
      <c r="AE885" s="4"/>
      <c r="AF885" s="103"/>
      <c r="AG885" s="104"/>
      <c r="AH885" s="105"/>
      <c r="AI885" s="106"/>
      <c r="AJ885" s="109"/>
      <c r="AK885" s="111"/>
      <c r="AL885" s="338"/>
      <c r="AM885" s="339"/>
      <c r="AN885" s="340"/>
      <c r="AO885" s="341"/>
      <c r="AP885" s="115"/>
      <c r="AQ885" s="341"/>
      <c r="AR885" s="115"/>
      <c r="AS885" s="341"/>
      <c r="AT885" s="115"/>
      <c r="AU885" s="341"/>
      <c r="AV885" s="115"/>
      <c r="AW885" s="115"/>
      <c r="AX885" s="115"/>
      <c r="AY885" s="115"/>
      <c r="AZ885" s="119"/>
      <c r="CD885" s="119"/>
    </row>
    <row r="886" ht="21.0" customHeight="1">
      <c r="A886" s="119"/>
      <c r="B886" s="90"/>
      <c r="C886" s="119"/>
      <c r="D886" s="332"/>
      <c r="E886" s="90"/>
      <c r="F886" s="92"/>
      <c r="G886" s="92"/>
      <c r="H886" s="92"/>
      <c r="I886" s="119"/>
      <c r="J886" s="119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119"/>
      <c r="V886" s="119"/>
      <c r="W886" s="119"/>
      <c r="X886" s="119"/>
      <c r="Y886" s="119"/>
      <c r="Z886" s="23"/>
      <c r="AA886" s="119"/>
      <c r="AB886" s="337"/>
      <c r="AC886" s="115"/>
      <c r="AD886" s="102"/>
      <c r="AE886" s="4"/>
      <c r="AF886" s="103"/>
      <c r="AG886" s="104"/>
      <c r="AH886" s="105"/>
      <c r="AI886" s="106"/>
      <c r="AJ886" s="109"/>
      <c r="AK886" s="111"/>
      <c r="AL886" s="338"/>
      <c r="AM886" s="339"/>
      <c r="AN886" s="340"/>
      <c r="AO886" s="341"/>
      <c r="AP886" s="115"/>
      <c r="AQ886" s="341"/>
      <c r="AR886" s="115"/>
      <c r="AS886" s="341"/>
      <c r="AT886" s="115"/>
      <c r="AU886" s="341"/>
      <c r="AV886" s="115"/>
      <c r="AW886" s="115"/>
      <c r="AX886" s="115"/>
      <c r="AY886" s="115"/>
      <c r="AZ886" s="119"/>
      <c r="CD886" s="119"/>
    </row>
    <row r="887" ht="21.0" customHeight="1">
      <c r="A887" s="119"/>
      <c r="B887" s="90"/>
      <c r="C887" s="119"/>
      <c r="D887" s="332"/>
      <c r="E887" s="90"/>
      <c r="F887" s="92"/>
      <c r="G887" s="92"/>
      <c r="H887" s="92"/>
      <c r="I887" s="119"/>
      <c r="J887" s="119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119"/>
      <c r="V887" s="119"/>
      <c r="W887" s="119"/>
      <c r="X887" s="119"/>
      <c r="Y887" s="119"/>
      <c r="Z887" s="23"/>
      <c r="AA887" s="119"/>
      <c r="AB887" s="337"/>
      <c r="AC887" s="115"/>
      <c r="AD887" s="102"/>
      <c r="AE887" s="4"/>
      <c r="AF887" s="103"/>
      <c r="AG887" s="104"/>
      <c r="AH887" s="105"/>
      <c r="AI887" s="106"/>
      <c r="AJ887" s="109"/>
      <c r="AK887" s="111"/>
      <c r="AL887" s="338"/>
      <c r="AM887" s="339"/>
      <c r="AN887" s="340"/>
      <c r="AO887" s="341"/>
      <c r="AP887" s="115"/>
      <c r="AQ887" s="341"/>
      <c r="AR887" s="115"/>
      <c r="AS887" s="341"/>
      <c r="AT887" s="115"/>
      <c r="AU887" s="341"/>
      <c r="AV887" s="115"/>
      <c r="AW887" s="115"/>
      <c r="AX887" s="115"/>
      <c r="AY887" s="115"/>
      <c r="AZ887" s="119"/>
      <c r="CD887" s="119"/>
    </row>
    <row r="888" ht="21.0" customHeight="1">
      <c r="A888" s="119"/>
      <c r="B888" s="90"/>
      <c r="C888" s="119"/>
      <c r="D888" s="332"/>
      <c r="E888" s="90"/>
      <c r="F888" s="92"/>
      <c r="G888" s="92"/>
      <c r="H888" s="92"/>
      <c r="I888" s="119"/>
      <c r="J888" s="119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119"/>
      <c r="V888" s="119"/>
      <c r="W888" s="119"/>
      <c r="X888" s="119"/>
      <c r="Y888" s="119"/>
      <c r="Z888" s="23"/>
      <c r="AA888" s="119"/>
      <c r="AB888" s="337"/>
      <c r="AC888" s="115"/>
      <c r="AD888" s="102"/>
      <c r="AE888" s="4"/>
      <c r="AF888" s="103"/>
      <c r="AG888" s="104"/>
      <c r="AH888" s="105"/>
      <c r="AI888" s="106"/>
      <c r="AJ888" s="109"/>
      <c r="AK888" s="111"/>
      <c r="AL888" s="338"/>
      <c r="AM888" s="339"/>
      <c r="AN888" s="340"/>
      <c r="AO888" s="341"/>
      <c r="AP888" s="115"/>
      <c r="AQ888" s="341"/>
      <c r="AR888" s="115"/>
      <c r="AS888" s="341"/>
      <c r="AT888" s="115"/>
      <c r="AU888" s="341"/>
      <c r="AV888" s="115"/>
      <c r="AW888" s="115"/>
      <c r="AX888" s="115"/>
      <c r="AY888" s="115"/>
      <c r="AZ888" s="119"/>
      <c r="CD888" s="119"/>
    </row>
    <row r="889" ht="21.0" customHeight="1">
      <c r="A889" s="119"/>
      <c r="B889" s="90"/>
      <c r="C889" s="119"/>
      <c r="D889" s="332"/>
      <c r="E889" s="90"/>
      <c r="F889" s="92"/>
      <c r="G889" s="92"/>
      <c r="H889" s="92"/>
      <c r="I889" s="119"/>
      <c r="J889" s="119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119"/>
      <c r="V889" s="119"/>
      <c r="W889" s="119"/>
      <c r="X889" s="119"/>
      <c r="Y889" s="119"/>
      <c r="Z889" s="23"/>
      <c r="AA889" s="119"/>
      <c r="AB889" s="337"/>
      <c r="AC889" s="115"/>
      <c r="AD889" s="102"/>
      <c r="AE889" s="4"/>
      <c r="AF889" s="103"/>
      <c r="AG889" s="104"/>
      <c r="AH889" s="105"/>
      <c r="AI889" s="106"/>
      <c r="AJ889" s="109"/>
      <c r="AK889" s="111"/>
      <c r="AL889" s="338"/>
      <c r="AM889" s="339"/>
      <c r="AN889" s="340"/>
      <c r="AO889" s="341"/>
      <c r="AP889" s="115"/>
      <c r="AQ889" s="341"/>
      <c r="AR889" s="115"/>
      <c r="AS889" s="341"/>
      <c r="AT889" s="115"/>
      <c r="AU889" s="341"/>
      <c r="AV889" s="115"/>
      <c r="AW889" s="115"/>
      <c r="AX889" s="115"/>
      <c r="AY889" s="115"/>
      <c r="AZ889" s="119"/>
      <c r="CD889" s="119"/>
    </row>
    <row r="890" ht="21.0" customHeight="1">
      <c r="A890" s="119"/>
      <c r="B890" s="90"/>
      <c r="C890" s="119"/>
      <c r="D890" s="332"/>
      <c r="E890" s="90"/>
      <c r="F890" s="92"/>
      <c r="G890" s="92"/>
      <c r="H890" s="92"/>
      <c r="I890" s="119"/>
      <c r="J890" s="119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119"/>
      <c r="V890" s="119"/>
      <c r="W890" s="119"/>
      <c r="X890" s="119"/>
      <c r="Y890" s="119"/>
      <c r="Z890" s="23"/>
      <c r="AA890" s="119"/>
      <c r="AB890" s="337"/>
      <c r="AC890" s="115"/>
      <c r="AD890" s="102"/>
      <c r="AE890" s="4"/>
      <c r="AF890" s="103"/>
      <c r="AG890" s="104"/>
      <c r="AH890" s="105"/>
      <c r="AI890" s="106"/>
      <c r="AJ890" s="109"/>
      <c r="AK890" s="111"/>
      <c r="AL890" s="338"/>
      <c r="AM890" s="339"/>
      <c r="AN890" s="340"/>
      <c r="AO890" s="341"/>
      <c r="AP890" s="115"/>
      <c r="AQ890" s="341"/>
      <c r="AR890" s="115"/>
      <c r="AS890" s="341"/>
      <c r="AT890" s="115"/>
      <c r="AU890" s="341"/>
      <c r="AV890" s="115"/>
      <c r="AW890" s="115"/>
      <c r="AX890" s="115"/>
      <c r="AY890" s="115"/>
      <c r="AZ890" s="119"/>
      <c r="CD890" s="119"/>
    </row>
    <row r="891" ht="21.0" customHeight="1">
      <c r="A891" s="119"/>
      <c r="B891" s="90"/>
      <c r="C891" s="119"/>
      <c r="D891" s="332"/>
      <c r="E891" s="90"/>
      <c r="F891" s="92"/>
      <c r="G891" s="92"/>
      <c r="H891" s="92"/>
      <c r="I891" s="119"/>
      <c r="J891" s="119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119"/>
      <c r="V891" s="119"/>
      <c r="W891" s="119"/>
      <c r="X891" s="119"/>
      <c r="Y891" s="119"/>
      <c r="Z891" s="23"/>
      <c r="AA891" s="119"/>
      <c r="AB891" s="337"/>
      <c r="AC891" s="115"/>
      <c r="AD891" s="102"/>
      <c r="AE891" s="4"/>
      <c r="AF891" s="103"/>
      <c r="AG891" s="104"/>
      <c r="AH891" s="105"/>
      <c r="AI891" s="106"/>
      <c r="AJ891" s="109"/>
      <c r="AK891" s="111"/>
      <c r="AL891" s="338"/>
      <c r="AM891" s="339"/>
      <c r="AN891" s="340"/>
      <c r="AO891" s="341"/>
      <c r="AP891" s="115"/>
      <c r="AQ891" s="341"/>
      <c r="AR891" s="115"/>
      <c r="AS891" s="341"/>
      <c r="AT891" s="115"/>
      <c r="AU891" s="341"/>
      <c r="AV891" s="115"/>
      <c r="AW891" s="115"/>
      <c r="AX891" s="115"/>
      <c r="AY891" s="115"/>
      <c r="AZ891" s="119"/>
      <c r="CD891" s="119"/>
    </row>
    <row r="892" ht="21.0" customHeight="1">
      <c r="A892" s="119"/>
      <c r="B892" s="90"/>
      <c r="C892" s="119"/>
      <c r="D892" s="332"/>
      <c r="E892" s="90"/>
      <c r="F892" s="92"/>
      <c r="G892" s="92"/>
      <c r="H892" s="92"/>
      <c r="I892" s="119"/>
      <c r="J892" s="119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119"/>
      <c r="V892" s="119"/>
      <c r="W892" s="119"/>
      <c r="X892" s="119"/>
      <c r="Y892" s="119"/>
      <c r="Z892" s="23"/>
      <c r="AA892" s="119"/>
      <c r="AB892" s="337"/>
      <c r="AC892" s="115"/>
      <c r="AD892" s="102"/>
      <c r="AE892" s="4"/>
      <c r="AF892" s="103"/>
      <c r="AG892" s="104"/>
      <c r="AH892" s="105"/>
      <c r="AI892" s="106"/>
      <c r="AJ892" s="109"/>
      <c r="AK892" s="111"/>
      <c r="AL892" s="338"/>
      <c r="AM892" s="339"/>
      <c r="AN892" s="340"/>
      <c r="AO892" s="341"/>
      <c r="AP892" s="115"/>
      <c r="AQ892" s="341"/>
      <c r="AR892" s="115"/>
      <c r="AS892" s="341"/>
      <c r="AT892" s="115"/>
      <c r="AU892" s="341"/>
      <c r="AV892" s="115"/>
      <c r="AW892" s="115"/>
      <c r="AX892" s="115"/>
      <c r="AY892" s="115"/>
      <c r="AZ892" s="119"/>
      <c r="CD892" s="119"/>
    </row>
    <row r="893" ht="21.0" customHeight="1">
      <c r="A893" s="119"/>
      <c r="B893" s="90"/>
      <c r="C893" s="119"/>
      <c r="D893" s="332"/>
      <c r="E893" s="90"/>
      <c r="F893" s="92"/>
      <c r="G893" s="92"/>
      <c r="H893" s="92"/>
      <c r="I893" s="119"/>
      <c r="J893" s="119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119"/>
      <c r="V893" s="119"/>
      <c r="W893" s="119"/>
      <c r="X893" s="119"/>
      <c r="Y893" s="119"/>
      <c r="Z893" s="23"/>
      <c r="AA893" s="119"/>
      <c r="AB893" s="337"/>
      <c r="AC893" s="115"/>
      <c r="AD893" s="102"/>
      <c r="AE893" s="4"/>
      <c r="AF893" s="103"/>
      <c r="AG893" s="104"/>
      <c r="AH893" s="105"/>
      <c r="AI893" s="106"/>
      <c r="AJ893" s="109"/>
      <c r="AK893" s="111"/>
      <c r="AL893" s="338"/>
      <c r="AM893" s="339"/>
      <c r="AN893" s="340"/>
      <c r="AO893" s="341"/>
      <c r="AP893" s="115"/>
      <c r="AQ893" s="341"/>
      <c r="AR893" s="115"/>
      <c r="AS893" s="341"/>
      <c r="AT893" s="115"/>
      <c r="AU893" s="341"/>
      <c r="AV893" s="115"/>
      <c r="AW893" s="115"/>
      <c r="AX893" s="115"/>
      <c r="AY893" s="115"/>
      <c r="AZ893" s="119"/>
      <c r="CD893" s="119"/>
    </row>
    <row r="894" ht="21.0" customHeight="1">
      <c r="A894" s="119"/>
      <c r="B894" s="90"/>
      <c r="C894" s="119"/>
      <c r="D894" s="332"/>
      <c r="E894" s="90"/>
      <c r="F894" s="92"/>
      <c r="G894" s="92"/>
      <c r="H894" s="92"/>
      <c r="I894" s="119"/>
      <c r="J894" s="119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119"/>
      <c r="V894" s="119"/>
      <c r="W894" s="119"/>
      <c r="X894" s="119"/>
      <c r="Y894" s="119"/>
      <c r="Z894" s="23"/>
      <c r="AA894" s="119"/>
      <c r="AB894" s="337"/>
      <c r="AC894" s="115"/>
      <c r="AD894" s="102"/>
      <c r="AE894" s="4"/>
      <c r="AF894" s="103"/>
      <c r="AG894" s="104"/>
      <c r="AH894" s="105"/>
      <c r="AI894" s="106"/>
      <c r="AJ894" s="109"/>
      <c r="AK894" s="111"/>
      <c r="AL894" s="338"/>
      <c r="AM894" s="339"/>
      <c r="AN894" s="340"/>
      <c r="AO894" s="341"/>
      <c r="AP894" s="115"/>
      <c r="AQ894" s="341"/>
      <c r="AR894" s="115"/>
      <c r="AS894" s="341"/>
      <c r="AT894" s="115"/>
      <c r="AU894" s="341"/>
      <c r="AV894" s="115"/>
      <c r="AW894" s="115"/>
      <c r="AX894" s="115"/>
      <c r="AY894" s="115"/>
      <c r="AZ894" s="119"/>
      <c r="CD894" s="119"/>
    </row>
    <row r="895" ht="21.0" customHeight="1">
      <c r="A895" s="119"/>
      <c r="B895" s="90"/>
      <c r="C895" s="119"/>
      <c r="D895" s="332"/>
      <c r="E895" s="90"/>
      <c r="F895" s="92"/>
      <c r="G895" s="92"/>
      <c r="H895" s="92"/>
      <c r="I895" s="119"/>
      <c r="J895" s="119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119"/>
      <c r="V895" s="119"/>
      <c r="W895" s="119"/>
      <c r="X895" s="119"/>
      <c r="Y895" s="119"/>
      <c r="Z895" s="23"/>
      <c r="AA895" s="119"/>
      <c r="AB895" s="337"/>
      <c r="AC895" s="115"/>
      <c r="AD895" s="102"/>
      <c r="AE895" s="4"/>
      <c r="AF895" s="103"/>
      <c r="AG895" s="104"/>
      <c r="AH895" s="105"/>
      <c r="AI895" s="106"/>
      <c r="AJ895" s="109"/>
      <c r="AK895" s="111"/>
      <c r="AL895" s="338"/>
      <c r="AM895" s="339"/>
      <c r="AN895" s="340"/>
      <c r="AO895" s="341"/>
      <c r="AP895" s="115"/>
      <c r="AQ895" s="341"/>
      <c r="AR895" s="115"/>
      <c r="AS895" s="341"/>
      <c r="AT895" s="115"/>
      <c r="AU895" s="341"/>
      <c r="AV895" s="115"/>
      <c r="AW895" s="115"/>
      <c r="AX895" s="115"/>
      <c r="AY895" s="115"/>
      <c r="AZ895" s="119"/>
      <c r="CD895" s="119"/>
    </row>
    <row r="896" ht="21.0" customHeight="1">
      <c r="A896" s="119"/>
      <c r="B896" s="90"/>
      <c r="C896" s="119"/>
      <c r="D896" s="332"/>
      <c r="E896" s="90"/>
      <c r="F896" s="92"/>
      <c r="G896" s="92"/>
      <c r="H896" s="92"/>
      <c r="I896" s="119"/>
      <c r="J896" s="119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119"/>
      <c r="V896" s="119"/>
      <c r="W896" s="119"/>
      <c r="X896" s="119"/>
      <c r="Y896" s="119"/>
      <c r="Z896" s="23"/>
      <c r="AA896" s="119"/>
      <c r="AB896" s="337"/>
      <c r="AC896" s="115"/>
      <c r="AD896" s="102"/>
      <c r="AE896" s="4"/>
      <c r="AF896" s="103"/>
      <c r="AG896" s="104"/>
      <c r="AH896" s="105"/>
      <c r="AI896" s="106"/>
      <c r="AJ896" s="109"/>
      <c r="AK896" s="111"/>
      <c r="AL896" s="338"/>
      <c r="AM896" s="339"/>
      <c r="AN896" s="340"/>
      <c r="AO896" s="341"/>
      <c r="AP896" s="115"/>
      <c r="AQ896" s="341"/>
      <c r="AR896" s="115"/>
      <c r="AS896" s="341"/>
      <c r="AT896" s="115"/>
      <c r="AU896" s="341"/>
      <c r="AV896" s="115"/>
      <c r="AW896" s="115"/>
      <c r="AX896" s="115"/>
      <c r="AY896" s="115"/>
      <c r="AZ896" s="119"/>
      <c r="CD896" s="119"/>
    </row>
    <row r="897" ht="21.0" customHeight="1">
      <c r="A897" s="119"/>
      <c r="B897" s="90"/>
      <c r="C897" s="119"/>
      <c r="D897" s="332"/>
      <c r="E897" s="90"/>
      <c r="F897" s="92"/>
      <c r="G897" s="92"/>
      <c r="H897" s="92"/>
      <c r="I897" s="119"/>
      <c r="J897" s="119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119"/>
      <c r="V897" s="119"/>
      <c r="W897" s="119"/>
      <c r="X897" s="119"/>
      <c r="Y897" s="119"/>
      <c r="Z897" s="23"/>
      <c r="AA897" s="119"/>
      <c r="AB897" s="337"/>
      <c r="AC897" s="115"/>
      <c r="AD897" s="102"/>
      <c r="AE897" s="4"/>
      <c r="AF897" s="103"/>
      <c r="AG897" s="104"/>
      <c r="AH897" s="105"/>
      <c r="AI897" s="106"/>
      <c r="AJ897" s="109"/>
      <c r="AK897" s="111"/>
      <c r="AL897" s="338"/>
      <c r="AM897" s="339"/>
      <c r="AN897" s="340"/>
      <c r="AO897" s="341"/>
      <c r="AP897" s="115"/>
      <c r="AQ897" s="341"/>
      <c r="AR897" s="115"/>
      <c r="AS897" s="341"/>
      <c r="AT897" s="115"/>
      <c r="AU897" s="341"/>
      <c r="AV897" s="115"/>
      <c r="AW897" s="115"/>
      <c r="AX897" s="115"/>
      <c r="AY897" s="115"/>
      <c r="AZ897" s="119"/>
      <c r="CD897" s="119"/>
    </row>
    <row r="898" ht="21.0" customHeight="1">
      <c r="A898" s="119"/>
      <c r="B898" s="90"/>
      <c r="C898" s="119"/>
      <c r="D898" s="332"/>
      <c r="E898" s="90"/>
      <c r="F898" s="92"/>
      <c r="G898" s="92"/>
      <c r="H898" s="92"/>
      <c r="I898" s="119"/>
      <c r="J898" s="119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119"/>
      <c r="V898" s="119"/>
      <c r="W898" s="119"/>
      <c r="X898" s="119"/>
      <c r="Y898" s="119"/>
      <c r="Z898" s="23"/>
      <c r="AA898" s="119"/>
      <c r="AB898" s="337"/>
      <c r="AC898" s="115"/>
      <c r="AD898" s="102"/>
      <c r="AE898" s="4"/>
      <c r="AF898" s="103"/>
      <c r="AG898" s="104"/>
      <c r="AH898" s="105"/>
      <c r="AI898" s="106"/>
      <c r="AJ898" s="109"/>
      <c r="AK898" s="111"/>
      <c r="AL898" s="338"/>
      <c r="AM898" s="339"/>
      <c r="AN898" s="340"/>
      <c r="AO898" s="341"/>
      <c r="AP898" s="115"/>
      <c r="AQ898" s="341"/>
      <c r="AR898" s="115"/>
      <c r="AS898" s="341"/>
      <c r="AT898" s="115"/>
      <c r="AU898" s="341"/>
      <c r="AV898" s="115"/>
      <c r="AW898" s="115"/>
      <c r="AX898" s="115"/>
      <c r="AY898" s="115"/>
      <c r="AZ898" s="119"/>
      <c r="CD898" s="119"/>
    </row>
    <row r="899" ht="21.0" customHeight="1">
      <c r="A899" s="119"/>
      <c r="B899" s="90"/>
      <c r="C899" s="119"/>
      <c r="D899" s="332"/>
      <c r="E899" s="90"/>
      <c r="F899" s="92"/>
      <c r="G899" s="92"/>
      <c r="H899" s="92"/>
      <c r="I899" s="119"/>
      <c r="J899" s="119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119"/>
      <c r="V899" s="119"/>
      <c r="W899" s="119"/>
      <c r="X899" s="119"/>
      <c r="Y899" s="119"/>
      <c r="Z899" s="23"/>
      <c r="AA899" s="119"/>
      <c r="AB899" s="337"/>
      <c r="AC899" s="115"/>
      <c r="AD899" s="102"/>
      <c r="AE899" s="4"/>
      <c r="AF899" s="103"/>
      <c r="AG899" s="104"/>
      <c r="AH899" s="105"/>
      <c r="AI899" s="106"/>
      <c r="AJ899" s="109"/>
      <c r="AK899" s="111"/>
      <c r="AL899" s="338"/>
      <c r="AM899" s="339"/>
      <c r="AN899" s="340"/>
      <c r="AO899" s="341"/>
      <c r="AP899" s="115"/>
      <c r="AQ899" s="341"/>
      <c r="AR899" s="115"/>
      <c r="AS899" s="341"/>
      <c r="AT899" s="115"/>
      <c r="AU899" s="341"/>
      <c r="AV899" s="115"/>
      <c r="AW899" s="115"/>
      <c r="AX899" s="115"/>
      <c r="AY899" s="115"/>
      <c r="AZ899" s="119"/>
      <c r="CD899" s="119"/>
    </row>
    <row r="900" ht="21.0" customHeight="1">
      <c r="A900" s="119"/>
      <c r="B900" s="90"/>
      <c r="C900" s="119"/>
      <c r="D900" s="332"/>
      <c r="E900" s="90"/>
      <c r="F900" s="92"/>
      <c r="G900" s="92"/>
      <c r="H900" s="92"/>
      <c r="I900" s="119"/>
      <c r="J900" s="119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119"/>
      <c r="V900" s="119"/>
      <c r="W900" s="119"/>
      <c r="X900" s="119"/>
      <c r="Y900" s="119"/>
      <c r="Z900" s="23"/>
      <c r="AA900" s="119"/>
      <c r="AB900" s="337"/>
      <c r="AC900" s="115"/>
      <c r="AD900" s="102"/>
      <c r="AE900" s="4"/>
      <c r="AF900" s="103"/>
      <c r="AG900" s="104"/>
      <c r="AH900" s="105"/>
      <c r="AI900" s="106"/>
      <c r="AJ900" s="109"/>
      <c r="AK900" s="111"/>
      <c r="AL900" s="338"/>
      <c r="AM900" s="339"/>
      <c r="AN900" s="340"/>
      <c r="AO900" s="341"/>
      <c r="AP900" s="115"/>
      <c r="AQ900" s="341"/>
      <c r="AR900" s="115"/>
      <c r="AS900" s="341"/>
      <c r="AT900" s="115"/>
      <c r="AU900" s="341"/>
      <c r="AV900" s="115"/>
      <c r="AW900" s="115"/>
      <c r="AX900" s="115"/>
      <c r="AY900" s="115"/>
      <c r="AZ900" s="119"/>
      <c r="CD900" s="119"/>
    </row>
    <row r="901" ht="21.0" customHeight="1">
      <c r="A901" s="119"/>
      <c r="B901" s="90"/>
      <c r="C901" s="119"/>
      <c r="D901" s="332"/>
      <c r="E901" s="90"/>
      <c r="F901" s="92"/>
      <c r="G901" s="92"/>
      <c r="H901" s="92"/>
      <c r="I901" s="119"/>
      <c r="J901" s="119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119"/>
      <c r="V901" s="119"/>
      <c r="W901" s="119"/>
      <c r="X901" s="119"/>
      <c r="Y901" s="119"/>
      <c r="Z901" s="23"/>
      <c r="AA901" s="119"/>
      <c r="AB901" s="337"/>
      <c r="AC901" s="115"/>
      <c r="AD901" s="102"/>
      <c r="AE901" s="4"/>
      <c r="AF901" s="103"/>
      <c r="AG901" s="104"/>
      <c r="AH901" s="105"/>
      <c r="AI901" s="106"/>
      <c r="AJ901" s="109"/>
      <c r="AK901" s="111"/>
      <c r="AL901" s="338"/>
      <c r="AM901" s="339"/>
      <c r="AN901" s="340"/>
      <c r="AO901" s="341"/>
      <c r="AP901" s="115"/>
      <c r="AQ901" s="341"/>
      <c r="AR901" s="115"/>
      <c r="AS901" s="341"/>
      <c r="AT901" s="115"/>
      <c r="AU901" s="341"/>
      <c r="AV901" s="115"/>
      <c r="AW901" s="115"/>
      <c r="AX901" s="115"/>
      <c r="AY901" s="115"/>
      <c r="AZ901" s="119"/>
      <c r="CD901" s="119"/>
    </row>
    <row r="902" ht="21.0" customHeight="1">
      <c r="A902" s="119"/>
      <c r="B902" s="90"/>
      <c r="C902" s="119"/>
      <c r="D902" s="332"/>
      <c r="E902" s="90"/>
      <c r="F902" s="92"/>
      <c r="G902" s="92"/>
      <c r="H902" s="92"/>
      <c r="I902" s="119"/>
      <c r="J902" s="119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119"/>
      <c r="V902" s="119"/>
      <c r="W902" s="119"/>
      <c r="X902" s="119"/>
      <c r="Y902" s="119"/>
      <c r="Z902" s="23"/>
      <c r="AA902" s="119"/>
      <c r="AB902" s="337"/>
      <c r="AC902" s="115"/>
      <c r="AD902" s="102"/>
      <c r="AE902" s="4"/>
      <c r="AF902" s="103"/>
      <c r="AG902" s="104"/>
      <c r="AH902" s="105"/>
      <c r="AI902" s="106"/>
      <c r="AJ902" s="109"/>
      <c r="AK902" s="111"/>
      <c r="AL902" s="338"/>
      <c r="AM902" s="339"/>
      <c r="AN902" s="340"/>
      <c r="AO902" s="341"/>
      <c r="AP902" s="115"/>
      <c r="AQ902" s="341"/>
      <c r="AR902" s="115"/>
      <c r="AS902" s="341"/>
      <c r="AT902" s="115"/>
      <c r="AU902" s="341"/>
      <c r="AV902" s="115"/>
      <c r="AW902" s="115"/>
      <c r="AX902" s="115"/>
      <c r="AY902" s="115"/>
      <c r="AZ902" s="119"/>
      <c r="CD902" s="119"/>
    </row>
    <row r="903" ht="21.0" customHeight="1">
      <c r="A903" s="119"/>
      <c r="B903" s="90"/>
      <c r="C903" s="119"/>
      <c r="D903" s="332"/>
      <c r="E903" s="90"/>
      <c r="F903" s="92"/>
      <c r="G903" s="92"/>
      <c r="H903" s="92"/>
      <c r="I903" s="119"/>
      <c r="J903" s="119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119"/>
      <c r="V903" s="119"/>
      <c r="W903" s="119"/>
      <c r="X903" s="119"/>
      <c r="Y903" s="119"/>
      <c r="Z903" s="23"/>
      <c r="AA903" s="119"/>
      <c r="AB903" s="337"/>
      <c r="AC903" s="115"/>
      <c r="AD903" s="102"/>
      <c r="AE903" s="4"/>
      <c r="AF903" s="103"/>
      <c r="AG903" s="104"/>
      <c r="AH903" s="105"/>
      <c r="AI903" s="106"/>
      <c r="AJ903" s="109"/>
      <c r="AK903" s="111"/>
      <c r="AL903" s="338"/>
      <c r="AM903" s="339"/>
      <c r="AN903" s="340"/>
      <c r="AO903" s="341"/>
      <c r="AP903" s="115"/>
      <c r="AQ903" s="341"/>
      <c r="AR903" s="115"/>
      <c r="AS903" s="341"/>
      <c r="AT903" s="115"/>
      <c r="AU903" s="341"/>
      <c r="AV903" s="115"/>
      <c r="AW903" s="115"/>
      <c r="AX903" s="115"/>
      <c r="AY903" s="115"/>
      <c r="AZ903" s="119"/>
      <c r="CD903" s="119"/>
    </row>
    <row r="904" ht="21.0" customHeight="1">
      <c r="A904" s="119"/>
      <c r="B904" s="90"/>
      <c r="C904" s="119"/>
      <c r="D904" s="332"/>
      <c r="E904" s="90"/>
      <c r="F904" s="92"/>
      <c r="G904" s="92"/>
      <c r="H904" s="92"/>
      <c r="I904" s="119"/>
      <c r="J904" s="119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119"/>
      <c r="V904" s="119"/>
      <c r="W904" s="119"/>
      <c r="X904" s="119"/>
      <c r="Y904" s="119"/>
      <c r="Z904" s="23"/>
      <c r="AA904" s="119"/>
      <c r="AB904" s="337"/>
      <c r="AC904" s="115"/>
      <c r="AD904" s="102"/>
      <c r="AE904" s="4"/>
      <c r="AF904" s="103"/>
      <c r="AG904" s="104"/>
      <c r="AH904" s="105"/>
      <c r="AI904" s="106"/>
      <c r="AJ904" s="109"/>
      <c r="AK904" s="111"/>
      <c r="AL904" s="338"/>
      <c r="AM904" s="339"/>
      <c r="AN904" s="340"/>
      <c r="AO904" s="341"/>
      <c r="AP904" s="115"/>
      <c r="AQ904" s="341"/>
      <c r="AR904" s="115"/>
      <c r="AS904" s="341"/>
      <c r="AT904" s="115"/>
      <c r="AU904" s="341"/>
      <c r="AV904" s="115"/>
      <c r="AW904" s="115"/>
      <c r="AX904" s="115"/>
      <c r="AY904" s="115"/>
      <c r="AZ904" s="119"/>
      <c r="CD904" s="119"/>
    </row>
    <row r="905" ht="21.0" customHeight="1">
      <c r="A905" s="119"/>
      <c r="B905" s="90"/>
      <c r="C905" s="119"/>
      <c r="D905" s="332"/>
      <c r="E905" s="90"/>
      <c r="F905" s="92"/>
      <c r="G905" s="92"/>
      <c r="H905" s="92"/>
      <c r="I905" s="119"/>
      <c r="J905" s="119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119"/>
      <c r="V905" s="119"/>
      <c r="W905" s="119"/>
      <c r="X905" s="119"/>
      <c r="Y905" s="119"/>
      <c r="Z905" s="23"/>
      <c r="AA905" s="119"/>
      <c r="AB905" s="337"/>
      <c r="AC905" s="115"/>
      <c r="AD905" s="102"/>
      <c r="AE905" s="4"/>
      <c r="AF905" s="103"/>
      <c r="AG905" s="104"/>
      <c r="AH905" s="105"/>
      <c r="AI905" s="106"/>
      <c r="AJ905" s="109"/>
      <c r="AK905" s="111"/>
      <c r="AL905" s="338"/>
      <c r="AM905" s="339"/>
      <c r="AN905" s="340"/>
      <c r="AO905" s="341"/>
      <c r="AP905" s="115"/>
      <c r="AQ905" s="341"/>
      <c r="AR905" s="115"/>
      <c r="AS905" s="341"/>
      <c r="AT905" s="115"/>
      <c r="AU905" s="341"/>
      <c r="AV905" s="115"/>
      <c r="AW905" s="115"/>
      <c r="AX905" s="115"/>
      <c r="AY905" s="115"/>
      <c r="AZ905" s="119"/>
      <c r="CD905" s="119"/>
    </row>
    <row r="906" ht="21.0" customHeight="1">
      <c r="A906" s="119"/>
      <c r="B906" s="90"/>
      <c r="C906" s="119"/>
      <c r="D906" s="332"/>
      <c r="E906" s="90"/>
      <c r="F906" s="92"/>
      <c r="G906" s="92"/>
      <c r="H906" s="92"/>
      <c r="I906" s="119"/>
      <c r="J906" s="119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119"/>
      <c r="V906" s="119"/>
      <c r="W906" s="119"/>
      <c r="X906" s="119"/>
      <c r="Y906" s="119"/>
      <c r="Z906" s="23"/>
      <c r="AA906" s="119"/>
      <c r="AB906" s="337"/>
      <c r="AC906" s="115"/>
      <c r="AD906" s="102"/>
      <c r="AE906" s="4"/>
      <c r="AF906" s="103"/>
      <c r="AG906" s="104"/>
      <c r="AH906" s="105"/>
      <c r="AI906" s="106"/>
      <c r="AJ906" s="109"/>
      <c r="AK906" s="111"/>
      <c r="AL906" s="338"/>
      <c r="AM906" s="339"/>
      <c r="AN906" s="340"/>
      <c r="AO906" s="341"/>
      <c r="AP906" s="115"/>
      <c r="AQ906" s="341"/>
      <c r="AR906" s="115"/>
      <c r="AS906" s="341"/>
      <c r="AT906" s="115"/>
      <c r="AU906" s="341"/>
      <c r="AV906" s="115"/>
      <c r="AW906" s="115"/>
      <c r="AX906" s="115"/>
      <c r="AY906" s="115"/>
      <c r="AZ906" s="119"/>
      <c r="CD906" s="119"/>
    </row>
    <row r="907" ht="21.0" customHeight="1">
      <c r="A907" s="119"/>
      <c r="B907" s="90"/>
      <c r="C907" s="119"/>
      <c r="D907" s="332"/>
      <c r="E907" s="90"/>
      <c r="F907" s="92"/>
      <c r="G907" s="92"/>
      <c r="H907" s="92"/>
      <c r="I907" s="119"/>
      <c r="J907" s="119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119"/>
      <c r="V907" s="119"/>
      <c r="W907" s="119"/>
      <c r="X907" s="119"/>
      <c r="Y907" s="119"/>
      <c r="Z907" s="23"/>
      <c r="AA907" s="119"/>
      <c r="AB907" s="337"/>
      <c r="AC907" s="115"/>
      <c r="AD907" s="102"/>
      <c r="AE907" s="4"/>
      <c r="AF907" s="103"/>
      <c r="AG907" s="104"/>
      <c r="AH907" s="105"/>
      <c r="AI907" s="106"/>
      <c r="AJ907" s="109"/>
      <c r="AK907" s="111"/>
      <c r="AL907" s="338"/>
      <c r="AM907" s="339"/>
      <c r="AN907" s="340"/>
      <c r="AO907" s="341"/>
      <c r="AP907" s="115"/>
      <c r="AQ907" s="341"/>
      <c r="AR907" s="115"/>
      <c r="AS907" s="341"/>
      <c r="AT907" s="115"/>
      <c r="AU907" s="341"/>
      <c r="AV907" s="115"/>
      <c r="AW907" s="115"/>
      <c r="AX907" s="115"/>
      <c r="AY907" s="115"/>
      <c r="AZ907" s="119"/>
      <c r="CD907" s="119"/>
    </row>
    <row r="908" ht="21.0" customHeight="1">
      <c r="A908" s="119"/>
      <c r="B908" s="90"/>
      <c r="C908" s="119"/>
      <c r="D908" s="332"/>
      <c r="E908" s="90"/>
      <c r="F908" s="92"/>
      <c r="G908" s="92"/>
      <c r="H908" s="92"/>
      <c r="I908" s="119"/>
      <c r="J908" s="119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119"/>
      <c r="V908" s="119"/>
      <c r="W908" s="119"/>
      <c r="X908" s="119"/>
      <c r="Y908" s="119"/>
      <c r="Z908" s="23"/>
      <c r="AA908" s="119"/>
      <c r="AB908" s="337"/>
      <c r="AC908" s="115"/>
      <c r="AD908" s="102"/>
      <c r="AE908" s="4"/>
      <c r="AF908" s="103"/>
      <c r="AG908" s="104"/>
      <c r="AH908" s="105"/>
      <c r="AI908" s="106"/>
      <c r="AJ908" s="109"/>
      <c r="AK908" s="111"/>
      <c r="AL908" s="338"/>
      <c r="AM908" s="339"/>
      <c r="AN908" s="340"/>
      <c r="AO908" s="341"/>
      <c r="AP908" s="115"/>
      <c r="AQ908" s="341"/>
      <c r="AR908" s="115"/>
      <c r="AS908" s="341"/>
      <c r="AT908" s="115"/>
      <c r="AU908" s="341"/>
      <c r="AV908" s="115"/>
      <c r="AW908" s="115"/>
      <c r="AX908" s="115"/>
      <c r="AY908" s="115"/>
      <c r="AZ908" s="119"/>
      <c r="CD908" s="119"/>
    </row>
    <row r="909" ht="21.0" customHeight="1">
      <c r="A909" s="119"/>
      <c r="B909" s="90"/>
      <c r="C909" s="119"/>
      <c r="D909" s="332"/>
      <c r="E909" s="90"/>
      <c r="F909" s="92"/>
      <c r="G909" s="92"/>
      <c r="H909" s="92"/>
      <c r="I909" s="119"/>
      <c r="J909" s="119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119"/>
      <c r="V909" s="119"/>
      <c r="W909" s="119"/>
      <c r="X909" s="119"/>
      <c r="Y909" s="119"/>
      <c r="Z909" s="23"/>
      <c r="AA909" s="119"/>
      <c r="AB909" s="337"/>
      <c r="AC909" s="115"/>
      <c r="AD909" s="102"/>
      <c r="AE909" s="4"/>
      <c r="AF909" s="103"/>
      <c r="AG909" s="104"/>
      <c r="AH909" s="105"/>
      <c r="AI909" s="106"/>
      <c r="AJ909" s="109"/>
      <c r="AK909" s="111"/>
      <c r="AL909" s="338"/>
      <c r="AM909" s="339"/>
      <c r="AN909" s="340"/>
      <c r="AO909" s="341"/>
      <c r="AP909" s="115"/>
      <c r="AQ909" s="341"/>
      <c r="AR909" s="115"/>
      <c r="AS909" s="341"/>
      <c r="AT909" s="115"/>
      <c r="AU909" s="341"/>
      <c r="AV909" s="115"/>
      <c r="AW909" s="115"/>
      <c r="AX909" s="115"/>
      <c r="AY909" s="115"/>
      <c r="AZ909" s="119"/>
      <c r="CD909" s="119"/>
    </row>
    <row r="910" ht="21.0" customHeight="1">
      <c r="A910" s="119"/>
      <c r="B910" s="90"/>
      <c r="C910" s="119"/>
      <c r="D910" s="332"/>
      <c r="E910" s="90"/>
      <c r="F910" s="92"/>
      <c r="G910" s="92"/>
      <c r="H910" s="92"/>
      <c r="I910" s="119"/>
      <c r="J910" s="119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119"/>
      <c r="V910" s="119"/>
      <c r="W910" s="119"/>
      <c r="X910" s="119"/>
      <c r="Y910" s="119"/>
      <c r="Z910" s="23"/>
      <c r="AA910" s="119"/>
      <c r="AB910" s="337"/>
      <c r="AC910" s="115"/>
      <c r="AD910" s="102"/>
      <c r="AE910" s="4"/>
      <c r="AF910" s="103"/>
      <c r="AG910" s="104"/>
      <c r="AH910" s="105"/>
      <c r="AI910" s="106"/>
      <c r="AJ910" s="109"/>
      <c r="AK910" s="111"/>
      <c r="AL910" s="338"/>
      <c r="AM910" s="339"/>
      <c r="AN910" s="340"/>
      <c r="AO910" s="341"/>
      <c r="AP910" s="115"/>
      <c r="AQ910" s="341"/>
      <c r="AR910" s="115"/>
      <c r="AS910" s="341"/>
      <c r="AT910" s="115"/>
      <c r="AU910" s="341"/>
      <c r="AV910" s="115"/>
      <c r="AW910" s="115"/>
      <c r="AX910" s="115"/>
      <c r="AY910" s="115"/>
      <c r="AZ910" s="119"/>
      <c r="CD910" s="119"/>
    </row>
    <row r="911" ht="21.0" customHeight="1">
      <c r="A911" s="119"/>
      <c r="B911" s="90"/>
      <c r="C911" s="119"/>
      <c r="D911" s="332"/>
      <c r="E911" s="90"/>
      <c r="F911" s="92"/>
      <c r="G911" s="92"/>
      <c r="H911" s="92"/>
      <c r="I911" s="119"/>
      <c r="J911" s="119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119"/>
      <c r="V911" s="119"/>
      <c r="W911" s="119"/>
      <c r="X911" s="119"/>
      <c r="Y911" s="119"/>
      <c r="Z911" s="23"/>
      <c r="AA911" s="119"/>
      <c r="AB911" s="337"/>
      <c r="AC911" s="115"/>
      <c r="AD911" s="102"/>
      <c r="AE911" s="4"/>
      <c r="AF911" s="103"/>
      <c r="AG911" s="104"/>
      <c r="AH911" s="105"/>
      <c r="AI911" s="106"/>
      <c r="AJ911" s="109"/>
      <c r="AK911" s="111"/>
      <c r="AL911" s="338"/>
      <c r="AM911" s="339"/>
      <c r="AN911" s="340"/>
      <c r="AO911" s="341"/>
      <c r="AP911" s="115"/>
      <c r="AQ911" s="341"/>
      <c r="AR911" s="115"/>
      <c r="AS911" s="341"/>
      <c r="AT911" s="115"/>
      <c r="AU911" s="341"/>
      <c r="AV911" s="115"/>
      <c r="AW911" s="115"/>
      <c r="AX911" s="115"/>
      <c r="AY911" s="115"/>
      <c r="AZ911" s="119"/>
      <c r="CD911" s="119"/>
    </row>
    <row r="912" ht="21.0" customHeight="1">
      <c r="A912" s="119"/>
      <c r="B912" s="90"/>
      <c r="C912" s="119"/>
      <c r="D912" s="332"/>
      <c r="E912" s="90"/>
      <c r="F912" s="92"/>
      <c r="G912" s="92"/>
      <c r="H912" s="92"/>
      <c r="I912" s="119"/>
      <c r="J912" s="119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119"/>
      <c r="V912" s="119"/>
      <c r="W912" s="119"/>
      <c r="X912" s="119"/>
      <c r="Y912" s="119"/>
      <c r="Z912" s="23"/>
      <c r="AA912" s="119"/>
      <c r="AB912" s="337"/>
      <c r="AC912" s="115"/>
      <c r="AD912" s="102"/>
      <c r="AE912" s="4"/>
      <c r="AF912" s="103"/>
      <c r="AG912" s="104"/>
      <c r="AH912" s="105"/>
      <c r="AI912" s="106"/>
      <c r="AJ912" s="109"/>
      <c r="AK912" s="111"/>
      <c r="AL912" s="338"/>
      <c r="AM912" s="339"/>
      <c r="AN912" s="340"/>
      <c r="AO912" s="341"/>
      <c r="AP912" s="115"/>
      <c r="AQ912" s="341"/>
      <c r="AR912" s="115"/>
      <c r="AS912" s="341"/>
      <c r="AT912" s="115"/>
      <c r="AU912" s="341"/>
      <c r="AV912" s="115"/>
      <c r="AW912" s="115"/>
      <c r="AX912" s="115"/>
      <c r="AY912" s="115"/>
      <c r="AZ912" s="119"/>
      <c r="CD912" s="119"/>
    </row>
    <row r="913" ht="21.0" customHeight="1">
      <c r="A913" s="119"/>
      <c r="B913" s="90"/>
      <c r="C913" s="119"/>
      <c r="D913" s="332"/>
      <c r="E913" s="90"/>
      <c r="F913" s="92"/>
      <c r="G913" s="92"/>
      <c r="H913" s="92"/>
      <c r="I913" s="119"/>
      <c r="J913" s="119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119"/>
      <c r="V913" s="119"/>
      <c r="W913" s="119"/>
      <c r="X913" s="119"/>
      <c r="Y913" s="119"/>
      <c r="Z913" s="23"/>
      <c r="AA913" s="119"/>
      <c r="AB913" s="337"/>
      <c r="AC913" s="115"/>
      <c r="AD913" s="102"/>
      <c r="AE913" s="4"/>
      <c r="AF913" s="103"/>
      <c r="AG913" s="104"/>
      <c r="AH913" s="105"/>
      <c r="AI913" s="106"/>
      <c r="AJ913" s="109"/>
      <c r="AK913" s="111"/>
      <c r="AL913" s="338"/>
      <c r="AM913" s="339"/>
      <c r="AN913" s="340"/>
      <c r="AO913" s="341"/>
      <c r="AP913" s="115"/>
      <c r="AQ913" s="341"/>
      <c r="AR913" s="115"/>
      <c r="AS913" s="341"/>
      <c r="AT913" s="115"/>
      <c r="AU913" s="341"/>
      <c r="AV913" s="115"/>
      <c r="AW913" s="115"/>
      <c r="AX913" s="115"/>
      <c r="AY913" s="115"/>
      <c r="AZ913" s="119"/>
      <c r="CD913" s="119"/>
    </row>
    <row r="914" ht="21.0" customHeight="1">
      <c r="A914" s="119"/>
      <c r="B914" s="90"/>
      <c r="C914" s="119"/>
      <c r="D914" s="332"/>
      <c r="E914" s="90"/>
      <c r="F914" s="92"/>
      <c r="G914" s="92"/>
      <c r="H914" s="92"/>
      <c r="I914" s="119"/>
      <c r="J914" s="119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119"/>
      <c r="V914" s="119"/>
      <c r="W914" s="119"/>
      <c r="X914" s="119"/>
      <c r="Y914" s="119"/>
      <c r="Z914" s="23"/>
      <c r="AA914" s="119"/>
      <c r="AB914" s="337"/>
      <c r="AC914" s="115"/>
      <c r="AD914" s="102"/>
      <c r="AE914" s="4"/>
      <c r="AF914" s="103"/>
      <c r="AG914" s="104"/>
      <c r="AH914" s="105"/>
      <c r="AI914" s="106"/>
      <c r="AJ914" s="109"/>
      <c r="AK914" s="111"/>
      <c r="AL914" s="338"/>
      <c r="AM914" s="339"/>
      <c r="AN914" s="340"/>
      <c r="AO914" s="341"/>
      <c r="AP914" s="115"/>
      <c r="AQ914" s="341"/>
      <c r="AR914" s="115"/>
      <c r="AS914" s="341"/>
      <c r="AT914" s="115"/>
      <c r="AU914" s="341"/>
      <c r="AV914" s="115"/>
      <c r="AW914" s="115"/>
      <c r="AX914" s="115"/>
      <c r="AY914" s="115"/>
      <c r="AZ914" s="119"/>
      <c r="CD914" s="119"/>
    </row>
    <row r="915" ht="21.0" customHeight="1">
      <c r="A915" s="119"/>
      <c r="B915" s="90"/>
      <c r="C915" s="119"/>
      <c r="D915" s="332"/>
      <c r="E915" s="90"/>
      <c r="F915" s="92"/>
      <c r="G915" s="92"/>
      <c r="H915" s="92"/>
      <c r="I915" s="119"/>
      <c r="J915" s="119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119"/>
      <c r="V915" s="119"/>
      <c r="W915" s="119"/>
      <c r="X915" s="119"/>
      <c r="Y915" s="119"/>
      <c r="Z915" s="23"/>
      <c r="AA915" s="119"/>
      <c r="AB915" s="337"/>
      <c r="AC915" s="115"/>
      <c r="AD915" s="102"/>
      <c r="AE915" s="4"/>
      <c r="AF915" s="103"/>
      <c r="AG915" s="104"/>
      <c r="AH915" s="105"/>
      <c r="AI915" s="106"/>
      <c r="AJ915" s="109"/>
      <c r="AK915" s="111"/>
      <c r="AL915" s="338"/>
      <c r="AM915" s="339"/>
      <c r="AN915" s="340"/>
      <c r="AO915" s="341"/>
      <c r="AP915" s="115"/>
      <c r="AQ915" s="341"/>
      <c r="AR915" s="115"/>
      <c r="AS915" s="341"/>
      <c r="AT915" s="115"/>
      <c r="AU915" s="341"/>
      <c r="AV915" s="115"/>
      <c r="AW915" s="115"/>
      <c r="AX915" s="115"/>
      <c r="AY915" s="115"/>
      <c r="AZ915" s="119"/>
      <c r="CD915" s="119"/>
    </row>
    <row r="916" ht="21.0" customHeight="1">
      <c r="A916" s="119"/>
      <c r="B916" s="90"/>
      <c r="C916" s="119"/>
      <c r="D916" s="332"/>
      <c r="E916" s="90"/>
      <c r="F916" s="92"/>
      <c r="G916" s="92"/>
      <c r="H916" s="92"/>
      <c r="I916" s="119"/>
      <c r="J916" s="119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119"/>
      <c r="V916" s="119"/>
      <c r="W916" s="119"/>
      <c r="X916" s="119"/>
      <c r="Y916" s="119"/>
      <c r="Z916" s="23"/>
      <c r="AA916" s="119"/>
      <c r="AB916" s="337"/>
      <c r="AC916" s="115"/>
      <c r="AD916" s="102"/>
      <c r="AE916" s="4"/>
      <c r="AF916" s="103"/>
      <c r="AG916" s="104"/>
      <c r="AH916" s="105"/>
      <c r="AI916" s="106"/>
      <c r="AJ916" s="109"/>
      <c r="AK916" s="111"/>
      <c r="AL916" s="338"/>
      <c r="AM916" s="339"/>
      <c r="AN916" s="340"/>
      <c r="AO916" s="341"/>
      <c r="AP916" s="115"/>
      <c r="AQ916" s="341"/>
      <c r="AR916" s="115"/>
      <c r="AS916" s="341"/>
      <c r="AT916" s="115"/>
      <c r="AU916" s="341"/>
      <c r="AV916" s="115"/>
      <c r="AW916" s="115"/>
      <c r="AX916" s="115"/>
      <c r="AY916" s="115"/>
      <c r="AZ916" s="119"/>
      <c r="CD916" s="119"/>
    </row>
    <row r="917" ht="21.0" customHeight="1">
      <c r="A917" s="119"/>
      <c r="B917" s="90"/>
      <c r="C917" s="119"/>
      <c r="D917" s="332"/>
      <c r="E917" s="90"/>
      <c r="F917" s="92"/>
      <c r="G917" s="92"/>
      <c r="H917" s="92"/>
      <c r="I917" s="119"/>
      <c r="J917" s="119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119"/>
      <c r="V917" s="119"/>
      <c r="W917" s="119"/>
      <c r="X917" s="119"/>
      <c r="Y917" s="119"/>
      <c r="Z917" s="23"/>
      <c r="AA917" s="119"/>
      <c r="AB917" s="337"/>
      <c r="AC917" s="115"/>
      <c r="AD917" s="102"/>
      <c r="AE917" s="4"/>
      <c r="AF917" s="103"/>
      <c r="AG917" s="104"/>
      <c r="AH917" s="105"/>
      <c r="AI917" s="106"/>
      <c r="AJ917" s="109"/>
      <c r="AK917" s="111"/>
      <c r="AL917" s="338"/>
      <c r="AM917" s="339"/>
      <c r="AN917" s="340"/>
      <c r="AO917" s="341"/>
      <c r="AP917" s="115"/>
      <c r="AQ917" s="341"/>
      <c r="AR917" s="115"/>
      <c r="AS917" s="341"/>
      <c r="AT917" s="115"/>
      <c r="AU917" s="341"/>
      <c r="AV917" s="115"/>
      <c r="AW917" s="115"/>
      <c r="AX917" s="115"/>
      <c r="AY917" s="115"/>
      <c r="AZ917" s="119"/>
      <c r="CD917" s="119"/>
    </row>
    <row r="918" ht="21.0" customHeight="1">
      <c r="A918" s="119"/>
      <c r="B918" s="90"/>
      <c r="C918" s="119"/>
      <c r="D918" s="332"/>
      <c r="E918" s="90"/>
      <c r="F918" s="92"/>
      <c r="G918" s="92"/>
      <c r="H918" s="92"/>
      <c r="I918" s="119"/>
      <c r="J918" s="119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119"/>
      <c r="V918" s="119"/>
      <c r="W918" s="119"/>
      <c r="X918" s="119"/>
      <c r="Y918" s="119"/>
      <c r="Z918" s="23"/>
      <c r="AA918" s="119"/>
      <c r="AB918" s="337"/>
      <c r="AC918" s="115"/>
      <c r="AD918" s="102"/>
      <c r="AE918" s="4"/>
      <c r="AF918" s="103"/>
      <c r="AG918" s="104"/>
      <c r="AH918" s="105"/>
      <c r="AI918" s="106"/>
      <c r="AJ918" s="109"/>
      <c r="AK918" s="111"/>
      <c r="AL918" s="338"/>
      <c r="AM918" s="339"/>
      <c r="AN918" s="340"/>
      <c r="AO918" s="341"/>
      <c r="AP918" s="115"/>
      <c r="AQ918" s="341"/>
      <c r="AR918" s="115"/>
      <c r="AS918" s="341"/>
      <c r="AT918" s="115"/>
      <c r="AU918" s="341"/>
      <c r="AV918" s="115"/>
      <c r="AW918" s="115"/>
      <c r="AX918" s="115"/>
      <c r="AY918" s="115"/>
      <c r="AZ918" s="119"/>
      <c r="CD918" s="119"/>
    </row>
    <row r="919" ht="21.0" customHeight="1">
      <c r="A919" s="119"/>
      <c r="B919" s="90"/>
      <c r="C919" s="119"/>
      <c r="D919" s="332"/>
      <c r="E919" s="90"/>
      <c r="F919" s="92"/>
      <c r="G919" s="92"/>
      <c r="H919" s="92"/>
      <c r="I919" s="119"/>
      <c r="J919" s="119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119"/>
      <c r="V919" s="119"/>
      <c r="W919" s="119"/>
      <c r="X919" s="119"/>
      <c r="Y919" s="119"/>
      <c r="Z919" s="23"/>
      <c r="AA919" s="119"/>
      <c r="AB919" s="337"/>
      <c r="AC919" s="115"/>
      <c r="AD919" s="102"/>
      <c r="AE919" s="4"/>
      <c r="AF919" s="103"/>
      <c r="AG919" s="104"/>
      <c r="AH919" s="105"/>
      <c r="AI919" s="106"/>
      <c r="AJ919" s="109"/>
      <c r="AK919" s="111"/>
      <c r="AL919" s="338"/>
      <c r="AM919" s="339"/>
      <c r="AN919" s="340"/>
      <c r="AO919" s="341"/>
      <c r="AP919" s="115"/>
      <c r="AQ919" s="341"/>
      <c r="AR919" s="115"/>
      <c r="AS919" s="341"/>
      <c r="AT919" s="115"/>
      <c r="AU919" s="341"/>
      <c r="AV919" s="115"/>
      <c r="AW919" s="115"/>
      <c r="AX919" s="115"/>
      <c r="AY919" s="115"/>
      <c r="AZ919" s="119"/>
      <c r="CD919" s="119"/>
    </row>
    <row r="920" ht="21.0" customHeight="1">
      <c r="A920" s="119"/>
      <c r="B920" s="90"/>
      <c r="C920" s="119"/>
      <c r="D920" s="332"/>
      <c r="E920" s="90"/>
      <c r="F920" s="92"/>
      <c r="G920" s="92"/>
      <c r="H920" s="92"/>
      <c r="I920" s="119"/>
      <c r="J920" s="119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119"/>
      <c r="V920" s="119"/>
      <c r="W920" s="119"/>
      <c r="X920" s="119"/>
      <c r="Y920" s="119"/>
      <c r="Z920" s="23"/>
      <c r="AA920" s="119"/>
      <c r="AB920" s="337"/>
      <c r="AC920" s="115"/>
      <c r="AD920" s="102"/>
      <c r="AE920" s="4"/>
      <c r="AF920" s="103"/>
      <c r="AG920" s="104"/>
      <c r="AH920" s="105"/>
      <c r="AI920" s="106"/>
      <c r="AJ920" s="109"/>
      <c r="AK920" s="111"/>
      <c r="AL920" s="338"/>
      <c r="AM920" s="339"/>
      <c r="AN920" s="340"/>
      <c r="AO920" s="341"/>
      <c r="AP920" s="115"/>
      <c r="AQ920" s="341"/>
      <c r="AR920" s="115"/>
      <c r="AS920" s="341"/>
      <c r="AT920" s="115"/>
      <c r="AU920" s="341"/>
      <c r="AV920" s="115"/>
      <c r="AW920" s="115"/>
      <c r="AX920" s="115"/>
      <c r="AY920" s="115"/>
      <c r="AZ920" s="119"/>
      <c r="CD920" s="119"/>
    </row>
    <row r="921" ht="21.0" customHeight="1">
      <c r="A921" s="119"/>
      <c r="B921" s="90"/>
      <c r="C921" s="119"/>
      <c r="D921" s="332"/>
      <c r="E921" s="90"/>
      <c r="F921" s="92"/>
      <c r="G921" s="92"/>
      <c r="H921" s="92"/>
      <c r="I921" s="119"/>
      <c r="J921" s="119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119"/>
      <c r="V921" s="119"/>
      <c r="W921" s="119"/>
      <c r="X921" s="119"/>
      <c r="Y921" s="119"/>
      <c r="Z921" s="23"/>
      <c r="AA921" s="119"/>
      <c r="AB921" s="337"/>
      <c r="AC921" s="115"/>
      <c r="AD921" s="102"/>
      <c r="AE921" s="4"/>
      <c r="AF921" s="103"/>
      <c r="AG921" s="104"/>
      <c r="AH921" s="105"/>
      <c r="AI921" s="106"/>
      <c r="AJ921" s="109"/>
      <c r="AK921" s="111"/>
      <c r="AL921" s="338"/>
      <c r="AM921" s="339"/>
      <c r="AN921" s="340"/>
      <c r="AO921" s="341"/>
      <c r="AP921" s="115"/>
      <c r="AQ921" s="341"/>
      <c r="AR921" s="115"/>
      <c r="AS921" s="341"/>
      <c r="AT921" s="115"/>
      <c r="AU921" s="341"/>
      <c r="AV921" s="115"/>
      <c r="AW921" s="115"/>
      <c r="AX921" s="115"/>
      <c r="AY921" s="115"/>
      <c r="AZ921" s="119"/>
      <c r="CD921" s="119"/>
    </row>
    <row r="922" ht="21.0" customHeight="1">
      <c r="A922" s="119"/>
      <c r="B922" s="90"/>
      <c r="C922" s="119"/>
      <c r="D922" s="332"/>
      <c r="E922" s="90"/>
      <c r="F922" s="92"/>
      <c r="G922" s="92"/>
      <c r="H922" s="92"/>
      <c r="I922" s="119"/>
      <c r="J922" s="119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119"/>
      <c r="V922" s="119"/>
      <c r="W922" s="119"/>
      <c r="X922" s="119"/>
      <c r="Y922" s="119"/>
      <c r="Z922" s="23"/>
      <c r="AA922" s="119"/>
      <c r="AB922" s="337"/>
      <c r="AC922" s="115"/>
      <c r="AD922" s="102"/>
      <c r="AE922" s="4"/>
      <c r="AF922" s="103"/>
      <c r="AG922" s="104"/>
      <c r="AH922" s="105"/>
      <c r="AI922" s="106"/>
      <c r="AJ922" s="109"/>
      <c r="AK922" s="111"/>
      <c r="AL922" s="338"/>
      <c r="AM922" s="339"/>
      <c r="AN922" s="340"/>
      <c r="AO922" s="341"/>
      <c r="AP922" s="115"/>
      <c r="AQ922" s="341"/>
      <c r="AR922" s="115"/>
      <c r="AS922" s="341"/>
      <c r="AT922" s="115"/>
      <c r="AU922" s="341"/>
      <c r="AV922" s="115"/>
      <c r="AW922" s="115"/>
      <c r="AX922" s="115"/>
      <c r="AY922" s="115"/>
      <c r="AZ922" s="119"/>
      <c r="CD922" s="119"/>
    </row>
    <row r="923" ht="21.0" customHeight="1">
      <c r="A923" s="119"/>
      <c r="B923" s="90"/>
      <c r="C923" s="119"/>
      <c r="D923" s="332"/>
      <c r="E923" s="90"/>
      <c r="F923" s="92"/>
      <c r="G923" s="92"/>
      <c r="H923" s="92"/>
      <c r="I923" s="119"/>
      <c r="J923" s="119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119"/>
      <c r="V923" s="119"/>
      <c r="W923" s="119"/>
      <c r="X923" s="119"/>
      <c r="Y923" s="119"/>
      <c r="Z923" s="23"/>
      <c r="AA923" s="119"/>
      <c r="AB923" s="337"/>
      <c r="AC923" s="115"/>
      <c r="AD923" s="102"/>
      <c r="AE923" s="4"/>
      <c r="AF923" s="103"/>
      <c r="AG923" s="104"/>
      <c r="AH923" s="105"/>
      <c r="AI923" s="106"/>
      <c r="AJ923" s="109"/>
      <c r="AK923" s="111"/>
      <c r="AL923" s="338"/>
      <c r="AM923" s="339"/>
      <c r="AN923" s="340"/>
      <c r="AO923" s="341"/>
      <c r="AP923" s="115"/>
      <c r="AQ923" s="341"/>
      <c r="AR923" s="115"/>
      <c r="AS923" s="341"/>
      <c r="AT923" s="115"/>
      <c r="AU923" s="341"/>
      <c r="AV923" s="115"/>
      <c r="AW923" s="115"/>
      <c r="AX923" s="115"/>
      <c r="AY923" s="115"/>
      <c r="AZ923" s="119"/>
      <c r="CD923" s="119"/>
    </row>
    <row r="924" ht="21.0" customHeight="1">
      <c r="A924" s="119"/>
      <c r="B924" s="90"/>
      <c r="C924" s="119"/>
      <c r="D924" s="332"/>
      <c r="E924" s="90"/>
      <c r="F924" s="92"/>
      <c r="G924" s="92"/>
      <c r="H924" s="92"/>
      <c r="I924" s="119"/>
      <c r="J924" s="119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119"/>
      <c r="V924" s="119"/>
      <c r="W924" s="119"/>
      <c r="X924" s="119"/>
      <c r="Y924" s="119"/>
      <c r="Z924" s="23"/>
      <c r="AA924" s="119"/>
      <c r="AB924" s="337"/>
      <c r="AC924" s="115"/>
      <c r="AD924" s="102"/>
      <c r="AE924" s="4"/>
      <c r="AF924" s="103"/>
      <c r="AG924" s="104"/>
      <c r="AH924" s="105"/>
      <c r="AI924" s="106"/>
      <c r="AJ924" s="109"/>
      <c r="AK924" s="111"/>
      <c r="AL924" s="338"/>
      <c r="AM924" s="339"/>
      <c r="AN924" s="340"/>
      <c r="AO924" s="341"/>
      <c r="AP924" s="115"/>
      <c r="AQ924" s="341"/>
      <c r="AR924" s="115"/>
      <c r="AS924" s="341"/>
      <c r="AT924" s="115"/>
      <c r="AU924" s="341"/>
      <c r="AV924" s="115"/>
      <c r="AW924" s="115"/>
      <c r="AX924" s="115"/>
      <c r="AY924" s="115"/>
      <c r="AZ924" s="119"/>
      <c r="CD924" s="119"/>
    </row>
    <row r="925" ht="21.0" customHeight="1">
      <c r="A925" s="119"/>
      <c r="B925" s="90"/>
      <c r="C925" s="119"/>
      <c r="D925" s="332"/>
      <c r="E925" s="90"/>
      <c r="F925" s="92"/>
      <c r="G925" s="92"/>
      <c r="H925" s="92"/>
      <c r="I925" s="119"/>
      <c r="J925" s="119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119"/>
      <c r="V925" s="119"/>
      <c r="W925" s="119"/>
      <c r="X925" s="119"/>
      <c r="Y925" s="119"/>
      <c r="Z925" s="23"/>
      <c r="AA925" s="119"/>
      <c r="AB925" s="337"/>
      <c r="AC925" s="115"/>
      <c r="AD925" s="102"/>
      <c r="AE925" s="4"/>
      <c r="AF925" s="103"/>
      <c r="AG925" s="104"/>
      <c r="AH925" s="105"/>
      <c r="AI925" s="106"/>
      <c r="AJ925" s="109"/>
      <c r="AK925" s="111"/>
      <c r="AL925" s="338"/>
      <c r="AM925" s="339"/>
      <c r="AN925" s="340"/>
      <c r="AO925" s="341"/>
      <c r="AP925" s="115"/>
      <c r="AQ925" s="341"/>
      <c r="AR925" s="115"/>
      <c r="AS925" s="341"/>
      <c r="AT925" s="115"/>
      <c r="AU925" s="341"/>
      <c r="AV925" s="115"/>
      <c r="AW925" s="115"/>
      <c r="AX925" s="115"/>
      <c r="AY925" s="115"/>
      <c r="AZ925" s="119"/>
      <c r="CD925" s="119"/>
    </row>
    <row r="926" ht="21.0" customHeight="1">
      <c r="A926" s="119"/>
      <c r="B926" s="90"/>
      <c r="C926" s="119"/>
      <c r="D926" s="332"/>
      <c r="E926" s="90"/>
      <c r="F926" s="92"/>
      <c r="G926" s="92"/>
      <c r="H926" s="92"/>
      <c r="I926" s="119"/>
      <c r="J926" s="119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119"/>
      <c r="V926" s="119"/>
      <c r="W926" s="119"/>
      <c r="X926" s="119"/>
      <c r="Y926" s="119"/>
      <c r="Z926" s="23"/>
      <c r="AA926" s="119"/>
      <c r="AB926" s="337"/>
      <c r="AC926" s="115"/>
      <c r="AD926" s="102"/>
      <c r="AE926" s="4"/>
      <c r="AF926" s="103"/>
      <c r="AG926" s="104"/>
      <c r="AH926" s="105"/>
      <c r="AI926" s="106"/>
      <c r="AJ926" s="109"/>
      <c r="AK926" s="111"/>
      <c r="AL926" s="338"/>
      <c r="AM926" s="339"/>
      <c r="AN926" s="340"/>
      <c r="AO926" s="341"/>
      <c r="AP926" s="115"/>
      <c r="AQ926" s="341"/>
      <c r="AR926" s="115"/>
      <c r="AS926" s="341"/>
      <c r="AT926" s="115"/>
      <c r="AU926" s="341"/>
      <c r="AV926" s="115"/>
      <c r="AW926" s="115"/>
      <c r="AX926" s="115"/>
      <c r="AY926" s="115"/>
      <c r="AZ926" s="119"/>
      <c r="CD926" s="119"/>
    </row>
    <row r="927" ht="21.0" customHeight="1">
      <c r="A927" s="119"/>
      <c r="B927" s="90"/>
      <c r="C927" s="119"/>
      <c r="D927" s="332"/>
      <c r="E927" s="90"/>
      <c r="F927" s="92"/>
      <c r="G927" s="92"/>
      <c r="H927" s="92"/>
      <c r="I927" s="119"/>
      <c r="J927" s="119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119"/>
      <c r="V927" s="119"/>
      <c r="W927" s="119"/>
      <c r="X927" s="119"/>
      <c r="Y927" s="119"/>
      <c r="Z927" s="23"/>
      <c r="AA927" s="119"/>
      <c r="AB927" s="337"/>
      <c r="AC927" s="115"/>
      <c r="AD927" s="102"/>
      <c r="AE927" s="4"/>
      <c r="AF927" s="103"/>
      <c r="AG927" s="104"/>
      <c r="AH927" s="105"/>
      <c r="AI927" s="106"/>
      <c r="AJ927" s="109"/>
      <c r="AK927" s="111"/>
      <c r="AL927" s="338"/>
      <c r="AM927" s="339"/>
      <c r="AN927" s="340"/>
      <c r="AO927" s="341"/>
      <c r="AP927" s="115"/>
      <c r="AQ927" s="341"/>
      <c r="AR927" s="115"/>
      <c r="AS927" s="341"/>
      <c r="AT927" s="115"/>
      <c r="AU927" s="341"/>
      <c r="AV927" s="115"/>
      <c r="AW927" s="115"/>
      <c r="AX927" s="115"/>
      <c r="AY927" s="115"/>
      <c r="AZ927" s="119"/>
      <c r="CD927" s="119"/>
    </row>
    <row r="928" ht="21.0" customHeight="1">
      <c r="A928" s="119"/>
      <c r="B928" s="90"/>
      <c r="C928" s="119"/>
      <c r="D928" s="332"/>
      <c r="E928" s="90"/>
      <c r="F928" s="92"/>
      <c r="G928" s="92"/>
      <c r="H928" s="92"/>
      <c r="I928" s="119"/>
      <c r="J928" s="119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119"/>
      <c r="V928" s="119"/>
      <c r="W928" s="119"/>
      <c r="X928" s="119"/>
      <c r="Y928" s="119"/>
      <c r="Z928" s="23"/>
      <c r="AA928" s="119"/>
      <c r="AB928" s="337"/>
      <c r="AC928" s="115"/>
      <c r="AD928" s="102"/>
      <c r="AE928" s="4"/>
      <c r="AF928" s="103"/>
      <c r="AG928" s="104"/>
      <c r="AH928" s="105"/>
      <c r="AI928" s="106"/>
      <c r="AJ928" s="109"/>
      <c r="AK928" s="111"/>
      <c r="AL928" s="338"/>
      <c r="AM928" s="339"/>
      <c r="AN928" s="340"/>
      <c r="AO928" s="341"/>
      <c r="AP928" s="115"/>
      <c r="AQ928" s="341"/>
      <c r="AR928" s="115"/>
      <c r="AS928" s="341"/>
      <c r="AT928" s="115"/>
      <c r="AU928" s="341"/>
      <c r="AV928" s="115"/>
      <c r="AW928" s="115"/>
      <c r="AX928" s="115"/>
      <c r="AY928" s="115"/>
      <c r="AZ928" s="119"/>
      <c r="CD928" s="119"/>
    </row>
    <row r="929" ht="21.0" customHeight="1">
      <c r="A929" s="119"/>
      <c r="B929" s="90"/>
      <c r="C929" s="119"/>
      <c r="D929" s="332"/>
      <c r="E929" s="90"/>
      <c r="F929" s="92"/>
      <c r="G929" s="92"/>
      <c r="H929" s="92"/>
      <c r="I929" s="119"/>
      <c r="J929" s="119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119"/>
      <c r="V929" s="119"/>
      <c r="W929" s="119"/>
      <c r="X929" s="119"/>
      <c r="Y929" s="119"/>
      <c r="Z929" s="23"/>
      <c r="AA929" s="119"/>
      <c r="AB929" s="337"/>
      <c r="AC929" s="115"/>
      <c r="AD929" s="102"/>
      <c r="AE929" s="4"/>
      <c r="AF929" s="103"/>
      <c r="AG929" s="104"/>
      <c r="AH929" s="105"/>
      <c r="AI929" s="106"/>
      <c r="AJ929" s="109"/>
      <c r="AK929" s="111"/>
      <c r="AL929" s="338"/>
      <c r="AM929" s="339"/>
      <c r="AN929" s="340"/>
      <c r="AO929" s="341"/>
      <c r="AP929" s="115"/>
      <c r="AQ929" s="341"/>
      <c r="AR929" s="115"/>
      <c r="AS929" s="341"/>
      <c r="AT929" s="115"/>
      <c r="AU929" s="341"/>
      <c r="AV929" s="115"/>
      <c r="AW929" s="115"/>
      <c r="AX929" s="115"/>
      <c r="AY929" s="115"/>
      <c r="AZ929" s="119"/>
      <c r="CD929" s="119"/>
    </row>
    <row r="930" ht="21.0" customHeight="1">
      <c r="A930" s="119"/>
      <c r="B930" s="90"/>
      <c r="C930" s="119"/>
      <c r="D930" s="332"/>
      <c r="E930" s="90"/>
      <c r="F930" s="92"/>
      <c r="G930" s="92"/>
      <c r="H930" s="92"/>
      <c r="I930" s="119"/>
      <c r="J930" s="119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119"/>
      <c r="V930" s="119"/>
      <c r="W930" s="119"/>
      <c r="X930" s="119"/>
      <c r="Y930" s="119"/>
      <c r="Z930" s="23"/>
      <c r="AA930" s="119"/>
      <c r="AB930" s="337"/>
      <c r="AC930" s="115"/>
      <c r="AD930" s="102"/>
      <c r="AE930" s="4"/>
      <c r="AF930" s="103"/>
      <c r="AG930" s="104"/>
      <c r="AH930" s="105"/>
      <c r="AI930" s="106"/>
      <c r="AJ930" s="109"/>
      <c r="AK930" s="111"/>
      <c r="AL930" s="338"/>
      <c r="AM930" s="339"/>
      <c r="AN930" s="340"/>
      <c r="AO930" s="341"/>
      <c r="AP930" s="115"/>
      <c r="AQ930" s="341"/>
      <c r="AR930" s="115"/>
      <c r="AS930" s="341"/>
      <c r="AT930" s="115"/>
      <c r="AU930" s="341"/>
      <c r="AV930" s="115"/>
      <c r="AW930" s="115"/>
      <c r="AX930" s="115"/>
      <c r="AY930" s="115"/>
      <c r="AZ930" s="119"/>
      <c r="CD930" s="119"/>
    </row>
    <row r="931" ht="21.0" customHeight="1">
      <c r="A931" s="119"/>
      <c r="B931" s="90"/>
      <c r="C931" s="119"/>
      <c r="D931" s="332"/>
      <c r="E931" s="90"/>
      <c r="F931" s="92"/>
      <c r="G931" s="92"/>
      <c r="H931" s="92"/>
      <c r="I931" s="119"/>
      <c r="J931" s="119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119"/>
      <c r="V931" s="119"/>
      <c r="W931" s="119"/>
      <c r="X931" s="119"/>
      <c r="Y931" s="119"/>
      <c r="Z931" s="23"/>
      <c r="AA931" s="119"/>
      <c r="AB931" s="337"/>
      <c r="AC931" s="115"/>
      <c r="AD931" s="102"/>
      <c r="AE931" s="4"/>
      <c r="AF931" s="103"/>
      <c r="AG931" s="104"/>
      <c r="AH931" s="105"/>
      <c r="AI931" s="106"/>
      <c r="AJ931" s="109"/>
      <c r="AK931" s="111"/>
      <c r="AL931" s="338"/>
      <c r="AM931" s="339"/>
      <c r="AN931" s="340"/>
      <c r="AO931" s="341"/>
      <c r="AP931" s="115"/>
      <c r="AQ931" s="341"/>
      <c r="AR931" s="115"/>
      <c r="AS931" s="341"/>
      <c r="AT931" s="115"/>
      <c r="AU931" s="341"/>
      <c r="AV931" s="115"/>
      <c r="AW931" s="115"/>
      <c r="AX931" s="115"/>
      <c r="AY931" s="115"/>
      <c r="AZ931" s="119"/>
      <c r="CD931" s="119"/>
    </row>
    <row r="932" ht="21.0" customHeight="1">
      <c r="A932" s="119"/>
      <c r="B932" s="90"/>
      <c r="C932" s="119"/>
      <c r="D932" s="332"/>
      <c r="E932" s="90"/>
      <c r="F932" s="92"/>
      <c r="G932" s="92"/>
      <c r="H932" s="92"/>
      <c r="I932" s="119"/>
      <c r="J932" s="119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119"/>
      <c r="V932" s="119"/>
      <c r="W932" s="119"/>
      <c r="X932" s="119"/>
      <c r="Y932" s="119"/>
      <c r="Z932" s="23"/>
      <c r="AA932" s="119"/>
      <c r="AB932" s="337"/>
      <c r="AC932" s="115"/>
      <c r="AD932" s="102"/>
      <c r="AE932" s="4"/>
      <c r="AF932" s="103"/>
      <c r="AG932" s="104"/>
      <c r="AH932" s="105"/>
      <c r="AI932" s="106"/>
      <c r="AJ932" s="109"/>
      <c r="AK932" s="111"/>
      <c r="AL932" s="338"/>
      <c r="AM932" s="339"/>
      <c r="AN932" s="340"/>
      <c r="AO932" s="341"/>
      <c r="AP932" s="115"/>
      <c r="AQ932" s="341"/>
      <c r="AR932" s="115"/>
      <c r="AS932" s="341"/>
      <c r="AT932" s="115"/>
      <c r="AU932" s="341"/>
      <c r="AV932" s="115"/>
      <c r="AW932" s="115"/>
      <c r="AX932" s="115"/>
      <c r="AY932" s="115"/>
      <c r="AZ932" s="119"/>
      <c r="CD932" s="119"/>
    </row>
    <row r="933" ht="21.0" customHeight="1">
      <c r="A933" s="119"/>
      <c r="B933" s="90"/>
      <c r="C933" s="119"/>
      <c r="D933" s="332"/>
      <c r="E933" s="90"/>
      <c r="F933" s="92"/>
      <c r="G933" s="92"/>
      <c r="H933" s="92"/>
      <c r="I933" s="119"/>
      <c r="J933" s="119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119"/>
      <c r="V933" s="119"/>
      <c r="W933" s="119"/>
      <c r="X933" s="119"/>
      <c r="Y933" s="119"/>
      <c r="Z933" s="23"/>
      <c r="AA933" s="119"/>
      <c r="AB933" s="337"/>
      <c r="AC933" s="115"/>
      <c r="AD933" s="102"/>
      <c r="AE933" s="4"/>
      <c r="AF933" s="103"/>
      <c r="AG933" s="104"/>
      <c r="AH933" s="105"/>
      <c r="AI933" s="106"/>
      <c r="AJ933" s="109"/>
      <c r="AK933" s="111"/>
      <c r="AL933" s="338"/>
      <c r="AM933" s="339"/>
      <c r="AN933" s="340"/>
      <c r="AO933" s="341"/>
      <c r="AP933" s="115"/>
      <c r="AQ933" s="341"/>
      <c r="AR933" s="115"/>
      <c r="AS933" s="341"/>
      <c r="AT933" s="115"/>
      <c r="AU933" s="341"/>
      <c r="AV933" s="115"/>
      <c r="AW933" s="115"/>
      <c r="AX933" s="115"/>
      <c r="AY933" s="115"/>
      <c r="AZ933" s="119"/>
      <c r="CD933" s="119"/>
    </row>
    <row r="934" ht="21.0" customHeight="1">
      <c r="A934" s="119"/>
      <c r="B934" s="90"/>
      <c r="C934" s="119"/>
      <c r="D934" s="332"/>
      <c r="E934" s="90"/>
      <c r="F934" s="92"/>
      <c r="G934" s="92"/>
      <c r="H934" s="92"/>
      <c r="I934" s="119"/>
      <c r="J934" s="119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119"/>
      <c r="V934" s="119"/>
      <c r="W934" s="119"/>
      <c r="X934" s="119"/>
      <c r="Y934" s="119"/>
      <c r="Z934" s="23"/>
      <c r="AA934" s="119"/>
      <c r="AB934" s="337"/>
      <c r="AC934" s="115"/>
      <c r="AD934" s="102"/>
      <c r="AE934" s="4"/>
      <c r="AF934" s="103"/>
      <c r="AG934" s="104"/>
      <c r="AH934" s="105"/>
      <c r="AI934" s="106"/>
      <c r="AJ934" s="109"/>
      <c r="AK934" s="111"/>
      <c r="AL934" s="338"/>
      <c r="AM934" s="339"/>
      <c r="AN934" s="340"/>
      <c r="AO934" s="341"/>
      <c r="AP934" s="115"/>
      <c r="AQ934" s="341"/>
      <c r="AR934" s="115"/>
      <c r="AS934" s="341"/>
      <c r="AT934" s="115"/>
      <c r="AU934" s="341"/>
      <c r="AV934" s="115"/>
      <c r="AW934" s="115"/>
      <c r="AX934" s="115"/>
      <c r="AY934" s="115"/>
      <c r="AZ934" s="119"/>
      <c r="CD934" s="119"/>
    </row>
    <row r="935" ht="21.0" customHeight="1">
      <c r="A935" s="119"/>
      <c r="B935" s="90"/>
      <c r="C935" s="119"/>
      <c r="D935" s="332"/>
      <c r="E935" s="90"/>
      <c r="F935" s="92"/>
      <c r="G935" s="92"/>
      <c r="H935" s="92"/>
      <c r="I935" s="119"/>
      <c r="J935" s="119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119"/>
      <c r="V935" s="119"/>
      <c r="W935" s="119"/>
      <c r="X935" s="119"/>
      <c r="Y935" s="119"/>
      <c r="Z935" s="23"/>
      <c r="AA935" s="119"/>
      <c r="AB935" s="337"/>
      <c r="AC935" s="115"/>
      <c r="AD935" s="102"/>
      <c r="AE935" s="4"/>
      <c r="AF935" s="103"/>
      <c r="AG935" s="104"/>
      <c r="AH935" s="105"/>
      <c r="AI935" s="106"/>
      <c r="AJ935" s="109"/>
      <c r="AK935" s="111"/>
      <c r="AL935" s="338"/>
      <c r="AM935" s="339"/>
      <c r="AN935" s="340"/>
      <c r="AO935" s="341"/>
      <c r="AP935" s="115"/>
      <c r="AQ935" s="341"/>
      <c r="AR935" s="115"/>
      <c r="AS935" s="341"/>
      <c r="AT935" s="115"/>
      <c r="AU935" s="341"/>
      <c r="AV935" s="115"/>
      <c r="AW935" s="115"/>
      <c r="AX935" s="115"/>
      <c r="AY935" s="115"/>
      <c r="AZ935" s="119"/>
      <c r="CD935" s="119"/>
    </row>
    <row r="936" ht="21.0" customHeight="1">
      <c r="A936" s="119"/>
      <c r="B936" s="90"/>
      <c r="C936" s="119"/>
      <c r="D936" s="332"/>
      <c r="E936" s="90"/>
      <c r="F936" s="92"/>
      <c r="G936" s="92"/>
      <c r="H936" s="92"/>
      <c r="I936" s="119"/>
      <c r="J936" s="119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119"/>
      <c r="V936" s="119"/>
      <c r="W936" s="119"/>
      <c r="X936" s="119"/>
      <c r="Y936" s="119"/>
      <c r="Z936" s="23"/>
      <c r="AA936" s="119"/>
      <c r="AB936" s="337"/>
      <c r="AC936" s="115"/>
      <c r="AD936" s="102"/>
      <c r="AE936" s="4"/>
      <c r="AF936" s="103"/>
      <c r="AG936" s="104"/>
      <c r="AH936" s="105"/>
      <c r="AI936" s="106"/>
      <c r="AJ936" s="109"/>
      <c r="AK936" s="111"/>
      <c r="AL936" s="338"/>
      <c r="AM936" s="339"/>
      <c r="AN936" s="340"/>
      <c r="AO936" s="341"/>
      <c r="AP936" s="115"/>
      <c r="AQ936" s="341"/>
      <c r="AR936" s="115"/>
      <c r="AS936" s="341"/>
      <c r="AT936" s="115"/>
      <c r="AU936" s="341"/>
      <c r="AV936" s="115"/>
      <c r="AW936" s="115"/>
      <c r="AX936" s="115"/>
      <c r="AY936" s="115"/>
      <c r="AZ936" s="119"/>
      <c r="CD936" s="119"/>
    </row>
    <row r="937" ht="21.0" customHeight="1">
      <c r="A937" s="119"/>
      <c r="B937" s="90"/>
      <c r="C937" s="119"/>
      <c r="D937" s="332"/>
      <c r="E937" s="90"/>
      <c r="F937" s="92"/>
      <c r="G937" s="92"/>
      <c r="H937" s="92"/>
      <c r="I937" s="119"/>
      <c r="J937" s="119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119"/>
      <c r="V937" s="119"/>
      <c r="W937" s="119"/>
      <c r="X937" s="119"/>
      <c r="Y937" s="119"/>
      <c r="Z937" s="23"/>
      <c r="AA937" s="119"/>
      <c r="AB937" s="337"/>
      <c r="AC937" s="115"/>
      <c r="AD937" s="102"/>
      <c r="AE937" s="4"/>
      <c r="AF937" s="103"/>
      <c r="AG937" s="104"/>
      <c r="AH937" s="105"/>
      <c r="AI937" s="106"/>
      <c r="AJ937" s="109"/>
      <c r="AK937" s="111"/>
      <c r="AL937" s="338"/>
      <c r="AM937" s="339"/>
      <c r="AN937" s="340"/>
      <c r="AO937" s="341"/>
      <c r="AP937" s="115"/>
      <c r="AQ937" s="341"/>
      <c r="AR937" s="115"/>
      <c r="AS937" s="341"/>
      <c r="AT937" s="115"/>
      <c r="AU937" s="341"/>
      <c r="AV937" s="115"/>
      <c r="AW937" s="115"/>
      <c r="AX937" s="115"/>
      <c r="AY937" s="115"/>
      <c r="AZ937" s="119"/>
      <c r="CD937" s="119"/>
    </row>
    <row r="938" ht="21.0" customHeight="1">
      <c r="A938" s="119"/>
      <c r="B938" s="90"/>
      <c r="C938" s="119"/>
      <c r="D938" s="332"/>
      <c r="E938" s="90"/>
      <c r="F938" s="92"/>
      <c r="G938" s="92"/>
      <c r="H938" s="92"/>
      <c r="I938" s="119"/>
      <c r="J938" s="119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119"/>
      <c r="V938" s="119"/>
      <c r="W938" s="119"/>
      <c r="X938" s="119"/>
      <c r="Y938" s="119"/>
      <c r="Z938" s="23"/>
      <c r="AA938" s="119"/>
      <c r="AB938" s="337"/>
      <c r="AC938" s="115"/>
      <c r="AD938" s="102"/>
      <c r="AE938" s="4"/>
      <c r="AF938" s="103"/>
      <c r="AG938" s="104"/>
      <c r="AH938" s="105"/>
      <c r="AI938" s="106"/>
      <c r="AJ938" s="109"/>
      <c r="AK938" s="111"/>
      <c r="AL938" s="338"/>
      <c r="AM938" s="339"/>
      <c r="AN938" s="340"/>
      <c r="AO938" s="341"/>
      <c r="AP938" s="115"/>
      <c r="AQ938" s="341"/>
      <c r="AR938" s="115"/>
      <c r="AS938" s="341"/>
      <c r="AT938" s="115"/>
      <c r="AU938" s="341"/>
      <c r="AV938" s="115"/>
      <c r="AW938" s="115"/>
      <c r="AX938" s="115"/>
      <c r="AY938" s="115"/>
      <c r="AZ938" s="119"/>
      <c r="CD938" s="119"/>
    </row>
    <row r="939" ht="21.0" customHeight="1">
      <c r="A939" s="119"/>
      <c r="B939" s="90"/>
      <c r="C939" s="119"/>
      <c r="D939" s="332"/>
      <c r="E939" s="90"/>
      <c r="F939" s="92"/>
      <c r="G939" s="92"/>
      <c r="H939" s="92"/>
      <c r="I939" s="119"/>
      <c r="J939" s="119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119"/>
      <c r="V939" s="119"/>
      <c r="W939" s="119"/>
      <c r="X939" s="119"/>
      <c r="Y939" s="119"/>
      <c r="Z939" s="23"/>
      <c r="AA939" s="119"/>
      <c r="AB939" s="337"/>
      <c r="AC939" s="115"/>
      <c r="AD939" s="102"/>
      <c r="AE939" s="4"/>
      <c r="AF939" s="103"/>
      <c r="AG939" s="104"/>
      <c r="AH939" s="105"/>
      <c r="AI939" s="106"/>
      <c r="AJ939" s="109"/>
      <c r="AK939" s="111"/>
      <c r="AL939" s="338"/>
      <c r="AM939" s="339"/>
      <c r="AN939" s="340"/>
      <c r="AO939" s="341"/>
      <c r="AP939" s="115"/>
      <c r="AQ939" s="341"/>
      <c r="AR939" s="115"/>
      <c r="AS939" s="341"/>
      <c r="AT939" s="115"/>
      <c r="AU939" s="341"/>
      <c r="AV939" s="115"/>
      <c r="AW939" s="115"/>
      <c r="AX939" s="115"/>
      <c r="AY939" s="115"/>
      <c r="AZ939" s="119"/>
      <c r="CD939" s="119"/>
    </row>
    <row r="940" ht="21.0" customHeight="1">
      <c r="A940" s="119"/>
      <c r="B940" s="90"/>
      <c r="C940" s="119"/>
      <c r="D940" s="332"/>
      <c r="E940" s="90"/>
      <c r="F940" s="92"/>
      <c r="G940" s="92"/>
      <c r="H940" s="92"/>
      <c r="I940" s="119"/>
      <c r="J940" s="119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119"/>
      <c r="V940" s="119"/>
      <c r="W940" s="119"/>
      <c r="X940" s="119"/>
      <c r="Y940" s="119"/>
      <c r="Z940" s="23"/>
      <c r="AA940" s="119"/>
      <c r="AB940" s="337"/>
      <c r="AC940" s="115"/>
      <c r="AD940" s="102"/>
      <c r="AE940" s="4"/>
      <c r="AF940" s="103"/>
      <c r="AG940" s="104"/>
      <c r="AH940" s="105"/>
      <c r="AI940" s="106"/>
      <c r="AJ940" s="109"/>
      <c r="AK940" s="111"/>
      <c r="AL940" s="338"/>
      <c r="AM940" s="339"/>
      <c r="AN940" s="340"/>
      <c r="AO940" s="341"/>
      <c r="AP940" s="115"/>
      <c r="AQ940" s="341"/>
      <c r="AR940" s="115"/>
      <c r="AS940" s="341"/>
      <c r="AT940" s="115"/>
      <c r="AU940" s="341"/>
      <c r="AV940" s="115"/>
      <c r="AW940" s="115"/>
      <c r="AX940" s="115"/>
      <c r="AY940" s="115"/>
      <c r="AZ940" s="119"/>
      <c r="CD940" s="119"/>
    </row>
    <row r="941" ht="21.0" customHeight="1">
      <c r="A941" s="119"/>
      <c r="B941" s="90"/>
      <c r="C941" s="119"/>
      <c r="D941" s="332"/>
      <c r="E941" s="90"/>
      <c r="F941" s="92"/>
      <c r="G941" s="92"/>
      <c r="H941" s="92"/>
      <c r="I941" s="119"/>
      <c r="J941" s="119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119"/>
      <c r="V941" s="119"/>
      <c r="W941" s="119"/>
      <c r="X941" s="119"/>
      <c r="Y941" s="119"/>
      <c r="Z941" s="23"/>
      <c r="AA941" s="119"/>
      <c r="AB941" s="337"/>
      <c r="AC941" s="115"/>
      <c r="AD941" s="102"/>
      <c r="AE941" s="4"/>
      <c r="AF941" s="103"/>
      <c r="AG941" s="104"/>
      <c r="AH941" s="105"/>
      <c r="AI941" s="106"/>
      <c r="AJ941" s="109"/>
      <c r="AK941" s="111"/>
      <c r="AL941" s="338"/>
      <c r="AM941" s="339"/>
      <c r="AN941" s="340"/>
      <c r="AO941" s="341"/>
      <c r="AP941" s="115"/>
      <c r="AQ941" s="341"/>
      <c r="AR941" s="115"/>
      <c r="AS941" s="341"/>
      <c r="AT941" s="115"/>
      <c r="AU941" s="341"/>
      <c r="AV941" s="115"/>
      <c r="AW941" s="115"/>
      <c r="AX941" s="115"/>
      <c r="AY941" s="115"/>
      <c r="AZ941" s="119"/>
      <c r="CD941" s="119"/>
    </row>
    <row r="942" ht="21.0" customHeight="1">
      <c r="A942" s="119"/>
      <c r="B942" s="90"/>
      <c r="C942" s="119"/>
      <c r="D942" s="332"/>
      <c r="E942" s="90"/>
      <c r="F942" s="92"/>
      <c r="G942" s="92"/>
      <c r="H942" s="92"/>
      <c r="I942" s="119"/>
      <c r="J942" s="119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119"/>
      <c r="V942" s="119"/>
      <c r="W942" s="119"/>
      <c r="X942" s="119"/>
      <c r="Y942" s="119"/>
      <c r="Z942" s="23"/>
      <c r="AA942" s="119"/>
      <c r="AB942" s="337"/>
      <c r="AC942" s="115"/>
      <c r="AD942" s="102"/>
      <c r="AE942" s="4"/>
      <c r="AF942" s="103"/>
      <c r="AG942" s="104"/>
      <c r="AH942" s="105"/>
      <c r="AI942" s="106"/>
      <c r="AJ942" s="109"/>
      <c r="AK942" s="111"/>
      <c r="AL942" s="338"/>
      <c r="AM942" s="339"/>
      <c r="AN942" s="340"/>
      <c r="AO942" s="341"/>
      <c r="AP942" s="115"/>
      <c r="AQ942" s="341"/>
      <c r="AR942" s="115"/>
      <c r="AS942" s="341"/>
      <c r="AT942" s="115"/>
      <c r="AU942" s="341"/>
      <c r="AV942" s="115"/>
      <c r="AW942" s="115"/>
      <c r="AX942" s="115"/>
      <c r="AY942" s="115"/>
      <c r="AZ942" s="119"/>
      <c r="CD942" s="119"/>
    </row>
    <row r="943" ht="21.0" customHeight="1">
      <c r="A943" s="119"/>
      <c r="B943" s="90"/>
      <c r="C943" s="119"/>
      <c r="D943" s="332"/>
      <c r="E943" s="90"/>
      <c r="F943" s="92"/>
      <c r="G943" s="92"/>
      <c r="H943" s="92"/>
      <c r="I943" s="119"/>
      <c r="J943" s="119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119"/>
      <c r="V943" s="119"/>
      <c r="W943" s="119"/>
      <c r="X943" s="119"/>
      <c r="Y943" s="119"/>
      <c r="Z943" s="23"/>
      <c r="AA943" s="119"/>
      <c r="AB943" s="337"/>
      <c r="AC943" s="115"/>
      <c r="AD943" s="102"/>
      <c r="AE943" s="4"/>
      <c r="AF943" s="103"/>
      <c r="AG943" s="104"/>
      <c r="AH943" s="105"/>
      <c r="AI943" s="106"/>
      <c r="AJ943" s="109"/>
      <c r="AK943" s="111"/>
      <c r="AL943" s="338"/>
      <c r="AM943" s="339"/>
      <c r="AN943" s="340"/>
      <c r="AO943" s="341"/>
      <c r="AP943" s="115"/>
      <c r="AQ943" s="341"/>
      <c r="AR943" s="115"/>
      <c r="AS943" s="341"/>
      <c r="AT943" s="115"/>
      <c r="AU943" s="341"/>
      <c r="AV943" s="115"/>
      <c r="AW943" s="115"/>
      <c r="AX943" s="115"/>
      <c r="AY943" s="115"/>
      <c r="AZ943" s="119"/>
      <c r="CD943" s="119"/>
    </row>
    <row r="944" ht="21.0" customHeight="1">
      <c r="A944" s="119"/>
      <c r="B944" s="90"/>
      <c r="C944" s="119"/>
      <c r="D944" s="332"/>
      <c r="E944" s="90"/>
      <c r="F944" s="92"/>
      <c r="G944" s="92"/>
      <c r="H944" s="92"/>
      <c r="I944" s="119"/>
      <c r="J944" s="119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119"/>
      <c r="V944" s="119"/>
      <c r="W944" s="119"/>
      <c r="X944" s="119"/>
      <c r="Y944" s="119"/>
      <c r="Z944" s="23"/>
      <c r="AA944" s="119"/>
      <c r="AB944" s="337"/>
      <c r="AC944" s="115"/>
      <c r="AD944" s="102"/>
      <c r="AE944" s="4"/>
      <c r="AF944" s="103"/>
      <c r="AG944" s="104"/>
      <c r="AH944" s="105"/>
      <c r="AI944" s="106"/>
      <c r="AJ944" s="109"/>
      <c r="AK944" s="111"/>
      <c r="AL944" s="338"/>
      <c r="AM944" s="339"/>
      <c r="AN944" s="340"/>
      <c r="AO944" s="341"/>
      <c r="AP944" s="115"/>
      <c r="AQ944" s="341"/>
      <c r="AR944" s="115"/>
      <c r="AS944" s="341"/>
      <c r="AT944" s="115"/>
      <c r="AU944" s="341"/>
      <c r="AV944" s="115"/>
      <c r="AW944" s="115"/>
      <c r="AX944" s="115"/>
      <c r="AY944" s="115"/>
      <c r="AZ944" s="119"/>
      <c r="CD944" s="119"/>
    </row>
    <row r="945" ht="21.0" customHeight="1">
      <c r="A945" s="119"/>
      <c r="B945" s="90"/>
      <c r="C945" s="119"/>
      <c r="D945" s="332"/>
      <c r="E945" s="90"/>
      <c r="F945" s="92"/>
      <c r="G945" s="92"/>
      <c r="H945" s="92"/>
      <c r="I945" s="119"/>
      <c r="J945" s="119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119"/>
      <c r="V945" s="119"/>
      <c r="W945" s="119"/>
      <c r="X945" s="119"/>
      <c r="Y945" s="119"/>
      <c r="Z945" s="23"/>
      <c r="AA945" s="119"/>
      <c r="AB945" s="337"/>
      <c r="AC945" s="115"/>
      <c r="AD945" s="102"/>
      <c r="AE945" s="4"/>
      <c r="AF945" s="103"/>
      <c r="AG945" s="104"/>
      <c r="AH945" s="105"/>
      <c r="AI945" s="106"/>
      <c r="AJ945" s="109"/>
      <c r="AK945" s="111"/>
      <c r="AL945" s="338"/>
      <c r="AM945" s="339"/>
      <c r="AN945" s="340"/>
      <c r="AO945" s="341"/>
      <c r="AP945" s="115"/>
      <c r="AQ945" s="341"/>
      <c r="AR945" s="115"/>
      <c r="AS945" s="341"/>
      <c r="AT945" s="115"/>
      <c r="AU945" s="341"/>
      <c r="AV945" s="115"/>
      <c r="AW945" s="115"/>
      <c r="AX945" s="115"/>
      <c r="AY945" s="115"/>
      <c r="AZ945" s="119"/>
      <c r="CD945" s="119"/>
    </row>
    <row r="946" ht="21.0" customHeight="1">
      <c r="A946" s="119"/>
      <c r="B946" s="90"/>
      <c r="C946" s="119"/>
      <c r="D946" s="332"/>
      <c r="E946" s="90"/>
      <c r="F946" s="92"/>
      <c r="G946" s="92"/>
      <c r="H946" s="92"/>
      <c r="I946" s="119"/>
      <c r="J946" s="119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119"/>
      <c r="V946" s="119"/>
      <c r="W946" s="119"/>
      <c r="X946" s="119"/>
      <c r="Y946" s="119"/>
      <c r="Z946" s="23"/>
      <c r="AA946" s="119"/>
      <c r="AB946" s="337"/>
      <c r="AC946" s="115"/>
      <c r="AD946" s="102"/>
      <c r="AE946" s="4"/>
      <c r="AF946" s="103"/>
      <c r="AG946" s="104"/>
      <c r="AH946" s="105"/>
      <c r="AI946" s="106"/>
      <c r="AJ946" s="109"/>
      <c r="AK946" s="111"/>
      <c r="AL946" s="338"/>
      <c r="AM946" s="339"/>
      <c r="AN946" s="340"/>
      <c r="AO946" s="341"/>
      <c r="AP946" s="115"/>
      <c r="AQ946" s="341"/>
      <c r="AR946" s="115"/>
      <c r="AS946" s="341"/>
      <c r="AT946" s="115"/>
      <c r="AU946" s="341"/>
      <c r="AV946" s="115"/>
      <c r="AW946" s="115"/>
      <c r="AX946" s="115"/>
      <c r="AY946" s="115"/>
      <c r="AZ946" s="119"/>
      <c r="CD946" s="119"/>
    </row>
    <row r="947" ht="21.0" customHeight="1">
      <c r="A947" s="119"/>
      <c r="B947" s="90"/>
      <c r="C947" s="119"/>
      <c r="D947" s="332"/>
      <c r="E947" s="90"/>
      <c r="F947" s="92"/>
      <c r="G947" s="92"/>
      <c r="H947" s="92"/>
      <c r="I947" s="119"/>
      <c r="J947" s="119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119"/>
      <c r="V947" s="119"/>
      <c r="W947" s="119"/>
      <c r="X947" s="119"/>
      <c r="Y947" s="119"/>
      <c r="Z947" s="23"/>
      <c r="AA947" s="119"/>
      <c r="AB947" s="337"/>
      <c r="AC947" s="115"/>
      <c r="AD947" s="102"/>
      <c r="AE947" s="4"/>
      <c r="AF947" s="103"/>
      <c r="AG947" s="104"/>
      <c r="AH947" s="105"/>
      <c r="AI947" s="106"/>
      <c r="AJ947" s="109"/>
      <c r="AK947" s="111"/>
      <c r="AL947" s="338"/>
      <c r="AM947" s="339"/>
      <c r="AN947" s="340"/>
      <c r="AO947" s="341"/>
      <c r="AP947" s="115"/>
      <c r="AQ947" s="341"/>
      <c r="AR947" s="115"/>
      <c r="AS947" s="341"/>
      <c r="AT947" s="115"/>
      <c r="AU947" s="341"/>
      <c r="AV947" s="115"/>
      <c r="AW947" s="115"/>
      <c r="AX947" s="115"/>
      <c r="AY947" s="115"/>
      <c r="AZ947" s="119"/>
      <c r="CD947" s="119"/>
    </row>
    <row r="948" ht="21.0" customHeight="1">
      <c r="A948" s="119"/>
      <c r="B948" s="90"/>
      <c r="C948" s="119"/>
      <c r="D948" s="332"/>
      <c r="E948" s="90"/>
      <c r="F948" s="92"/>
      <c r="G948" s="92"/>
      <c r="H948" s="92"/>
      <c r="I948" s="119"/>
      <c r="J948" s="119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119"/>
      <c r="V948" s="119"/>
      <c r="W948" s="119"/>
      <c r="X948" s="119"/>
      <c r="Y948" s="119"/>
      <c r="Z948" s="23"/>
      <c r="AA948" s="119"/>
      <c r="AB948" s="337"/>
      <c r="AC948" s="115"/>
      <c r="AD948" s="102"/>
      <c r="AE948" s="4"/>
      <c r="AF948" s="103"/>
      <c r="AG948" s="104"/>
      <c r="AH948" s="105"/>
      <c r="AI948" s="106"/>
      <c r="AJ948" s="109"/>
      <c r="AK948" s="111"/>
      <c r="AL948" s="338"/>
      <c r="AM948" s="339"/>
      <c r="AN948" s="340"/>
      <c r="AO948" s="341"/>
      <c r="AP948" s="115"/>
      <c r="AQ948" s="341"/>
      <c r="AR948" s="115"/>
      <c r="AS948" s="341"/>
      <c r="AT948" s="115"/>
      <c r="AU948" s="341"/>
      <c r="AV948" s="115"/>
      <c r="AW948" s="115"/>
      <c r="AX948" s="115"/>
      <c r="AY948" s="115"/>
      <c r="AZ948" s="119"/>
      <c r="CD948" s="119"/>
    </row>
    <row r="949" ht="21.0" customHeight="1">
      <c r="A949" s="119"/>
      <c r="B949" s="90"/>
      <c r="C949" s="119"/>
      <c r="D949" s="332"/>
      <c r="E949" s="90"/>
      <c r="F949" s="92"/>
      <c r="G949" s="92"/>
      <c r="H949" s="92"/>
      <c r="I949" s="119"/>
      <c r="J949" s="119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119"/>
      <c r="V949" s="119"/>
      <c r="W949" s="119"/>
      <c r="X949" s="119"/>
      <c r="Y949" s="119"/>
      <c r="Z949" s="23"/>
      <c r="AA949" s="119"/>
      <c r="AB949" s="337"/>
      <c r="AC949" s="115"/>
      <c r="AD949" s="102"/>
      <c r="AE949" s="4"/>
      <c r="AF949" s="103"/>
      <c r="AG949" s="104"/>
      <c r="AH949" s="105"/>
      <c r="AI949" s="106"/>
      <c r="AJ949" s="109"/>
      <c r="AK949" s="111"/>
      <c r="AL949" s="338"/>
      <c r="AM949" s="339"/>
      <c r="AN949" s="340"/>
      <c r="AO949" s="341"/>
      <c r="AP949" s="115"/>
      <c r="AQ949" s="341"/>
      <c r="AR949" s="115"/>
      <c r="AS949" s="341"/>
      <c r="AT949" s="115"/>
      <c r="AU949" s="341"/>
      <c r="AV949" s="115"/>
      <c r="AW949" s="115"/>
      <c r="AX949" s="115"/>
      <c r="AY949" s="115"/>
      <c r="AZ949" s="119"/>
      <c r="CD949" s="119"/>
    </row>
    <row r="950" ht="21.0" customHeight="1">
      <c r="A950" s="119"/>
      <c r="B950" s="90"/>
      <c r="C950" s="119"/>
      <c r="D950" s="332"/>
      <c r="E950" s="90"/>
      <c r="F950" s="92"/>
      <c r="G950" s="92"/>
      <c r="H950" s="92"/>
      <c r="I950" s="119"/>
      <c r="J950" s="119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119"/>
      <c r="V950" s="119"/>
      <c r="W950" s="119"/>
      <c r="X950" s="119"/>
      <c r="Y950" s="119"/>
      <c r="Z950" s="23"/>
      <c r="AA950" s="119"/>
      <c r="AB950" s="337"/>
      <c r="AC950" s="115"/>
      <c r="AD950" s="102"/>
      <c r="AE950" s="4"/>
      <c r="AF950" s="103"/>
      <c r="AG950" s="104"/>
      <c r="AH950" s="105"/>
      <c r="AI950" s="106"/>
      <c r="AJ950" s="109"/>
      <c r="AK950" s="111"/>
      <c r="AL950" s="338"/>
      <c r="AM950" s="339"/>
      <c r="AN950" s="340"/>
      <c r="AO950" s="341"/>
      <c r="AP950" s="115"/>
      <c r="AQ950" s="341"/>
      <c r="AR950" s="115"/>
      <c r="AS950" s="341"/>
      <c r="AT950" s="115"/>
      <c r="AU950" s="341"/>
      <c r="AV950" s="115"/>
      <c r="AW950" s="115"/>
      <c r="AX950" s="115"/>
      <c r="AY950" s="115"/>
      <c r="AZ950" s="119"/>
      <c r="CD950" s="119"/>
    </row>
    <row r="951" ht="21.0" customHeight="1">
      <c r="A951" s="119"/>
      <c r="B951" s="90"/>
      <c r="C951" s="119"/>
      <c r="D951" s="332"/>
      <c r="E951" s="90"/>
      <c r="F951" s="92"/>
      <c r="G951" s="92"/>
      <c r="H951" s="92"/>
      <c r="I951" s="119"/>
      <c r="J951" s="119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119"/>
      <c r="V951" s="119"/>
      <c r="W951" s="119"/>
      <c r="X951" s="119"/>
      <c r="Y951" s="119"/>
      <c r="Z951" s="23"/>
      <c r="AA951" s="119"/>
      <c r="AB951" s="337"/>
      <c r="AC951" s="115"/>
      <c r="AD951" s="102"/>
      <c r="AE951" s="4"/>
      <c r="AF951" s="103"/>
      <c r="AG951" s="104"/>
      <c r="AH951" s="105"/>
      <c r="AI951" s="106"/>
      <c r="AJ951" s="109"/>
      <c r="AK951" s="111"/>
      <c r="AL951" s="338"/>
      <c r="AM951" s="339"/>
      <c r="AN951" s="340"/>
      <c r="AO951" s="341"/>
      <c r="AP951" s="115"/>
      <c r="AQ951" s="341"/>
      <c r="AR951" s="115"/>
      <c r="AS951" s="341"/>
      <c r="AT951" s="115"/>
      <c r="AU951" s="341"/>
      <c r="AV951" s="115"/>
      <c r="AW951" s="115"/>
      <c r="AX951" s="115"/>
      <c r="AY951" s="115"/>
      <c r="AZ951" s="119"/>
      <c r="CD951" s="119"/>
    </row>
    <row r="952" ht="21.0" customHeight="1">
      <c r="A952" s="119"/>
      <c r="B952" s="90"/>
      <c r="C952" s="119"/>
      <c r="D952" s="332"/>
      <c r="E952" s="90"/>
      <c r="F952" s="92"/>
      <c r="G952" s="92"/>
      <c r="H952" s="92"/>
      <c r="I952" s="119"/>
      <c r="J952" s="119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119"/>
      <c r="V952" s="119"/>
      <c r="W952" s="119"/>
      <c r="X952" s="119"/>
      <c r="Y952" s="119"/>
      <c r="Z952" s="23"/>
      <c r="AA952" s="119"/>
      <c r="AB952" s="337"/>
      <c r="AC952" s="115"/>
      <c r="AD952" s="102"/>
      <c r="AE952" s="4"/>
      <c r="AF952" s="103"/>
      <c r="AG952" s="104"/>
      <c r="AH952" s="105"/>
      <c r="AI952" s="106"/>
      <c r="AJ952" s="109"/>
      <c r="AK952" s="111"/>
      <c r="AL952" s="338"/>
      <c r="AM952" s="339"/>
      <c r="AN952" s="340"/>
      <c r="AO952" s="341"/>
      <c r="AP952" s="115"/>
      <c r="AQ952" s="341"/>
      <c r="AR952" s="115"/>
      <c r="AS952" s="341"/>
      <c r="AT952" s="115"/>
      <c r="AU952" s="341"/>
      <c r="AV952" s="115"/>
      <c r="AW952" s="115"/>
      <c r="AX952" s="115"/>
      <c r="AY952" s="115"/>
      <c r="AZ952" s="119"/>
      <c r="CD952" s="119"/>
    </row>
    <row r="953" ht="21.0" customHeight="1">
      <c r="A953" s="119"/>
      <c r="B953" s="90"/>
      <c r="C953" s="119"/>
      <c r="D953" s="332"/>
      <c r="E953" s="90"/>
      <c r="F953" s="92"/>
      <c r="G953" s="92"/>
      <c r="H953" s="92"/>
      <c r="I953" s="119"/>
      <c r="J953" s="119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119"/>
      <c r="V953" s="119"/>
      <c r="W953" s="119"/>
      <c r="X953" s="119"/>
      <c r="Y953" s="119"/>
      <c r="Z953" s="23"/>
      <c r="AA953" s="119"/>
      <c r="AB953" s="337"/>
      <c r="AC953" s="115"/>
      <c r="AD953" s="102"/>
      <c r="AE953" s="4"/>
      <c r="AF953" s="103"/>
      <c r="AG953" s="104"/>
      <c r="AH953" s="105"/>
      <c r="AI953" s="106"/>
      <c r="AJ953" s="109"/>
      <c r="AK953" s="111"/>
      <c r="AL953" s="338"/>
      <c r="AM953" s="339"/>
      <c r="AN953" s="340"/>
      <c r="AO953" s="341"/>
      <c r="AP953" s="115"/>
      <c r="AQ953" s="341"/>
      <c r="AR953" s="115"/>
      <c r="AS953" s="341"/>
      <c r="AT953" s="115"/>
      <c r="AU953" s="341"/>
      <c r="AV953" s="115"/>
      <c r="AW953" s="115"/>
      <c r="AX953" s="115"/>
      <c r="AY953" s="115"/>
      <c r="AZ953" s="119"/>
      <c r="CD953" s="119"/>
    </row>
    <row r="954" ht="21.0" customHeight="1">
      <c r="A954" s="119"/>
      <c r="B954" s="90"/>
      <c r="C954" s="119"/>
      <c r="D954" s="332"/>
      <c r="E954" s="90"/>
      <c r="F954" s="92"/>
      <c r="G954" s="92"/>
      <c r="H954" s="92"/>
      <c r="I954" s="119"/>
      <c r="J954" s="119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119"/>
      <c r="V954" s="119"/>
      <c r="W954" s="119"/>
      <c r="X954" s="119"/>
      <c r="Y954" s="119"/>
      <c r="Z954" s="23"/>
      <c r="AA954" s="119"/>
      <c r="AB954" s="337"/>
      <c r="AC954" s="115"/>
      <c r="AD954" s="102"/>
      <c r="AE954" s="4"/>
      <c r="AF954" s="103"/>
      <c r="AG954" s="104"/>
      <c r="AH954" s="105"/>
      <c r="AI954" s="106"/>
      <c r="AJ954" s="109"/>
      <c r="AK954" s="111"/>
      <c r="AL954" s="338"/>
      <c r="AM954" s="339"/>
      <c r="AN954" s="340"/>
      <c r="AO954" s="341"/>
      <c r="AP954" s="115"/>
      <c r="AQ954" s="341"/>
      <c r="AR954" s="115"/>
      <c r="AS954" s="341"/>
      <c r="AT954" s="115"/>
      <c r="AU954" s="341"/>
      <c r="AV954" s="115"/>
      <c r="AW954" s="115"/>
      <c r="AX954" s="115"/>
      <c r="AY954" s="115"/>
      <c r="AZ954" s="119"/>
      <c r="CD954" s="119"/>
    </row>
    <row r="955" ht="21.0" customHeight="1">
      <c r="A955" s="119"/>
      <c r="B955" s="90"/>
      <c r="C955" s="119"/>
      <c r="D955" s="332"/>
      <c r="E955" s="90"/>
      <c r="F955" s="92"/>
      <c r="G955" s="92"/>
      <c r="H955" s="92"/>
      <c r="I955" s="119"/>
      <c r="J955" s="119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119"/>
      <c r="V955" s="119"/>
      <c r="W955" s="119"/>
      <c r="X955" s="119"/>
      <c r="Y955" s="119"/>
      <c r="Z955" s="23"/>
      <c r="AA955" s="119"/>
      <c r="AB955" s="337"/>
      <c r="AC955" s="115"/>
      <c r="AD955" s="102"/>
      <c r="AE955" s="4"/>
      <c r="AF955" s="103"/>
      <c r="AG955" s="104"/>
      <c r="AH955" s="105"/>
      <c r="AI955" s="106"/>
      <c r="AJ955" s="109"/>
      <c r="AK955" s="111"/>
      <c r="AL955" s="338"/>
      <c r="AM955" s="339"/>
      <c r="AN955" s="340"/>
      <c r="AO955" s="341"/>
      <c r="AP955" s="115"/>
      <c r="AQ955" s="341"/>
      <c r="AR955" s="115"/>
      <c r="AS955" s="341"/>
      <c r="AT955" s="115"/>
      <c r="AU955" s="341"/>
      <c r="AV955" s="115"/>
      <c r="AW955" s="115"/>
      <c r="AX955" s="115"/>
      <c r="AY955" s="115"/>
      <c r="AZ955" s="119"/>
      <c r="CD955" s="119"/>
    </row>
    <row r="956" ht="21.0" customHeight="1">
      <c r="A956" s="119"/>
      <c r="B956" s="90"/>
      <c r="C956" s="119"/>
      <c r="D956" s="332"/>
      <c r="E956" s="90"/>
      <c r="F956" s="92"/>
      <c r="G956" s="92"/>
      <c r="H956" s="92"/>
      <c r="I956" s="119"/>
      <c r="J956" s="119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119"/>
      <c r="V956" s="119"/>
      <c r="W956" s="119"/>
      <c r="X956" s="119"/>
      <c r="Y956" s="119"/>
      <c r="Z956" s="23"/>
      <c r="AA956" s="119"/>
      <c r="AB956" s="337"/>
      <c r="AC956" s="115"/>
      <c r="AD956" s="102"/>
      <c r="AE956" s="4"/>
      <c r="AF956" s="103"/>
      <c r="AG956" s="104"/>
      <c r="AH956" s="105"/>
      <c r="AI956" s="106"/>
      <c r="AJ956" s="109"/>
      <c r="AK956" s="111"/>
      <c r="AL956" s="338"/>
      <c r="AM956" s="339"/>
      <c r="AN956" s="340"/>
      <c r="AO956" s="341"/>
      <c r="AP956" s="115"/>
      <c r="AQ956" s="341"/>
      <c r="AR956" s="115"/>
      <c r="AS956" s="341"/>
      <c r="AT956" s="115"/>
      <c r="AU956" s="341"/>
      <c r="AV956" s="115"/>
      <c r="AW956" s="115"/>
      <c r="AX956" s="115"/>
      <c r="AY956" s="115"/>
      <c r="AZ956" s="119"/>
      <c r="CD956" s="119"/>
    </row>
    <row r="957" ht="21.0" customHeight="1">
      <c r="A957" s="119"/>
      <c r="B957" s="90"/>
      <c r="C957" s="119"/>
      <c r="D957" s="332"/>
      <c r="E957" s="90"/>
      <c r="F957" s="92"/>
      <c r="G957" s="92"/>
      <c r="H957" s="92"/>
      <c r="I957" s="119"/>
      <c r="J957" s="119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119"/>
      <c r="V957" s="119"/>
      <c r="W957" s="119"/>
      <c r="X957" s="119"/>
      <c r="Y957" s="119"/>
      <c r="Z957" s="23"/>
      <c r="AA957" s="119"/>
      <c r="AB957" s="337"/>
      <c r="AC957" s="115"/>
      <c r="AD957" s="102"/>
      <c r="AE957" s="4"/>
      <c r="AF957" s="103"/>
      <c r="AG957" s="104"/>
      <c r="AH957" s="105"/>
      <c r="AI957" s="106"/>
      <c r="AJ957" s="109"/>
      <c r="AK957" s="111"/>
      <c r="AL957" s="338"/>
      <c r="AM957" s="339"/>
      <c r="AN957" s="340"/>
      <c r="AO957" s="341"/>
      <c r="AP957" s="115"/>
      <c r="AQ957" s="341"/>
      <c r="AR957" s="115"/>
      <c r="AS957" s="341"/>
      <c r="AT957" s="115"/>
      <c r="AU957" s="341"/>
      <c r="AV957" s="115"/>
      <c r="AW957" s="115"/>
      <c r="AX957" s="115"/>
      <c r="AY957" s="115"/>
      <c r="AZ957" s="119"/>
      <c r="CD957" s="119"/>
    </row>
    <row r="958" ht="21.0" customHeight="1">
      <c r="A958" s="119"/>
      <c r="B958" s="90"/>
      <c r="C958" s="119"/>
      <c r="D958" s="332"/>
      <c r="E958" s="90"/>
      <c r="F958" s="92"/>
      <c r="G958" s="92"/>
      <c r="H958" s="92"/>
      <c r="I958" s="119"/>
      <c r="J958" s="119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119"/>
      <c r="V958" s="119"/>
      <c r="W958" s="119"/>
      <c r="X958" s="119"/>
      <c r="Y958" s="119"/>
      <c r="Z958" s="23"/>
      <c r="AA958" s="119"/>
      <c r="AB958" s="337"/>
      <c r="AC958" s="115"/>
      <c r="AD958" s="102"/>
      <c r="AE958" s="4"/>
      <c r="AF958" s="103"/>
      <c r="AG958" s="104"/>
      <c r="AH958" s="105"/>
      <c r="AI958" s="106"/>
      <c r="AJ958" s="109"/>
      <c r="AK958" s="111"/>
      <c r="AL958" s="338"/>
      <c r="AM958" s="339"/>
      <c r="AN958" s="340"/>
      <c r="AO958" s="341"/>
      <c r="AP958" s="115"/>
      <c r="AQ958" s="341"/>
      <c r="AR958" s="115"/>
      <c r="AS958" s="341"/>
      <c r="AT958" s="115"/>
      <c r="AU958" s="341"/>
      <c r="AV958" s="115"/>
      <c r="AW958" s="115"/>
      <c r="AX958" s="115"/>
      <c r="AY958" s="115"/>
      <c r="AZ958" s="119"/>
      <c r="CD958" s="119"/>
    </row>
    <row r="959" ht="21.0" customHeight="1">
      <c r="A959" s="119"/>
      <c r="B959" s="90"/>
      <c r="C959" s="119"/>
      <c r="D959" s="332"/>
      <c r="E959" s="90"/>
      <c r="F959" s="92"/>
      <c r="G959" s="92"/>
      <c r="H959" s="92"/>
      <c r="I959" s="119"/>
      <c r="J959" s="119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119"/>
      <c r="V959" s="119"/>
      <c r="W959" s="119"/>
      <c r="X959" s="119"/>
      <c r="Y959" s="119"/>
      <c r="Z959" s="23"/>
      <c r="AA959" s="119"/>
      <c r="AB959" s="337"/>
      <c r="AC959" s="115"/>
      <c r="AD959" s="102"/>
      <c r="AE959" s="4"/>
      <c r="AF959" s="103"/>
      <c r="AG959" s="104"/>
      <c r="AH959" s="105"/>
      <c r="AI959" s="106"/>
      <c r="AJ959" s="109"/>
      <c r="AK959" s="111"/>
      <c r="AL959" s="338"/>
      <c r="AM959" s="339"/>
      <c r="AN959" s="340"/>
      <c r="AO959" s="341"/>
      <c r="AP959" s="115"/>
      <c r="AQ959" s="341"/>
      <c r="AR959" s="115"/>
      <c r="AS959" s="341"/>
      <c r="AT959" s="115"/>
      <c r="AU959" s="341"/>
      <c r="AV959" s="115"/>
      <c r="AW959" s="115"/>
      <c r="AX959" s="115"/>
      <c r="AY959" s="115"/>
      <c r="AZ959" s="119"/>
      <c r="CD959" s="119"/>
    </row>
    <row r="960" ht="21.0" customHeight="1">
      <c r="A960" s="119"/>
      <c r="B960" s="90"/>
      <c r="C960" s="119"/>
      <c r="D960" s="332"/>
      <c r="E960" s="90"/>
      <c r="F960" s="92"/>
      <c r="G960" s="92"/>
      <c r="H960" s="92"/>
      <c r="I960" s="119"/>
      <c r="J960" s="119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119"/>
      <c r="V960" s="119"/>
      <c r="W960" s="119"/>
      <c r="X960" s="119"/>
      <c r="Y960" s="119"/>
      <c r="Z960" s="23"/>
      <c r="AA960" s="119"/>
      <c r="AB960" s="337"/>
      <c r="AC960" s="115"/>
      <c r="AD960" s="102"/>
      <c r="AE960" s="4"/>
      <c r="AF960" s="103"/>
      <c r="AG960" s="104"/>
      <c r="AH960" s="105"/>
      <c r="AI960" s="106"/>
      <c r="AJ960" s="109"/>
      <c r="AK960" s="111"/>
      <c r="AL960" s="338"/>
      <c r="AM960" s="339"/>
      <c r="AN960" s="340"/>
      <c r="AO960" s="341"/>
      <c r="AP960" s="115"/>
      <c r="AQ960" s="341"/>
      <c r="AR960" s="115"/>
      <c r="AS960" s="341"/>
      <c r="AT960" s="115"/>
      <c r="AU960" s="341"/>
      <c r="AV960" s="115"/>
      <c r="AW960" s="115"/>
      <c r="AX960" s="115"/>
      <c r="AY960" s="115"/>
      <c r="AZ960" s="119"/>
      <c r="CD960" s="119"/>
    </row>
    <row r="961" ht="21.0" customHeight="1">
      <c r="A961" s="119"/>
      <c r="B961" s="90"/>
      <c r="C961" s="119"/>
      <c r="D961" s="332"/>
      <c r="E961" s="90"/>
      <c r="F961" s="92"/>
      <c r="G961" s="92"/>
      <c r="H961" s="92"/>
      <c r="I961" s="119"/>
      <c r="J961" s="119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119"/>
      <c r="V961" s="119"/>
      <c r="W961" s="119"/>
      <c r="X961" s="119"/>
      <c r="Y961" s="119"/>
      <c r="Z961" s="23"/>
      <c r="AA961" s="119"/>
      <c r="AB961" s="337"/>
      <c r="AC961" s="115"/>
      <c r="AD961" s="102"/>
      <c r="AE961" s="4"/>
      <c r="AF961" s="103"/>
      <c r="AG961" s="104"/>
      <c r="AH961" s="105"/>
      <c r="AI961" s="106"/>
      <c r="AJ961" s="109"/>
      <c r="AK961" s="111"/>
      <c r="AL961" s="338"/>
      <c r="AM961" s="339"/>
      <c r="AN961" s="340"/>
      <c r="AO961" s="341"/>
      <c r="AP961" s="115"/>
      <c r="AQ961" s="341"/>
      <c r="AR961" s="115"/>
      <c r="AS961" s="341"/>
      <c r="AT961" s="115"/>
      <c r="AU961" s="341"/>
      <c r="AV961" s="115"/>
      <c r="AW961" s="115"/>
      <c r="AX961" s="115"/>
      <c r="AY961" s="115"/>
      <c r="AZ961" s="119"/>
      <c r="CD961" s="119"/>
    </row>
    <row r="962" ht="21.0" customHeight="1">
      <c r="A962" s="119"/>
      <c r="B962" s="90"/>
      <c r="C962" s="119"/>
      <c r="D962" s="332"/>
      <c r="E962" s="90"/>
      <c r="F962" s="92"/>
      <c r="G962" s="92"/>
      <c r="H962" s="92"/>
      <c r="I962" s="119"/>
      <c r="J962" s="119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119"/>
      <c r="V962" s="119"/>
      <c r="W962" s="119"/>
      <c r="X962" s="119"/>
      <c r="Y962" s="119"/>
      <c r="Z962" s="23"/>
      <c r="AA962" s="119"/>
      <c r="AB962" s="337"/>
      <c r="AC962" s="115"/>
      <c r="AD962" s="102"/>
      <c r="AE962" s="4"/>
      <c r="AF962" s="103"/>
      <c r="AG962" s="104"/>
      <c r="AH962" s="105"/>
      <c r="AI962" s="106"/>
      <c r="AJ962" s="109"/>
      <c r="AK962" s="111"/>
      <c r="AL962" s="338"/>
      <c r="AM962" s="339"/>
      <c r="AN962" s="340"/>
      <c r="AO962" s="341"/>
      <c r="AP962" s="115"/>
      <c r="AQ962" s="341"/>
      <c r="AR962" s="115"/>
      <c r="AS962" s="341"/>
      <c r="AT962" s="115"/>
      <c r="AU962" s="341"/>
      <c r="AV962" s="115"/>
      <c r="AW962" s="115"/>
      <c r="AX962" s="115"/>
      <c r="AY962" s="115"/>
      <c r="AZ962" s="119"/>
      <c r="CD962" s="119"/>
    </row>
    <row r="963" ht="21.0" customHeight="1">
      <c r="A963" s="119"/>
      <c r="B963" s="90"/>
      <c r="C963" s="119"/>
      <c r="D963" s="332"/>
      <c r="E963" s="90"/>
      <c r="F963" s="92"/>
      <c r="G963" s="92"/>
      <c r="H963" s="92"/>
      <c r="I963" s="119"/>
      <c r="J963" s="119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119"/>
      <c r="V963" s="119"/>
      <c r="W963" s="119"/>
      <c r="X963" s="119"/>
      <c r="Y963" s="119"/>
      <c r="Z963" s="23"/>
      <c r="AA963" s="119"/>
      <c r="AB963" s="337"/>
      <c r="AC963" s="115"/>
      <c r="AD963" s="102"/>
      <c r="AE963" s="4"/>
      <c r="AF963" s="103"/>
      <c r="AG963" s="104"/>
      <c r="AH963" s="105"/>
      <c r="AI963" s="106"/>
      <c r="AJ963" s="109"/>
      <c r="AK963" s="111"/>
      <c r="AL963" s="338"/>
      <c r="AM963" s="339"/>
      <c r="AN963" s="340"/>
      <c r="AO963" s="341"/>
      <c r="AP963" s="115"/>
      <c r="AQ963" s="341"/>
      <c r="AR963" s="115"/>
      <c r="AS963" s="341"/>
      <c r="AT963" s="115"/>
      <c r="AU963" s="341"/>
      <c r="AV963" s="115"/>
      <c r="AW963" s="115"/>
      <c r="AX963" s="115"/>
      <c r="AY963" s="115"/>
      <c r="AZ963" s="119"/>
      <c r="CD963" s="119"/>
    </row>
    <row r="964" ht="21.0" customHeight="1">
      <c r="A964" s="119"/>
      <c r="B964" s="90"/>
      <c r="C964" s="119"/>
      <c r="D964" s="332"/>
      <c r="E964" s="90"/>
      <c r="F964" s="92"/>
      <c r="G964" s="92"/>
      <c r="H964" s="92"/>
      <c r="I964" s="119"/>
      <c r="J964" s="119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119"/>
      <c r="V964" s="119"/>
      <c r="W964" s="119"/>
      <c r="X964" s="119"/>
      <c r="Y964" s="119"/>
      <c r="Z964" s="23"/>
      <c r="AA964" s="119"/>
      <c r="AB964" s="337"/>
      <c r="AC964" s="115"/>
      <c r="AD964" s="102"/>
      <c r="AE964" s="4"/>
      <c r="AF964" s="103"/>
      <c r="AG964" s="104"/>
      <c r="AH964" s="105"/>
      <c r="AI964" s="106"/>
      <c r="AJ964" s="109"/>
      <c r="AK964" s="111"/>
      <c r="AL964" s="338"/>
      <c r="AM964" s="339"/>
      <c r="AN964" s="340"/>
      <c r="AO964" s="341"/>
      <c r="AP964" s="115"/>
      <c r="AQ964" s="341"/>
      <c r="AR964" s="115"/>
      <c r="AS964" s="341"/>
      <c r="AT964" s="115"/>
      <c r="AU964" s="341"/>
      <c r="AV964" s="115"/>
      <c r="AW964" s="115"/>
      <c r="AX964" s="115"/>
      <c r="AY964" s="115"/>
      <c r="AZ964" s="119"/>
      <c r="CD964" s="119"/>
    </row>
    <row r="965" ht="21.0" customHeight="1">
      <c r="A965" s="119"/>
      <c r="B965" s="90"/>
      <c r="C965" s="119"/>
      <c r="D965" s="332"/>
      <c r="E965" s="90"/>
      <c r="F965" s="92"/>
      <c r="G965" s="92"/>
      <c r="H965" s="92"/>
      <c r="I965" s="119"/>
      <c r="J965" s="119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119"/>
      <c r="V965" s="119"/>
      <c r="W965" s="119"/>
      <c r="X965" s="119"/>
      <c r="Y965" s="119"/>
      <c r="Z965" s="23"/>
      <c r="AA965" s="119"/>
      <c r="AB965" s="337"/>
      <c r="AC965" s="115"/>
      <c r="AD965" s="102"/>
      <c r="AE965" s="4"/>
      <c r="AF965" s="103"/>
      <c r="AG965" s="104"/>
      <c r="AH965" s="105"/>
      <c r="AI965" s="106"/>
      <c r="AJ965" s="109"/>
      <c r="AK965" s="111"/>
      <c r="AL965" s="338"/>
      <c r="AM965" s="339"/>
      <c r="AN965" s="340"/>
      <c r="AO965" s="341"/>
      <c r="AP965" s="115"/>
      <c r="AQ965" s="341"/>
      <c r="AR965" s="115"/>
      <c r="AS965" s="341"/>
      <c r="AT965" s="115"/>
      <c r="AU965" s="341"/>
      <c r="AV965" s="115"/>
      <c r="AW965" s="115"/>
      <c r="AX965" s="115"/>
      <c r="AY965" s="115"/>
      <c r="AZ965" s="119"/>
      <c r="CD965" s="119"/>
    </row>
    <row r="966" ht="21.0" customHeight="1">
      <c r="A966" s="119"/>
      <c r="B966" s="90"/>
      <c r="C966" s="119"/>
      <c r="D966" s="332"/>
      <c r="E966" s="90"/>
      <c r="F966" s="92"/>
      <c r="G966" s="92"/>
      <c r="H966" s="92"/>
      <c r="I966" s="119"/>
      <c r="J966" s="119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119"/>
      <c r="V966" s="119"/>
      <c r="W966" s="119"/>
      <c r="X966" s="119"/>
      <c r="Y966" s="119"/>
      <c r="Z966" s="23"/>
      <c r="AA966" s="119"/>
      <c r="AB966" s="337"/>
      <c r="AC966" s="115"/>
      <c r="AD966" s="102"/>
      <c r="AE966" s="4"/>
      <c r="AF966" s="103"/>
      <c r="AG966" s="104"/>
      <c r="AH966" s="105"/>
      <c r="AI966" s="106"/>
      <c r="AJ966" s="109"/>
      <c r="AK966" s="111"/>
      <c r="AL966" s="338"/>
      <c r="AM966" s="339"/>
      <c r="AN966" s="340"/>
      <c r="AO966" s="341"/>
      <c r="AP966" s="115"/>
      <c r="AQ966" s="341"/>
      <c r="AR966" s="115"/>
      <c r="AS966" s="341"/>
      <c r="AT966" s="115"/>
      <c r="AU966" s="341"/>
      <c r="AV966" s="115"/>
      <c r="AW966" s="115"/>
      <c r="AX966" s="115"/>
      <c r="AY966" s="115"/>
      <c r="AZ966" s="119"/>
      <c r="CD966" s="119"/>
    </row>
    <row r="967" ht="21.0" customHeight="1">
      <c r="A967" s="119"/>
      <c r="B967" s="90"/>
      <c r="C967" s="119"/>
      <c r="D967" s="332"/>
      <c r="E967" s="90"/>
      <c r="F967" s="92"/>
      <c r="G967" s="92"/>
      <c r="H967" s="92"/>
      <c r="I967" s="119"/>
      <c r="J967" s="119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119"/>
      <c r="V967" s="119"/>
      <c r="W967" s="119"/>
      <c r="X967" s="119"/>
      <c r="Y967" s="119"/>
      <c r="Z967" s="23"/>
      <c r="AA967" s="119"/>
      <c r="AB967" s="337"/>
      <c r="AC967" s="115"/>
      <c r="AD967" s="102"/>
      <c r="AE967" s="4"/>
      <c r="AF967" s="103"/>
      <c r="AG967" s="104"/>
      <c r="AH967" s="105"/>
      <c r="AI967" s="106"/>
      <c r="AJ967" s="109"/>
      <c r="AK967" s="111"/>
      <c r="AL967" s="338"/>
      <c r="AM967" s="339"/>
      <c r="AN967" s="340"/>
      <c r="AO967" s="341"/>
      <c r="AP967" s="115"/>
      <c r="AQ967" s="341"/>
      <c r="AR967" s="115"/>
      <c r="AS967" s="341"/>
      <c r="AT967" s="115"/>
      <c r="AU967" s="341"/>
      <c r="AV967" s="115"/>
      <c r="AW967" s="115"/>
      <c r="AX967" s="115"/>
      <c r="AY967" s="115"/>
      <c r="AZ967" s="119"/>
      <c r="CD967" s="119"/>
    </row>
    <row r="968" ht="21.0" customHeight="1">
      <c r="A968" s="119"/>
      <c r="B968" s="90"/>
      <c r="C968" s="119"/>
      <c r="D968" s="332"/>
      <c r="E968" s="90"/>
      <c r="F968" s="92"/>
      <c r="G968" s="92"/>
      <c r="H968" s="92"/>
      <c r="I968" s="119"/>
      <c r="J968" s="119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119"/>
      <c r="V968" s="119"/>
      <c r="W968" s="119"/>
      <c r="X968" s="119"/>
      <c r="Y968" s="119"/>
      <c r="Z968" s="23"/>
      <c r="AA968" s="119"/>
      <c r="AB968" s="337"/>
      <c r="AC968" s="115"/>
      <c r="AD968" s="102"/>
      <c r="AE968" s="4"/>
      <c r="AF968" s="103"/>
      <c r="AG968" s="104"/>
      <c r="AH968" s="105"/>
      <c r="AI968" s="106"/>
      <c r="AJ968" s="109"/>
      <c r="AK968" s="111"/>
      <c r="AL968" s="338"/>
      <c r="AM968" s="339"/>
      <c r="AN968" s="340"/>
      <c r="AO968" s="341"/>
      <c r="AP968" s="115"/>
      <c r="AQ968" s="341"/>
      <c r="AR968" s="115"/>
      <c r="AS968" s="341"/>
      <c r="AT968" s="115"/>
      <c r="AU968" s="341"/>
      <c r="AV968" s="115"/>
      <c r="AW968" s="115"/>
      <c r="AX968" s="115"/>
      <c r="AY968" s="115"/>
      <c r="AZ968" s="119"/>
      <c r="CD968" s="119"/>
    </row>
    <row r="969" ht="21.0" customHeight="1">
      <c r="A969" s="119"/>
      <c r="B969" s="90"/>
      <c r="C969" s="119"/>
      <c r="D969" s="332"/>
      <c r="E969" s="90"/>
      <c r="F969" s="92"/>
      <c r="G969" s="92"/>
      <c r="H969" s="92"/>
      <c r="I969" s="119"/>
      <c r="J969" s="119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119"/>
      <c r="V969" s="119"/>
      <c r="W969" s="119"/>
      <c r="X969" s="119"/>
      <c r="Y969" s="119"/>
      <c r="Z969" s="23"/>
      <c r="AA969" s="119"/>
      <c r="AB969" s="337"/>
      <c r="AC969" s="115"/>
      <c r="AD969" s="102"/>
      <c r="AE969" s="4"/>
      <c r="AF969" s="103"/>
      <c r="AG969" s="104"/>
      <c r="AH969" s="105"/>
      <c r="AI969" s="106"/>
      <c r="AJ969" s="109"/>
      <c r="AK969" s="111"/>
      <c r="AL969" s="338"/>
      <c r="AM969" s="339"/>
      <c r="AN969" s="340"/>
      <c r="AO969" s="341"/>
      <c r="AP969" s="115"/>
      <c r="AQ969" s="341"/>
      <c r="AR969" s="115"/>
      <c r="AS969" s="341"/>
      <c r="AT969" s="115"/>
      <c r="AU969" s="341"/>
      <c r="AV969" s="115"/>
      <c r="AW969" s="115"/>
      <c r="AX969" s="115"/>
      <c r="AY969" s="115"/>
      <c r="AZ969" s="119"/>
      <c r="CD969" s="119"/>
    </row>
    <row r="970" ht="21.0" customHeight="1">
      <c r="A970" s="119"/>
      <c r="B970" s="90"/>
      <c r="C970" s="119"/>
      <c r="D970" s="332"/>
      <c r="E970" s="90"/>
      <c r="F970" s="92"/>
      <c r="G970" s="92"/>
      <c r="H970" s="92"/>
      <c r="I970" s="119"/>
      <c r="J970" s="119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119"/>
      <c r="V970" s="119"/>
      <c r="W970" s="119"/>
      <c r="X970" s="119"/>
      <c r="Y970" s="119"/>
      <c r="Z970" s="23"/>
      <c r="AA970" s="119"/>
      <c r="AB970" s="337"/>
      <c r="AC970" s="115"/>
      <c r="AD970" s="102"/>
      <c r="AE970" s="4"/>
      <c r="AF970" s="103"/>
      <c r="AG970" s="104"/>
      <c r="AH970" s="105"/>
      <c r="AI970" s="106"/>
      <c r="AJ970" s="109"/>
      <c r="AK970" s="111"/>
      <c r="AL970" s="338"/>
      <c r="AM970" s="339"/>
      <c r="AN970" s="340"/>
      <c r="AO970" s="341"/>
      <c r="AP970" s="115"/>
      <c r="AQ970" s="341"/>
      <c r="AR970" s="115"/>
      <c r="AS970" s="341"/>
      <c r="AT970" s="115"/>
      <c r="AU970" s="341"/>
      <c r="AV970" s="115"/>
      <c r="AW970" s="115"/>
      <c r="AX970" s="115"/>
      <c r="AY970" s="115"/>
      <c r="AZ970" s="119"/>
      <c r="CD970" s="119"/>
    </row>
    <row r="971" ht="21.0" customHeight="1">
      <c r="A971" s="119"/>
      <c r="B971" s="90"/>
      <c r="C971" s="119"/>
      <c r="D971" s="332"/>
      <c r="E971" s="90"/>
      <c r="F971" s="92"/>
      <c r="G971" s="92"/>
      <c r="H971" s="92"/>
      <c r="I971" s="119"/>
      <c r="J971" s="119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119"/>
      <c r="V971" s="119"/>
      <c r="W971" s="119"/>
      <c r="X971" s="119"/>
      <c r="Y971" s="119"/>
      <c r="Z971" s="23"/>
      <c r="AA971" s="119"/>
      <c r="AB971" s="337"/>
      <c r="AC971" s="115"/>
      <c r="AD971" s="102"/>
      <c r="AE971" s="4"/>
      <c r="AF971" s="103"/>
      <c r="AG971" s="104"/>
      <c r="AH971" s="105"/>
      <c r="AI971" s="106"/>
      <c r="AJ971" s="109"/>
      <c r="AK971" s="111"/>
      <c r="AL971" s="338"/>
      <c r="AM971" s="339"/>
      <c r="AN971" s="340"/>
      <c r="AO971" s="341"/>
      <c r="AP971" s="115"/>
      <c r="AQ971" s="341"/>
      <c r="AR971" s="115"/>
      <c r="AS971" s="341"/>
      <c r="AT971" s="115"/>
      <c r="AU971" s="341"/>
      <c r="AV971" s="115"/>
      <c r="AW971" s="115"/>
      <c r="AX971" s="115"/>
      <c r="AY971" s="115"/>
      <c r="AZ971" s="119"/>
      <c r="CD971" s="119"/>
    </row>
    <row r="972" ht="21.0" customHeight="1">
      <c r="A972" s="119"/>
      <c r="B972" s="90"/>
      <c r="C972" s="119"/>
      <c r="D972" s="332"/>
      <c r="E972" s="90"/>
      <c r="F972" s="92"/>
      <c r="G972" s="92"/>
      <c r="H972" s="92"/>
      <c r="I972" s="119"/>
      <c r="J972" s="119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119"/>
      <c r="V972" s="119"/>
      <c r="W972" s="119"/>
      <c r="X972" s="119"/>
      <c r="Y972" s="119"/>
      <c r="Z972" s="23"/>
      <c r="AA972" s="119"/>
      <c r="AB972" s="337"/>
      <c r="AC972" s="115"/>
      <c r="AD972" s="102"/>
      <c r="AE972" s="4"/>
      <c r="AF972" s="103"/>
      <c r="AG972" s="104"/>
      <c r="AH972" s="105"/>
      <c r="AI972" s="106"/>
      <c r="AJ972" s="109"/>
      <c r="AK972" s="111"/>
      <c r="AL972" s="338"/>
      <c r="AM972" s="339"/>
      <c r="AN972" s="340"/>
      <c r="AO972" s="341"/>
      <c r="AP972" s="115"/>
      <c r="AQ972" s="341"/>
      <c r="AR972" s="115"/>
      <c r="AS972" s="341"/>
      <c r="AT972" s="115"/>
      <c r="AU972" s="341"/>
      <c r="AV972" s="115"/>
      <c r="AW972" s="115"/>
      <c r="AX972" s="115"/>
      <c r="AY972" s="115"/>
      <c r="AZ972" s="119"/>
      <c r="CD972" s="119"/>
    </row>
    <row r="973" ht="21.0" customHeight="1">
      <c r="A973" s="119"/>
      <c r="B973" s="90"/>
      <c r="C973" s="119"/>
      <c r="D973" s="332"/>
      <c r="E973" s="90"/>
      <c r="F973" s="92"/>
      <c r="G973" s="92"/>
      <c r="H973" s="92"/>
      <c r="I973" s="119"/>
      <c r="J973" s="119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119"/>
      <c r="V973" s="119"/>
      <c r="W973" s="119"/>
      <c r="X973" s="119"/>
      <c r="Y973" s="119"/>
      <c r="Z973" s="23"/>
      <c r="AA973" s="119"/>
      <c r="AB973" s="337"/>
      <c r="AC973" s="115"/>
      <c r="AD973" s="102"/>
      <c r="AE973" s="4"/>
      <c r="AF973" s="103"/>
      <c r="AG973" s="104"/>
      <c r="AH973" s="105"/>
      <c r="AI973" s="106"/>
      <c r="AJ973" s="109"/>
      <c r="AK973" s="111"/>
      <c r="AL973" s="338"/>
      <c r="AM973" s="339"/>
      <c r="AN973" s="340"/>
      <c r="AO973" s="341"/>
      <c r="AP973" s="115"/>
      <c r="AQ973" s="341"/>
      <c r="AR973" s="115"/>
      <c r="AS973" s="341"/>
      <c r="AT973" s="115"/>
      <c r="AU973" s="341"/>
      <c r="AV973" s="115"/>
      <c r="AW973" s="115"/>
      <c r="AX973" s="115"/>
      <c r="AY973" s="115"/>
      <c r="AZ973" s="119"/>
      <c r="CD973" s="119"/>
    </row>
    <row r="974" ht="21.0" customHeight="1">
      <c r="A974" s="119"/>
      <c r="B974" s="90"/>
      <c r="C974" s="119"/>
      <c r="D974" s="332"/>
      <c r="E974" s="90"/>
      <c r="F974" s="92"/>
      <c r="G974" s="92"/>
      <c r="H974" s="92"/>
      <c r="I974" s="119"/>
      <c r="J974" s="119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119"/>
      <c r="V974" s="119"/>
      <c r="W974" s="119"/>
      <c r="X974" s="119"/>
      <c r="Y974" s="119"/>
      <c r="Z974" s="23"/>
      <c r="AA974" s="119"/>
      <c r="AB974" s="337"/>
      <c r="AC974" s="115"/>
      <c r="AD974" s="102"/>
      <c r="AE974" s="4"/>
      <c r="AF974" s="103"/>
      <c r="AG974" s="104"/>
      <c r="AH974" s="105"/>
      <c r="AI974" s="106"/>
      <c r="AJ974" s="109"/>
      <c r="AK974" s="111"/>
      <c r="AL974" s="338"/>
      <c r="AM974" s="339"/>
      <c r="AN974" s="340"/>
      <c r="AO974" s="341"/>
      <c r="AP974" s="115"/>
      <c r="AQ974" s="341"/>
      <c r="AR974" s="115"/>
      <c r="AS974" s="341"/>
      <c r="AT974" s="115"/>
      <c r="AU974" s="341"/>
      <c r="AV974" s="115"/>
      <c r="AW974" s="115"/>
      <c r="AX974" s="115"/>
      <c r="AY974" s="115"/>
      <c r="AZ974" s="119"/>
      <c r="CD974" s="119"/>
    </row>
    <row r="975" ht="21.0" customHeight="1">
      <c r="A975" s="119"/>
      <c r="B975" s="90"/>
      <c r="C975" s="119"/>
      <c r="D975" s="332"/>
      <c r="E975" s="90"/>
      <c r="F975" s="92"/>
      <c r="G975" s="92"/>
      <c r="H975" s="92"/>
      <c r="I975" s="119"/>
      <c r="J975" s="119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119"/>
      <c r="V975" s="119"/>
      <c r="W975" s="119"/>
      <c r="X975" s="119"/>
      <c r="Y975" s="119"/>
      <c r="Z975" s="23"/>
      <c r="AA975" s="119"/>
      <c r="AB975" s="337"/>
      <c r="AC975" s="115"/>
      <c r="AD975" s="102"/>
      <c r="AE975" s="4"/>
      <c r="AF975" s="103"/>
      <c r="AG975" s="104"/>
      <c r="AH975" s="105"/>
      <c r="AI975" s="106"/>
      <c r="AJ975" s="109"/>
      <c r="AK975" s="111"/>
      <c r="AL975" s="338"/>
      <c r="AM975" s="339"/>
      <c r="AN975" s="340"/>
      <c r="AO975" s="341"/>
      <c r="AP975" s="115"/>
      <c r="AQ975" s="341"/>
      <c r="AR975" s="115"/>
      <c r="AS975" s="341"/>
      <c r="AT975" s="115"/>
      <c r="AU975" s="341"/>
      <c r="AV975" s="115"/>
      <c r="AW975" s="115"/>
      <c r="AX975" s="115"/>
      <c r="AY975" s="115"/>
      <c r="AZ975" s="119"/>
      <c r="CD975" s="119"/>
    </row>
    <row r="976" ht="21.0" customHeight="1">
      <c r="A976" s="119"/>
      <c r="B976" s="90"/>
      <c r="C976" s="119"/>
      <c r="D976" s="332"/>
      <c r="E976" s="90"/>
      <c r="F976" s="92"/>
      <c r="G976" s="92"/>
      <c r="H976" s="92"/>
      <c r="I976" s="119"/>
      <c r="J976" s="119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119"/>
      <c r="V976" s="119"/>
      <c r="W976" s="119"/>
      <c r="X976" s="119"/>
      <c r="Y976" s="119"/>
      <c r="Z976" s="23"/>
      <c r="AA976" s="119"/>
      <c r="AB976" s="337"/>
      <c r="AC976" s="115"/>
      <c r="AD976" s="102"/>
      <c r="AE976" s="4"/>
      <c r="AF976" s="103"/>
      <c r="AG976" s="104"/>
      <c r="AH976" s="105"/>
      <c r="AI976" s="106"/>
      <c r="AJ976" s="109"/>
      <c r="AK976" s="111"/>
      <c r="AL976" s="338"/>
      <c r="AM976" s="339"/>
      <c r="AN976" s="340"/>
      <c r="AO976" s="341"/>
      <c r="AP976" s="115"/>
      <c r="AQ976" s="341"/>
      <c r="AR976" s="115"/>
      <c r="AS976" s="341"/>
      <c r="AT976" s="115"/>
      <c r="AU976" s="341"/>
      <c r="AV976" s="115"/>
      <c r="AW976" s="115"/>
      <c r="AX976" s="115"/>
      <c r="AY976" s="115"/>
      <c r="AZ976" s="119"/>
      <c r="CD976" s="119"/>
    </row>
    <row r="977" ht="21.0" customHeight="1">
      <c r="A977" s="119"/>
      <c r="B977" s="90"/>
      <c r="C977" s="119"/>
      <c r="D977" s="332"/>
      <c r="E977" s="90"/>
      <c r="F977" s="92"/>
      <c r="G977" s="92"/>
      <c r="H977" s="92"/>
      <c r="I977" s="119"/>
      <c r="J977" s="119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119"/>
      <c r="V977" s="119"/>
      <c r="W977" s="119"/>
      <c r="X977" s="119"/>
      <c r="Y977" s="119"/>
      <c r="Z977" s="23"/>
      <c r="AA977" s="119"/>
      <c r="AB977" s="337"/>
      <c r="AC977" s="115"/>
      <c r="AD977" s="102"/>
      <c r="AE977" s="4"/>
      <c r="AF977" s="103"/>
      <c r="AG977" s="104"/>
      <c r="AH977" s="105"/>
      <c r="AI977" s="106"/>
      <c r="AJ977" s="109"/>
      <c r="AK977" s="111"/>
      <c r="AL977" s="338"/>
      <c r="AM977" s="339"/>
      <c r="AN977" s="340"/>
      <c r="AO977" s="341"/>
      <c r="AP977" s="115"/>
      <c r="AQ977" s="341"/>
      <c r="AR977" s="115"/>
      <c r="AS977" s="341"/>
      <c r="AT977" s="115"/>
      <c r="AU977" s="341"/>
      <c r="AV977" s="115"/>
      <c r="AW977" s="115"/>
      <c r="AX977" s="115"/>
      <c r="AY977" s="115"/>
      <c r="AZ977" s="119"/>
      <c r="CD977" s="119"/>
    </row>
    <row r="978" ht="21.0" customHeight="1">
      <c r="A978" s="119"/>
      <c r="B978" s="90"/>
      <c r="C978" s="119"/>
      <c r="D978" s="332"/>
      <c r="E978" s="90"/>
      <c r="F978" s="92"/>
      <c r="G978" s="92"/>
      <c r="H978" s="92"/>
      <c r="I978" s="119"/>
      <c r="J978" s="119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119"/>
      <c r="V978" s="119"/>
      <c r="W978" s="119"/>
      <c r="X978" s="119"/>
      <c r="Y978" s="119"/>
      <c r="Z978" s="23"/>
      <c r="AA978" s="119"/>
      <c r="AB978" s="337"/>
      <c r="AC978" s="115"/>
      <c r="AD978" s="102"/>
      <c r="AE978" s="4"/>
      <c r="AF978" s="103"/>
      <c r="AG978" s="104"/>
      <c r="AH978" s="105"/>
      <c r="AI978" s="106"/>
      <c r="AJ978" s="109"/>
      <c r="AK978" s="111"/>
      <c r="AL978" s="338"/>
      <c r="AM978" s="339"/>
      <c r="AN978" s="340"/>
      <c r="AO978" s="341"/>
      <c r="AP978" s="115"/>
      <c r="AQ978" s="341"/>
      <c r="AR978" s="115"/>
      <c r="AS978" s="341"/>
      <c r="AT978" s="115"/>
      <c r="AU978" s="341"/>
      <c r="AV978" s="115"/>
      <c r="AW978" s="115"/>
      <c r="AX978" s="115"/>
      <c r="AY978" s="115"/>
      <c r="AZ978" s="119"/>
      <c r="CD978" s="119"/>
    </row>
    <row r="979" ht="21.0" customHeight="1">
      <c r="A979" s="119"/>
      <c r="B979" s="90"/>
      <c r="C979" s="119"/>
      <c r="D979" s="332"/>
      <c r="E979" s="90"/>
      <c r="F979" s="92"/>
      <c r="G979" s="92"/>
      <c r="H979" s="92"/>
      <c r="I979" s="119"/>
      <c r="J979" s="119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119"/>
      <c r="V979" s="119"/>
      <c r="W979" s="119"/>
      <c r="X979" s="119"/>
      <c r="Y979" s="119"/>
      <c r="Z979" s="23"/>
      <c r="AA979" s="119"/>
      <c r="AB979" s="337"/>
      <c r="AC979" s="115"/>
      <c r="AD979" s="102"/>
      <c r="AE979" s="4"/>
      <c r="AF979" s="103"/>
      <c r="AG979" s="104"/>
      <c r="AH979" s="105"/>
      <c r="AI979" s="106"/>
      <c r="AJ979" s="109"/>
      <c r="AK979" s="111"/>
      <c r="AL979" s="338"/>
      <c r="AM979" s="339"/>
      <c r="AN979" s="340"/>
      <c r="AO979" s="341"/>
      <c r="AP979" s="115"/>
      <c r="AQ979" s="341"/>
      <c r="AR979" s="115"/>
      <c r="AS979" s="341"/>
      <c r="AT979" s="115"/>
      <c r="AU979" s="341"/>
      <c r="AV979" s="115"/>
      <c r="AW979" s="115"/>
      <c r="AX979" s="115"/>
      <c r="AY979" s="115"/>
      <c r="AZ979" s="119"/>
      <c r="CD979" s="119"/>
    </row>
    <row r="980" ht="21.0" customHeight="1">
      <c r="A980" s="119"/>
      <c r="B980" s="90"/>
      <c r="C980" s="119"/>
      <c r="D980" s="332"/>
      <c r="E980" s="90"/>
      <c r="F980" s="92"/>
      <c r="G980" s="92"/>
      <c r="H980" s="92"/>
      <c r="I980" s="119"/>
      <c r="J980" s="119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119"/>
      <c r="V980" s="119"/>
      <c r="W980" s="119"/>
      <c r="X980" s="119"/>
      <c r="Y980" s="119"/>
      <c r="Z980" s="23"/>
      <c r="AA980" s="119"/>
      <c r="AB980" s="337"/>
      <c r="AC980" s="115"/>
      <c r="AD980" s="102"/>
      <c r="AE980" s="4"/>
      <c r="AF980" s="103"/>
      <c r="AG980" s="104"/>
      <c r="AH980" s="105"/>
      <c r="AI980" s="106"/>
      <c r="AJ980" s="109"/>
      <c r="AK980" s="111"/>
      <c r="AL980" s="338"/>
      <c r="AM980" s="339"/>
      <c r="AN980" s="340"/>
      <c r="AO980" s="341"/>
      <c r="AP980" s="115"/>
      <c r="AQ980" s="341"/>
      <c r="AR980" s="115"/>
      <c r="AS980" s="341"/>
      <c r="AT980" s="115"/>
      <c r="AU980" s="341"/>
      <c r="AV980" s="115"/>
      <c r="AW980" s="115"/>
      <c r="AX980" s="115"/>
      <c r="AY980" s="115"/>
      <c r="AZ980" s="119"/>
      <c r="CD980" s="119"/>
    </row>
    <row r="981" ht="21.0" customHeight="1">
      <c r="A981" s="119"/>
      <c r="B981" s="90"/>
      <c r="C981" s="119"/>
      <c r="D981" s="332"/>
      <c r="E981" s="90"/>
      <c r="F981" s="92"/>
      <c r="G981" s="92"/>
      <c r="H981" s="92"/>
      <c r="I981" s="119"/>
      <c r="J981" s="119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119"/>
      <c r="V981" s="119"/>
      <c r="W981" s="119"/>
      <c r="X981" s="119"/>
      <c r="Y981" s="119"/>
      <c r="Z981" s="23"/>
      <c r="AA981" s="119"/>
      <c r="AB981" s="337"/>
      <c r="AC981" s="115"/>
      <c r="AD981" s="102"/>
      <c r="AE981" s="4"/>
      <c r="AF981" s="103"/>
      <c r="AG981" s="104"/>
      <c r="AH981" s="105"/>
      <c r="AI981" s="106"/>
      <c r="AJ981" s="109"/>
      <c r="AK981" s="111"/>
      <c r="AL981" s="338"/>
      <c r="AM981" s="339"/>
      <c r="AN981" s="340"/>
      <c r="AO981" s="341"/>
      <c r="AP981" s="115"/>
      <c r="AQ981" s="341"/>
      <c r="AR981" s="115"/>
      <c r="AS981" s="341"/>
      <c r="AT981" s="115"/>
      <c r="AU981" s="341"/>
      <c r="AV981" s="115"/>
      <c r="AW981" s="115"/>
      <c r="AX981" s="115"/>
      <c r="AY981" s="115"/>
      <c r="AZ981" s="119"/>
      <c r="CD981" s="119"/>
    </row>
    <row r="982" ht="21.0" customHeight="1">
      <c r="A982" s="119"/>
      <c r="B982" s="90"/>
      <c r="C982" s="119"/>
      <c r="D982" s="332"/>
      <c r="E982" s="90"/>
      <c r="F982" s="92"/>
      <c r="G982" s="92"/>
      <c r="H982" s="92"/>
      <c r="I982" s="119"/>
      <c r="J982" s="119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119"/>
      <c r="V982" s="119"/>
      <c r="W982" s="119"/>
      <c r="X982" s="119"/>
      <c r="Y982" s="119"/>
      <c r="Z982" s="23"/>
      <c r="AA982" s="119"/>
      <c r="AB982" s="337"/>
      <c r="AC982" s="115"/>
      <c r="AD982" s="102"/>
      <c r="AE982" s="4"/>
      <c r="AF982" s="103"/>
      <c r="AG982" s="104"/>
      <c r="AH982" s="105"/>
      <c r="AI982" s="106"/>
      <c r="AJ982" s="109"/>
      <c r="AK982" s="111"/>
      <c r="AL982" s="338"/>
      <c r="AM982" s="339"/>
      <c r="AN982" s="340"/>
      <c r="AO982" s="341"/>
      <c r="AP982" s="115"/>
      <c r="AQ982" s="341"/>
      <c r="AR982" s="115"/>
      <c r="AS982" s="341"/>
      <c r="AT982" s="115"/>
      <c r="AU982" s="341"/>
      <c r="AV982" s="115"/>
      <c r="AW982" s="115"/>
      <c r="AX982" s="115"/>
      <c r="AY982" s="115"/>
      <c r="AZ982" s="119"/>
      <c r="CD982" s="119"/>
    </row>
    <row r="983" ht="21.0" customHeight="1">
      <c r="A983" s="119"/>
      <c r="B983" s="90"/>
      <c r="C983" s="119"/>
      <c r="D983" s="332"/>
      <c r="E983" s="90"/>
      <c r="F983" s="92"/>
      <c r="G983" s="92"/>
      <c r="H983" s="92"/>
      <c r="I983" s="119"/>
      <c r="J983" s="119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119"/>
      <c r="V983" s="119"/>
      <c r="W983" s="119"/>
      <c r="X983" s="119"/>
      <c r="Y983" s="119"/>
      <c r="Z983" s="23"/>
      <c r="AA983" s="119"/>
      <c r="AB983" s="337"/>
      <c r="AC983" s="115"/>
      <c r="AD983" s="102"/>
      <c r="AE983" s="4"/>
      <c r="AF983" s="103"/>
      <c r="AG983" s="104"/>
      <c r="AH983" s="105"/>
      <c r="AI983" s="106"/>
      <c r="AJ983" s="109"/>
      <c r="AK983" s="111"/>
      <c r="AL983" s="338"/>
      <c r="AM983" s="339"/>
      <c r="AN983" s="340"/>
      <c r="AO983" s="341"/>
      <c r="AP983" s="115"/>
      <c r="AQ983" s="341"/>
      <c r="AR983" s="115"/>
      <c r="AS983" s="341"/>
      <c r="AT983" s="115"/>
      <c r="AU983" s="341"/>
      <c r="AV983" s="115"/>
      <c r="AW983" s="115"/>
      <c r="AX983" s="115"/>
      <c r="AY983" s="115"/>
      <c r="AZ983" s="119"/>
      <c r="CD983" s="119"/>
    </row>
    <row r="984" ht="21.0" customHeight="1">
      <c r="A984" s="119"/>
      <c r="B984" s="90"/>
      <c r="C984" s="119"/>
      <c r="D984" s="332"/>
      <c r="E984" s="90"/>
      <c r="F984" s="92"/>
      <c r="G984" s="92"/>
      <c r="H984" s="92"/>
      <c r="I984" s="119"/>
      <c r="J984" s="119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119"/>
      <c r="V984" s="119"/>
      <c r="W984" s="119"/>
      <c r="X984" s="119"/>
      <c r="Y984" s="119"/>
      <c r="Z984" s="23"/>
      <c r="AA984" s="119"/>
      <c r="AB984" s="337"/>
      <c r="AC984" s="115"/>
      <c r="AD984" s="102"/>
      <c r="AE984" s="4"/>
      <c r="AF984" s="103"/>
      <c r="AG984" s="104"/>
      <c r="AH984" s="105"/>
      <c r="AI984" s="106"/>
      <c r="AJ984" s="109"/>
      <c r="AK984" s="111"/>
      <c r="AL984" s="338"/>
      <c r="AM984" s="339"/>
      <c r="AN984" s="340"/>
      <c r="AO984" s="341"/>
      <c r="AP984" s="115"/>
      <c r="AQ984" s="341"/>
      <c r="AR984" s="115"/>
      <c r="AS984" s="341"/>
      <c r="AT984" s="115"/>
      <c r="AU984" s="341"/>
      <c r="AV984" s="115"/>
      <c r="AW984" s="115"/>
      <c r="AX984" s="115"/>
      <c r="AY984" s="115"/>
      <c r="AZ984" s="119"/>
      <c r="CD984" s="119"/>
    </row>
    <row r="985" ht="21.0" customHeight="1">
      <c r="A985" s="119"/>
      <c r="B985" s="90"/>
      <c r="C985" s="119"/>
      <c r="D985" s="332"/>
      <c r="E985" s="90"/>
      <c r="F985" s="92"/>
      <c r="G985" s="92"/>
      <c r="H985" s="92"/>
      <c r="I985" s="119"/>
      <c r="J985" s="119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119"/>
      <c r="V985" s="119"/>
      <c r="W985" s="119"/>
      <c r="X985" s="119"/>
      <c r="Y985" s="119"/>
      <c r="Z985" s="23"/>
      <c r="AA985" s="119"/>
      <c r="AB985" s="337"/>
      <c r="AC985" s="115"/>
      <c r="AD985" s="102"/>
      <c r="AE985" s="4"/>
      <c r="AF985" s="103"/>
      <c r="AG985" s="104"/>
      <c r="AH985" s="105"/>
      <c r="AI985" s="106"/>
      <c r="AJ985" s="109"/>
      <c r="AK985" s="111"/>
      <c r="AL985" s="338"/>
      <c r="AM985" s="339"/>
      <c r="AN985" s="340"/>
      <c r="AO985" s="341"/>
      <c r="AP985" s="115"/>
      <c r="AQ985" s="341"/>
      <c r="AR985" s="115"/>
      <c r="AS985" s="341"/>
      <c r="AT985" s="115"/>
      <c r="AU985" s="341"/>
      <c r="AV985" s="115"/>
      <c r="AW985" s="115"/>
      <c r="AX985" s="115"/>
      <c r="AY985" s="115"/>
      <c r="AZ985" s="119"/>
      <c r="CD985" s="119"/>
    </row>
    <row r="986" ht="21.0" customHeight="1">
      <c r="A986" s="119"/>
      <c r="B986" s="90"/>
      <c r="C986" s="119"/>
      <c r="D986" s="332"/>
      <c r="E986" s="90"/>
      <c r="F986" s="92"/>
      <c r="G986" s="92"/>
      <c r="H986" s="92"/>
      <c r="I986" s="119"/>
      <c r="J986" s="119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119"/>
      <c r="V986" s="119"/>
      <c r="W986" s="119"/>
      <c r="X986" s="119"/>
      <c r="Y986" s="119"/>
      <c r="Z986" s="23"/>
      <c r="AA986" s="119"/>
      <c r="AB986" s="337"/>
      <c r="AC986" s="115"/>
      <c r="AD986" s="102"/>
      <c r="AE986" s="4"/>
      <c r="AF986" s="103"/>
      <c r="AG986" s="104"/>
      <c r="AH986" s="105"/>
      <c r="AI986" s="106"/>
      <c r="AJ986" s="109"/>
      <c r="AK986" s="111"/>
      <c r="AL986" s="338"/>
      <c r="AM986" s="339"/>
      <c r="AN986" s="340"/>
      <c r="AO986" s="341"/>
      <c r="AP986" s="115"/>
      <c r="AQ986" s="341"/>
      <c r="AR986" s="115"/>
      <c r="AS986" s="341"/>
      <c r="AT986" s="115"/>
      <c r="AU986" s="341"/>
      <c r="AV986" s="115"/>
      <c r="AW986" s="115"/>
      <c r="AX986" s="115"/>
      <c r="AY986" s="115"/>
      <c r="AZ986" s="119"/>
      <c r="CD986" s="119"/>
    </row>
    <row r="987" ht="21.0" customHeight="1">
      <c r="A987" s="119"/>
      <c r="B987" s="90"/>
      <c r="C987" s="119"/>
      <c r="D987" s="332"/>
      <c r="E987" s="90"/>
      <c r="F987" s="92"/>
      <c r="G987" s="92"/>
      <c r="H987" s="92"/>
      <c r="I987" s="119"/>
      <c r="J987" s="119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119"/>
      <c r="V987" s="119"/>
      <c r="W987" s="119"/>
      <c r="X987" s="119"/>
      <c r="Y987" s="119"/>
      <c r="Z987" s="23"/>
      <c r="AA987" s="119"/>
      <c r="AB987" s="337"/>
      <c r="AC987" s="115"/>
      <c r="AD987" s="102"/>
      <c r="AE987" s="4"/>
      <c r="AF987" s="103"/>
      <c r="AG987" s="104"/>
      <c r="AH987" s="105"/>
      <c r="AI987" s="106"/>
      <c r="AJ987" s="109"/>
      <c r="AK987" s="111"/>
      <c r="AL987" s="338"/>
      <c r="AM987" s="339"/>
      <c r="AN987" s="340"/>
      <c r="AO987" s="341"/>
      <c r="AP987" s="115"/>
      <c r="AQ987" s="341"/>
      <c r="AR987" s="115"/>
      <c r="AS987" s="341"/>
      <c r="AT987" s="115"/>
      <c r="AU987" s="341"/>
      <c r="AV987" s="115"/>
      <c r="AW987" s="115"/>
      <c r="AX987" s="115"/>
      <c r="AY987" s="115"/>
      <c r="AZ987" s="119"/>
      <c r="CD987" s="119"/>
    </row>
    <row r="988" ht="21.0" customHeight="1">
      <c r="A988" s="119"/>
      <c r="B988" s="90"/>
      <c r="C988" s="119"/>
      <c r="D988" s="332"/>
      <c r="E988" s="90"/>
      <c r="F988" s="92"/>
      <c r="G988" s="92"/>
      <c r="H988" s="92"/>
      <c r="I988" s="119"/>
      <c r="J988" s="119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119"/>
      <c r="V988" s="119"/>
      <c r="W988" s="119"/>
      <c r="X988" s="119"/>
      <c r="Y988" s="119"/>
      <c r="Z988" s="23"/>
      <c r="AA988" s="119"/>
      <c r="AB988" s="337"/>
      <c r="AC988" s="115"/>
      <c r="AD988" s="102"/>
      <c r="AE988" s="4"/>
      <c r="AF988" s="103"/>
      <c r="AG988" s="104"/>
      <c r="AH988" s="105"/>
      <c r="AI988" s="106"/>
      <c r="AJ988" s="109"/>
      <c r="AK988" s="111"/>
      <c r="AL988" s="338"/>
      <c r="AM988" s="339"/>
      <c r="AN988" s="340"/>
      <c r="AO988" s="341"/>
      <c r="AP988" s="115"/>
      <c r="AQ988" s="341"/>
      <c r="AR988" s="115"/>
      <c r="AS988" s="341"/>
      <c r="AT988" s="115"/>
      <c r="AU988" s="341"/>
      <c r="AV988" s="115"/>
      <c r="AW988" s="115"/>
      <c r="AX988" s="115"/>
      <c r="AY988" s="115"/>
      <c r="AZ988" s="119"/>
      <c r="CD988" s="119"/>
    </row>
    <row r="989" ht="21.0" customHeight="1">
      <c r="A989" s="119"/>
      <c r="B989" s="90"/>
      <c r="C989" s="119"/>
      <c r="D989" s="332"/>
      <c r="E989" s="90"/>
      <c r="F989" s="92"/>
      <c r="G989" s="92"/>
      <c r="H989" s="92"/>
      <c r="I989" s="119"/>
      <c r="J989" s="119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119"/>
      <c r="V989" s="119"/>
      <c r="W989" s="119"/>
      <c r="X989" s="119"/>
      <c r="Y989" s="119"/>
      <c r="Z989" s="23"/>
      <c r="AA989" s="119"/>
      <c r="AB989" s="337"/>
      <c r="AC989" s="115"/>
      <c r="AD989" s="102"/>
      <c r="AE989" s="4"/>
      <c r="AF989" s="103"/>
      <c r="AG989" s="104"/>
      <c r="AH989" s="105"/>
      <c r="AI989" s="106"/>
      <c r="AJ989" s="109"/>
      <c r="AK989" s="111"/>
      <c r="AL989" s="338"/>
      <c r="AM989" s="339"/>
      <c r="AN989" s="340"/>
      <c r="AO989" s="341"/>
      <c r="AP989" s="115"/>
      <c r="AQ989" s="341"/>
      <c r="AR989" s="115"/>
      <c r="AS989" s="341"/>
      <c r="AT989" s="115"/>
      <c r="AU989" s="341"/>
      <c r="AV989" s="115"/>
      <c r="AW989" s="115"/>
      <c r="AX989" s="115"/>
      <c r="AY989" s="115"/>
      <c r="AZ989" s="119"/>
      <c r="CD989" s="119"/>
    </row>
    <row r="990" ht="21.0" customHeight="1">
      <c r="A990" s="119"/>
      <c r="B990" s="90"/>
      <c r="C990" s="119"/>
      <c r="D990" s="332"/>
      <c r="E990" s="90"/>
      <c r="F990" s="92"/>
      <c r="G990" s="92"/>
      <c r="H990" s="92"/>
      <c r="I990" s="119"/>
      <c r="J990" s="119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119"/>
      <c r="V990" s="119"/>
      <c r="W990" s="119"/>
      <c r="X990" s="119"/>
      <c r="Y990" s="119"/>
      <c r="Z990" s="23"/>
      <c r="AA990" s="119"/>
      <c r="AB990" s="337"/>
      <c r="AC990" s="115"/>
      <c r="AD990" s="102"/>
      <c r="AE990" s="4"/>
      <c r="AF990" s="103"/>
      <c r="AG990" s="104"/>
      <c r="AH990" s="105"/>
      <c r="AI990" s="106"/>
      <c r="AJ990" s="109"/>
      <c r="AK990" s="111"/>
      <c r="AL990" s="338"/>
      <c r="AM990" s="339"/>
      <c r="AN990" s="340"/>
      <c r="AO990" s="341"/>
      <c r="AP990" s="115"/>
      <c r="AQ990" s="341"/>
      <c r="AR990" s="115"/>
      <c r="AS990" s="341"/>
      <c r="AT990" s="115"/>
      <c r="AU990" s="341"/>
      <c r="AV990" s="115"/>
      <c r="AW990" s="115"/>
      <c r="AX990" s="115"/>
      <c r="AY990" s="115"/>
      <c r="AZ990" s="119"/>
      <c r="CD990" s="119"/>
    </row>
    <row r="991" ht="21.0" customHeight="1">
      <c r="A991" s="119"/>
      <c r="B991" s="90"/>
      <c r="C991" s="119"/>
      <c r="D991" s="332"/>
      <c r="E991" s="90"/>
      <c r="F991" s="92"/>
      <c r="G991" s="92"/>
      <c r="H991" s="92"/>
      <c r="I991" s="119"/>
      <c r="J991" s="119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119"/>
      <c r="V991" s="119"/>
      <c r="W991" s="119"/>
      <c r="X991" s="119"/>
      <c r="Y991" s="119"/>
      <c r="Z991" s="23"/>
      <c r="AA991" s="119"/>
      <c r="AB991" s="337"/>
      <c r="AC991" s="115"/>
      <c r="AD991" s="102"/>
      <c r="AE991" s="4"/>
      <c r="AF991" s="103"/>
      <c r="AG991" s="104"/>
      <c r="AH991" s="105"/>
      <c r="AI991" s="106"/>
      <c r="AJ991" s="109"/>
      <c r="AK991" s="111"/>
      <c r="AL991" s="338"/>
      <c r="AM991" s="339"/>
      <c r="AN991" s="340"/>
      <c r="AO991" s="341"/>
      <c r="AP991" s="115"/>
      <c r="AQ991" s="341"/>
      <c r="AR991" s="115"/>
      <c r="AS991" s="341"/>
      <c r="AT991" s="115"/>
      <c r="AU991" s="341"/>
      <c r="AV991" s="115"/>
      <c r="AW991" s="115"/>
      <c r="AX991" s="115"/>
      <c r="AY991" s="115"/>
      <c r="AZ991" s="119"/>
      <c r="CD991" s="119"/>
    </row>
    <row r="992" ht="21.0" customHeight="1">
      <c r="A992" s="119"/>
      <c r="B992" s="90"/>
      <c r="C992" s="119"/>
      <c r="D992" s="332"/>
      <c r="E992" s="90"/>
      <c r="F992" s="92"/>
      <c r="G992" s="92"/>
      <c r="H992" s="92"/>
      <c r="I992" s="119"/>
      <c r="J992" s="119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119"/>
      <c r="V992" s="119"/>
      <c r="W992" s="119"/>
      <c r="X992" s="119"/>
      <c r="Y992" s="119"/>
      <c r="Z992" s="23"/>
      <c r="AA992" s="119"/>
      <c r="AB992" s="337"/>
      <c r="AC992" s="115"/>
      <c r="AD992" s="102"/>
      <c r="AE992" s="4"/>
      <c r="AF992" s="103"/>
      <c r="AG992" s="104"/>
      <c r="AH992" s="105"/>
      <c r="AI992" s="106"/>
      <c r="AJ992" s="109"/>
      <c r="AK992" s="111"/>
      <c r="AL992" s="338"/>
      <c r="AM992" s="339"/>
      <c r="AN992" s="340"/>
      <c r="AO992" s="341"/>
      <c r="AP992" s="115"/>
      <c r="AQ992" s="341"/>
      <c r="AR992" s="115"/>
      <c r="AS992" s="341"/>
      <c r="AT992" s="115"/>
      <c r="AU992" s="341"/>
      <c r="AV992" s="115"/>
      <c r="AW992" s="115"/>
      <c r="AX992" s="115"/>
      <c r="AY992" s="115"/>
      <c r="AZ992" s="119"/>
      <c r="CD992" s="119"/>
    </row>
    <row r="993" ht="21.0" customHeight="1">
      <c r="A993" s="119"/>
      <c r="B993" s="90"/>
      <c r="C993" s="119"/>
      <c r="D993" s="332"/>
      <c r="E993" s="90"/>
      <c r="F993" s="92"/>
      <c r="G993" s="92"/>
      <c r="H993" s="92"/>
      <c r="I993" s="119"/>
      <c r="J993" s="119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119"/>
      <c r="V993" s="119"/>
      <c r="W993" s="119"/>
      <c r="X993" s="119"/>
      <c r="Y993" s="119"/>
      <c r="Z993" s="23"/>
      <c r="AA993" s="119"/>
      <c r="AB993" s="337"/>
      <c r="AC993" s="115"/>
      <c r="AD993" s="102"/>
      <c r="AE993" s="4"/>
      <c r="AF993" s="103"/>
      <c r="AG993" s="104"/>
      <c r="AH993" s="105"/>
      <c r="AI993" s="106"/>
      <c r="AJ993" s="109"/>
      <c r="AK993" s="111"/>
      <c r="AL993" s="338"/>
      <c r="AM993" s="339"/>
      <c r="AN993" s="340"/>
      <c r="AO993" s="341"/>
      <c r="AP993" s="115"/>
      <c r="AQ993" s="341"/>
      <c r="AR993" s="115"/>
      <c r="AS993" s="341"/>
      <c r="AT993" s="115"/>
      <c r="AU993" s="341"/>
      <c r="AV993" s="115"/>
      <c r="AW993" s="115"/>
      <c r="AX993" s="115"/>
      <c r="AY993" s="115"/>
      <c r="AZ993" s="119"/>
      <c r="CD993" s="119"/>
    </row>
    <row r="994" ht="21.0" customHeight="1">
      <c r="A994" s="119"/>
      <c r="B994" s="90"/>
      <c r="C994" s="119"/>
      <c r="D994" s="332"/>
      <c r="E994" s="90"/>
      <c r="F994" s="92"/>
      <c r="G994" s="92"/>
      <c r="H994" s="92"/>
      <c r="I994" s="119"/>
      <c r="J994" s="119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119"/>
      <c r="V994" s="119"/>
      <c r="W994" s="119"/>
      <c r="X994" s="119"/>
      <c r="Y994" s="119"/>
      <c r="Z994" s="23"/>
      <c r="AA994" s="119"/>
      <c r="AB994" s="337"/>
      <c r="AC994" s="115"/>
      <c r="AD994" s="102"/>
      <c r="AE994" s="4"/>
      <c r="AF994" s="103"/>
      <c r="AG994" s="104"/>
      <c r="AH994" s="105"/>
      <c r="AI994" s="106"/>
      <c r="AJ994" s="109"/>
      <c r="AK994" s="111"/>
      <c r="AL994" s="338"/>
      <c r="AM994" s="339"/>
      <c r="AN994" s="340"/>
      <c r="AO994" s="341"/>
      <c r="AP994" s="115"/>
      <c r="AQ994" s="341"/>
      <c r="AR994" s="115"/>
      <c r="AS994" s="341"/>
      <c r="AT994" s="115"/>
      <c r="AU994" s="341"/>
      <c r="AV994" s="115"/>
      <c r="AW994" s="115"/>
      <c r="AX994" s="115"/>
      <c r="AY994" s="115"/>
      <c r="AZ994" s="119"/>
      <c r="CD994" s="119"/>
    </row>
    <row r="995" ht="21.0" customHeight="1">
      <c r="A995" s="119"/>
      <c r="B995" s="90"/>
      <c r="C995" s="119"/>
      <c r="D995" s="332"/>
      <c r="E995" s="90"/>
      <c r="F995" s="92"/>
      <c r="G995" s="92"/>
      <c r="H995" s="92"/>
      <c r="I995" s="119"/>
      <c r="J995" s="119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119"/>
      <c r="V995" s="119"/>
      <c r="W995" s="119"/>
      <c r="X995" s="119"/>
      <c r="Y995" s="119"/>
      <c r="Z995" s="23"/>
      <c r="AA995" s="119"/>
      <c r="AB995" s="337"/>
      <c r="AC995" s="115"/>
      <c r="AD995" s="102"/>
      <c r="AE995" s="4"/>
      <c r="AF995" s="103"/>
      <c r="AG995" s="104"/>
      <c r="AH995" s="105"/>
      <c r="AI995" s="106"/>
      <c r="AJ995" s="109"/>
      <c r="AK995" s="111"/>
      <c r="AL995" s="338"/>
      <c r="AM995" s="339"/>
      <c r="AN995" s="340"/>
      <c r="AO995" s="341"/>
      <c r="AP995" s="115"/>
      <c r="AQ995" s="341"/>
      <c r="AR995" s="115"/>
      <c r="AS995" s="341"/>
      <c r="AT995" s="115"/>
      <c r="AU995" s="341"/>
      <c r="AV995" s="115"/>
      <c r="AW995" s="115"/>
      <c r="AX995" s="115"/>
      <c r="AY995" s="115"/>
      <c r="AZ995" s="119"/>
      <c r="CD995" s="119"/>
    </row>
    <row r="996" ht="21.0" customHeight="1">
      <c r="A996" s="119"/>
      <c r="B996" s="90"/>
      <c r="C996" s="119"/>
      <c r="D996" s="332"/>
      <c r="E996" s="90"/>
      <c r="F996" s="92"/>
      <c r="G996" s="92"/>
      <c r="H996" s="92"/>
      <c r="I996" s="119"/>
      <c r="J996" s="119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119"/>
      <c r="V996" s="119"/>
      <c r="W996" s="119"/>
      <c r="X996" s="119"/>
      <c r="Y996" s="119"/>
      <c r="Z996" s="23"/>
      <c r="AA996" s="119"/>
      <c r="AB996" s="337"/>
      <c r="AC996" s="115"/>
      <c r="AD996" s="102"/>
      <c r="AE996" s="4"/>
      <c r="AF996" s="103"/>
      <c r="AG996" s="104"/>
      <c r="AH996" s="105"/>
      <c r="AI996" s="106"/>
      <c r="AJ996" s="109"/>
      <c r="AK996" s="111"/>
      <c r="AL996" s="338"/>
      <c r="AM996" s="339"/>
      <c r="AN996" s="340"/>
      <c r="AO996" s="341"/>
      <c r="AP996" s="115"/>
      <c r="AQ996" s="341"/>
      <c r="AR996" s="115"/>
      <c r="AS996" s="341"/>
      <c r="AT996" s="115"/>
      <c r="AU996" s="341"/>
      <c r="AV996" s="115"/>
      <c r="AW996" s="115"/>
      <c r="AX996" s="115"/>
      <c r="AY996" s="115"/>
      <c r="AZ996" s="119"/>
      <c r="CD996" s="119"/>
    </row>
    <row r="997" ht="21.0" customHeight="1">
      <c r="A997" s="119"/>
      <c r="B997" s="90"/>
      <c r="C997" s="119"/>
      <c r="D997" s="332"/>
      <c r="E997" s="90"/>
      <c r="F997" s="92"/>
      <c r="G997" s="92"/>
      <c r="H997" s="92"/>
      <c r="I997" s="119"/>
      <c r="J997" s="119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119"/>
      <c r="V997" s="119"/>
      <c r="W997" s="119"/>
      <c r="X997" s="119"/>
      <c r="Y997" s="119"/>
      <c r="Z997" s="23"/>
      <c r="AA997" s="119"/>
      <c r="AB997" s="337"/>
      <c r="AC997" s="115"/>
      <c r="AD997" s="102"/>
      <c r="AE997" s="4"/>
      <c r="AF997" s="103"/>
      <c r="AG997" s="104"/>
      <c r="AH997" s="105"/>
      <c r="AI997" s="106"/>
      <c r="AJ997" s="109"/>
      <c r="AK997" s="111"/>
      <c r="AL997" s="338"/>
      <c r="AM997" s="339"/>
      <c r="AN997" s="340"/>
      <c r="AO997" s="341"/>
      <c r="AP997" s="115"/>
      <c r="AQ997" s="341"/>
      <c r="AR997" s="115"/>
      <c r="AS997" s="341"/>
      <c r="AT997" s="115"/>
      <c r="AU997" s="341"/>
      <c r="AV997" s="115"/>
      <c r="AW997" s="115"/>
      <c r="AX997" s="115"/>
      <c r="AY997" s="115"/>
      <c r="AZ997" s="119"/>
      <c r="CD997" s="119"/>
    </row>
    <row r="998" ht="21.0" customHeight="1">
      <c r="A998" s="119"/>
      <c r="B998" s="90"/>
      <c r="C998" s="119"/>
      <c r="D998" s="332"/>
      <c r="E998" s="90"/>
      <c r="F998" s="92"/>
      <c r="G998" s="92"/>
      <c r="H998" s="92"/>
      <c r="I998" s="119"/>
      <c r="J998" s="119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119"/>
      <c r="V998" s="119"/>
      <c r="W998" s="119"/>
      <c r="X998" s="119"/>
      <c r="Y998" s="119"/>
      <c r="Z998" s="23"/>
      <c r="AA998" s="119"/>
      <c r="AB998" s="337"/>
      <c r="AC998" s="115"/>
      <c r="AD998" s="102"/>
      <c r="AE998" s="4"/>
      <c r="AF998" s="103"/>
      <c r="AG998" s="104"/>
      <c r="AH998" s="105"/>
      <c r="AI998" s="106"/>
      <c r="AJ998" s="109"/>
      <c r="AK998" s="111"/>
      <c r="AL998" s="338"/>
      <c r="AM998" s="339"/>
      <c r="AN998" s="340"/>
      <c r="AO998" s="341"/>
      <c r="AP998" s="115"/>
      <c r="AQ998" s="341"/>
      <c r="AR998" s="115"/>
      <c r="AS998" s="341"/>
      <c r="AT998" s="115"/>
      <c r="AU998" s="341"/>
      <c r="AV998" s="115"/>
      <c r="AW998" s="115"/>
      <c r="AX998" s="115"/>
      <c r="AY998" s="115"/>
      <c r="AZ998" s="119"/>
      <c r="CD998" s="119"/>
    </row>
    <row r="999" ht="21.0" customHeight="1">
      <c r="A999" s="119"/>
      <c r="B999" s="90"/>
      <c r="C999" s="119"/>
      <c r="D999" s="332"/>
      <c r="E999" s="90"/>
      <c r="F999" s="92"/>
      <c r="G999" s="92"/>
      <c r="H999" s="92"/>
      <c r="I999" s="119"/>
      <c r="J999" s="119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119"/>
      <c r="V999" s="119"/>
      <c r="W999" s="119"/>
      <c r="X999" s="119"/>
      <c r="Y999" s="119"/>
      <c r="Z999" s="23"/>
      <c r="AA999" s="119"/>
      <c r="AB999" s="337"/>
      <c r="AC999" s="115"/>
      <c r="AD999" s="102"/>
      <c r="AE999" s="4"/>
      <c r="AF999" s="103"/>
      <c r="AG999" s="104"/>
      <c r="AH999" s="105"/>
      <c r="AI999" s="106"/>
      <c r="AJ999" s="109"/>
      <c r="AK999" s="111"/>
      <c r="AL999" s="338"/>
      <c r="AM999" s="339"/>
      <c r="AN999" s="340"/>
      <c r="AO999" s="341"/>
      <c r="AP999" s="115"/>
      <c r="AQ999" s="341"/>
      <c r="AR999" s="115"/>
      <c r="AS999" s="341"/>
      <c r="AT999" s="115"/>
      <c r="AU999" s="341"/>
      <c r="AV999" s="115"/>
      <c r="AW999" s="115"/>
      <c r="AX999" s="115"/>
      <c r="AY999" s="115"/>
      <c r="AZ999" s="119"/>
      <c r="CD999" s="119"/>
    </row>
    <row r="1000" ht="21.0" customHeight="1">
      <c r="A1000" s="119"/>
      <c r="B1000" s="90"/>
      <c r="C1000" s="119"/>
      <c r="D1000" s="332"/>
      <c r="E1000" s="90"/>
      <c r="F1000" s="92"/>
      <c r="G1000" s="92"/>
      <c r="H1000" s="92"/>
      <c r="I1000" s="119"/>
      <c r="J1000" s="119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119"/>
      <c r="V1000" s="119"/>
      <c r="W1000" s="119"/>
      <c r="X1000" s="119"/>
      <c r="Y1000" s="119"/>
      <c r="Z1000" s="23"/>
      <c r="AA1000" s="119"/>
      <c r="AB1000" s="337"/>
      <c r="AC1000" s="115"/>
      <c r="AD1000" s="102"/>
      <c r="AE1000" s="4"/>
      <c r="AF1000" s="103"/>
      <c r="AG1000" s="104"/>
      <c r="AH1000" s="105"/>
      <c r="AI1000" s="106"/>
      <c r="AJ1000" s="109"/>
      <c r="AK1000" s="111"/>
      <c r="AL1000" s="338"/>
      <c r="AM1000" s="339"/>
      <c r="AN1000" s="340"/>
      <c r="AO1000" s="341"/>
      <c r="AP1000" s="115"/>
      <c r="AQ1000" s="341"/>
      <c r="AR1000" s="115"/>
      <c r="AS1000" s="341"/>
      <c r="AT1000" s="115"/>
      <c r="AU1000" s="341"/>
      <c r="AV1000" s="115"/>
      <c r="AW1000" s="115"/>
      <c r="AX1000" s="115"/>
      <c r="AY1000" s="115"/>
      <c r="AZ1000" s="119"/>
      <c r="CD1000" s="119"/>
    </row>
  </sheetData>
  <autoFilter ref="$V$8:$W$45"/>
  <mergeCells count="8">
    <mergeCell ref="L1:M1"/>
    <mergeCell ref="C2:C5"/>
    <mergeCell ref="L2:M2"/>
    <mergeCell ref="L3:M3"/>
    <mergeCell ref="CC3:CC5"/>
    <mergeCell ref="BB10:BL10"/>
    <mergeCell ref="CD13:CD15"/>
    <mergeCell ref="K15:T15"/>
  </mergeCells>
  <conditionalFormatting sqref="K11:K14 K16:K45">
    <cfRule type="notContainsBlanks" dxfId="0" priority="1">
      <formula>LEN(TRIM(K11))&gt;0</formula>
    </cfRule>
  </conditionalFormatting>
  <conditionalFormatting sqref="L11:L14 L16:L45">
    <cfRule type="notContainsBlanks" dxfId="1" priority="2">
      <formula>LEN(TRIM(L11))&gt;0</formula>
    </cfRule>
  </conditionalFormatting>
  <conditionalFormatting sqref="M11:M14 M16:M45">
    <cfRule type="notContainsBlanks" dxfId="2" priority="3">
      <formula>LEN(TRIM(M11))&gt;0</formula>
    </cfRule>
  </conditionalFormatting>
  <conditionalFormatting sqref="N11:N14 N16:N45">
    <cfRule type="notContainsBlanks" dxfId="3" priority="4">
      <formula>LEN(TRIM(N11))&gt;0</formula>
    </cfRule>
  </conditionalFormatting>
  <conditionalFormatting sqref="O11:O14 O16:O45">
    <cfRule type="notContainsBlanks" dxfId="4" priority="5">
      <formula>LEN(TRIM(O11))&gt;0</formula>
    </cfRule>
  </conditionalFormatting>
  <conditionalFormatting sqref="P11:P14 P16:P45">
    <cfRule type="notContainsBlanks" dxfId="5" priority="6">
      <formula>LEN(TRIM(P11))&gt;0</formula>
    </cfRule>
  </conditionalFormatting>
  <conditionalFormatting sqref="Q11:Q14 Q16:Q45">
    <cfRule type="notContainsBlanks" dxfId="9" priority="7">
      <formula>LEN(TRIM(Q11))&gt;0</formula>
    </cfRule>
  </conditionalFormatting>
  <conditionalFormatting sqref="R11:R14 R16:R45">
    <cfRule type="notContainsBlanks" dxfId="11" priority="8">
      <formula>LEN(TRIM(R11))&gt;0</formula>
    </cfRule>
  </conditionalFormatting>
  <conditionalFormatting sqref="S11:S14 S16:S45">
    <cfRule type="notContainsBlanks" dxfId="12" priority="9">
      <formula>LEN(TRIM(S11))&gt;0</formula>
    </cfRule>
  </conditionalFormatting>
  <conditionalFormatting sqref="T11:T14 T16:T45">
    <cfRule type="notContainsBlanks" dxfId="15" priority="10">
      <formula>LEN(TRIM(T11))&gt;0</formula>
    </cfRule>
  </conditionalFormatting>
  <printOptions/>
  <pageMargins bottom="0.75" footer="0.0" header="0.0" left="0.25" right="0.25" top="0.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 fitToPage="1"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1.22" defaultRowHeight="15.0"/>
  <cols>
    <col customWidth="1" min="1" max="1" width="4.22"/>
    <col customWidth="1" min="2" max="2" width="2.67"/>
    <col customWidth="1" min="3" max="3" width="11.56"/>
    <col customWidth="1" min="4" max="4" width="9.67"/>
    <col customWidth="1" min="5" max="5" width="2.67"/>
    <col customWidth="1" min="6" max="6" width="9.22"/>
    <col customWidth="1" min="7" max="7" width="7.78"/>
    <col customWidth="1" min="8" max="8" width="6.11"/>
    <col customWidth="1" min="9" max="9" width="9.11"/>
    <col customWidth="1" min="10" max="10" width="11.56"/>
    <col customWidth="1" min="11" max="20" width="9.22"/>
    <col customWidth="1" min="21" max="21" width="14.22"/>
    <col customWidth="1" min="22" max="23" width="8.33"/>
    <col customWidth="1" hidden="1" min="24" max="27" width="8.56"/>
    <col customWidth="1" hidden="1" min="28" max="29" width="5.0"/>
    <col customWidth="1" hidden="1" min="30" max="30" width="3.89"/>
    <col customWidth="1" hidden="1" min="31" max="31" width="3.44"/>
    <col customWidth="1" hidden="1" min="32" max="32" width="3.78"/>
    <col customWidth="1" hidden="1" min="33" max="36" width="3.89"/>
    <col customWidth="1" hidden="1" min="37" max="37" width="4.56"/>
    <col customWidth="1" hidden="1" min="38" max="38" width="4.11"/>
    <col customWidth="1" hidden="1" min="39" max="39" width="3.33"/>
    <col customWidth="1" hidden="1" min="40" max="40" width="5.0"/>
    <col customWidth="1" hidden="1" min="41" max="42" width="6.89"/>
    <col customWidth="1" hidden="1" min="43" max="43" width="6.78"/>
    <col customWidth="1" hidden="1" min="44" max="44" width="6.22"/>
    <col customWidth="1" hidden="1" min="45" max="45" width="6.89"/>
    <col customWidth="1" hidden="1" min="46" max="47" width="7.11"/>
    <col customWidth="1" hidden="1" min="48" max="51" width="6.22"/>
    <col customWidth="1" hidden="1" min="52" max="80" width="8.56"/>
    <col customWidth="1" min="81" max="82" width="8.56"/>
  </cols>
  <sheetData>
    <row r="1" ht="27.75" customHeight="1">
      <c r="A1" s="119"/>
      <c r="B1" s="90"/>
      <c r="D1" s="332"/>
      <c r="E1" s="90"/>
      <c r="F1" s="92"/>
      <c r="G1" s="92"/>
      <c r="H1" s="92"/>
      <c r="I1" s="94"/>
      <c r="J1" s="333"/>
      <c r="K1" s="334" t="s">
        <v>87</v>
      </c>
      <c r="L1" s="335">
        <f>SUM(U$11:U$1048576)</f>
        <v>0</v>
      </c>
      <c r="N1" s="336" t="s">
        <v>88</v>
      </c>
      <c r="O1" s="23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337"/>
      <c r="AC1" s="115"/>
      <c r="AD1" s="102"/>
      <c r="AE1" s="4"/>
      <c r="AF1" s="103"/>
      <c r="AG1" s="104"/>
      <c r="AH1" s="105"/>
      <c r="AI1" s="106"/>
      <c r="AJ1" s="109"/>
      <c r="AK1" s="111"/>
      <c r="AL1" s="338"/>
      <c r="AM1" s="339"/>
      <c r="AN1" s="340" t="s">
        <v>236</v>
      </c>
      <c r="AO1" s="101"/>
      <c r="AP1" s="445"/>
      <c r="AQ1" s="101"/>
      <c r="AR1" s="115"/>
      <c r="AS1" s="341"/>
      <c r="AT1" s="115"/>
      <c r="AU1" s="341"/>
      <c r="AV1" s="115"/>
      <c r="AW1" s="341"/>
      <c r="AX1" s="115"/>
      <c r="AY1" s="341"/>
      <c r="AZ1" s="119"/>
      <c r="CD1" s="119"/>
    </row>
    <row r="2" ht="24.75" customHeight="1">
      <c r="A2" s="119"/>
      <c r="B2" s="116"/>
      <c r="C2" s="446" t="s">
        <v>295</v>
      </c>
      <c r="D2" s="343"/>
      <c r="E2" s="116"/>
      <c r="F2" s="92"/>
      <c r="G2" s="92"/>
      <c r="H2" s="92"/>
      <c r="I2" s="94"/>
      <c r="J2" s="344"/>
      <c r="K2" s="124" t="s">
        <v>91</v>
      </c>
      <c r="L2" s="125">
        <f>SUM(K11:T34)</f>
        <v>0</v>
      </c>
      <c r="N2" s="130"/>
      <c r="O2" s="345"/>
      <c r="P2" s="100"/>
      <c r="Q2" s="100"/>
      <c r="R2" s="100"/>
      <c r="S2" s="100"/>
      <c r="T2" s="100"/>
      <c r="U2" s="100"/>
      <c r="V2" s="100"/>
      <c r="W2" s="346">
        <f>Z7</f>
        <v>0</v>
      </c>
      <c r="X2" s="127"/>
      <c r="Y2" s="100"/>
      <c r="Z2" s="100"/>
      <c r="AA2" s="100"/>
      <c r="AB2" s="337"/>
      <c r="AC2" s="115"/>
      <c r="AL2" s="338"/>
      <c r="AM2" s="339"/>
      <c r="AO2" s="101"/>
      <c r="AP2" s="445"/>
      <c r="AQ2" s="101"/>
      <c r="AR2" s="115"/>
      <c r="AS2" s="341"/>
      <c r="AT2" s="115"/>
      <c r="AU2" s="341"/>
      <c r="AV2" s="115"/>
      <c r="AW2" s="341"/>
      <c r="AX2" s="115"/>
      <c r="AY2" s="341"/>
      <c r="AZ2" s="119"/>
      <c r="CC2" s="347"/>
      <c r="CD2" s="119"/>
    </row>
    <row r="3" ht="24.75" customHeight="1">
      <c r="A3" s="119"/>
      <c r="B3" s="116"/>
      <c r="D3" s="343"/>
      <c r="E3" s="116"/>
      <c r="F3" s="92"/>
      <c r="G3" s="92"/>
      <c r="H3" s="92"/>
      <c r="I3" s="94"/>
      <c r="J3" s="3"/>
      <c r="K3" s="124" t="s">
        <v>92</v>
      </c>
      <c r="L3" s="129">
        <f>SUM(AC11:AC34)</f>
        <v>0</v>
      </c>
      <c r="N3" s="130" t="s">
        <v>93</v>
      </c>
      <c r="O3" s="348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337"/>
      <c r="AC3" s="115"/>
      <c r="AL3" s="338"/>
      <c r="AM3" s="339"/>
      <c r="AO3" s="101"/>
      <c r="AP3" s="445"/>
      <c r="AQ3" s="101"/>
      <c r="AR3" s="115"/>
      <c r="AS3" s="341"/>
      <c r="AT3" s="115"/>
      <c r="AU3" s="341"/>
      <c r="AV3" s="115"/>
      <c r="AW3" s="341"/>
      <c r="AX3" s="115"/>
      <c r="AY3" s="341"/>
      <c r="AZ3" s="119"/>
      <c r="CC3" s="133" t="s">
        <v>94</v>
      </c>
      <c r="CD3" s="119"/>
    </row>
    <row r="4" ht="16.5" customHeight="1">
      <c r="A4" s="119"/>
      <c r="B4" s="116"/>
      <c r="D4" s="343"/>
      <c r="E4" s="116"/>
      <c r="F4" s="92"/>
      <c r="G4" s="92"/>
      <c r="H4" s="92"/>
      <c r="I4" s="94"/>
      <c r="J4" s="3"/>
      <c r="K4" s="124"/>
      <c r="L4" s="129"/>
      <c r="M4" s="129"/>
      <c r="N4" s="130"/>
      <c r="O4" s="349"/>
      <c r="P4" s="23"/>
      <c r="Q4" s="23"/>
      <c r="R4" s="23"/>
      <c r="S4" s="23"/>
      <c r="T4" s="23"/>
      <c r="U4" s="25"/>
      <c r="V4" s="25"/>
      <c r="W4" s="25"/>
      <c r="X4" s="25"/>
      <c r="Y4" s="25"/>
      <c r="Z4" s="131"/>
      <c r="AA4" s="131"/>
      <c r="AB4" s="337"/>
      <c r="AC4" s="115"/>
      <c r="AL4" s="338"/>
      <c r="AM4" s="339"/>
      <c r="AO4" s="101"/>
      <c r="AP4" s="445"/>
      <c r="AQ4" s="101"/>
      <c r="AR4" s="115"/>
      <c r="AS4" s="341"/>
      <c r="AT4" s="115"/>
      <c r="AU4" s="341"/>
      <c r="AV4" s="115"/>
      <c r="AW4" s="341"/>
      <c r="AX4" s="115"/>
      <c r="AY4" s="341"/>
      <c r="AZ4" s="119"/>
      <c r="CC4" s="76"/>
      <c r="CD4" s="119"/>
    </row>
    <row r="5" ht="24.75" customHeight="1">
      <c r="A5" s="119"/>
      <c r="B5" s="116"/>
      <c r="D5" s="343"/>
      <c r="E5" s="116"/>
      <c r="F5" s="92"/>
      <c r="G5" s="92"/>
      <c r="H5" s="92"/>
      <c r="J5" s="121"/>
      <c r="K5" s="121"/>
      <c r="L5" s="121"/>
      <c r="M5" s="121"/>
      <c r="N5" s="94"/>
      <c r="O5" s="94"/>
      <c r="P5" s="94"/>
      <c r="Q5" s="121"/>
      <c r="R5" s="121"/>
      <c r="S5" s="121"/>
      <c r="T5" s="121"/>
      <c r="U5" s="350" t="s">
        <v>96</v>
      </c>
      <c r="V5" s="122"/>
      <c r="W5" s="122"/>
      <c r="X5" s="122"/>
      <c r="Y5" s="122"/>
      <c r="Z5" s="122"/>
      <c r="AA5" s="119"/>
      <c r="AB5" s="337"/>
      <c r="AC5" s="115"/>
      <c r="AL5" s="338"/>
      <c r="AM5" s="339"/>
      <c r="AO5" s="101"/>
      <c r="AP5" s="445"/>
      <c r="AQ5" s="101"/>
      <c r="AR5" s="115"/>
      <c r="AS5" s="341"/>
      <c r="AT5" s="115"/>
      <c r="AU5" s="341"/>
      <c r="AV5" s="115"/>
      <c r="AW5" s="341"/>
      <c r="AX5" s="115"/>
      <c r="AY5" s="341"/>
      <c r="AZ5" s="119"/>
      <c r="CC5" s="71"/>
      <c r="CD5" s="119"/>
    </row>
    <row r="6" ht="21.75" hidden="1" customHeight="1">
      <c r="A6" s="119"/>
      <c r="B6" s="90"/>
      <c r="C6" s="119"/>
      <c r="D6" s="332"/>
      <c r="E6" s="90"/>
      <c r="F6" s="92"/>
      <c r="G6" s="92"/>
      <c r="H6" s="92"/>
      <c r="I6" s="119"/>
      <c r="J6" s="94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351"/>
      <c r="V6" s="119"/>
      <c r="W6" s="119"/>
      <c r="X6" s="119"/>
      <c r="Y6" s="119"/>
      <c r="Z6" s="23"/>
      <c r="AA6" s="119"/>
      <c r="AB6" s="337"/>
      <c r="AC6" s="115"/>
      <c r="AD6" s="102"/>
      <c r="AE6" s="4"/>
      <c r="AF6" s="103"/>
      <c r="AG6" s="104"/>
      <c r="AH6" s="105"/>
      <c r="AI6" s="106"/>
      <c r="AJ6" s="109"/>
      <c r="AK6" s="111"/>
      <c r="AL6" s="338"/>
      <c r="AM6" s="339"/>
      <c r="AN6" s="340"/>
      <c r="AO6" s="101"/>
      <c r="AP6" s="445"/>
      <c r="AQ6" s="101"/>
      <c r="AR6" s="115"/>
      <c r="AS6" s="341"/>
      <c r="AT6" s="115"/>
      <c r="AU6" s="341"/>
      <c r="AV6" s="115"/>
      <c r="AW6" s="341"/>
      <c r="AX6" s="115"/>
      <c r="AY6" s="341"/>
      <c r="AZ6" s="119"/>
      <c r="CD6" s="119"/>
    </row>
    <row r="7" ht="23.25" customHeight="1">
      <c r="B7" s="141"/>
      <c r="D7" s="142"/>
      <c r="E7" s="141"/>
      <c r="F7" s="92"/>
      <c r="G7" s="92"/>
      <c r="H7" s="92"/>
      <c r="J7" s="143" t="s">
        <v>97</v>
      </c>
      <c r="K7" s="144">
        <f t="shared" ref="K7:T7" si="1">SUM(AD11:AD39)</f>
        <v>0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  <c r="U7" s="146">
        <f>SUM(K7:T7)</f>
        <v>0</v>
      </c>
      <c r="V7" s="49"/>
      <c r="W7" s="147"/>
      <c r="X7" s="119"/>
      <c r="Y7" s="352" t="s">
        <v>98</v>
      </c>
      <c r="Z7" s="353">
        <f>SUM(Z11:Z206)</f>
        <v>0</v>
      </c>
      <c r="AA7" s="119"/>
      <c r="AB7" s="354"/>
      <c r="AC7" s="165"/>
      <c r="AD7" s="151"/>
      <c r="AE7" s="152"/>
      <c r="AF7" s="153"/>
      <c r="AG7" s="154"/>
      <c r="AH7" s="155"/>
      <c r="AI7" s="156"/>
      <c r="AJ7" s="158"/>
      <c r="AK7" s="160"/>
      <c r="AL7" s="355"/>
      <c r="AM7" s="356"/>
      <c r="AN7" s="357"/>
      <c r="AO7" s="150">
        <f>SUM(SUMPRODUCT($AO$11:$AO$306,N11:N306)+SUMPRODUCT($AO$11:$AO$306,O11:O306)+SUMPRODUCT($AO$11:$AO$306,P11:P306)+SUMPRODUCT($AO$11:$AO$306,Q11:Q306)+SUMPRODUCT($AO$11:$AO$306,S11:S306)+SUMPRODUCT($AO$11:$AO$306,T11:T306)+SUMPRODUCT($AO$11:$AO$306,R11:R306)+SUMPRODUCT($AO$11:$AO$306,K11:K306)+SUMPRODUCT($AO$11:$AO$306,M11:M306)+SUMPRODUCT($AO$11:$AO$306,L11:L306))</f>
        <v>0</v>
      </c>
      <c r="AP7" s="447"/>
      <c r="AQ7" s="150"/>
      <c r="AR7" s="165">
        <f>SUM(SUMPRODUCT($AR$11:$AR$306,N11:N306)+SUMPRODUCT($AR$11:$AR$306,O11:O306)+SUMPRODUCT($AR$11:$AR$306,P11:P306)+SUMPRODUCT($AR$11:$AR$306,Q11:Q306)+SUMPRODUCT($AR$11:$AR$306,S11:S306)+SUMPRODUCT($AR$11:$AR$306,T11:T306)+SUMPRODUCT($AR$11:$AR$306,R11:R306)+SUMPRODUCT($AR$11:$AR$306,K11:K306)+SUMPRODUCT($AR$11:$AR$306,M11:M306)+SUMPRODUCT($AR$11:$AR$306,L11:L306))</f>
        <v>0</v>
      </c>
      <c r="AS7" s="358">
        <f>SUM(SUMPRODUCT($AS$11:$AS$306,N11:N306)+SUMPRODUCT($AS$11:$AS$306,O11:O306)+SUMPRODUCT($AS$11:$AS$306,P11:P306)+SUMPRODUCT($AS$11:$AS$306,Q11:Q306)+SUMPRODUCT($AS$11:$AS$306,S11:S306)+SUMPRODUCT($AS$11:$AS$306,T11:T306)+SUMPRODUCT($AS$11:$AS$306,R11:R306)+SUMPRODUCT($AS$11:$AS$306,K11:K306)+SUMPRODUCT($AS$11:$AS$306,M11:M306)+SUMPRODUCT($AS$11:$AS$306,L11:L306))</f>
        <v>0</v>
      </c>
      <c r="AT7" s="165">
        <f>SUM(SUMPRODUCT($AT$11:$AT$306,N11:N306)+SUMPRODUCT($AT$11:$AT$306,O11:O306)+SUMPRODUCT($AT$11:$AT$306,P11:P306)+SUMPRODUCT($AT$11:$AT$306,Q11:Q306)+SUMPRODUCT($AT$11:$AT$306,S11:S306)+SUMPRODUCT($AT$11:$AT$306,T11:T306)+SUMPRODUCT($AT$11:$AT$306,R11:R306)+SUMPRODUCT($AT$11:$AT$306,K11:K306)+SUMPRODUCT($AT$11:$AT$306,M11:M306)+SUMPRODUCT($AT$11:$AT$306,L11:L306))</f>
        <v>0</v>
      </c>
      <c r="AU7" s="358">
        <f>SUM(SUMPRODUCT($AU$11:$AU$306,N11:N306)+SUMPRODUCT($AU$11:$AU$306,O11:O306)+SUMPRODUCT($AU$11:$AU$306,P11:P306)+SUMPRODUCT($AU$11:$AU$306,Q11:Q306)+SUMPRODUCT($AU$11:$AU$306,S11:S306)+SUMPRODUCT($AU$11:$AU$306,T11:T306)+SUMPRODUCT($AU$11:$AU$306,R11:R306)+SUMPRODUCT($AU$11:$AU$306,K11:K306)+SUMPRODUCT($AU$11:$AU$306,M11:M306)+SUMPRODUCT($AU$11:$AU$306,L11:L306))</f>
        <v>0</v>
      </c>
      <c r="AV7" s="165">
        <f>SUM(SUMPRODUCT($AV$11:$AV$306,N11:N306)+SUMPRODUCT($AV$11:$AV$306,O11:O306)+SUMPRODUCT($AV$11:$AV$306,P11:P306)+SUMPRODUCT($AV$11:$AV$306,Q11:Q306)+SUMPRODUCT($AV$11:$AV$306,S11:S306)+SUMPRODUCT($AV$11:$AV$306,T11:T306)+SUMPRODUCT($AV$11:$AV$306,R11:R306)+SUMPRODUCT($AV$11:$AV$306,K11:K306)+SUMPRODUCT($AV$11:$AV$306,M11:M306)+SUMPRODUCT($AV$11:$AV$306,L11:L306))</f>
        <v>0</v>
      </c>
      <c r="AW7" s="165">
        <f>SUM(SUMPRODUCT($AW$11:$AW$306,O11:O306)+SUMPRODUCT($AW$11:$AW$306,P11:P306)+SUMPRODUCT($AW$11:$AW$306,Q11:Q306)+SUMPRODUCT($AW$11:$AW$306,R11:R306)+SUMPRODUCT($AW$11:$AW$306,T11:T306)+SUMPRODUCT($AW$11:$AW$306,K11:K306)+SUMPRODUCT($AW$11:$AW$306,S11:S306)+SUMPRODUCT($AW$11:$AW$306,L11:L306)+SUMPRODUCT($AW$11:$AW$306,N11:N306)+SUMPRODUCT($AW$11:$AW$306,M11:M306))</f>
        <v>0</v>
      </c>
      <c r="AX7" s="165">
        <f>SUM(SUMPRODUCT($AX$11:$AX$306,P11:P306)+SUMPRODUCT($AX$11:$AX$306,Q11:Q306)+SUMPRODUCT($AX$11:$AX$306,R11:R306)+SUMPRODUCT($AX$11:$AX$306,S11:S306)+SUMPRODUCT($AX$11:$AX$306,K11:K306)+SUMPRODUCT($AX$11:$AX$306,L11:L306)+SUMPRODUCT($AX$11:$AX$306,T11:T306)+SUMPRODUCT($AX$11:$AX$306,M11:M306)+SUMPRODUCT($AX$11:$AX$306,O11:O306)+SUMPRODUCT($AX$11:$AX$306,N11:N306))</f>
        <v>0</v>
      </c>
      <c r="AY7" s="165">
        <f>SUM(SUMPRODUCT($AY$11:$AY$306,Q11:Q306)+SUMPRODUCT($AY$11:$AY$306,R11:R306)+SUMPRODUCT($AY$11:$AY$306,S11:S306)+SUMPRODUCT($AY$11:$AY$306,T11:T306)+SUMPRODUCT($AY$11:$AY$306,L11:L306)+SUMPRODUCT($AY$11:$AY$306,M11:M306)+SUMPRODUCT($AY$11:$AY$306,K11:K306)+SUMPRODUCT($AY$11:$AY$306,N11:N306)+SUMPRODUCT($AY$11:$AY$306,P11:P306)+SUMPRODUCT($AY$11:$AY$306,O11:O306))</f>
        <v>0</v>
      </c>
      <c r="AZ7" s="119"/>
      <c r="BA7" s="23">
        <f t="shared" ref="BA7:BH7" si="2">SUM(BA11:BA58)</f>
        <v>0</v>
      </c>
      <c r="BB7" s="23">
        <f t="shared" si="2"/>
        <v>0</v>
      </c>
      <c r="BC7" s="23">
        <f t="shared" si="2"/>
        <v>0</v>
      </c>
      <c r="BD7" s="23">
        <f t="shared" si="2"/>
        <v>0</v>
      </c>
      <c r="BE7" s="23">
        <f t="shared" si="2"/>
        <v>0</v>
      </c>
      <c r="BF7" s="23">
        <f t="shared" si="2"/>
        <v>0</v>
      </c>
      <c r="BG7" s="23">
        <f t="shared" si="2"/>
        <v>0</v>
      </c>
      <c r="BH7" s="23">
        <f t="shared" si="2"/>
        <v>0</v>
      </c>
      <c r="BI7" s="23">
        <f>SUM(BI11:BI47)</f>
        <v>0</v>
      </c>
      <c r="BJ7" s="23">
        <f t="shared" ref="BJ7:BK7" si="3">SUM(BJ11:BJ58)</f>
        <v>0</v>
      </c>
      <c r="BK7" s="23">
        <f t="shared" si="3"/>
        <v>0</v>
      </c>
      <c r="BL7" s="23">
        <f>SUM(BL11:BL47)</f>
        <v>0</v>
      </c>
      <c r="BM7" s="23">
        <f t="shared" ref="BM7:CB7" si="4">SUM(BM11:BM58)</f>
        <v>0</v>
      </c>
      <c r="BN7" s="23">
        <f t="shared" si="4"/>
        <v>0</v>
      </c>
      <c r="BO7" s="23">
        <f t="shared" si="4"/>
        <v>0</v>
      </c>
      <c r="BP7" s="23">
        <f t="shared" si="4"/>
        <v>0</v>
      </c>
      <c r="BQ7" s="23">
        <f t="shared" si="4"/>
        <v>0</v>
      </c>
      <c r="BR7" s="23">
        <f t="shared" si="4"/>
        <v>0</v>
      </c>
      <c r="BS7" s="23">
        <f t="shared" si="4"/>
        <v>0</v>
      </c>
      <c r="BT7" s="23">
        <f t="shared" si="4"/>
        <v>0</v>
      </c>
      <c r="BU7" s="23">
        <f t="shared" si="4"/>
        <v>0</v>
      </c>
      <c r="BV7" s="23">
        <f t="shared" si="4"/>
        <v>0</v>
      </c>
      <c r="BW7" s="23">
        <f t="shared" si="4"/>
        <v>0</v>
      </c>
      <c r="BX7" s="23">
        <f t="shared" si="4"/>
        <v>0</v>
      </c>
      <c r="BY7" s="23">
        <f t="shared" si="4"/>
        <v>0</v>
      </c>
      <c r="BZ7" s="23">
        <f t="shared" si="4"/>
        <v>0</v>
      </c>
      <c r="CA7" s="23">
        <f t="shared" si="4"/>
        <v>0</v>
      </c>
      <c r="CB7" s="23">
        <f t="shared" si="4"/>
        <v>0</v>
      </c>
      <c r="CD7" s="119"/>
    </row>
    <row r="8" ht="60.0" customHeight="1">
      <c r="A8" s="23"/>
      <c r="B8" s="166"/>
      <c r="C8" s="53"/>
      <c r="D8" s="145" t="s">
        <v>99</v>
      </c>
      <c r="E8" s="359" t="s">
        <v>100</v>
      </c>
      <c r="F8" s="145" t="s">
        <v>101</v>
      </c>
      <c r="G8" s="145" t="s">
        <v>102</v>
      </c>
      <c r="H8" s="168" t="s">
        <v>104</v>
      </c>
      <c r="I8" s="145" t="s">
        <v>105</v>
      </c>
      <c r="J8" s="168" t="s">
        <v>106</v>
      </c>
      <c r="K8" s="360" t="s">
        <v>238</v>
      </c>
      <c r="L8" s="85" t="s">
        <v>108</v>
      </c>
      <c r="M8" s="170" t="s">
        <v>239</v>
      </c>
      <c r="N8" s="171" t="s">
        <v>240</v>
      </c>
      <c r="O8" s="172" t="s">
        <v>241</v>
      </c>
      <c r="P8" s="173" t="s">
        <v>296</v>
      </c>
      <c r="Q8" s="177" t="s">
        <v>243</v>
      </c>
      <c r="R8" s="179" t="s">
        <v>297</v>
      </c>
      <c r="S8" s="180" t="s">
        <v>119</v>
      </c>
      <c r="T8" s="361" t="s">
        <v>245</v>
      </c>
      <c r="U8" s="53" t="s">
        <v>92</v>
      </c>
      <c r="V8" s="53" t="s">
        <v>123</v>
      </c>
      <c r="W8" s="184" t="s">
        <v>95</v>
      </c>
      <c r="X8" s="23"/>
      <c r="Y8" s="185" t="s">
        <v>124</v>
      </c>
      <c r="Z8" s="185" t="s">
        <v>94</v>
      </c>
      <c r="AA8" s="23"/>
      <c r="AB8" s="362" t="s">
        <v>93</v>
      </c>
      <c r="AC8" s="363" t="s">
        <v>125</v>
      </c>
      <c r="AD8" s="364" t="s">
        <v>21</v>
      </c>
      <c r="AE8" s="53" t="s">
        <v>22</v>
      </c>
      <c r="AF8" s="365" t="s">
        <v>23</v>
      </c>
      <c r="AG8" s="366" t="s">
        <v>24</v>
      </c>
      <c r="AH8" s="367" t="s">
        <v>25</v>
      </c>
      <c r="AI8" s="368" t="s">
        <v>126</v>
      </c>
      <c r="AJ8" s="369" t="s">
        <v>30</v>
      </c>
      <c r="AK8" s="63" t="s">
        <v>32</v>
      </c>
      <c r="AL8" s="370" t="s">
        <v>246</v>
      </c>
      <c r="AM8" s="371" t="s">
        <v>247</v>
      </c>
      <c r="AN8" s="372" t="s">
        <v>131</v>
      </c>
      <c r="AO8" s="448" t="s">
        <v>132</v>
      </c>
      <c r="AP8" s="449" t="s">
        <v>133</v>
      </c>
      <c r="AQ8" s="448" t="s">
        <v>134</v>
      </c>
      <c r="AR8" s="374" t="s">
        <v>248</v>
      </c>
      <c r="AS8" s="373" t="s">
        <v>249</v>
      </c>
      <c r="AT8" s="374" t="s">
        <v>250</v>
      </c>
      <c r="AU8" s="373" t="s">
        <v>251</v>
      </c>
      <c r="AV8" s="374" t="s">
        <v>252</v>
      </c>
      <c r="AW8" s="450" t="s">
        <v>253</v>
      </c>
      <c r="AX8" s="375" t="s">
        <v>254</v>
      </c>
      <c r="AY8" s="450" t="s">
        <v>255</v>
      </c>
      <c r="AZ8" s="23"/>
      <c r="BA8" s="205" t="s">
        <v>42</v>
      </c>
      <c r="BB8" s="205" t="s">
        <v>43</v>
      </c>
      <c r="BC8" s="205" t="s">
        <v>44</v>
      </c>
      <c r="BD8" s="205" t="s">
        <v>45</v>
      </c>
      <c r="BE8" s="205" t="s">
        <v>46</v>
      </c>
      <c r="BF8" s="205" t="s">
        <v>47</v>
      </c>
      <c r="BG8" s="205" t="s">
        <v>48</v>
      </c>
      <c r="BH8" s="205" t="s">
        <v>49</v>
      </c>
      <c r="BI8" s="49"/>
      <c r="BJ8" s="205" t="s">
        <v>38</v>
      </c>
      <c r="BK8" s="205" t="s">
        <v>39</v>
      </c>
      <c r="BL8" s="49"/>
      <c r="BM8" s="205" t="s">
        <v>53</v>
      </c>
      <c r="BN8" s="205" t="s">
        <v>54</v>
      </c>
      <c r="BO8" s="205" t="s">
        <v>55</v>
      </c>
      <c r="BP8" s="205" t="s">
        <v>56</v>
      </c>
      <c r="BQ8" s="205" t="s">
        <v>57</v>
      </c>
      <c r="BR8" s="205" t="s">
        <v>58</v>
      </c>
      <c r="BS8" s="205" t="s">
        <v>59</v>
      </c>
      <c r="BT8" s="205" t="s">
        <v>60</v>
      </c>
      <c r="BU8" s="205" t="s">
        <v>61</v>
      </c>
      <c r="BV8" s="205" t="s">
        <v>62</v>
      </c>
      <c r="BW8" s="205" t="s">
        <v>63</v>
      </c>
      <c r="BX8" s="205" t="s">
        <v>64</v>
      </c>
      <c r="BY8" s="205" t="s">
        <v>65</v>
      </c>
      <c r="BZ8" s="205" t="s">
        <v>66</v>
      </c>
      <c r="CA8" s="205" t="s">
        <v>67</v>
      </c>
      <c r="CB8" s="205" t="s">
        <v>49</v>
      </c>
      <c r="CC8" s="23"/>
      <c r="CD8" s="23"/>
    </row>
    <row r="9" ht="30.0" hidden="1" customHeight="1">
      <c r="A9" s="17"/>
      <c r="B9" s="206"/>
      <c r="C9" s="17"/>
      <c r="D9" s="8"/>
      <c r="E9" s="376"/>
      <c r="F9" s="8"/>
      <c r="G9" s="8"/>
      <c r="H9" s="208"/>
      <c r="I9" s="8"/>
      <c r="J9" s="377"/>
      <c r="K9" s="209" t="s">
        <v>135</v>
      </c>
      <c r="L9" s="209" t="s">
        <v>136</v>
      </c>
      <c r="M9" s="209" t="s">
        <v>137</v>
      </c>
      <c r="N9" s="209" t="s">
        <v>138</v>
      </c>
      <c r="O9" s="209" t="s">
        <v>139</v>
      </c>
      <c r="P9" s="209" t="s">
        <v>140</v>
      </c>
      <c r="Q9" s="209" t="s">
        <v>144</v>
      </c>
      <c r="R9" s="209" t="s">
        <v>146</v>
      </c>
      <c r="S9" s="209" t="s">
        <v>147</v>
      </c>
      <c r="T9" s="209" t="s">
        <v>256</v>
      </c>
      <c r="U9" s="17"/>
      <c r="V9" s="17"/>
      <c r="W9" s="211"/>
      <c r="X9" s="17"/>
      <c r="Y9" s="378"/>
      <c r="Z9" s="378"/>
      <c r="AA9" s="17"/>
      <c r="AB9" s="379"/>
      <c r="AC9" s="232"/>
      <c r="AD9" s="380"/>
      <c r="AE9" s="17"/>
      <c r="AF9" s="381"/>
      <c r="AG9" s="381"/>
      <c r="AH9" s="381"/>
      <c r="AI9" s="381"/>
      <c r="AJ9" s="381"/>
      <c r="AK9" s="69"/>
      <c r="AL9" s="382"/>
      <c r="AM9" s="383"/>
      <c r="AN9" s="17"/>
      <c r="AO9" s="451"/>
      <c r="AP9" s="452"/>
      <c r="AQ9" s="451"/>
      <c r="AR9" s="381"/>
      <c r="AS9" s="381"/>
      <c r="AT9" s="381"/>
      <c r="AU9" s="381"/>
      <c r="AV9" s="381"/>
      <c r="AW9" s="450"/>
      <c r="AX9" s="381"/>
      <c r="AY9" s="450"/>
      <c r="AZ9" s="17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17"/>
      <c r="CD9" s="17"/>
    </row>
    <row r="10" ht="35.25" customHeight="1">
      <c r="A10" s="17"/>
      <c r="B10" s="220"/>
      <c r="C10" s="44"/>
      <c r="D10" s="221"/>
      <c r="E10" s="220"/>
      <c r="F10" s="221"/>
      <c r="G10" s="221"/>
      <c r="H10" s="221"/>
      <c r="I10" s="44"/>
      <c r="J10" s="17"/>
      <c r="K10" s="222" t="s">
        <v>179</v>
      </c>
      <c r="L10" s="17"/>
      <c r="M10" s="223"/>
      <c r="N10" s="44"/>
      <c r="O10" s="44"/>
      <c r="P10" s="44"/>
      <c r="Q10" s="44"/>
      <c r="R10" s="384"/>
      <c r="S10" s="384"/>
      <c r="T10" s="384"/>
      <c r="U10" s="227"/>
      <c r="V10" s="227" t="s">
        <v>151</v>
      </c>
      <c r="W10" s="227" t="s">
        <v>151</v>
      </c>
      <c r="X10" s="17"/>
      <c r="Y10" s="17"/>
      <c r="Z10" s="17"/>
      <c r="AA10" s="17"/>
      <c r="AB10" s="379"/>
      <c r="AC10" s="232"/>
      <c r="AD10" s="17"/>
      <c r="AE10" s="17"/>
      <c r="AF10" s="17"/>
      <c r="AG10" s="17"/>
      <c r="AH10" s="17"/>
      <c r="AI10" s="17"/>
      <c r="AJ10" s="17"/>
      <c r="AK10" s="17"/>
      <c r="AL10" s="385"/>
      <c r="AM10" s="386"/>
      <c r="AN10" s="17"/>
      <c r="AO10" s="228"/>
      <c r="AP10" s="410"/>
      <c r="AQ10" s="228"/>
      <c r="AR10" s="232"/>
      <c r="AS10" s="387"/>
      <c r="AT10" s="232"/>
      <c r="AU10" s="387"/>
      <c r="AV10" s="232"/>
      <c r="AW10" s="435"/>
      <c r="AX10" s="320"/>
      <c r="AY10" s="387"/>
      <c r="AZ10" s="17"/>
      <c r="BA10" s="17"/>
      <c r="BB10" s="23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</row>
    <row r="11" ht="57.0" customHeight="1">
      <c r="A11" s="17"/>
      <c r="B11" s="322" t="s">
        <v>95</v>
      </c>
      <c r="C11" s="31"/>
      <c r="D11" s="236" t="s">
        <v>298</v>
      </c>
      <c r="E11" s="453"/>
      <c r="F11" s="454" t="s">
        <v>67</v>
      </c>
      <c r="G11" s="240" t="s">
        <v>46</v>
      </c>
      <c r="H11" s="240">
        <v>3.0</v>
      </c>
      <c r="I11" s="454" t="s">
        <v>258</v>
      </c>
      <c r="J11" s="455">
        <v>155.5079344</v>
      </c>
      <c r="K11" s="456"/>
      <c r="L11" s="457"/>
      <c r="M11" s="458"/>
      <c r="N11" s="459"/>
      <c r="O11" s="460"/>
      <c r="P11" s="240"/>
      <c r="Q11" s="243"/>
      <c r="R11" s="244"/>
      <c r="S11" s="243"/>
      <c r="T11" s="243"/>
      <c r="U11" s="246">
        <f t="shared" ref="U11:U34" si="5">SUM(K11:T11)*J11</f>
        <v>0</v>
      </c>
      <c r="V11" s="240" t="str">
        <f t="shared" ref="V11:V34" si="6">IF(SUM(K11:T11)&gt;0,"Yes","No")</f>
        <v>No</v>
      </c>
      <c r="W11" s="244" t="str">
        <f t="shared" ref="W11:W34" si="7">IF(B11="New","Yes","No")</f>
        <v>Yes</v>
      </c>
      <c r="X11" s="23"/>
      <c r="Y11" s="247">
        <v>1.0</v>
      </c>
      <c r="Z11" s="248">
        <f t="shared" ref="Z11:Z34" si="8">Y11*SUM(K11:T11)</f>
        <v>0</v>
      </c>
      <c r="AA11" s="17"/>
      <c r="AB11" s="379">
        <v>6.75</v>
      </c>
      <c r="AC11" s="252">
        <f t="shared" ref="AC11:AC34" si="9">SUM(K11:T11)*AB11</f>
        <v>0</v>
      </c>
      <c r="AD11" s="229">
        <f t="shared" ref="AD11:AD34" si="10">K11*H11</f>
        <v>0</v>
      </c>
      <c r="AE11" s="229">
        <f t="shared" ref="AE11:AE34" si="11">L11*H11</f>
        <v>0</v>
      </c>
      <c r="AF11" s="229">
        <f t="shared" ref="AF11:AF34" si="12">M11*H11</f>
        <v>0</v>
      </c>
      <c r="AG11" s="229">
        <f t="shared" ref="AG11:AG34" si="13">N11*H11</f>
        <v>0</v>
      </c>
      <c r="AH11" s="229">
        <f t="shared" ref="AH11:AH34" si="14">O11*H11</f>
        <v>0</v>
      </c>
      <c r="AI11" s="229">
        <f t="shared" ref="AI11:AI34" si="15">P11*H11</f>
        <v>0</v>
      </c>
      <c r="AJ11" s="229">
        <f t="shared" ref="AJ11:AJ34" si="16">Q11*H11</f>
        <v>0</v>
      </c>
      <c r="AK11" s="229">
        <f t="shared" ref="AK11:AK34" si="17">R11*H11</f>
        <v>0</v>
      </c>
      <c r="AL11" s="229">
        <f t="shared" ref="AL11:AL34" si="18">S11*H11</f>
        <v>0</v>
      </c>
      <c r="AM11" s="229">
        <f t="shared" ref="AM11:AM34" si="19">T11*H11</f>
        <v>0</v>
      </c>
      <c r="AN11" s="296">
        <v>1.0</v>
      </c>
      <c r="AO11" s="228">
        <v>9.0</v>
      </c>
      <c r="AP11" s="410"/>
      <c r="AQ11" s="228"/>
      <c r="AR11" s="232"/>
      <c r="AS11" s="387"/>
      <c r="AT11" s="232"/>
      <c r="AU11" s="387">
        <v>1.0</v>
      </c>
      <c r="AV11" s="232">
        <v>1.0</v>
      </c>
      <c r="AW11" s="387"/>
      <c r="AX11" s="232"/>
      <c r="AY11" s="387"/>
      <c r="AZ11" s="17"/>
      <c r="BA11" s="23">
        <f t="shared" ref="BA11:BA58" si="20">IF(G11="XS",IF(SUM(K11:T11)&gt;0,SUM(K11:T11),0),0)*H11</f>
        <v>0</v>
      </c>
      <c r="BB11" s="23">
        <f t="shared" ref="BB11:BB58" si="21">IF(G11="S",IF(SUM(K11:T11)&gt;0,SUM(K11:T11),0),0)*H11</f>
        <v>0</v>
      </c>
      <c r="BC11" s="23">
        <f t="shared" ref="BC11:BC58" si="22">IF(G11="M",IF(SUM(K11:T11)&gt;0,SUM(K11:T11),0),0)*H11</f>
        <v>0</v>
      </c>
      <c r="BD11" s="23">
        <f t="shared" ref="BD11:BD58" si="23">IF(G11="L",IF(SUM(K11:T11)&gt;0,SUM(K11:T11),0),0)*H11</f>
        <v>0</v>
      </c>
      <c r="BE11" s="23">
        <f t="shared" ref="BE11:BE58" si="24">IF(G11="XL",IF(SUM(K11:T11)&gt;0,SUM(K11:T11),0),0)*H11</f>
        <v>0</v>
      </c>
      <c r="BF11" s="23">
        <f t="shared" ref="BF11:BF58" si="25">IF(G11="2XL",IF(SUM(K11:T11)&gt;0,SUM(K11:T11),0),0)*H11</f>
        <v>0</v>
      </c>
      <c r="BG11" s="23">
        <f t="shared" ref="BG11:BG58" si="26">IF(G11="3XL",IF(SUM(K11:T11)&gt;0,SUM(K11:T11),0),0)*H11</f>
        <v>0</v>
      </c>
      <c r="BH11" s="23">
        <f t="shared" ref="BH11:BH58" si="27">IF(G11="various",IF(SUM(K11:T11)&gt;0,SUM(K11:T11),0),0)*H11</f>
        <v>0</v>
      </c>
      <c r="BI11" s="23"/>
      <c r="BJ11" s="17">
        <f t="shared" ref="BJ11:BJ58" si="28">IF(E11="",IF(SUM(K11:T11)&gt;0,SUM(K11:T11),0),0)*H11</f>
        <v>0</v>
      </c>
      <c r="BK11" s="17">
        <f t="shared" ref="BK11:BK58" si="29">IF(E11="Dual tex.",IF(SUM(K11:T11)&gt;0,SUM(K11:T11),0),0)*H11</f>
        <v>0</v>
      </c>
      <c r="BL11" s="17"/>
      <c r="BM11" s="23">
        <f t="shared" ref="BM11:BM57" si="30">IF(F11="sloper",IF(SUM(K11:T11)&gt;0,SUM(K11:T11),0),0)*H11</f>
        <v>0</v>
      </c>
      <c r="BN11" s="23">
        <f t="shared" ref="BN11:BN57" si="31">IF(F11="footholds",IF(SUM(K11:T11)&gt;0,SUM(K11:T11),0),0)*H11</f>
        <v>0</v>
      </c>
      <c r="BO11" s="23">
        <f t="shared" ref="BO11:BO57" si="32">IF(F11="micros",IF(SUM(K11:T11)&gt;0,SUM(K11:T11),0),0)*H11</f>
        <v>0</v>
      </c>
      <c r="BP11" s="23">
        <f t="shared" ref="BP11:BP57" si="33">IF(F11="jug",IF(SUM(K11:T11)&gt;0,SUM(K11:T11),0),0)*H11</f>
        <v>0</v>
      </c>
      <c r="BQ11" s="23">
        <f t="shared" ref="BQ11:BQ57" si="34">IF(F11="ledge",IF(SUM(K11:T11)&gt;0,SUM(K11:T11),0),0)*H11</f>
        <v>0</v>
      </c>
      <c r="BR11" s="23">
        <f t="shared" ref="BR11:BR57" si="35">IF(F11="edge",IF(SUM(K11:T11)&gt;0,SUM(K11:T11),0),0)*H11</f>
        <v>0</v>
      </c>
      <c r="BS11" s="23">
        <f t="shared" ref="BS11:BS57" si="36">IF(F11="crimp",IF(SUM(K11:T11)&gt;0,SUM(K11:T11),0),0)*H11</f>
        <v>0</v>
      </c>
      <c r="BT11" s="23">
        <f t="shared" ref="BT11:BT57" si="37">IF(F11="incut",IF(SUM(K11:T11)&gt;0,SUM(K11:T11),0),0)*H11</f>
        <v>0</v>
      </c>
      <c r="BU11" s="23">
        <f t="shared" ref="BU11:BU57" si="38">IF(F11="dish",IF(SUM(K11:T11)&gt;0,SUM(K11:T11),0),0)*H11</f>
        <v>0</v>
      </c>
      <c r="BV11" s="23">
        <f t="shared" ref="BV11:BV57" si="39">IF(F11="pinch",IF(SUM(K11:T11)&gt;0,SUM(K11:T11),0),0)*H11</f>
        <v>0</v>
      </c>
      <c r="BW11" s="23">
        <f t="shared" ref="BW11:BW57" si="40">IF(F11="pocket",IF(SUM(K11:T11)&gt;0,SUM(K11:T11),0),0)*H11</f>
        <v>0</v>
      </c>
      <c r="BX11" s="23">
        <f t="shared" ref="BX11:BX57" si="41">IF(F11="insert",IF(SUM(K11:T11)&gt;0,SUM(K11:T11),0),0)*H11</f>
        <v>0</v>
      </c>
      <c r="BY11" s="23">
        <f t="shared" ref="BY11:BY57" si="42">IF(F11="feature",IF(SUM(K11:T11)&gt;0,SUM(K11:T11),0),0)*H11</f>
        <v>0</v>
      </c>
      <c r="BZ11" s="23">
        <f t="shared" ref="BZ11:BZ57" si="43">IF(F11="scoop",IF(SUM(K11:T11)&gt;0,SUM(K11:T11),0),0)*H11</f>
        <v>0</v>
      </c>
      <c r="CA11" s="23">
        <f t="shared" ref="CA11:CA57" si="44">IF(F11="positive",IF(SUM(K11:T11)&gt;0,SUM(K11:T11),0),0)*H11</f>
        <v>0</v>
      </c>
      <c r="CB11" s="23">
        <f t="shared" ref="CB11:CB57" si="45">IF(F11="various",IF(SUM(K11:T11)&gt;0,SUM(K11:T11),0),0)*H11</f>
        <v>0</v>
      </c>
      <c r="CC11" s="23"/>
      <c r="CD11" s="423"/>
    </row>
    <row r="12" ht="57.0" customHeight="1">
      <c r="A12" s="23"/>
      <c r="B12" s="272" t="s">
        <v>95</v>
      </c>
      <c r="C12" s="23"/>
      <c r="D12" s="8" t="s">
        <v>299</v>
      </c>
      <c r="E12" s="411"/>
      <c r="F12" s="381" t="s">
        <v>56</v>
      </c>
      <c r="G12" s="17" t="s">
        <v>46</v>
      </c>
      <c r="H12" s="17">
        <v>3.0</v>
      </c>
      <c r="I12" s="381" t="s">
        <v>258</v>
      </c>
      <c r="J12" s="412">
        <v>121.2152032</v>
      </c>
      <c r="K12" s="413"/>
      <c r="L12" s="414"/>
      <c r="M12" s="415"/>
      <c r="N12" s="416"/>
      <c r="O12" s="417"/>
      <c r="P12" s="17"/>
      <c r="Q12" s="266"/>
      <c r="R12" s="269"/>
      <c r="S12" s="266"/>
      <c r="T12" s="266"/>
      <c r="U12" s="422">
        <f t="shared" si="5"/>
        <v>0</v>
      </c>
      <c r="V12" s="17" t="str">
        <f t="shared" si="6"/>
        <v>No</v>
      </c>
      <c r="W12" s="269" t="str">
        <f t="shared" si="7"/>
        <v>Yes</v>
      </c>
      <c r="X12" s="23"/>
      <c r="Y12" s="247">
        <v>1.0</v>
      </c>
      <c r="Z12" s="248">
        <f t="shared" si="8"/>
        <v>0</v>
      </c>
      <c r="AA12" s="23"/>
      <c r="AB12" s="379">
        <v>4.45</v>
      </c>
      <c r="AC12" s="252">
        <f t="shared" si="9"/>
        <v>0</v>
      </c>
      <c r="AD12" s="229">
        <f t="shared" si="10"/>
        <v>0</v>
      </c>
      <c r="AE12" s="229">
        <f t="shared" si="11"/>
        <v>0</v>
      </c>
      <c r="AF12" s="229">
        <f t="shared" si="12"/>
        <v>0</v>
      </c>
      <c r="AG12" s="229">
        <f t="shared" si="13"/>
        <v>0</v>
      </c>
      <c r="AH12" s="229">
        <f t="shared" si="14"/>
        <v>0</v>
      </c>
      <c r="AI12" s="229">
        <f t="shared" si="15"/>
        <v>0</v>
      </c>
      <c r="AJ12" s="229">
        <f t="shared" si="16"/>
        <v>0</v>
      </c>
      <c r="AK12" s="229">
        <f t="shared" si="17"/>
        <v>0</v>
      </c>
      <c r="AL12" s="229">
        <f t="shared" si="18"/>
        <v>0</v>
      </c>
      <c r="AM12" s="229">
        <f t="shared" si="19"/>
        <v>0</v>
      </c>
      <c r="AN12" s="296">
        <v>1.0</v>
      </c>
      <c r="AO12" s="228">
        <v>6.0</v>
      </c>
      <c r="AP12" s="410"/>
      <c r="AQ12" s="228"/>
      <c r="AR12" s="232"/>
      <c r="AS12" s="387"/>
      <c r="AT12" s="232">
        <v>1.0</v>
      </c>
      <c r="AU12" s="387">
        <v>2.0</v>
      </c>
      <c r="AV12" s="232"/>
      <c r="AW12" s="387"/>
      <c r="AX12" s="232"/>
      <c r="AY12" s="387"/>
      <c r="AZ12" s="23"/>
      <c r="BA12" s="23">
        <f t="shared" si="20"/>
        <v>0</v>
      </c>
      <c r="BB12" s="23">
        <f t="shared" si="21"/>
        <v>0</v>
      </c>
      <c r="BC12" s="23">
        <f t="shared" si="22"/>
        <v>0</v>
      </c>
      <c r="BD12" s="23">
        <f t="shared" si="23"/>
        <v>0</v>
      </c>
      <c r="BE12" s="23">
        <f t="shared" si="24"/>
        <v>0</v>
      </c>
      <c r="BF12" s="23">
        <f t="shared" si="25"/>
        <v>0</v>
      </c>
      <c r="BG12" s="23">
        <f t="shared" si="26"/>
        <v>0</v>
      </c>
      <c r="BH12" s="23">
        <f t="shared" si="27"/>
        <v>0</v>
      </c>
      <c r="BI12" s="23"/>
      <c r="BJ12" s="17">
        <f t="shared" si="28"/>
        <v>0</v>
      </c>
      <c r="BK12" s="17">
        <f t="shared" si="29"/>
        <v>0</v>
      </c>
      <c r="BL12" s="17"/>
      <c r="BM12" s="23">
        <f t="shared" si="30"/>
        <v>0</v>
      </c>
      <c r="BN12" s="23">
        <f t="shared" si="31"/>
        <v>0</v>
      </c>
      <c r="BO12" s="23">
        <f t="shared" si="32"/>
        <v>0</v>
      </c>
      <c r="BP12" s="23">
        <f t="shared" si="33"/>
        <v>0</v>
      </c>
      <c r="BQ12" s="23">
        <f t="shared" si="34"/>
        <v>0</v>
      </c>
      <c r="BR12" s="23">
        <f t="shared" si="35"/>
        <v>0</v>
      </c>
      <c r="BS12" s="23">
        <f t="shared" si="36"/>
        <v>0</v>
      </c>
      <c r="BT12" s="23">
        <f t="shared" si="37"/>
        <v>0</v>
      </c>
      <c r="BU12" s="23">
        <f t="shared" si="38"/>
        <v>0</v>
      </c>
      <c r="BV12" s="23">
        <f t="shared" si="39"/>
        <v>0</v>
      </c>
      <c r="BW12" s="23">
        <f t="shared" si="40"/>
        <v>0</v>
      </c>
      <c r="BX12" s="23">
        <f t="shared" si="41"/>
        <v>0</v>
      </c>
      <c r="BY12" s="23">
        <f t="shared" si="42"/>
        <v>0</v>
      </c>
      <c r="BZ12" s="23">
        <f t="shared" si="43"/>
        <v>0</v>
      </c>
      <c r="CA12" s="23">
        <f t="shared" si="44"/>
        <v>0</v>
      </c>
      <c r="CB12" s="23">
        <f t="shared" si="45"/>
        <v>0</v>
      </c>
      <c r="CC12" s="23"/>
      <c r="CD12" s="23"/>
    </row>
    <row r="13" ht="57.0" customHeight="1">
      <c r="A13" s="23"/>
      <c r="B13" s="272" t="s">
        <v>95</v>
      </c>
      <c r="C13" s="23"/>
      <c r="D13" s="254" t="s">
        <v>300</v>
      </c>
      <c r="E13" s="402"/>
      <c r="F13" s="403" t="s">
        <v>56</v>
      </c>
      <c r="G13" s="258" t="s">
        <v>46</v>
      </c>
      <c r="H13" s="258">
        <v>4.0</v>
      </c>
      <c r="I13" s="403" t="s">
        <v>258</v>
      </c>
      <c r="J13" s="404">
        <v>146.0024384</v>
      </c>
      <c r="K13" s="405"/>
      <c r="L13" s="406"/>
      <c r="M13" s="407"/>
      <c r="N13" s="408"/>
      <c r="O13" s="409"/>
      <c r="P13" s="258"/>
      <c r="Q13" s="260"/>
      <c r="R13" s="248"/>
      <c r="S13" s="260"/>
      <c r="T13" s="260"/>
      <c r="U13" s="301">
        <f t="shared" si="5"/>
        <v>0</v>
      </c>
      <c r="V13" s="258" t="str">
        <f t="shared" si="6"/>
        <v>No</v>
      </c>
      <c r="W13" s="248" t="str">
        <f t="shared" si="7"/>
        <v>Yes</v>
      </c>
      <c r="X13" s="23"/>
      <c r="Y13" s="247">
        <v>1.0</v>
      </c>
      <c r="Z13" s="248">
        <f t="shared" si="8"/>
        <v>0</v>
      </c>
      <c r="AA13" s="23"/>
      <c r="AB13" s="379">
        <v>6.05</v>
      </c>
      <c r="AC13" s="252">
        <f t="shared" si="9"/>
        <v>0</v>
      </c>
      <c r="AD13" s="229">
        <f t="shared" si="10"/>
        <v>0</v>
      </c>
      <c r="AE13" s="229">
        <f t="shared" si="11"/>
        <v>0</v>
      </c>
      <c r="AF13" s="229">
        <f t="shared" si="12"/>
        <v>0</v>
      </c>
      <c r="AG13" s="229">
        <f t="shared" si="13"/>
        <v>0</v>
      </c>
      <c r="AH13" s="229">
        <f t="shared" si="14"/>
        <v>0</v>
      </c>
      <c r="AI13" s="229">
        <f t="shared" si="15"/>
        <v>0</v>
      </c>
      <c r="AJ13" s="229">
        <f t="shared" si="16"/>
        <v>0</v>
      </c>
      <c r="AK13" s="229">
        <f t="shared" si="17"/>
        <v>0</v>
      </c>
      <c r="AL13" s="229">
        <f t="shared" si="18"/>
        <v>0</v>
      </c>
      <c r="AM13" s="229">
        <f t="shared" si="19"/>
        <v>0</v>
      </c>
      <c r="AN13" s="296">
        <v>1.0</v>
      </c>
      <c r="AO13" s="228">
        <v>12.0</v>
      </c>
      <c r="AP13" s="410"/>
      <c r="AQ13" s="228"/>
      <c r="AR13" s="232"/>
      <c r="AS13" s="387"/>
      <c r="AT13" s="232">
        <v>1.0</v>
      </c>
      <c r="AU13" s="387">
        <v>2.0</v>
      </c>
      <c r="AV13" s="232"/>
      <c r="AW13" s="387"/>
      <c r="AX13" s="232"/>
      <c r="AY13" s="387"/>
      <c r="AZ13" s="23"/>
      <c r="BA13" s="23">
        <f t="shared" si="20"/>
        <v>0</v>
      </c>
      <c r="BB13" s="23">
        <f t="shared" si="21"/>
        <v>0</v>
      </c>
      <c r="BC13" s="23">
        <f t="shared" si="22"/>
        <v>0</v>
      </c>
      <c r="BD13" s="23">
        <f t="shared" si="23"/>
        <v>0</v>
      </c>
      <c r="BE13" s="23">
        <f t="shared" si="24"/>
        <v>0</v>
      </c>
      <c r="BF13" s="23">
        <f t="shared" si="25"/>
        <v>0</v>
      </c>
      <c r="BG13" s="23">
        <f t="shared" si="26"/>
        <v>0</v>
      </c>
      <c r="BH13" s="23">
        <f t="shared" si="27"/>
        <v>0</v>
      </c>
      <c r="BI13" s="23"/>
      <c r="BJ13" s="17">
        <f t="shared" si="28"/>
        <v>0</v>
      </c>
      <c r="BK13" s="17">
        <f t="shared" si="29"/>
        <v>0</v>
      </c>
      <c r="BL13" s="17"/>
      <c r="BM13" s="23">
        <f t="shared" si="30"/>
        <v>0</v>
      </c>
      <c r="BN13" s="23">
        <f t="shared" si="31"/>
        <v>0</v>
      </c>
      <c r="BO13" s="23">
        <f t="shared" si="32"/>
        <v>0</v>
      </c>
      <c r="BP13" s="23">
        <f t="shared" si="33"/>
        <v>0</v>
      </c>
      <c r="BQ13" s="23">
        <f t="shared" si="34"/>
        <v>0</v>
      </c>
      <c r="BR13" s="23">
        <f t="shared" si="35"/>
        <v>0</v>
      </c>
      <c r="BS13" s="23">
        <f t="shared" si="36"/>
        <v>0</v>
      </c>
      <c r="BT13" s="23">
        <f t="shared" si="37"/>
        <v>0</v>
      </c>
      <c r="BU13" s="23">
        <f t="shared" si="38"/>
        <v>0</v>
      </c>
      <c r="BV13" s="23">
        <f t="shared" si="39"/>
        <v>0</v>
      </c>
      <c r="BW13" s="23">
        <f t="shared" si="40"/>
        <v>0</v>
      </c>
      <c r="BX13" s="23">
        <f t="shared" si="41"/>
        <v>0</v>
      </c>
      <c r="BY13" s="23">
        <f t="shared" si="42"/>
        <v>0</v>
      </c>
      <c r="BZ13" s="23">
        <f t="shared" si="43"/>
        <v>0</v>
      </c>
      <c r="CA13" s="23">
        <f t="shared" si="44"/>
        <v>0</v>
      </c>
      <c r="CB13" s="23">
        <f t="shared" si="45"/>
        <v>0</v>
      </c>
      <c r="CC13" s="23"/>
      <c r="CD13" s="23"/>
    </row>
    <row r="14" ht="57.0" customHeight="1">
      <c r="A14" s="17"/>
      <c r="B14" s="272" t="s">
        <v>95</v>
      </c>
      <c r="C14" s="23"/>
      <c r="D14" s="8" t="s">
        <v>301</v>
      </c>
      <c r="E14" s="411"/>
      <c r="F14" s="381" t="s">
        <v>56</v>
      </c>
      <c r="G14" s="17" t="s">
        <v>45</v>
      </c>
      <c r="H14" s="17">
        <v>4.0</v>
      </c>
      <c r="I14" s="381" t="s">
        <v>258</v>
      </c>
      <c r="J14" s="412">
        <v>106.5135344</v>
      </c>
      <c r="K14" s="413"/>
      <c r="L14" s="414"/>
      <c r="M14" s="415"/>
      <c r="N14" s="416"/>
      <c r="O14" s="417"/>
      <c r="P14" s="17"/>
      <c r="Q14" s="266"/>
      <c r="R14" s="269"/>
      <c r="S14" s="266"/>
      <c r="T14" s="266"/>
      <c r="U14" s="422">
        <f t="shared" si="5"/>
        <v>0</v>
      </c>
      <c r="V14" s="17" t="str">
        <f t="shared" si="6"/>
        <v>No</v>
      </c>
      <c r="W14" s="269" t="str">
        <f t="shared" si="7"/>
        <v>Yes</v>
      </c>
      <c r="X14" s="23"/>
      <c r="Y14" s="247">
        <v>1.0</v>
      </c>
      <c r="Z14" s="248">
        <f t="shared" si="8"/>
        <v>0</v>
      </c>
      <c r="AA14" s="17"/>
      <c r="AB14" s="379">
        <v>3.45</v>
      </c>
      <c r="AC14" s="252">
        <f t="shared" si="9"/>
        <v>0</v>
      </c>
      <c r="AD14" s="229">
        <f t="shared" si="10"/>
        <v>0</v>
      </c>
      <c r="AE14" s="229">
        <f t="shared" si="11"/>
        <v>0</v>
      </c>
      <c r="AF14" s="229">
        <f t="shared" si="12"/>
        <v>0</v>
      </c>
      <c r="AG14" s="229">
        <f t="shared" si="13"/>
        <v>0</v>
      </c>
      <c r="AH14" s="229">
        <f t="shared" si="14"/>
        <v>0</v>
      </c>
      <c r="AI14" s="229">
        <f t="shared" si="15"/>
        <v>0</v>
      </c>
      <c r="AJ14" s="229">
        <f t="shared" si="16"/>
        <v>0</v>
      </c>
      <c r="AK14" s="229">
        <f t="shared" si="17"/>
        <v>0</v>
      </c>
      <c r="AL14" s="229">
        <f t="shared" si="18"/>
        <v>0</v>
      </c>
      <c r="AM14" s="229">
        <f t="shared" si="19"/>
        <v>0</v>
      </c>
      <c r="AN14" s="258">
        <v>1.0</v>
      </c>
      <c r="AO14" s="228">
        <v>8.0</v>
      </c>
      <c r="AP14" s="410"/>
      <c r="AQ14" s="228"/>
      <c r="AR14" s="232"/>
      <c r="AS14" s="387">
        <v>2.0</v>
      </c>
      <c r="AT14" s="232">
        <v>2.0</v>
      </c>
      <c r="AU14" s="387"/>
      <c r="AV14" s="232"/>
      <c r="AW14" s="387"/>
      <c r="AX14" s="232"/>
      <c r="AY14" s="387"/>
      <c r="AZ14" s="17"/>
      <c r="BA14" s="23">
        <f t="shared" si="20"/>
        <v>0</v>
      </c>
      <c r="BB14" s="23">
        <f t="shared" si="21"/>
        <v>0</v>
      </c>
      <c r="BC14" s="23">
        <f t="shared" si="22"/>
        <v>0</v>
      </c>
      <c r="BD14" s="23">
        <f t="shared" si="23"/>
        <v>0</v>
      </c>
      <c r="BE14" s="23">
        <f t="shared" si="24"/>
        <v>0</v>
      </c>
      <c r="BF14" s="23">
        <f t="shared" si="25"/>
        <v>0</v>
      </c>
      <c r="BG14" s="23">
        <f t="shared" si="26"/>
        <v>0</v>
      </c>
      <c r="BH14" s="23">
        <f t="shared" si="27"/>
        <v>0</v>
      </c>
      <c r="BI14" s="23"/>
      <c r="BJ14" s="17">
        <f t="shared" si="28"/>
        <v>0</v>
      </c>
      <c r="BK14" s="17">
        <f t="shared" si="29"/>
        <v>0</v>
      </c>
      <c r="BL14" s="17"/>
      <c r="BM14" s="23">
        <f t="shared" si="30"/>
        <v>0</v>
      </c>
      <c r="BN14" s="23">
        <f t="shared" si="31"/>
        <v>0</v>
      </c>
      <c r="BO14" s="23">
        <f t="shared" si="32"/>
        <v>0</v>
      </c>
      <c r="BP14" s="23">
        <f t="shared" si="33"/>
        <v>0</v>
      </c>
      <c r="BQ14" s="23">
        <f t="shared" si="34"/>
        <v>0</v>
      </c>
      <c r="BR14" s="23">
        <f t="shared" si="35"/>
        <v>0</v>
      </c>
      <c r="BS14" s="23">
        <f t="shared" si="36"/>
        <v>0</v>
      </c>
      <c r="BT14" s="23">
        <f t="shared" si="37"/>
        <v>0</v>
      </c>
      <c r="BU14" s="23">
        <f t="shared" si="38"/>
        <v>0</v>
      </c>
      <c r="BV14" s="23">
        <f t="shared" si="39"/>
        <v>0</v>
      </c>
      <c r="BW14" s="23">
        <f t="shared" si="40"/>
        <v>0</v>
      </c>
      <c r="BX14" s="23">
        <f t="shared" si="41"/>
        <v>0</v>
      </c>
      <c r="BY14" s="23">
        <f t="shared" si="42"/>
        <v>0</v>
      </c>
      <c r="BZ14" s="23">
        <f t="shared" si="43"/>
        <v>0</v>
      </c>
      <c r="CA14" s="23">
        <f t="shared" si="44"/>
        <v>0</v>
      </c>
      <c r="CB14" s="23">
        <f t="shared" si="45"/>
        <v>0</v>
      </c>
      <c r="CC14" s="23"/>
      <c r="CD14" s="17"/>
    </row>
    <row r="15" ht="57.0" customHeight="1">
      <c r="A15" s="17"/>
      <c r="B15" s="272" t="s">
        <v>95</v>
      </c>
      <c r="C15" s="23"/>
      <c r="D15" s="254" t="s">
        <v>302</v>
      </c>
      <c r="E15" s="402"/>
      <c r="F15" s="403" t="s">
        <v>56</v>
      </c>
      <c r="G15" s="258" t="s">
        <v>46</v>
      </c>
      <c r="H15" s="258">
        <v>4.0</v>
      </c>
      <c r="I15" s="403" t="s">
        <v>258</v>
      </c>
      <c r="J15" s="404">
        <v>152.42529120000003</v>
      </c>
      <c r="K15" s="405"/>
      <c r="L15" s="406"/>
      <c r="M15" s="407"/>
      <c r="N15" s="408"/>
      <c r="O15" s="409"/>
      <c r="P15" s="258"/>
      <c r="Q15" s="260"/>
      <c r="R15" s="248"/>
      <c r="S15" s="260"/>
      <c r="T15" s="260"/>
      <c r="U15" s="301">
        <f t="shared" si="5"/>
        <v>0</v>
      </c>
      <c r="V15" s="258" t="str">
        <f t="shared" si="6"/>
        <v>No</v>
      </c>
      <c r="W15" s="248" t="str">
        <f t="shared" si="7"/>
        <v>Yes</v>
      </c>
      <c r="X15" s="23"/>
      <c r="Y15" s="247">
        <v>1.0</v>
      </c>
      <c r="Z15" s="248">
        <f t="shared" si="8"/>
        <v>0</v>
      </c>
      <c r="AA15" s="17"/>
      <c r="AB15" s="379">
        <v>6.35</v>
      </c>
      <c r="AC15" s="252">
        <f t="shared" si="9"/>
        <v>0</v>
      </c>
      <c r="AD15" s="229">
        <f t="shared" si="10"/>
        <v>0</v>
      </c>
      <c r="AE15" s="229">
        <f t="shared" si="11"/>
        <v>0</v>
      </c>
      <c r="AF15" s="229">
        <f t="shared" si="12"/>
        <v>0</v>
      </c>
      <c r="AG15" s="229">
        <f t="shared" si="13"/>
        <v>0</v>
      </c>
      <c r="AH15" s="229">
        <f t="shared" si="14"/>
        <v>0</v>
      </c>
      <c r="AI15" s="229">
        <f t="shared" si="15"/>
        <v>0</v>
      </c>
      <c r="AJ15" s="229">
        <f t="shared" si="16"/>
        <v>0</v>
      </c>
      <c r="AK15" s="229">
        <f t="shared" si="17"/>
        <v>0</v>
      </c>
      <c r="AL15" s="229">
        <f t="shared" si="18"/>
        <v>0</v>
      </c>
      <c r="AM15" s="229">
        <f t="shared" si="19"/>
        <v>0</v>
      </c>
      <c r="AN15" s="258">
        <v>1.0</v>
      </c>
      <c r="AO15" s="228">
        <v>12.0</v>
      </c>
      <c r="AP15" s="410"/>
      <c r="AQ15" s="228"/>
      <c r="AR15" s="232"/>
      <c r="AS15" s="387"/>
      <c r="AT15" s="232"/>
      <c r="AU15" s="387">
        <v>2.0</v>
      </c>
      <c r="AV15" s="232">
        <v>2.0</v>
      </c>
      <c r="AW15" s="387"/>
      <c r="AX15" s="232"/>
      <c r="AY15" s="387"/>
      <c r="AZ15" s="17"/>
      <c r="BA15" s="23">
        <f t="shared" si="20"/>
        <v>0</v>
      </c>
      <c r="BB15" s="23">
        <f t="shared" si="21"/>
        <v>0</v>
      </c>
      <c r="BC15" s="23">
        <f t="shared" si="22"/>
        <v>0</v>
      </c>
      <c r="BD15" s="23">
        <f t="shared" si="23"/>
        <v>0</v>
      </c>
      <c r="BE15" s="23">
        <f t="shared" si="24"/>
        <v>0</v>
      </c>
      <c r="BF15" s="23">
        <f t="shared" si="25"/>
        <v>0</v>
      </c>
      <c r="BG15" s="23">
        <f t="shared" si="26"/>
        <v>0</v>
      </c>
      <c r="BH15" s="23">
        <f t="shared" si="27"/>
        <v>0</v>
      </c>
      <c r="BI15" s="23"/>
      <c r="BJ15" s="17">
        <f t="shared" si="28"/>
        <v>0</v>
      </c>
      <c r="BK15" s="17">
        <f t="shared" si="29"/>
        <v>0</v>
      </c>
      <c r="BL15" s="17"/>
      <c r="BM15" s="23">
        <f t="shared" si="30"/>
        <v>0</v>
      </c>
      <c r="BN15" s="23">
        <f t="shared" si="31"/>
        <v>0</v>
      </c>
      <c r="BO15" s="23">
        <f t="shared" si="32"/>
        <v>0</v>
      </c>
      <c r="BP15" s="23">
        <f t="shared" si="33"/>
        <v>0</v>
      </c>
      <c r="BQ15" s="23">
        <f t="shared" si="34"/>
        <v>0</v>
      </c>
      <c r="BR15" s="23">
        <f t="shared" si="35"/>
        <v>0</v>
      </c>
      <c r="BS15" s="23">
        <f t="shared" si="36"/>
        <v>0</v>
      </c>
      <c r="BT15" s="23">
        <f t="shared" si="37"/>
        <v>0</v>
      </c>
      <c r="BU15" s="23">
        <f t="shared" si="38"/>
        <v>0</v>
      </c>
      <c r="BV15" s="23">
        <f t="shared" si="39"/>
        <v>0</v>
      </c>
      <c r="BW15" s="23">
        <f t="shared" si="40"/>
        <v>0</v>
      </c>
      <c r="BX15" s="23">
        <f t="shared" si="41"/>
        <v>0</v>
      </c>
      <c r="BY15" s="23">
        <f t="shared" si="42"/>
        <v>0</v>
      </c>
      <c r="BZ15" s="23">
        <f t="shared" si="43"/>
        <v>0</v>
      </c>
      <c r="CA15" s="23">
        <f t="shared" si="44"/>
        <v>0</v>
      </c>
      <c r="CB15" s="23">
        <f t="shared" si="45"/>
        <v>0</v>
      </c>
      <c r="CC15" s="23"/>
      <c r="CD15" s="17"/>
    </row>
    <row r="16" ht="57.0" customHeight="1">
      <c r="A16" s="17"/>
      <c r="B16" s="272" t="s">
        <v>95</v>
      </c>
      <c r="C16" s="23"/>
      <c r="D16" s="8" t="s">
        <v>303</v>
      </c>
      <c r="E16" s="411"/>
      <c r="F16" s="381" t="s">
        <v>56</v>
      </c>
      <c r="G16" s="17" t="s">
        <v>45</v>
      </c>
      <c r="H16" s="17">
        <v>8.0</v>
      </c>
      <c r="I16" s="381" t="s">
        <v>258</v>
      </c>
      <c r="J16" s="412">
        <v>152.92804799999996</v>
      </c>
      <c r="K16" s="413"/>
      <c r="L16" s="414"/>
      <c r="M16" s="415"/>
      <c r="N16" s="416"/>
      <c r="O16" s="417"/>
      <c r="P16" s="17"/>
      <c r="Q16" s="266"/>
      <c r="R16" s="269"/>
      <c r="S16" s="266"/>
      <c r="T16" s="266"/>
      <c r="U16" s="422">
        <f t="shared" si="5"/>
        <v>0</v>
      </c>
      <c r="V16" s="17" t="str">
        <f t="shared" si="6"/>
        <v>No</v>
      </c>
      <c r="W16" s="269" t="str">
        <f t="shared" si="7"/>
        <v>Yes</v>
      </c>
      <c r="X16" s="23"/>
      <c r="Y16" s="247">
        <v>1.0</v>
      </c>
      <c r="Z16" s="248">
        <f t="shared" si="8"/>
        <v>0</v>
      </c>
      <c r="AA16" s="17"/>
      <c r="AB16" s="379">
        <v>6.1</v>
      </c>
      <c r="AC16" s="252">
        <f t="shared" si="9"/>
        <v>0</v>
      </c>
      <c r="AD16" s="229">
        <f t="shared" si="10"/>
        <v>0</v>
      </c>
      <c r="AE16" s="229">
        <f t="shared" si="11"/>
        <v>0</v>
      </c>
      <c r="AF16" s="229">
        <f t="shared" si="12"/>
        <v>0</v>
      </c>
      <c r="AG16" s="229">
        <f t="shared" si="13"/>
        <v>0</v>
      </c>
      <c r="AH16" s="229">
        <f t="shared" si="14"/>
        <v>0</v>
      </c>
      <c r="AI16" s="229">
        <f t="shared" si="15"/>
        <v>0</v>
      </c>
      <c r="AJ16" s="229">
        <f t="shared" si="16"/>
        <v>0</v>
      </c>
      <c r="AK16" s="229">
        <f t="shared" si="17"/>
        <v>0</v>
      </c>
      <c r="AL16" s="229">
        <f t="shared" si="18"/>
        <v>0</v>
      </c>
      <c r="AM16" s="229">
        <f t="shared" si="19"/>
        <v>0</v>
      </c>
      <c r="AN16" s="258">
        <v>1.0</v>
      </c>
      <c r="AO16" s="228">
        <v>16.0</v>
      </c>
      <c r="AP16" s="410"/>
      <c r="AQ16" s="228"/>
      <c r="AR16" s="232"/>
      <c r="AS16" s="387"/>
      <c r="AT16" s="232">
        <v>7.0</v>
      </c>
      <c r="AU16" s="387">
        <v>1.0</v>
      </c>
      <c r="AV16" s="232"/>
      <c r="AW16" s="387"/>
      <c r="AX16" s="232"/>
      <c r="AY16" s="387"/>
      <c r="AZ16" s="17"/>
      <c r="BA16" s="23">
        <f t="shared" si="20"/>
        <v>0</v>
      </c>
      <c r="BB16" s="23">
        <f t="shared" si="21"/>
        <v>0</v>
      </c>
      <c r="BC16" s="23">
        <f t="shared" si="22"/>
        <v>0</v>
      </c>
      <c r="BD16" s="23">
        <f t="shared" si="23"/>
        <v>0</v>
      </c>
      <c r="BE16" s="23">
        <f t="shared" si="24"/>
        <v>0</v>
      </c>
      <c r="BF16" s="23">
        <f t="shared" si="25"/>
        <v>0</v>
      </c>
      <c r="BG16" s="23">
        <f t="shared" si="26"/>
        <v>0</v>
      </c>
      <c r="BH16" s="23">
        <f t="shared" si="27"/>
        <v>0</v>
      </c>
      <c r="BI16" s="23"/>
      <c r="BJ16" s="17">
        <f t="shared" si="28"/>
        <v>0</v>
      </c>
      <c r="BK16" s="17">
        <f t="shared" si="29"/>
        <v>0</v>
      </c>
      <c r="BL16" s="17"/>
      <c r="BM16" s="23">
        <f t="shared" si="30"/>
        <v>0</v>
      </c>
      <c r="BN16" s="23">
        <f t="shared" si="31"/>
        <v>0</v>
      </c>
      <c r="BO16" s="23">
        <f t="shared" si="32"/>
        <v>0</v>
      </c>
      <c r="BP16" s="23">
        <f t="shared" si="33"/>
        <v>0</v>
      </c>
      <c r="BQ16" s="23">
        <f t="shared" si="34"/>
        <v>0</v>
      </c>
      <c r="BR16" s="23">
        <f t="shared" si="35"/>
        <v>0</v>
      </c>
      <c r="BS16" s="23">
        <f t="shared" si="36"/>
        <v>0</v>
      </c>
      <c r="BT16" s="23">
        <f t="shared" si="37"/>
        <v>0</v>
      </c>
      <c r="BU16" s="23">
        <f t="shared" si="38"/>
        <v>0</v>
      </c>
      <c r="BV16" s="23">
        <f t="shared" si="39"/>
        <v>0</v>
      </c>
      <c r="BW16" s="23">
        <f t="shared" si="40"/>
        <v>0</v>
      </c>
      <c r="BX16" s="23">
        <f t="shared" si="41"/>
        <v>0</v>
      </c>
      <c r="BY16" s="23">
        <f t="shared" si="42"/>
        <v>0</v>
      </c>
      <c r="BZ16" s="23">
        <f t="shared" si="43"/>
        <v>0</v>
      </c>
      <c r="CA16" s="23">
        <f t="shared" si="44"/>
        <v>0</v>
      </c>
      <c r="CB16" s="23">
        <f t="shared" si="45"/>
        <v>0</v>
      </c>
      <c r="CC16" s="23"/>
      <c r="CD16" s="17"/>
    </row>
    <row r="17" ht="57.0" customHeight="1">
      <c r="A17" s="23"/>
      <c r="B17" s="272" t="s">
        <v>95</v>
      </c>
      <c r="C17" s="23"/>
      <c r="D17" s="254" t="s">
        <v>304</v>
      </c>
      <c r="E17" s="402"/>
      <c r="F17" s="403" t="s">
        <v>56</v>
      </c>
      <c r="G17" s="258" t="s">
        <v>45</v>
      </c>
      <c r="H17" s="258">
        <v>8.0</v>
      </c>
      <c r="I17" s="403" t="s">
        <v>258</v>
      </c>
      <c r="J17" s="404">
        <v>143.74025120000002</v>
      </c>
      <c r="K17" s="405"/>
      <c r="L17" s="406"/>
      <c r="M17" s="407"/>
      <c r="N17" s="408"/>
      <c r="O17" s="409"/>
      <c r="P17" s="258"/>
      <c r="Q17" s="260"/>
      <c r="R17" s="248"/>
      <c r="S17" s="260"/>
      <c r="T17" s="260"/>
      <c r="U17" s="301">
        <f t="shared" si="5"/>
        <v>0</v>
      </c>
      <c r="V17" s="258" t="str">
        <f t="shared" si="6"/>
        <v>No</v>
      </c>
      <c r="W17" s="248" t="str">
        <f t="shared" si="7"/>
        <v>Yes</v>
      </c>
      <c r="X17" s="23"/>
      <c r="Y17" s="247">
        <v>1.0</v>
      </c>
      <c r="Z17" s="248">
        <f t="shared" si="8"/>
        <v>0</v>
      </c>
      <c r="AA17" s="23"/>
      <c r="AB17" s="379">
        <v>5.85</v>
      </c>
      <c r="AC17" s="252">
        <f t="shared" si="9"/>
        <v>0</v>
      </c>
      <c r="AD17" s="229">
        <f t="shared" si="10"/>
        <v>0</v>
      </c>
      <c r="AE17" s="229">
        <f t="shared" si="11"/>
        <v>0</v>
      </c>
      <c r="AF17" s="229">
        <f t="shared" si="12"/>
        <v>0</v>
      </c>
      <c r="AG17" s="229">
        <f t="shared" si="13"/>
        <v>0</v>
      </c>
      <c r="AH17" s="229">
        <f t="shared" si="14"/>
        <v>0</v>
      </c>
      <c r="AI17" s="229">
        <f t="shared" si="15"/>
        <v>0</v>
      </c>
      <c r="AJ17" s="229">
        <f t="shared" si="16"/>
        <v>0</v>
      </c>
      <c r="AK17" s="229">
        <f t="shared" si="17"/>
        <v>0</v>
      </c>
      <c r="AL17" s="229">
        <f t="shared" si="18"/>
        <v>0</v>
      </c>
      <c r="AM17" s="229">
        <f t="shared" si="19"/>
        <v>0</v>
      </c>
      <c r="AN17" s="296">
        <v>1.0</v>
      </c>
      <c r="AO17" s="228">
        <v>16.0</v>
      </c>
      <c r="AP17" s="410"/>
      <c r="AQ17" s="228"/>
      <c r="AR17" s="232"/>
      <c r="AS17" s="387"/>
      <c r="AT17" s="232">
        <v>2.0</v>
      </c>
      <c r="AU17" s="387">
        <v>4.0</v>
      </c>
      <c r="AV17" s="232">
        <v>2.0</v>
      </c>
      <c r="AW17" s="387"/>
      <c r="AX17" s="232"/>
      <c r="AY17" s="387"/>
      <c r="AZ17" s="23"/>
      <c r="BA17" s="23">
        <f t="shared" si="20"/>
        <v>0</v>
      </c>
      <c r="BB17" s="23">
        <f t="shared" si="21"/>
        <v>0</v>
      </c>
      <c r="BC17" s="23">
        <f t="shared" si="22"/>
        <v>0</v>
      </c>
      <c r="BD17" s="23">
        <f t="shared" si="23"/>
        <v>0</v>
      </c>
      <c r="BE17" s="23">
        <f t="shared" si="24"/>
        <v>0</v>
      </c>
      <c r="BF17" s="23">
        <f t="shared" si="25"/>
        <v>0</v>
      </c>
      <c r="BG17" s="23">
        <f t="shared" si="26"/>
        <v>0</v>
      </c>
      <c r="BH17" s="23">
        <f t="shared" si="27"/>
        <v>0</v>
      </c>
      <c r="BI17" s="23"/>
      <c r="BJ17" s="17">
        <f t="shared" si="28"/>
        <v>0</v>
      </c>
      <c r="BK17" s="17">
        <f t="shared" si="29"/>
        <v>0</v>
      </c>
      <c r="BL17" s="17"/>
      <c r="BM17" s="23">
        <f t="shared" si="30"/>
        <v>0</v>
      </c>
      <c r="BN17" s="23">
        <f t="shared" si="31"/>
        <v>0</v>
      </c>
      <c r="BO17" s="23">
        <f t="shared" si="32"/>
        <v>0</v>
      </c>
      <c r="BP17" s="23">
        <f t="shared" si="33"/>
        <v>0</v>
      </c>
      <c r="BQ17" s="23">
        <f t="shared" si="34"/>
        <v>0</v>
      </c>
      <c r="BR17" s="23">
        <f t="shared" si="35"/>
        <v>0</v>
      </c>
      <c r="BS17" s="23">
        <f t="shared" si="36"/>
        <v>0</v>
      </c>
      <c r="BT17" s="23">
        <f t="shared" si="37"/>
        <v>0</v>
      </c>
      <c r="BU17" s="23">
        <f t="shared" si="38"/>
        <v>0</v>
      </c>
      <c r="BV17" s="23">
        <f t="shared" si="39"/>
        <v>0</v>
      </c>
      <c r="BW17" s="23">
        <f t="shared" si="40"/>
        <v>0</v>
      </c>
      <c r="BX17" s="23">
        <f t="shared" si="41"/>
        <v>0</v>
      </c>
      <c r="BY17" s="23">
        <f t="shared" si="42"/>
        <v>0</v>
      </c>
      <c r="BZ17" s="23">
        <f t="shared" si="43"/>
        <v>0</v>
      </c>
      <c r="CA17" s="23">
        <f t="shared" si="44"/>
        <v>0</v>
      </c>
      <c r="CB17" s="23">
        <f t="shared" si="45"/>
        <v>0</v>
      </c>
      <c r="CC17" s="23"/>
      <c r="CD17" s="23"/>
    </row>
    <row r="18" ht="57.0" customHeight="1">
      <c r="A18" s="23"/>
      <c r="B18" s="272" t="s">
        <v>95</v>
      </c>
      <c r="C18" s="23"/>
      <c r="D18" s="8" t="s">
        <v>305</v>
      </c>
      <c r="E18" s="411"/>
      <c r="F18" s="381" t="s">
        <v>56</v>
      </c>
      <c r="G18" s="17" t="s">
        <v>45</v>
      </c>
      <c r="H18" s="17">
        <v>8.0</v>
      </c>
      <c r="I18" s="381" t="s">
        <v>258</v>
      </c>
      <c r="J18" s="412">
        <v>117.32025759999999</v>
      </c>
      <c r="K18" s="413"/>
      <c r="L18" s="414"/>
      <c r="M18" s="415"/>
      <c r="N18" s="416"/>
      <c r="O18" s="417"/>
      <c r="P18" s="17"/>
      <c r="Q18" s="266"/>
      <c r="R18" s="269"/>
      <c r="S18" s="266"/>
      <c r="T18" s="266"/>
      <c r="U18" s="422">
        <f t="shared" si="5"/>
        <v>0</v>
      </c>
      <c r="V18" s="17" t="str">
        <f t="shared" si="6"/>
        <v>No</v>
      </c>
      <c r="W18" s="269" t="str">
        <f t="shared" si="7"/>
        <v>Yes</v>
      </c>
      <c r="X18" s="23"/>
      <c r="Y18" s="247">
        <v>1.0</v>
      </c>
      <c r="Z18" s="248">
        <f t="shared" si="8"/>
        <v>0</v>
      </c>
      <c r="AA18" s="23"/>
      <c r="AB18" s="379">
        <v>4.2</v>
      </c>
      <c r="AC18" s="252">
        <f t="shared" si="9"/>
        <v>0</v>
      </c>
      <c r="AD18" s="229">
        <f t="shared" si="10"/>
        <v>0</v>
      </c>
      <c r="AE18" s="229">
        <f t="shared" si="11"/>
        <v>0</v>
      </c>
      <c r="AF18" s="229">
        <f t="shared" si="12"/>
        <v>0</v>
      </c>
      <c r="AG18" s="229">
        <f t="shared" si="13"/>
        <v>0</v>
      </c>
      <c r="AH18" s="229">
        <f t="shared" si="14"/>
        <v>0</v>
      </c>
      <c r="AI18" s="229">
        <f t="shared" si="15"/>
        <v>0</v>
      </c>
      <c r="AJ18" s="229">
        <f t="shared" si="16"/>
        <v>0</v>
      </c>
      <c r="AK18" s="229">
        <f t="shared" si="17"/>
        <v>0</v>
      </c>
      <c r="AL18" s="229">
        <f t="shared" si="18"/>
        <v>0</v>
      </c>
      <c r="AM18" s="229">
        <f t="shared" si="19"/>
        <v>0</v>
      </c>
      <c r="AN18" s="296">
        <v>1.0</v>
      </c>
      <c r="AO18" s="228">
        <v>16.0</v>
      </c>
      <c r="AP18" s="410"/>
      <c r="AQ18" s="228"/>
      <c r="AR18" s="232"/>
      <c r="AS18" s="387"/>
      <c r="AT18" s="232"/>
      <c r="AU18" s="387">
        <v>8.0</v>
      </c>
      <c r="AV18" s="232"/>
      <c r="AW18" s="387"/>
      <c r="AX18" s="232"/>
      <c r="AY18" s="387"/>
      <c r="AZ18" s="23"/>
      <c r="BA18" s="23">
        <f t="shared" si="20"/>
        <v>0</v>
      </c>
      <c r="BB18" s="23">
        <f t="shared" si="21"/>
        <v>0</v>
      </c>
      <c r="BC18" s="23">
        <f t="shared" si="22"/>
        <v>0</v>
      </c>
      <c r="BD18" s="23">
        <f t="shared" si="23"/>
        <v>0</v>
      </c>
      <c r="BE18" s="23">
        <f t="shared" si="24"/>
        <v>0</v>
      </c>
      <c r="BF18" s="23">
        <f t="shared" si="25"/>
        <v>0</v>
      </c>
      <c r="BG18" s="23">
        <f t="shared" si="26"/>
        <v>0</v>
      </c>
      <c r="BH18" s="23">
        <f t="shared" si="27"/>
        <v>0</v>
      </c>
      <c r="BI18" s="23"/>
      <c r="BJ18" s="17">
        <f t="shared" si="28"/>
        <v>0</v>
      </c>
      <c r="BK18" s="17">
        <f t="shared" si="29"/>
        <v>0</v>
      </c>
      <c r="BL18" s="17"/>
      <c r="BM18" s="23">
        <f t="shared" si="30"/>
        <v>0</v>
      </c>
      <c r="BN18" s="23">
        <f t="shared" si="31"/>
        <v>0</v>
      </c>
      <c r="BO18" s="23">
        <f t="shared" si="32"/>
        <v>0</v>
      </c>
      <c r="BP18" s="23">
        <f t="shared" si="33"/>
        <v>0</v>
      </c>
      <c r="BQ18" s="23">
        <f t="shared" si="34"/>
        <v>0</v>
      </c>
      <c r="BR18" s="23">
        <f t="shared" si="35"/>
        <v>0</v>
      </c>
      <c r="BS18" s="23">
        <f t="shared" si="36"/>
        <v>0</v>
      </c>
      <c r="BT18" s="23">
        <f t="shared" si="37"/>
        <v>0</v>
      </c>
      <c r="BU18" s="23">
        <f t="shared" si="38"/>
        <v>0</v>
      </c>
      <c r="BV18" s="23">
        <f t="shared" si="39"/>
        <v>0</v>
      </c>
      <c r="BW18" s="23">
        <f t="shared" si="40"/>
        <v>0</v>
      </c>
      <c r="BX18" s="23">
        <f t="shared" si="41"/>
        <v>0</v>
      </c>
      <c r="BY18" s="23">
        <f t="shared" si="42"/>
        <v>0</v>
      </c>
      <c r="BZ18" s="23">
        <f t="shared" si="43"/>
        <v>0</v>
      </c>
      <c r="CA18" s="23">
        <f t="shared" si="44"/>
        <v>0</v>
      </c>
      <c r="CB18" s="23">
        <f t="shared" si="45"/>
        <v>0</v>
      </c>
      <c r="CC18" s="23"/>
      <c r="CD18" s="23"/>
    </row>
    <row r="19" ht="57.0" customHeight="1">
      <c r="A19" s="23"/>
      <c r="B19" s="272" t="s">
        <v>95</v>
      </c>
      <c r="C19" s="23"/>
      <c r="D19" s="254" t="s">
        <v>306</v>
      </c>
      <c r="E19" s="402"/>
      <c r="F19" s="403" t="s">
        <v>56</v>
      </c>
      <c r="G19" s="258" t="s">
        <v>44</v>
      </c>
      <c r="H19" s="258">
        <v>12.0</v>
      </c>
      <c r="I19" s="403" t="s">
        <v>258</v>
      </c>
      <c r="J19" s="404">
        <v>104.76633439999999</v>
      </c>
      <c r="K19" s="405"/>
      <c r="L19" s="406"/>
      <c r="M19" s="407"/>
      <c r="N19" s="408"/>
      <c r="O19" s="409"/>
      <c r="P19" s="258"/>
      <c r="Q19" s="260"/>
      <c r="R19" s="248"/>
      <c r="S19" s="260"/>
      <c r="T19" s="260"/>
      <c r="U19" s="301">
        <f t="shared" si="5"/>
        <v>0</v>
      </c>
      <c r="V19" s="258" t="str">
        <f t="shared" si="6"/>
        <v>No</v>
      </c>
      <c r="W19" s="248" t="str">
        <f t="shared" si="7"/>
        <v>Yes</v>
      </c>
      <c r="X19" s="23"/>
      <c r="Y19" s="247">
        <v>1.0</v>
      </c>
      <c r="Z19" s="248">
        <f t="shared" si="8"/>
        <v>0</v>
      </c>
      <c r="AA19" s="23"/>
      <c r="AB19" s="379">
        <v>3.25</v>
      </c>
      <c r="AC19" s="252">
        <f t="shared" si="9"/>
        <v>0</v>
      </c>
      <c r="AD19" s="229">
        <f t="shared" si="10"/>
        <v>0</v>
      </c>
      <c r="AE19" s="229">
        <f t="shared" si="11"/>
        <v>0</v>
      </c>
      <c r="AF19" s="229">
        <f t="shared" si="12"/>
        <v>0</v>
      </c>
      <c r="AG19" s="229">
        <f t="shared" si="13"/>
        <v>0</v>
      </c>
      <c r="AH19" s="229">
        <f t="shared" si="14"/>
        <v>0</v>
      </c>
      <c r="AI19" s="229">
        <f t="shared" si="15"/>
        <v>0</v>
      </c>
      <c r="AJ19" s="229">
        <f t="shared" si="16"/>
        <v>0</v>
      </c>
      <c r="AK19" s="229">
        <f t="shared" si="17"/>
        <v>0</v>
      </c>
      <c r="AL19" s="229">
        <f t="shared" si="18"/>
        <v>0</v>
      </c>
      <c r="AM19" s="229">
        <f t="shared" si="19"/>
        <v>0</v>
      </c>
      <c r="AN19" s="296">
        <v>1.0</v>
      </c>
      <c r="AO19" s="228">
        <v>24.0</v>
      </c>
      <c r="AP19" s="410"/>
      <c r="AQ19" s="228"/>
      <c r="AR19" s="232"/>
      <c r="AS19" s="387">
        <v>3.0</v>
      </c>
      <c r="AT19" s="232">
        <v>5.0</v>
      </c>
      <c r="AU19" s="387">
        <v>4.0</v>
      </c>
      <c r="AV19" s="232"/>
      <c r="AW19" s="387"/>
      <c r="AX19" s="232"/>
      <c r="AY19" s="387"/>
      <c r="AZ19" s="23"/>
      <c r="BA19" s="23">
        <f t="shared" si="20"/>
        <v>0</v>
      </c>
      <c r="BB19" s="23">
        <f t="shared" si="21"/>
        <v>0</v>
      </c>
      <c r="BC19" s="23">
        <f t="shared" si="22"/>
        <v>0</v>
      </c>
      <c r="BD19" s="23">
        <f t="shared" si="23"/>
        <v>0</v>
      </c>
      <c r="BE19" s="23">
        <f t="shared" si="24"/>
        <v>0</v>
      </c>
      <c r="BF19" s="23">
        <f t="shared" si="25"/>
        <v>0</v>
      </c>
      <c r="BG19" s="23">
        <f t="shared" si="26"/>
        <v>0</v>
      </c>
      <c r="BH19" s="23">
        <f t="shared" si="27"/>
        <v>0</v>
      </c>
      <c r="BI19" s="23"/>
      <c r="BJ19" s="17">
        <f t="shared" si="28"/>
        <v>0</v>
      </c>
      <c r="BK19" s="17">
        <f t="shared" si="29"/>
        <v>0</v>
      </c>
      <c r="BL19" s="17"/>
      <c r="BM19" s="23">
        <f t="shared" si="30"/>
        <v>0</v>
      </c>
      <c r="BN19" s="23">
        <f t="shared" si="31"/>
        <v>0</v>
      </c>
      <c r="BO19" s="23">
        <f t="shared" si="32"/>
        <v>0</v>
      </c>
      <c r="BP19" s="23">
        <f t="shared" si="33"/>
        <v>0</v>
      </c>
      <c r="BQ19" s="23">
        <f t="shared" si="34"/>
        <v>0</v>
      </c>
      <c r="BR19" s="23">
        <f t="shared" si="35"/>
        <v>0</v>
      </c>
      <c r="BS19" s="23">
        <f t="shared" si="36"/>
        <v>0</v>
      </c>
      <c r="BT19" s="23">
        <f t="shared" si="37"/>
        <v>0</v>
      </c>
      <c r="BU19" s="23">
        <f t="shared" si="38"/>
        <v>0</v>
      </c>
      <c r="BV19" s="23">
        <f t="shared" si="39"/>
        <v>0</v>
      </c>
      <c r="BW19" s="23">
        <f t="shared" si="40"/>
        <v>0</v>
      </c>
      <c r="BX19" s="23">
        <f t="shared" si="41"/>
        <v>0</v>
      </c>
      <c r="BY19" s="23">
        <f t="shared" si="42"/>
        <v>0</v>
      </c>
      <c r="BZ19" s="23">
        <f t="shared" si="43"/>
        <v>0</v>
      </c>
      <c r="CA19" s="23">
        <f t="shared" si="44"/>
        <v>0</v>
      </c>
      <c r="CB19" s="23">
        <f t="shared" si="45"/>
        <v>0</v>
      </c>
      <c r="CC19" s="23"/>
      <c r="CD19" s="23"/>
    </row>
    <row r="20" ht="57.0" customHeight="1">
      <c r="A20" s="23"/>
      <c r="B20" s="272" t="s">
        <v>95</v>
      </c>
      <c r="C20" s="23"/>
      <c r="D20" s="8" t="s">
        <v>307</v>
      </c>
      <c r="E20" s="411"/>
      <c r="F20" s="381" t="s">
        <v>56</v>
      </c>
      <c r="G20" s="17" t="s">
        <v>44</v>
      </c>
      <c r="H20" s="17">
        <v>16.0</v>
      </c>
      <c r="I20" s="381" t="s">
        <v>258</v>
      </c>
      <c r="J20" s="412">
        <v>129.5595392</v>
      </c>
      <c r="K20" s="413"/>
      <c r="L20" s="414"/>
      <c r="M20" s="415"/>
      <c r="N20" s="416"/>
      <c r="O20" s="417"/>
      <c r="P20" s="17"/>
      <c r="Q20" s="266"/>
      <c r="R20" s="269"/>
      <c r="S20" s="266"/>
      <c r="T20" s="266"/>
      <c r="U20" s="422">
        <f t="shared" si="5"/>
        <v>0</v>
      </c>
      <c r="V20" s="17" t="str">
        <f t="shared" si="6"/>
        <v>No</v>
      </c>
      <c r="W20" s="269" t="str">
        <f t="shared" si="7"/>
        <v>Yes</v>
      </c>
      <c r="X20" s="23"/>
      <c r="Y20" s="247">
        <v>1.0</v>
      </c>
      <c r="Z20" s="248">
        <f t="shared" si="8"/>
        <v>0</v>
      </c>
      <c r="AA20" s="23"/>
      <c r="AB20" s="379">
        <v>4.85</v>
      </c>
      <c r="AC20" s="252">
        <f t="shared" si="9"/>
        <v>0</v>
      </c>
      <c r="AD20" s="229">
        <f t="shared" si="10"/>
        <v>0</v>
      </c>
      <c r="AE20" s="229">
        <f t="shared" si="11"/>
        <v>0</v>
      </c>
      <c r="AF20" s="229">
        <f t="shared" si="12"/>
        <v>0</v>
      </c>
      <c r="AG20" s="229">
        <f t="shared" si="13"/>
        <v>0</v>
      </c>
      <c r="AH20" s="229">
        <f t="shared" si="14"/>
        <v>0</v>
      </c>
      <c r="AI20" s="229">
        <f t="shared" si="15"/>
        <v>0</v>
      </c>
      <c r="AJ20" s="229">
        <f t="shared" si="16"/>
        <v>0</v>
      </c>
      <c r="AK20" s="229">
        <f t="shared" si="17"/>
        <v>0</v>
      </c>
      <c r="AL20" s="229">
        <f t="shared" si="18"/>
        <v>0</v>
      </c>
      <c r="AM20" s="229">
        <f t="shared" si="19"/>
        <v>0</v>
      </c>
      <c r="AN20" s="296">
        <v>1.0</v>
      </c>
      <c r="AO20" s="228">
        <v>32.0</v>
      </c>
      <c r="AP20" s="410"/>
      <c r="AQ20" s="228"/>
      <c r="AR20" s="232"/>
      <c r="AS20" s="387"/>
      <c r="AT20" s="232">
        <v>3.0</v>
      </c>
      <c r="AU20" s="387">
        <v>13.0</v>
      </c>
      <c r="AV20" s="232"/>
      <c r="AW20" s="387"/>
      <c r="AX20" s="232"/>
      <c r="AY20" s="387"/>
      <c r="AZ20" s="23"/>
      <c r="BA20" s="23">
        <f t="shared" si="20"/>
        <v>0</v>
      </c>
      <c r="BB20" s="23">
        <f t="shared" si="21"/>
        <v>0</v>
      </c>
      <c r="BC20" s="23">
        <f t="shared" si="22"/>
        <v>0</v>
      </c>
      <c r="BD20" s="23">
        <f t="shared" si="23"/>
        <v>0</v>
      </c>
      <c r="BE20" s="23">
        <f t="shared" si="24"/>
        <v>0</v>
      </c>
      <c r="BF20" s="23">
        <f t="shared" si="25"/>
        <v>0</v>
      </c>
      <c r="BG20" s="23">
        <f t="shared" si="26"/>
        <v>0</v>
      </c>
      <c r="BH20" s="23">
        <f t="shared" si="27"/>
        <v>0</v>
      </c>
      <c r="BI20" s="23"/>
      <c r="BJ20" s="17">
        <f t="shared" si="28"/>
        <v>0</v>
      </c>
      <c r="BK20" s="17">
        <f t="shared" si="29"/>
        <v>0</v>
      </c>
      <c r="BL20" s="17"/>
      <c r="BM20" s="23">
        <f t="shared" si="30"/>
        <v>0</v>
      </c>
      <c r="BN20" s="23">
        <f t="shared" si="31"/>
        <v>0</v>
      </c>
      <c r="BO20" s="23">
        <f t="shared" si="32"/>
        <v>0</v>
      </c>
      <c r="BP20" s="23">
        <f t="shared" si="33"/>
        <v>0</v>
      </c>
      <c r="BQ20" s="23">
        <f t="shared" si="34"/>
        <v>0</v>
      </c>
      <c r="BR20" s="23">
        <f t="shared" si="35"/>
        <v>0</v>
      </c>
      <c r="BS20" s="23">
        <f t="shared" si="36"/>
        <v>0</v>
      </c>
      <c r="BT20" s="23">
        <f t="shared" si="37"/>
        <v>0</v>
      </c>
      <c r="BU20" s="23">
        <f t="shared" si="38"/>
        <v>0</v>
      </c>
      <c r="BV20" s="23">
        <f t="shared" si="39"/>
        <v>0</v>
      </c>
      <c r="BW20" s="23">
        <f t="shared" si="40"/>
        <v>0</v>
      </c>
      <c r="BX20" s="23">
        <f t="shared" si="41"/>
        <v>0</v>
      </c>
      <c r="BY20" s="23">
        <f t="shared" si="42"/>
        <v>0</v>
      </c>
      <c r="BZ20" s="23">
        <f t="shared" si="43"/>
        <v>0</v>
      </c>
      <c r="CA20" s="23">
        <f t="shared" si="44"/>
        <v>0</v>
      </c>
      <c r="CB20" s="23">
        <f t="shared" si="45"/>
        <v>0</v>
      </c>
      <c r="CC20" s="23"/>
      <c r="CD20" s="23"/>
    </row>
    <row r="21" ht="57.0" customHeight="1">
      <c r="A21" s="17"/>
      <c r="B21" s="272" t="s">
        <v>95</v>
      </c>
      <c r="C21" s="23"/>
      <c r="D21" s="254" t="s">
        <v>308</v>
      </c>
      <c r="E21" s="402"/>
      <c r="F21" s="403" t="s">
        <v>53</v>
      </c>
      <c r="G21" s="258" t="s">
        <v>46</v>
      </c>
      <c r="H21" s="258">
        <v>2.0</v>
      </c>
      <c r="I21" s="403" t="s">
        <v>154</v>
      </c>
      <c r="J21" s="404">
        <v>87.35315680000001</v>
      </c>
      <c r="K21" s="405"/>
      <c r="L21" s="406"/>
      <c r="M21" s="407"/>
      <c r="N21" s="408"/>
      <c r="O21" s="409"/>
      <c r="P21" s="258"/>
      <c r="Q21" s="260"/>
      <c r="R21" s="248"/>
      <c r="S21" s="260"/>
      <c r="T21" s="260"/>
      <c r="U21" s="301">
        <f t="shared" si="5"/>
        <v>0</v>
      </c>
      <c r="V21" s="258" t="str">
        <f t="shared" si="6"/>
        <v>No</v>
      </c>
      <c r="W21" s="248" t="str">
        <f t="shared" si="7"/>
        <v>Yes</v>
      </c>
      <c r="X21" s="23"/>
      <c r="Y21" s="247">
        <v>1.0</v>
      </c>
      <c r="Z21" s="248">
        <f t="shared" si="8"/>
        <v>0</v>
      </c>
      <c r="AA21" s="17"/>
      <c r="AB21" s="379">
        <v>2.45</v>
      </c>
      <c r="AC21" s="252">
        <f t="shared" si="9"/>
        <v>0</v>
      </c>
      <c r="AD21" s="229">
        <f t="shared" si="10"/>
        <v>0</v>
      </c>
      <c r="AE21" s="229">
        <f t="shared" si="11"/>
        <v>0</v>
      </c>
      <c r="AF21" s="229">
        <f t="shared" si="12"/>
        <v>0</v>
      </c>
      <c r="AG21" s="229">
        <f t="shared" si="13"/>
        <v>0</v>
      </c>
      <c r="AH21" s="229">
        <f t="shared" si="14"/>
        <v>0</v>
      </c>
      <c r="AI21" s="229">
        <f t="shared" si="15"/>
        <v>0</v>
      </c>
      <c r="AJ21" s="229">
        <f t="shared" si="16"/>
        <v>0</v>
      </c>
      <c r="AK21" s="229">
        <f t="shared" si="17"/>
        <v>0</v>
      </c>
      <c r="AL21" s="229">
        <f t="shared" si="18"/>
        <v>0</v>
      </c>
      <c r="AM21" s="229">
        <f t="shared" si="19"/>
        <v>0</v>
      </c>
      <c r="AN21" s="258">
        <v>1.0</v>
      </c>
      <c r="AO21" s="228">
        <v>7.0</v>
      </c>
      <c r="AP21" s="410"/>
      <c r="AQ21" s="228"/>
      <c r="AR21" s="232"/>
      <c r="AS21" s="387"/>
      <c r="AT21" s="232"/>
      <c r="AU21" s="387"/>
      <c r="AV21" s="232"/>
      <c r="AW21" s="387"/>
      <c r="AX21" s="232"/>
      <c r="AY21" s="387"/>
      <c r="AZ21" s="17"/>
      <c r="BA21" s="23">
        <f t="shared" si="20"/>
        <v>0</v>
      </c>
      <c r="BB21" s="23">
        <f t="shared" si="21"/>
        <v>0</v>
      </c>
      <c r="BC21" s="23">
        <f t="shared" si="22"/>
        <v>0</v>
      </c>
      <c r="BD21" s="23">
        <f t="shared" si="23"/>
        <v>0</v>
      </c>
      <c r="BE21" s="23">
        <f t="shared" si="24"/>
        <v>0</v>
      </c>
      <c r="BF21" s="23">
        <f t="shared" si="25"/>
        <v>0</v>
      </c>
      <c r="BG21" s="23">
        <f t="shared" si="26"/>
        <v>0</v>
      </c>
      <c r="BH21" s="23">
        <f t="shared" si="27"/>
        <v>0</v>
      </c>
      <c r="BI21" s="23"/>
      <c r="BJ21" s="17">
        <f t="shared" si="28"/>
        <v>0</v>
      </c>
      <c r="BK21" s="17">
        <f t="shared" si="29"/>
        <v>0</v>
      </c>
      <c r="BL21" s="23"/>
      <c r="BM21" s="23">
        <f t="shared" si="30"/>
        <v>0</v>
      </c>
      <c r="BN21" s="23">
        <f t="shared" si="31"/>
        <v>0</v>
      </c>
      <c r="BO21" s="23">
        <f t="shared" si="32"/>
        <v>0</v>
      </c>
      <c r="BP21" s="23">
        <f t="shared" si="33"/>
        <v>0</v>
      </c>
      <c r="BQ21" s="23">
        <f t="shared" si="34"/>
        <v>0</v>
      </c>
      <c r="BR21" s="23">
        <f t="shared" si="35"/>
        <v>0</v>
      </c>
      <c r="BS21" s="23">
        <f t="shared" si="36"/>
        <v>0</v>
      </c>
      <c r="BT21" s="23">
        <f t="shared" si="37"/>
        <v>0</v>
      </c>
      <c r="BU21" s="23">
        <f t="shared" si="38"/>
        <v>0</v>
      </c>
      <c r="BV21" s="23">
        <f t="shared" si="39"/>
        <v>0</v>
      </c>
      <c r="BW21" s="23">
        <f t="shared" si="40"/>
        <v>0</v>
      </c>
      <c r="BX21" s="23">
        <f t="shared" si="41"/>
        <v>0</v>
      </c>
      <c r="BY21" s="23">
        <f t="shared" si="42"/>
        <v>0</v>
      </c>
      <c r="BZ21" s="23">
        <f t="shared" si="43"/>
        <v>0</v>
      </c>
      <c r="CA21" s="23">
        <f t="shared" si="44"/>
        <v>0</v>
      </c>
      <c r="CB21" s="23">
        <f t="shared" si="45"/>
        <v>0</v>
      </c>
      <c r="CC21" s="23"/>
      <c r="CD21" s="17"/>
    </row>
    <row r="22" ht="57.0" customHeight="1">
      <c r="A22" s="23"/>
      <c r="B22" s="272" t="s">
        <v>95</v>
      </c>
      <c r="C22" s="23"/>
      <c r="D22" s="99" t="s">
        <v>309</v>
      </c>
      <c r="E22" s="424"/>
      <c r="F22" s="381" t="s">
        <v>53</v>
      </c>
      <c r="G22" s="17" t="s">
        <v>45</v>
      </c>
      <c r="H22" s="17">
        <v>4.0</v>
      </c>
      <c r="I22" s="381" t="s">
        <v>154</v>
      </c>
      <c r="J22" s="412">
        <v>79.11976800000001</v>
      </c>
      <c r="K22" s="425"/>
      <c r="L22" s="426"/>
      <c r="M22" s="427"/>
      <c r="N22" s="428"/>
      <c r="O22" s="429"/>
      <c r="P22" s="23"/>
      <c r="Q22" s="305"/>
      <c r="R22" s="306"/>
      <c r="S22" s="305"/>
      <c r="T22" s="305"/>
      <c r="U22" s="422">
        <f t="shared" si="5"/>
        <v>0</v>
      </c>
      <c r="V22" s="17" t="str">
        <f t="shared" si="6"/>
        <v>No</v>
      </c>
      <c r="W22" s="306" t="str">
        <f t="shared" si="7"/>
        <v>Yes</v>
      </c>
      <c r="X22" s="23"/>
      <c r="Y22" s="247">
        <v>1.0</v>
      </c>
      <c r="Z22" s="248">
        <f t="shared" si="8"/>
        <v>0</v>
      </c>
      <c r="AA22" s="23"/>
      <c r="AB22" s="379">
        <v>1.85</v>
      </c>
      <c r="AC22" s="252">
        <f t="shared" si="9"/>
        <v>0</v>
      </c>
      <c r="AD22" s="229">
        <f t="shared" si="10"/>
        <v>0</v>
      </c>
      <c r="AE22" s="229">
        <f t="shared" si="11"/>
        <v>0</v>
      </c>
      <c r="AF22" s="229">
        <f t="shared" si="12"/>
        <v>0</v>
      </c>
      <c r="AG22" s="229">
        <f t="shared" si="13"/>
        <v>0</v>
      </c>
      <c r="AH22" s="229">
        <f t="shared" si="14"/>
        <v>0</v>
      </c>
      <c r="AI22" s="229">
        <f t="shared" si="15"/>
        <v>0</v>
      </c>
      <c r="AJ22" s="229">
        <f t="shared" si="16"/>
        <v>0</v>
      </c>
      <c r="AK22" s="229">
        <f t="shared" si="17"/>
        <v>0</v>
      </c>
      <c r="AL22" s="229">
        <f t="shared" si="18"/>
        <v>0</v>
      </c>
      <c r="AM22" s="229">
        <f t="shared" si="19"/>
        <v>0</v>
      </c>
      <c r="AN22" s="296">
        <v>1.0</v>
      </c>
      <c r="AO22" s="228">
        <v>8.0</v>
      </c>
      <c r="AP22" s="410"/>
      <c r="AQ22" s="228"/>
      <c r="AR22" s="232"/>
      <c r="AS22" s="387"/>
      <c r="AT22" s="232"/>
      <c r="AU22" s="387"/>
      <c r="AV22" s="232"/>
      <c r="AW22" s="387"/>
      <c r="AX22" s="232"/>
      <c r="AY22" s="387"/>
      <c r="AZ22" s="23"/>
      <c r="BA22" s="23">
        <f t="shared" si="20"/>
        <v>0</v>
      </c>
      <c r="BB22" s="23">
        <f t="shared" si="21"/>
        <v>0</v>
      </c>
      <c r="BC22" s="23">
        <f t="shared" si="22"/>
        <v>0</v>
      </c>
      <c r="BD22" s="23">
        <f t="shared" si="23"/>
        <v>0</v>
      </c>
      <c r="BE22" s="23">
        <f t="shared" si="24"/>
        <v>0</v>
      </c>
      <c r="BF22" s="23">
        <f t="shared" si="25"/>
        <v>0</v>
      </c>
      <c r="BG22" s="23">
        <f t="shared" si="26"/>
        <v>0</v>
      </c>
      <c r="BH22" s="23">
        <f t="shared" si="27"/>
        <v>0</v>
      </c>
      <c r="BI22" s="23"/>
      <c r="BJ22" s="17">
        <f t="shared" si="28"/>
        <v>0</v>
      </c>
      <c r="BK22" s="17">
        <f t="shared" si="29"/>
        <v>0</v>
      </c>
      <c r="BL22" s="23"/>
      <c r="BM22" s="23">
        <f t="shared" si="30"/>
        <v>0</v>
      </c>
      <c r="BN22" s="23">
        <f t="shared" si="31"/>
        <v>0</v>
      </c>
      <c r="BO22" s="23">
        <f t="shared" si="32"/>
        <v>0</v>
      </c>
      <c r="BP22" s="23">
        <f t="shared" si="33"/>
        <v>0</v>
      </c>
      <c r="BQ22" s="23">
        <f t="shared" si="34"/>
        <v>0</v>
      </c>
      <c r="BR22" s="23">
        <f t="shared" si="35"/>
        <v>0</v>
      </c>
      <c r="BS22" s="23">
        <f t="shared" si="36"/>
        <v>0</v>
      </c>
      <c r="BT22" s="23">
        <f t="shared" si="37"/>
        <v>0</v>
      </c>
      <c r="BU22" s="23">
        <f t="shared" si="38"/>
        <v>0</v>
      </c>
      <c r="BV22" s="23">
        <f t="shared" si="39"/>
        <v>0</v>
      </c>
      <c r="BW22" s="23">
        <f t="shared" si="40"/>
        <v>0</v>
      </c>
      <c r="BX22" s="23">
        <f t="shared" si="41"/>
        <v>0</v>
      </c>
      <c r="BY22" s="23">
        <f t="shared" si="42"/>
        <v>0</v>
      </c>
      <c r="BZ22" s="23">
        <f t="shared" si="43"/>
        <v>0</v>
      </c>
      <c r="CA22" s="23">
        <f t="shared" si="44"/>
        <v>0</v>
      </c>
      <c r="CB22" s="23">
        <f t="shared" si="45"/>
        <v>0</v>
      </c>
      <c r="CC22" s="23"/>
      <c r="CD22" s="23"/>
    </row>
    <row r="23" ht="57.0" customHeight="1">
      <c r="A23" s="17"/>
      <c r="B23" s="272" t="s">
        <v>95</v>
      </c>
      <c r="C23" s="23"/>
      <c r="D23" s="254" t="s">
        <v>310</v>
      </c>
      <c r="E23" s="402"/>
      <c r="F23" s="403" t="s">
        <v>58</v>
      </c>
      <c r="G23" s="258" t="s">
        <v>45</v>
      </c>
      <c r="H23" s="258">
        <v>4.0</v>
      </c>
      <c r="I23" s="403" t="s">
        <v>154</v>
      </c>
      <c r="J23" s="404">
        <v>74.9540064</v>
      </c>
      <c r="K23" s="405"/>
      <c r="L23" s="406"/>
      <c r="M23" s="407"/>
      <c r="N23" s="408"/>
      <c r="O23" s="409"/>
      <c r="P23" s="258"/>
      <c r="Q23" s="260"/>
      <c r="R23" s="248"/>
      <c r="S23" s="260"/>
      <c r="T23" s="260"/>
      <c r="U23" s="301">
        <f t="shared" si="5"/>
        <v>0</v>
      </c>
      <c r="V23" s="258" t="str">
        <f t="shared" si="6"/>
        <v>No</v>
      </c>
      <c r="W23" s="248" t="str">
        <f t="shared" si="7"/>
        <v>Yes</v>
      </c>
      <c r="X23" s="23"/>
      <c r="Y23" s="247">
        <v>1.0</v>
      </c>
      <c r="Z23" s="248">
        <f t="shared" si="8"/>
        <v>0</v>
      </c>
      <c r="AA23" s="17"/>
      <c r="AB23" s="379">
        <v>1.55</v>
      </c>
      <c r="AC23" s="252">
        <f t="shared" si="9"/>
        <v>0</v>
      </c>
      <c r="AD23" s="229">
        <f t="shared" si="10"/>
        <v>0</v>
      </c>
      <c r="AE23" s="229">
        <f t="shared" si="11"/>
        <v>0</v>
      </c>
      <c r="AF23" s="229">
        <f t="shared" si="12"/>
        <v>0</v>
      </c>
      <c r="AG23" s="229">
        <f t="shared" si="13"/>
        <v>0</v>
      </c>
      <c r="AH23" s="229">
        <f t="shared" si="14"/>
        <v>0</v>
      </c>
      <c r="AI23" s="229">
        <f t="shared" si="15"/>
        <v>0</v>
      </c>
      <c r="AJ23" s="229">
        <f t="shared" si="16"/>
        <v>0</v>
      </c>
      <c r="AK23" s="229">
        <f t="shared" si="17"/>
        <v>0</v>
      </c>
      <c r="AL23" s="229">
        <f t="shared" si="18"/>
        <v>0</v>
      </c>
      <c r="AM23" s="229">
        <f t="shared" si="19"/>
        <v>0</v>
      </c>
      <c r="AN23" s="258">
        <v>1.0</v>
      </c>
      <c r="AO23" s="228">
        <v>12.0</v>
      </c>
      <c r="AP23" s="410"/>
      <c r="AQ23" s="228"/>
      <c r="AR23" s="232"/>
      <c r="AS23" s="387"/>
      <c r="AT23" s="232"/>
      <c r="AU23" s="387"/>
      <c r="AV23" s="232"/>
      <c r="AW23" s="387"/>
      <c r="AX23" s="232"/>
      <c r="AY23" s="387"/>
      <c r="AZ23" s="17"/>
      <c r="BA23" s="23">
        <f t="shared" si="20"/>
        <v>0</v>
      </c>
      <c r="BB23" s="23">
        <f t="shared" si="21"/>
        <v>0</v>
      </c>
      <c r="BC23" s="23">
        <f t="shared" si="22"/>
        <v>0</v>
      </c>
      <c r="BD23" s="23">
        <f t="shared" si="23"/>
        <v>0</v>
      </c>
      <c r="BE23" s="23">
        <f t="shared" si="24"/>
        <v>0</v>
      </c>
      <c r="BF23" s="23">
        <f t="shared" si="25"/>
        <v>0</v>
      </c>
      <c r="BG23" s="23">
        <f t="shared" si="26"/>
        <v>0</v>
      </c>
      <c r="BH23" s="23">
        <f t="shared" si="27"/>
        <v>0</v>
      </c>
      <c r="BI23" s="23"/>
      <c r="BJ23" s="17">
        <f t="shared" si="28"/>
        <v>0</v>
      </c>
      <c r="BK23" s="17">
        <f t="shared" si="29"/>
        <v>0</v>
      </c>
      <c r="BL23" s="23"/>
      <c r="BM23" s="23">
        <f t="shared" si="30"/>
        <v>0</v>
      </c>
      <c r="BN23" s="23">
        <f t="shared" si="31"/>
        <v>0</v>
      </c>
      <c r="BO23" s="23">
        <f t="shared" si="32"/>
        <v>0</v>
      </c>
      <c r="BP23" s="23">
        <f t="shared" si="33"/>
        <v>0</v>
      </c>
      <c r="BQ23" s="23">
        <f t="shared" si="34"/>
        <v>0</v>
      </c>
      <c r="BR23" s="23">
        <f t="shared" si="35"/>
        <v>0</v>
      </c>
      <c r="BS23" s="23">
        <f t="shared" si="36"/>
        <v>0</v>
      </c>
      <c r="BT23" s="23">
        <f t="shared" si="37"/>
        <v>0</v>
      </c>
      <c r="BU23" s="23">
        <f t="shared" si="38"/>
        <v>0</v>
      </c>
      <c r="BV23" s="23">
        <f t="shared" si="39"/>
        <v>0</v>
      </c>
      <c r="BW23" s="23">
        <f t="shared" si="40"/>
        <v>0</v>
      </c>
      <c r="BX23" s="23">
        <f t="shared" si="41"/>
        <v>0</v>
      </c>
      <c r="BY23" s="23">
        <f t="shared" si="42"/>
        <v>0</v>
      </c>
      <c r="BZ23" s="23">
        <f t="shared" si="43"/>
        <v>0</v>
      </c>
      <c r="CA23" s="23">
        <f t="shared" si="44"/>
        <v>0</v>
      </c>
      <c r="CB23" s="23">
        <f t="shared" si="45"/>
        <v>0</v>
      </c>
      <c r="CC23" s="23"/>
      <c r="CD23" s="17"/>
    </row>
    <row r="24" ht="57.0" customHeight="1">
      <c r="A24" s="23"/>
      <c r="B24" s="272" t="s">
        <v>95</v>
      </c>
      <c r="C24" s="23"/>
      <c r="D24" s="99" t="s">
        <v>311</v>
      </c>
      <c r="E24" s="424"/>
      <c r="F24" s="381" t="s">
        <v>53</v>
      </c>
      <c r="G24" s="17" t="s">
        <v>45</v>
      </c>
      <c r="H24" s="17">
        <v>4.0</v>
      </c>
      <c r="I24" s="381" t="s">
        <v>154</v>
      </c>
      <c r="J24" s="412">
        <v>70.50854720000001</v>
      </c>
      <c r="K24" s="425"/>
      <c r="L24" s="426"/>
      <c r="M24" s="427"/>
      <c r="N24" s="428"/>
      <c r="O24" s="429"/>
      <c r="P24" s="23"/>
      <c r="Q24" s="305"/>
      <c r="R24" s="306"/>
      <c r="S24" s="305"/>
      <c r="T24" s="305"/>
      <c r="U24" s="422">
        <f t="shared" si="5"/>
        <v>0</v>
      </c>
      <c r="V24" s="17" t="str">
        <f t="shared" si="6"/>
        <v>No</v>
      </c>
      <c r="W24" s="306" t="str">
        <f t="shared" si="7"/>
        <v>Yes</v>
      </c>
      <c r="X24" s="23"/>
      <c r="Y24" s="247">
        <v>1.0</v>
      </c>
      <c r="Z24" s="248">
        <f t="shared" si="8"/>
        <v>0</v>
      </c>
      <c r="AA24" s="23"/>
      <c r="AB24" s="379">
        <v>1.35</v>
      </c>
      <c r="AC24" s="252">
        <f t="shared" si="9"/>
        <v>0</v>
      </c>
      <c r="AD24" s="229">
        <f t="shared" si="10"/>
        <v>0</v>
      </c>
      <c r="AE24" s="229">
        <f t="shared" si="11"/>
        <v>0</v>
      </c>
      <c r="AF24" s="229">
        <f t="shared" si="12"/>
        <v>0</v>
      </c>
      <c r="AG24" s="229">
        <f t="shared" si="13"/>
        <v>0</v>
      </c>
      <c r="AH24" s="229">
        <f t="shared" si="14"/>
        <v>0</v>
      </c>
      <c r="AI24" s="229">
        <f t="shared" si="15"/>
        <v>0</v>
      </c>
      <c r="AJ24" s="229">
        <f t="shared" si="16"/>
        <v>0</v>
      </c>
      <c r="AK24" s="229">
        <f t="shared" si="17"/>
        <v>0</v>
      </c>
      <c r="AL24" s="229">
        <f t="shared" si="18"/>
        <v>0</v>
      </c>
      <c r="AM24" s="229">
        <f t="shared" si="19"/>
        <v>0</v>
      </c>
      <c r="AN24" s="296">
        <v>1.0</v>
      </c>
      <c r="AO24" s="228">
        <v>8.0</v>
      </c>
      <c r="AP24" s="410"/>
      <c r="AQ24" s="228"/>
      <c r="AR24" s="232"/>
      <c r="AS24" s="387"/>
      <c r="AT24" s="232"/>
      <c r="AU24" s="387"/>
      <c r="AV24" s="232"/>
      <c r="AW24" s="387"/>
      <c r="AX24" s="232"/>
      <c r="AY24" s="387"/>
      <c r="AZ24" s="23"/>
      <c r="BA24" s="23">
        <f t="shared" si="20"/>
        <v>0</v>
      </c>
      <c r="BB24" s="23">
        <f t="shared" si="21"/>
        <v>0</v>
      </c>
      <c r="BC24" s="23">
        <f t="shared" si="22"/>
        <v>0</v>
      </c>
      <c r="BD24" s="23">
        <f t="shared" si="23"/>
        <v>0</v>
      </c>
      <c r="BE24" s="23">
        <f t="shared" si="24"/>
        <v>0</v>
      </c>
      <c r="BF24" s="23">
        <f t="shared" si="25"/>
        <v>0</v>
      </c>
      <c r="BG24" s="23">
        <f t="shared" si="26"/>
        <v>0</v>
      </c>
      <c r="BH24" s="23">
        <f t="shared" si="27"/>
        <v>0</v>
      </c>
      <c r="BI24" s="23"/>
      <c r="BJ24" s="17">
        <f t="shared" si="28"/>
        <v>0</v>
      </c>
      <c r="BK24" s="17">
        <f t="shared" si="29"/>
        <v>0</v>
      </c>
      <c r="BL24" s="23"/>
      <c r="BM24" s="23">
        <f t="shared" si="30"/>
        <v>0</v>
      </c>
      <c r="BN24" s="23">
        <f t="shared" si="31"/>
        <v>0</v>
      </c>
      <c r="BO24" s="23">
        <f t="shared" si="32"/>
        <v>0</v>
      </c>
      <c r="BP24" s="23">
        <f t="shared" si="33"/>
        <v>0</v>
      </c>
      <c r="BQ24" s="23">
        <f t="shared" si="34"/>
        <v>0</v>
      </c>
      <c r="BR24" s="23">
        <f t="shared" si="35"/>
        <v>0</v>
      </c>
      <c r="BS24" s="23">
        <f t="shared" si="36"/>
        <v>0</v>
      </c>
      <c r="BT24" s="23">
        <f t="shared" si="37"/>
        <v>0</v>
      </c>
      <c r="BU24" s="23">
        <f t="shared" si="38"/>
        <v>0</v>
      </c>
      <c r="BV24" s="23">
        <f t="shared" si="39"/>
        <v>0</v>
      </c>
      <c r="BW24" s="23">
        <f t="shared" si="40"/>
        <v>0</v>
      </c>
      <c r="BX24" s="23">
        <f t="shared" si="41"/>
        <v>0</v>
      </c>
      <c r="BY24" s="23">
        <f t="shared" si="42"/>
        <v>0</v>
      </c>
      <c r="BZ24" s="23">
        <f t="shared" si="43"/>
        <v>0</v>
      </c>
      <c r="CA24" s="23">
        <f t="shared" si="44"/>
        <v>0</v>
      </c>
      <c r="CB24" s="23">
        <f t="shared" si="45"/>
        <v>0</v>
      </c>
      <c r="CC24" s="23"/>
      <c r="CD24" s="23"/>
    </row>
    <row r="25" ht="57.0" customHeight="1">
      <c r="A25" s="17"/>
      <c r="B25" s="272" t="s">
        <v>95</v>
      </c>
      <c r="C25" s="23"/>
      <c r="D25" s="254" t="s">
        <v>312</v>
      </c>
      <c r="E25" s="402"/>
      <c r="F25" s="403" t="s">
        <v>60</v>
      </c>
      <c r="G25" s="258" t="s">
        <v>44</v>
      </c>
      <c r="H25" s="258">
        <v>6.0</v>
      </c>
      <c r="I25" s="403" t="s">
        <v>154</v>
      </c>
      <c r="J25" s="404">
        <v>66.9144112</v>
      </c>
      <c r="K25" s="405"/>
      <c r="L25" s="406"/>
      <c r="M25" s="407"/>
      <c r="N25" s="408"/>
      <c r="O25" s="409"/>
      <c r="P25" s="258"/>
      <c r="Q25" s="260"/>
      <c r="R25" s="248"/>
      <c r="S25" s="260"/>
      <c r="T25" s="260"/>
      <c r="U25" s="301">
        <f t="shared" si="5"/>
        <v>0</v>
      </c>
      <c r="V25" s="258" t="str">
        <f t="shared" si="6"/>
        <v>No</v>
      </c>
      <c r="W25" s="248" t="str">
        <f t="shared" si="7"/>
        <v>Yes</v>
      </c>
      <c r="X25" s="23"/>
      <c r="Y25" s="247">
        <v>1.0</v>
      </c>
      <c r="Z25" s="248">
        <f t="shared" si="8"/>
        <v>0</v>
      </c>
      <c r="AA25" s="17"/>
      <c r="AB25" s="379">
        <v>1.1</v>
      </c>
      <c r="AC25" s="252">
        <f t="shared" si="9"/>
        <v>0</v>
      </c>
      <c r="AD25" s="229">
        <f t="shared" si="10"/>
        <v>0</v>
      </c>
      <c r="AE25" s="229">
        <f t="shared" si="11"/>
        <v>0</v>
      </c>
      <c r="AF25" s="229">
        <f t="shared" si="12"/>
        <v>0</v>
      </c>
      <c r="AG25" s="229">
        <f t="shared" si="13"/>
        <v>0</v>
      </c>
      <c r="AH25" s="229">
        <f t="shared" si="14"/>
        <v>0</v>
      </c>
      <c r="AI25" s="229">
        <f t="shared" si="15"/>
        <v>0</v>
      </c>
      <c r="AJ25" s="229">
        <f t="shared" si="16"/>
        <v>0</v>
      </c>
      <c r="AK25" s="229">
        <f t="shared" si="17"/>
        <v>0</v>
      </c>
      <c r="AL25" s="229">
        <f t="shared" si="18"/>
        <v>0</v>
      </c>
      <c r="AM25" s="229">
        <f t="shared" si="19"/>
        <v>0</v>
      </c>
      <c r="AN25" s="258">
        <v>1.0</v>
      </c>
      <c r="AO25" s="228">
        <v>12.0</v>
      </c>
      <c r="AP25" s="410"/>
      <c r="AQ25" s="228"/>
      <c r="AR25" s="232"/>
      <c r="AS25" s="387"/>
      <c r="AT25" s="232"/>
      <c r="AU25" s="387"/>
      <c r="AV25" s="232"/>
      <c r="AW25" s="387"/>
      <c r="AX25" s="232"/>
      <c r="AY25" s="387"/>
      <c r="AZ25" s="17"/>
      <c r="BA25" s="23">
        <f t="shared" si="20"/>
        <v>0</v>
      </c>
      <c r="BB25" s="23">
        <f t="shared" si="21"/>
        <v>0</v>
      </c>
      <c r="BC25" s="23">
        <f t="shared" si="22"/>
        <v>0</v>
      </c>
      <c r="BD25" s="23">
        <f t="shared" si="23"/>
        <v>0</v>
      </c>
      <c r="BE25" s="23">
        <f t="shared" si="24"/>
        <v>0</v>
      </c>
      <c r="BF25" s="23">
        <f t="shared" si="25"/>
        <v>0</v>
      </c>
      <c r="BG25" s="23">
        <f t="shared" si="26"/>
        <v>0</v>
      </c>
      <c r="BH25" s="23">
        <f t="shared" si="27"/>
        <v>0</v>
      </c>
      <c r="BI25" s="23"/>
      <c r="BJ25" s="17">
        <f t="shared" si="28"/>
        <v>0</v>
      </c>
      <c r="BK25" s="17">
        <f t="shared" si="29"/>
        <v>0</v>
      </c>
      <c r="BL25" s="23"/>
      <c r="BM25" s="23">
        <f t="shared" si="30"/>
        <v>0</v>
      </c>
      <c r="BN25" s="23">
        <f t="shared" si="31"/>
        <v>0</v>
      </c>
      <c r="BO25" s="23">
        <f t="shared" si="32"/>
        <v>0</v>
      </c>
      <c r="BP25" s="23">
        <f t="shared" si="33"/>
        <v>0</v>
      </c>
      <c r="BQ25" s="23">
        <f t="shared" si="34"/>
        <v>0</v>
      </c>
      <c r="BR25" s="23">
        <f t="shared" si="35"/>
        <v>0</v>
      </c>
      <c r="BS25" s="23">
        <f t="shared" si="36"/>
        <v>0</v>
      </c>
      <c r="BT25" s="23">
        <f t="shared" si="37"/>
        <v>0</v>
      </c>
      <c r="BU25" s="23">
        <f t="shared" si="38"/>
        <v>0</v>
      </c>
      <c r="BV25" s="23">
        <f t="shared" si="39"/>
        <v>0</v>
      </c>
      <c r="BW25" s="23">
        <f t="shared" si="40"/>
        <v>0</v>
      </c>
      <c r="BX25" s="23">
        <f t="shared" si="41"/>
        <v>0</v>
      </c>
      <c r="BY25" s="23">
        <f t="shared" si="42"/>
        <v>0</v>
      </c>
      <c r="BZ25" s="23">
        <f t="shared" si="43"/>
        <v>0</v>
      </c>
      <c r="CA25" s="23">
        <f t="shared" si="44"/>
        <v>0</v>
      </c>
      <c r="CB25" s="23">
        <f t="shared" si="45"/>
        <v>0</v>
      </c>
      <c r="CC25" s="23"/>
      <c r="CD25" s="17"/>
    </row>
    <row r="26" ht="57.0" customHeight="1">
      <c r="A26" s="23"/>
      <c r="B26" s="272" t="s">
        <v>95</v>
      </c>
      <c r="C26" s="23"/>
      <c r="D26" s="99" t="s">
        <v>313</v>
      </c>
      <c r="E26" s="424"/>
      <c r="F26" s="381" t="s">
        <v>49</v>
      </c>
      <c r="G26" s="17" t="s">
        <v>44</v>
      </c>
      <c r="H26" s="17">
        <v>8.0</v>
      </c>
      <c r="I26" s="381" t="s">
        <v>154</v>
      </c>
      <c r="J26" s="412">
        <v>88.7270384</v>
      </c>
      <c r="K26" s="425"/>
      <c r="L26" s="426"/>
      <c r="M26" s="427"/>
      <c r="N26" s="428"/>
      <c r="O26" s="429"/>
      <c r="P26" s="23"/>
      <c r="Q26" s="305"/>
      <c r="R26" s="306"/>
      <c r="S26" s="305"/>
      <c r="T26" s="305"/>
      <c r="U26" s="422">
        <f t="shared" si="5"/>
        <v>0</v>
      </c>
      <c r="V26" s="17" t="str">
        <f t="shared" si="6"/>
        <v>No</v>
      </c>
      <c r="W26" s="306" t="str">
        <f t="shared" si="7"/>
        <v>Yes</v>
      </c>
      <c r="X26" s="23"/>
      <c r="Y26" s="247">
        <v>1.0</v>
      </c>
      <c r="Z26" s="248">
        <f t="shared" si="8"/>
        <v>0</v>
      </c>
      <c r="AA26" s="23"/>
      <c r="AB26" s="379">
        <v>2.45</v>
      </c>
      <c r="AC26" s="252">
        <f t="shared" si="9"/>
        <v>0</v>
      </c>
      <c r="AD26" s="229">
        <f t="shared" si="10"/>
        <v>0</v>
      </c>
      <c r="AE26" s="229">
        <f t="shared" si="11"/>
        <v>0</v>
      </c>
      <c r="AF26" s="229">
        <f t="shared" si="12"/>
        <v>0</v>
      </c>
      <c r="AG26" s="229">
        <f t="shared" si="13"/>
        <v>0</v>
      </c>
      <c r="AH26" s="229">
        <f t="shared" si="14"/>
        <v>0</v>
      </c>
      <c r="AI26" s="229">
        <f t="shared" si="15"/>
        <v>0</v>
      </c>
      <c r="AJ26" s="229">
        <f t="shared" si="16"/>
        <v>0</v>
      </c>
      <c r="AK26" s="229">
        <f t="shared" si="17"/>
        <v>0</v>
      </c>
      <c r="AL26" s="229">
        <f t="shared" si="18"/>
        <v>0</v>
      </c>
      <c r="AM26" s="229">
        <f t="shared" si="19"/>
        <v>0</v>
      </c>
      <c r="AN26" s="296">
        <v>1.0</v>
      </c>
      <c r="AO26" s="228">
        <v>21.0</v>
      </c>
      <c r="AP26" s="410"/>
      <c r="AQ26" s="228"/>
      <c r="AR26" s="232"/>
      <c r="AS26" s="387"/>
      <c r="AT26" s="232"/>
      <c r="AU26" s="387"/>
      <c r="AV26" s="232"/>
      <c r="AW26" s="387"/>
      <c r="AX26" s="232"/>
      <c r="AY26" s="387"/>
      <c r="AZ26" s="23"/>
      <c r="BA26" s="23">
        <f t="shared" si="20"/>
        <v>0</v>
      </c>
      <c r="BB26" s="23">
        <f t="shared" si="21"/>
        <v>0</v>
      </c>
      <c r="BC26" s="23">
        <f t="shared" si="22"/>
        <v>0</v>
      </c>
      <c r="BD26" s="23">
        <f t="shared" si="23"/>
        <v>0</v>
      </c>
      <c r="BE26" s="23">
        <f t="shared" si="24"/>
        <v>0</v>
      </c>
      <c r="BF26" s="23">
        <f t="shared" si="25"/>
        <v>0</v>
      </c>
      <c r="BG26" s="23">
        <f t="shared" si="26"/>
        <v>0</v>
      </c>
      <c r="BH26" s="23">
        <f t="shared" si="27"/>
        <v>0</v>
      </c>
      <c r="BI26" s="23"/>
      <c r="BJ26" s="17">
        <f t="shared" si="28"/>
        <v>0</v>
      </c>
      <c r="BK26" s="17">
        <f t="shared" si="29"/>
        <v>0</v>
      </c>
      <c r="BL26" s="23"/>
      <c r="BM26" s="23">
        <f t="shared" si="30"/>
        <v>0</v>
      </c>
      <c r="BN26" s="23">
        <f t="shared" si="31"/>
        <v>0</v>
      </c>
      <c r="BO26" s="23">
        <f t="shared" si="32"/>
        <v>0</v>
      </c>
      <c r="BP26" s="23">
        <f t="shared" si="33"/>
        <v>0</v>
      </c>
      <c r="BQ26" s="23">
        <f t="shared" si="34"/>
        <v>0</v>
      </c>
      <c r="BR26" s="23">
        <f t="shared" si="35"/>
        <v>0</v>
      </c>
      <c r="BS26" s="23">
        <f t="shared" si="36"/>
        <v>0</v>
      </c>
      <c r="BT26" s="23">
        <f t="shared" si="37"/>
        <v>0</v>
      </c>
      <c r="BU26" s="23">
        <f t="shared" si="38"/>
        <v>0</v>
      </c>
      <c r="BV26" s="23">
        <f t="shared" si="39"/>
        <v>0</v>
      </c>
      <c r="BW26" s="23">
        <f t="shared" si="40"/>
        <v>0</v>
      </c>
      <c r="BX26" s="23">
        <f t="shared" si="41"/>
        <v>0</v>
      </c>
      <c r="BY26" s="23">
        <f t="shared" si="42"/>
        <v>0</v>
      </c>
      <c r="BZ26" s="23">
        <f t="shared" si="43"/>
        <v>0</v>
      </c>
      <c r="CA26" s="23">
        <f t="shared" si="44"/>
        <v>0</v>
      </c>
      <c r="CB26" s="23">
        <f t="shared" si="45"/>
        <v>0</v>
      </c>
      <c r="CC26" s="23"/>
      <c r="CD26" s="23"/>
    </row>
    <row r="27" ht="57.0" customHeight="1">
      <c r="A27" s="17"/>
      <c r="B27" s="272" t="s">
        <v>95</v>
      </c>
      <c r="C27" s="23"/>
      <c r="D27" s="254" t="s">
        <v>314</v>
      </c>
      <c r="E27" s="402"/>
      <c r="F27" s="403" t="s">
        <v>49</v>
      </c>
      <c r="G27" s="258" t="s">
        <v>44</v>
      </c>
      <c r="H27" s="258">
        <v>8.0</v>
      </c>
      <c r="I27" s="403" t="s">
        <v>154</v>
      </c>
      <c r="J27" s="404">
        <v>59.5936432</v>
      </c>
      <c r="K27" s="405"/>
      <c r="L27" s="406"/>
      <c r="M27" s="407"/>
      <c r="N27" s="408"/>
      <c r="O27" s="409"/>
      <c r="P27" s="258"/>
      <c r="Q27" s="260"/>
      <c r="R27" s="248"/>
      <c r="S27" s="260"/>
      <c r="T27" s="260"/>
      <c r="U27" s="301">
        <f t="shared" si="5"/>
        <v>0</v>
      </c>
      <c r="V27" s="258" t="str">
        <f t="shared" si="6"/>
        <v>No</v>
      </c>
      <c r="W27" s="248" t="str">
        <f t="shared" si="7"/>
        <v>Yes</v>
      </c>
      <c r="X27" s="23"/>
      <c r="Y27" s="247">
        <v>1.0</v>
      </c>
      <c r="Z27" s="248">
        <f t="shared" si="8"/>
        <v>0</v>
      </c>
      <c r="AA27" s="17"/>
      <c r="AB27" s="379">
        <v>0.7</v>
      </c>
      <c r="AC27" s="252">
        <f t="shared" si="9"/>
        <v>0</v>
      </c>
      <c r="AD27" s="229">
        <f t="shared" si="10"/>
        <v>0</v>
      </c>
      <c r="AE27" s="229">
        <f t="shared" si="11"/>
        <v>0</v>
      </c>
      <c r="AF27" s="229">
        <f t="shared" si="12"/>
        <v>0</v>
      </c>
      <c r="AG27" s="229">
        <f t="shared" si="13"/>
        <v>0</v>
      </c>
      <c r="AH27" s="229">
        <f t="shared" si="14"/>
        <v>0</v>
      </c>
      <c r="AI27" s="229">
        <f t="shared" si="15"/>
        <v>0</v>
      </c>
      <c r="AJ27" s="229">
        <f t="shared" si="16"/>
        <v>0</v>
      </c>
      <c r="AK27" s="229">
        <f t="shared" si="17"/>
        <v>0</v>
      </c>
      <c r="AL27" s="229">
        <f t="shared" si="18"/>
        <v>0</v>
      </c>
      <c r="AM27" s="229">
        <f t="shared" si="19"/>
        <v>0</v>
      </c>
      <c r="AN27" s="258">
        <v>1.0</v>
      </c>
      <c r="AO27" s="228">
        <v>16.0</v>
      </c>
      <c r="AP27" s="410"/>
      <c r="AQ27" s="228"/>
      <c r="AR27" s="232"/>
      <c r="AS27" s="387"/>
      <c r="AT27" s="232"/>
      <c r="AU27" s="387"/>
      <c r="AV27" s="232"/>
      <c r="AW27" s="387"/>
      <c r="AX27" s="232"/>
      <c r="AY27" s="387"/>
      <c r="AZ27" s="17"/>
      <c r="BA27" s="23">
        <f t="shared" si="20"/>
        <v>0</v>
      </c>
      <c r="BB27" s="23">
        <f t="shared" si="21"/>
        <v>0</v>
      </c>
      <c r="BC27" s="23">
        <f t="shared" si="22"/>
        <v>0</v>
      </c>
      <c r="BD27" s="23">
        <f t="shared" si="23"/>
        <v>0</v>
      </c>
      <c r="BE27" s="23">
        <f t="shared" si="24"/>
        <v>0</v>
      </c>
      <c r="BF27" s="23">
        <f t="shared" si="25"/>
        <v>0</v>
      </c>
      <c r="BG27" s="23">
        <f t="shared" si="26"/>
        <v>0</v>
      </c>
      <c r="BH27" s="23">
        <f t="shared" si="27"/>
        <v>0</v>
      </c>
      <c r="BI27" s="23"/>
      <c r="BJ27" s="17">
        <f t="shared" si="28"/>
        <v>0</v>
      </c>
      <c r="BK27" s="17">
        <f t="shared" si="29"/>
        <v>0</v>
      </c>
      <c r="BL27" s="23"/>
      <c r="BM27" s="23">
        <f t="shared" si="30"/>
        <v>0</v>
      </c>
      <c r="BN27" s="23">
        <f t="shared" si="31"/>
        <v>0</v>
      </c>
      <c r="BO27" s="23">
        <f t="shared" si="32"/>
        <v>0</v>
      </c>
      <c r="BP27" s="23">
        <f t="shared" si="33"/>
        <v>0</v>
      </c>
      <c r="BQ27" s="23">
        <f t="shared" si="34"/>
        <v>0</v>
      </c>
      <c r="BR27" s="23">
        <f t="shared" si="35"/>
        <v>0</v>
      </c>
      <c r="BS27" s="23">
        <f t="shared" si="36"/>
        <v>0</v>
      </c>
      <c r="BT27" s="23">
        <f t="shared" si="37"/>
        <v>0</v>
      </c>
      <c r="BU27" s="23">
        <f t="shared" si="38"/>
        <v>0</v>
      </c>
      <c r="BV27" s="23">
        <f t="shared" si="39"/>
        <v>0</v>
      </c>
      <c r="BW27" s="23">
        <f t="shared" si="40"/>
        <v>0</v>
      </c>
      <c r="BX27" s="23">
        <f t="shared" si="41"/>
        <v>0</v>
      </c>
      <c r="BY27" s="23">
        <f t="shared" si="42"/>
        <v>0</v>
      </c>
      <c r="BZ27" s="23">
        <f t="shared" si="43"/>
        <v>0</v>
      </c>
      <c r="CA27" s="23">
        <f t="shared" si="44"/>
        <v>0</v>
      </c>
      <c r="CB27" s="23">
        <f t="shared" si="45"/>
        <v>0</v>
      </c>
      <c r="CC27" s="23"/>
      <c r="CD27" s="17"/>
    </row>
    <row r="28" ht="57.0" customHeight="1">
      <c r="A28" s="17"/>
      <c r="B28" s="272" t="s">
        <v>95</v>
      </c>
      <c r="C28" s="23"/>
      <c r="D28" s="8" t="s">
        <v>315</v>
      </c>
      <c r="E28" s="411"/>
      <c r="F28" s="381" t="s">
        <v>54</v>
      </c>
      <c r="G28" s="17" t="s">
        <v>42</v>
      </c>
      <c r="H28" s="17">
        <v>22.0</v>
      </c>
      <c r="I28" s="381" t="s">
        <v>154</v>
      </c>
      <c r="J28" s="412">
        <v>56.08046080000001</v>
      </c>
      <c r="K28" s="413"/>
      <c r="L28" s="414"/>
      <c r="M28" s="415"/>
      <c r="N28" s="416"/>
      <c r="O28" s="417"/>
      <c r="P28" s="17"/>
      <c r="Q28" s="266"/>
      <c r="R28" s="269"/>
      <c r="S28" s="266"/>
      <c r="T28" s="266"/>
      <c r="U28" s="422">
        <f t="shared" si="5"/>
        <v>0</v>
      </c>
      <c r="V28" s="17" t="str">
        <f t="shared" si="6"/>
        <v>No</v>
      </c>
      <c r="W28" s="269" t="str">
        <f t="shared" si="7"/>
        <v>Yes</v>
      </c>
      <c r="X28" s="23"/>
      <c r="Y28" s="247">
        <v>1.0</v>
      </c>
      <c r="Z28" s="248">
        <f t="shared" si="8"/>
        <v>0</v>
      </c>
      <c r="AA28" s="17"/>
      <c r="AB28" s="379">
        <v>0.5</v>
      </c>
      <c r="AC28" s="252">
        <f t="shared" si="9"/>
        <v>0</v>
      </c>
      <c r="AD28" s="229">
        <f t="shared" si="10"/>
        <v>0</v>
      </c>
      <c r="AE28" s="229">
        <f t="shared" si="11"/>
        <v>0</v>
      </c>
      <c r="AF28" s="229">
        <f t="shared" si="12"/>
        <v>0</v>
      </c>
      <c r="AG28" s="229">
        <f t="shared" si="13"/>
        <v>0</v>
      </c>
      <c r="AH28" s="229">
        <f t="shared" si="14"/>
        <v>0</v>
      </c>
      <c r="AI28" s="229">
        <f t="shared" si="15"/>
        <v>0</v>
      </c>
      <c r="AJ28" s="229">
        <f t="shared" si="16"/>
        <v>0</v>
      </c>
      <c r="AK28" s="229">
        <f t="shared" si="17"/>
        <v>0</v>
      </c>
      <c r="AL28" s="229">
        <f t="shared" si="18"/>
        <v>0</v>
      </c>
      <c r="AM28" s="229">
        <f t="shared" si="19"/>
        <v>0</v>
      </c>
      <c r="AN28" s="258">
        <v>1.0</v>
      </c>
      <c r="AO28" s="228">
        <v>44.0</v>
      </c>
      <c r="AP28" s="410"/>
      <c r="AQ28" s="228"/>
      <c r="AR28" s="232"/>
      <c r="AS28" s="387"/>
      <c r="AT28" s="232"/>
      <c r="AU28" s="387"/>
      <c r="AV28" s="232"/>
      <c r="AW28" s="387"/>
      <c r="AX28" s="232"/>
      <c r="AY28" s="387"/>
      <c r="AZ28" s="17"/>
      <c r="BA28" s="23">
        <f t="shared" si="20"/>
        <v>0</v>
      </c>
      <c r="BB28" s="23">
        <f t="shared" si="21"/>
        <v>0</v>
      </c>
      <c r="BC28" s="23">
        <f t="shared" si="22"/>
        <v>0</v>
      </c>
      <c r="BD28" s="23">
        <f t="shared" si="23"/>
        <v>0</v>
      </c>
      <c r="BE28" s="23">
        <f t="shared" si="24"/>
        <v>0</v>
      </c>
      <c r="BF28" s="23">
        <f t="shared" si="25"/>
        <v>0</v>
      </c>
      <c r="BG28" s="23">
        <f t="shared" si="26"/>
        <v>0</v>
      </c>
      <c r="BH28" s="23">
        <f t="shared" si="27"/>
        <v>0</v>
      </c>
      <c r="BI28" s="23"/>
      <c r="BJ28" s="17">
        <f t="shared" si="28"/>
        <v>0</v>
      </c>
      <c r="BK28" s="17">
        <f t="shared" si="29"/>
        <v>0</v>
      </c>
      <c r="BL28" s="23"/>
      <c r="BM28" s="23">
        <f t="shared" si="30"/>
        <v>0</v>
      </c>
      <c r="BN28" s="23">
        <f t="shared" si="31"/>
        <v>0</v>
      </c>
      <c r="BO28" s="23">
        <f t="shared" si="32"/>
        <v>0</v>
      </c>
      <c r="BP28" s="23">
        <f t="shared" si="33"/>
        <v>0</v>
      </c>
      <c r="BQ28" s="23">
        <f t="shared" si="34"/>
        <v>0</v>
      </c>
      <c r="BR28" s="23">
        <f t="shared" si="35"/>
        <v>0</v>
      </c>
      <c r="BS28" s="23">
        <f t="shared" si="36"/>
        <v>0</v>
      </c>
      <c r="BT28" s="23">
        <f t="shared" si="37"/>
        <v>0</v>
      </c>
      <c r="BU28" s="23">
        <f t="shared" si="38"/>
        <v>0</v>
      </c>
      <c r="BV28" s="23">
        <f t="shared" si="39"/>
        <v>0</v>
      </c>
      <c r="BW28" s="23">
        <f t="shared" si="40"/>
        <v>0</v>
      </c>
      <c r="BX28" s="23">
        <f t="shared" si="41"/>
        <v>0</v>
      </c>
      <c r="BY28" s="23">
        <f t="shared" si="42"/>
        <v>0</v>
      </c>
      <c r="BZ28" s="23">
        <f t="shared" si="43"/>
        <v>0</v>
      </c>
      <c r="CA28" s="23">
        <f t="shared" si="44"/>
        <v>0</v>
      </c>
      <c r="CB28" s="23">
        <f t="shared" si="45"/>
        <v>0</v>
      </c>
      <c r="CC28" s="23"/>
      <c r="CD28" s="17"/>
    </row>
    <row r="29" ht="57.0" customHeight="1">
      <c r="A29" s="23"/>
      <c r="B29" s="272" t="s">
        <v>95</v>
      </c>
      <c r="C29" s="23"/>
      <c r="D29" s="254" t="s">
        <v>316</v>
      </c>
      <c r="E29" s="402"/>
      <c r="F29" s="403" t="s">
        <v>54</v>
      </c>
      <c r="G29" s="258" t="s">
        <v>43</v>
      </c>
      <c r="H29" s="258">
        <v>12.0</v>
      </c>
      <c r="I29" s="403" t="s">
        <v>317</v>
      </c>
      <c r="J29" s="404">
        <v>60.56697920000001</v>
      </c>
      <c r="K29" s="405"/>
      <c r="L29" s="406"/>
      <c r="M29" s="407"/>
      <c r="N29" s="408"/>
      <c r="O29" s="409"/>
      <c r="P29" s="258"/>
      <c r="Q29" s="260"/>
      <c r="R29" s="248"/>
      <c r="S29" s="260"/>
      <c r="T29" s="260"/>
      <c r="U29" s="301">
        <f t="shared" si="5"/>
        <v>0</v>
      </c>
      <c r="V29" s="258" t="str">
        <f t="shared" si="6"/>
        <v>No</v>
      </c>
      <c r="W29" s="248" t="str">
        <f t="shared" si="7"/>
        <v>Yes</v>
      </c>
      <c r="X29" s="23"/>
      <c r="Y29" s="247">
        <v>1.0</v>
      </c>
      <c r="Z29" s="248">
        <f t="shared" si="8"/>
        <v>0</v>
      </c>
      <c r="AA29" s="23"/>
      <c r="AB29" s="379">
        <v>0.65</v>
      </c>
      <c r="AC29" s="252">
        <f t="shared" si="9"/>
        <v>0</v>
      </c>
      <c r="AD29" s="229">
        <f t="shared" si="10"/>
        <v>0</v>
      </c>
      <c r="AE29" s="229">
        <f t="shared" si="11"/>
        <v>0</v>
      </c>
      <c r="AF29" s="229">
        <f t="shared" si="12"/>
        <v>0</v>
      </c>
      <c r="AG29" s="229">
        <f t="shared" si="13"/>
        <v>0</v>
      </c>
      <c r="AH29" s="229">
        <f t="shared" si="14"/>
        <v>0</v>
      </c>
      <c r="AI29" s="229">
        <f t="shared" si="15"/>
        <v>0</v>
      </c>
      <c r="AJ29" s="229">
        <f t="shared" si="16"/>
        <v>0</v>
      </c>
      <c r="AK29" s="229">
        <f t="shared" si="17"/>
        <v>0</v>
      </c>
      <c r="AL29" s="229">
        <f t="shared" si="18"/>
        <v>0</v>
      </c>
      <c r="AM29" s="229">
        <f t="shared" si="19"/>
        <v>0</v>
      </c>
      <c r="AN29" s="296">
        <v>1.0</v>
      </c>
      <c r="AO29" s="228"/>
      <c r="AP29" s="410"/>
      <c r="AQ29" s="228"/>
      <c r="AR29" s="232">
        <v>3.0</v>
      </c>
      <c r="AS29" s="387">
        <v>8.0</v>
      </c>
      <c r="AT29" s="232">
        <v>1.0</v>
      </c>
      <c r="AU29" s="387"/>
      <c r="AV29" s="232"/>
      <c r="AW29" s="387"/>
      <c r="AX29" s="232"/>
      <c r="AY29" s="387"/>
      <c r="AZ29" s="23"/>
      <c r="BA29" s="23">
        <f t="shared" si="20"/>
        <v>0</v>
      </c>
      <c r="BB29" s="23">
        <f t="shared" si="21"/>
        <v>0</v>
      </c>
      <c r="BC29" s="23">
        <f t="shared" si="22"/>
        <v>0</v>
      </c>
      <c r="BD29" s="23">
        <f t="shared" si="23"/>
        <v>0</v>
      </c>
      <c r="BE29" s="23">
        <f t="shared" si="24"/>
        <v>0</v>
      </c>
      <c r="BF29" s="23">
        <f t="shared" si="25"/>
        <v>0</v>
      </c>
      <c r="BG29" s="23">
        <f t="shared" si="26"/>
        <v>0</v>
      </c>
      <c r="BH29" s="23">
        <f t="shared" si="27"/>
        <v>0</v>
      </c>
      <c r="BI29" s="23"/>
      <c r="BJ29" s="17">
        <f t="shared" si="28"/>
        <v>0</v>
      </c>
      <c r="BK29" s="17">
        <f t="shared" si="29"/>
        <v>0</v>
      </c>
      <c r="BL29" s="23"/>
      <c r="BM29" s="23">
        <f t="shared" si="30"/>
        <v>0</v>
      </c>
      <c r="BN29" s="23">
        <f t="shared" si="31"/>
        <v>0</v>
      </c>
      <c r="BO29" s="23">
        <f t="shared" si="32"/>
        <v>0</v>
      </c>
      <c r="BP29" s="23">
        <f t="shared" si="33"/>
        <v>0</v>
      </c>
      <c r="BQ29" s="23">
        <f t="shared" si="34"/>
        <v>0</v>
      </c>
      <c r="BR29" s="23">
        <f t="shared" si="35"/>
        <v>0</v>
      </c>
      <c r="BS29" s="23">
        <f t="shared" si="36"/>
        <v>0</v>
      </c>
      <c r="BT29" s="23">
        <f t="shared" si="37"/>
        <v>0</v>
      </c>
      <c r="BU29" s="23">
        <f t="shared" si="38"/>
        <v>0</v>
      </c>
      <c r="BV29" s="23">
        <f t="shared" si="39"/>
        <v>0</v>
      </c>
      <c r="BW29" s="23">
        <f t="shared" si="40"/>
        <v>0</v>
      </c>
      <c r="BX29" s="23">
        <f t="shared" si="41"/>
        <v>0</v>
      </c>
      <c r="BY29" s="23">
        <f t="shared" si="42"/>
        <v>0</v>
      </c>
      <c r="BZ29" s="23">
        <f t="shared" si="43"/>
        <v>0</v>
      </c>
      <c r="CA29" s="23">
        <f t="shared" si="44"/>
        <v>0</v>
      </c>
      <c r="CB29" s="23">
        <f t="shared" si="45"/>
        <v>0</v>
      </c>
      <c r="CC29" s="23"/>
      <c r="CD29" s="23"/>
    </row>
    <row r="30" ht="57.0" customHeight="1">
      <c r="A30" s="17"/>
      <c r="B30" s="272" t="s">
        <v>95</v>
      </c>
      <c r="C30" s="23"/>
      <c r="D30" s="8" t="s">
        <v>318</v>
      </c>
      <c r="E30" s="411"/>
      <c r="F30" s="381" t="s">
        <v>54</v>
      </c>
      <c r="G30" s="17" t="s">
        <v>43</v>
      </c>
      <c r="H30" s="17">
        <v>12.0</v>
      </c>
      <c r="I30" s="381" t="s">
        <v>258</v>
      </c>
      <c r="J30" s="412">
        <v>72.0005104</v>
      </c>
      <c r="K30" s="413"/>
      <c r="L30" s="414"/>
      <c r="M30" s="415"/>
      <c r="N30" s="416"/>
      <c r="O30" s="417"/>
      <c r="P30" s="17"/>
      <c r="Q30" s="266"/>
      <c r="R30" s="269"/>
      <c r="S30" s="266"/>
      <c r="T30" s="266"/>
      <c r="U30" s="422">
        <f t="shared" si="5"/>
        <v>0</v>
      </c>
      <c r="V30" s="17" t="str">
        <f t="shared" si="6"/>
        <v>No</v>
      </c>
      <c r="W30" s="269" t="str">
        <f t="shared" si="7"/>
        <v>Yes</v>
      </c>
      <c r="X30" s="23"/>
      <c r="Y30" s="247">
        <v>1.0</v>
      </c>
      <c r="Z30" s="248">
        <f t="shared" si="8"/>
        <v>0</v>
      </c>
      <c r="AA30" s="17"/>
      <c r="AB30" s="379">
        <v>1.39</v>
      </c>
      <c r="AC30" s="252">
        <f t="shared" si="9"/>
        <v>0</v>
      </c>
      <c r="AD30" s="229">
        <f t="shared" si="10"/>
        <v>0</v>
      </c>
      <c r="AE30" s="229">
        <f t="shared" si="11"/>
        <v>0</v>
      </c>
      <c r="AF30" s="229">
        <f t="shared" si="12"/>
        <v>0</v>
      </c>
      <c r="AG30" s="229">
        <f t="shared" si="13"/>
        <v>0</v>
      </c>
      <c r="AH30" s="229">
        <f t="shared" si="14"/>
        <v>0</v>
      </c>
      <c r="AI30" s="229">
        <f t="shared" si="15"/>
        <v>0</v>
      </c>
      <c r="AJ30" s="229">
        <f t="shared" si="16"/>
        <v>0</v>
      </c>
      <c r="AK30" s="229">
        <f t="shared" si="17"/>
        <v>0</v>
      </c>
      <c r="AL30" s="229">
        <f t="shared" si="18"/>
        <v>0</v>
      </c>
      <c r="AM30" s="229">
        <f t="shared" si="19"/>
        <v>0</v>
      </c>
      <c r="AN30" s="258">
        <v>1.0</v>
      </c>
      <c r="AO30" s="228">
        <v>12.0</v>
      </c>
      <c r="AP30" s="410"/>
      <c r="AQ30" s="228"/>
      <c r="AR30" s="232"/>
      <c r="AS30" s="387">
        <v>12.0</v>
      </c>
      <c r="AT30" s="232"/>
      <c r="AU30" s="387"/>
      <c r="AV30" s="232"/>
      <c r="AW30" s="387"/>
      <c r="AX30" s="232"/>
      <c r="AY30" s="387"/>
      <c r="AZ30" s="17"/>
      <c r="BA30" s="23">
        <f t="shared" si="20"/>
        <v>0</v>
      </c>
      <c r="BB30" s="23">
        <f t="shared" si="21"/>
        <v>0</v>
      </c>
      <c r="BC30" s="23">
        <f t="shared" si="22"/>
        <v>0</v>
      </c>
      <c r="BD30" s="23">
        <f t="shared" si="23"/>
        <v>0</v>
      </c>
      <c r="BE30" s="23">
        <f t="shared" si="24"/>
        <v>0</v>
      </c>
      <c r="BF30" s="23">
        <f t="shared" si="25"/>
        <v>0</v>
      </c>
      <c r="BG30" s="23">
        <f t="shared" si="26"/>
        <v>0</v>
      </c>
      <c r="BH30" s="23">
        <f t="shared" si="27"/>
        <v>0</v>
      </c>
      <c r="BI30" s="23"/>
      <c r="BJ30" s="17">
        <f t="shared" si="28"/>
        <v>0</v>
      </c>
      <c r="BK30" s="17">
        <f t="shared" si="29"/>
        <v>0</v>
      </c>
      <c r="BL30" s="23"/>
      <c r="BM30" s="23">
        <f t="shared" si="30"/>
        <v>0</v>
      </c>
      <c r="BN30" s="23">
        <f t="shared" si="31"/>
        <v>0</v>
      </c>
      <c r="BO30" s="23">
        <f t="shared" si="32"/>
        <v>0</v>
      </c>
      <c r="BP30" s="23">
        <f t="shared" si="33"/>
        <v>0</v>
      </c>
      <c r="BQ30" s="23">
        <f t="shared" si="34"/>
        <v>0</v>
      </c>
      <c r="BR30" s="23">
        <f t="shared" si="35"/>
        <v>0</v>
      </c>
      <c r="BS30" s="23">
        <f t="shared" si="36"/>
        <v>0</v>
      </c>
      <c r="BT30" s="23">
        <f t="shared" si="37"/>
        <v>0</v>
      </c>
      <c r="BU30" s="23">
        <f t="shared" si="38"/>
        <v>0</v>
      </c>
      <c r="BV30" s="23">
        <f t="shared" si="39"/>
        <v>0</v>
      </c>
      <c r="BW30" s="23">
        <f t="shared" si="40"/>
        <v>0</v>
      </c>
      <c r="BX30" s="23">
        <f t="shared" si="41"/>
        <v>0</v>
      </c>
      <c r="BY30" s="23">
        <f t="shared" si="42"/>
        <v>0</v>
      </c>
      <c r="BZ30" s="23">
        <f t="shared" si="43"/>
        <v>0</v>
      </c>
      <c r="CA30" s="23">
        <f t="shared" si="44"/>
        <v>0</v>
      </c>
      <c r="CB30" s="23">
        <f t="shared" si="45"/>
        <v>0</v>
      </c>
      <c r="CC30" s="23"/>
      <c r="CD30" s="17"/>
    </row>
    <row r="31" ht="57.0" customHeight="1">
      <c r="A31" s="23"/>
      <c r="B31" s="272" t="s">
        <v>95</v>
      </c>
      <c r="C31" s="23"/>
      <c r="D31" s="254" t="s">
        <v>319</v>
      </c>
      <c r="E31" s="402"/>
      <c r="F31" s="403" t="s">
        <v>54</v>
      </c>
      <c r="G31" s="258" t="s">
        <v>43</v>
      </c>
      <c r="H31" s="258">
        <v>12.0</v>
      </c>
      <c r="I31" s="403" t="s">
        <v>258</v>
      </c>
      <c r="J31" s="404">
        <v>74.3743728</v>
      </c>
      <c r="K31" s="405"/>
      <c r="L31" s="406"/>
      <c r="M31" s="407"/>
      <c r="N31" s="408"/>
      <c r="O31" s="409"/>
      <c r="P31" s="258"/>
      <c r="Q31" s="260"/>
      <c r="R31" s="248"/>
      <c r="S31" s="260"/>
      <c r="T31" s="260"/>
      <c r="U31" s="301">
        <f t="shared" si="5"/>
        <v>0</v>
      </c>
      <c r="V31" s="258" t="str">
        <f t="shared" si="6"/>
        <v>No</v>
      </c>
      <c r="W31" s="248" t="str">
        <f t="shared" si="7"/>
        <v>Yes</v>
      </c>
      <c r="X31" s="23"/>
      <c r="Y31" s="247">
        <v>1.0</v>
      </c>
      <c r="Z31" s="248">
        <f t="shared" si="8"/>
        <v>0</v>
      </c>
      <c r="AA31" s="23"/>
      <c r="AB31" s="379">
        <v>1.45</v>
      </c>
      <c r="AC31" s="252">
        <f t="shared" si="9"/>
        <v>0</v>
      </c>
      <c r="AD31" s="229">
        <f t="shared" si="10"/>
        <v>0</v>
      </c>
      <c r="AE31" s="229">
        <f t="shared" si="11"/>
        <v>0</v>
      </c>
      <c r="AF31" s="229">
        <f t="shared" si="12"/>
        <v>0</v>
      </c>
      <c r="AG31" s="229">
        <f t="shared" si="13"/>
        <v>0</v>
      </c>
      <c r="AH31" s="229">
        <f t="shared" si="14"/>
        <v>0</v>
      </c>
      <c r="AI31" s="229">
        <f t="shared" si="15"/>
        <v>0</v>
      </c>
      <c r="AJ31" s="229">
        <f t="shared" si="16"/>
        <v>0</v>
      </c>
      <c r="AK31" s="229">
        <f t="shared" si="17"/>
        <v>0</v>
      </c>
      <c r="AL31" s="229">
        <f t="shared" si="18"/>
        <v>0</v>
      </c>
      <c r="AM31" s="229">
        <f t="shared" si="19"/>
        <v>0</v>
      </c>
      <c r="AN31" s="296">
        <v>1.0</v>
      </c>
      <c r="AO31" s="228">
        <v>12.0</v>
      </c>
      <c r="AP31" s="410"/>
      <c r="AQ31" s="228"/>
      <c r="AR31" s="232">
        <v>4.0</v>
      </c>
      <c r="AS31" s="387">
        <v>4.0</v>
      </c>
      <c r="AT31" s="232">
        <v>4.0</v>
      </c>
      <c r="AU31" s="387"/>
      <c r="AV31" s="232"/>
      <c r="AW31" s="387"/>
      <c r="AX31" s="232"/>
      <c r="AY31" s="387"/>
      <c r="AZ31" s="23"/>
      <c r="BA31" s="23">
        <f t="shared" si="20"/>
        <v>0</v>
      </c>
      <c r="BB31" s="23">
        <f t="shared" si="21"/>
        <v>0</v>
      </c>
      <c r="BC31" s="23">
        <f t="shared" si="22"/>
        <v>0</v>
      </c>
      <c r="BD31" s="23">
        <f t="shared" si="23"/>
        <v>0</v>
      </c>
      <c r="BE31" s="23">
        <f t="shared" si="24"/>
        <v>0</v>
      </c>
      <c r="BF31" s="23">
        <f t="shared" si="25"/>
        <v>0</v>
      </c>
      <c r="BG31" s="23">
        <f t="shared" si="26"/>
        <v>0</v>
      </c>
      <c r="BH31" s="23">
        <f t="shared" si="27"/>
        <v>0</v>
      </c>
      <c r="BI31" s="23"/>
      <c r="BJ31" s="17">
        <f t="shared" si="28"/>
        <v>0</v>
      </c>
      <c r="BK31" s="17">
        <f t="shared" si="29"/>
        <v>0</v>
      </c>
      <c r="BL31" s="23"/>
      <c r="BM31" s="23">
        <f t="shared" si="30"/>
        <v>0</v>
      </c>
      <c r="BN31" s="23">
        <f t="shared" si="31"/>
        <v>0</v>
      </c>
      <c r="BO31" s="23">
        <f t="shared" si="32"/>
        <v>0</v>
      </c>
      <c r="BP31" s="23">
        <f t="shared" si="33"/>
        <v>0</v>
      </c>
      <c r="BQ31" s="23">
        <f t="shared" si="34"/>
        <v>0</v>
      </c>
      <c r="BR31" s="23">
        <f t="shared" si="35"/>
        <v>0</v>
      </c>
      <c r="BS31" s="23">
        <f t="shared" si="36"/>
        <v>0</v>
      </c>
      <c r="BT31" s="23">
        <f t="shared" si="37"/>
        <v>0</v>
      </c>
      <c r="BU31" s="23">
        <f t="shared" si="38"/>
        <v>0</v>
      </c>
      <c r="BV31" s="23">
        <f t="shared" si="39"/>
        <v>0</v>
      </c>
      <c r="BW31" s="23">
        <f t="shared" si="40"/>
        <v>0</v>
      </c>
      <c r="BX31" s="23">
        <f t="shared" si="41"/>
        <v>0</v>
      </c>
      <c r="BY31" s="23">
        <f t="shared" si="42"/>
        <v>0</v>
      </c>
      <c r="BZ31" s="23">
        <f t="shared" si="43"/>
        <v>0</v>
      </c>
      <c r="CA31" s="23">
        <f t="shared" si="44"/>
        <v>0</v>
      </c>
      <c r="CB31" s="23">
        <f t="shared" si="45"/>
        <v>0</v>
      </c>
      <c r="CC31" s="23"/>
      <c r="CD31" s="23"/>
    </row>
    <row r="32" ht="57.0" customHeight="1">
      <c r="A32" s="17"/>
      <c r="B32" s="272" t="s">
        <v>95</v>
      </c>
      <c r="C32" s="23"/>
      <c r="D32" s="8" t="s">
        <v>320</v>
      </c>
      <c r="E32" s="411"/>
      <c r="F32" s="381" t="s">
        <v>54</v>
      </c>
      <c r="G32" s="17" t="s">
        <v>44</v>
      </c>
      <c r="H32" s="17">
        <v>10.0</v>
      </c>
      <c r="I32" s="381" t="s">
        <v>258</v>
      </c>
      <c r="J32" s="412">
        <v>83.68243520000001</v>
      </c>
      <c r="K32" s="413"/>
      <c r="L32" s="414"/>
      <c r="M32" s="415"/>
      <c r="N32" s="416"/>
      <c r="O32" s="417"/>
      <c r="P32" s="17"/>
      <c r="Q32" s="266"/>
      <c r="R32" s="269"/>
      <c r="S32" s="266"/>
      <c r="T32" s="266"/>
      <c r="U32" s="422">
        <f t="shared" si="5"/>
        <v>0</v>
      </c>
      <c r="V32" s="17" t="str">
        <f t="shared" si="6"/>
        <v>No</v>
      </c>
      <c r="W32" s="269" t="str">
        <f t="shared" si="7"/>
        <v>Yes</v>
      </c>
      <c r="X32" s="23"/>
      <c r="Y32" s="247">
        <v>1.0</v>
      </c>
      <c r="Z32" s="248">
        <f t="shared" si="8"/>
        <v>0</v>
      </c>
      <c r="AA32" s="17"/>
      <c r="AB32" s="379">
        <v>2.1</v>
      </c>
      <c r="AC32" s="252">
        <f t="shared" si="9"/>
        <v>0</v>
      </c>
      <c r="AD32" s="229">
        <f t="shared" si="10"/>
        <v>0</v>
      </c>
      <c r="AE32" s="229">
        <f t="shared" si="11"/>
        <v>0</v>
      </c>
      <c r="AF32" s="229">
        <f t="shared" si="12"/>
        <v>0</v>
      </c>
      <c r="AG32" s="229">
        <f t="shared" si="13"/>
        <v>0</v>
      </c>
      <c r="AH32" s="229">
        <f t="shared" si="14"/>
        <v>0</v>
      </c>
      <c r="AI32" s="229">
        <f t="shared" si="15"/>
        <v>0</v>
      </c>
      <c r="AJ32" s="229">
        <f t="shared" si="16"/>
        <v>0</v>
      </c>
      <c r="AK32" s="229">
        <f t="shared" si="17"/>
        <v>0</v>
      </c>
      <c r="AL32" s="229">
        <f t="shared" si="18"/>
        <v>0</v>
      </c>
      <c r="AM32" s="229">
        <f t="shared" si="19"/>
        <v>0</v>
      </c>
      <c r="AN32" s="258">
        <v>1.0</v>
      </c>
      <c r="AO32" s="228">
        <v>10.0</v>
      </c>
      <c r="AP32" s="410"/>
      <c r="AQ32" s="228"/>
      <c r="AR32" s="232"/>
      <c r="AS32" s="387">
        <v>4.0</v>
      </c>
      <c r="AT32" s="232">
        <v>6.0</v>
      </c>
      <c r="AU32" s="387"/>
      <c r="AV32" s="232"/>
      <c r="AW32" s="387"/>
      <c r="AX32" s="232"/>
      <c r="AY32" s="387"/>
      <c r="AZ32" s="17"/>
      <c r="BA32" s="23">
        <f t="shared" si="20"/>
        <v>0</v>
      </c>
      <c r="BB32" s="23">
        <f t="shared" si="21"/>
        <v>0</v>
      </c>
      <c r="BC32" s="23">
        <f t="shared" si="22"/>
        <v>0</v>
      </c>
      <c r="BD32" s="23">
        <f t="shared" si="23"/>
        <v>0</v>
      </c>
      <c r="BE32" s="23">
        <f t="shared" si="24"/>
        <v>0</v>
      </c>
      <c r="BF32" s="23">
        <f t="shared" si="25"/>
        <v>0</v>
      </c>
      <c r="BG32" s="23">
        <f t="shared" si="26"/>
        <v>0</v>
      </c>
      <c r="BH32" s="23">
        <f t="shared" si="27"/>
        <v>0</v>
      </c>
      <c r="BI32" s="23"/>
      <c r="BJ32" s="17">
        <f t="shared" si="28"/>
        <v>0</v>
      </c>
      <c r="BK32" s="17">
        <f t="shared" si="29"/>
        <v>0</v>
      </c>
      <c r="BL32" s="23"/>
      <c r="BM32" s="23">
        <f t="shared" si="30"/>
        <v>0</v>
      </c>
      <c r="BN32" s="23">
        <f t="shared" si="31"/>
        <v>0</v>
      </c>
      <c r="BO32" s="23">
        <f t="shared" si="32"/>
        <v>0</v>
      </c>
      <c r="BP32" s="23">
        <f t="shared" si="33"/>
        <v>0</v>
      </c>
      <c r="BQ32" s="23">
        <f t="shared" si="34"/>
        <v>0</v>
      </c>
      <c r="BR32" s="23">
        <f t="shared" si="35"/>
        <v>0</v>
      </c>
      <c r="BS32" s="23">
        <f t="shared" si="36"/>
        <v>0</v>
      </c>
      <c r="BT32" s="23">
        <f t="shared" si="37"/>
        <v>0</v>
      </c>
      <c r="BU32" s="23">
        <f t="shared" si="38"/>
        <v>0</v>
      </c>
      <c r="BV32" s="23">
        <f t="shared" si="39"/>
        <v>0</v>
      </c>
      <c r="BW32" s="23">
        <f t="shared" si="40"/>
        <v>0</v>
      </c>
      <c r="BX32" s="23">
        <f t="shared" si="41"/>
        <v>0</v>
      </c>
      <c r="BY32" s="23">
        <f t="shared" si="42"/>
        <v>0</v>
      </c>
      <c r="BZ32" s="23">
        <f t="shared" si="43"/>
        <v>0</v>
      </c>
      <c r="CA32" s="23">
        <f t="shared" si="44"/>
        <v>0</v>
      </c>
      <c r="CB32" s="23">
        <f t="shared" si="45"/>
        <v>0</v>
      </c>
      <c r="CC32" s="23"/>
      <c r="CD32" s="17"/>
    </row>
    <row r="33" ht="57.0" customHeight="1">
      <c r="A33" s="23"/>
      <c r="B33" s="272" t="s">
        <v>95</v>
      </c>
      <c r="C33" s="23"/>
      <c r="D33" s="254" t="s">
        <v>321</v>
      </c>
      <c r="E33" s="402"/>
      <c r="F33" s="403" t="s">
        <v>54</v>
      </c>
      <c r="G33" s="258" t="s">
        <v>44</v>
      </c>
      <c r="H33" s="258">
        <v>10.0</v>
      </c>
      <c r="I33" s="403" t="s">
        <v>293</v>
      </c>
      <c r="J33" s="404">
        <v>80.1201856</v>
      </c>
      <c r="K33" s="405"/>
      <c r="L33" s="406"/>
      <c r="M33" s="407"/>
      <c r="N33" s="408"/>
      <c r="O33" s="409"/>
      <c r="P33" s="258"/>
      <c r="Q33" s="260"/>
      <c r="R33" s="248"/>
      <c r="S33" s="260"/>
      <c r="T33" s="260"/>
      <c r="U33" s="301">
        <f t="shared" si="5"/>
        <v>0</v>
      </c>
      <c r="V33" s="258" t="str">
        <f t="shared" si="6"/>
        <v>No</v>
      </c>
      <c r="W33" s="248" t="str">
        <f t="shared" si="7"/>
        <v>Yes</v>
      </c>
      <c r="X33" s="23"/>
      <c r="Y33" s="247">
        <v>1.0</v>
      </c>
      <c r="Z33" s="248">
        <f t="shared" si="8"/>
        <v>0</v>
      </c>
      <c r="AA33" s="23"/>
      <c r="AB33" s="379">
        <v>1.9</v>
      </c>
      <c r="AC33" s="252">
        <f t="shared" si="9"/>
        <v>0</v>
      </c>
      <c r="AD33" s="229">
        <f t="shared" si="10"/>
        <v>0</v>
      </c>
      <c r="AE33" s="229">
        <f t="shared" si="11"/>
        <v>0</v>
      </c>
      <c r="AF33" s="229">
        <f t="shared" si="12"/>
        <v>0</v>
      </c>
      <c r="AG33" s="229">
        <f t="shared" si="13"/>
        <v>0</v>
      </c>
      <c r="AH33" s="229">
        <f t="shared" si="14"/>
        <v>0</v>
      </c>
      <c r="AI33" s="229">
        <f t="shared" si="15"/>
        <v>0</v>
      </c>
      <c r="AJ33" s="229">
        <f t="shared" si="16"/>
        <v>0</v>
      </c>
      <c r="AK33" s="229">
        <f t="shared" si="17"/>
        <v>0</v>
      </c>
      <c r="AL33" s="229">
        <f t="shared" si="18"/>
        <v>0</v>
      </c>
      <c r="AM33" s="229">
        <f t="shared" si="19"/>
        <v>0</v>
      </c>
      <c r="AN33" s="296">
        <v>1.0</v>
      </c>
      <c r="AO33" s="228">
        <v>10.0</v>
      </c>
      <c r="AP33" s="410"/>
      <c r="AQ33" s="228"/>
      <c r="AR33" s="232"/>
      <c r="AS33" s="387">
        <v>2.0</v>
      </c>
      <c r="AT33" s="232">
        <v>8.0</v>
      </c>
      <c r="AU33" s="387"/>
      <c r="AV33" s="232"/>
      <c r="AW33" s="387"/>
      <c r="AX33" s="232"/>
      <c r="AY33" s="387"/>
      <c r="AZ33" s="23"/>
      <c r="BA33" s="23">
        <f t="shared" si="20"/>
        <v>0</v>
      </c>
      <c r="BB33" s="23">
        <f t="shared" si="21"/>
        <v>0</v>
      </c>
      <c r="BC33" s="23">
        <f t="shared" si="22"/>
        <v>0</v>
      </c>
      <c r="BD33" s="23">
        <f t="shared" si="23"/>
        <v>0</v>
      </c>
      <c r="BE33" s="23">
        <f t="shared" si="24"/>
        <v>0</v>
      </c>
      <c r="BF33" s="23">
        <f t="shared" si="25"/>
        <v>0</v>
      </c>
      <c r="BG33" s="23">
        <f t="shared" si="26"/>
        <v>0</v>
      </c>
      <c r="BH33" s="23">
        <f t="shared" si="27"/>
        <v>0</v>
      </c>
      <c r="BI33" s="23"/>
      <c r="BJ33" s="17">
        <f t="shared" si="28"/>
        <v>0</v>
      </c>
      <c r="BK33" s="17">
        <f t="shared" si="29"/>
        <v>0</v>
      </c>
      <c r="BL33" s="23"/>
      <c r="BM33" s="23">
        <f t="shared" si="30"/>
        <v>0</v>
      </c>
      <c r="BN33" s="23">
        <f t="shared" si="31"/>
        <v>0</v>
      </c>
      <c r="BO33" s="23">
        <f t="shared" si="32"/>
        <v>0</v>
      </c>
      <c r="BP33" s="23">
        <f t="shared" si="33"/>
        <v>0</v>
      </c>
      <c r="BQ33" s="23">
        <f t="shared" si="34"/>
        <v>0</v>
      </c>
      <c r="BR33" s="23">
        <f t="shared" si="35"/>
        <v>0</v>
      </c>
      <c r="BS33" s="23">
        <f t="shared" si="36"/>
        <v>0</v>
      </c>
      <c r="BT33" s="23">
        <f t="shared" si="37"/>
        <v>0</v>
      </c>
      <c r="BU33" s="23">
        <f t="shared" si="38"/>
        <v>0</v>
      </c>
      <c r="BV33" s="23">
        <f t="shared" si="39"/>
        <v>0</v>
      </c>
      <c r="BW33" s="23">
        <f t="shared" si="40"/>
        <v>0</v>
      </c>
      <c r="BX33" s="23">
        <f t="shared" si="41"/>
        <v>0</v>
      </c>
      <c r="BY33" s="23">
        <f t="shared" si="42"/>
        <v>0</v>
      </c>
      <c r="BZ33" s="23">
        <f t="shared" si="43"/>
        <v>0</v>
      </c>
      <c r="CA33" s="23">
        <f t="shared" si="44"/>
        <v>0</v>
      </c>
      <c r="CB33" s="23">
        <f t="shared" si="45"/>
        <v>0</v>
      </c>
      <c r="CC33" s="23"/>
      <c r="CD33" s="23"/>
    </row>
    <row r="34" ht="57.0" customHeight="1">
      <c r="A34" s="17"/>
      <c r="B34" s="278" t="s">
        <v>95</v>
      </c>
      <c r="C34" s="19"/>
      <c r="D34" s="280" t="s">
        <v>322</v>
      </c>
      <c r="E34" s="436"/>
      <c r="F34" s="437" t="s">
        <v>54</v>
      </c>
      <c r="G34" s="279" t="s">
        <v>44</v>
      </c>
      <c r="H34" s="279">
        <v>8.0</v>
      </c>
      <c r="I34" s="437" t="s">
        <v>258</v>
      </c>
      <c r="J34" s="438">
        <v>88.95475680000001</v>
      </c>
      <c r="K34" s="439"/>
      <c r="L34" s="440"/>
      <c r="M34" s="441"/>
      <c r="N34" s="442"/>
      <c r="O34" s="443"/>
      <c r="P34" s="279"/>
      <c r="Q34" s="285"/>
      <c r="R34" s="286"/>
      <c r="S34" s="285"/>
      <c r="T34" s="285"/>
      <c r="U34" s="444">
        <f t="shared" si="5"/>
        <v>0</v>
      </c>
      <c r="V34" s="279" t="str">
        <f t="shared" si="6"/>
        <v>No</v>
      </c>
      <c r="W34" s="286" t="str">
        <f t="shared" si="7"/>
        <v>Yes</v>
      </c>
      <c r="X34" s="23"/>
      <c r="Y34" s="315">
        <v>1.0</v>
      </c>
      <c r="Z34" s="316">
        <f t="shared" si="8"/>
        <v>0</v>
      </c>
      <c r="AA34" s="17"/>
      <c r="AB34" s="433">
        <v>2.5</v>
      </c>
      <c r="AC34" s="252">
        <f t="shared" si="9"/>
        <v>0</v>
      </c>
      <c r="AD34" s="229">
        <f t="shared" si="10"/>
        <v>0</v>
      </c>
      <c r="AE34" s="229">
        <f t="shared" si="11"/>
        <v>0</v>
      </c>
      <c r="AF34" s="229">
        <f t="shared" si="12"/>
        <v>0</v>
      </c>
      <c r="AG34" s="229">
        <f t="shared" si="13"/>
        <v>0</v>
      </c>
      <c r="AH34" s="229">
        <f t="shared" si="14"/>
        <v>0</v>
      </c>
      <c r="AI34" s="229">
        <f t="shared" si="15"/>
        <v>0</v>
      </c>
      <c r="AJ34" s="229">
        <f t="shared" si="16"/>
        <v>0</v>
      </c>
      <c r="AK34" s="229">
        <f t="shared" si="17"/>
        <v>0</v>
      </c>
      <c r="AL34" s="229">
        <f t="shared" si="18"/>
        <v>0</v>
      </c>
      <c r="AM34" s="229">
        <f t="shared" si="19"/>
        <v>0</v>
      </c>
      <c r="AN34" s="331">
        <v>1.0</v>
      </c>
      <c r="AO34" s="317">
        <v>16.0</v>
      </c>
      <c r="AP34" s="434"/>
      <c r="AQ34" s="317"/>
      <c r="AR34" s="320"/>
      <c r="AS34" s="435"/>
      <c r="AT34" s="320">
        <v>2.0</v>
      </c>
      <c r="AU34" s="435">
        <v>6.0</v>
      </c>
      <c r="AV34" s="320"/>
      <c r="AW34" s="387"/>
      <c r="AX34" s="232"/>
      <c r="AY34" s="387"/>
      <c r="AZ34" s="17"/>
      <c r="BA34" s="23">
        <f t="shared" si="20"/>
        <v>0</v>
      </c>
      <c r="BB34" s="23">
        <f t="shared" si="21"/>
        <v>0</v>
      </c>
      <c r="BC34" s="23">
        <f t="shared" si="22"/>
        <v>0</v>
      </c>
      <c r="BD34" s="23">
        <f t="shared" si="23"/>
        <v>0</v>
      </c>
      <c r="BE34" s="23">
        <f t="shared" si="24"/>
        <v>0</v>
      </c>
      <c r="BF34" s="23">
        <f t="shared" si="25"/>
        <v>0</v>
      </c>
      <c r="BG34" s="23">
        <f t="shared" si="26"/>
        <v>0</v>
      </c>
      <c r="BH34" s="23">
        <f t="shared" si="27"/>
        <v>0</v>
      </c>
      <c r="BI34" s="23"/>
      <c r="BJ34" s="17">
        <f t="shared" si="28"/>
        <v>0</v>
      </c>
      <c r="BK34" s="17">
        <f t="shared" si="29"/>
        <v>0</v>
      </c>
      <c r="BL34" s="23"/>
      <c r="BM34" s="23">
        <f t="shared" si="30"/>
        <v>0</v>
      </c>
      <c r="BN34" s="23">
        <f t="shared" si="31"/>
        <v>0</v>
      </c>
      <c r="BO34" s="23">
        <f t="shared" si="32"/>
        <v>0</v>
      </c>
      <c r="BP34" s="23">
        <f t="shared" si="33"/>
        <v>0</v>
      </c>
      <c r="BQ34" s="23">
        <f t="shared" si="34"/>
        <v>0</v>
      </c>
      <c r="BR34" s="23">
        <f t="shared" si="35"/>
        <v>0</v>
      </c>
      <c r="BS34" s="23">
        <f t="shared" si="36"/>
        <v>0</v>
      </c>
      <c r="BT34" s="23">
        <f t="shared" si="37"/>
        <v>0</v>
      </c>
      <c r="BU34" s="23">
        <f t="shared" si="38"/>
        <v>0</v>
      </c>
      <c r="BV34" s="23">
        <f t="shared" si="39"/>
        <v>0</v>
      </c>
      <c r="BW34" s="23">
        <f t="shared" si="40"/>
        <v>0</v>
      </c>
      <c r="BX34" s="23">
        <f t="shared" si="41"/>
        <v>0</v>
      </c>
      <c r="BY34" s="23">
        <f t="shared" si="42"/>
        <v>0</v>
      </c>
      <c r="BZ34" s="23">
        <f t="shared" si="43"/>
        <v>0</v>
      </c>
      <c r="CA34" s="23">
        <f t="shared" si="44"/>
        <v>0</v>
      </c>
      <c r="CB34" s="23">
        <f t="shared" si="45"/>
        <v>0</v>
      </c>
      <c r="CC34" s="23"/>
      <c r="CD34" s="17"/>
    </row>
    <row r="35" ht="21.0" customHeight="1">
      <c r="A35" s="119"/>
      <c r="B35" s="90"/>
      <c r="C35" s="119"/>
      <c r="D35" s="332"/>
      <c r="E35" s="90"/>
      <c r="F35" s="92"/>
      <c r="G35" s="92"/>
      <c r="H35" s="92"/>
      <c r="I35" s="119"/>
      <c r="J35" s="119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119"/>
      <c r="V35" s="119"/>
      <c r="W35" s="119"/>
      <c r="X35" s="119"/>
      <c r="Y35" s="119"/>
      <c r="Z35" s="23"/>
      <c r="AA35" s="119"/>
      <c r="AB35" s="337"/>
      <c r="AC35" s="115"/>
      <c r="AD35" s="102"/>
      <c r="AE35" s="4"/>
      <c r="AF35" s="103"/>
      <c r="AG35" s="104"/>
      <c r="AH35" s="105"/>
      <c r="AI35" s="106"/>
      <c r="AJ35" s="109"/>
      <c r="AK35" s="111"/>
      <c r="AL35" s="338"/>
      <c r="AM35" s="339"/>
      <c r="AN35" s="340"/>
      <c r="AO35" s="101"/>
      <c r="AP35" s="445"/>
      <c r="AQ35" s="101"/>
      <c r="AR35" s="115"/>
      <c r="AS35" s="341"/>
      <c r="AT35" s="115"/>
      <c r="AU35" s="341"/>
      <c r="AV35" s="115"/>
      <c r="AW35" s="341"/>
      <c r="AX35" s="115"/>
      <c r="AY35" s="341"/>
      <c r="AZ35" s="119"/>
      <c r="BA35" s="23">
        <f t="shared" si="20"/>
        <v>0</v>
      </c>
      <c r="BB35" s="23">
        <f t="shared" si="21"/>
        <v>0</v>
      </c>
      <c r="BC35" s="23">
        <f t="shared" si="22"/>
        <v>0</v>
      </c>
      <c r="BD35" s="23">
        <f t="shared" si="23"/>
        <v>0</v>
      </c>
      <c r="BE35" s="23">
        <f t="shared" si="24"/>
        <v>0</v>
      </c>
      <c r="BF35" s="23">
        <f t="shared" si="25"/>
        <v>0</v>
      </c>
      <c r="BG35" s="23">
        <f t="shared" si="26"/>
        <v>0</v>
      </c>
      <c r="BH35" s="23">
        <f t="shared" si="27"/>
        <v>0</v>
      </c>
      <c r="BI35" s="23"/>
      <c r="BJ35" s="17">
        <f t="shared" si="28"/>
        <v>0</v>
      </c>
      <c r="BK35" s="17">
        <f t="shared" si="29"/>
        <v>0</v>
      </c>
      <c r="BL35" s="23"/>
      <c r="BM35" s="23">
        <f t="shared" si="30"/>
        <v>0</v>
      </c>
      <c r="BN35" s="23">
        <f t="shared" si="31"/>
        <v>0</v>
      </c>
      <c r="BO35" s="23">
        <f t="shared" si="32"/>
        <v>0</v>
      </c>
      <c r="BP35" s="23">
        <f t="shared" si="33"/>
        <v>0</v>
      </c>
      <c r="BQ35" s="23">
        <f t="shared" si="34"/>
        <v>0</v>
      </c>
      <c r="BR35" s="23">
        <f t="shared" si="35"/>
        <v>0</v>
      </c>
      <c r="BS35" s="23">
        <f t="shared" si="36"/>
        <v>0</v>
      </c>
      <c r="BT35" s="23">
        <f t="shared" si="37"/>
        <v>0</v>
      </c>
      <c r="BU35" s="23">
        <f t="shared" si="38"/>
        <v>0</v>
      </c>
      <c r="BV35" s="23">
        <f t="shared" si="39"/>
        <v>0</v>
      </c>
      <c r="BW35" s="23">
        <f t="shared" si="40"/>
        <v>0</v>
      </c>
      <c r="BX35" s="23">
        <f t="shared" si="41"/>
        <v>0</v>
      </c>
      <c r="BY35" s="23">
        <f t="shared" si="42"/>
        <v>0</v>
      </c>
      <c r="BZ35" s="23">
        <f t="shared" si="43"/>
        <v>0</v>
      </c>
      <c r="CA35" s="23">
        <f t="shared" si="44"/>
        <v>0</v>
      </c>
      <c r="CB35" s="23">
        <f t="shared" si="45"/>
        <v>0</v>
      </c>
      <c r="CC35" s="23"/>
      <c r="CD35" s="119"/>
    </row>
    <row r="36" ht="21.0" customHeight="1">
      <c r="A36" s="119"/>
      <c r="B36" s="90"/>
      <c r="C36" s="119"/>
      <c r="D36" s="332"/>
      <c r="E36" s="90"/>
      <c r="F36" s="92"/>
      <c r="G36" s="92"/>
      <c r="H36" s="92"/>
      <c r="I36" s="119"/>
      <c r="J36" s="119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119"/>
      <c r="V36" s="119"/>
      <c r="W36" s="119"/>
      <c r="X36" s="119"/>
      <c r="Y36" s="119"/>
      <c r="Z36" s="23"/>
      <c r="AA36" s="119"/>
      <c r="AB36" s="337"/>
      <c r="AC36" s="115"/>
      <c r="AD36" s="102"/>
      <c r="AE36" s="4"/>
      <c r="AF36" s="103"/>
      <c r="AG36" s="104"/>
      <c r="AH36" s="105"/>
      <c r="AI36" s="106"/>
      <c r="AJ36" s="109"/>
      <c r="AK36" s="111"/>
      <c r="AL36" s="338"/>
      <c r="AM36" s="339"/>
      <c r="AN36" s="340"/>
      <c r="AO36" s="101"/>
      <c r="AP36" s="445"/>
      <c r="AQ36" s="101"/>
      <c r="AR36" s="115"/>
      <c r="AS36" s="341"/>
      <c r="AT36" s="115"/>
      <c r="AU36" s="341"/>
      <c r="AV36" s="115"/>
      <c r="AW36" s="341"/>
      <c r="AX36" s="115"/>
      <c r="AY36" s="341"/>
      <c r="AZ36" s="119"/>
      <c r="BA36" s="23">
        <f t="shared" si="20"/>
        <v>0</v>
      </c>
      <c r="BB36" s="23">
        <f t="shared" si="21"/>
        <v>0</v>
      </c>
      <c r="BC36" s="23">
        <f t="shared" si="22"/>
        <v>0</v>
      </c>
      <c r="BD36" s="23">
        <f t="shared" si="23"/>
        <v>0</v>
      </c>
      <c r="BE36" s="23">
        <f t="shared" si="24"/>
        <v>0</v>
      </c>
      <c r="BF36" s="23">
        <f t="shared" si="25"/>
        <v>0</v>
      </c>
      <c r="BG36" s="23">
        <f t="shared" si="26"/>
        <v>0</v>
      </c>
      <c r="BH36" s="23">
        <f t="shared" si="27"/>
        <v>0</v>
      </c>
      <c r="BI36" s="23"/>
      <c r="BJ36" s="17">
        <f t="shared" si="28"/>
        <v>0</v>
      </c>
      <c r="BK36" s="17">
        <f t="shared" si="29"/>
        <v>0</v>
      </c>
      <c r="BL36" s="23"/>
      <c r="BM36" s="23">
        <f t="shared" si="30"/>
        <v>0</v>
      </c>
      <c r="BN36" s="23">
        <f t="shared" si="31"/>
        <v>0</v>
      </c>
      <c r="BO36" s="23">
        <f t="shared" si="32"/>
        <v>0</v>
      </c>
      <c r="BP36" s="23">
        <f t="shared" si="33"/>
        <v>0</v>
      </c>
      <c r="BQ36" s="23">
        <f t="shared" si="34"/>
        <v>0</v>
      </c>
      <c r="BR36" s="23">
        <f t="shared" si="35"/>
        <v>0</v>
      </c>
      <c r="BS36" s="23">
        <f t="shared" si="36"/>
        <v>0</v>
      </c>
      <c r="BT36" s="23">
        <f t="shared" si="37"/>
        <v>0</v>
      </c>
      <c r="BU36" s="23">
        <f t="shared" si="38"/>
        <v>0</v>
      </c>
      <c r="BV36" s="23">
        <f t="shared" si="39"/>
        <v>0</v>
      </c>
      <c r="BW36" s="23">
        <f t="shared" si="40"/>
        <v>0</v>
      </c>
      <c r="BX36" s="23">
        <f t="shared" si="41"/>
        <v>0</v>
      </c>
      <c r="BY36" s="23">
        <f t="shared" si="42"/>
        <v>0</v>
      </c>
      <c r="BZ36" s="23">
        <f t="shared" si="43"/>
        <v>0</v>
      </c>
      <c r="CA36" s="23">
        <f t="shared" si="44"/>
        <v>0</v>
      </c>
      <c r="CB36" s="23">
        <f t="shared" si="45"/>
        <v>0</v>
      </c>
      <c r="CC36" s="23"/>
      <c r="CD36" s="119"/>
    </row>
    <row r="37" ht="21.0" customHeight="1">
      <c r="A37" s="119"/>
      <c r="B37" s="90"/>
      <c r="C37" s="119"/>
      <c r="D37" s="332"/>
      <c r="E37" s="90"/>
      <c r="F37" s="92"/>
      <c r="G37" s="92"/>
      <c r="H37" s="92"/>
      <c r="I37" s="119"/>
      <c r="J37" s="119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119"/>
      <c r="V37" s="119"/>
      <c r="W37" s="119"/>
      <c r="X37" s="119"/>
      <c r="Y37" s="119"/>
      <c r="Z37" s="23"/>
      <c r="AA37" s="119"/>
      <c r="AB37" s="337"/>
      <c r="AC37" s="115"/>
      <c r="AD37" s="102"/>
      <c r="AE37" s="4"/>
      <c r="AF37" s="103"/>
      <c r="AG37" s="104"/>
      <c r="AH37" s="105"/>
      <c r="AI37" s="106"/>
      <c r="AJ37" s="109"/>
      <c r="AK37" s="111"/>
      <c r="AL37" s="338"/>
      <c r="AM37" s="339"/>
      <c r="AN37" s="340"/>
      <c r="AO37" s="101"/>
      <c r="AP37" s="445"/>
      <c r="AQ37" s="101"/>
      <c r="AR37" s="115"/>
      <c r="AS37" s="341"/>
      <c r="AT37" s="115"/>
      <c r="AU37" s="341"/>
      <c r="AV37" s="115"/>
      <c r="AW37" s="341"/>
      <c r="AX37" s="115"/>
      <c r="AY37" s="341"/>
      <c r="AZ37" s="119"/>
      <c r="BA37" s="23">
        <f t="shared" si="20"/>
        <v>0</v>
      </c>
      <c r="BB37" s="23">
        <f t="shared" si="21"/>
        <v>0</v>
      </c>
      <c r="BC37" s="23">
        <f t="shared" si="22"/>
        <v>0</v>
      </c>
      <c r="BD37" s="23">
        <f t="shared" si="23"/>
        <v>0</v>
      </c>
      <c r="BE37" s="23">
        <f t="shared" si="24"/>
        <v>0</v>
      </c>
      <c r="BF37" s="23">
        <f t="shared" si="25"/>
        <v>0</v>
      </c>
      <c r="BG37" s="23">
        <f t="shared" si="26"/>
        <v>0</v>
      </c>
      <c r="BH37" s="23">
        <f t="shared" si="27"/>
        <v>0</v>
      </c>
      <c r="BI37" s="23"/>
      <c r="BJ37" s="17">
        <f t="shared" si="28"/>
        <v>0</v>
      </c>
      <c r="BK37" s="17">
        <f t="shared" si="29"/>
        <v>0</v>
      </c>
      <c r="BL37" s="23"/>
      <c r="BM37" s="23">
        <f t="shared" si="30"/>
        <v>0</v>
      </c>
      <c r="BN37" s="23">
        <f t="shared" si="31"/>
        <v>0</v>
      </c>
      <c r="BO37" s="23">
        <f t="shared" si="32"/>
        <v>0</v>
      </c>
      <c r="BP37" s="23">
        <f t="shared" si="33"/>
        <v>0</v>
      </c>
      <c r="BQ37" s="23">
        <f t="shared" si="34"/>
        <v>0</v>
      </c>
      <c r="BR37" s="23">
        <f t="shared" si="35"/>
        <v>0</v>
      </c>
      <c r="BS37" s="23">
        <f t="shared" si="36"/>
        <v>0</v>
      </c>
      <c r="BT37" s="23">
        <f t="shared" si="37"/>
        <v>0</v>
      </c>
      <c r="BU37" s="23">
        <f t="shared" si="38"/>
        <v>0</v>
      </c>
      <c r="BV37" s="23">
        <f t="shared" si="39"/>
        <v>0</v>
      </c>
      <c r="BW37" s="23">
        <f t="shared" si="40"/>
        <v>0</v>
      </c>
      <c r="BX37" s="23">
        <f t="shared" si="41"/>
        <v>0</v>
      </c>
      <c r="BY37" s="23">
        <f t="shared" si="42"/>
        <v>0</v>
      </c>
      <c r="BZ37" s="23">
        <f t="shared" si="43"/>
        <v>0</v>
      </c>
      <c r="CA37" s="23">
        <f t="shared" si="44"/>
        <v>0</v>
      </c>
      <c r="CB37" s="23">
        <f t="shared" si="45"/>
        <v>0</v>
      </c>
      <c r="CC37" s="23"/>
      <c r="CD37" s="119"/>
    </row>
    <row r="38" ht="21.0" customHeight="1">
      <c r="A38" s="119"/>
      <c r="B38" s="90"/>
      <c r="C38" s="119"/>
      <c r="D38" s="332"/>
      <c r="E38" s="90"/>
      <c r="F38" s="92"/>
      <c r="G38" s="92"/>
      <c r="H38" s="92"/>
      <c r="I38" s="119"/>
      <c r="J38" s="119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119"/>
      <c r="V38" s="119"/>
      <c r="W38" s="119"/>
      <c r="X38" s="119"/>
      <c r="Y38" s="119"/>
      <c r="Z38" s="23"/>
      <c r="AA38" s="119"/>
      <c r="AB38" s="337"/>
      <c r="AC38" s="115"/>
      <c r="AD38" s="102"/>
      <c r="AE38" s="4"/>
      <c r="AF38" s="103"/>
      <c r="AG38" s="104"/>
      <c r="AH38" s="105"/>
      <c r="AI38" s="106"/>
      <c r="AJ38" s="109"/>
      <c r="AK38" s="111"/>
      <c r="AL38" s="338"/>
      <c r="AM38" s="339"/>
      <c r="AN38" s="340"/>
      <c r="AO38" s="101"/>
      <c r="AP38" s="445"/>
      <c r="AQ38" s="101"/>
      <c r="AR38" s="115"/>
      <c r="AS38" s="341"/>
      <c r="AT38" s="115"/>
      <c r="AU38" s="341"/>
      <c r="AV38" s="115"/>
      <c r="AW38" s="341"/>
      <c r="AX38" s="115"/>
      <c r="AY38" s="341"/>
      <c r="AZ38" s="119"/>
      <c r="BA38" s="23">
        <f t="shared" si="20"/>
        <v>0</v>
      </c>
      <c r="BB38" s="23">
        <f t="shared" si="21"/>
        <v>0</v>
      </c>
      <c r="BC38" s="23">
        <f t="shared" si="22"/>
        <v>0</v>
      </c>
      <c r="BD38" s="23">
        <f t="shared" si="23"/>
        <v>0</v>
      </c>
      <c r="BE38" s="23">
        <f t="shared" si="24"/>
        <v>0</v>
      </c>
      <c r="BF38" s="23">
        <f t="shared" si="25"/>
        <v>0</v>
      </c>
      <c r="BG38" s="23">
        <f t="shared" si="26"/>
        <v>0</v>
      </c>
      <c r="BH38" s="23">
        <f t="shared" si="27"/>
        <v>0</v>
      </c>
      <c r="BI38" s="23"/>
      <c r="BJ38" s="17">
        <f t="shared" si="28"/>
        <v>0</v>
      </c>
      <c r="BK38" s="17">
        <f t="shared" si="29"/>
        <v>0</v>
      </c>
      <c r="BL38" s="23"/>
      <c r="BM38" s="23">
        <f t="shared" si="30"/>
        <v>0</v>
      </c>
      <c r="BN38" s="23">
        <f t="shared" si="31"/>
        <v>0</v>
      </c>
      <c r="BO38" s="23">
        <f t="shared" si="32"/>
        <v>0</v>
      </c>
      <c r="BP38" s="23">
        <f t="shared" si="33"/>
        <v>0</v>
      </c>
      <c r="BQ38" s="23">
        <f t="shared" si="34"/>
        <v>0</v>
      </c>
      <c r="BR38" s="23">
        <f t="shared" si="35"/>
        <v>0</v>
      </c>
      <c r="BS38" s="23">
        <f t="shared" si="36"/>
        <v>0</v>
      </c>
      <c r="BT38" s="23">
        <f t="shared" si="37"/>
        <v>0</v>
      </c>
      <c r="BU38" s="23">
        <f t="shared" si="38"/>
        <v>0</v>
      </c>
      <c r="BV38" s="23">
        <f t="shared" si="39"/>
        <v>0</v>
      </c>
      <c r="BW38" s="23">
        <f t="shared" si="40"/>
        <v>0</v>
      </c>
      <c r="BX38" s="23">
        <f t="shared" si="41"/>
        <v>0</v>
      </c>
      <c r="BY38" s="23">
        <f t="shared" si="42"/>
        <v>0</v>
      </c>
      <c r="BZ38" s="23">
        <f t="shared" si="43"/>
        <v>0</v>
      </c>
      <c r="CA38" s="23">
        <f t="shared" si="44"/>
        <v>0</v>
      </c>
      <c r="CB38" s="23">
        <f t="shared" si="45"/>
        <v>0</v>
      </c>
      <c r="CC38" s="23"/>
      <c r="CD38" s="119"/>
    </row>
    <row r="39" ht="21.0" customHeight="1">
      <c r="A39" s="119"/>
      <c r="B39" s="90"/>
      <c r="C39" s="119"/>
      <c r="D39" s="332"/>
      <c r="E39" s="90"/>
      <c r="F39" s="92"/>
      <c r="G39" s="92"/>
      <c r="H39" s="92"/>
      <c r="I39" s="119"/>
      <c r="J39" s="119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119"/>
      <c r="V39" s="119"/>
      <c r="W39" s="119"/>
      <c r="X39" s="119"/>
      <c r="Y39" s="119"/>
      <c r="Z39" s="23"/>
      <c r="AA39" s="119"/>
      <c r="AB39" s="337"/>
      <c r="AC39" s="115"/>
      <c r="AD39" s="102"/>
      <c r="AE39" s="4"/>
      <c r="AF39" s="103"/>
      <c r="AG39" s="104"/>
      <c r="AH39" s="105"/>
      <c r="AI39" s="106"/>
      <c r="AJ39" s="109"/>
      <c r="AK39" s="111"/>
      <c r="AL39" s="338"/>
      <c r="AM39" s="339"/>
      <c r="AN39" s="340"/>
      <c r="AO39" s="101"/>
      <c r="AP39" s="445"/>
      <c r="AQ39" s="101"/>
      <c r="AR39" s="115"/>
      <c r="AS39" s="341"/>
      <c r="AT39" s="115"/>
      <c r="AU39" s="341"/>
      <c r="AV39" s="115"/>
      <c r="AW39" s="341"/>
      <c r="AX39" s="115"/>
      <c r="AY39" s="341"/>
      <c r="AZ39" s="119"/>
      <c r="BA39" s="23">
        <f t="shared" si="20"/>
        <v>0</v>
      </c>
      <c r="BB39" s="23">
        <f t="shared" si="21"/>
        <v>0</v>
      </c>
      <c r="BC39" s="23">
        <f t="shared" si="22"/>
        <v>0</v>
      </c>
      <c r="BD39" s="23">
        <f t="shared" si="23"/>
        <v>0</v>
      </c>
      <c r="BE39" s="23">
        <f t="shared" si="24"/>
        <v>0</v>
      </c>
      <c r="BF39" s="23">
        <f t="shared" si="25"/>
        <v>0</v>
      </c>
      <c r="BG39" s="23">
        <f t="shared" si="26"/>
        <v>0</v>
      </c>
      <c r="BH39" s="23">
        <f t="shared" si="27"/>
        <v>0</v>
      </c>
      <c r="BI39" s="23"/>
      <c r="BJ39" s="17">
        <f t="shared" si="28"/>
        <v>0</v>
      </c>
      <c r="BK39" s="17">
        <f t="shared" si="29"/>
        <v>0</v>
      </c>
      <c r="BL39" s="23"/>
      <c r="BM39" s="23">
        <f t="shared" si="30"/>
        <v>0</v>
      </c>
      <c r="BN39" s="23">
        <f t="shared" si="31"/>
        <v>0</v>
      </c>
      <c r="BO39" s="23">
        <f t="shared" si="32"/>
        <v>0</v>
      </c>
      <c r="BP39" s="23">
        <f t="shared" si="33"/>
        <v>0</v>
      </c>
      <c r="BQ39" s="23">
        <f t="shared" si="34"/>
        <v>0</v>
      </c>
      <c r="BR39" s="23">
        <f t="shared" si="35"/>
        <v>0</v>
      </c>
      <c r="BS39" s="23">
        <f t="shared" si="36"/>
        <v>0</v>
      </c>
      <c r="BT39" s="23">
        <f t="shared" si="37"/>
        <v>0</v>
      </c>
      <c r="BU39" s="23">
        <f t="shared" si="38"/>
        <v>0</v>
      </c>
      <c r="BV39" s="23">
        <f t="shared" si="39"/>
        <v>0</v>
      </c>
      <c r="BW39" s="23">
        <f t="shared" si="40"/>
        <v>0</v>
      </c>
      <c r="BX39" s="23">
        <f t="shared" si="41"/>
        <v>0</v>
      </c>
      <c r="BY39" s="23">
        <f t="shared" si="42"/>
        <v>0</v>
      </c>
      <c r="BZ39" s="23">
        <f t="shared" si="43"/>
        <v>0</v>
      </c>
      <c r="CA39" s="23">
        <f t="shared" si="44"/>
        <v>0</v>
      </c>
      <c r="CB39" s="23">
        <f t="shared" si="45"/>
        <v>0</v>
      </c>
      <c r="CC39" s="23"/>
      <c r="CD39" s="119"/>
    </row>
    <row r="40" ht="21.0" customHeight="1">
      <c r="A40" s="119"/>
      <c r="B40" s="90"/>
      <c r="C40" s="119"/>
      <c r="D40" s="332"/>
      <c r="E40" s="90"/>
      <c r="F40" s="92"/>
      <c r="G40" s="92"/>
      <c r="H40" s="92"/>
      <c r="I40" s="119"/>
      <c r="J40" s="119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119"/>
      <c r="V40" s="119"/>
      <c r="W40" s="119"/>
      <c r="X40" s="119"/>
      <c r="Y40" s="119"/>
      <c r="Z40" s="23"/>
      <c r="AA40" s="119"/>
      <c r="AB40" s="337"/>
      <c r="AC40" s="115"/>
      <c r="AD40" s="102"/>
      <c r="AE40" s="4"/>
      <c r="AF40" s="103"/>
      <c r="AG40" s="104"/>
      <c r="AH40" s="105"/>
      <c r="AI40" s="106"/>
      <c r="AJ40" s="109"/>
      <c r="AK40" s="111"/>
      <c r="AL40" s="338"/>
      <c r="AM40" s="339"/>
      <c r="AN40" s="340"/>
      <c r="AO40" s="101"/>
      <c r="AP40" s="445"/>
      <c r="AQ40" s="101"/>
      <c r="AR40" s="115"/>
      <c r="AS40" s="341"/>
      <c r="AT40" s="115"/>
      <c r="AU40" s="341"/>
      <c r="AV40" s="115"/>
      <c r="AW40" s="341"/>
      <c r="AX40" s="115"/>
      <c r="AY40" s="341"/>
      <c r="AZ40" s="119"/>
      <c r="BA40" s="23">
        <f t="shared" si="20"/>
        <v>0</v>
      </c>
      <c r="BB40" s="23">
        <f t="shared" si="21"/>
        <v>0</v>
      </c>
      <c r="BC40" s="23">
        <f t="shared" si="22"/>
        <v>0</v>
      </c>
      <c r="BD40" s="23">
        <f t="shared" si="23"/>
        <v>0</v>
      </c>
      <c r="BE40" s="23">
        <f t="shared" si="24"/>
        <v>0</v>
      </c>
      <c r="BF40" s="23">
        <f t="shared" si="25"/>
        <v>0</v>
      </c>
      <c r="BG40" s="23">
        <f t="shared" si="26"/>
        <v>0</v>
      </c>
      <c r="BH40" s="23">
        <f t="shared" si="27"/>
        <v>0</v>
      </c>
      <c r="BI40" s="23"/>
      <c r="BJ40" s="17">
        <f t="shared" si="28"/>
        <v>0</v>
      </c>
      <c r="BK40" s="17">
        <f t="shared" si="29"/>
        <v>0</v>
      </c>
      <c r="BL40" s="23"/>
      <c r="BM40" s="23">
        <f t="shared" si="30"/>
        <v>0</v>
      </c>
      <c r="BN40" s="23">
        <f t="shared" si="31"/>
        <v>0</v>
      </c>
      <c r="BO40" s="23">
        <f t="shared" si="32"/>
        <v>0</v>
      </c>
      <c r="BP40" s="23">
        <f t="shared" si="33"/>
        <v>0</v>
      </c>
      <c r="BQ40" s="23">
        <f t="shared" si="34"/>
        <v>0</v>
      </c>
      <c r="BR40" s="23">
        <f t="shared" si="35"/>
        <v>0</v>
      </c>
      <c r="BS40" s="23">
        <f t="shared" si="36"/>
        <v>0</v>
      </c>
      <c r="BT40" s="23">
        <f t="shared" si="37"/>
        <v>0</v>
      </c>
      <c r="BU40" s="23">
        <f t="shared" si="38"/>
        <v>0</v>
      </c>
      <c r="BV40" s="23">
        <f t="shared" si="39"/>
        <v>0</v>
      </c>
      <c r="BW40" s="23">
        <f t="shared" si="40"/>
        <v>0</v>
      </c>
      <c r="BX40" s="23">
        <f t="shared" si="41"/>
        <v>0</v>
      </c>
      <c r="BY40" s="23">
        <f t="shared" si="42"/>
        <v>0</v>
      </c>
      <c r="BZ40" s="23">
        <f t="shared" si="43"/>
        <v>0</v>
      </c>
      <c r="CA40" s="23">
        <f t="shared" si="44"/>
        <v>0</v>
      </c>
      <c r="CB40" s="23">
        <f t="shared" si="45"/>
        <v>0</v>
      </c>
      <c r="CC40" s="23"/>
      <c r="CD40" s="119"/>
    </row>
    <row r="41" ht="21.0" customHeight="1">
      <c r="A41" s="119"/>
      <c r="B41" s="90"/>
      <c r="C41" s="119"/>
      <c r="D41" s="332"/>
      <c r="E41" s="90"/>
      <c r="F41" s="92"/>
      <c r="G41" s="92"/>
      <c r="H41" s="92"/>
      <c r="I41" s="119"/>
      <c r="J41" s="119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119"/>
      <c r="V41" s="119"/>
      <c r="W41" s="119"/>
      <c r="X41" s="119"/>
      <c r="Y41" s="119"/>
      <c r="Z41" s="23"/>
      <c r="AA41" s="119"/>
      <c r="AB41" s="337"/>
      <c r="AC41" s="115"/>
      <c r="AD41" s="102"/>
      <c r="AE41" s="4"/>
      <c r="AF41" s="103"/>
      <c r="AG41" s="104"/>
      <c r="AH41" s="105"/>
      <c r="AI41" s="106"/>
      <c r="AJ41" s="109"/>
      <c r="AK41" s="111"/>
      <c r="AL41" s="338"/>
      <c r="AM41" s="339"/>
      <c r="AN41" s="340"/>
      <c r="AO41" s="101"/>
      <c r="AP41" s="445"/>
      <c r="AQ41" s="101"/>
      <c r="AR41" s="115"/>
      <c r="AS41" s="341"/>
      <c r="AT41" s="115"/>
      <c r="AU41" s="341"/>
      <c r="AV41" s="115"/>
      <c r="AW41" s="341"/>
      <c r="AX41" s="115"/>
      <c r="AY41" s="341"/>
      <c r="AZ41" s="119"/>
      <c r="BA41" s="23">
        <f t="shared" si="20"/>
        <v>0</v>
      </c>
      <c r="BB41" s="23">
        <f t="shared" si="21"/>
        <v>0</v>
      </c>
      <c r="BC41" s="23">
        <f t="shared" si="22"/>
        <v>0</v>
      </c>
      <c r="BD41" s="23">
        <f t="shared" si="23"/>
        <v>0</v>
      </c>
      <c r="BE41" s="23">
        <f t="shared" si="24"/>
        <v>0</v>
      </c>
      <c r="BF41" s="23">
        <f t="shared" si="25"/>
        <v>0</v>
      </c>
      <c r="BG41" s="23">
        <f t="shared" si="26"/>
        <v>0</v>
      </c>
      <c r="BH41" s="23">
        <f t="shared" si="27"/>
        <v>0</v>
      </c>
      <c r="BI41" s="23"/>
      <c r="BJ41" s="17">
        <f t="shared" si="28"/>
        <v>0</v>
      </c>
      <c r="BK41" s="17">
        <f t="shared" si="29"/>
        <v>0</v>
      </c>
      <c r="BL41" s="23"/>
      <c r="BM41" s="23">
        <f t="shared" si="30"/>
        <v>0</v>
      </c>
      <c r="BN41" s="23">
        <f t="shared" si="31"/>
        <v>0</v>
      </c>
      <c r="BO41" s="23">
        <f t="shared" si="32"/>
        <v>0</v>
      </c>
      <c r="BP41" s="23">
        <f t="shared" si="33"/>
        <v>0</v>
      </c>
      <c r="BQ41" s="23">
        <f t="shared" si="34"/>
        <v>0</v>
      </c>
      <c r="BR41" s="23">
        <f t="shared" si="35"/>
        <v>0</v>
      </c>
      <c r="BS41" s="23">
        <f t="shared" si="36"/>
        <v>0</v>
      </c>
      <c r="BT41" s="23">
        <f t="shared" si="37"/>
        <v>0</v>
      </c>
      <c r="BU41" s="23">
        <f t="shared" si="38"/>
        <v>0</v>
      </c>
      <c r="BV41" s="23">
        <f t="shared" si="39"/>
        <v>0</v>
      </c>
      <c r="BW41" s="23">
        <f t="shared" si="40"/>
        <v>0</v>
      </c>
      <c r="BX41" s="23">
        <f t="shared" si="41"/>
        <v>0</v>
      </c>
      <c r="BY41" s="23">
        <f t="shared" si="42"/>
        <v>0</v>
      </c>
      <c r="BZ41" s="23">
        <f t="shared" si="43"/>
        <v>0</v>
      </c>
      <c r="CA41" s="23">
        <f t="shared" si="44"/>
        <v>0</v>
      </c>
      <c r="CB41" s="23">
        <f t="shared" si="45"/>
        <v>0</v>
      </c>
      <c r="CC41" s="17"/>
      <c r="CD41" s="119"/>
    </row>
    <row r="42" ht="21.0" customHeight="1">
      <c r="A42" s="119"/>
      <c r="B42" s="90"/>
      <c r="C42" s="119"/>
      <c r="D42" s="332"/>
      <c r="E42" s="90"/>
      <c r="F42" s="92"/>
      <c r="G42" s="92"/>
      <c r="H42" s="92"/>
      <c r="I42" s="119"/>
      <c r="J42" s="119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119"/>
      <c r="V42" s="119"/>
      <c r="W42" s="119"/>
      <c r="X42" s="119"/>
      <c r="Y42" s="119"/>
      <c r="Z42" s="23"/>
      <c r="AA42" s="119"/>
      <c r="AB42" s="337"/>
      <c r="AC42" s="115"/>
      <c r="AD42" s="102"/>
      <c r="AE42" s="4"/>
      <c r="AF42" s="103"/>
      <c r="AG42" s="104"/>
      <c r="AH42" s="105"/>
      <c r="AI42" s="106"/>
      <c r="AJ42" s="109"/>
      <c r="AK42" s="111"/>
      <c r="AL42" s="338"/>
      <c r="AM42" s="339"/>
      <c r="AN42" s="340"/>
      <c r="AO42" s="101"/>
      <c r="AP42" s="445"/>
      <c r="AQ42" s="101"/>
      <c r="AR42" s="115"/>
      <c r="AS42" s="341"/>
      <c r="AT42" s="115"/>
      <c r="AU42" s="341"/>
      <c r="AV42" s="115"/>
      <c r="AW42" s="341"/>
      <c r="AX42" s="115"/>
      <c r="AY42" s="341"/>
      <c r="AZ42" s="119"/>
      <c r="BA42" s="23">
        <f t="shared" si="20"/>
        <v>0</v>
      </c>
      <c r="BB42" s="23">
        <f t="shared" si="21"/>
        <v>0</v>
      </c>
      <c r="BC42" s="23">
        <f t="shared" si="22"/>
        <v>0</v>
      </c>
      <c r="BD42" s="23">
        <f t="shared" si="23"/>
        <v>0</v>
      </c>
      <c r="BE42" s="23">
        <f t="shared" si="24"/>
        <v>0</v>
      </c>
      <c r="BF42" s="23">
        <f t="shared" si="25"/>
        <v>0</v>
      </c>
      <c r="BG42" s="23">
        <f t="shared" si="26"/>
        <v>0</v>
      </c>
      <c r="BH42" s="23">
        <f t="shared" si="27"/>
        <v>0</v>
      </c>
      <c r="BI42" s="23"/>
      <c r="BJ42" s="17">
        <f t="shared" si="28"/>
        <v>0</v>
      </c>
      <c r="BK42" s="17">
        <f t="shared" si="29"/>
        <v>0</v>
      </c>
      <c r="BL42" s="23"/>
      <c r="BM42" s="23">
        <f t="shared" si="30"/>
        <v>0</v>
      </c>
      <c r="BN42" s="23">
        <f t="shared" si="31"/>
        <v>0</v>
      </c>
      <c r="BO42" s="23">
        <f t="shared" si="32"/>
        <v>0</v>
      </c>
      <c r="BP42" s="23">
        <f t="shared" si="33"/>
        <v>0</v>
      </c>
      <c r="BQ42" s="23">
        <f t="shared" si="34"/>
        <v>0</v>
      </c>
      <c r="BR42" s="23">
        <f t="shared" si="35"/>
        <v>0</v>
      </c>
      <c r="BS42" s="23">
        <f t="shared" si="36"/>
        <v>0</v>
      </c>
      <c r="BT42" s="23">
        <f t="shared" si="37"/>
        <v>0</v>
      </c>
      <c r="BU42" s="23">
        <f t="shared" si="38"/>
        <v>0</v>
      </c>
      <c r="BV42" s="23">
        <f t="shared" si="39"/>
        <v>0</v>
      </c>
      <c r="BW42" s="23">
        <f t="shared" si="40"/>
        <v>0</v>
      </c>
      <c r="BX42" s="23">
        <f t="shared" si="41"/>
        <v>0</v>
      </c>
      <c r="BY42" s="23">
        <f t="shared" si="42"/>
        <v>0</v>
      </c>
      <c r="BZ42" s="23">
        <f t="shared" si="43"/>
        <v>0</v>
      </c>
      <c r="CA42" s="23">
        <f t="shared" si="44"/>
        <v>0</v>
      </c>
      <c r="CB42" s="23">
        <f t="shared" si="45"/>
        <v>0</v>
      </c>
      <c r="CC42" s="17"/>
      <c r="CD42" s="119"/>
    </row>
    <row r="43" ht="21.0" customHeight="1">
      <c r="A43" s="119"/>
      <c r="B43" s="90"/>
      <c r="C43" s="119"/>
      <c r="D43" s="332"/>
      <c r="E43" s="90"/>
      <c r="F43" s="92"/>
      <c r="G43" s="92"/>
      <c r="H43" s="92"/>
      <c r="I43" s="119"/>
      <c r="J43" s="11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19"/>
      <c r="V43" s="119"/>
      <c r="W43" s="119"/>
      <c r="X43" s="119"/>
      <c r="Y43" s="119"/>
      <c r="Z43" s="23"/>
      <c r="AA43" s="119"/>
      <c r="AB43" s="337"/>
      <c r="AC43" s="115"/>
      <c r="AD43" s="102"/>
      <c r="AE43" s="4"/>
      <c r="AF43" s="103"/>
      <c r="AG43" s="104"/>
      <c r="AH43" s="105"/>
      <c r="AI43" s="106"/>
      <c r="AJ43" s="109"/>
      <c r="AK43" s="111"/>
      <c r="AL43" s="338"/>
      <c r="AM43" s="339"/>
      <c r="AN43" s="340"/>
      <c r="AO43" s="101"/>
      <c r="AP43" s="445"/>
      <c r="AQ43" s="101"/>
      <c r="AR43" s="115"/>
      <c r="AS43" s="341"/>
      <c r="AT43" s="115"/>
      <c r="AU43" s="341"/>
      <c r="AV43" s="115"/>
      <c r="AW43" s="341"/>
      <c r="AX43" s="115"/>
      <c r="AY43" s="341"/>
      <c r="AZ43" s="119"/>
      <c r="BA43" s="23">
        <f t="shared" si="20"/>
        <v>0</v>
      </c>
      <c r="BB43" s="23">
        <f t="shared" si="21"/>
        <v>0</v>
      </c>
      <c r="BC43" s="23">
        <f t="shared" si="22"/>
        <v>0</v>
      </c>
      <c r="BD43" s="23">
        <f t="shared" si="23"/>
        <v>0</v>
      </c>
      <c r="BE43" s="23">
        <f t="shared" si="24"/>
        <v>0</v>
      </c>
      <c r="BF43" s="23">
        <f t="shared" si="25"/>
        <v>0</v>
      </c>
      <c r="BG43" s="23">
        <f t="shared" si="26"/>
        <v>0</v>
      </c>
      <c r="BH43" s="23">
        <f t="shared" si="27"/>
        <v>0</v>
      </c>
      <c r="BI43" s="23"/>
      <c r="BJ43" s="17">
        <f t="shared" si="28"/>
        <v>0</v>
      </c>
      <c r="BK43" s="17">
        <f t="shared" si="29"/>
        <v>0</v>
      </c>
      <c r="BL43" s="23"/>
      <c r="BM43" s="23">
        <f t="shared" si="30"/>
        <v>0</v>
      </c>
      <c r="BN43" s="23">
        <f t="shared" si="31"/>
        <v>0</v>
      </c>
      <c r="BO43" s="23">
        <f t="shared" si="32"/>
        <v>0</v>
      </c>
      <c r="BP43" s="23">
        <f t="shared" si="33"/>
        <v>0</v>
      </c>
      <c r="BQ43" s="23">
        <f t="shared" si="34"/>
        <v>0</v>
      </c>
      <c r="BR43" s="23">
        <f t="shared" si="35"/>
        <v>0</v>
      </c>
      <c r="BS43" s="23">
        <f t="shared" si="36"/>
        <v>0</v>
      </c>
      <c r="BT43" s="23">
        <f t="shared" si="37"/>
        <v>0</v>
      </c>
      <c r="BU43" s="23">
        <f t="shared" si="38"/>
        <v>0</v>
      </c>
      <c r="BV43" s="23">
        <f t="shared" si="39"/>
        <v>0</v>
      </c>
      <c r="BW43" s="23">
        <f t="shared" si="40"/>
        <v>0</v>
      </c>
      <c r="BX43" s="23">
        <f t="shared" si="41"/>
        <v>0</v>
      </c>
      <c r="BY43" s="23">
        <f t="shared" si="42"/>
        <v>0</v>
      </c>
      <c r="BZ43" s="23">
        <f t="shared" si="43"/>
        <v>0</v>
      </c>
      <c r="CA43" s="23">
        <f t="shared" si="44"/>
        <v>0</v>
      </c>
      <c r="CB43" s="23">
        <f t="shared" si="45"/>
        <v>0</v>
      </c>
      <c r="CC43" s="23"/>
      <c r="CD43" s="119"/>
    </row>
    <row r="44" ht="21.0" customHeight="1">
      <c r="A44" s="119"/>
      <c r="B44" s="90"/>
      <c r="C44" s="119"/>
      <c r="D44" s="332"/>
      <c r="E44" s="90"/>
      <c r="F44" s="92"/>
      <c r="G44" s="92"/>
      <c r="H44" s="92"/>
      <c r="I44" s="119"/>
      <c r="J44" s="11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119"/>
      <c r="V44" s="119"/>
      <c r="W44" s="119"/>
      <c r="X44" s="119"/>
      <c r="Y44" s="119"/>
      <c r="Z44" s="23"/>
      <c r="AA44" s="119"/>
      <c r="AB44" s="337"/>
      <c r="AC44" s="115"/>
      <c r="AD44" s="102"/>
      <c r="AE44" s="4"/>
      <c r="AF44" s="103"/>
      <c r="AG44" s="104"/>
      <c r="AH44" s="105"/>
      <c r="AI44" s="106"/>
      <c r="AJ44" s="109"/>
      <c r="AK44" s="111"/>
      <c r="AL44" s="338"/>
      <c r="AM44" s="339"/>
      <c r="AN44" s="340"/>
      <c r="AO44" s="101"/>
      <c r="AP44" s="445"/>
      <c r="AQ44" s="101"/>
      <c r="AR44" s="115"/>
      <c r="AS44" s="341"/>
      <c r="AT44" s="115"/>
      <c r="AU44" s="341"/>
      <c r="AV44" s="115"/>
      <c r="AW44" s="341"/>
      <c r="AX44" s="115"/>
      <c r="AY44" s="341"/>
      <c r="AZ44" s="119"/>
      <c r="BA44" s="23">
        <f t="shared" si="20"/>
        <v>0</v>
      </c>
      <c r="BB44" s="23">
        <f t="shared" si="21"/>
        <v>0</v>
      </c>
      <c r="BC44" s="23">
        <f t="shared" si="22"/>
        <v>0</v>
      </c>
      <c r="BD44" s="23">
        <f t="shared" si="23"/>
        <v>0</v>
      </c>
      <c r="BE44" s="23">
        <f t="shared" si="24"/>
        <v>0</v>
      </c>
      <c r="BF44" s="23">
        <f t="shared" si="25"/>
        <v>0</v>
      </c>
      <c r="BG44" s="23">
        <f t="shared" si="26"/>
        <v>0</v>
      </c>
      <c r="BH44" s="23">
        <f t="shared" si="27"/>
        <v>0</v>
      </c>
      <c r="BI44" s="23"/>
      <c r="BJ44" s="17">
        <f t="shared" si="28"/>
        <v>0</v>
      </c>
      <c r="BK44" s="17">
        <f t="shared" si="29"/>
        <v>0</v>
      </c>
      <c r="BL44" s="23"/>
      <c r="BM44" s="23">
        <f t="shared" si="30"/>
        <v>0</v>
      </c>
      <c r="BN44" s="23">
        <f t="shared" si="31"/>
        <v>0</v>
      </c>
      <c r="BO44" s="23">
        <f t="shared" si="32"/>
        <v>0</v>
      </c>
      <c r="BP44" s="23">
        <f t="shared" si="33"/>
        <v>0</v>
      </c>
      <c r="BQ44" s="23">
        <f t="shared" si="34"/>
        <v>0</v>
      </c>
      <c r="BR44" s="23">
        <f t="shared" si="35"/>
        <v>0</v>
      </c>
      <c r="BS44" s="23">
        <f t="shared" si="36"/>
        <v>0</v>
      </c>
      <c r="BT44" s="23">
        <f t="shared" si="37"/>
        <v>0</v>
      </c>
      <c r="BU44" s="23">
        <f t="shared" si="38"/>
        <v>0</v>
      </c>
      <c r="BV44" s="23">
        <f t="shared" si="39"/>
        <v>0</v>
      </c>
      <c r="BW44" s="23">
        <f t="shared" si="40"/>
        <v>0</v>
      </c>
      <c r="BX44" s="23">
        <f t="shared" si="41"/>
        <v>0</v>
      </c>
      <c r="BY44" s="23">
        <f t="shared" si="42"/>
        <v>0</v>
      </c>
      <c r="BZ44" s="23">
        <f t="shared" si="43"/>
        <v>0</v>
      </c>
      <c r="CA44" s="23">
        <f t="shared" si="44"/>
        <v>0</v>
      </c>
      <c r="CB44" s="23">
        <f t="shared" si="45"/>
        <v>0</v>
      </c>
      <c r="CC44" s="23"/>
      <c r="CD44" s="119"/>
    </row>
    <row r="45" ht="21.0" customHeight="1">
      <c r="A45" s="119"/>
      <c r="B45" s="90"/>
      <c r="C45" s="119"/>
      <c r="D45" s="332"/>
      <c r="E45" s="90"/>
      <c r="F45" s="92"/>
      <c r="G45" s="92"/>
      <c r="H45" s="92"/>
      <c r="I45" s="119"/>
      <c r="J45" s="119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119"/>
      <c r="V45" s="119"/>
      <c r="W45" s="119"/>
      <c r="X45" s="119"/>
      <c r="Y45" s="119"/>
      <c r="Z45" s="23"/>
      <c r="AA45" s="119"/>
      <c r="AB45" s="337"/>
      <c r="AC45" s="115"/>
      <c r="AD45" s="102"/>
      <c r="AE45" s="4"/>
      <c r="AF45" s="103"/>
      <c r="AG45" s="104"/>
      <c r="AH45" s="105"/>
      <c r="AI45" s="106"/>
      <c r="AJ45" s="109"/>
      <c r="AK45" s="111"/>
      <c r="AL45" s="338"/>
      <c r="AM45" s="339"/>
      <c r="AN45" s="340"/>
      <c r="AO45" s="101"/>
      <c r="AP45" s="445"/>
      <c r="AQ45" s="101"/>
      <c r="AR45" s="115"/>
      <c r="AS45" s="341"/>
      <c r="AT45" s="115"/>
      <c r="AU45" s="341"/>
      <c r="AV45" s="115"/>
      <c r="AW45" s="341"/>
      <c r="AX45" s="115"/>
      <c r="AY45" s="341"/>
      <c r="AZ45" s="119"/>
      <c r="BA45" s="23">
        <f t="shared" si="20"/>
        <v>0</v>
      </c>
      <c r="BB45" s="23">
        <f t="shared" si="21"/>
        <v>0</v>
      </c>
      <c r="BC45" s="23">
        <f t="shared" si="22"/>
        <v>0</v>
      </c>
      <c r="BD45" s="23">
        <f t="shared" si="23"/>
        <v>0</v>
      </c>
      <c r="BE45" s="23">
        <f t="shared" si="24"/>
        <v>0</v>
      </c>
      <c r="BF45" s="23">
        <f t="shared" si="25"/>
        <v>0</v>
      </c>
      <c r="BG45" s="23">
        <f t="shared" si="26"/>
        <v>0</v>
      </c>
      <c r="BH45" s="23">
        <f t="shared" si="27"/>
        <v>0</v>
      </c>
      <c r="BI45" s="23"/>
      <c r="BJ45" s="17">
        <f t="shared" si="28"/>
        <v>0</v>
      </c>
      <c r="BK45" s="17">
        <f t="shared" si="29"/>
        <v>0</v>
      </c>
      <c r="BL45" s="23"/>
      <c r="BM45" s="23">
        <f t="shared" si="30"/>
        <v>0</v>
      </c>
      <c r="BN45" s="23">
        <f t="shared" si="31"/>
        <v>0</v>
      </c>
      <c r="BO45" s="23">
        <f t="shared" si="32"/>
        <v>0</v>
      </c>
      <c r="BP45" s="23">
        <f t="shared" si="33"/>
        <v>0</v>
      </c>
      <c r="BQ45" s="23">
        <f t="shared" si="34"/>
        <v>0</v>
      </c>
      <c r="BR45" s="23">
        <f t="shared" si="35"/>
        <v>0</v>
      </c>
      <c r="BS45" s="23">
        <f t="shared" si="36"/>
        <v>0</v>
      </c>
      <c r="BT45" s="23">
        <f t="shared" si="37"/>
        <v>0</v>
      </c>
      <c r="BU45" s="23">
        <f t="shared" si="38"/>
        <v>0</v>
      </c>
      <c r="BV45" s="23">
        <f t="shared" si="39"/>
        <v>0</v>
      </c>
      <c r="BW45" s="23">
        <f t="shared" si="40"/>
        <v>0</v>
      </c>
      <c r="BX45" s="23">
        <f t="shared" si="41"/>
        <v>0</v>
      </c>
      <c r="BY45" s="23">
        <f t="shared" si="42"/>
        <v>0</v>
      </c>
      <c r="BZ45" s="23">
        <f t="shared" si="43"/>
        <v>0</v>
      </c>
      <c r="CA45" s="23">
        <f t="shared" si="44"/>
        <v>0</v>
      </c>
      <c r="CB45" s="23">
        <f t="shared" si="45"/>
        <v>0</v>
      </c>
      <c r="CC45" s="17"/>
      <c r="CD45" s="119"/>
    </row>
    <row r="46" ht="21.0" customHeight="1">
      <c r="A46" s="119"/>
      <c r="B46" s="90"/>
      <c r="C46" s="119"/>
      <c r="D46" s="332"/>
      <c r="E46" s="90"/>
      <c r="F46" s="92"/>
      <c r="G46" s="92"/>
      <c r="H46" s="92"/>
      <c r="I46" s="119"/>
      <c r="J46" s="119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119"/>
      <c r="V46" s="119"/>
      <c r="W46" s="119"/>
      <c r="X46" s="119"/>
      <c r="Y46" s="119"/>
      <c r="Z46" s="23"/>
      <c r="AA46" s="119"/>
      <c r="AB46" s="337"/>
      <c r="AC46" s="115"/>
      <c r="AD46" s="102"/>
      <c r="AE46" s="4"/>
      <c r="AF46" s="103"/>
      <c r="AG46" s="104"/>
      <c r="AH46" s="105"/>
      <c r="AI46" s="106"/>
      <c r="AJ46" s="109"/>
      <c r="AK46" s="111"/>
      <c r="AL46" s="338"/>
      <c r="AM46" s="339"/>
      <c r="AN46" s="340"/>
      <c r="AO46" s="101"/>
      <c r="AP46" s="445"/>
      <c r="AQ46" s="101"/>
      <c r="AR46" s="115"/>
      <c r="AS46" s="341"/>
      <c r="AT46" s="115"/>
      <c r="AU46" s="341"/>
      <c r="AV46" s="115"/>
      <c r="AW46" s="341"/>
      <c r="AX46" s="115"/>
      <c r="AY46" s="341"/>
      <c r="AZ46" s="119"/>
      <c r="BA46" s="23">
        <f t="shared" si="20"/>
        <v>0</v>
      </c>
      <c r="BB46" s="23">
        <f t="shared" si="21"/>
        <v>0</v>
      </c>
      <c r="BC46" s="23">
        <f t="shared" si="22"/>
        <v>0</v>
      </c>
      <c r="BD46" s="23">
        <f t="shared" si="23"/>
        <v>0</v>
      </c>
      <c r="BE46" s="23">
        <f t="shared" si="24"/>
        <v>0</v>
      </c>
      <c r="BF46" s="23">
        <f t="shared" si="25"/>
        <v>0</v>
      </c>
      <c r="BG46" s="23">
        <f t="shared" si="26"/>
        <v>0</v>
      </c>
      <c r="BH46" s="23">
        <f t="shared" si="27"/>
        <v>0</v>
      </c>
      <c r="BI46" s="23"/>
      <c r="BJ46" s="17">
        <f t="shared" si="28"/>
        <v>0</v>
      </c>
      <c r="BK46" s="17">
        <f t="shared" si="29"/>
        <v>0</v>
      </c>
      <c r="BL46" s="23"/>
      <c r="BM46" s="23">
        <f t="shared" si="30"/>
        <v>0</v>
      </c>
      <c r="BN46" s="23">
        <f t="shared" si="31"/>
        <v>0</v>
      </c>
      <c r="BO46" s="23">
        <f t="shared" si="32"/>
        <v>0</v>
      </c>
      <c r="BP46" s="23">
        <f t="shared" si="33"/>
        <v>0</v>
      </c>
      <c r="BQ46" s="23">
        <f t="shared" si="34"/>
        <v>0</v>
      </c>
      <c r="BR46" s="23">
        <f t="shared" si="35"/>
        <v>0</v>
      </c>
      <c r="BS46" s="23">
        <f t="shared" si="36"/>
        <v>0</v>
      </c>
      <c r="BT46" s="23">
        <f t="shared" si="37"/>
        <v>0</v>
      </c>
      <c r="BU46" s="23">
        <f t="shared" si="38"/>
        <v>0</v>
      </c>
      <c r="BV46" s="23">
        <f t="shared" si="39"/>
        <v>0</v>
      </c>
      <c r="BW46" s="23">
        <f t="shared" si="40"/>
        <v>0</v>
      </c>
      <c r="BX46" s="23">
        <f t="shared" si="41"/>
        <v>0</v>
      </c>
      <c r="BY46" s="23">
        <f t="shared" si="42"/>
        <v>0</v>
      </c>
      <c r="BZ46" s="23">
        <f t="shared" si="43"/>
        <v>0</v>
      </c>
      <c r="CA46" s="23">
        <f t="shared" si="44"/>
        <v>0</v>
      </c>
      <c r="CB46" s="23">
        <f t="shared" si="45"/>
        <v>0</v>
      </c>
      <c r="CC46" s="23"/>
      <c r="CD46" s="119"/>
    </row>
    <row r="47" ht="21.0" customHeight="1">
      <c r="A47" s="119"/>
      <c r="B47" s="90"/>
      <c r="C47" s="119"/>
      <c r="D47" s="332"/>
      <c r="E47" s="90"/>
      <c r="F47" s="92"/>
      <c r="G47" s="92"/>
      <c r="H47" s="92"/>
      <c r="I47" s="119"/>
      <c r="J47" s="119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119"/>
      <c r="V47" s="119"/>
      <c r="W47" s="119"/>
      <c r="X47" s="119"/>
      <c r="Y47" s="119"/>
      <c r="Z47" s="23"/>
      <c r="AA47" s="119"/>
      <c r="AB47" s="337"/>
      <c r="AC47" s="115"/>
      <c r="AD47" s="102"/>
      <c r="AE47" s="4"/>
      <c r="AF47" s="103"/>
      <c r="AG47" s="104"/>
      <c r="AH47" s="105"/>
      <c r="AI47" s="106"/>
      <c r="AJ47" s="109"/>
      <c r="AK47" s="111"/>
      <c r="AL47" s="338"/>
      <c r="AM47" s="339"/>
      <c r="AN47" s="340"/>
      <c r="AO47" s="101"/>
      <c r="AP47" s="445"/>
      <c r="AQ47" s="101"/>
      <c r="AR47" s="115"/>
      <c r="AS47" s="341"/>
      <c r="AT47" s="115"/>
      <c r="AU47" s="341"/>
      <c r="AV47" s="115"/>
      <c r="AW47" s="341"/>
      <c r="AX47" s="115"/>
      <c r="AY47" s="341"/>
      <c r="AZ47" s="119"/>
      <c r="BA47" s="23">
        <f t="shared" si="20"/>
        <v>0</v>
      </c>
      <c r="BB47" s="23">
        <f t="shared" si="21"/>
        <v>0</v>
      </c>
      <c r="BC47" s="23">
        <f t="shared" si="22"/>
        <v>0</v>
      </c>
      <c r="BD47" s="23">
        <f t="shared" si="23"/>
        <v>0</v>
      </c>
      <c r="BE47" s="23">
        <f t="shared" si="24"/>
        <v>0</v>
      </c>
      <c r="BF47" s="23">
        <f t="shared" si="25"/>
        <v>0</v>
      </c>
      <c r="BG47" s="23">
        <f t="shared" si="26"/>
        <v>0</v>
      </c>
      <c r="BH47" s="23">
        <f t="shared" si="27"/>
        <v>0</v>
      </c>
      <c r="BI47" s="23"/>
      <c r="BJ47" s="17">
        <f t="shared" si="28"/>
        <v>0</v>
      </c>
      <c r="BK47" s="17">
        <f t="shared" si="29"/>
        <v>0</v>
      </c>
      <c r="BL47" s="23"/>
      <c r="BM47" s="23">
        <f t="shared" si="30"/>
        <v>0</v>
      </c>
      <c r="BN47" s="23">
        <f t="shared" si="31"/>
        <v>0</v>
      </c>
      <c r="BO47" s="23">
        <f t="shared" si="32"/>
        <v>0</v>
      </c>
      <c r="BP47" s="23">
        <f t="shared" si="33"/>
        <v>0</v>
      </c>
      <c r="BQ47" s="23">
        <f t="shared" si="34"/>
        <v>0</v>
      </c>
      <c r="BR47" s="23">
        <f t="shared" si="35"/>
        <v>0</v>
      </c>
      <c r="BS47" s="23">
        <f t="shared" si="36"/>
        <v>0</v>
      </c>
      <c r="BT47" s="23">
        <f t="shared" si="37"/>
        <v>0</v>
      </c>
      <c r="BU47" s="23">
        <f t="shared" si="38"/>
        <v>0</v>
      </c>
      <c r="BV47" s="23">
        <f t="shared" si="39"/>
        <v>0</v>
      </c>
      <c r="BW47" s="23">
        <f t="shared" si="40"/>
        <v>0</v>
      </c>
      <c r="BX47" s="23">
        <f t="shared" si="41"/>
        <v>0</v>
      </c>
      <c r="BY47" s="23">
        <f t="shared" si="42"/>
        <v>0</v>
      </c>
      <c r="BZ47" s="23">
        <f t="shared" si="43"/>
        <v>0</v>
      </c>
      <c r="CA47" s="23">
        <f t="shared" si="44"/>
        <v>0</v>
      </c>
      <c r="CB47" s="23">
        <f t="shared" si="45"/>
        <v>0</v>
      </c>
      <c r="CC47" s="23"/>
      <c r="CD47" s="119"/>
    </row>
    <row r="48" ht="21.0" customHeight="1">
      <c r="A48" s="119"/>
      <c r="B48" s="90"/>
      <c r="C48" s="119"/>
      <c r="D48" s="332"/>
      <c r="E48" s="90"/>
      <c r="F48" s="92"/>
      <c r="G48" s="92"/>
      <c r="H48" s="92"/>
      <c r="I48" s="119"/>
      <c r="J48" s="11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119"/>
      <c r="V48" s="119"/>
      <c r="W48" s="119"/>
      <c r="X48" s="119"/>
      <c r="Y48" s="119"/>
      <c r="Z48" s="23"/>
      <c r="AA48" s="119"/>
      <c r="AB48" s="337"/>
      <c r="AC48" s="115"/>
      <c r="AD48" s="102"/>
      <c r="AE48" s="4"/>
      <c r="AF48" s="103"/>
      <c r="AG48" s="104"/>
      <c r="AH48" s="105"/>
      <c r="AI48" s="106"/>
      <c r="AJ48" s="109"/>
      <c r="AK48" s="111"/>
      <c r="AL48" s="338"/>
      <c r="AM48" s="339"/>
      <c r="AN48" s="340"/>
      <c r="AO48" s="101"/>
      <c r="AP48" s="445"/>
      <c r="AQ48" s="101"/>
      <c r="AR48" s="115"/>
      <c r="AS48" s="341"/>
      <c r="AT48" s="115"/>
      <c r="AU48" s="341"/>
      <c r="AV48" s="115"/>
      <c r="AW48" s="341"/>
      <c r="AX48" s="115"/>
      <c r="AY48" s="341"/>
      <c r="AZ48" s="119"/>
      <c r="BA48" s="23">
        <f t="shared" si="20"/>
        <v>0</v>
      </c>
      <c r="BB48" s="23">
        <f t="shared" si="21"/>
        <v>0</v>
      </c>
      <c r="BC48" s="23">
        <f t="shared" si="22"/>
        <v>0</v>
      </c>
      <c r="BD48" s="23">
        <f t="shared" si="23"/>
        <v>0</v>
      </c>
      <c r="BE48" s="23">
        <f t="shared" si="24"/>
        <v>0</v>
      </c>
      <c r="BF48" s="23">
        <f t="shared" si="25"/>
        <v>0</v>
      </c>
      <c r="BG48" s="23">
        <f t="shared" si="26"/>
        <v>0</v>
      </c>
      <c r="BH48" s="23">
        <f t="shared" si="27"/>
        <v>0</v>
      </c>
      <c r="BI48" s="23"/>
      <c r="BJ48" s="17">
        <f t="shared" si="28"/>
        <v>0</v>
      </c>
      <c r="BK48" s="17">
        <f t="shared" si="29"/>
        <v>0</v>
      </c>
      <c r="BL48" s="23"/>
      <c r="BM48" s="23">
        <f t="shared" si="30"/>
        <v>0</v>
      </c>
      <c r="BN48" s="23">
        <f t="shared" si="31"/>
        <v>0</v>
      </c>
      <c r="BO48" s="23">
        <f t="shared" si="32"/>
        <v>0</v>
      </c>
      <c r="BP48" s="23">
        <f t="shared" si="33"/>
        <v>0</v>
      </c>
      <c r="BQ48" s="23">
        <f t="shared" si="34"/>
        <v>0</v>
      </c>
      <c r="BR48" s="23">
        <f t="shared" si="35"/>
        <v>0</v>
      </c>
      <c r="BS48" s="23">
        <f t="shared" si="36"/>
        <v>0</v>
      </c>
      <c r="BT48" s="23">
        <f t="shared" si="37"/>
        <v>0</v>
      </c>
      <c r="BU48" s="23">
        <f t="shared" si="38"/>
        <v>0</v>
      </c>
      <c r="BV48" s="23">
        <f t="shared" si="39"/>
        <v>0</v>
      </c>
      <c r="BW48" s="23">
        <f t="shared" si="40"/>
        <v>0</v>
      </c>
      <c r="BX48" s="23">
        <f t="shared" si="41"/>
        <v>0</v>
      </c>
      <c r="BY48" s="23">
        <f t="shared" si="42"/>
        <v>0</v>
      </c>
      <c r="BZ48" s="23">
        <f t="shared" si="43"/>
        <v>0</v>
      </c>
      <c r="CA48" s="23">
        <f t="shared" si="44"/>
        <v>0</v>
      </c>
      <c r="CB48" s="23">
        <f t="shared" si="45"/>
        <v>0</v>
      </c>
      <c r="CC48" s="23"/>
      <c r="CD48" s="119"/>
    </row>
    <row r="49" ht="21.0" customHeight="1">
      <c r="A49" s="119"/>
      <c r="B49" s="90"/>
      <c r="C49" s="119"/>
      <c r="D49" s="332"/>
      <c r="E49" s="90"/>
      <c r="F49" s="92"/>
      <c r="G49" s="92"/>
      <c r="H49" s="92"/>
      <c r="I49" s="119"/>
      <c r="J49" s="11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119"/>
      <c r="V49" s="119"/>
      <c r="W49" s="119"/>
      <c r="X49" s="119"/>
      <c r="Y49" s="119"/>
      <c r="Z49" s="23"/>
      <c r="AA49" s="119"/>
      <c r="AB49" s="337"/>
      <c r="AC49" s="115"/>
      <c r="AD49" s="102"/>
      <c r="AE49" s="4"/>
      <c r="AF49" s="103"/>
      <c r="AG49" s="104"/>
      <c r="AH49" s="105"/>
      <c r="AI49" s="106"/>
      <c r="AJ49" s="109"/>
      <c r="AK49" s="111"/>
      <c r="AL49" s="338"/>
      <c r="AM49" s="339"/>
      <c r="AN49" s="340"/>
      <c r="AO49" s="101"/>
      <c r="AP49" s="445"/>
      <c r="AQ49" s="101"/>
      <c r="AR49" s="115"/>
      <c r="AS49" s="341"/>
      <c r="AT49" s="115"/>
      <c r="AU49" s="341"/>
      <c r="AV49" s="115"/>
      <c r="AW49" s="341"/>
      <c r="AX49" s="115"/>
      <c r="AY49" s="341"/>
      <c r="AZ49" s="119"/>
      <c r="BA49" s="23">
        <f t="shared" si="20"/>
        <v>0</v>
      </c>
      <c r="BB49" s="23">
        <f t="shared" si="21"/>
        <v>0</v>
      </c>
      <c r="BC49" s="23">
        <f t="shared" si="22"/>
        <v>0</v>
      </c>
      <c r="BD49" s="23">
        <f t="shared" si="23"/>
        <v>0</v>
      </c>
      <c r="BE49" s="23">
        <f t="shared" si="24"/>
        <v>0</v>
      </c>
      <c r="BF49" s="23">
        <f t="shared" si="25"/>
        <v>0</v>
      </c>
      <c r="BG49" s="23">
        <f t="shared" si="26"/>
        <v>0</v>
      </c>
      <c r="BH49" s="23">
        <f t="shared" si="27"/>
        <v>0</v>
      </c>
      <c r="BI49" s="23"/>
      <c r="BJ49" s="17">
        <f t="shared" si="28"/>
        <v>0</v>
      </c>
      <c r="BK49" s="17">
        <f t="shared" si="29"/>
        <v>0</v>
      </c>
      <c r="BL49" s="23"/>
      <c r="BM49" s="23">
        <f t="shared" si="30"/>
        <v>0</v>
      </c>
      <c r="BN49" s="23">
        <f t="shared" si="31"/>
        <v>0</v>
      </c>
      <c r="BO49" s="23">
        <f t="shared" si="32"/>
        <v>0</v>
      </c>
      <c r="BP49" s="23">
        <f t="shared" si="33"/>
        <v>0</v>
      </c>
      <c r="BQ49" s="23">
        <f t="shared" si="34"/>
        <v>0</v>
      </c>
      <c r="BR49" s="23">
        <f t="shared" si="35"/>
        <v>0</v>
      </c>
      <c r="BS49" s="23">
        <f t="shared" si="36"/>
        <v>0</v>
      </c>
      <c r="BT49" s="23">
        <f t="shared" si="37"/>
        <v>0</v>
      </c>
      <c r="BU49" s="23">
        <f t="shared" si="38"/>
        <v>0</v>
      </c>
      <c r="BV49" s="23">
        <f t="shared" si="39"/>
        <v>0</v>
      </c>
      <c r="BW49" s="23">
        <f t="shared" si="40"/>
        <v>0</v>
      </c>
      <c r="BX49" s="23">
        <f t="shared" si="41"/>
        <v>0</v>
      </c>
      <c r="BY49" s="23">
        <f t="shared" si="42"/>
        <v>0</v>
      </c>
      <c r="BZ49" s="23">
        <f t="shared" si="43"/>
        <v>0</v>
      </c>
      <c r="CA49" s="23">
        <f t="shared" si="44"/>
        <v>0</v>
      </c>
      <c r="CB49" s="23">
        <f t="shared" si="45"/>
        <v>0</v>
      </c>
      <c r="CC49" s="23"/>
      <c r="CD49" s="119"/>
    </row>
    <row r="50" ht="21.0" customHeight="1">
      <c r="A50" s="119"/>
      <c r="B50" s="90"/>
      <c r="C50" s="119"/>
      <c r="D50" s="332"/>
      <c r="E50" s="90"/>
      <c r="F50" s="92"/>
      <c r="G50" s="92"/>
      <c r="H50" s="92"/>
      <c r="I50" s="119"/>
      <c r="J50" s="119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119"/>
      <c r="V50" s="119"/>
      <c r="W50" s="119"/>
      <c r="X50" s="119"/>
      <c r="Y50" s="119"/>
      <c r="Z50" s="23"/>
      <c r="AA50" s="119"/>
      <c r="AB50" s="337"/>
      <c r="AC50" s="115"/>
      <c r="AD50" s="102"/>
      <c r="AE50" s="4"/>
      <c r="AF50" s="103"/>
      <c r="AG50" s="104"/>
      <c r="AH50" s="105"/>
      <c r="AI50" s="106"/>
      <c r="AJ50" s="109"/>
      <c r="AK50" s="111"/>
      <c r="AL50" s="338"/>
      <c r="AM50" s="339"/>
      <c r="AN50" s="340"/>
      <c r="AO50" s="101"/>
      <c r="AP50" s="445"/>
      <c r="AQ50" s="101"/>
      <c r="AR50" s="115"/>
      <c r="AS50" s="341"/>
      <c r="AT50" s="115"/>
      <c r="AU50" s="341"/>
      <c r="AV50" s="115"/>
      <c r="AW50" s="341"/>
      <c r="AX50" s="115"/>
      <c r="AY50" s="341"/>
      <c r="AZ50" s="119"/>
      <c r="BA50" s="23">
        <f t="shared" si="20"/>
        <v>0</v>
      </c>
      <c r="BB50" s="23">
        <f t="shared" si="21"/>
        <v>0</v>
      </c>
      <c r="BC50" s="23">
        <f t="shared" si="22"/>
        <v>0</v>
      </c>
      <c r="BD50" s="23">
        <f t="shared" si="23"/>
        <v>0</v>
      </c>
      <c r="BE50" s="23">
        <f t="shared" si="24"/>
        <v>0</v>
      </c>
      <c r="BF50" s="23">
        <f t="shared" si="25"/>
        <v>0</v>
      </c>
      <c r="BG50" s="23">
        <f t="shared" si="26"/>
        <v>0</v>
      </c>
      <c r="BH50" s="23">
        <f t="shared" si="27"/>
        <v>0</v>
      </c>
      <c r="BI50" s="23"/>
      <c r="BJ50" s="17">
        <f t="shared" si="28"/>
        <v>0</v>
      </c>
      <c r="BK50" s="17">
        <f t="shared" si="29"/>
        <v>0</v>
      </c>
      <c r="BL50" s="23"/>
      <c r="BM50" s="23">
        <f t="shared" si="30"/>
        <v>0</v>
      </c>
      <c r="BN50" s="23">
        <f t="shared" si="31"/>
        <v>0</v>
      </c>
      <c r="BO50" s="23">
        <f t="shared" si="32"/>
        <v>0</v>
      </c>
      <c r="BP50" s="23">
        <f t="shared" si="33"/>
        <v>0</v>
      </c>
      <c r="BQ50" s="23">
        <f t="shared" si="34"/>
        <v>0</v>
      </c>
      <c r="BR50" s="23">
        <f t="shared" si="35"/>
        <v>0</v>
      </c>
      <c r="BS50" s="23">
        <f t="shared" si="36"/>
        <v>0</v>
      </c>
      <c r="BT50" s="23">
        <f t="shared" si="37"/>
        <v>0</v>
      </c>
      <c r="BU50" s="23">
        <f t="shared" si="38"/>
        <v>0</v>
      </c>
      <c r="BV50" s="23">
        <f t="shared" si="39"/>
        <v>0</v>
      </c>
      <c r="BW50" s="23">
        <f t="shared" si="40"/>
        <v>0</v>
      </c>
      <c r="BX50" s="23">
        <f t="shared" si="41"/>
        <v>0</v>
      </c>
      <c r="BY50" s="23">
        <f t="shared" si="42"/>
        <v>0</v>
      </c>
      <c r="BZ50" s="23">
        <f t="shared" si="43"/>
        <v>0</v>
      </c>
      <c r="CA50" s="23">
        <f t="shared" si="44"/>
        <v>0</v>
      </c>
      <c r="CB50" s="23">
        <f t="shared" si="45"/>
        <v>0</v>
      </c>
      <c r="CC50" s="23"/>
      <c r="CD50" s="119"/>
    </row>
    <row r="51" ht="21.0" customHeight="1">
      <c r="A51" s="119"/>
      <c r="B51" s="90"/>
      <c r="C51" s="119"/>
      <c r="D51" s="332"/>
      <c r="E51" s="90"/>
      <c r="F51" s="92"/>
      <c r="G51" s="92"/>
      <c r="H51" s="92"/>
      <c r="I51" s="119"/>
      <c r="J51" s="119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119"/>
      <c r="V51" s="119"/>
      <c r="W51" s="119"/>
      <c r="X51" s="119"/>
      <c r="Y51" s="119"/>
      <c r="Z51" s="23"/>
      <c r="AA51" s="119"/>
      <c r="AB51" s="337"/>
      <c r="AC51" s="115"/>
      <c r="AD51" s="102"/>
      <c r="AE51" s="4"/>
      <c r="AF51" s="103"/>
      <c r="AG51" s="104"/>
      <c r="AH51" s="105"/>
      <c r="AI51" s="106"/>
      <c r="AJ51" s="109"/>
      <c r="AK51" s="111"/>
      <c r="AL51" s="338"/>
      <c r="AM51" s="339"/>
      <c r="AN51" s="340"/>
      <c r="AO51" s="101"/>
      <c r="AP51" s="445"/>
      <c r="AQ51" s="101"/>
      <c r="AR51" s="115"/>
      <c r="AS51" s="341"/>
      <c r="AT51" s="115"/>
      <c r="AU51" s="341"/>
      <c r="AV51" s="115"/>
      <c r="AW51" s="341"/>
      <c r="AX51" s="115"/>
      <c r="AY51" s="341"/>
      <c r="AZ51" s="119"/>
      <c r="BA51" s="23">
        <f t="shared" si="20"/>
        <v>0</v>
      </c>
      <c r="BB51" s="23">
        <f t="shared" si="21"/>
        <v>0</v>
      </c>
      <c r="BC51" s="23">
        <f t="shared" si="22"/>
        <v>0</v>
      </c>
      <c r="BD51" s="23">
        <f t="shared" si="23"/>
        <v>0</v>
      </c>
      <c r="BE51" s="23">
        <f t="shared" si="24"/>
        <v>0</v>
      </c>
      <c r="BF51" s="23">
        <f t="shared" si="25"/>
        <v>0</v>
      </c>
      <c r="BG51" s="23">
        <f t="shared" si="26"/>
        <v>0</v>
      </c>
      <c r="BH51" s="23">
        <f t="shared" si="27"/>
        <v>0</v>
      </c>
      <c r="BI51" s="17"/>
      <c r="BJ51" s="17">
        <f t="shared" si="28"/>
        <v>0</v>
      </c>
      <c r="BK51" s="17">
        <f t="shared" si="29"/>
        <v>0</v>
      </c>
      <c r="BL51" s="17"/>
      <c r="BM51" s="23">
        <f t="shared" si="30"/>
        <v>0</v>
      </c>
      <c r="BN51" s="23">
        <f t="shared" si="31"/>
        <v>0</v>
      </c>
      <c r="BO51" s="23">
        <f t="shared" si="32"/>
        <v>0</v>
      </c>
      <c r="BP51" s="23">
        <f t="shared" si="33"/>
        <v>0</v>
      </c>
      <c r="BQ51" s="23">
        <f t="shared" si="34"/>
        <v>0</v>
      </c>
      <c r="BR51" s="23">
        <f t="shared" si="35"/>
        <v>0</v>
      </c>
      <c r="BS51" s="23">
        <f t="shared" si="36"/>
        <v>0</v>
      </c>
      <c r="BT51" s="23">
        <f t="shared" si="37"/>
        <v>0</v>
      </c>
      <c r="BU51" s="23">
        <f t="shared" si="38"/>
        <v>0</v>
      </c>
      <c r="BV51" s="23">
        <f t="shared" si="39"/>
        <v>0</v>
      </c>
      <c r="BW51" s="23">
        <f t="shared" si="40"/>
        <v>0</v>
      </c>
      <c r="BX51" s="23">
        <f t="shared" si="41"/>
        <v>0</v>
      </c>
      <c r="BY51" s="23">
        <f t="shared" si="42"/>
        <v>0</v>
      </c>
      <c r="BZ51" s="23">
        <f t="shared" si="43"/>
        <v>0</v>
      </c>
      <c r="CA51" s="23">
        <f t="shared" si="44"/>
        <v>0</v>
      </c>
      <c r="CB51" s="23">
        <f t="shared" si="45"/>
        <v>0</v>
      </c>
      <c r="CC51" s="17"/>
      <c r="CD51" s="119"/>
    </row>
    <row r="52" ht="21.0" customHeight="1">
      <c r="A52" s="119"/>
      <c r="B52" s="90"/>
      <c r="C52" s="119"/>
      <c r="D52" s="332"/>
      <c r="E52" s="90"/>
      <c r="F52" s="92"/>
      <c r="G52" s="92"/>
      <c r="H52" s="92"/>
      <c r="I52" s="119"/>
      <c r="J52" s="119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119"/>
      <c r="V52" s="119"/>
      <c r="W52" s="119"/>
      <c r="X52" s="119"/>
      <c r="Y52" s="119"/>
      <c r="Z52" s="23"/>
      <c r="AA52" s="119"/>
      <c r="AB52" s="337"/>
      <c r="AC52" s="115"/>
      <c r="AD52" s="102"/>
      <c r="AE52" s="4"/>
      <c r="AF52" s="103"/>
      <c r="AG52" s="104"/>
      <c r="AH52" s="105"/>
      <c r="AI52" s="106"/>
      <c r="AJ52" s="109"/>
      <c r="AK52" s="111"/>
      <c r="AL52" s="338"/>
      <c r="AM52" s="339"/>
      <c r="AN52" s="340"/>
      <c r="AO52" s="101"/>
      <c r="AP52" s="445"/>
      <c r="AQ52" s="101"/>
      <c r="AR52" s="115"/>
      <c r="AS52" s="341"/>
      <c r="AT52" s="115"/>
      <c r="AU52" s="341"/>
      <c r="AV52" s="115"/>
      <c r="AW52" s="341"/>
      <c r="AX52" s="115"/>
      <c r="AY52" s="341"/>
      <c r="AZ52" s="119"/>
      <c r="BA52" s="23">
        <f t="shared" si="20"/>
        <v>0</v>
      </c>
      <c r="BB52" s="23">
        <f t="shared" si="21"/>
        <v>0</v>
      </c>
      <c r="BC52" s="23">
        <f t="shared" si="22"/>
        <v>0</v>
      </c>
      <c r="BD52" s="23">
        <f t="shared" si="23"/>
        <v>0</v>
      </c>
      <c r="BE52" s="23">
        <f t="shared" si="24"/>
        <v>0</v>
      </c>
      <c r="BF52" s="23">
        <f t="shared" si="25"/>
        <v>0</v>
      </c>
      <c r="BG52" s="23">
        <f t="shared" si="26"/>
        <v>0</v>
      </c>
      <c r="BH52" s="23">
        <f t="shared" si="27"/>
        <v>0</v>
      </c>
      <c r="BI52" s="17"/>
      <c r="BJ52" s="17">
        <f t="shared" si="28"/>
        <v>0</v>
      </c>
      <c r="BK52" s="17">
        <f t="shared" si="29"/>
        <v>0</v>
      </c>
      <c r="BL52" s="17"/>
      <c r="BM52" s="23">
        <f t="shared" si="30"/>
        <v>0</v>
      </c>
      <c r="BN52" s="23">
        <f t="shared" si="31"/>
        <v>0</v>
      </c>
      <c r="BO52" s="23">
        <f t="shared" si="32"/>
        <v>0</v>
      </c>
      <c r="BP52" s="23">
        <f t="shared" si="33"/>
        <v>0</v>
      </c>
      <c r="BQ52" s="23">
        <f t="shared" si="34"/>
        <v>0</v>
      </c>
      <c r="BR52" s="23">
        <f t="shared" si="35"/>
        <v>0</v>
      </c>
      <c r="BS52" s="23">
        <f t="shared" si="36"/>
        <v>0</v>
      </c>
      <c r="BT52" s="23">
        <f t="shared" si="37"/>
        <v>0</v>
      </c>
      <c r="BU52" s="23">
        <f t="shared" si="38"/>
        <v>0</v>
      </c>
      <c r="BV52" s="23">
        <f t="shared" si="39"/>
        <v>0</v>
      </c>
      <c r="BW52" s="23">
        <f t="shared" si="40"/>
        <v>0</v>
      </c>
      <c r="BX52" s="23">
        <f t="shared" si="41"/>
        <v>0</v>
      </c>
      <c r="BY52" s="23">
        <f t="shared" si="42"/>
        <v>0</v>
      </c>
      <c r="BZ52" s="23">
        <f t="shared" si="43"/>
        <v>0</v>
      </c>
      <c r="CA52" s="23">
        <f t="shared" si="44"/>
        <v>0</v>
      </c>
      <c r="CB52" s="23">
        <f t="shared" si="45"/>
        <v>0</v>
      </c>
      <c r="CC52" s="17"/>
      <c r="CD52" s="119"/>
    </row>
    <row r="53" ht="21.0" customHeight="1">
      <c r="A53" s="119"/>
      <c r="B53" s="90"/>
      <c r="C53" s="119"/>
      <c r="D53" s="332"/>
      <c r="E53" s="90"/>
      <c r="F53" s="92"/>
      <c r="G53" s="92"/>
      <c r="H53" s="92"/>
      <c r="I53" s="119"/>
      <c r="J53" s="119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119"/>
      <c r="V53" s="119"/>
      <c r="W53" s="119"/>
      <c r="X53" s="119"/>
      <c r="Y53" s="119"/>
      <c r="Z53" s="23"/>
      <c r="AA53" s="119"/>
      <c r="AB53" s="337"/>
      <c r="AC53" s="115"/>
      <c r="AD53" s="102"/>
      <c r="AE53" s="4"/>
      <c r="AF53" s="103"/>
      <c r="AG53" s="104"/>
      <c r="AH53" s="105"/>
      <c r="AI53" s="106"/>
      <c r="AJ53" s="109"/>
      <c r="AK53" s="111"/>
      <c r="AL53" s="338"/>
      <c r="AM53" s="339"/>
      <c r="AN53" s="340"/>
      <c r="AO53" s="101"/>
      <c r="AP53" s="445"/>
      <c r="AQ53" s="101"/>
      <c r="AR53" s="115"/>
      <c r="AS53" s="341"/>
      <c r="AT53" s="115"/>
      <c r="AU53" s="341"/>
      <c r="AV53" s="115"/>
      <c r="AW53" s="341"/>
      <c r="AX53" s="115"/>
      <c r="AY53" s="341"/>
      <c r="AZ53" s="119"/>
      <c r="BA53" s="23">
        <f t="shared" si="20"/>
        <v>0</v>
      </c>
      <c r="BB53" s="23">
        <f t="shared" si="21"/>
        <v>0</v>
      </c>
      <c r="BC53" s="23">
        <f t="shared" si="22"/>
        <v>0</v>
      </c>
      <c r="BD53" s="23">
        <f t="shared" si="23"/>
        <v>0</v>
      </c>
      <c r="BE53" s="23">
        <f t="shared" si="24"/>
        <v>0</v>
      </c>
      <c r="BF53" s="23">
        <f t="shared" si="25"/>
        <v>0</v>
      </c>
      <c r="BG53" s="23">
        <f t="shared" si="26"/>
        <v>0</v>
      </c>
      <c r="BH53" s="23">
        <f t="shared" si="27"/>
        <v>0</v>
      </c>
      <c r="BI53" s="17"/>
      <c r="BJ53" s="17">
        <f t="shared" si="28"/>
        <v>0</v>
      </c>
      <c r="BK53" s="17">
        <f t="shared" si="29"/>
        <v>0</v>
      </c>
      <c r="BL53" s="17"/>
      <c r="BM53" s="23">
        <f t="shared" si="30"/>
        <v>0</v>
      </c>
      <c r="BN53" s="23">
        <f t="shared" si="31"/>
        <v>0</v>
      </c>
      <c r="BO53" s="23">
        <f t="shared" si="32"/>
        <v>0</v>
      </c>
      <c r="BP53" s="23">
        <f t="shared" si="33"/>
        <v>0</v>
      </c>
      <c r="BQ53" s="23">
        <f t="shared" si="34"/>
        <v>0</v>
      </c>
      <c r="BR53" s="23">
        <f t="shared" si="35"/>
        <v>0</v>
      </c>
      <c r="BS53" s="23">
        <f t="shared" si="36"/>
        <v>0</v>
      </c>
      <c r="BT53" s="23">
        <f t="shared" si="37"/>
        <v>0</v>
      </c>
      <c r="BU53" s="23">
        <f t="shared" si="38"/>
        <v>0</v>
      </c>
      <c r="BV53" s="23">
        <f t="shared" si="39"/>
        <v>0</v>
      </c>
      <c r="BW53" s="23">
        <f t="shared" si="40"/>
        <v>0</v>
      </c>
      <c r="BX53" s="23">
        <f t="shared" si="41"/>
        <v>0</v>
      </c>
      <c r="BY53" s="23">
        <f t="shared" si="42"/>
        <v>0</v>
      </c>
      <c r="BZ53" s="23">
        <f t="shared" si="43"/>
        <v>0</v>
      </c>
      <c r="CA53" s="23">
        <f t="shared" si="44"/>
        <v>0</v>
      </c>
      <c r="CB53" s="23">
        <f t="shared" si="45"/>
        <v>0</v>
      </c>
      <c r="CC53" s="17"/>
      <c r="CD53" s="119"/>
    </row>
    <row r="54" ht="21.0" customHeight="1">
      <c r="A54" s="119"/>
      <c r="B54" s="90"/>
      <c r="C54" s="119"/>
      <c r="D54" s="332"/>
      <c r="E54" s="90"/>
      <c r="F54" s="92"/>
      <c r="G54" s="92"/>
      <c r="H54" s="92"/>
      <c r="I54" s="119"/>
      <c r="J54" s="119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119"/>
      <c r="V54" s="119"/>
      <c r="W54" s="119"/>
      <c r="X54" s="119"/>
      <c r="Y54" s="119"/>
      <c r="Z54" s="23"/>
      <c r="AA54" s="119"/>
      <c r="AB54" s="337"/>
      <c r="AC54" s="115"/>
      <c r="AD54" s="102"/>
      <c r="AE54" s="4"/>
      <c r="AF54" s="103"/>
      <c r="AG54" s="104"/>
      <c r="AH54" s="105"/>
      <c r="AI54" s="106"/>
      <c r="AJ54" s="109"/>
      <c r="AK54" s="111"/>
      <c r="AL54" s="338"/>
      <c r="AM54" s="339"/>
      <c r="AN54" s="340"/>
      <c r="AO54" s="101"/>
      <c r="AP54" s="445"/>
      <c r="AQ54" s="101"/>
      <c r="AR54" s="115"/>
      <c r="AS54" s="341"/>
      <c r="AT54" s="115"/>
      <c r="AU54" s="341"/>
      <c r="AV54" s="115"/>
      <c r="AW54" s="341"/>
      <c r="AX54" s="115"/>
      <c r="AY54" s="341"/>
      <c r="AZ54" s="119"/>
      <c r="BA54" s="23">
        <f t="shared" si="20"/>
        <v>0</v>
      </c>
      <c r="BB54" s="23">
        <f t="shared" si="21"/>
        <v>0</v>
      </c>
      <c r="BC54" s="23">
        <f t="shared" si="22"/>
        <v>0</v>
      </c>
      <c r="BD54" s="23">
        <f t="shared" si="23"/>
        <v>0</v>
      </c>
      <c r="BE54" s="23">
        <f t="shared" si="24"/>
        <v>0</v>
      </c>
      <c r="BF54" s="23">
        <f t="shared" si="25"/>
        <v>0</v>
      </c>
      <c r="BG54" s="23">
        <f t="shared" si="26"/>
        <v>0</v>
      </c>
      <c r="BH54" s="23">
        <f t="shared" si="27"/>
        <v>0</v>
      </c>
      <c r="BI54" s="17"/>
      <c r="BJ54" s="17">
        <f t="shared" si="28"/>
        <v>0</v>
      </c>
      <c r="BK54" s="17">
        <f t="shared" si="29"/>
        <v>0</v>
      </c>
      <c r="BL54" s="17"/>
      <c r="BM54" s="23">
        <f t="shared" si="30"/>
        <v>0</v>
      </c>
      <c r="BN54" s="23">
        <f t="shared" si="31"/>
        <v>0</v>
      </c>
      <c r="BO54" s="23">
        <f t="shared" si="32"/>
        <v>0</v>
      </c>
      <c r="BP54" s="23">
        <f t="shared" si="33"/>
        <v>0</v>
      </c>
      <c r="BQ54" s="23">
        <f t="shared" si="34"/>
        <v>0</v>
      </c>
      <c r="BR54" s="23">
        <f t="shared" si="35"/>
        <v>0</v>
      </c>
      <c r="BS54" s="23">
        <f t="shared" si="36"/>
        <v>0</v>
      </c>
      <c r="BT54" s="23">
        <f t="shared" si="37"/>
        <v>0</v>
      </c>
      <c r="BU54" s="23">
        <f t="shared" si="38"/>
        <v>0</v>
      </c>
      <c r="BV54" s="23">
        <f t="shared" si="39"/>
        <v>0</v>
      </c>
      <c r="BW54" s="23">
        <f t="shared" si="40"/>
        <v>0</v>
      </c>
      <c r="BX54" s="23">
        <f t="shared" si="41"/>
        <v>0</v>
      </c>
      <c r="BY54" s="23">
        <f t="shared" si="42"/>
        <v>0</v>
      </c>
      <c r="BZ54" s="23">
        <f t="shared" si="43"/>
        <v>0</v>
      </c>
      <c r="CA54" s="23">
        <f t="shared" si="44"/>
        <v>0</v>
      </c>
      <c r="CB54" s="23">
        <f t="shared" si="45"/>
        <v>0</v>
      </c>
      <c r="CC54" s="17"/>
      <c r="CD54" s="119"/>
    </row>
    <row r="55" ht="21.0" customHeight="1">
      <c r="A55" s="119"/>
      <c r="B55" s="90"/>
      <c r="C55" s="119"/>
      <c r="D55" s="332"/>
      <c r="E55" s="90"/>
      <c r="F55" s="92"/>
      <c r="G55" s="92"/>
      <c r="H55" s="92"/>
      <c r="I55" s="119"/>
      <c r="J55" s="119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19"/>
      <c r="V55" s="119"/>
      <c r="W55" s="119"/>
      <c r="X55" s="119"/>
      <c r="Y55" s="119"/>
      <c r="Z55" s="23"/>
      <c r="AA55" s="119"/>
      <c r="AB55" s="337"/>
      <c r="AC55" s="115"/>
      <c r="AD55" s="102"/>
      <c r="AE55" s="4"/>
      <c r="AF55" s="103"/>
      <c r="AG55" s="104"/>
      <c r="AH55" s="105"/>
      <c r="AI55" s="106"/>
      <c r="AJ55" s="109"/>
      <c r="AK55" s="111"/>
      <c r="AL55" s="338"/>
      <c r="AM55" s="339"/>
      <c r="AN55" s="340"/>
      <c r="AO55" s="101"/>
      <c r="AP55" s="445"/>
      <c r="AQ55" s="101"/>
      <c r="AR55" s="115"/>
      <c r="AS55" s="341"/>
      <c r="AT55" s="115"/>
      <c r="AU55" s="341"/>
      <c r="AV55" s="115"/>
      <c r="AW55" s="341"/>
      <c r="AX55" s="115"/>
      <c r="AY55" s="341"/>
      <c r="AZ55" s="119"/>
      <c r="BA55" s="23">
        <f t="shared" si="20"/>
        <v>0</v>
      </c>
      <c r="BB55" s="23">
        <f t="shared" si="21"/>
        <v>0</v>
      </c>
      <c r="BC55" s="23">
        <f t="shared" si="22"/>
        <v>0</v>
      </c>
      <c r="BD55" s="23">
        <f t="shared" si="23"/>
        <v>0</v>
      </c>
      <c r="BE55" s="23">
        <f t="shared" si="24"/>
        <v>0</v>
      </c>
      <c r="BF55" s="23">
        <f t="shared" si="25"/>
        <v>0</v>
      </c>
      <c r="BG55" s="23">
        <f t="shared" si="26"/>
        <v>0</v>
      </c>
      <c r="BH55" s="23">
        <f t="shared" si="27"/>
        <v>0</v>
      </c>
      <c r="BI55" s="23"/>
      <c r="BJ55" s="17">
        <f t="shared" si="28"/>
        <v>0</v>
      </c>
      <c r="BK55" s="17">
        <f t="shared" si="29"/>
        <v>0</v>
      </c>
      <c r="BL55" s="23"/>
      <c r="BM55" s="23">
        <f t="shared" si="30"/>
        <v>0</v>
      </c>
      <c r="BN55" s="23">
        <f t="shared" si="31"/>
        <v>0</v>
      </c>
      <c r="BO55" s="23">
        <f t="shared" si="32"/>
        <v>0</v>
      </c>
      <c r="BP55" s="23">
        <f t="shared" si="33"/>
        <v>0</v>
      </c>
      <c r="BQ55" s="23">
        <f t="shared" si="34"/>
        <v>0</v>
      </c>
      <c r="BR55" s="23">
        <f t="shared" si="35"/>
        <v>0</v>
      </c>
      <c r="BS55" s="23">
        <f t="shared" si="36"/>
        <v>0</v>
      </c>
      <c r="BT55" s="23">
        <f t="shared" si="37"/>
        <v>0</v>
      </c>
      <c r="BU55" s="23">
        <f t="shared" si="38"/>
        <v>0</v>
      </c>
      <c r="BV55" s="23">
        <f t="shared" si="39"/>
        <v>0</v>
      </c>
      <c r="BW55" s="23">
        <f t="shared" si="40"/>
        <v>0</v>
      </c>
      <c r="BX55" s="23">
        <f t="shared" si="41"/>
        <v>0</v>
      </c>
      <c r="BY55" s="23">
        <f t="shared" si="42"/>
        <v>0</v>
      </c>
      <c r="BZ55" s="23">
        <f t="shared" si="43"/>
        <v>0</v>
      </c>
      <c r="CA55" s="23">
        <f t="shared" si="44"/>
        <v>0</v>
      </c>
      <c r="CB55" s="23">
        <f t="shared" si="45"/>
        <v>0</v>
      </c>
      <c r="CC55" s="23"/>
      <c r="CD55" s="119"/>
    </row>
    <row r="56" ht="21.0" customHeight="1">
      <c r="A56" s="119"/>
      <c r="B56" s="90"/>
      <c r="C56" s="119"/>
      <c r="D56" s="332"/>
      <c r="E56" s="90"/>
      <c r="F56" s="92"/>
      <c r="G56" s="92"/>
      <c r="H56" s="92"/>
      <c r="I56" s="119"/>
      <c r="J56" s="119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119"/>
      <c r="V56" s="119"/>
      <c r="W56" s="119"/>
      <c r="X56" s="119"/>
      <c r="Y56" s="119"/>
      <c r="Z56" s="23"/>
      <c r="AA56" s="119"/>
      <c r="AB56" s="337"/>
      <c r="AC56" s="115"/>
      <c r="AD56" s="102"/>
      <c r="AE56" s="4"/>
      <c r="AF56" s="103"/>
      <c r="AG56" s="104"/>
      <c r="AH56" s="105"/>
      <c r="AI56" s="106"/>
      <c r="AJ56" s="109"/>
      <c r="AK56" s="111"/>
      <c r="AL56" s="338"/>
      <c r="AM56" s="339"/>
      <c r="AN56" s="340"/>
      <c r="AO56" s="101"/>
      <c r="AP56" s="445"/>
      <c r="AQ56" s="101"/>
      <c r="AR56" s="115"/>
      <c r="AS56" s="341"/>
      <c r="AT56" s="115"/>
      <c r="AU56" s="341"/>
      <c r="AV56" s="115"/>
      <c r="AW56" s="341"/>
      <c r="AX56" s="115"/>
      <c r="AY56" s="341"/>
      <c r="AZ56" s="119"/>
      <c r="BA56" s="23">
        <f t="shared" si="20"/>
        <v>0</v>
      </c>
      <c r="BB56" s="23">
        <f t="shared" si="21"/>
        <v>0</v>
      </c>
      <c r="BC56" s="23">
        <f t="shared" si="22"/>
        <v>0</v>
      </c>
      <c r="BD56" s="23">
        <f t="shared" si="23"/>
        <v>0</v>
      </c>
      <c r="BE56" s="23">
        <f t="shared" si="24"/>
        <v>0</v>
      </c>
      <c r="BF56" s="23">
        <f t="shared" si="25"/>
        <v>0</v>
      </c>
      <c r="BG56" s="23">
        <f t="shared" si="26"/>
        <v>0</v>
      </c>
      <c r="BH56" s="23">
        <f t="shared" si="27"/>
        <v>0</v>
      </c>
      <c r="BI56" s="23"/>
      <c r="BJ56" s="17">
        <f t="shared" si="28"/>
        <v>0</v>
      </c>
      <c r="BK56" s="17">
        <f t="shared" si="29"/>
        <v>0</v>
      </c>
      <c r="BL56" s="23"/>
      <c r="BM56" s="23">
        <f t="shared" si="30"/>
        <v>0</v>
      </c>
      <c r="BN56" s="23">
        <f t="shared" si="31"/>
        <v>0</v>
      </c>
      <c r="BO56" s="23">
        <f t="shared" si="32"/>
        <v>0</v>
      </c>
      <c r="BP56" s="23">
        <f t="shared" si="33"/>
        <v>0</v>
      </c>
      <c r="BQ56" s="23">
        <f t="shared" si="34"/>
        <v>0</v>
      </c>
      <c r="BR56" s="23">
        <f t="shared" si="35"/>
        <v>0</v>
      </c>
      <c r="BS56" s="23">
        <f t="shared" si="36"/>
        <v>0</v>
      </c>
      <c r="BT56" s="23">
        <f t="shared" si="37"/>
        <v>0</v>
      </c>
      <c r="BU56" s="23">
        <f t="shared" si="38"/>
        <v>0</v>
      </c>
      <c r="BV56" s="23">
        <f t="shared" si="39"/>
        <v>0</v>
      </c>
      <c r="BW56" s="23">
        <f t="shared" si="40"/>
        <v>0</v>
      </c>
      <c r="BX56" s="23">
        <f t="shared" si="41"/>
        <v>0</v>
      </c>
      <c r="BY56" s="23">
        <f t="shared" si="42"/>
        <v>0</v>
      </c>
      <c r="BZ56" s="23">
        <f t="shared" si="43"/>
        <v>0</v>
      </c>
      <c r="CA56" s="23">
        <f t="shared" si="44"/>
        <v>0</v>
      </c>
      <c r="CB56" s="23">
        <f t="shared" si="45"/>
        <v>0</v>
      </c>
      <c r="CC56" s="23"/>
      <c r="CD56" s="119"/>
    </row>
    <row r="57" ht="21.0" customHeight="1">
      <c r="A57" s="119"/>
      <c r="B57" s="90"/>
      <c r="C57" s="119"/>
      <c r="D57" s="332"/>
      <c r="E57" s="90"/>
      <c r="F57" s="92"/>
      <c r="G57" s="92"/>
      <c r="H57" s="92"/>
      <c r="I57" s="119"/>
      <c r="J57" s="119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119"/>
      <c r="V57" s="119"/>
      <c r="W57" s="119"/>
      <c r="X57" s="119"/>
      <c r="Y57" s="119"/>
      <c r="Z57" s="23"/>
      <c r="AA57" s="119"/>
      <c r="AB57" s="337"/>
      <c r="AC57" s="115"/>
      <c r="AD57" s="102"/>
      <c r="AE57" s="4"/>
      <c r="AF57" s="103"/>
      <c r="AG57" s="104"/>
      <c r="AH57" s="105"/>
      <c r="AI57" s="106"/>
      <c r="AJ57" s="109"/>
      <c r="AK57" s="111"/>
      <c r="AL57" s="338"/>
      <c r="AM57" s="339"/>
      <c r="AN57" s="340"/>
      <c r="AO57" s="101"/>
      <c r="AP57" s="445"/>
      <c r="AQ57" s="101"/>
      <c r="AR57" s="115"/>
      <c r="AS57" s="341"/>
      <c r="AT57" s="115"/>
      <c r="AU57" s="341"/>
      <c r="AV57" s="115"/>
      <c r="AW57" s="341"/>
      <c r="AX57" s="115"/>
      <c r="AY57" s="341"/>
      <c r="AZ57" s="119"/>
      <c r="BA57" s="23">
        <f t="shared" si="20"/>
        <v>0</v>
      </c>
      <c r="BB57" s="23">
        <f t="shared" si="21"/>
        <v>0</v>
      </c>
      <c r="BC57" s="23">
        <f t="shared" si="22"/>
        <v>0</v>
      </c>
      <c r="BD57" s="23">
        <f t="shared" si="23"/>
        <v>0</v>
      </c>
      <c r="BE57" s="23">
        <f t="shared" si="24"/>
        <v>0</v>
      </c>
      <c r="BF57" s="23">
        <f t="shared" si="25"/>
        <v>0</v>
      </c>
      <c r="BG57" s="23">
        <f t="shared" si="26"/>
        <v>0</v>
      </c>
      <c r="BH57" s="23">
        <f t="shared" si="27"/>
        <v>0</v>
      </c>
      <c r="BI57" s="17"/>
      <c r="BJ57" s="17">
        <f t="shared" si="28"/>
        <v>0</v>
      </c>
      <c r="BK57" s="17">
        <f t="shared" si="29"/>
        <v>0</v>
      </c>
      <c r="BL57" s="17"/>
      <c r="BM57" s="23">
        <f t="shared" si="30"/>
        <v>0</v>
      </c>
      <c r="BN57" s="23">
        <f t="shared" si="31"/>
        <v>0</v>
      </c>
      <c r="BO57" s="23">
        <f t="shared" si="32"/>
        <v>0</v>
      </c>
      <c r="BP57" s="23">
        <f t="shared" si="33"/>
        <v>0</v>
      </c>
      <c r="BQ57" s="23">
        <f t="shared" si="34"/>
        <v>0</v>
      </c>
      <c r="BR57" s="23">
        <f t="shared" si="35"/>
        <v>0</v>
      </c>
      <c r="BS57" s="23">
        <f t="shared" si="36"/>
        <v>0</v>
      </c>
      <c r="BT57" s="23">
        <f t="shared" si="37"/>
        <v>0</v>
      </c>
      <c r="BU57" s="23">
        <f t="shared" si="38"/>
        <v>0</v>
      </c>
      <c r="BV57" s="23">
        <f t="shared" si="39"/>
        <v>0</v>
      </c>
      <c r="BW57" s="23">
        <f t="shared" si="40"/>
        <v>0</v>
      </c>
      <c r="BX57" s="23">
        <f t="shared" si="41"/>
        <v>0</v>
      </c>
      <c r="BY57" s="23">
        <f t="shared" si="42"/>
        <v>0</v>
      </c>
      <c r="BZ57" s="23">
        <f t="shared" si="43"/>
        <v>0</v>
      </c>
      <c r="CA57" s="23">
        <f t="shared" si="44"/>
        <v>0</v>
      </c>
      <c r="CB57" s="23">
        <f t="shared" si="45"/>
        <v>0</v>
      </c>
      <c r="CC57" s="17"/>
      <c r="CD57" s="119"/>
    </row>
    <row r="58" ht="21.0" customHeight="1">
      <c r="A58" s="119"/>
      <c r="B58" s="90"/>
      <c r="C58" s="119"/>
      <c r="D58" s="332"/>
      <c r="E58" s="90"/>
      <c r="F58" s="92"/>
      <c r="G58" s="92"/>
      <c r="H58" s="92"/>
      <c r="I58" s="119"/>
      <c r="J58" s="119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119"/>
      <c r="V58" s="119"/>
      <c r="W58" s="119"/>
      <c r="X58" s="119"/>
      <c r="Y58" s="119"/>
      <c r="Z58" s="23"/>
      <c r="AA58" s="119"/>
      <c r="AB58" s="337"/>
      <c r="AC58" s="115"/>
      <c r="AD58" s="102"/>
      <c r="AE58" s="4"/>
      <c r="AF58" s="103"/>
      <c r="AG58" s="104"/>
      <c r="AH58" s="105"/>
      <c r="AI58" s="106"/>
      <c r="AJ58" s="109"/>
      <c r="AK58" s="111"/>
      <c r="AL58" s="338"/>
      <c r="AM58" s="339"/>
      <c r="AN58" s="340"/>
      <c r="AO58" s="101"/>
      <c r="AP58" s="445"/>
      <c r="AQ58" s="101"/>
      <c r="AR58" s="115"/>
      <c r="AS58" s="341"/>
      <c r="AT58" s="115"/>
      <c r="AU58" s="341"/>
      <c r="AV58" s="115"/>
      <c r="AW58" s="341"/>
      <c r="AX58" s="115"/>
      <c r="AY58" s="341"/>
      <c r="AZ58" s="119"/>
      <c r="BA58" s="23">
        <f t="shared" si="20"/>
        <v>0</v>
      </c>
      <c r="BB58" s="23">
        <f t="shared" si="21"/>
        <v>0</v>
      </c>
      <c r="BC58" s="23">
        <f t="shared" si="22"/>
        <v>0</v>
      </c>
      <c r="BD58" s="23">
        <f t="shared" si="23"/>
        <v>0</v>
      </c>
      <c r="BE58" s="23">
        <f t="shared" si="24"/>
        <v>0</v>
      </c>
      <c r="BF58" s="23">
        <f t="shared" si="25"/>
        <v>0</v>
      </c>
      <c r="BG58" s="23">
        <f t="shared" si="26"/>
        <v>0</v>
      </c>
      <c r="BH58" s="23">
        <f t="shared" si="27"/>
        <v>0</v>
      </c>
      <c r="BI58" s="17"/>
      <c r="BJ58" s="17">
        <f t="shared" si="28"/>
        <v>0</v>
      </c>
      <c r="BK58" s="17">
        <f t="shared" si="29"/>
        <v>0</v>
      </c>
      <c r="BL58" s="17"/>
      <c r="BM58" s="23">
        <f>IF(B58="sloper",IF(SUM(H58:U58)&gt;0,SUM(H58:U58),0),0)*E58</f>
        <v>0</v>
      </c>
      <c r="BN58" s="23">
        <f>IF(B58="footholds",IF(SUM(H58:U58)&gt;0,SUM(H58:U58),0),0)*E58</f>
        <v>0</v>
      </c>
      <c r="BO58" s="23">
        <f>IF(B58="micros",IF(SUM(H58:U58)&gt;0,SUM(H58:U58),0),0)*E58</f>
        <v>0</v>
      </c>
      <c r="BP58" s="23">
        <f>IF(B58="jug",IF(SUM(H58:U58)&gt;0,SUM(H58:U58),0),0)*E58</f>
        <v>0</v>
      </c>
      <c r="BQ58" s="23">
        <f>IF(B58="ledge",IF(SUM(H58:U58)&gt;0,SUM(H58:U58),0),0)*E58</f>
        <v>0</v>
      </c>
      <c r="BR58" s="23">
        <f>IF(B58="edge",IF(SUM(H58:U58)&gt;0,SUM(H58:U58),0),0)*E58</f>
        <v>0</v>
      </c>
      <c r="BS58" s="23">
        <f>IF(B58="crimp",IF(SUM(H58:U58)&gt;0,SUM(H58:U58),0),0)*E58</f>
        <v>0</v>
      </c>
      <c r="BT58" s="23">
        <f>IF(B58="incut",IF(SUM(H58:U58)&gt;0,SUM(H58:U58),0),0)*E58</f>
        <v>0</v>
      </c>
      <c r="BU58" s="23">
        <f>IF(B58="dish",IF(SUM(H58:U58)&gt;0,SUM(H58:U58),0),0)*E58</f>
        <v>0</v>
      </c>
      <c r="BV58" s="23">
        <f>IF(B58="pinch",IF(SUM(H58:U58)&gt;0,SUM(H58:U58),0),0)*E58</f>
        <v>0</v>
      </c>
      <c r="BW58" s="23">
        <f>IF(B58="pocket",IF(SUM(H58:U58)&gt;0,SUM(H58:U58),0),0)*E58</f>
        <v>0</v>
      </c>
      <c r="BX58" s="23">
        <f>IF(B58="insert",IF(SUM(H58:U58)&gt;0,SUM(H58:U58),0),0)*E58</f>
        <v>0</v>
      </c>
      <c r="BY58" s="23">
        <f>IF(B58="feature",IF(SUM(H58:U58)&gt;0,SUM(H58:U58),0),0)*E58</f>
        <v>0</v>
      </c>
      <c r="BZ58" s="23">
        <f>IF(B58="scoop",IF(SUM(H58:U58)&gt;0,SUM(H58:U58),0),0)*E58</f>
        <v>0</v>
      </c>
      <c r="CA58" s="23">
        <f>IF(B58="positive",IF(SUM(H58:U58)&gt;0,SUM(H58:U58),0),0)*E58</f>
        <v>0</v>
      </c>
      <c r="CB58" s="23">
        <f>IF(B58="various",IF(SUM(H58:U58)&gt;0,SUM(H58:U58),0),0)*E58</f>
        <v>0</v>
      </c>
      <c r="CC58" s="17"/>
      <c r="CD58" s="119"/>
    </row>
    <row r="59" ht="21.0" customHeight="1">
      <c r="A59" s="119"/>
      <c r="B59" s="90"/>
      <c r="C59" s="119"/>
      <c r="D59" s="332"/>
      <c r="E59" s="90"/>
      <c r="F59" s="92"/>
      <c r="G59" s="92"/>
      <c r="H59" s="92"/>
      <c r="I59" s="119"/>
      <c r="J59" s="119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119"/>
      <c r="V59" s="119"/>
      <c r="W59" s="119"/>
      <c r="X59" s="119"/>
      <c r="Y59" s="119"/>
      <c r="Z59" s="23"/>
      <c r="AA59" s="119"/>
      <c r="AB59" s="337"/>
      <c r="AC59" s="115"/>
      <c r="AD59" s="102"/>
      <c r="AE59" s="4"/>
      <c r="AF59" s="103"/>
      <c r="AG59" s="104"/>
      <c r="AH59" s="105"/>
      <c r="AI59" s="106"/>
      <c r="AJ59" s="109"/>
      <c r="AK59" s="111"/>
      <c r="AL59" s="338"/>
      <c r="AM59" s="339"/>
      <c r="AN59" s="340"/>
      <c r="AO59" s="101"/>
      <c r="AP59" s="445"/>
      <c r="AQ59" s="101"/>
      <c r="AR59" s="115"/>
      <c r="AS59" s="341"/>
      <c r="AT59" s="115"/>
      <c r="AU59" s="341"/>
      <c r="AV59" s="115"/>
      <c r="AW59" s="341"/>
      <c r="AX59" s="115"/>
      <c r="AY59" s="341"/>
      <c r="AZ59" s="119"/>
      <c r="CD59" s="119"/>
    </row>
    <row r="60" ht="21.0" customHeight="1">
      <c r="A60" s="119"/>
      <c r="B60" s="90"/>
      <c r="C60" s="119"/>
      <c r="D60" s="332"/>
      <c r="E60" s="90"/>
      <c r="F60" s="92"/>
      <c r="G60" s="92"/>
      <c r="H60" s="92"/>
      <c r="I60" s="119"/>
      <c r="J60" s="119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119"/>
      <c r="V60" s="119"/>
      <c r="W60" s="119"/>
      <c r="X60" s="119"/>
      <c r="Y60" s="119"/>
      <c r="Z60" s="23"/>
      <c r="AA60" s="119"/>
      <c r="AB60" s="337"/>
      <c r="AC60" s="115"/>
      <c r="AD60" s="102"/>
      <c r="AE60" s="4"/>
      <c r="AF60" s="103"/>
      <c r="AG60" s="104"/>
      <c r="AH60" s="105"/>
      <c r="AI60" s="106"/>
      <c r="AJ60" s="109"/>
      <c r="AK60" s="111"/>
      <c r="AL60" s="338"/>
      <c r="AM60" s="339"/>
      <c r="AN60" s="340"/>
      <c r="AO60" s="101"/>
      <c r="AP60" s="445"/>
      <c r="AQ60" s="101"/>
      <c r="AR60" s="115"/>
      <c r="AS60" s="341"/>
      <c r="AT60" s="115"/>
      <c r="AU60" s="341"/>
      <c r="AV60" s="115"/>
      <c r="AW60" s="341"/>
      <c r="AX60" s="115"/>
      <c r="AY60" s="341"/>
      <c r="AZ60" s="119"/>
      <c r="CD60" s="119"/>
    </row>
    <row r="61" ht="21.0" customHeight="1">
      <c r="A61" s="119"/>
      <c r="B61" s="90"/>
      <c r="C61" s="119"/>
      <c r="D61" s="332"/>
      <c r="E61" s="90"/>
      <c r="F61" s="92"/>
      <c r="G61" s="92"/>
      <c r="H61" s="92"/>
      <c r="I61" s="119"/>
      <c r="J61" s="119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119"/>
      <c r="V61" s="119"/>
      <c r="W61" s="119"/>
      <c r="X61" s="119"/>
      <c r="Y61" s="119"/>
      <c r="Z61" s="23"/>
      <c r="AA61" s="119"/>
      <c r="AB61" s="337"/>
      <c r="AC61" s="115"/>
      <c r="AD61" s="102"/>
      <c r="AE61" s="4"/>
      <c r="AF61" s="103"/>
      <c r="AG61" s="104"/>
      <c r="AH61" s="105"/>
      <c r="AI61" s="106"/>
      <c r="AJ61" s="109"/>
      <c r="AK61" s="111"/>
      <c r="AL61" s="338"/>
      <c r="AM61" s="339"/>
      <c r="AN61" s="340"/>
      <c r="AO61" s="101"/>
      <c r="AP61" s="445"/>
      <c r="AQ61" s="101"/>
      <c r="AR61" s="115"/>
      <c r="AS61" s="341"/>
      <c r="AT61" s="115"/>
      <c r="AU61" s="341"/>
      <c r="AV61" s="115"/>
      <c r="AW61" s="341"/>
      <c r="AX61" s="115"/>
      <c r="AY61" s="341"/>
      <c r="AZ61" s="119"/>
      <c r="CD61" s="119"/>
    </row>
    <row r="62" ht="21.0" customHeight="1">
      <c r="A62" s="119"/>
      <c r="B62" s="90"/>
      <c r="C62" s="119"/>
      <c r="D62" s="332"/>
      <c r="E62" s="90"/>
      <c r="F62" s="92"/>
      <c r="G62" s="92"/>
      <c r="H62" s="92"/>
      <c r="I62" s="119"/>
      <c r="J62" s="119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119"/>
      <c r="V62" s="119"/>
      <c r="W62" s="119"/>
      <c r="X62" s="119"/>
      <c r="Y62" s="119"/>
      <c r="Z62" s="23"/>
      <c r="AA62" s="119"/>
      <c r="AB62" s="337"/>
      <c r="AC62" s="115"/>
      <c r="AD62" s="102"/>
      <c r="AE62" s="4"/>
      <c r="AF62" s="103"/>
      <c r="AG62" s="104"/>
      <c r="AH62" s="105"/>
      <c r="AI62" s="106"/>
      <c r="AJ62" s="109"/>
      <c r="AK62" s="111"/>
      <c r="AL62" s="338"/>
      <c r="AM62" s="339"/>
      <c r="AN62" s="340"/>
      <c r="AO62" s="101"/>
      <c r="AP62" s="445"/>
      <c r="AQ62" s="101"/>
      <c r="AR62" s="115"/>
      <c r="AS62" s="341"/>
      <c r="AT62" s="115"/>
      <c r="AU62" s="341"/>
      <c r="AV62" s="115"/>
      <c r="AW62" s="341"/>
      <c r="AX62" s="115"/>
      <c r="AY62" s="341"/>
      <c r="AZ62" s="119"/>
      <c r="CD62" s="119"/>
    </row>
    <row r="63" ht="21.0" customHeight="1">
      <c r="A63" s="119"/>
      <c r="B63" s="90"/>
      <c r="C63" s="119"/>
      <c r="D63" s="332"/>
      <c r="E63" s="90"/>
      <c r="F63" s="92"/>
      <c r="G63" s="92"/>
      <c r="H63" s="92"/>
      <c r="I63" s="119"/>
      <c r="J63" s="119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119"/>
      <c r="V63" s="119"/>
      <c r="W63" s="119"/>
      <c r="X63" s="119"/>
      <c r="Y63" s="119"/>
      <c r="Z63" s="23"/>
      <c r="AA63" s="119"/>
      <c r="AB63" s="337"/>
      <c r="AC63" s="115"/>
      <c r="AD63" s="102"/>
      <c r="AE63" s="4"/>
      <c r="AF63" s="103"/>
      <c r="AG63" s="104"/>
      <c r="AH63" s="105"/>
      <c r="AI63" s="106"/>
      <c r="AJ63" s="109"/>
      <c r="AK63" s="111"/>
      <c r="AL63" s="338"/>
      <c r="AM63" s="339"/>
      <c r="AN63" s="340"/>
      <c r="AO63" s="101"/>
      <c r="AP63" s="445"/>
      <c r="AQ63" s="101"/>
      <c r="AR63" s="115"/>
      <c r="AS63" s="341"/>
      <c r="AT63" s="115"/>
      <c r="AU63" s="341"/>
      <c r="AV63" s="115"/>
      <c r="AW63" s="341"/>
      <c r="AX63" s="115"/>
      <c r="AY63" s="341"/>
      <c r="AZ63" s="119"/>
      <c r="CD63" s="119"/>
    </row>
    <row r="64" ht="21.0" customHeight="1">
      <c r="A64" s="119"/>
      <c r="B64" s="90"/>
      <c r="C64" s="119"/>
      <c r="D64" s="332"/>
      <c r="E64" s="90"/>
      <c r="F64" s="92"/>
      <c r="G64" s="92"/>
      <c r="H64" s="92"/>
      <c r="I64" s="119"/>
      <c r="J64" s="119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119"/>
      <c r="V64" s="119"/>
      <c r="W64" s="119"/>
      <c r="X64" s="119"/>
      <c r="Y64" s="119"/>
      <c r="Z64" s="23"/>
      <c r="AA64" s="119"/>
      <c r="AB64" s="337"/>
      <c r="AC64" s="115"/>
      <c r="AD64" s="102"/>
      <c r="AE64" s="4"/>
      <c r="AF64" s="103"/>
      <c r="AG64" s="104"/>
      <c r="AH64" s="105"/>
      <c r="AI64" s="106"/>
      <c r="AJ64" s="109"/>
      <c r="AK64" s="111"/>
      <c r="AL64" s="338"/>
      <c r="AM64" s="339"/>
      <c r="AN64" s="340"/>
      <c r="AO64" s="101"/>
      <c r="AP64" s="445"/>
      <c r="AQ64" s="101"/>
      <c r="AR64" s="115"/>
      <c r="AS64" s="341"/>
      <c r="AT64" s="115"/>
      <c r="AU64" s="341"/>
      <c r="AV64" s="115"/>
      <c r="AW64" s="341"/>
      <c r="AX64" s="115"/>
      <c r="AY64" s="341"/>
      <c r="AZ64" s="119"/>
      <c r="CD64" s="119"/>
    </row>
    <row r="65" ht="21.0" customHeight="1">
      <c r="A65" s="119"/>
      <c r="B65" s="90"/>
      <c r="C65" s="119"/>
      <c r="D65" s="332"/>
      <c r="E65" s="90"/>
      <c r="F65" s="92"/>
      <c r="G65" s="92"/>
      <c r="H65" s="92"/>
      <c r="I65" s="119"/>
      <c r="J65" s="119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119"/>
      <c r="V65" s="119"/>
      <c r="W65" s="119"/>
      <c r="X65" s="119"/>
      <c r="Y65" s="119"/>
      <c r="Z65" s="23"/>
      <c r="AA65" s="119"/>
      <c r="AB65" s="337"/>
      <c r="AC65" s="115"/>
      <c r="AD65" s="102"/>
      <c r="AE65" s="4"/>
      <c r="AF65" s="103"/>
      <c r="AG65" s="104"/>
      <c r="AH65" s="105"/>
      <c r="AI65" s="106"/>
      <c r="AJ65" s="109"/>
      <c r="AK65" s="111"/>
      <c r="AL65" s="338"/>
      <c r="AM65" s="339"/>
      <c r="AN65" s="340"/>
      <c r="AO65" s="101"/>
      <c r="AP65" s="445"/>
      <c r="AQ65" s="101"/>
      <c r="AR65" s="115"/>
      <c r="AS65" s="341"/>
      <c r="AT65" s="115"/>
      <c r="AU65" s="341"/>
      <c r="AV65" s="115"/>
      <c r="AW65" s="341"/>
      <c r="AX65" s="115"/>
      <c r="AY65" s="341"/>
      <c r="AZ65" s="119"/>
      <c r="CD65" s="119"/>
    </row>
    <row r="66" ht="21.0" customHeight="1">
      <c r="A66" s="119"/>
      <c r="B66" s="90"/>
      <c r="C66" s="119"/>
      <c r="D66" s="332"/>
      <c r="E66" s="90"/>
      <c r="F66" s="92"/>
      <c r="G66" s="92"/>
      <c r="H66" s="92"/>
      <c r="I66" s="119"/>
      <c r="J66" s="119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119"/>
      <c r="V66" s="119"/>
      <c r="W66" s="119"/>
      <c r="X66" s="119"/>
      <c r="Y66" s="119"/>
      <c r="Z66" s="23"/>
      <c r="AA66" s="119"/>
      <c r="AB66" s="337"/>
      <c r="AC66" s="115"/>
      <c r="AD66" s="102"/>
      <c r="AE66" s="4"/>
      <c r="AF66" s="103"/>
      <c r="AG66" s="104"/>
      <c r="AH66" s="105"/>
      <c r="AI66" s="106"/>
      <c r="AJ66" s="109"/>
      <c r="AK66" s="111"/>
      <c r="AL66" s="338"/>
      <c r="AM66" s="339"/>
      <c r="AN66" s="340"/>
      <c r="AO66" s="101"/>
      <c r="AP66" s="445"/>
      <c r="AQ66" s="101"/>
      <c r="AR66" s="115"/>
      <c r="AS66" s="341"/>
      <c r="AT66" s="115"/>
      <c r="AU66" s="341"/>
      <c r="AV66" s="115"/>
      <c r="AW66" s="341"/>
      <c r="AX66" s="115"/>
      <c r="AY66" s="341"/>
      <c r="AZ66" s="119"/>
      <c r="CD66" s="119"/>
    </row>
    <row r="67" ht="21.0" customHeight="1">
      <c r="A67" s="119"/>
      <c r="B67" s="90"/>
      <c r="C67" s="119"/>
      <c r="D67" s="332"/>
      <c r="E67" s="90"/>
      <c r="F67" s="92"/>
      <c r="G67" s="92"/>
      <c r="H67" s="92"/>
      <c r="I67" s="119"/>
      <c r="J67" s="11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119"/>
      <c r="V67" s="119"/>
      <c r="W67" s="119"/>
      <c r="X67" s="119"/>
      <c r="Y67" s="119"/>
      <c r="Z67" s="23"/>
      <c r="AA67" s="119"/>
      <c r="AB67" s="337"/>
      <c r="AC67" s="115"/>
      <c r="AD67" s="102"/>
      <c r="AE67" s="4"/>
      <c r="AF67" s="103"/>
      <c r="AG67" s="104"/>
      <c r="AH67" s="105"/>
      <c r="AI67" s="106"/>
      <c r="AJ67" s="109"/>
      <c r="AK67" s="111"/>
      <c r="AL67" s="338"/>
      <c r="AM67" s="339"/>
      <c r="AN67" s="340"/>
      <c r="AO67" s="101"/>
      <c r="AP67" s="445"/>
      <c r="AQ67" s="101"/>
      <c r="AR67" s="115"/>
      <c r="AS67" s="341"/>
      <c r="AT67" s="115"/>
      <c r="AU67" s="341"/>
      <c r="AV67" s="115"/>
      <c r="AW67" s="341"/>
      <c r="AX67" s="115"/>
      <c r="AY67" s="341"/>
      <c r="AZ67" s="119"/>
      <c r="CD67" s="119"/>
    </row>
    <row r="68" ht="21.0" customHeight="1">
      <c r="A68" s="119"/>
      <c r="B68" s="90"/>
      <c r="C68" s="119"/>
      <c r="D68" s="332"/>
      <c r="E68" s="90"/>
      <c r="F68" s="92"/>
      <c r="G68" s="92"/>
      <c r="H68" s="92"/>
      <c r="I68" s="119"/>
      <c r="J68" s="11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119"/>
      <c r="V68" s="119"/>
      <c r="W68" s="119"/>
      <c r="X68" s="119"/>
      <c r="Y68" s="119"/>
      <c r="Z68" s="23"/>
      <c r="AA68" s="119"/>
      <c r="AB68" s="337"/>
      <c r="AC68" s="115"/>
      <c r="AD68" s="102"/>
      <c r="AE68" s="4"/>
      <c r="AF68" s="103"/>
      <c r="AG68" s="104"/>
      <c r="AH68" s="105"/>
      <c r="AI68" s="106"/>
      <c r="AJ68" s="109"/>
      <c r="AK68" s="111"/>
      <c r="AL68" s="338"/>
      <c r="AM68" s="339"/>
      <c r="AN68" s="340"/>
      <c r="AO68" s="101"/>
      <c r="AP68" s="445"/>
      <c r="AQ68" s="101"/>
      <c r="AR68" s="115"/>
      <c r="AS68" s="341"/>
      <c r="AT68" s="115"/>
      <c r="AU68" s="341"/>
      <c r="AV68" s="115"/>
      <c r="AW68" s="341"/>
      <c r="AX68" s="115"/>
      <c r="AY68" s="341"/>
      <c r="AZ68" s="119"/>
      <c r="CD68" s="119"/>
    </row>
    <row r="69" ht="21.0" customHeight="1">
      <c r="A69" s="119"/>
      <c r="B69" s="90"/>
      <c r="C69" s="119"/>
      <c r="D69" s="332"/>
      <c r="E69" s="90"/>
      <c r="F69" s="92"/>
      <c r="G69" s="92"/>
      <c r="H69" s="92"/>
      <c r="I69" s="119"/>
      <c r="J69" s="11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119"/>
      <c r="V69" s="119"/>
      <c r="W69" s="119"/>
      <c r="X69" s="119"/>
      <c r="Y69" s="119"/>
      <c r="Z69" s="23"/>
      <c r="AA69" s="119"/>
      <c r="AB69" s="337"/>
      <c r="AC69" s="115"/>
      <c r="AD69" s="102"/>
      <c r="AE69" s="4"/>
      <c r="AF69" s="103"/>
      <c r="AG69" s="104"/>
      <c r="AH69" s="105"/>
      <c r="AI69" s="106"/>
      <c r="AJ69" s="109"/>
      <c r="AK69" s="111"/>
      <c r="AL69" s="338"/>
      <c r="AM69" s="339"/>
      <c r="AN69" s="340"/>
      <c r="AO69" s="101"/>
      <c r="AP69" s="445"/>
      <c r="AQ69" s="101"/>
      <c r="AR69" s="115"/>
      <c r="AS69" s="341"/>
      <c r="AT69" s="115"/>
      <c r="AU69" s="341"/>
      <c r="AV69" s="115"/>
      <c r="AW69" s="341"/>
      <c r="AX69" s="115"/>
      <c r="AY69" s="341"/>
      <c r="AZ69" s="119"/>
      <c r="CD69" s="119"/>
    </row>
    <row r="70" ht="21.0" customHeight="1">
      <c r="A70" s="119"/>
      <c r="B70" s="90"/>
      <c r="C70" s="119"/>
      <c r="D70" s="332"/>
      <c r="E70" s="90"/>
      <c r="F70" s="92"/>
      <c r="G70" s="92"/>
      <c r="H70" s="92"/>
      <c r="I70" s="119"/>
      <c r="J70" s="11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119"/>
      <c r="V70" s="119"/>
      <c r="W70" s="119"/>
      <c r="X70" s="119"/>
      <c r="Y70" s="119"/>
      <c r="Z70" s="23"/>
      <c r="AA70" s="119"/>
      <c r="AB70" s="337"/>
      <c r="AC70" s="115"/>
      <c r="AD70" s="102"/>
      <c r="AE70" s="4"/>
      <c r="AF70" s="103"/>
      <c r="AG70" s="104"/>
      <c r="AH70" s="105"/>
      <c r="AI70" s="106"/>
      <c r="AJ70" s="109"/>
      <c r="AK70" s="111"/>
      <c r="AL70" s="338"/>
      <c r="AM70" s="339"/>
      <c r="AN70" s="340"/>
      <c r="AO70" s="101"/>
      <c r="AP70" s="445"/>
      <c r="AQ70" s="101"/>
      <c r="AR70" s="115"/>
      <c r="AS70" s="341"/>
      <c r="AT70" s="115"/>
      <c r="AU70" s="341"/>
      <c r="AV70" s="115"/>
      <c r="AW70" s="341"/>
      <c r="AX70" s="115"/>
      <c r="AY70" s="341"/>
      <c r="AZ70" s="119"/>
      <c r="CD70" s="119"/>
    </row>
    <row r="71" ht="21.0" customHeight="1">
      <c r="A71" s="119"/>
      <c r="B71" s="90"/>
      <c r="C71" s="119"/>
      <c r="D71" s="332"/>
      <c r="E71" s="90"/>
      <c r="F71" s="92"/>
      <c r="G71" s="92"/>
      <c r="H71" s="92"/>
      <c r="I71" s="119"/>
      <c r="J71" s="11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119"/>
      <c r="V71" s="119"/>
      <c r="W71" s="119"/>
      <c r="X71" s="119"/>
      <c r="Y71" s="119"/>
      <c r="Z71" s="23"/>
      <c r="AA71" s="119"/>
      <c r="AB71" s="337"/>
      <c r="AC71" s="115"/>
      <c r="AD71" s="102"/>
      <c r="AE71" s="4"/>
      <c r="AF71" s="103"/>
      <c r="AG71" s="104"/>
      <c r="AH71" s="105"/>
      <c r="AI71" s="106"/>
      <c r="AJ71" s="109"/>
      <c r="AK71" s="111"/>
      <c r="AL71" s="338"/>
      <c r="AM71" s="339"/>
      <c r="AN71" s="340"/>
      <c r="AO71" s="101"/>
      <c r="AP71" s="445"/>
      <c r="AQ71" s="101"/>
      <c r="AR71" s="115"/>
      <c r="AS71" s="341"/>
      <c r="AT71" s="115"/>
      <c r="AU71" s="341"/>
      <c r="AV71" s="115"/>
      <c r="AW71" s="341"/>
      <c r="AX71" s="115"/>
      <c r="AY71" s="341"/>
      <c r="AZ71" s="119"/>
      <c r="CD71" s="119"/>
    </row>
    <row r="72" ht="21.0" customHeight="1">
      <c r="A72" s="119"/>
      <c r="B72" s="90"/>
      <c r="C72" s="119"/>
      <c r="D72" s="332"/>
      <c r="E72" s="90"/>
      <c r="F72" s="92"/>
      <c r="G72" s="92"/>
      <c r="H72" s="92"/>
      <c r="I72" s="119"/>
      <c r="J72" s="11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119"/>
      <c r="V72" s="119"/>
      <c r="W72" s="119"/>
      <c r="X72" s="119"/>
      <c r="Y72" s="119"/>
      <c r="Z72" s="23"/>
      <c r="AA72" s="119"/>
      <c r="AB72" s="337"/>
      <c r="AC72" s="115"/>
      <c r="AD72" s="102"/>
      <c r="AE72" s="4"/>
      <c r="AF72" s="103"/>
      <c r="AG72" s="104"/>
      <c r="AH72" s="105"/>
      <c r="AI72" s="106"/>
      <c r="AJ72" s="109"/>
      <c r="AK72" s="111"/>
      <c r="AL72" s="338"/>
      <c r="AM72" s="339"/>
      <c r="AN72" s="340"/>
      <c r="AO72" s="101"/>
      <c r="AP72" s="445"/>
      <c r="AQ72" s="101"/>
      <c r="AR72" s="115"/>
      <c r="AS72" s="341"/>
      <c r="AT72" s="115"/>
      <c r="AU72" s="341"/>
      <c r="AV72" s="115"/>
      <c r="AW72" s="341"/>
      <c r="AX72" s="115"/>
      <c r="AY72" s="341"/>
      <c r="AZ72" s="119"/>
      <c r="CD72" s="119"/>
    </row>
    <row r="73" ht="21.0" customHeight="1">
      <c r="A73" s="119"/>
      <c r="B73" s="90"/>
      <c r="C73" s="119"/>
      <c r="D73" s="332"/>
      <c r="E73" s="90"/>
      <c r="F73" s="92"/>
      <c r="G73" s="92"/>
      <c r="H73" s="92"/>
      <c r="I73" s="119"/>
      <c r="J73" s="119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119"/>
      <c r="V73" s="119"/>
      <c r="W73" s="119"/>
      <c r="X73" s="119"/>
      <c r="Y73" s="119"/>
      <c r="Z73" s="23"/>
      <c r="AA73" s="119"/>
      <c r="AB73" s="337"/>
      <c r="AC73" s="115"/>
      <c r="AD73" s="102"/>
      <c r="AE73" s="4"/>
      <c r="AF73" s="103"/>
      <c r="AG73" s="104"/>
      <c r="AH73" s="105"/>
      <c r="AI73" s="106"/>
      <c r="AJ73" s="109"/>
      <c r="AK73" s="111"/>
      <c r="AL73" s="338"/>
      <c r="AM73" s="339"/>
      <c r="AN73" s="340"/>
      <c r="AO73" s="101"/>
      <c r="AP73" s="445"/>
      <c r="AQ73" s="101"/>
      <c r="AR73" s="115"/>
      <c r="AS73" s="341"/>
      <c r="AT73" s="115"/>
      <c r="AU73" s="341"/>
      <c r="AV73" s="115"/>
      <c r="AW73" s="341"/>
      <c r="AX73" s="115"/>
      <c r="AY73" s="341"/>
      <c r="AZ73" s="119"/>
      <c r="CD73" s="119"/>
    </row>
    <row r="74" ht="21.0" customHeight="1">
      <c r="A74" s="119"/>
      <c r="B74" s="90"/>
      <c r="C74" s="119"/>
      <c r="D74" s="332"/>
      <c r="E74" s="90"/>
      <c r="F74" s="92"/>
      <c r="G74" s="92"/>
      <c r="H74" s="92"/>
      <c r="I74" s="119"/>
      <c r="J74" s="11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119"/>
      <c r="V74" s="119"/>
      <c r="W74" s="119"/>
      <c r="X74" s="119"/>
      <c r="Y74" s="119"/>
      <c r="Z74" s="23"/>
      <c r="AA74" s="119"/>
      <c r="AB74" s="337"/>
      <c r="AC74" s="115"/>
      <c r="AD74" s="102"/>
      <c r="AE74" s="4"/>
      <c r="AF74" s="103"/>
      <c r="AG74" s="104"/>
      <c r="AH74" s="105"/>
      <c r="AI74" s="106"/>
      <c r="AJ74" s="109"/>
      <c r="AK74" s="111"/>
      <c r="AL74" s="338"/>
      <c r="AM74" s="339"/>
      <c r="AN74" s="340"/>
      <c r="AO74" s="101"/>
      <c r="AP74" s="445"/>
      <c r="AQ74" s="101"/>
      <c r="AR74" s="115"/>
      <c r="AS74" s="341"/>
      <c r="AT74" s="115"/>
      <c r="AU74" s="341"/>
      <c r="AV74" s="115"/>
      <c r="AW74" s="341"/>
      <c r="AX74" s="115"/>
      <c r="AY74" s="341"/>
      <c r="AZ74" s="119"/>
      <c r="CD74" s="119"/>
    </row>
    <row r="75" ht="21.0" customHeight="1">
      <c r="A75" s="119"/>
      <c r="B75" s="90"/>
      <c r="C75" s="119"/>
      <c r="D75" s="332"/>
      <c r="E75" s="90"/>
      <c r="F75" s="92"/>
      <c r="G75" s="92"/>
      <c r="H75" s="92"/>
      <c r="I75" s="119"/>
      <c r="J75" s="11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119"/>
      <c r="V75" s="119"/>
      <c r="W75" s="119"/>
      <c r="X75" s="119"/>
      <c r="Y75" s="119"/>
      <c r="Z75" s="23"/>
      <c r="AA75" s="119"/>
      <c r="AB75" s="337"/>
      <c r="AC75" s="115"/>
      <c r="AD75" s="102"/>
      <c r="AE75" s="4"/>
      <c r="AF75" s="103"/>
      <c r="AG75" s="104"/>
      <c r="AH75" s="105"/>
      <c r="AI75" s="106"/>
      <c r="AJ75" s="109"/>
      <c r="AK75" s="111"/>
      <c r="AL75" s="338"/>
      <c r="AM75" s="339"/>
      <c r="AN75" s="340"/>
      <c r="AO75" s="101"/>
      <c r="AP75" s="445"/>
      <c r="AQ75" s="101"/>
      <c r="AR75" s="115"/>
      <c r="AS75" s="341"/>
      <c r="AT75" s="115"/>
      <c r="AU75" s="341"/>
      <c r="AV75" s="115"/>
      <c r="AW75" s="341"/>
      <c r="AX75" s="115"/>
      <c r="AY75" s="341"/>
      <c r="AZ75" s="119"/>
      <c r="CD75" s="119"/>
    </row>
    <row r="76" ht="21.0" customHeight="1">
      <c r="A76" s="119"/>
      <c r="B76" s="90"/>
      <c r="C76" s="119"/>
      <c r="D76" s="332"/>
      <c r="E76" s="90"/>
      <c r="F76" s="92"/>
      <c r="G76" s="92"/>
      <c r="H76" s="92"/>
      <c r="I76" s="119"/>
      <c r="J76" s="11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119"/>
      <c r="V76" s="119"/>
      <c r="W76" s="119"/>
      <c r="X76" s="119"/>
      <c r="Y76" s="119"/>
      <c r="Z76" s="23"/>
      <c r="AA76" s="119"/>
      <c r="AB76" s="337"/>
      <c r="AC76" s="115"/>
      <c r="AD76" s="102"/>
      <c r="AE76" s="4"/>
      <c r="AF76" s="103"/>
      <c r="AG76" s="104"/>
      <c r="AH76" s="105"/>
      <c r="AI76" s="106"/>
      <c r="AJ76" s="109"/>
      <c r="AK76" s="111"/>
      <c r="AL76" s="338"/>
      <c r="AM76" s="339"/>
      <c r="AN76" s="340"/>
      <c r="AO76" s="101"/>
      <c r="AP76" s="445"/>
      <c r="AQ76" s="101"/>
      <c r="AR76" s="115"/>
      <c r="AS76" s="341"/>
      <c r="AT76" s="115"/>
      <c r="AU76" s="341"/>
      <c r="AV76" s="115"/>
      <c r="AW76" s="341"/>
      <c r="AX76" s="115"/>
      <c r="AY76" s="341"/>
      <c r="AZ76" s="119"/>
      <c r="CD76" s="119"/>
    </row>
    <row r="77" ht="21.0" customHeight="1">
      <c r="A77" s="119"/>
      <c r="B77" s="90"/>
      <c r="C77" s="119"/>
      <c r="D77" s="332"/>
      <c r="E77" s="90"/>
      <c r="F77" s="92"/>
      <c r="G77" s="92"/>
      <c r="H77" s="92"/>
      <c r="I77" s="119"/>
      <c r="J77" s="11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119"/>
      <c r="V77" s="119"/>
      <c r="W77" s="119"/>
      <c r="X77" s="119"/>
      <c r="Y77" s="119"/>
      <c r="Z77" s="23"/>
      <c r="AA77" s="119"/>
      <c r="AB77" s="337"/>
      <c r="AC77" s="115"/>
      <c r="AD77" s="102"/>
      <c r="AE77" s="4"/>
      <c r="AF77" s="103"/>
      <c r="AG77" s="104"/>
      <c r="AH77" s="105"/>
      <c r="AI77" s="106"/>
      <c r="AJ77" s="109"/>
      <c r="AK77" s="111"/>
      <c r="AL77" s="338"/>
      <c r="AM77" s="339"/>
      <c r="AN77" s="340"/>
      <c r="AO77" s="101"/>
      <c r="AP77" s="445"/>
      <c r="AQ77" s="101"/>
      <c r="AR77" s="115"/>
      <c r="AS77" s="341"/>
      <c r="AT77" s="115"/>
      <c r="AU77" s="341"/>
      <c r="AV77" s="115"/>
      <c r="AW77" s="341"/>
      <c r="AX77" s="115"/>
      <c r="AY77" s="341"/>
      <c r="AZ77" s="119"/>
      <c r="CD77" s="119"/>
    </row>
    <row r="78" ht="21.0" customHeight="1">
      <c r="A78" s="119"/>
      <c r="B78" s="90"/>
      <c r="C78" s="119"/>
      <c r="D78" s="332"/>
      <c r="E78" s="90"/>
      <c r="F78" s="92"/>
      <c r="G78" s="92"/>
      <c r="H78" s="92"/>
      <c r="I78" s="119"/>
      <c r="J78" s="11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119"/>
      <c r="V78" s="119"/>
      <c r="W78" s="119"/>
      <c r="X78" s="119"/>
      <c r="Y78" s="119"/>
      <c r="Z78" s="23"/>
      <c r="AA78" s="119"/>
      <c r="AB78" s="337"/>
      <c r="AC78" s="115"/>
      <c r="AD78" s="102"/>
      <c r="AE78" s="4"/>
      <c r="AF78" s="103"/>
      <c r="AG78" s="104"/>
      <c r="AH78" s="105"/>
      <c r="AI78" s="106"/>
      <c r="AJ78" s="109"/>
      <c r="AK78" s="111"/>
      <c r="AL78" s="338"/>
      <c r="AM78" s="339"/>
      <c r="AN78" s="340"/>
      <c r="AO78" s="101"/>
      <c r="AP78" s="445"/>
      <c r="AQ78" s="101"/>
      <c r="AR78" s="115"/>
      <c r="AS78" s="341"/>
      <c r="AT78" s="115"/>
      <c r="AU78" s="341"/>
      <c r="AV78" s="115"/>
      <c r="AW78" s="341"/>
      <c r="AX78" s="115"/>
      <c r="AY78" s="341"/>
      <c r="AZ78" s="119"/>
      <c r="CD78" s="119"/>
    </row>
    <row r="79" ht="21.0" customHeight="1">
      <c r="A79" s="119"/>
      <c r="B79" s="90"/>
      <c r="C79" s="119"/>
      <c r="D79" s="332"/>
      <c r="E79" s="90"/>
      <c r="F79" s="92"/>
      <c r="G79" s="92"/>
      <c r="H79" s="92"/>
      <c r="I79" s="119"/>
      <c r="J79" s="11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119"/>
      <c r="V79" s="119"/>
      <c r="W79" s="119"/>
      <c r="X79" s="119"/>
      <c r="Y79" s="119"/>
      <c r="Z79" s="23"/>
      <c r="AA79" s="119"/>
      <c r="AB79" s="337"/>
      <c r="AC79" s="115"/>
      <c r="AD79" s="102"/>
      <c r="AE79" s="4"/>
      <c r="AF79" s="103"/>
      <c r="AG79" s="104"/>
      <c r="AH79" s="105"/>
      <c r="AI79" s="106"/>
      <c r="AJ79" s="109"/>
      <c r="AK79" s="111"/>
      <c r="AL79" s="338"/>
      <c r="AM79" s="339"/>
      <c r="AN79" s="340"/>
      <c r="AO79" s="101"/>
      <c r="AP79" s="445"/>
      <c r="AQ79" s="101"/>
      <c r="AR79" s="115"/>
      <c r="AS79" s="341"/>
      <c r="AT79" s="115"/>
      <c r="AU79" s="341"/>
      <c r="AV79" s="115"/>
      <c r="AW79" s="341"/>
      <c r="AX79" s="115"/>
      <c r="AY79" s="341"/>
      <c r="AZ79" s="119"/>
      <c r="CD79" s="119"/>
    </row>
    <row r="80" ht="21.0" customHeight="1">
      <c r="A80" s="119"/>
      <c r="B80" s="90"/>
      <c r="C80" s="119"/>
      <c r="D80" s="332"/>
      <c r="E80" s="90"/>
      <c r="F80" s="92"/>
      <c r="G80" s="92"/>
      <c r="H80" s="92"/>
      <c r="I80" s="119"/>
      <c r="J80" s="11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119"/>
      <c r="V80" s="119"/>
      <c r="W80" s="119"/>
      <c r="X80" s="119"/>
      <c r="Y80" s="119"/>
      <c r="Z80" s="23"/>
      <c r="AA80" s="119"/>
      <c r="AB80" s="337"/>
      <c r="AC80" s="115"/>
      <c r="AD80" s="102"/>
      <c r="AE80" s="4"/>
      <c r="AF80" s="103"/>
      <c r="AG80" s="104"/>
      <c r="AH80" s="105"/>
      <c r="AI80" s="106"/>
      <c r="AJ80" s="109"/>
      <c r="AK80" s="111"/>
      <c r="AL80" s="338"/>
      <c r="AM80" s="339"/>
      <c r="AN80" s="340"/>
      <c r="AO80" s="101"/>
      <c r="AP80" s="445"/>
      <c r="AQ80" s="101"/>
      <c r="AR80" s="115"/>
      <c r="AS80" s="341"/>
      <c r="AT80" s="115"/>
      <c r="AU80" s="341"/>
      <c r="AV80" s="115"/>
      <c r="AW80" s="341"/>
      <c r="AX80" s="115"/>
      <c r="AY80" s="341"/>
      <c r="AZ80" s="119"/>
      <c r="CD80" s="119"/>
    </row>
    <row r="81" ht="21.0" customHeight="1">
      <c r="A81" s="119"/>
      <c r="B81" s="90"/>
      <c r="C81" s="119"/>
      <c r="D81" s="332"/>
      <c r="E81" s="90"/>
      <c r="F81" s="92"/>
      <c r="G81" s="92"/>
      <c r="H81" s="92"/>
      <c r="I81" s="119"/>
      <c r="J81" s="11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119"/>
      <c r="V81" s="119"/>
      <c r="W81" s="119"/>
      <c r="X81" s="119"/>
      <c r="Y81" s="119"/>
      <c r="Z81" s="23"/>
      <c r="AA81" s="119"/>
      <c r="AB81" s="337"/>
      <c r="AC81" s="115"/>
      <c r="AD81" s="102"/>
      <c r="AE81" s="4"/>
      <c r="AF81" s="103"/>
      <c r="AG81" s="104"/>
      <c r="AH81" s="105"/>
      <c r="AI81" s="106"/>
      <c r="AJ81" s="109"/>
      <c r="AK81" s="111"/>
      <c r="AL81" s="338"/>
      <c r="AM81" s="339"/>
      <c r="AN81" s="340"/>
      <c r="AO81" s="101"/>
      <c r="AP81" s="445"/>
      <c r="AQ81" s="101"/>
      <c r="AR81" s="115"/>
      <c r="AS81" s="341"/>
      <c r="AT81" s="115"/>
      <c r="AU81" s="341"/>
      <c r="AV81" s="115"/>
      <c r="AW81" s="341"/>
      <c r="AX81" s="115"/>
      <c r="AY81" s="341"/>
      <c r="AZ81" s="119"/>
      <c r="CD81" s="119"/>
    </row>
    <row r="82" ht="21.0" customHeight="1">
      <c r="A82" s="119"/>
      <c r="B82" s="90"/>
      <c r="C82" s="119"/>
      <c r="D82" s="332"/>
      <c r="E82" s="90"/>
      <c r="F82" s="92"/>
      <c r="G82" s="92"/>
      <c r="H82" s="92"/>
      <c r="I82" s="119"/>
      <c r="J82" s="11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119"/>
      <c r="V82" s="119"/>
      <c r="W82" s="119"/>
      <c r="X82" s="119"/>
      <c r="Y82" s="119"/>
      <c r="Z82" s="23"/>
      <c r="AA82" s="119"/>
      <c r="AB82" s="337"/>
      <c r="AC82" s="115"/>
      <c r="AD82" s="102"/>
      <c r="AE82" s="4"/>
      <c r="AF82" s="103"/>
      <c r="AG82" s="104"/>
      <c r="AH82" s="105"/>
      <c r="AI82" s="106"/>
      <c r="AJ82" s="109"/>
      <c r="AK82" s="111"/>
      <c r="AL82" s="338"/>
      <c r="AM82" s="339"/>
      <c r="AN82" s="340"/>
      <c r="AO82" s="101"/>
      <c r="AP82" s="445"/>
      <c r="AQ82" s="101"/>
      <c r="AR82" s="115"/>
      <c r="AS82" s="341"/>
      <c r="AT82" s="115"/>
      <c r="AU82" s="341"/>
      <c r="AV82" s="115"/>
      <c r="AW82" s="341"/>
      <c r="AX82" s="115"/>
      <c r="AY82" s="341"/>
      <c r="AZ82" s="119"/>
      <c r="CD82" s="119"/>
    </row>
    <row r="83" ht="21.0" customHeight="1">
      <c r="A83" s="119"/>
      <c r="B83" s="90"/>
      <c r="C83" s="119"/>
      <c r="D83" s="332"/>
      <c r="E83" s="90"/>
      <c r="F83" s="92"/>
      <c r="G83" s="92"/>
      <c r="H83" s="92"/>
      <c r="I83" s="119"/>
      <c r="J83" s="11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119"/>
      <c r="V83" s="119"/>
      <c r="W83" s="119"/>
      <c r="X83" s="119"/>
      <c r="Y83" s="119"/>
      <c r="Z83" s="23"/>
      <c r="AA83" s="119"/>
      <c r="AB83" s="337"/>
      <c r="AC83" s="115"/>
      <c r="AD83" s="102"/>
      <c r="AE83" s="4"/>
      <c r="AF83" s="103"/>
      <c r="AG83" s="104"/>
      <c r="AH83" s="105"/>
      <c r="AI83" s="106"/>
      <c r="AJ83" s="109"/>
      <c r="AK83" s="111"/>
      <c r="AL83" s="338"/>
      <c r="AM83" s="339"/>
      <c r="AN83" s="340"/>
      <c r="AO83" s="101"/>
      <c r="AP83" s="445"/>
      <c r="AQ83" s="101"/>
      <c r="AR83" s="115"/>
      <c r="AS83" s="341"/>
      <c r="AT83" s="115"/>
      <c r="AU83" s="341"/>
      <c r="AV83" s="115"/>
      <c r="AW83" s="341"/>
      <c r="AX83" s="115"/>
      <c r="AY83" s="341"/>
      <c r="AZ83" s="119"/>
      <c r="CD83" s="119"/>
    </row>
    <row r="84" ht="21.0" customHeight="1">
      <c r="A84" s="119"/>
      <c r="B84" s="90"/>
      <c r="C84" s="119"/>
      <c r="D84" s="332"/>
      <c r="E84" s="90"/>
      <c r="F84" s="92"/>
      <c r="G84" s="92"/>
      <c r="H84" s="92"/>
      <c r="I84" s="119"/>
      <c r="J84" s="11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119"/>
      <c r="V84" s="119"/>
      <c r="W84" s="119"/>
      <c r="X84" s="119"/>
      <c r="Y84" s="119"/>
      <c r="Z84" s="23"/>
      <c r="AA84" s="119"/>
      <c r="AB84" s="337"/>
      <c r="AC84" s="115"/>
      <c r="AD84" s="102"/>
      <c r="AE84" s="4"/>
      <c r="AF84" s="103"/>
      <c r="AG84" s="104"/>
      <c r="AH84" s="105"/>
      <c r="AI84" s="106"/>
      <c r="AJ84" s="109"/>
      <c r="AK84" s="111"/>
      <c r="AL84" s="338"/>
      <c r="AM84" s="339"/>
      <c r="AN84" s="340"/>
      <c r="AO84" s="101"/>
      <c r="AP84" s="445"/>
      <c r="AQ84" s="101"/>
      <c r="AR84" s="115"/>
      <c r="AS84" s="341"/>
      <c r="AT84" s="115"/>
      <c r="AU84" s="341"/>
      <c r="AV84" s="115"/>
      <c r="AW84" s="341"/>
      <c r="AX84" s="115"/>
      <c r="AY84" s="341"/>
      <c r="AZ84" s="119"/>
      <c r="CD84" s="119"/>
    </row>
    <row r="85" ht="21.0" customHeight="1">
      <c r="A85" s="119"/>
      <c r="B85" s="90"/>
      <c r="C85" s="119"/>
      <c r="D85" s="332"/>
      <c r="E85" s="90"/>
      <c r="F85" s="92"/>
      <c r="G85" s="92"/>
      <c r="H85" s="92"/>
      <c r="I85" s="119"/>
      <c r="J85" s="11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119"/>
      <c r="V85" s="119"/>
      <c r="W85" s="119"/>
      <c r="X85" s="119"/>
      <c r="Y85" s="119"/>
      <c r="Z85" s="23"/>
      <c r="AA85" s="119"/>
      <c r="AB85" s="337"/>
      <c r="AC85" s="115"/>
      <c r="AD85" s="102"/>
      <c r="AE85" s="4"/>
      <c r="AF85" s="103"/>
      <c r="AG85" s="104"/>
      <c r="AH85" s="105"/>
      <c r="AI85" s="106"/>
      <c r="AJ85" s="109"/>
      <c r="AK85" s="111"/>
      <c r="AL85" s="338"/>
      <c r="AM85" s="339"/>
      <c r="AN85" s="340"/>
      <c r="AO85" s="101"/>
      <c r="AP85" s="445"/>
      <c r="AQ85" s="101"/>
      <c r="AR85" s="115"/>
      <c r="AS85" s="341"/>
      <c r="AT85" s="115"/>
      <c r="AU85" s="341"/>
      <c r="AV85" s="115"/>
      <c r="AW85" s="341"/>
      <c r="AX85" s="115"/>
      <c r="AY85" s="341"/>
      <c r="AZ85" s="119"/>
      <c r="CD85" s="119"/>
    </row>
    <row r="86" ht="21.0" customHeight="1">
      <c r="A86" s="119"/>
      <c r="B86" s="90"/>
      <c r="C86" s="119"/>
      <c r="D86" s="332"/>
      <c r="E86" s="90"/>
      <c r="F86" s="92"/>
      <c r="G86" s="92"/>
      <c r="H86" s="92"/>
      <c r="I86" s="119"/>
      <c r="J86" s="11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119"/>
      <c r="V86" s="119"/>
      <c r="W86" s="119"/>
      <c r="X86" s="119"/>
      <c r="Y86" s="119"/>
      <c r="Z86" s="23"/>
      <c r="AA86" s="119"/>
      <c r="AB86" s="337"/>
      <c r="AC86" s="115"/>
      <c r="AD86" s="102"/>
      <c r="AE86" s="4"/>
      <c r="AF86" s="103"/>
      <c r="AG86" s="104"/>
      <c r="AH86" s="105"/>
      <c r="AI86" s="106"/>
      <c r="AJ86" s="109"/>
      <c r="AK86" s="111"/>
      <c r="AL86" s="338"/>
      <c r="AM86" s="339"/>
      <c r="AN86" s="340"/>
      <c r="AO86" s="101"/>
      <c r="AP86" s="445"/>
      <c r="AQ86" s="101"/>
      <c r="AR86" s="115"/>
      <c r="AS86" s="341"/>
      <c r="AT86" s="115"/>
      <c r="AU86" s="341"/>
      <c r="AV86" s="115"/>
      <c r="AW86" s="341"/>
      <c r="AX86" s="115"/>
      <c r="AY86" s="341"/>
      <c r="AZ86" s="119"/>
      <c r="CD86" s="119"/>
    </row>
    <row r="87" ht="21.0" customHeight="1">
      <c r="A87" s="119"/>
      <c r="B87" s="90"/>
      <c r="C87" s="119"/>
      <c r="D87" s="332"/>
      <c r="E87" s="90"/>
      <c r="F87" s="92"/>
      <c r="G87" s="92"/>
      <c r="H87" s="92"/>
      <c r="I87" s="119"/>
      <c r="J87" s="11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119"/>
      <c r="V87" s="119"/>
      <c r="W87" s="119"/>
      <c r="X87" s="119"/>
      <c r="Y87" s="119"/>
      <c r="Z87" s="23"/>
      <c r="AA87" s="119"/>
      <c r="AB87" s="337"/>
      <c r="AC87" s="115"/>
      <c r="AD87" s="102"/>
      <c r="AE87" s="4"/>
      <c r="AF87" s="103"/>
      <c r="AG87" s="104"/>
      <c r="AH87" s="105"/>
      <c r="AI87" s="106"/>
      <c r="AJ87" s="109"/>
      <c r="AK87" s="111"/>
      <c r="AL87" s="338"/>
      <c r="AM87" s="339"/>
      <c r="AN87" s="340"/>
      <c r="AO87" s="101"/>
      <c r="AP87" s="445"/>
      <c r="AQ87" s="101"/>
      <c r="AR87" s="115"/>
      <c r="AS87" s="341"/>
      <c r="AT87" s="115"/>
      <c r="AU87" s="341"/>
      <c r="AV87" s="115"/>
      <c r="AW87" s="341"/>
      <c r="AX87" s="115"/>
      <c r="AY87" s="341"/>
      <c r="AZ87" s="119"/>
      <c r="CD87" s="119"/>
    </row>
    <row r="88" ht="21.0" customHeight="1">
      <c r="A88" s="119"/>
      <c r="B88" s="90"/>
      <c r="C88" s="119"/>
      <c r="D88" s="332"/>
      <c r="E88" s="90"/>
      <c r="F88" s="92"/>
      <c r="G88" s="92"/>
      <c r="H88" s="92"/>
      <c r="I88" s="119"/>
      <c r="J88" s="11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119"/>
      <c r="V88" s="119"/>
      <c r="W88" s="119"/>
      <c r="X88" s="119"/>
      <c r="Y88" s="119"/>
      <c r="Z88" s="23"/>
      <c r="AA88" s="119"/>
      <c r="AB88" s="337"/>
      <c r="AC88" s="115"/>
      <c r="AD88" s="102"/>
      <c r="AE88" s="4"/>
      <c r="AF88" s="103"/>
      <c r="AG88" s="104"/>
      <c r="AH88" s="105"/>
      <c r="AI88" s="106"/>
      <c r="AJ88" s="109"/>
      <c r="AK88" s="111"/>
      <c r="AL88" s="338"/>
      <c r="AM88" s="339"/>
      <c r="AN88" s="340"/>
      <c r="AO88" s="101"/>
      <c r="AP88" s="445"/>
      <c r="AQ88" s="101"/>
      <c r="AR88" s="115"/>
      <c r="AS88" s="341"/>
      <c r="AT88" s="115"/>
      <c r="AU88" s="341"/>
      <c r="AV88" s="115"/>
      <c r="AW88" s="341"/>
      <c r="AX88" s="115"/>
      <c r="AY88" s="341"/>
      <c r="AZ88" s="119"/>
      <c r="CD88" s="119"/>
    </row>
    <row r="89" ht="21.0" customHeight="1">
      <c r="A89" s="119"/>
      <c r="B89" s="90"/>
      <c r="C89" s="119"/>
      <c r="D89" s="332"/>
      <c r="E89" s="90"/>
      <c r="F89" s="92"/>
      <c r="G89" s="92"/>
      <c r="H89" s="92"/>
      <c r="I89" s="119"/>
      <c r="J89" s="11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119"/>
      <c r="V89" s="119"/>
      <c r="W89" s="119"/>
      <c r="X89" s="119"/>
      <c r="Y89" s="119"/>
      <c r="Z89" s="23"/>
      <c r="AA89" s="119"/>
      <c r="AB89" s="337"/>
      <c r="AC89" s="115"/>
      <c r="AD89" s="102"/>
      <c r="AE89" s="4"/>
      <c r="AF89" s="103"/>
      <c r="AG89" s="104"/>
      <c r="AH89" s="105"/>
      <c r="AI89" s="106"/>
      <c r="AJ89" s="109"/>
      <c r="AK89" s="111"/>
      <c r="AL89" s="338"/>
      <c r="AM89" s="339"/>
      <c r="AN89" s="340"/>
      <c r="AO89" s="101"/>
      <c r="AP89" s="445"/>
      <c r="AQ89" s="101"/>
      <c r="AR89" s="115"/>
      <c r="AS89" s="341"/>
      <c r="AT89" s="115"/>
      <c r="AU89" s="341"/>
      <c r="AV89" s="115"/>
      <c r="AW89" s="341"/>
      <c r="AX89" s="115"/>
      <c r="AY89" s="341"/>
      <c r="AZ89" s="119"/>
      <c r="CD89" s="119"/>
    </row>
    <row r="90" ht="21.0" customHeight="1">
      <c r="A90" s="119"/>
      <c r="B90" s="90"/>
      <c r="C90" s="119"/>
      <c r="D90" s="332"/>
      <c r="E90" s="90"/>
      <c r="F90" s="92"/>
      <c r="G90" s="92"/>
      <c r="H90" s="92"/>
      <c r="I90" s="119"/>
      <c r="J90" s="11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119"/>
      <c r="V90" s="119"/>
      <c r="W90" s="119"/>
      <c r="X90" s="119"/>
      <c r="Y90" s="119"/>
      <c r="Z90" s="23"/>
      <c r="AA90" s="119"/>
      <c r="AB90" s="337"/>
      <c r="AC90" s="115"/>
      <c r="AD90" s="102"/>
      <c r="AE90" s="4"/>
      <c r="AF90" s="103"/>
      <c r="AG90" s="104"/>
      <c r="AH90" s="105"/>
      <c r="AI90" s="106"/>
      <c r="AJ90" s="109"/>
      <c r="AK90" s="111"/>
      <c r="AL90" s="338"/>
      <c r="AM90" s="339"/>
      <c r="AN90" s="340"/>
      <c r="AO90" s="101"/>
      <c r="AP90" s="445"/>
      <c r="AQ90" s="101"/>
      <c r="AR90" s="115"/>
      <c r="AS90" s="341"/>
      <c r="AT90" s="115"/>
      <c r="AU90" s="341"/>
      <c r="AV90" s="115"/>
      <c r="AW90" s="341"/>
      <c r="AX90" s="115"/>
      <c r="AY90" s="341"/>
      <c r="AZ90" s="119"/>
      <c r="CD90" s="119"/>
    </row>
    <row r="91" ht="21.0" customHeight="1">
      <c r="A91" s="119"/>
      <c r="B91" s="90"/>
      <c r="C91" s="119"/>
      <c r="D91" s="332"/>
      <c r="E91" s="90"/>
      <c r="F91" s="92"/>
      <c r="G91" s="92"/>
      <c r="H91" s="92"/>
      <c r="I91" s="119"/>
      <c r="J91" s="11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119"/>
      <c r="V91" s="119"/>
      <c r="W91" s="119"/>
      <c r="X91" s="119"/>
      <c r="Y91" s="119"/>
      <c r="Z91" s="23"/>
      <c r="AA91" s="119"/>
      <c r="AB91" s="337"/>
      <c r="AC91" s="115"/>
      <c r="AD91" s="102"/>
      <c r="AE91" s="4"/>
      <c r="AF91" s="103"/>
      <c r="AG91" s="104"/>
      <c r="AH91" s="105"/>
      <c r="AI91" s="106"/>
      <c r="AJ91" s="109"/>
      <c r="AK91" s="111"/>
      <c r="AL91" s="338"/>
      <c r="AM91" s="339"/>
      <c r="AN91" s="340"/>
      <c r="AO91" s="101"/>
      <c r="AP91" s="445"/>
      <c r="AQ91" s="101"/>
      <c r="AR91" s="115"/>
      <c r="AS91" s="341"/>
      <c r="AT91" s="115"/>
      <c r="AU91" s="341"/>
      <c r="AV91" s="115"/>
      <c r="AW91" s="341"/>
      <c r="AX91" s="115"/>
      <c r="AY91" s="341"/>
      <c r="AZ91" s="119"/>
      <c r="CD91" s="119"/>
    </row>
    <row r="92" ht="21.0" customHeight="1">
      <c r="A92" s="119"/>
      <c r="B92" s="90"/>
      <c r="C92" s="119"/>
      <c r="D92" s="332"/>
      <c r="E92" s="90"/>
      <c r="F92" s="92"/>
      <c r="G92" s="92"/>
      <c r="H92" s="92"/>
      <c r="I92" s="119"/>
      <c r="J92" s="11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119"/>
      <c r="V92" s="119"/>
      <c r="W92" s="119"/>
      <c r="X92" s="119"/>
      <c r="Y92" s="119"/>
      <c r="Z92" s="23"/>
      <c r="AA92" s="119"/>
      <c r="AB92" s="337"/>
      <c r="AC92" s="115"/>
      <c r="AD92" s="102"/>
      <c r="AE92" s="4"/>
      <c r="AF92" s="103"/>
      <c r="AG92" s="104"/>
      <c r="AH92" s="105"/>
      <c r="AI92" s="106"/>
      <c r="AJ92" s="109"/>
      <c r="AK92" s="111"/>
      <c r="AL92" s="338"/>
      <c r="AM92" s="339"/>
      <c r="AN92" s="340"/>
      <c r="AO92" s="101"/>
      <c r="AP92" s="445"/>
      <c r="AQ92" s="101"/>
      <c r="AR92" s="115"/>
      <c r="AS92" s="341"/>
      <c r="AT92" s="115"/>
      <c r="AU92" s="341"/>
      <c r="AV92" s="115"/>
      <c r="AW92" s="341"/>
      <c r="AX92" s="115"/>
      <c r="AY92" s="341"/>
      <c r="AZ92" s="119"/>
      <c r="CD92" s="119"/>
    </row>
    <row r="93" ht="21.0" customHeight="1">
      <c r="A93" s="119"/>
      <c r="B93" s="90"/>
      <c r="C93" s="119"/>
      <c r="D93" s="332"/>
      <c r="E93" s="90"/>
      <c r="F93" s="92"/>
      <c r="G93" s="92"/>
      <c r="H93" s="92"/>
      <c r="I93" s="119"/>
      <c r="J93" s="11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119"/>
      <c r="V93" s="119"/>
      <c r="W93" s="119"/>
      <c r="X93" s="119"/>
      <c r="Y93" s="119"/>
      <c r="Z93" s="23"/>
      <c r="AA93" s="119"/>
      <c r="AB93" s="337"/>
      <c r="AC93" s="115"/>
      <c r="AD93" s="102"/>
      <c r="AE93" s="4"/>
      <c r="AF93" s="103"/>
      <c r="AG93" s="104"/>
      <c r="AH93" s="105"/>
      <c r="AI93" s="106"/>
      <c r="AJ93" s="109"/>
      <c r="AK93" s="111"/>
      <c r="AL93" s="338"/>
      <c r="AM93" s="339"/>
      <c r="AN93" s="340"/>
      <c r="AO93" s="101"/>
      <c r="AP93" s="445"/>
      <c r="AQ93" s="101"/>
      <c r="AR93" s="115"/>
      <c r="AS93" s="341"/>
      <c r="AT93" s="115"/>
      <c r="AU93" s="341"/>
      <c r="AV93" s="115"/>
      <c r="AW93" s="341"/>
      <c r="AX93" s="115"/>
      <c r="AY93" s="341"/>
      <c r="AZ93" s="119"/>
      <c r="CD93" s="119"/>
    </row>
    <row r="94" ht="21.0" customHeight="1">
      <c r="A94" s="119"/>
      <c r="B94" s="90"/>
      <c r="C94" s="119"/>
      <c r="D94" s="332"/>
      <c r="E94" s="90"/>
      <c r="F94" s="92"/>
      <c r="G94" s="92"/>
      <c r="H94" s="92"/>
      <c r="I94" s="119"/>
      <c r="J94" s="11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119"/>
      <c r="V94" s="119"/>
      <c r="W94" s="119"/>
      <c r="X94" s="119"/>
      <c r="Y94" s="119"/>
      <c r="Z94" s="23"/>
      <c r="AA94" s="119"/>
      <c r="AB94" s="337"/>
      <c r="AC94" s="115"/>
      <c r="AD94" s="102"/>
      <c r="AE94" s="4"/>
      <c r="AF94" s="103"/>
      <c r="AG94" s="104"/>
      <c r="AH94" s="105"/>
      <c r="AI94" s="106"/>
      <c r="AJ94" s="109"/>
      <c r="AK94" s="111"/>
      <c r="AL94" s="338"/>
      <c r="AM94" s="339"/>
      <c r="AN94" s="340"/>
      <c r="AO94" s="101"/>
      <c r="AP94" s="445"/>
      <c r="AQ94" s="101"/>
      <c r="AR94" s="115"/>
      <c r="AS94" s="341"/>
      <c r="AT94" s="115"/>
      <c r="AU94" s="341"/>
      <c r="AV94" s="115"/>
      <c r="AW94" s="341"/>
      <c r="AX94" s="115"/>
      <c r="AY94" s="341"/>
      <c r="AZ94" s="119"/>
      <c r="CD94" s="119"/>
    </row>
    <row r="95" ht="21.0" customHeight="1">
      <c r="A95" s="119"/>
      <c r="B95" s="90"/>
      <c r="C95" s="119"/>
      <c r="D95" s="332"/>
      <c r="E95" s="90"/>
      <c r="F95" s="92"/>
      <c r="G95" s="92"/>
      <c r="H95" s="92"/>
      <c r="I95" s="119"/>
      <c r="J95" s="11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119"/>
      <c r="V95" s="119"/>
      <c r="W95" s="119"/>
      <c r="X95" s="119"/>
      <c r="Y95" s="119"/>
      <c r="Z95" s="23"/>
      <c r="AA95" s="119"/>
      <c r="AB95" s="337"/>
      <c r="AC95" s="115"/>
      <c r="AD95" s="102"/>
      <c r="AE95" s="4"/>
      <c r="AF95" s="103"/>
      <c r="AG95" s="104"/>
      <c r="AH95" s="105"/>
      <c r="AI95" s="106"/>
      <c r="AJ95" s="109"/>
      <c r="AK95" s="111"/>
      <c r="AL95" s="338"/>
      <c r="AM95" s="339"/>
      <c r="AN95" s="340"/>
      <c r="AO95" s="101"/>
      <c r="AP95" s="445"/>
      <c r="AQ95" s="101"/>
      <c r="AR95" s="115"/>
      <c r="AS95" s="341"/>
      <c r="AT95" s="115"/>
      <c r="AU95" s="341"/>
      <c r="AV95" s="115"/>
      <c r="AW95" s="341"/>
      <c r="AX95" s="115"/>
      <c r="AY95" s="341"/>
      <c r="AZ95" s="119"/>
      <c r="CD95" s="119"/>
    </row>
    <row r="96" ht="21.0" customHeight="1">
      <c r="A96" s="119"/>
      <c r="B96" s="90"/>
      <c r="C96" s="119"/>
      <c r="D96" s="332"/>
      <c r="E96" s="90"/>
      <c r="F96" s="92"/>
      <c r="G96" s="92"/>
      <c r="H96" s="92"/>
      <c r="I96" s="119"/>
      <c r="J96" s="11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119"/>
      <c r="V96" s="119"/>
      <c r="W96" s="119"/>
      <c r="X96" s="119"/>
      <c r="Y96" s="119"/>
      <c r="Z96" s="23"/>
      <c r="AA96" s="119"/>
      <c r="AB96" s="337"/>
      <c r="AC96" s="115"/>
      <c r="AD96" s="102"/>
      <c r="AE96" s="4"/>
      <c r="AF96" s="103"/>
      <c r="AG96" s="104"/>
      <c r="AH96" s="105"/>
      <c r="AI96" s="106"/>
      <c r="AJ96" s="109"/>
      <c r="AK96" s="111"/>
      <c r="AL96" s="338"/>
      <c r="AM96" s="339"/>
      <c r="AN96" s="340"/>
      <c r="AO96" s="101"/>
      <c r="AP96" s="445"/>
      <c r="AQ96" s="101"/>
      <c r="AR96" s="115"/>
      <c r="AS96" s="341"/>
      <c r="AT96" s="115"/>
      <c r="AU96" s="341"/>
      <c r="AV96" s="115"/>
      <c r="AW96" s="341"/>
      <c r="AX96" s="115"/>
      <c r="AY96" s="341"/>
      <c r="AZ96" s="119"/>
      <c r="CD96" s="119"/>
    </row>
    <row r="97" ht="21.0" customHeight="1">
      <c r="A97" s="119"/>
      <c r="B97" s="90"/>
      <c r="C97" s="119"/>
      <c r="D97" s="332"/>
      <c r="E97" s="90"/>
      <c r="F97" s="92"/>
      <c r="G97" s="92"/>
      <c r="H97" s="92"/>
      <c r="I97" s="119"/>
      <c r="J97" s="11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119"/>
      <c r="V97" s="119"/>
      <c r="W97" s="119"/>
      <c r="X97" s="119"/>
      <c r="Y97" s="119"/>
      <c r="Z97" s="23"/>
      <c r="AA97" s="119"/>
      <c r="AB97" s="337"/>
      <c r="AC97" s="115"/>
      <c r="AD97" s="102"/>
      <c r="AE97" s="4"/>
      <c r="AF97" s="103"/>
      <c r="AG97" s="104"/>
      <c r="AH97" s="105"/>
      <c r="AI97" s="106"/>
      <c r="AJ97" s="109"/>
      <c r="AK97" s="111"/>
      <c r="AL97" s="338"/>
      <c r="AM97" s="339"/>
      <c r="AN97" s="340"/>
      <c r="AO97" s="101"/>
      <c r="AP97" s="445"/>
      <c r="AQ97" s="101"/>
      <c r="AR97" s="115"/>
      <c r="AS97" s="341"/>
      <c r="AT97" s="115"/>
      <c r="AU97" s="341"/>
      <c r="AV97" s="115"/>
      <c r="AW97" s="341"/>
      <c r="AX97" s="115"/>
      <c r="AY97" s="341"/>
      <c r="AZ97" s="119"/>
      <c r="CD97" s="119"/>
    </row>
    <row r="98" ht="21.0" customHeight="1">
      <c r="A98" s="119"/>
      <c r="B98" s="90"/>
      <c r="C98" s="119"/>
      <c r="D98" s="332"/>
      <c r="E98" s="90"/>
      <c r="F98" s="92"/>
      <c r="G98" s="92"/>
      <c r="H98" s="92"/>
      <c r="I98" s="119"/>
      <c r="J98" s="11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119"/>
      <c r="V98" s="119"/>
      <c r="W98" s="119"/>
      <c r="X98" s="119"/>
      <c r="Y98" s="119"/>
      <c r="Z98" s="23"/>
      <c r="AA98" s="119"/>
      <c r="AB98" s="337"/>
      <c r="AC98" s="115"/>
      <c r="AD98" s="102"/>
      <c r="AE98" s="4"/>
      <c r="AF98" s="103"/>
      <c r="AG98" s="104"/>
      <c r="AH98" s="105"/>
      <c r="AI98" s="106"/>
      <c r="AJ98" s="109"/>
      <c r="AK98" s="111"/>
      <c r="AL98" s="338"/>
      <c r="AM98" s="339"/>
      <c r="AN98" s="340"/>
      <c r="AO98" s="101"/>
      <c r="AP98" s="445"/>
      <c r="AQ98" s="101"/>
      <c r="AR98" s="115"/>
      <c r="AS98" s="341"/>
      <c r="AT98" s="115"/>
      <c r="AU98" s="341"/>
      <c r="AV98" s="115"/>
      <c r="AW98" s="341"/>
      <c r="AX98" s="115"/>
      <c r="AY98" s="341"/>
      <c r="AZ98" s="119"/>
      <c r="CD98" s="119"/>
    </row>
    <row r="99" ht="21.0" customHeight="1">
      <c r="A99" s="119"/>
      <c r="B99" s="90"/>
      <c r="C99" s="119"/>
      <c r="D99" s="332"/>
      <c r="E99" s="90"/>
      <c r="F99" s="92"/>
      <c r="G99" s="92"/>
      <c r="H99" s="92"/>
      <c r="I99" s="119"/>
      <c r="J99" s="11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119"/>
      <c r="V99" s="119"/>
      <c r="W99" s="119"/>
      <c r="X99" s="119"/>
      <c r="Y99" s="119"/>
      <c r="Z99" s="23"/>
      <c r="AA99" s="119"/>
      <c r="AB99" s="337"/>
      <c r="AC99" s="115"/>
      <c r="AD99" s="102"/>
      <c r="AE99" s="4"/>
      <c r="AF99" s="103"/>
      <c r="AG99" s="104"/>
      <c r="AH99" s="105"/>
      <c r="AI99" s="106"/>
      <c r="AJ99" s="109"/>
      <c r="AK99" s="111"/>
      <c r="AL99" s="338"/>
      <c r="AM99" s="339"/>
      <c r="AN99" s="340"/>
      <c r="AO99" s="101"/>
      <c r="AP99" s="445"/>
      <c r="AQ99" s="101"/>
      <c r="AR99" s="115"/>
      <c r="AS99" s="341"/>
      <c r="AT99" s="115"/>
      <c r="AU99" s="341"/>
      <c r="AV99" s="115"/>
      <c r="AW99" s="341"/>
      <c r="AX99" s="115"/>
      <c r="AY99" s="341"/>
      <c r="AZ99" s="119"/>
      <c r="CD99" s="119"/>
    </row>
    <row r="100" ht="21.0" customHeight="1">
      <c r="A100" s="119"/>
      <c r="B100" s="90"/>
      <c r="C100" s="119"/>
      <c r="D100" s="332"/>
      <c r="E100" s="90"/>
      <c r="F100" s="92"/>
      <c r="G100" s="92"/>
      <c r="H100" s="92"/>
      <c r="I100" s="119"/>
      <c r="J100" s="11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119"/>
      <c r="V100" s="119"/>
      <c r="W100" s="119"/>
      <c r="X100" s="119"/>
      <c r="Y100" s="119"/>
      <c r="Z100" s="23"/>
      <c r="AA100" s="119"/>
      <c r="AB100" s="337"/>
      <c r="AC100" s="115"/>
      <c r="AD100" s="102"/>
      <c r="AE100" s="4"/>
      <c r="AF100" s="103"/>
      <c r="AG100" s="104"/>
      <c r="AH100" s="105"/>
      <c r="AI100" s="106"/>
      <c r="AJ100" s="109"/>
      <c r="AK100" s="111"/>
      <c r="AL100" s="338"/>
      <c r="AM100" s="339"/>
      <c r="AN100" s="340"/>
      <c r="AO100" s="101"/>
      <c r="AP100" s="445"/>
      <c r="AQ100" s="101"/>
      <c r="AR100" s="115"/>
      <c r="AS100" s="341"/>
      <c r="AT100" s="115"/>
      <c r="AU100" s="341"/>
      <c r="AV100" s="115"/>
      <c r="AW100" s="341"/>
      <c r="AX100" s="115"/>
      <c r="AY100" s="341"/>
      <c r="AZ100" s="119"/>
      <c r="CD100" s="119"/>
    </row>
    <row r="101" ht="21.0" customHeight="1">
      <c r="A101" s="119"/>
      <c r="B101" s="90"/>
      <c r="C101" s="119"/>
      <c r="D101" s="332"/>
      <c r="E101" s="90"/>
      <c r="F101" s="92"/>
      <c r="G101" s="92"/>
      <c r="H101" s="92"/>
      <c r="I101" s="119"/>
      <c r="J101" s="11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119"/>
      <c r="V101" s="119"/>
      <c r="W101" s="119"/>
      <c r="X101" s="119"/>
      <c r="Y101" s="119"/>
      <c r="Z101" s="23"/>
      <c r="AA101" s="119"/>
      <c r="AB101" s="337"/>
      <c r="AC101" s="115"/>
      <c r="AD101" s="102"/>
      <c r="AE101" s="4"/>
      <c r="AF101" s="103"/>
      <c r="AG101" s="104"/>
      <c r="AH101" s="105"/>
      <c r="AI101" s="106"/>
      <c r="AJ101" s="109"/>
      <c r="AK101" s="111"/>
      <c r="AL101" s="338"/>
      <c r="AM101" s="339"/>
      <c r="AN101" s="340"/>
      <c r="AO101" s="101"/>
      <c r="AP101" s="445"/>
      <c r="AQ101" s="101"/>
      <c r="AR101" s="115"/>
      <c r="AS101" s="341"/>
      <c r="AT101" s="115"/>
      <c r="AU101" s="341"/>
      <c r="AV101" s="115"/>
      <c r="AW101" s="341"/>
      <c r="AX101" s="115"/>
      <c r="AY101" s="341"/>
      <c r="AZ101" s="119"/>
      <c r="CD101" s="119"/>
    </row>
    <row r="102" ht="21.0" customHeight="1">
      <c r="A102" s="119"/>
      <c r="B102" s="90"/>
      <c r="C102" s="119"/>
      <c r="D102" s="332"/>
      <c r="E102" s="90"/>
      <c r="F102" s="92"/>
      <c r="G102" s="92"/>
      <c r="H102" s="92"/>
      <c r="I102" s="119"/>
      <c r="J102" s="11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119"/>
      <c r="V102" s="119"/>
      <c r="W102" s="119"/>
      <c r="X102" s="119"/>
      <c r="Y102" s="119"/>
      <c r="Z102" s="23"/>
      <c r="AA102" s="119"/>
      <c r="AB102" s="337"/>
      <c r="AC102" s="115"/>
      <c r="AD102" s="102"/>
      <c r="AE102" s="4"/>
      <c r="AF102" s="103"/>
      <c r="AG102" s="104"/>
      <c r="AH102" s="105"/>
      <c r="AI102" s="106"/>
      <c r="AJ102" s="109"/>
      <c r="AK102" s="111"/>
      <c r="AL102" s="338"/>
      <c r="AM102" s="339"/>
      <c r="AN102" s="340"/>
      <c r="AO102" s="101"/>
      <c r="AP102" s="445"/>
      <c r="AQ102" s="101"/>
      <c r="AR102" s="115"/>
      <c r="AS102" s="341"/>
      <c r="AT102" s="115"/>
      <c r="AU102" s="341"/>
      <c r="AV102" s="115"/>
      <c r="AW102" s="341"/>
      <c r="AX102" s="115"/>
      <c r="AY102" s="341"/>
      <c r="AZ102" s="119"/>
      <c r="CD102" s="119"/>
    </row>
    <row r="103" ht="21.0" customHeight="1">
      <c r="A103" s="119"/>
      <c r="B103" s="90"/>
      <c r="C103" s="119"/>
      <c r="D103" s="332"/>
      <c r="E103" s="90"/>
      <c r="F103" s="92"/>
      <c r="G103" s="92"/>
      <c r="H103" s="92"/>
      <c r="I103" s="119"/>
      <c r="J103" s="11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119"/>
      <c r="V103" s="119"/>
      <c r="W103" s="119"/>
      <c r="X103" s="119"/>
      <c r="Y103" s="119"/>
      <c r="Z103" s="23"/>
      <c r="AA103" s="119"/>
      <c r="AB103" s="337"/>
      <c r="AC103" s="115"/>
      <c r="AD103" s="102"/>
      <c r="AE103" s="4"/>
      <c r="AF103" s="103"/>
      <c r="AG103" s="104"/>
      <c r="AH103" s="105"/>
      <c r="AI103" s="106"/>
      <c r="AJ103" s="109"/>
      <c r="AK103" s="111"/>
      <c r="AL103" s="338"/>
      <c r="AM103" s="339"/>
      <c r="AN103" s="340"/>
      <c r="AO103" s="101"/>
      <c r="AP103" s="445"/>
      <c r="AQ103" s="101"/>
      <c r="AR103" s="115"/>
      <c r="AS103" s="341"/>
      <c r="AT103" s="115"/>
      <c r="AU103" s="341"/>
      <c r="AV103" s="115"/>
      <c r="AW103" s="341"/>
      <c r="AX103" s="115"/>
      <c r="AY103" s="341"/>
      <c r="AZ103" s="119"/>
      <c r="CD103" s="119"/>
    </row>
    <row r="104" ht="21.0" customHeight="1">
      <c r="A104" s="119"/>
      <c r="B104" s="90"/>
      <c r="C104" s="119"/>
      <c r="D104" s="332"/>
      <c r="E104" s="90"/>
      <c r="F104" s="92"/>
      <c r="G104" s="92"/>
      <c r="H104" s="92"/>
      <c r="I104" s="119"/>
      <c r="J104" s="11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119"/>
      <c r="V104" s="119"/>
      <c r="W104" s="119"/>
      <c r="X104" s="119"/>
      <c r="Y104" s="119"/>
      <c r="Z104" s="23"/>
      <c r="AA104" s="119"/>
      <c r="AB104" s="337"/>
      <c r="AC104" s="115"/>
      <c r="AD104" s="102"/>
      <c r="AE104" s="4"/>
      <c r="AF104" s="103"/>
      <c r="AG104" s="104"/>
      <c r="AH104" s="105"/>
      <c r="AI104" s="106"/>
      <c r="AJ104" s="109"/>
      <c r="AK104" s="111"/>
      <c r="AL104" s="338"/>
      <c r="AM104" s="339"/>
      <c r="AN104" s="340"/>
      <c r="AO104" s="101"/>
      <c r="AP104" s="445"/>
      <c r="AQ104" s="101"/>
      <c r="AR104" s="115"/>
      <c r="AS104" s="341"/>
      <c r="AT104" s="115"/>
      <c r="AU104" s="341"/>
      <c r="AV104" s="115"/>
      <c r="AW104" s="341"/>
      <c r="AX104" s="115"/>
      <c r="AY104" s="341"/>
      <c r="AZ104" s="119"/>
      <c r="CD104" s="119"/>
    </row>
    <row r="105" ht="21.0" customHeight="1">
      <c r="A105" s="119"/>
      <c r="B105" s="90"/>
      <c r="C105" s="119"/>
      <c r="D105" s="332"/>
      <c r="E105" s="90"/>
      <c r="F105" s="92"/>
      <c r="G105" s="92"/>
      <c r="H105" s="92"/>
      <c r="I105" s="119"/>
      <c r="J105" s="11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119"/>
      <c r="V105" s="119"/>
      <c r="W105" s="119"/>
      <c r="X105" s="119"/>
      <c r="Y105" s="119"/>
      <c r="Z105" s="23"/>
      <c r="AA105" s="119"/>
      <c r="AB105" s="337"/>
      <c r="AC105" s="115"/>
      <c r="AD105" s="102"/>
      <c r="AE105" s="4"/>
      <c r="AF105" s="103"/>
      <c r="AG105" s="104"/>
      <c r="AH105" s="105"/>
      <c r="AI105" s="106"/>
      <c r="AJ105" s="109"/>
      <c r="AK105" s="111"/>
      <c r="AL105" s="338"/>
      <c r="AM105" s="339"/>
      <c r="AN105" s="340"/>
      <c r="AO105" s="101"/>
      <c r="AP105" s="445"/>
      <c r="AQ105" s="101"/>
      <c r="AR105" s="115"/>
      <c r="AS105" s="341"/>
      <c r="AT105" s="115"/>
      <c r="AU105" s="341"/>
      <c r="AV105" s="115"/>
      <c r="AW105" s="341"/>
      <c r="AX105" s="115"/>
      <c r="AY105" s="341"/>
      <c r="AZ105" s="119"/>
      <c r="CD105" s="119"/>
    </row>
    <row r="106" ht="21.0" customHeight="1">
      <c r="A106" s="119"/>
      <c r="B106" s="90"/>
      <c r="C106" s="119"/>
      <c r="D106" s="332"/>
      <c r="E106" s="90"/>
      <c r="F106" s="92"/>
      <c r="G106" s="92"/>
      <c r="H106" s="92"/>
      <c r="I106" s="119"/>
      <c r="J106" s="11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119"/>
      <c r="V106" s="119"/>
      <c r="W106" s="119"/>
      <c r="X106" s="119"/>
      <c r="Y106" s="119"/>
      <c r="Z106" s="23"/>
      <c r="AA106" s="119"/>
      <c r="AB106" s="337"/>
      <c r="AC106" s="115"/>
      <c r="AD106" s="102"/>
      <c r="AE106" s="4"/>
      <c r="AF106" s="103"/>
      <c r="AG106" s="104"/>
      <c r="AH106" s="105"/>
      <c r="AI106" s="106"/>
      <c r="AJ106" s="109"/>
      <c r="AK106" s="111"/>
      <c r="AL106" s="338"/>
      <c r="AM106" s="339"/>
      <c r="AN106" s="340"/>
      <c r="AO106" s="101"/>
      <c r="AP106" s="445"/>
      <c r="AQ106" s="101"/>
      <c r="AR106" s="115"/>
      <c r="AS106" s="341"/>
      <c r="AT106" s="115"/>
      <c r="AU106" s="341"/>
      <c r="AV106" s="115"/>
      <c r="AW106" s="341"/>
      <c r="AX106" s="115"/>
      <c r="AY106" s="341"/>
      <c r="AZ106" s="119"/>
      <c r="CD106" s="119"/>
    </row>
    <row r="107" ht="21.0" customHeight="1">
      <c r="A107" s="119"/>
      <c r="B107" s="90"/>
      <c r="C107" s="119"/>
      <c r="D107" s="332"/>
      <c r="E107" s="90"/>
      <c r="F107" s="92"/>
      <c r="G107" s="92"/>
      <c r="H107" s="92"/>
      <c r="I107" s="119"/>
      <c r="J107" s="11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119"/>
      <c r="V107" s="119"/>
      <c r="W107" s="119"/>
      <c r="X107" s="119"/>
      <c r="Y107" s="119"/>
      <c r="Z107" s="23"/>
      <c r="AA107" s="119"/>
      <c r="AB107" s="337"/>
      <c r="AC107" s="115"/>
      <c r="AD107" s="102"/>
      <c r="AE107" s="4"/>
      <c r="AF107" s="103"/>
      <c r="AG107" s="104"/>
      <c r="AH107" s="105"/>
      <c r="AI107" s="106"/>
      <c r="AJ107" s="109"/>
      <c r="AK107" s="111"/>
      <c r="AL107" s="338"/>
      <c r="AM107" s="339"/>
      <c r="AN107" s="340"/>
      <c r="AO107" s="101"/>
      <c r="AP107" s="445"/>
      <c r="AQ107" s="101"/>
      <c r="AR107" s="115"/>
      <c r="AS107" s="341"/>
      <c r="AT107" s="115"/>
      <c r="AU107" s="341"/>
      <c r="AV107" s="115"/>
      <c r="AW107" s="341"/>
      <c r="AX107" s="115"/>
      <c r="AY107" s="341"/>
      <c r="AZ107" s="119"/>
      <c r="CD107" s="119"/>
    </row>
    <row r="108" ht="21.0" customHeight="1">
      <c r="A108" s="119"/>
      <c r="B108" s="90"/>
      <c r="C108" s="119"/>
      <c r="D108" s="332"/>
      <c r="E108" s="90"/>
      <c r="F108" s="92"/>
      <c r="G108" s="92"/>
      <c r="H108" s="92"/>
      <c r="I108" s="119"/>
      <c r="J108" s="11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119"/>
      <c r="V108" s="119"/>
      <c r="W108" s="119"/>
      <c r="X108" s="119"/>
      <c r="Y108" s="119"/>
      <c r="Z108" s="23"/>
      <c r="AA108" s="119"/>
      <c r="AB108" s="337"/>
      <c r="AC108" s="115"/>
      <c r="AD108" s="102"/>
      <c r="AE108" s="4"/>
      <c r="AF108" s="103"/>
      <c r="AG108" s="104"/>
      <c r="AH108" s="105"/>
      <c r="AI108" s="106"/>
      <c r="AJ108" s="109"/>
      <c r="AK108" s="111"/>
      <c r="AL108" s="338"/>
      <c r="AM108" s="339"/>
      <c r="AN108" s="340"/>
      <c r="AO108" s="101"/>
      <c r="AP108" s="445"/>
      <c r="AQ108" s="101"/>
      <c r="AR108" s="115"/>
      <c r="AS108" s="341"/>
      <c r="AT108" s="115"/>
      <c r="AU108" s="341"/>
      <c r="AV108" s="115"/>
      <c r="AW108" s="341"/>
      <c r="AX108" s="115"/>
      <c r="AY108" s="341"/>
      <c r="AZ108" s="119"/>
      <c r="CD108" s="119"/>
    </row>
    <row r="109" ht="21.0" customHeight="1">
      <c r="A109" s="119"/>
      <c r="B109" s="90"/>
      <c r="C109" s="119"/>
      <c r="D109" s="332"/>
      <c r="E109" s="90"/>
      <c r="F109" s="92"/>
      <c r="G109" s="92"/>
      <c r="H109" s="92"/>
      <c r="I109" s="119"/>
      <c r="J109" s="11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119"/>
      <c r="V109" s="119"/>
      <c r="W109" s="119"/>
      <c r="X109" s="119"/>
      <c r="Y109" s="119"/>
      <c r="Z109" s="23"/>
      <c r="AA109" s="119"/>
      <c r="AB109" s="337"/>
      <c r="AC109" s="115"/>
      <c r="AD109" s="102"/>
      <c r="AE109" s="4"/>
      <c r="AF109" s="103"/>
      <c r="AG109" s="104"/>
      <c r="AH109" s="105"/>
      <c r="AI109" s="106"/>
      <c r="AJ109" s="109"/>
      <c r="AK109" s="111"/>
      <c r="AL109" s="338"/>
      <c r="AM109" s="339"/>
      <c r="AN109" s="340"/>
      <c r="AO109" s="101"/>
      <c r="AP109" s="445"/>
      <c r="AQ109" s="101"/>
      <c r="AR109" s="115"/>
      <c r="AS109" s="341"/>
      <c r="AT109" s="115"/>
      <c r="AU109" s="341"/>
      <c r="AV109" s="115"/>
      <c r="AW109" s="341"/>
      <c r="AX109" s="115"/>
      <c r="AY109" s="341"/>
      <c r="AZ109" s="119"/>
      <c r="CD109" s="119"/>
    </row>
    <row r="110" ht="21.0" customHeight="1">
      <c r="A110" s="119"/>
      <c r="B110" s="90"/>
      <c r="C110" s="119"/>
      <c r="D110" s="332"/>
      <c r="E110" s="90"/>
      <c r="F110" s="92"/>
      <c r="G110" s="92"/>
      <c r="H110" s="92"/>
      <c r="I110" s="119"/>
      <c r="J110" s="11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119"/>
      <c r="V110" s="119"/>
      <c r="W110" s="119"/>
      <c r="X110" s="119"/>
      <c r="Y110" s="119"/>
      <c r="Z110" s="23"/>
      <c r="AA110" s="119"/>
      <c r="AB110" s="337"/>
      <c r="AC110" s="115"/>
      <c r="AD110" s="102"/>
      <c r="AE110" s="4"/>
      <c r="AF110" s="103"/>
      <c r="AG110" s="104"/>
      <c r="AH110" s="105"/>
      <c r="AI110" s="106"/>
      <c r="AJ110" s="109"/>
      <c r="AK110" s="111"/>
      <c r="AL110" s="338"/>
      <c r="AM110" s="339"/>
      <c r="AN110" s="340"/>
      <c r="AO110" s="101"/>
      <c r="AP110" s="445"/>
      <c r="AQ110" s="101"/>
      <c r="AR110" s="115"/>
      <c r="AS110" s="341"/>
      <c r="AT110" s="115"/>
      <c r="AU110" s="341"/>
      <c r="AV110" s="115"/>
      <c r="AW110" s="341"/>
      <c r="AX110" s="115"/>
      <c r="AY110" s="341"/>
      <c r="AZ110" s="119"/>
      <c r="CD110" s="119"/>
    </row>
    <row r="111" ht="21.0" customHeight="1">
      <c r="A111" s="119"/>
      <c r="B111" s="90"/>
      <c r="C111" s="119"/>
      <c r="D111" s="332"/>
      <c r="E111" s="90"/>
      <c r="F111" s="92"/>
      <c r="G111" s="92"/>
      <c r="H111" s="92"/>
      <c r="I111" s="119"/>
      <c r="J111" s="11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119"/>
      <c r="V111" s="119"/>
      <c r="W111" s="119"/>
      <c r="X111" s="119"/>
      <c r="Y111" s="119"/>
      <c r="Z111" s="23"/>
      <c r="AA111" s="119"/>
      <c r="AB111" s="337"/>
      <c r="AC111" s="115"/>
      <c r="AD111" s="102"/>
      <c r="AE111" s="4"/>
      <c r="AF111" s="103"/>
      <c r="AG111" s="104"/>
      <c r="AH111" s="105"/>
      <c r="AI111" s="106"/>
      <c r="AJ111" s="109"/>
      <c r="AK111" s="111"/>
      <c r="AL111" s="338"/>
      <c r="AM111" s="339"/>
      <c r="AN111" s="340"/>
      <c r="AO111" s="101"/>
      <c r="AP111" s="445"/>
      <c r="AQ111" s="101"/>
      <c r="AR111" s="115"/>
      <c r="AS111" s="341"/>
      <c r="AT111" s="115"/>
      <c r="AU111" s="341"/>
      <c r="AV111" s="115"/>
      <c r="AW111" s="341"/>
      <c r="AX111" s="115"/>
      <c r="AY111" s="341"/>
      <c r="AZ111" s="119"/>
      <c r="CD111" s="119"/>
    </row>
    <row r="112" ht="21.0" customHeight="1">
      <c r="A112" s="119"/>
      <c r="B112" s="90"/>
      <c r="C112" s="119"/>
      <c r="D112" s="332"/>
      <c r="E112" s="90"/>
      <c r="F112" s="92"/>
      <c r="G112" s="92"/>
      <c r="H112" s="92"/>
      <c r="I112" s="119"/>
      <c r="J112" s="11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119"/>
      <c r="V112" s="119"/>
      <c r="W112" s="119"/>
      <c r="X112" s="119"/>
      <c r="Y112" s="119"/>
      <c r="Z112" s="23"/>
      <c r="AA112" s="119"/>
      <c r="AB112" s="337"/>
      <c r="AC112" s="115"/>
      <c r="AD112" s="102"/>
      <c r="AE112" s="4"/>
      <c r="AF112" s="103"/>
      <c r="AG112" s="104"/>
      <c r="AH112" s="105"/>
      <c r="AI112" s="106"/>
      <c r="AJ112" s="109"/>
      <c r="AK112" s="111"/>
      <c r="AL112" s="338"/>
      <c r="AM112" s="339"/>
      <c r="AN112" s="340"/>
      <c r="AO112" s="101"/>
      <c r="AP112" s="445"/>
      <c r="AQ112" s="101"/>
      <c r="AR112" s="115"/>
      <c r="AS112" s="341"/>
      <c r="AT112" s="115"/>
      <c r="AU112" s="341"/>
      <c r="AV112" s="115"/>
      <c r="AW112" s="341"/>
      <c r="AX112" s="115"/>
      <c r="AY112" s="341"/>
      <c r="AZ112" s="119"/>
      <c r="CD112" s="119"/>
    </row>
    <row r="113" ht="21.0" customHeight="1">
      <c r="A113" s="119"/>
      <c r="B113" s="90"/>
      <c r="C113" s="119"/>
      <c r="D113" s="332"/>
      <c r="E113" s="90"/>
      <c r="F113" s="92"/>
      <c r="G113" s="92"/>
      <c r="H113" s="92"/>
      <c r="I113" s="119"/>
      <c r="J113" s="11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119"/>
      <c r="V113" s="119"/>
      <c r="W113" s="119"/>
      <c r="X113" s="119"/>
      <c r="Y113" s="119"/>
      <c r="Z113" s="23"/>
      <c r="AA113" s="119"/>
      <c r="AB113" s="337"/>
      <c r="AC113" s="115"/>
      <c r="AD113" s="102"/>
      <c r="AE113" s="4"/>
      <c r="AF113" s="103"/>
      <c r="AG113" s="104"/>
      <c r="AH113" s="105"/>
      <c r="AI113" s="106"/>
      <c r="AJ113" s="109"/>
      <c r="AK113" s="111"/>
      <c r="AL113" s="338"/>
      <c r="AM113" s="339"/>
      <c r="AN113" s="340"/>
      <c r="AO113" s="101"/>
      <c r="AP113" s="445"/>
      <c r="AQ113" s="101"/>
      <c r="AR113" s="115"/>
      <c r="AS113" s="341"/>
      <c r="AT113" s="115"/>
      <c r="AU113" s="341"/>
      <c r="AV113" s="115"/>
      <c r="AW113" s="341"/>
      <c r="AX113" s="115"/>
      <c r="AY113" s="341"/>
      <c r="AZ113" s="119"/>
      <c r="CD113" s="119"/>
    </row>
    <row r="114" ht="21.0" customHeight="1">
      <c r="A114" s="119"/>
      <c r="B114" s="90"/>
      <c r="C114" s="119"/>
      <c r="D114" s="332"/>
      <c r="E114" s="90"/>
      <c r="F114" s="92"/>
      <c r="G114" s="92"/>
      <c r="H114" s="92"/>
      <c r="I114" s="119"/>
      <c r="J114" s="11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119"/>
      <c r="V114" s="119"/>
      <c r="W114" s="119"/>
      <c r="X114" s="119"/>
      <c r="Y114" s="119"/>
      <c r="Z114" s="23"/>
      <c r="AA114" s="119"/>
      <c r="AB114" s="337"/>
      <c r="AC114" s="115"/>
      <c r="AD114" s="102"/>
      <c r="AE114" s="4"/>
      <c r="AF114" s="103"/>
      <c r="AG114" s="104"/>
      <c r="AH114" s="105"/>
      <c r="AI114" s="106"/>
      <c r="AJ114" s="109"/>
      <c r="AK114" s="111"/>
      <c r="AL114" s="338"/>
      <c r="AM114" s="339"/>
      <c r="AN114" s="340"/>
      <c r="AO114" s="101"/>
      <c r="AP114" s="445"/>
      <c r="AQ114" s="101"/>
      <c r="AR114" s="115"/>
      <c r="AS114" s="341"/>
      <c r="AT114" s="115"/>
      <c r="AU114" s="341"/>
      <c r="AV114" s="115"/>
      <c r="AW114" s="341"/>
      <c r="AX114" s="115"/>
      <c r="AY114" s="341"/>
      <c r="AZ114" s="119"/>
      <c r="CD114" s="119"/>
    </row>
    <row r="115" ht="21.0" customHeight="1">
      <c r="A115" s="119"/>
      <c r="B115" s="90"/>
      <c r="C115" s="119"/>
      <c r="D115" s="332"/>
      <c r="E115" s="90"/>
      <c r="F115" s="92"/>
      <c r="G115" s="92"/>
      <c r="H115" s="92"/>
      <c r="I115" s="119"/>
      <c r="J115" s="11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119"/>
      <c r="V115" s="119"/>
      <c r="W115" s="119"/>
      <c r="X115" s="119"/>
      <c r="Y115" s="119"/>
      <c r="Z115" s="23"/>
      <c r="AA115" s="119"/>
      <c r="AB115" s="337"/>
      <c r="AC115" s="115"/>
      <c r="AD115" s="102"/>
      <c r="AE115" s="4"/>
      <c r="AF115" s="103"/>
      <c r="AG115" s="104"/>
      <c r="AH115" s="105"/>
      <c r="AI115" s="106"/>
      <c r="AJ115" s="109"/>
      <c r="AK115" s="111"/>
      <c r="AL115" s="338"/>
      <c r="AM115" s="339"/>
      <c r="AN115" s="340"/>
      <c r="AO115" s="101"/>
      <c r="AP115" s="445"/>
      <c r="AQ115" s="101"/>
      <c r="AR115" s="115"/>
      <c r="AS115" s="341"/>
      <c r="AT115" s="115"/>
      <c r="AU115" s="341"/>
      <c r="AV115" s="115"/>
      <c r="AW115" s="341"/>
      <c r="AX115" s="115"/>
      <c r="AY115" s="341"/>
      <c r="AZ115" s="119"/>
      <c r="CD115" s="119"/>
    </row>
    <row r="116" ht="21.0" customHeight="1">
      <c r="A116" s="119"/>
      <c r="B116" s="90"/>
      <c r="C116" s="119"/>
      <c r="D116" s="332"/>
      <c r="E116" s="90"/>
      <c r="F116" s="92"/>
      <c r="G116" s="92"/>
      <c r="H116" s="92"/>
      <c r="I116" s="119"/>
      <c r="J116" s="11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119"/>
      <c r="V116" s="119"/>
      <c r="W116" s="119"/>
      <c r="X116" s="119"/>
      <c r="Y116" s="119"/>
      <c r="Z116" s="23"/>
      <c r="AA116" s="119"/>
      <c r="AB116" s="337"/>
      <c r="AC116" s="115"/>
      <c r="AD116" s="102"/>
      <c r="AE116" s="4"/>
      <c r="AF116" s="103"/>
      <c r="AG116" s="104"/>
      <c r="AH116" s="105"/>
      <c r="AI116" s="106"/>
      <c r="AJ116" s="109"/>
      <c r="AK116" s="111"/>
      <c r="AL116" s="338"/>
      <c r="AM116" s="339"/>
      <c r="AN116" s="340"/>
      <c r="AO116" s="101"/>
      <c r="AP116" s="445"/>
      <c r="AQ116" s="101"/>
      <c r="AR116" s="115"/>
      <c r="AS116" s="341"/>
      <c r="AT116" s="115"/>
      <c r="AU116" s="341"/>
      <c r="AV116" s="115"/>
      <c r="AW116" s="341"/>
      <c r="AX116" s="115"/>
      <c r="AY116" s="341"/>
      <c r="AZ116" s="119"/>
      <c r="CD116" s="119"/>
    </row>
    <row r="117" ht="21.0" customHeight="1">
      <c r="A117" s="119"/>
      <c r="B117" s="90"/>
      <c r="C117" s="119"/>
      <c r="D117" s="332"/>
      <c r="E117" s="90"/>
      <c r="F117" s="92"/>
      <c r="G117" s="92"/>
      <c r="H117" s="92"/>
      <c r="I117" s="119"/>
      <c r="J117" s="11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119"/>
      <c r="V117" s="119"/>
      <c r="W117" s="119"/>
      <c r="X117" s="119"/>
      <c r="Y117" s="119"/>
      <c r="Z117" s="23"/>
      <c r="AA117" s="119"/>
      <c r="AB117" s="337"/>
      <c r="AC117" s="115"/>
      <c r="AD117" s="102"/>
      <c r="AE117" s="4"/>
      <c r="AF117" s="103"/>
      <c r="AG117" s="104"/>
      <c r="AH117" s="105"/>
      <c r="AI117" s="106"/>
      <c r="AJ117" s="109"/>
      <c r="AK117" s="111"/>
      <c r="AL117" s="338"/>
      <c r="AM117" s="339"/>
      <c r="AN117" s="340"/>
      <c r="AO117" s="101"/>
      <c r="AP117" s="445"/>
      <c r="AQ117" s="101"/>
      <c r="AR117" s="115"/>
      <c r="AS117" s="341"/>
      <c r="AT117" s="115"/>
      <c r="AU117" s="341"/>
      <c r="AV117" s="115"/>
      <c r="AW117" s="341"/>
      <c r="AX117" s="115"/>
      <c r="AY117" s="341"/>
      <c r="AZ117" s="119"/>
      <c r="CD117" s="119"/>
    </row>
    <row r="118" ht="21.0" customHeight="1">
      <c r="A118" s="119"/>
      <c r="B118" s="90"/>
      <c r="C118" s="119"/>
      <c r="D118" s="332"/>
      <c r="E118" s="90"/>
      <c r="F118" s="92"/>
      <c r="G118" s="92"/>
      <c r="H118" s="92"/>
      <c r="I118" s="119"/>
      <c r="J118" s="11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119"/>
      <c r="V118" s="119"/>
      <c r="W118" s="119"/>
      <c r="X118" s="119"/>
      <c r="Y118" s="119"/>
      <c r="Z118" s="23"/>
      <c r="AA118" s="119"/>
      <c r="AB118" s="337"/>
      <c r="AC118" s="115"/>
      <c r="AD118" s="102"/>
      <c r="AE118" s="4"/>
      <c r="AF118" s="103"/>
      <c r="AG118" s="104"/>
      <c r="AH118" s="105"/>
      <c r="AI118" s="106"/>
      <c r="AJ118" s="109"/>
      <c r="AK118" s="111"/>
      <c r="AL118" s="338"/>
      <c r="AM118" s="339"/>
      <c r="AN118" s="340"/>
      <c r="AO118" s="101"/>
      <c r="AP118" s="445"/>
      <c r="AQ118" s="101"/>
      <c r="AR118" s="115"/>
      <c r="AS118" s="341"/>
      <c r="AT118" s="115"/>
      <c r="AU118" s="341"/>
      <c r="AV118" s="115"/>
      <c r="AW118" s="341"/>
      <c r="AX118" s="115"/>
      <c r="AY118" s="341"/>
      <c r="AZ118" s="119"/>
      <c r="CD118" s="119"/>
    </row>
    <row r="119" ht="21.0" customHeight="1">
      <c r="A119" s="119"/>
      <c r="B119" s="90"/>
      <c r="C119" s="119"/>
      <c r="D119" s="332"/>
      <c r="E119" s="90"/>
      <c r="F119" s="92"/>
      <c r="G119" s="92"/>
      <c r="H119" s="92"/>
      <c r="I119" s="119"/>
      <c r="J119" s="11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119"/>
      <c r="V119" s="119"/>
      <c r="W119" s="119"/>
      <c r="X119" s="119"/>
      <c r="Y119" s="119"/>
      <c r="Z119" s="23"/>
      <c r="AA119" s="119"/>
      <c r="AB119" s="337"/>
      <c r="AC119" s="115"/>
      <c r="AD119" s="102"/>
      <c r="AE119" s="4"/>
      <c r="AF119" s="103"/>
      <c r="AG119" s="104"/>
      <c r="AH119" s="105"/>
      <c r="AI119" s="106"/>
      <c r="AJ119" s="109"/>
      <c r="AK119" s="111"/>
      <c r="AL119" s="338"/>
      <c r="AM119" s="339"/>
      <c r="AN119" s="340"/>
      <c r="AO119" s="101"/>
      <c r="AP119" s="445"/>
      <c r="AQ119" s="101"/>
      <c r="AR119" s="115"/>
      <c r="AS119" s="341"/>
      <c r="AT119" s="115"/>
      <c r="AU119" s="341"/>
      <c r="AV119" s="115"/>
      <c r="AW119" s="341"/>
      <c r="AX119" s="115"/>
      <c r="AY119" s="341"/>
      <c r="AZ119" s="119"/>
      <c r="CD119" s="119"/>
    </row>
    <row r="120" ht="21.0" customHeight="1">
      <c r="A120" s="119"/>
      <c r="B120" s="90"/>
      <c r="C120" s="119"/>
      <c r="D120" s="332"/>
      <c r="E120" s="90"/>
      <c r="F120" s="92"/>
      <c r="G120" s="92"/>
      <c r="H120" s="92"/>
      <c r="I120" s="119"/>
      <c r="J120" s="11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119"/>
      <c r="V120" s="119"/>
      <c r="W120" s="119"/>
      <c r="X120" s="119"/>
      <c r="Y120" s="119"/>
      <c r="Z120" s="23"/>
      <c r="AA120" s="119"/>
      <c r="AB120" s="337"/>
      <c r="AC120" s="115"/>
      <c r="AD120" s="102"/>
      <c r="AE120" s="4"/>
      <c r="AF120" s="103"/>
      <c r="AG120" s="104"/>
      <c r="AH120" s="105"/>
      <c r="AI120" s="106"/>
      <c r="AJ120" s="109"/>
      <c r="AK120" s="111"/>
      <c r="AL120" s="338"/>
      <c r="AM120" s="339"/>
      <c r="AN120" s="340"/>
      <c r="AO120" s="101"/>
      <c r="AP120" s="445"/>
      <c r="AQ120" s="101"/>
      <c r="AR120" s="115"/>
      <c r="AS120" s="341"/>
      <c r="AT120" s="115"/>
      <c r="AU120" s="341"/>
      <c r="AV120" s="115"/>
      <c r="AW120" s="341"/>
      <c r="AX120" s="115"/>
      <c r="AY120" s="341"/>
      <c r="AZ120" s="119"/>
      <c r="CD120" s="119"/>
    </row>
    <row r="121" ht="21.0" customHeight="1">
      <c r="A121" s="119"/>
      <c r="B121" s="90"/>
      <c r="C121" s="119"/>
      <c r="D121" s="332"/>
      <c r="E121" s="90"/>
      <c r="F121" s="92"/>
      <c r="G121" s="92"/>
      <c r="H121" s="92"/>
      <c r="I121" s="119"/>
      <c r="J121" s="11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119"/>
      <c r="V121" s="119"/>
      <c r="W121" s="119"/>
      <c r="X121" s="119"/>
      <c r="Y121" s="119"/>
      <c r="Z121" s="23"/>
      <c r="AA121" s="119"/>
      <c r="AB121" s="337"/>
      <c r="AC121" s="115"/>
      <c r="AD121" s="102"/>
      <c r="AE121" s="4"/>
      <c r="AF121" s="103"/>
      <c r="AG121" s="104"/>
      <c r="AH121" s="105"/>
      <c r="AI121" s="106"/>
      <c r="AJ121" s="109"/>
      <c r="AK121" s="111"/>
      <c r="AL121" s="338"/>
      <c r="AM121" s="339"/>
      <c r="AN121" s="340"/>
      <c r="AO121" s="101"/>
      <c r="AP121" s="445"/>
      <c r="AQ121" s="101"/>
      <c r="AR121" s="115"/>
      <c r="AS121" s="341"/>
      <c r="AT121" s="115"/>
      <c r="AU121" s="341"/>
      <c r="AV121" s="115"/>
      <c r="AW121" s="341"/>
      <c r="AX121" s="115"/>
      <c r="AY121" s="341"/>
      <c r="AZ121" s="119"/>
      <c r="CD121" s="119"/>
    </row>
    <row r="122" ht="21.0" customHeight="1">
      <c r="A122" s="119"/>
      <c r="B122" s="90"/>
      <c r="C122" s="119"/>
      <c r="D122" s="332"/>
      <c r="E122" s="90"/>
      <c r="F122" s="92"/>
      <c r="G122" s="92"/>
      <c r="H122" s="92"/>
      <c r="I122" s="119"/>
      <c r="J122" s="11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119"/>
      <c r="V122" s="119"/>
      <c r="W122" s="119"/>
      <c r="X122" s="119"/>
      <c r="Y122" s="119"/>
      <c r="Z122" s="23"/>
      <c r="AA122" s="119"/>
      <c r="AB122" s="337"/>
      <c r="AC122" s="115"/>
      <c r="AD122" s="102"/>
      <c r="AE122" s="4"/>
      <c r="AF122" s="103"/>
      <c r="AG122" s="104"/>
      <c r="AH122" s="105"/>
      <c r="AI122" s="106"/>
      <c r="AJ122" s="109"/>
      <c r="AK122" s="111"/>
      <c r="AL122" s="338"/>
      <c r="AM122" s="339"/>
      <c r="AN122" s="340"/>
      <c r="AO122" s="101"/>
      <c r="AP122" s="445"/>
      <c r="AQ122" s="101"/>
      <c r="AR122" s="115"/>
      <c r="AS122" s="341"/>
      <c r="AT122" s="115"/>
      <c r="AU122" s="341"/>
      <c r="AV122" s="115"/>
      <c r="AW122" s="341"/>
      <c r="AX122" s="115"/>
      <c r="AY122" s="341"/>
      <c r="AZ122" s="119"/>
      <c r="CD122" s="119"/>
    </row>
    <row r="123" ht="21.0" customHeight="1">
      <c r="A123" s="119"/>
      <c r="B123" s="90"/>
      <c r="C123" s="119"/>
      <c r="D123" s="332"/>
      <c r="E123" s="90"/>
      <c r="F123" s="92"/>
      <c r="G123" s="92"/>
      <c r="H123" s="92"/>
      <c r="I123" s="119"/>
      <c r="J123" s="11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119"/>
      <c r="V123" s="119"/>
      <c r="W123" s="119"/>
      <c r="X123" s="119"/>
      <c r="Y123" s="119"/>
      <c r="Z123" s="23"/>
      <c r="AA123" s="119"/>
      <c r="AB123" s="337"/>
      <c r="AC123" s="115"/>
      <c r="AD123" s="102"/>
      <c r="AE123" s="4"/>
      <c r="AF123" s="103"/>
      <c r="AG123" s="104"/>
      <c r="AH123" s="105"/>
      <c r="AI123" s="106"/>
      <c r="AJ123" s="109"/>
      <c r="AK123" s="111"/>
      <c r="AL123" s="338"/>
      <c r="AM123" s="339"/>
      <c r="AN123" s="340"/>
      <c r="AO123" s="101"/>
      <c r="AP123" s="445"/>
      <c r="AQ123" s="101"/>
      <c r="AR123" s="115"/>
      <c r="AS123" s="341"/>
      <c r="AT123" s="115"/>
      <c r="AU123" s="341"/>
      <c r="AV123" s="115"/>
      <c r="AW123" s="341"/>
      <c r="AX123" s="115"/>
      <c r="AY123" s="341"/>
      <c r="AZ123" s="119"/>
      <c r="CD123" s="119"/>
    </row>
    <row r="124" ht="21.0" customHeight="1">
      <c r="A124" s="119"/>
      <c r="B124" s="90"/>
      <c r="C124" s="119"/>
      <c r="D124" s="332"/>
      <c r="E124" s="90"/>
      <c r="F124" s="92"/>
      <c r="G124" s="92"/>
      <c r="H124" s="92"/>
      <c r="I124" s="119"/>
      <c r="J124" s="11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119"/>
      <c r="V124" s="119"/>
      <c r="W124" s="119"/>
      <c r="X124" s="119"/>
      <c r="Y124" s="119"/>
      <c r="Z124" s="23"/>
      <c r="AA124" s="119"/>
      <c r="AB124" s="337"/>
      <c r="AC124" s="115"/>
      <c r="AD124" s="102"/>
      <c r="AE124" s="4"/>
      <c r="AF124" s="103"/>
      <c r="AG124" s="104"/>
      <c r="AH124" s="105"/>
      <c r="AI124" s="106"/>
      <c r="AJ124" s="109"/>
      <c r="AK124" s="111"/>
      <c r="AL124" s="338"/>
      <c r="AM124" s="339"/>
      <c r="AN124" s="340"/>
      <c r="AO124" s="101"/>
      <c r="AP124" s="445"/>
      <c r="AQ124" s="101"/>
      <c r="AR124" s="115"/>
      <c r="AS124" s="341"/>
      <c r="AT124" s="115"/>
      <c r="AU124" s="341"/>
      <c r="AV124" s="115"/>
      <c r="AW124" s="341"/>
      <c r="AX124" s="115"/>
      <c r="AY124" s="341"/>
      <c r="AZ124" s="119"/>
      <c r="CD124" s="119"/>
    </row>
    <row r="125" ht="21.0" customHeight="1">
      <c r="A125" s="119"/>
      <c r="B125" s="90"/>
      <c r="C125" s="119"/>
      <c r="D125" s="332"/>
      <c r="E125" s="90"/>
      <c r="F125" s="92"/>
      <c r="G125" s="92"/>
      <c r="H125" s="92"/>
      <c r="I125" s="119"/>
      <c r="J125" s="11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119"/>
      <c r="V125" s="119"/>
      <c r="W125" s="119"/>
      <c r="X125" s="119"/>
      <c r="Y125" s="119"/>
      <c r="Z125" s="23"/>
      <c r="AA125" s="119"/>
      <c r="AB125" s="337"/>
      <c r="AC125" s="115"/>
      <c r="AD125" s="102"/>
      <c r="AE125" s="4"/>
      <c r="AF125" s="103"/>
      <c r="AG125" s="104"/>
      <c r="AH125" s="105"/>
      <c r="AI125" s="106"/>
      <c r="AJ125" s="109"/>
      <c r="AK125" s="111"/>
      <c r="AL125" s="338"/>
      <c r="AM125" s="339"/>
      <c r="AN125" s="340"/>
      <c r="AO125" s="101"/>
      <c r="AP125" s="445"/>
      <c r="AQ125" s="101"/>
      <c r="AR125" s="115"/>
      <c r="AS125" s="341"/>
      <c r="AT125" s="115"/>
      <c r="AU125" s="341"/>
      <c r="AV125" s="115"/>
      <c r="AW125" s="341"/>
      <c r="AX125" s="115"/>
      <c r="AY125" s="341"/>
      <c r="AZ125" s="119"/>
      <c r="CD125" s="119"/>
    </row>
    <row r="126" ht="21.0" customHeight="1">
      <c r="A126" s="119"/>
      <c r="B126" s="90"/>
      <c r="C126" s="119"/>
      <c r="D126" s="332"/>
      <c r="E126" s="90"/>
      <c r="F126" s="92"/>
      <c r="G126" s="92"/>
      <c r="H126" s="92"/>
      <c r="I126" s="119"/>
      <c r="J126" s="11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119"/>
      <c r="V126" s="119"/>
      <c r="W126" s="119"/>
      <c r="X126" s="119"/>
      <c r="Y126" s="119"/>
      <c r="Z126" s="23"/>
      <c r="AA126" s="119"/>
      <c r="AB126" s="337"/>
      <c r="AC126" s="115"/>
      <c r="AD126" s="102"/>
      <c r="AE126" s="4"/>
      <c r="AF126" s="103"/>
      <c r="AG126" s="104"/>
      <c r="AH126" s="105"/>
      <c r="AI126" s="106"/>
      <c r="AJ126" s="109"/>
      <c r="AK126" s="111"/>
      <c r="AL126" s="338"/>
      <c r="AM126" s="339"/>
      <c r="AN126" s="340"/>
      <c r="AO126" s="101"/>
      <c r="AP126" s="445"/>
      <c r="AQ126" s="101"/>
      <c r="AR126" s="115"/>
      <c r="AS126" s="341"/>
      <c r="AT126" s="115"/>
      <c r="AU126" s="341"/>
      <c r="AV126" s="115"/>
      <c r="AW126" s="341"/>
      <c r="AX126" s="115"/>
      <c r="AY126" s="341"/>
      <c r="AZ126" s="119"/>
      <c r="CD126" s="119"/>
    </row>
    <row r="127" ht="21.0" customHeight="1">
      <c r="A127" s="119"/>
      <c r="B127" s="90"/>
      <c r="C127" s="119"/>
      <c r="D127" s="332"/>
      <c r="E127" s="90"/>
      <c r="F127" s="92"/>
      <c r="G127" s="92"/>
      <c r="H127" s="92"/>
      <c r="I127" s="119"/>
      <c r="J127" s="11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119"/>
      <c r="V127" s="119"/>
      <c r="W127" s="119"/>
      <c r="X127" s="119"/>
      <c r="Y127" s="119"/>
      <c r="Z127" s="23"/>
      <c r="AA127" s="119"/>
      <c r="AB127" s="337"/>
      <c r="AC127" s="115"/>
      <c r="AD127" s="102"/>
      <c r="AE127" s="4"/>
      <c r="AF127" s="103"/>
      <c r="AG127" s="104"/>
      <c r="AH127" s="105"/>
      <c r="AI127" s="106"/>
      <c r="AJ127" s="109"/>
      <c r="AK127" s="111"/>
      <c r="AL127" s="338"/>
      <c r="AM127" s="339"/>
      <c r="AN127" s="340"/>
      <c r="AO127" s="101"/>
      <c r="AP127" s="445"/>
      <c r="AQ127" s="101"/>
      <c r="AR127" s="115"/>
      <c r="AS127" s="341"/>
      <c r="AT127" s="115"/>
      <c r="AU127" s="341"/>
      <c r="AV127" s="115"/>
      <c r="AW127" s="341"/>
      <c r="AX127" s="115"/>
      <c r="AY127" s="341"/>
      <c r="AZ127" s="119"/>
      <c r="CD127" s="119"/>
    </row>
    <row r="128" ht="21.0" customHeight="1">
      <c r="A128" s="119"/>
      <c r="B128" s="90"/>
      <c r="C128" s="119"/>
      <c r="D128" s="332"/>
      <c r="E128" s="90"/>
      <c r="F128" s="92"/>
      <c r="G128" s="92"/>
      <c r="H128" s="92"/>
      <c r="I128" s="119"/>
      <c r="J128" s="11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119"/>
      <c r="V128" s="119"/>
      <c r="W128" s="119"/>
      <c r="X128" s="119"/>
      <c r="Y128" s="119"/>
      <c r="Z128" s="23"/>
      <c r="AA128" s="119"/>
      <c r="AB128" s="337"/>
      <c r="AC128" s="115"/>
      <c r="AD128" s="102"/>
      <c r="AE128" s="4"/>
      <c r="AF128" s="103"/>
      <c r="AG128" s="104"/>
      <c r="AH128" s="105"/>
      <c r="AI128" s="106"/>
      <c r="AJ128" s="109"/>
      <c r="AK128" s="111"/>
      <c r="AL128" s="338"/>
      <c r="AM128" s="339"/>
      <c r="AN128" s="340"/>
      <c r="AO128" s="101"/>
      <c r="AP128" s="445"/>
      <c r="AQ128" s="101"/>
      <c r="AR128" s="115"/>
      <c r="AS128" s="341"/>
      <c r="AT128" s="115"/>
      <c r="AU128" s="341"/>
      <c r="AV128" s="115"/>
      <c r="AW128" s="341"/>
      <c r="AX128" s="115"/>
      <c r="AY128" s="341"/>
      <c r="AZ128" s="119"/>
      <c r="CD128" s="119"/>
    </row>
    <row r="129" ht="21.0" customHeight="1">
      <c r="A129" s="119"/>
      <c r="B129" s="90"/>
      <c r="C129" s="119"/>
      <c r="D129" s="332"/>
      <c r="E129" s="90"/>
      <c r="F129" s="92"/>
      <c r="G129" s="92"/>
      <c r="H129" s="92"/>
      <c r="I129" s="119"/>
      <c r="J129" s="11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119"/>
      <c r="V129" s="119"/>
      <c r="W129" s="119"/>
      <c r="X129" s="119"/>
      <c r="Y129" s="119"/>
      <c r="Z129" s="23"/>
      <c r="AA129" s="119"/>
      <c r="AB129" s="337"/>
      <c r="AC129" s="115"/>
      <c r="AD129" s="102"/>
      <c r="AE129" s="4"/>
      <c r="AF129" s="103"/>
      <c r="AG129" s="104"/>
      <c r="AH129" s="105"/>
      <c r="AI129" s="106"/>
      <c r="AJ129" s="109"/>
      <c r="AK129" s="111"/>
      <c r="AL129" s="338"/>
      <c r="AM129" s="339"/>
      <c r="AN129" s="340"/>
      <c r="AO129" s="101"/>
      <c r="AP129" s="445"/>
      <c r="AQ129" s="101"/>
      <c r="AR129" s="115"/>
      <c r="AS129" s="341"/>
      <c r="AT129" s="115"/>
      <c r="AU129" s="341"/>
      <c r="AV129" s="115"/>
      <c r="AW129" s="341"/>
      <c r="AX129" s="115"/>
      <c r="AY129" s="341"/>
      <c r="AZ129" s="119"/>
      <c r="CD129" s="119"/>
    </row>
    <row r="130" ht="21.0" customHeight="1">
      <c r="A130" s="119"/>
      <c r="B130" s="90"/>
      <c r="C130" s="119"/>
      <c r="D130" s="332"/>
      <c r="E130" s="90"/>
      <c r="F130" s="92"/>
      <c r="G130" s="92"/>
      <c r="H130" s="92"/>
      <c r="I130" s="119"/>
      <c r="J130" s="11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119"/>
      <c r="V130" s="119"/>
      <c r="W130" s="119"/>
      <c r="X130" s="119"/>
      <c r="Y130" s="119"/>
      <c r="Z130" s="23"/>
      <c r="AA130" s="119"/>
      <c r="AB130" s="337"/>
      <c r="AC130" s="115"/>
      <c r="AD130" s="102"/>
      <c r="AE130" s="4"/>
      <c r="AF130" s="103"/>
      <c r="AG130" s="104"/>
      <c r="AH130" s="105"/>
      <c r="AI130" s="106"/>
      <c r="AJ130" s="109"/>
      <c r="AK130" s="111"/>
      <c r="AL130" s="338"/>
      <c r="AM130" s="339"/>
      <c r="AN130" s="340"/>
      <c r="AO130" s="101"/>
      <c r="AP130" s="445"/>
      <c r="AQ130" s="101"/>
      <c r="AR130" s="115"/>
      <c r="AS130" s="341"/>
      <c r="AT130" s="115"/>
      <c r="AU130" s="341"/>
      <c r="AV130" s="115"/>
      <c r="AW130" s="341"/>
      <c r="AX130" s="115"/>
      <c r="AY130" s="341"/>
      <c r="AZ130" s="119"/>
      <c r="CD130" s="119"/>
    </row>
    <row r="131" ht="21.0" customHeight="1">
      <c r="A131" s="119"/>
      <c r="B131" s="90"/>
      <c r="C131" s="119"/>
      <c r="D131" s="332"/>
      <c r="E131" s="90"/>
      <c r="F131" s="92"/>
      <c r="G131" s="92"/>
      <c r="H131" s="92"/>
      <c r="I131" s="119"/>
      <c r="J131" s="11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119"/>
      <c r="V131" s="119"/>
      <c r="W131" s="119"/>
      <c r="X131" s="119"/>
      <c r="Y131" s="119"/>
      <c r="Z131" s="23"/>
      <c r="AA131" s="119"/>
      <c r="AB131" s="337"/>
      <c r="AC131" s="115"/>
      <c r="AD131" s="102"/>
      <c r="AE131" s="4"/>
      <c r="AF131" s="103"/>
      <c r="AG131" s="104"/>
      <c r="AH131" s="105"/>
      <c r="AI131" s="106"/>
      <c r="AJ131" s="109"/>
      <c r="AK131" s="111"/>
      <c r="AL131" s="338"/>
      <c r="AM131" s="339"/>
      <c r="AN131" s="340"/>
      <c r="AO131" s="101"/>
      <c r="AP131" s="445"/>
      <c r="AQ131" s="101"/>
      <c r="AR131" s="115"/>
      <c r="AS131" s="341"/>
      <c r="AT131" s="115"/>
      <c r="AU131" s="341"/>
      <c r="AV131" s="115"/>
      <c r="AW131" s="341"/>
      <c r="AX131" s="115"/>
      <c r="AY131" s="341"/>
      <c r="AZ131" s="119"/>
      <c r="CD131" s="119"/>
    </row>
    <row r="132" ht="21.0" customHeight="1">
      <c r="A132" s="119"/>
      <c r="B132" s="90"/>
      <c r="C132" s="119"/>
      <c r="D132" s="332"/>
      <c r="E132" s="90"/>
      <c r="F132" s="92"/>
      <c r="G132" s="92"/>
      <c r="H132" s="92"/>
      <c r="I132" s="119"/>
      <c r="J132" s="11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119"/>
      <c r="V132" s="119"/>
      <c r="W132" s="119"/>
      <c r="X132" s="119"/>
      <c r="Y132" s="119"/>
      <c r="Z132" s="23"/>
      <c r="AA132" s="119"/>
      <c r="AB132" s="337"/>
      <c r="AC132" s="115"/>
      <c r="AD132" s="102"/>
      <c r="AE132" s="4"/>
      <c r="AF132" s="103"/>
      <c r="AG132" s="104"/>
      <c r="AH132" s="105"/>
      <c r="AI132" s="106"/>
      <c r="AJ132" s="109"/>
      <c r="AK132" s="111"/>
      <c r="AL132" s="338"/>
      <c r="AM132" s="339"/>
      <c r="AN132" s="340"/>
      <c r="AO132" s="101"/>
      <c r="AP132" s="445"/>
      <c r="AQ132" s="101"/>
      <c r="AR132" s="115"/>
      <c r="AS132" s="341"/>
      <c r="AT132" s="115"/>
      <c r="AU132" s="341"/>
      <c r="AV132" s="115"/>
      <c r="AW132" s="341"/>
      <c r="AX132" s="115"/>
      <c r="AY132" s="341"/>
      <c r="AZ132" s="119"/>
      <c r="CD132" s="119"/>
    </row>
    <row r="133" ht="21.0" customHeight="1">
      <c r="A133" s="119"/>
      <c r="B133" s="90"/>
      <c r="C133" s="119"/>
      <c r="D133" s="332"/>
      <c r="E133" s="90"/>
      <c r="F133" s="92"/>
      <c r="G133" s="92"/>
      <c r="H133" s="92"/>
      <c r="I133" s="119"/>
      <c r="J133" s="11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119"/>
      <c r="V133" s="119"/>
      <c r="W133" s="119"/>
      <c r="X133" s="119"/>
      <c r="Y133" s="119"/>
      <c r="Z133" s="23"/>
      <c r="AA133" s="119"/>
      <c r="AB133" s="337"/>
      <c r="AC133" s="115"/>
      <c r="AD133" s="102"/>
      <c r="AE133" s="4"/>
      <c r="AF133" s="103"/>
      <c r="AG133" s="104"/>
      <c r="AH133" s="105"/>
      <c r="AI133" s="106"/>
      <c r="AJ133" s="109"/>
      <c r="AK133" s="111"/>
      <c r="AL133" s="338"/>
      <c r="AM133" s="339"/>
      <c r="AN133" s="340"/>
      <c r="AO133" s="101"/>
      <c r="AP133" s="445"/>
      <c r="AQ133" s="101"/>
      <c r="AR133" s="115"/>
      <c r="AS133" s="341"/>
      <c r="AT133" s="115"/>
      <c r="AU133" s="341"/>
      <c r="AV133" s="115"/>
      <c r="AW133" s="341"/>
      <c r="AX133" s="115"/>
      <c r="AY133" s="341"/>
      <c r="AZ133" s="119"/>
      <c r="CD133" s="119"/>
    </row>
    <row r="134" ht="21.0" customHeight="1">
      <c r="A134" s="119"/>
      <c r="B134" s="90"/>
      <c r="C134" s="119"/>
      <c r="D134" s="332"/>
      <c r="E134" s="90"/>
      <c r="F134" s="92"/>
      <c r="G134" s="92"/>
      <c r="H134" s="92"/>
      <c r="I134" s="119"/>
      <c r="J134" s="11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119"/>
      <c r="V134" s="119"/>
      <c r="W134" s="119"/>
      <c r="X134" s="119"/>
      <c r="Y134" s="119"/>
      <c r="Z134" s="23"/>
      <c r="AA134" s="119"/>
      <c r="AB134" s="337"/>
      <c r="AC134" s="115"/>
      <c r="AD134" s="102"/>
      <c r="AE134" s="4"/>
      <c r="AF134" s="103"/>
      <c r="AG134" s="104"/>
      <c r="AH134" s="105"/>
      <c r="AI134" s="106"/>
      <c r="AJ134" s="109"/>
      <c r="AK134" s="111"/>
      <c r="AL134" s="338"/>
      <c r="AM134" s="339"/>
      <c r="AN134" s="340"/>
      <c r="AO134" s="101"/>
      <c r="AP134" s="445"/>
      <c r="AQ134" s="101"/>
      <c r="AR134" s="115"/>
      <c r="AS134" s="341"/>
      <c r="AT134" s="115"/>
      <c r="AU134" s="341"/>
      <c r="AV134" s="115"/>
      <c r="AW134" s="341"/>
      <c r="AX134" s="115"/>
      <c r="AY134" s="341"/>
      <c r="AZ134" s="119"/>
      <c r="CD134" s="119"/>
    </row>
    <row r="135" ht="21.0" customHeight="1">
      <c r="A135" s="119"/>
      <c r="B135" s="90"/>
      <c r="C135" s="119"/>
      <c r="D135" s="332"/>
      <c r="E135" s="90"/>
      <c r="F135" s="92"/>
      <c r="G135" s="92"/>
      <c r="H135" s="92"/>
      <c r="I135" s="119"/>
      <c r="J135" s="11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119"/>
      <c r="V135" s="119"/>
      <c r="W135" s="119"/>
      <c r="X135" s="119"/>
      <c r="Y135" s="119"/>
      <c r="Z135" s="23"/>
      <c r="AA135" s="119"/>
      <c r="AB135" s="337"/>
      <c r="AC135" s="115"/>
      <c r="AD135" s="102"/>
      <c r="AE135" s="4"/>
      <c r="AF135" s="103"/>
      <c r="AG135" s="104"/>
      <c r="AH135" s="105"/>
      <c r="AI135" s="106"/>
      <c r="AJ135" s="109"/>
      <c r="AK135" s="111"/>
      <c r="AL135" s="338"/>
      <c r="AM135" s="339"/>
      <c r="AN135" s="340"/>
      <c r="AO135" s="101"/>
      <c r="AP135" s="445"/>
      <c r="AQ135" s="101"/>
      <c r="AR135" s="115"/>
      <c r="AS135" s="341"/>
      <c r="AT135" s="115"/>
      <c r="AU135" s="341"/>
      <c r="AV135" s="115"/>
      <c r="AW135" s="341"/>
      <c r="AX135" s="115"/>
      <c r="AY135" s="341"/>
      <c r="AZ135" s="119"/>
      <c r="CD135" s="119"/>
    </row>
    <row r="136" ht="21.0" customHeight="1">
      <c r="A136" s="119"/>
      <c r="B136" s="90"/>
      <c r="C136" s="119"/>
      <c r="D136" s="332"/>
      <c r="E136" s="90"/>
      <c r="F136" s="92"/>
      <c r="G136" s="92"/>
      <c r="H136" s="92"/>
      <c r="I136" s="119"/>
      <c r="J136" s="11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119"/>
      <c r="V136" s="119"/>
      <c r="W136" s="119"/>
      <c r="X136" s="119"/>
      <c r="Y136" s="119"/>
      <c r="Z136" s="23"/>
      <c r="AA136" s="119"/>
      <c r="AB136" s="337"/>
      <c r="AC136" s="115"/>
      <c r="AD136" s="102"/>
      <c r="AE136" s="4"/>
      <c r="AF136" s="103"/>
      <c r="AG136" s="104"/>
      <c r="AH136" s="105"/>
      <c r="AI136" s="106"/>
      <c r="AJ136" s="109"/>
      <c r="AK136" s="111"/>
      <c r="AL136" s="338"/>
      <c r="AM136" s="339"/>
      <c r="AN136" s="340"/>
      <c r="AO136" s="101"/>
      <c r="AP136" s="445"/>
      <c r="AQ136" s="101"/>
      <c r="AR136" s="115"/>
      <c r="AS136" s="341"/>
      <c r="AT136" s="115"/>
      <c r="AU136" s="341"/>
      <c r="AV136" s="115"/>
      <c r="AW136" s="341"/>
      <c r="AX136" s="115"/>
      <c r="AY136" s="341"/>
      <c r="AZ136" s="119"/>
      <c r="CD136" s="119"/>
    </row>
    <row r="137" ht="21.0" customHeight="1">
      <c r="A137" s="119"/>
      <c r="B137" s="90"/>
      <c r="C137" s="119"/>
      <c r="D137" s="332"/>
      <c r="E137" s="90"/>
      <c r="F137" s="92"/>
      <c r="G137" s="92"/>
      <c r="H137" s="92"/>
      <c r="I137" s="119"/>
      <c r="J137" s="11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119"/>
      <c r="V137" s="119"/>
      <c r="W137" s="119"/>
      <c r="X137" s="119"/>
      <c r="Y137" s="119"/>
      <c r="Z137" s="23"/>
      <c r="AA137" s="119"/>
      <c r="AB137" s="337"/>
      <c r="AC137" s="115"/>
      <c r="AD137" s="102"/>
      <c r="AE137" s="4"/>
      <c r="AF137" s="103"/>
      <c r="AG137" s="104"/>
      <c r="AH137" s="105"/>
      <c r="AI137" s="106"/>
      <c r="AJ137" s="109"/>
      <c r="AK137" s="111"/>
      <c r="AL137" s="338"/>
      <c r="AM137" s="339"/>
      <c r="AN137" s="340"/>
      <c r="AO137" s="101"/>
      <c r="AP137" s="445"/>
      <c r="AQ137" s="101"/>
      <c r="AR137" s="115"/>
      <c r="AS137" s="341"/>
      <c r="AT137" s="115"/>
      <c r="AU137" s="341"/>
      <c r="AV137" s="115"/>
      <c r="AW137" s="341"/>
      <c r="AX137" s="115"/>
      <c r="AY137" s="341"/>
      <c r="AZ137" s="119"/>
      <c r="CD137" s="119"/>
    </row>
    <row r="138" ht="21.0" customHeight="1">
      <c r="A138" s="119"/>
      <c r="B138" s="90"/>
      <c r="C138" s="119"/>
      <c r="D138" s="332"/>
      <c r="E138" s="90"/>
      <c r="F138" s="92"/>
      <c r="G138" s="92"/>
      <c r="H138" s="92"/>
      <c r="I138" s="119"/>
      <c r="J138" s="11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119"/>
      <c r="V138" s="119"/>
      <c r="W138" s="119"/>
      <c r="X138" s="119"/>
      <c r="Y138" s="119"/>
      <c r="Z138" s="23"/>
      <c r="AA138" s="119"/>
      <c r="AB138" s="337"/>
      <c r="AC138" s="115"/>
      <c r="AD138" s="102"/>
      <c r="AE138" s="4"/>
      <c r="AF138" s="103"/>
      <c r="AG138" s="104"/>
      <c r="AH138" s="105"/>
      <c r="AI138" s="106"/>
      <c r="AJ138" s="109"/>
      <c r="AK138" s="111"/>
      <c r="AL138" s="338"/>
      <c r="AM138" s="339"/>
      <c r="AN138" s="340"/>
      <c r="AO138" s="101"/>
      <c r="AP138" s="445"/>
      <c r="AQ138" s="101"/>
      <c r="AR138" s="115"/>
      <c r="AS138" s="341"/>
      <c r="AT138" s="115"/>
      <c r="AU138" s="341"/>
      <c r="AV138" s="115"/>
      <c r="AW138" s="341"/>
      <c r="AX138" s="115"/>
      <c r="AY138" s="341"/>
      <c r="AZ138" s="119"/>
      <c r="CD138" s="119"/>
    </row>
    <row r="139" ht="21.0" customHeight="1">
      <c r="A139" s="119"/>
      <c r="B139" s="90"/>
      <c r="C139" s="119"/>
      <c r="D139" s="332"/>
      <c r="E139" s="90"/>
      <c r="F139" s="92"/>
      <c r="G139" s="92"/>
      <c r="H139" s="92"/>
      <c r="I139" s="119"/>
      <c r="J139" s="11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119"/>
      <c r="V139" s="119"/>
      <c r="W139" s="119"/>
      <c r="X139" s="119"/>
      <c r="Y139" s="119"/>
      <c r="Z139" s="23"/>
      <c r="AA139" s="119"/>
      <c r="AB139" s="337"/>
      <c r="AC139" s="115"/>
      <c r="AD139" s="102"/>
      <c r="AE139" s="4"/>
      <c r="AF139" s="103"/>
      <c r="AG139" s="104"/>
      <c r="AH139" s="105"/>
      <c r="AI139" s="106"/>
      <c r="AJ139" s="109"/>
      <c r="AK139" s="111"/>
      <c r="AL139" s="338"/>
      <c r="AM139" s="339"/>
      <c r="AN139" s="340"/>
      <c r="AO139" s="101"/>
      <c r="AP139" s="445"/>
      <c r="AQ139" s="101"/>
      <c r="AR139" s="115"/>
      <c r="AS139" s="341"/>
      <c r="AT139" s="115"/>
      <c r="AU139" s="341"/>
      <c r="AV139" s="115"/>
      <c r="AW139" s="341"/>
      <c r="AX139" s="115"/>
      <c r="AY139" s="341"/>
      <c r="AZ139" s="119"/>
      <c r="CD139" s="119"/>
    </row>
    <row r="140" ht="21.0" customHeight="1">
      <c r="A140" s="119"/>
      <c r="B140" s="90"/>
      <c r="C140" s="119"/>
      <c r="D140" s="332"/>
      <c r="E140" s="90"/>
      <c r="F140" s="92"/>
      <c r="G140" s="92"/>
      <c r="H140" s="92"/>
      <c r="I140" s="119"/>
      <c r="J140" s="11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119"/>
      <c r="V140" s="119"/>
      <c r="W140" s="119"/>
      <c r="X140" s="119"/>
      <c r="Y140" s="119"/>
      <c r="Z140" s="23"/>
      <c r="AA140" s="119"/>
      <c r="AB140" s="337"/>
      <c r="AC140" s="115"/>
      <c r="AD140" s="102"/>
      <c r="AE140" s="4"/>
      <c r="AF140" s="103"/>
      <c r="AG140" s="104"/>
      <c r="AH140" s="105"/>
      <c r="AI140" s="106"/>
      <c r="AJ140" s="109"/>
      <c r="AK140" s="111"/>
      <c r="AL140" s="338"/>
      <c r="AM140" s="339"/>
      <c r="AN140" s="340"/>
      <c r="AO140" s="101"/>
      <c r="AP140" s="445"/>
      <c r="AQ140" s="101"/>
      <c r="AR140" s="115"/>
      <c r="AS140" s="341"/>
      <c r="AT140" s="115"/>
      <c r="AU140" s="341"/>
      <c r="AV140" s="115"/>
      <c r="AW140" s="341"/>
      <c r="AX140" s="115"/>
      <c r="AY140" s="341"/>
      <c r="AZ140" s="119"/>
      <c r="CD140" s="119"/>
    </row>
    <row r="141" ht="21.0" customHeight="1">
      <c r="A141" s="119"/>
      <c r="B141" s="90"/>
      <c r="C141" s="119"/>
      <c r="D141" s="332"/>
      <c r="E141" s="90"/>
      <c r="F141" s="92"/>
      <c r="G141" s="92"/>
      <c r="H141" s="92"/>
      <c r="I141" s="119"/>
      <c r="J141" s="11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119"/>
      <c r="V141" s="119"/>
      <c r="W141" s="119"/>
      <c r="X141" s="119"/>
      <c r="Y141" s="119"/>
      <c r="Z141" s="23"/>
      <c r="AA141" s="119"/>
      <c r="AB141" s="337"/>
      <c r="AC141" s="115"/>
      <c r="AD141" s="102"/>
      <c r="AE141" s="4"/>
      <c r="AF141" s="103"/>
      <c r="AG141" s="104"/>
      <c r="AH141" s="105"/>
      <c r="AI141" s="106"/>
      <c r="AJ141" s="109"/>
      <c r="AK141" s="111"/>
      <c r="AL141" s="338"/>
      <c r="AM141" s="339"/>
      <c r="AN141" s="340"/>
      <c r="AO141" s="101"/>
      <c r="AP141" s="445"/>
      <c r="AQ141" s="101"/>
      <c r="AR141" s="115"/>
      <c r="AS141" s="341"/>
      <c r="AT141" s="115"/>
      <c r="AU141" s="341"/>
      <c r="AV141" s="115"/>
      <c r="AW141" s="341"/>
      <c r="AX141" s="115"/>
      <c r="AY141" s="341"/>
      <c r="AZ141" s="119"/>
      <c r="CD141" s="119"/>
    </row>
    <row r="142" ht="21.0" customHeight="1">
      <c r="A142" s="119"/>
      <c r="B142" s="90"/>
      <c r="C142" s="119"/>
      <c r="D142" s="332"/>
      <c r="E142" s="90"/>
      <c r="F142" s="92"/>
      <c r="G142" s="92"/>
      <c r="H142" s="92"/>
      <c r="I142" s="119"/>
      <c r="J142" s="11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119"/>
      <c r="V142" s="119"/>
      <c r="W142" s="119"/>
      <c r="X142" s="119"/>
      <c r="Y142" s="119"/>
      <c r="Z142" s="23"/>
      <c r="AA142" s="119"/>
      <c r="AB142" s="337"/>
      <c r="AC142" s="115"/>
      <c r="AD142" s="102"/>
      <c r="AE142" s="4"/>
      <c r="AF142" s="103"/>
      <c r="AG142" s="104"/>
      <c r="AH142" s="105"/>
      <c r="AI142" s="106"/>
      <c r="AJ142" s="109"/>
      <c r="AK142" s="111"/>
      <c r="AL142" s="338"/>
      <c r="AM142" s="339"/>
      <c r="AN142" s="340"/>
      <c r="AO142" s="101"/>
      <c r="AP142" s="445"/>
      <c r="AQ142" s="101"/>
      <c r="AR142" s="115"/>
      <c r="AS142" s="341"/>
      <c r="AT142" s="115"/>
      <c r="AU142" s="341"/>
      <c r="AV142" s="115"/>
      <c r="AW142" s="341"/>
      <c r="AX142" s="115"/>
      <c r="AY142" s="341"/>
      <c r="AZ142" s="119"/>
      <c r="CD142" s="119"/>
    </row>
    <row r="143" ht="21.0" customHeight="1">
      <c r="A143" s="119"/>
      <c r="B143" s="90"/>
      <c r="C143" s="119"/>
      <c r="D143" s="332"/>
      <c r="E143" s="90"/>
      <c r="F143" s="92"/>
      <c r="G143" s="92"/>
      <c r="H143" s="92"/>
      <c r="I143" s="119"/>
      <c r="J143" s="11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119"/>
      <c r="V143" s="119"/>
      <c r="W143" s="119"/>
      <c r="X143" s="119"/>
      <c r="Y143" s="119"/>
      <c r="Z143" s="23"/>
      <c r="AA143" s="119"/>
      <c r="AB143" s="337"/>
      <c r="AC143" s="115"/>
      <c r="AD143" s="102"/>
      <c r="AE143" s="4"/>
      <c r="AF143" s="103"/>
      <c r="AG143" s="104"/>
      <c r="AH143" s="105"/>
      <c r="AI143" s="106"/>
      <c r="AJ143" s="109"/>
      <c r="AK143" s="111"/>
      <c r="AL143" s="338"/>
      <c r="AM143" s="339"/>
      <c r="AN143" s="340"/>
      <c r="AO143" s="101"/>
      <c r="AP143" s="445"/>
      <c r="AQ143" s="101"/>
      <c r="AR143" s="115"/>
      <c r="AS143" s="341"/>
      <c r="AT143" s="115"/>
      <c r="AU143" s="341"/>
      <c r="AV143" s="115"/>
      <c r="AW143" s="341"/>
      <c r="AX143" s="115"/>
      <c r="AY143" s="341"/>
      <c r="AZ143" s="119"/>
      <c r="CD143" s="119"/>
    </row>
    <row r="144" ht="21.0" customHeight="1">
      <c r="A144" s="119"/>
      <c r="B144" s="90"/>
      <c r="C144" s="119"/>
      <c r="D144" s="332"/>
      <c r="E144" s="90"/>
      <c r="F144" s="92"/>
      <c r="G144" s="92"/>
      <c r="H144" s="92"/>
      <c r="I144" s="119"/>
      <c r="J144" s="11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119"/>
      <c r="V144" s="119"/>
      <c r="W144" s="119"/>
      <c r="X144" s="119"/>
      <c r="Y144" s="119"/>
      <c r="Z144" s="23"/>
      <c r="AA144" s="119"/>
      <c r="AB144" s="337"/>
      <c r="AC144" s="115"/>
      <c r="AD144" s="102"/>
      <c r="AE144" s="4"/>
      <c r="AF144" s="103"/>
      <c r="AG144" s="104"/>
      <c r="AH144" s="105"/>
      <c r="AI144" s="106"/>
      <c r="AJ144" s="109"/>
      <c r="AK144" s="111"/>
      <c r="AL144" s="338"/>
      <c r="AM144" s="339"/>
      <c r="AN144" s="340"/>
      <c r="AO144" s="101"/>
      <c r="AP144" s="445"/>
      <c r="AQ144" s="101"/>
      <c r="AR144" s="115"/>
      <c r="AS144" s="341"/>
      <c r="AT144" s="115"/>
      <c r="AU144" s="341"/>
      <c r="AV144" s="115"/>
      <c r="AW144" s="341"/>
      <c r="AX144" s="115"/>
      <c r="AY144" s="341"/>
      <c r="AZ144" s="119"/>
      <c r="CD144" s="119"/>
    </row>
    <row r="145" ht="21.0" customHeight="1">
      <c r="A145" s="119"/>
      <c r="B145" s="90"/>
      <c r="C145" s="119"/>
      <c r="D145" s="332"/>
      <c r="E145" s="90"/>
      <c r="F145" s="92"/>
      <c r="G145" s="92"/>
      <c r="H145" s="92"/>
      <c r="I145" s="119"/>
      <c r="J145" s="11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119"/>
      <c r="V145" s="119"/>
      <c r="W145" s="119"/>
      <c r="X145" s="119"/>
      <c r="Y145" s="119"/>
      <c r="Z145" s="23"/>
      <c r="AA145" s="119"/>
      <c r="AB145" s="337"/>
      <c r="AC145" s="115"/>
      <c r="AD145" s="102"/>
      <c r="AE145" s="4"/>
      <c r="AF145" s="103"/>
      <c r="AG145" s="104"/>
      <c r="AH145" s="105"/>
      <c r="AI145" s="106"/>
      <c r="AJ145" s="109"/>
      <c r="AK145" s="111"/>
      <c r="AL145" s="338"/>
      <c r="AM145" s="339"/>
      <c r="AN145" s="340"/>
      <c r="AO145" s="101"/>
      <c r="AP145" s="445"/>
      <c r="AQ145" s="101"/>
      <c r="AR145" s="115"/>
      <c r="AS145" s="341"/>
      <c r="AT145" s="115"/>
      <c r="AU145" s="341"/>
      <c r="AV145" s="115"/>
      <c r="AW145" s="341"/>
      <c r="AX145" s="115"/>
      <c r="AY145" s="341"/>
      <c r="AZ145" s="119"/>
      <c r="CD145" s="119"/>
    </row>
    <row r="146" ht="21.0" customHeight="1">
      <c r="A146" s="119"/>
      <c r="B146" s="90"/>
      <c r="C146" s="119"/>
      <c r="D146" s="332"/>
      <c r="E146" s="90"/>
      <c r="F146" s="92"/>
      <c r="G146" s="92"/>
      <c r="H146" s="92"/>
      <c r="I146" s="119"/>
      <c r="J146" s="11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119"/>
      <c r="V146" s="119"/>
      <c r="W146" s="119"/>
      <c r="X146" s="119"/>
      <c r="Y146" s="119"/>
      <c r="Z146" s="23"/>
      <c r="AA146" s="119"/>
      <c r="AB146" s="337"/>
      <c r="AC146" s="115"/>
      <c r="AD146" s="102"/>
      <c r="AE146" s="4"/>
      <c r="AF146" s="103"/>
      <c r="AG146" s="104"/>
      <c r="AH146" s="105"/>
      <c r="AI146" s="106"/>
      <c r="AJ146" s="109"/>
      <c r="AK146" s="111"/>
      <c r="AL146" s="338"/>
      <c r="AM146" s="339"/>
      <c r="AN146" s="340"/>
      <c r="AO146" s="101"/>
      <c r="AP146" s="445"/>
      <c r="AQ146" s="101"/>
      <c r="AR146" s="115"/>
      <c r="AS146" s="341"/>
      <c r="AT146" s="115"/>
      <c r="AU146" s="341"/>
      <c r="AV146" s="115"/>
      <c r="AW146" s="341"/>
      <c r="AX146" s="115"/>
      <c r="AY146" s="341"/>
      <c r="AZ146" s="119"/>
      <c r="CD146" s="119"/>
    </row>
    <row r="147" ht="21.0" customHeight="1">
      <c r="A147" s="119"/>
      <c r="B147" s="90"/>
      <c r="C147" s="119"/>
      <c r="D147" s="332"/>
      <c r="E147" s="90"/>
      <c r="F147" s="92"/>
      <c r="G147" s="92"/>
      <c r="H147" s="92"/>
      <c r="I147" s="119"/>
      <c r="J147" s="11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119"/>
      <c r="V147" s="119"/>
      <c r="W147" s="119"/>
      <c r="X147" s="119"/>
      <c r="Y147" s="119"/>
      <c r="Z147" s="23"/>
      <c r="AA147" s="119"/>
      <c r="AB147" s="337"/>
      <c r="AC147" s="115"/>
      <c r="AD147" s="102"/>
      <c r="AE147" s="4"/>
      <c r="AF147" s="103"/>
      <c r="AG147" s="104"/>
      <c r="AH147" s="105"/>
      <c r="AI147" s="106"/>
      <c r="AJ147" s="109"/>
      <c r="AK147" s="111"/>
      <c r="AL147" s="338"/>
      <c r="AM147" s="339"/>
      <c r="AN147" s="340"/>
      <c r="AO147" s="101"/>
      <c r="AP147" s="445"/>
      <c r="AQ147" s="101"/>
      <c r="AR147" s="115"/>
      <c r="AS147" s="341"/>
      <c r="AT147" s="115"/>
      <c r="AU147" s="341"/>
      <c r="AV147" s="115"/>
      <c r="AW147" s="341"/>
      <c r="AX147" s="115"/>
      <c r="AY147" s="341"/>
      <c r="AZ147" s="119"/>
      <c r="CD147" s="119"/>
    </row>
    <row r="148" ht="21.0" customHeight="1">
      <c r="A148" s="119"/>
      <c r="B148" s="90"/>
      <c r="C148" s="119"/>
      <c r="D148" s="332"/>
      <c r="E148" s="90"/>
      <c r="F148" s="92"/>
      <c r="G148" s="92"/>
      <c r="H148" s="92"/>
      <c r="I148" s="119"/>
      <c r="J148" s="11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119"/>
      <c r="V148" s="119"/>
      <c r="W148" s="119"/>
      <c r="X148" s="119"/>
      <c r="Y148" s="119"/>
      <c r="Z148" s="23"/>
      <c r="AA148" s="119"/>
      <c r="AB148" s="337"/>
      <c r="AC148" s="115"/>
      <c r="AD148" s="102"/>
      <c r="AE148" s="4"/>
      <c r="AF148" s="103"/>
      <c r="AG148" s="104"/>
      <c r="AH148" s="105"/>
      <c r="AI148" s="106"/>
      <c r="AJ148" s="109"/>
      <c r="AK148" s="111"/>
      <c r="AL148" s="338"/>
      <c r="AM148" s="339"/>
      <c r="AN148" s="340"/>
      <c r="AO148" s="101"/>
      <c r="AP148" s="445"/>
      <c r="AQ148" s="101"/>
      <c r="AR148" s="115"/>
      <c r="AS148" s="341"/>
      <c r="AT148" s="115"/>
      <c r="AU148" s="341"/>
      <c r="AV148" s="115"/>
      <c r="AW148" s="341"/>
      <c r="AX148" s="115"/>
      <c r="AY148" s="341"/>
      <c r="AZ148" s="119"/>
      <c r="CD148" s="119"/>
    </row>
    <row r="149" ht="21.0" customHeight="1">
      <c r="A149" s="119"/>
      <c r="B149" s="90"/>
      <c r="C149" s="119"/>
      <c r="D149" s="332"/>
      <c r="E149" s="90"/>
      <c r="F149" s="92"/>
      <c r="G149" s="92"/>
      <c r="H149" s="92"/>
      <c r="I149" s="119"/>
      <c r="J149" s="11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119"/>
      <c r="V149" s="119"/>
      <c r="W149" s="119"/>
      <c r="X149" s="119"/>
      <c r="Y149" s="119"/>
      <c r="Z149" s="23"/>
      <c r="AA149" s="119"/>
      <c r="AB149" s="337"/>
      <c r="AC149" s="115"/>
      <c r="AD149" s="102"/>
      <c r="AE149" s="4"/>
      <c r="AF149" s="103"/>
      <c r="AG149" s="104"/>
      <c r="AH149" s="105"/>
      <c r="AI149" s="106"/>
      <c r="AJ149" s="109"/>
      <c r="AK149" s="111"/>
      <c r="AL149" s="338"/>
      <c r="AM149" s="339"/>
      <c r="AN149" s="340"/>
      <c r="AO149" s="101"/>
      <c r="AP149" s="445"/>
      <c r="AQ149" s="101"/>
      <c r="AR149" s="115"/>
      <c r="AS149" s="341"/>
      <c r="AT149" s="115"/>
      <c r="AU149" s="341"/>
      <c r="AV149" s="115"/>
      <c r="AW149" s="341"/>
      <c r="AX149" s="115"/>
      <c r="AY149" s="341"/>
      <c r="AZ149" s="119"/>
      <c r="CD149" s="119"/>
    </row>
    <row r="150" ht="21.0" customHeight="1">
      <c r="A150" s="119"/>
      <c r="B150" s="90"/>
      <c r="C150" s="119"/>
      <c r="D150" s="332"/>
      <c r="E150" s="90"/>
      <c r="F150" s="92"/>
      <c r="G150" s="92"/>
      <c r="H150" s="92"/>
      <c r="I150" s="119"/>
      <c r="J150" s="11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119"/>
      <c r="V150" s="119"/>
      <c r="W150" s="119"/>
      <c r="X150" s="119"/>
      <c r="Y150" s="119"/>
      <c r="Z150" s="23"/>
      <c r="AA150" s="119"/>
      <c r="AB150" s="337"/>
      <c r="AC150" s="115"/>
      <c r="AD150" s="102"/>
      <c r="AE150" s="4"/>
      <c r="AF150" s="103"/>
      <c r="AG150" s="104"/>
      <c r="AH150" s="105"/>
      <c r="AI150" s="106"/>
      <c r="AJ150" s="109"/>
      <c r="AK150" s="111"/>
      <c r="AL150" s="338"/>
      <c r="AM150" s="339"/>
      <c r="AN150" s="340"/>
      <c r="AO150" s="101"/>
      <c r="AP150" s="445"/>
      <c r="AQ150" s="101"/>
      <c r="AR150" s="115"/>
      <c r="AS150" s="341"/>
      <c r="AT150" s="115"/>
      <c r="AU150" s="341"/>
      <c r="AV150" s="115"/>
      <c r="AW150" s="341"/>
      <c r="AX150" s="115"/>
      <c r="AY150" s="341"/>
      <c r="AZ150" s="119"/>
      <c r="CD150" s="119"/>
    </row>
    <row r="151" ht="21.0" customHeight="1">
      <c r="A151" s="119"/>
      <c r="B151" s="90"/>
      <c r="C151" s="119"/>
      <c r="D151" s="332"/>
      <c r="E151" s="90"/>
      <c r="F151" s="92"/>
      <c r="G151" s="92"/>
      <c r="H151" s="92"/>
      <c r="I151" s="119"/>
      <c r="J151" s="11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119"/>
      <c r="V151" s="119"/>
      <c r="W151" s="119"/>
      <c r="X151" s="119"/>
      <c r="Y151" s="119"/>
      <c r="Z151" s="23"/>
      <c r="AA151" s="119"/>
      <c r="AB151" s="337"/>
      <c r="AC151" s="115"/>
      <c r="AD151" s="102"/>
      <c r="AE151" s="4"/>
      <c r="AF151" s="103"/>
      <c r="AG151" s="104"/>
      <c r="AH151" s="105"/>
      <c r="AI151" s="106"/>
      <c r="AJ151" s="109"/>
      <c r="AK151" s="111"/>
      <c r="AL151" s="338"/>
      <c r="AM151" s="339"/>
      <c r="AN151" s="340"/>
      <c r="AO151" s="101"/>
      <c r="AP151" s="445"/>
      <c r="AQ151" s="101"/>
      <c r="AR151" s="115"/>
      <c r="AS151" s="341"/>
      <c r="AT151" s="115"/>
      <c r="AU151" s="341"/>
      <c r="AV151" s="115"/>
      <c r="AW151" s="341"/>
      <c r="AX151" s="115"/>
      <c r="AY151" s="341"/>
      <c r="AZ151" s="119"/>
      <c r="CD151" s="119"/>
    </row>
    <row r="152" ht="21.0" customHeight="1">
      <c r="A152" s="119"/>
      <c r="B152" s="90"/>
      <c r="C152" s="119"/>
      <c r="D152" s="332"/>
      <c r="E152" s="90"/>
      <c r="F152" s="92"/>
      <c r="G152" s="92"/>
      <c r="H152" s="92"/>
      <c r="I152" s="119"/>
      <c r="J152" s="11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119"/>
      <c r="V152" s="119"/>
      <c r="W152" s="119"/>
      <c r="X152" s="119"/>
      <c r="Y152" s="119"/>
      <c r="Z152" s="23"/>
      <c r="AA152" s="119"/>
      <c r="AB152" s="337"/>
      <c r="AC152" s="115"/>
      <c r="AD152" s="102"/>
      <c r="AE152" s="4"/>
      <c r="AF152" s="103"/>
      <c r="AG152" s="104"/>
      <c r="AH152" s="105"/>
      <c r="AI152" s="106"/>
      <c r="AJ152" s="109"/>
      <c r="AK152" s="111"/>
      <c r="AL152" s="338"/>
      <c r="AM152" s="339"/>
      <c r="AN152" s="340"/>
      <c r="AO152" s="101"/>
      <c r="AP152" s="445"/>
      <c r="AQ152" s="101"/>
      <c r="AR152" s="115"/>
      <c r="AS152" s="341"/>
      <c r="AT152" s="115"/>
      <c r="AU152" s="341"/>
      <c r="AV152" s="115"/>
      <c r="AW152" s="341"/>
      <c r="AX152" s="115"/>
      <c r="AY152" s="341"/>
      <c r="AZ152" s="119"/>
      <c r="CD152" s="119"/>
    </row>
    <row r="153" ht="21.0" customHeight="1">
      <c r="A153" s="119"/>
      <c r="B153" s="90"/>
      <c r="C153" s="119"/>
      <c r="D153" s="332"/>
      <c r="E153" s="90"/>
      <c r="F153" s="92"/>
      <c r="G153" s="92"/>
      <c r="H153" s="92"/>
      <c r="I153" s="119"/>
      <c r="J153" s="11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119"/>
      <c r="V153" s="119"/>
      <c r="W153" s="119"/>
      <c r="X153" s="119"/>
      <c r="Y153" s="119"/>
      <c r="Z153" s="23"/>
      <c r="AA153" s="119"/>
      <c r="AB153" s="337"/>
      <c r="AC153" s="115"/>
      <c r="AD153" s="102"/>
      <c r="AE153" s="4"/>
      <c r="AF153" s="103"/>
      <c r="AG153" s="104"/>
      <c r="AH153" s="105"/>
      <c r="AI153" s="106"/>
      <c r="AJ153" s="109"/>
      <c r="AK153" s="111"/>
      <c r="AL153" s="338"/>
      <c r="AM153" s="339"/>
      <c r="AN153" s="340"/>
      <c r="AO153" s="101"/>
      <c r="AP153" s="445"/>
      <c r="AQ153" s="101"/>
      <c r="AR153" s="115"/>
      <c r="AS153" s="341"/>
      <c r="AT153" s="115"/>
      <c r="AU153" s="341"/>
      <c r="AV153" s="115"/>
      <c r="AW153" s="341"/>
      <c r="AX153" s="115"/>
      <c r="AY153" s="341"/>
      <c r="AZ153" s="119"/>
      <c r="CD153" s="119"/>
    </row>
    <row r="154" ht="21.0" customHeight="1">
      <c r="A154" s="119"/>
      <c r="B154" s="90"/>
      <c r="C154" s="119"/>
      <c r="D154" s="332"/>
      <c r="E154" s="90"/>
      <c r="F154" s="92"/>
      <c r="G154" s="92"/>
      <c r="H154" s="92"/>
      <c r="I154" s="119"/>
      <c r="J154" s="11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119"/>
      <c r="V154" s="119"/>
      <c r="W154" s="119"/>
      <c r="X154" s="119"/>
      <c r="Y154" s="119"/>
      <c r="Z154" s="23"/>
      <c r="AA154" s="119"/>
      <c r="AB154" s="337"/>
      <c r="AC154" s="115"/>
      <c r="AD154" s="102"/>
      <c r="AE154" s="4"/>
      <c r="AF154" s="103"/>
      <c r="AG154" s="104"/>
      <c r="AH154" s="105"/>
      <c r="AI154" s="106"/>
      <c r="AJ154" s="109"/>
      <c r="AK154" s="111"/>
      <c r="AL154" s="338"/>
      <c r="AM154" s="339"/>
      <c r="AN154" s="340"/>
      <c r="AO154" s="101"/>
      <c r="AP154" s="445"/>
      <c r="AQ154" s="101"/>
      <c r="AR154" s="115"/>
      <c r="AS154" s="341"/>
      <c r="AT154" s="115"/>
      <c r="AU154" s="341"/>
      <c r="AV154" s="115"/>
      <c r="AW154" s="341"/>
      <c r="AX154" s="115"/>
      <c r="AY154" s="341"/>
      <c r="AZ154" s="119"/>
      <c r="CD154" s="119"/>
    </row>
    <row r="155" ht="21.0" customHeight="1">
      <c r="A155" s="119"/>
      <c r="B155" s="90"/>
      <c r="C155" s="119"/>
      <c r="D155" s="332"/>
      <c r="E155" s="90"/>
      <c r="F155" s="92"/>
      <c r="G155" s="92"/>
      <c r="H155" s="92"/>
      <c r="I155" s="119"/>
      <c r="J155" s="11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119"/>
      <c r="V155" s="119"/>
      <c r="W155" s="119"/>
      <c r="X155" s="119"/>
      <c r="Y155" s="119"/>
      <c r="Z155" s="23"/>
      <c r="AA155" s="119"/>
      <c r="AB155" s="337"/>
      <c r="AC155" s="115"/>
      <c r="AD155" s="102"/>
      <c r="AE155" s="4"/>
      <c r="AF155" s="103"/>
      <c r="AG155" s="104"/>
      <c r="AH155" s="105"/>
      <c r="AI155" s="106"/>
      <c r="AJ155" s="109"/>
      <c r="AK155" s="111"/>
      <c r="AL155" s="338"/>
      <c r="AM155" s="339"/>
      <c r="AN155" s="340"/>
      <c r="AO155" s="101"/>
      <c r="AP155" s="445"/>
      <c r="AQ155" s="101"/>
      <c r="AR155" s="115"/>
      <c r="AS155" s="341"/>
      <c r="AT155" s="115"/>
      <c r="AU155" s="341"/>
      <c r="AV155" s="115"/>
      <c r="AW155" s="341"/>
      <c r="AX155" s="115"/>
      <c r="AY155" s="341"/>
      <c r="AZ155" s="119"/>
      <c r="CD155" s="119"/>
    </row>
    <row r="156" ht="21.0" customHeight="1">
      <c r="A156" s="119"/>
      <c r="B156" s="90"/>
      <c r="C156" s="119"/>
      <c r="D156" s="332"/>
      <c r="E156" s="90"/>
      <c r="F156" s="92"/>
      <c r="G156" s="92"/>
      <c r="H156" s="92"/>
      <c r="I156" s="119"/>
      <c r="J156" s="11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119"/>
      <c r="V156" s="119"/>
      <c r="W156" s="119"/>
      <c r="X156" s="119"/>
      <c r="Y156" s="119"/>
      <c r="Z156" s="23"/>
      <c r="AA156" s="119"/>
      <c r="AB156" s="337"/>
      <c r="AC156" s="115"/>
      <c r="AD156" s="102"/>
      <c r="AE156" s="4"/>
      <c r="AF156" s="103"/>
      <c r="AG156" s="104"/>
      <c r="AH156" s="105"/>
      <c r="AI156" s="106"/>
      <c r="AJ156" s="109"/>
      <c r="AK156" s="111"/>
      <c r="AL156" s="338"/>
      <c r="AM156" s="339"/>
      <c r="AN156" s="340"/>
      <c r="AO156" s="101"/>
      <c r="AP156" s="445"/>
      <c r="AQ156" s="101"/>
      <c r="AR156" s="115"/>
      <c r="AS156" s="341"/>
      <c r="AT156" s="115"/>
      <c r="AU156" s="341"/>
      <c r="AV156" s="115"/>
      <c r="AW156" s="341"/>
      <c r="AX156" s="115"/>
      <c r="AY156" s="341"/>
      <c r="AZ156" s="119"/>
      <c r="CD156" s="119"/>
    </row>
    <row r="157" ht="21.0" customHeight="1">
      <c r="A157" s="119"/>
      <c r="B157" s="90"/>
      <c r="C157" s="119"/>
      <c r="D157" s="332"/>
      <c r="E157" s="90"/>
      <c r="F157" s="92"/>
      <c r="G157" s="92"/>
      <c r="H157" s="92"/>
      <c r="I157" s="119"/>
      <c r="J157" s="11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119"/>
      <c r="V157" s="119"/>
      <c r="W157" s="119"/>
      <c r="X157" s="119"/>
      <c r="Y157" s="119"/>
      <c r="Z157" s="23"/>
      <c r="AA157" s="119"/>
      <c r="AB157" s="337"/>
      <c r="AC157" s="115"/>
      <c r="AD157" s="102"/>
      <c r="AE157" s="4"/>
      <c r="AF157" s="103"/>
      <c r="AG157" s="104"/>
      <c r="AH157" s="105"/>
      <c r="AI157" s="106"/>
      <c r="AJ157" s="109"/>
      <c r="AK157" s="111"/>
      <c r="AL157" s="338"/>
      <c r="AM157" s="339"/>
      <c r="AN157" s="340"/>
      <c r="AO157" s="101"/>
      <c r="AP157" s="445"/>
      <c r="AQ157" s="101"/>
      <c r="AR157" s="115"/>
      <c r="AS157" s="341"/>
      <c r="AT157" s="115"/>
      <c r="AU157" s="341"/>
      <c r="AV157" s="115"/>
      <c r="AW157" s="341"/>
      <c r="AX157" s="115"/>
      <c r="AY157" s="341"/>
      <c r="AZ157" s="119"/>
      <c r="CD157" s="119"/>
    </row>
    <row r="158" ht="21.0" customHeight="1">
      <c r="A158" s="119"/>
      <c r="B158" s="90"/>
      <c r="C158" s="119"/>
      <c r="D158" s="332"/>
      <c r="E158" s="90"/>
      <c r="F158" s="92"/>
      <c r="G158" s="92"/>
      <c r="H158" s="92"/>
      <c r="I158" s="119"/>
      <c r="J158" s="11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119"/>
      <c r="V158" s="119"/>
      <c r="W158" s="119"/>
      <c r="X158" s="119"/>
      <c r="Y158" s="119"/>
      <c r="Z158" s="23"/>
      <c r="AA158" s="119"/>
      <c r="AB158" s="337"/>
      <c r="AC158" s="115"/>
      <c r="AD158" s="102"/>
      <c r="AE158" s="4"/>
      <c r="AF158" s="103"/>
      <c r="AG158" s="104"/>
      <c r="AH158" s="105"/>
      <c r="AI158" s="106"/>
      <c r="AJ158" s="109"/>
      <c r="AK158" s="111"/>
      <c r="AL158" s="338"/>
      <c r="AM158" s="339"/>
      <c r="AN158" s="340"/>
      <c r="AO158" s="101"/>
      <c r="AP158" s="445"/>
      <c r="AQ158" s="101"/>
      <c r="AR158" s="115"/>
      <c r="AS158" s="341"/>
      <c r="AT158" s="115"/>
      <c r="AU158" s="341"/>
      <c r="AV158" s="115"/>
      <c r="AW158" s="341"/>
      <c r="AX158" s="115"/>
      <c r="AY158" s="341"/>
      <c r="AZ158" s="119"/>
      <c r="CD158" s="119"/>
    </row>
    <row r="159" ht="21.0" customHeight="1">
      <c r="A159" s="119"/>
      <c r="B159" s="90"/>
      <c r="C159" s="119"/>
      <c r="D159" s="332"/>
      <c r="E159" s="90"/>
      <c r="F159" s="92"/>
      <c r="G159" s="92"/>
      <c r="H159" s="92"/>
      <c r="I159" s="119"/>
      <c r="J159" s="11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119"/>
      <c r="V159" s="119"/>
      <c r="W159" s="119"/>
      <c r="X159" s="119"/>
      <c r="Y159" s="119"/>
      <c r="Z159" s="23"/>
      <c r="AA159" s="119"/>
      <c r="AB159" s="337"/>
      <c r="AC159" s="115"/>
      <c r="AD159" s="102"/>
      <c r="AE159" s="4"/>
      <c r="AF159" s="103"/>
      <c r="AG159" s="104"/>
      <c r="AH159" s="105"/>
      <c r="AI159" s="106"/>
      <c r="AJ159" s="109"/>
      <c r="AK159" s="111"/>
      <c r="AL159" s="338"/>
      <c r="AM159" s="339"/>
      <c r="AN159" s="340"/>
      <c r="AO159" s="101"/>
      <c r="AP159" s="445"/>
      <c r="AQ159" s="101"/>
      <c r="AR159" s="115"/>
      <c r="AS159" s="341"/>
      <c r="AT159" s="115"/>
      <c r="AU159" s="341"/>
      <c r="AV159" s="115"/>
      <c r="AW159" s="341"/>
      <c r="AX159" s="115"/>
      <c r="AY159" s="341"/>
      <c r="AZ159" s="119"/>
      <c r="CD159" s="119"/>
    </row>
    <row r="160" ht="21.0" customHeight="1">
      <c r="A160" s="119"/>
      <c r="B160" s="90"/>
      <c r="C160" s="119"/>
      <c r="D160" s="332"/>
      <c r="E160" s="90"/>
      <c r="F160" s="92"/>
      <c r="G160" s="92"/>
      <c r="H160" s="92"/>
      <c r="I160" s="119"/>
      <c r="J160" s="11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119"/>
      <c r="V160" s="119"/>
      <c r="W160" s="119"/>
      <c r="X160" s="119"/>
      <c r="Y160" s="119"/>
      <c r="Z160" s="23"/>
      <c r="AA160" s="119"/>
      <c r="AB160" s="337"/>
      <c r="AC160" s="115"/>
      <c r="AD160" s="102"/>
      <c r="AE160" s="4"/>
      <c r="AF160" s="103"/>
      <c r="AG160" s="104"/>
      <c r="AH160" s="105"/>
      <c r="AI160" s="106"/>
      <c r="AJ160" s="109"/>
      <c r="AK160" s="111"/>
      <c r="AL160" s="338"/>
      <c r="AM160" s="339"/>
      <c r="AN160" s="340"/>
      <c r="AO160" s="101"/>
      <c r="AP160" s="445"/>
      <c r="AQ160" s="101"/>
      <c r="AR160" s="115"/>
      <c r="AS160" s="341"/>
      <c r="AT160" s="115"/>
      <c r="AU160" s="341"/>
      <c r="AV160" s="115"/>
      <c r="AW160" s="341"/>
      <c r="AX160" s="115"/>
      <c r="AY160" s="341"/>
      <c r="AZ160" s="119"/>
      <c r="CD160" s="119"/>
    </row>
    <row r="161" ht="21.0" customHeight="1">
      <c r="A161" s="119"/>
      <c r="B161" s="90"/>
      <c r="C161" s="119"/>
      <c r="D161" s="332"/>
      <c r="E161" s="90"/>
      <c r="F161" s="92"/>
      <c r="G161" s="92"/>
      <c r="H161" s="92"/>
      <c r="I161" s="119"/>
      <c r="J161" s="11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119"/>
      <c r="V161" s="119"/>
      <c r="W161" s="119"/>
      <c r="X161" s="119"/>
      <c r="Y161" s="119"/>
      <c r="Z161" s="23"/>
      <c r="AA161" s="119"/>
      <c r="AB161" s="337"/>
      <c r="AC161" s="115"/>
      <c r="AD161" s="102"/>
      <c r="AE161" s="4"/>
      <c r="AF161" s="103"/>
      <c r="AG161" s="104"/>
      <c r="AH161" s="105"/>
      <c r="AI161" s="106"/>
      <c r="AJ161" s="109"/>
      <c r="AK161" s="111"/>
      <c r="AL161" s="338"/>
      <c r="AM161" s="339"/>
      <c r="AN161" s="340"/>
      <c r="AO161" s="101"/>
      <c r="AP161" s="445"/>
      <c r="AQ161" s="101"/>
      <c r="AR161" s="115"/>
      <c r="AS161" s="341"/>
      <c r="AT161" s="115"/>
      <c r="AU161" s="341"/>
      <c r="AV161" s="115"/>
      <c r="AW161" s="341"/>
      <c r="AX161" s="115"/>
      <c r="AY161" s="341"/>
      <c r="AZ161" s="119"/>
      <c r="CD161" s="119"/>
    </row>
    <row r="162" ht="21.0" customHeight="1">
      <c r="A162" s="119"/>
      <c r="B162" s="90"/>
      <c r="C162" s="119"/>
      <c r="D162" s="332"/>
      <c r="E162" s="90"/>
      <c r="F162" s="92"/>
      <c r="G162" s="92"/>
      <c r="H162" s="92"/>
      <c r="I162" s="119"/>
      <c r="J162" s="11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119"/>
      <c r="V162" s="119"/>
      <c r="W162" s="119"/>
      <c r="X162" s="119"/>
      <c r="Y162" s="119"/>
      <c r="Z162" s="23"/>
      <c r="AA162" s="119"/>
      <c r="AB162" s="337"/>
      <c r="AC162" s="115"/>
      <c r="AD162" s="102"/>
      <c r="AE162" s="4"/>
      <c r="AF162" s="103"/>
      <c r="AG162" s="104"/>
      <c r="AH162" s="105"/>
      <c r="AI162" s="106"/>
      <c r="AJ162" s="109"/>
      <c r="AK162" s="111"/>
      <c r="AL162" s="338"/>
      <c r="AM162" s="339"/>
      <c r="AN162" s="340"/>
      <c r="AO162" s="101"/>
      <c r="AP162" s="445"/>
      <c r="AQ162" s="101"/>
      <c r="AR162" s="115"/>
      <c r="AS162" s="341"/>
      <c r="AT162" s="115"/>
      <c r="AU162" s="341"/>
      <c r="AV162" s="115"/>
      <c r="AW162" s="341"/>
      <c r="AX162" s="115"/>
      <c r="AY162" s="341"/>
      <c r="AZ162" s="119"/>
      <c r="CD162" s="119"/>
    </row>
    <row r="163" ht="21.0" customHeight="1">
      <c r="A163" s="119"/>
      <c r="B163" s="90"/>
      <c r="C163" s="119"/>
      <c r="D163" s="332"/>
      <c r="E163" s="90"/>
      <c r="F163" s="92"/>
      <c r="G163" s="92"/>
      <c r="H163" s="92"/>
      <c r="I163" s="119"/>
      <c r="J163" s="11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119"/>
      <c r="V163" s="119"/>
      <c r="W163" s="119"/>
      <c r="X163" s="119"/>
      <c r="Y163" s="119"/>
      <c r="Z163" s="23"/>
      <c r="AA163" s="119"/>
      <c r="AB163" s="337"/>
      <c r="AC163" s="115"/>
      <c r="AD163" s="102"/>
      <c r="AE163" s="4"/>
      <c r="AF163" s="103"/>
      <c r="AG163" s="104"/>
      <c r="AH163" s="105"/>
      <c r="AI163" s="106"/>
      <c r="AJ163" s="109"/>
      <c r="AK163" s="111"/>
      <c r="AL163" s="338"/>
      <c r="AM163" s="339"/>
      <c r="AN163" s="340"/>
      <c r="AO163" s="101"/>
      <c r="AP163" s="445"/>
      <c r="AQ163" s="101"/>
      <c r="AR163" s="115"/>
      <c r="AS163" s="341"/>
      <c r="AT163" s="115"/>
      <c r="AU163" s="341"/>
      <c r="AV163" s="115"/>
      <c r="AW163" s="341"/>
      <c r="AX163" s="115"/>
      <c r="AY163" s="341"/>
      <c r="AZ163" s="119"/>
      <c r="CD163" s="119"/>
    </row>
    <row r="164" ht="21.0" customHeight="1">
      <c r="A164" s="119"/>
      <c r="B164" s="90"/>
      <c r="C164" s="119"/>
      <c r="D164" s="332"/>
      <c r="E164" s="90"/>
      <c r="F164" s="92"/>
      <c r="G164" s="92"/>
      <c r="H164" s="92"/>
      <c r="I164" s="119"/>
      <c r="J164" s="11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119"/>
      <c r="V164" s="119"/>
      <c r="W164" s="119"/>
      <c r="X164" s="119"/>
      <c r="Y164" s="119"/>
      <c r="Z164" s="23"/>
      <c r="AA164" s="119"/>
      <c r="AB164" s="337"/>
      <c r="AC164" s="115"/>
      <c r="AD164" s="102"/>
      <c r="AE164" s="4"/>
      <c r="AF164" s="103"/>
      <c r="AG164" s="104"/>
      <c r="AH164" s="105"/>
      <c r="AI164" s="106"/>
      <c r="AJ164" s="109"/>
      <c r="AK164" s="111"/>
      <c r="AL164" s="338"/>
      <c r="AM164" s="339"/>
      <c r="AN164" s="340"/>
      <c r="AO164" s="101"/>
      <c r="AP164" s="445"/>
      <c r="AQ164" s="101"/>
      <c r="AR164" s="115"/>
      <c r="AS164" s="341"/>
      <c r="AT164" s="115"/>
      <c r="AU164" s="341"/>
      <c r="AV164" s="115"/>
      <c r="AW164" s="341"/>
      <c r="AX164" s="115"/>
      <c r="AY164" s="341"/>
      <c r="AZ164" s="119"/>
      <c r="CD164" s="119"/>
    </row>
    <row r="165" ht="21.0" customHeight="1">
      <c r="A165" s="119"/>
      <c r="B165" s="90"/>
      <c r="C165" s="119"/>
      <c r="D165" s="332"/>
      <c r="E165" s="90"/>
      <c r="F165" s="92"/>
      <c r="G165" s="92"/>
      <c r="H165" s="92"/>
      <c r="I165" s="119"/>
      <c r="J165" s="11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119"/>
      <c r="V165" s="119"/>
      <c r="W165" s="119"/>
      <c r="X165" s="119"/>
      <c r="Y165" s="119"/>
      <c r="Z165" s="23"/>
      <c r="AA165" s="119"/>
      <c r="AB165" s="337"/>
      <c r="AC165" s="115"/>
      <c r="AD165" s="102"/>
      <c r="AE165" s="4"/>
      <c r="AF165" s="103"/>
      <c r="AG165" s="104"/>
      <c r="AH165" s="105"/>
      <c r="AI165" s="106"/>
      <c r="AJ165" s="109"/>
      <c r="AK165" s="111"/>
      <c r="AL165" s="338"/>
      <c r="AM165" s="339"/>
      <c r="AN165" s="340"/>
      <c r="AO165" s="101"/>
      <c r="AP165" s="445"/>
      <c r="AQ165" s="101"/>
      <c r="AR165" s="115"/>
      <c r="AS165" s="341"/>
      <c r="AT165" s="115"/>
      <c r="AU165" s="341"/>
      <c r="AV165" s="115"/>
      <c r="AW165" s="341"/>
      <c r="AX165" s="115"/>
      <c r="AY165" s="341"/>
      <c r="AZ165" s="119"/>
      <c r="CD165" s="119"/>
    </row>
    <row r="166" ht="21.0" customHeight="1">
      <c r="A166" s="119"/>
      <c r="B166" s="90"/>
      <c r="C166" s="119"/>
      <c r="D166" s="332"/>
      <c r="E166" s="90"/>
      <c r="F166" s="92"/>
      <c r="G166" s="92"/>
      <c r="H166" s="92"/>
      <c r="I166" s="119"/>
      <c r="J166" s="11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119"/>
      <c r="V166" s="119"/>
      <c r="W166" s="119"/>
      <c r="X166" s="119"/>
      <c r="Y166" s="119"/>
      <c r="Z166" s="23"/>
      <c r="AA166" s="119"/>
      <c r="AB166" s="337"/>
      <c r="AC166" s="115"/>
      <c r="AD166" s="102"/>
      <c r="AE166" s="4"/>
      <c r="AF166" s="103"/>
      <c r="AG166" s="104"/>
      <c r="AH166" s="105"/>
      <c r="AI166" s="106"/>
      <c r="AJ166" s="109"/>
      <c r="AK166" s="111"/>
      <c r="AL166" s="338"/>
      <c r="AM166" s="339"/>
      <c r="AN166" s="340"/>
      <c r="AO166" s="101"/>
      <c r="AP166" s="445"/>
      <c r="AQ166" s="101"/>
      <c r="AR166" s="115"/>
      <c r="AS166" s="341"/>
      <c r="AT166" s="115"/>
      <c r="AU166" s="341"/>
      <c r="AV166" s="115"/>
      <c r="AW166" s="341"/>
      <c r="AX166" s="115"/>
      <c r="AY166" s="341"/>
      <c r="AZ166" s="119"/>
      <c r="CD166" s="119"/>
    </row>
    <row r="167" ht="21.0" customHeight="1">
      <c r="A167" s="119"/>
      <c r="B167" s="90"/>
      <c r="C167" s="119"/>
      <c r="D167" s="332"/>
      <c r="E167" s="90"/>
      <c r="F167" s="92"/>
      <c r="G167" s="92"/>
      <c r="H167" s="92"/>
      <c r="I167" s="119"/>
      <c r="J167" s="11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119"/>
      <c r="V167" s="119"/>
      <c r="W167" s="119"/>
      <c r="X167" s="119"/>
      <c r="Y167" s="119"/>
      <c r="Z167" s="23"/>
      <c r="AA167" s="119"/>
      <c r="AB167" s="337"/>
      <c r="AC167" s="115"/>
      <c r="AD167" s="102"/>
      <c r="AE167" s="4"/>
      <c r="AF167" s="103"/>
      <c r="AG167" s="104"/>
      <c r="AH167" s="105"/>
      <c r="AI167" s="106"/>
      <c r="AJ167" s="109"/>
      <c r="AK167" s="111"/>
      <c r="AL167" s="338"/>
      <c r="AM167" s="339"/>
      <c r="AN167" s="340"/>
      <c r="AO167" s="101"/>
      <c r="AP167" s="445"/>
      <c r="AQ167" s="101"/>
      <c r="AR167" s="115"/>
      <c r="AS167" s="341"/>
      <c r="AT167" s="115"/>
      <c r="AU167" s="341"/>
      <c r="AV167" s="115"/>
      <c r="AW167" s="341"/>
      <c r="AX167" s="115"/>
      <c r="AY167" s="341"/>
      <c r="AZ167" s="119"/>
      <c r="CD167" s="119"/>
    </row>
    <row r="168" ht="21.0" customHeight="1">
      <c r="A168" s="119"/>
      <c r="B168" s="90"/>
      <c r="C168" s="119"/>
      <c r="D168" s="332"/>
      <c r="E168" s="90"/>
      <c r="F168" s="92"/>
      <c r="G168" s="92"/>
      <c r="H168" s="92"/>
      <c r="I168" s="119"/>
      <c r="J168" s="11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119"/>
      <c r="V168" s="119"/>
      <c r="W168" s="119"/>
      <c r="X168" s="119"/>
      <c r="Y168" s="119"/>
      <c r="Z168" s="23"/>
      <c r="AA168" s="119"/>
      <c r="AB168" s="337"/>
      <c r="AC168" s="115"/>
      <c r="AD168" s="102"/>
      <c r="AE168" s="4"/>
      <c r="AF168" s="103"/>
      <c r="AG168" s="104"/>
      <c r="AH168" s="105"/>
      <c r="AI168" s="106"/>
      <c r="AJ168" s="109"/>
      <c r="AK168" s="111"/>
      <c r="AL168" s="338"/>
      <c r="AM168" s="339"/>
      <c r="AN168" s="340"/>
      <c r="AO168" s="101"/>
      <c r="AP168" s="445"/>
      <c r="AQ168" s="101"/>
      <c r="AR168" s="115"/>
      <c r="AS168" s="341"/>
      <c r="AT168" s="115"/>
      <c r="AU168" s="341"/>
      <c r="AV168" s="115"/>
      <c r="AW168" s="341"/>
      <c r="AX168" s="115"/>
      <c r="AY168" s="341"/>
      <c r="AZ168" s="119"/>
      <c r="CD168" s="119"/>
    </row>
    <row r="169" ht="21.0" customHeight="1">
      <c r="A169" s="119"/>
      <c r="B169" s="90"/>
      <c r="C169" s="119"/>
      <c r="D169" s="332"/>
      <c r="E169" s="90"/>
      <c r="F169" s="92"/>
      <c r="G169" s="92"/>
      <c r="H169" s="92"/>
      <c r="I169" s="119"/>
      <c r="J169" s="11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119"/>
      <c r="V169" s="119"/>
      <c r="W169" s="119"/>
      <c r="X169" s="119"/>
      <c r="Y169" s="119"/>
      <c r="Z169" s="23"/>
      <c r="AA169" s="119"/>
      <c r="AB169" s="337"/>
      <c r="AC169" s="115"/>
      <c r="AD169" s="102"/>
      <c r="AE169" s="4"/>
      <c r="AF169" s="103"/>
      <c r="AG169" s="104"/>
      <c r="AH169" s="105"/>
      <c r="AI169" s="106"/>
      <c r="AJ169" s="109"/>
      <c r="AK169" s="111"/>
      <c r="AL169" s="338"/>
      <c r="AM169" s="339"/>
      <c r="AN169" s="340"/>
      <c r="AO169" s="101"/>
      <c r="AP169" s="445"/>
      <c r="AQ169" s="101"/>
      <c r="AR169" s="115"/>
      <c r="AS169" s="341"/>
      <c r="AT169" s="115"/>
      <c r="AU169" s="341"/>
      <c r="AV169" s="115"/>
      <c r="AW169" s="341"/>
      <c r="AX169" s="115"/>
      <c r="AY169" s="341"/>
      <c r="AZ169" s="119"/>
      <c r="CD169" s="119"/>
    </row>
    <row r="170" ht="21.0" customHeight="1">
      <c r="A170" s="119"/>
      <c r="B170" s="90"/>
      <c r="C170" s="119"/>
      <c r="D170" s="332"/>
      <c r="E170" s="90"/>
      <c r="F170" s="92"/>
      <c r="G170" s="92"/>
      <c r="H170" s="92"/>
      <c r="I170" s="119"/>
      <c r="J170" s="11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119"/>
      <c r="V170" s="119"/>
      <c r="W170" s="119"/>
      <c r="X170" s="119"/>
      <c r="Y170" s="119"/>
      <c r="Z170" s="23"/>
      <c r="AA170" s="119"/>
      <c r="AB170" s="337"/>
      <c r="AC170" s="115"/>
      <c r="AD170" s="102"/>
      <c r="AE170" s="4"/>
      <c r="AF170" s="103"/>
      <c r="AG170" s="104"/>
      <c r="AH170" s="105"/>
      <c r="AI170" s="106"/>
      <c r="AJ170" s="109"/>
      <c r="AK170" s="111"/>
      <c r="AL170" s="338"/>
      <c r="AM170" s="339"/>
      <c r="AN170" s="340"/>
      <c r="AO170" s="101"/>
      <c r="AP170" s="445"/>
      <c r="AQ170" s="101"/>
      <c r="AR170" s="115"/>
      <c r="AS170" s="341"/>
      <c r="AT170" s="115"/>
      <c r="AU170" s="341"/>
      <c r="AV170" s="115"/>
      <c r="AW170" s="341"/>
      <c r="AX170" s="115"/>
      <c r="AY170" s="341"/>
      <c r="AZ170" s="119"/>
      <c r="CD170" s="119"/>
    </row>
    <row r="171" ht="21.0" customHeight="1">
      <c r="A171" s="119"/>
      <c r="B171" s="90"/>
      <c r="C171" s="119"/>
      <c r="D171" s="332"/>
      <c r="E171" s="90"/>
      <c r="F171" s="92"/>
      <c r="G171" s="92"/>
      <c r="H171" s="92"/>
      <c r="I171" s="119"/>
      <c r="J171" s="11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119"/>
      <c r="V171" s="119"/>
      <c r="W171" s="119"/>
      <c r="X171" s="119"/>
      <c r="Y171" s="119"/>
      <c r="Z171" s="23"/>
      <c r="AA171" s="119"/>
      <c r="AB171" s="337"/>
      <c r="AC171" s="115"/>
      <c r="AD171" s="102"/>
      <c r="AE171" s="4"/>
      <c r="AF171" s="103"/>
      <c r="AG171" s="104"/>
      <c r="AH171" s="105"/>
      <c r="AI171" s="106"/>
      <c r="AJ171" s="109"/>
      <c r="AK171" s="111"/>
      <c r="AL171" s="338"/>
      <c r="AM171" s="339"/>
      <c r="AN171" s="340"/>
      <c r="AO171" s="101"/>
      <c r="AP171" s="445"/>
      <c r="AQ171" s="101"/>
      <c r="AR171" s="115"/>
      <c r="AS171" s="341"/>
      <c r="AT171" s="115"/>
      <c r="AU171" s="341"/>
      <c r="AV171" s="115"/>
      <c r="AW171" s="341"/>
      <c r="AX171" s="115"/>
      <c r="AY171" s="341"/>
      <c r="AZ171" s="119"/>
      <c r="CD171" s="119"/>
    </row>
    <row r="172" ht="21.0" customHeight="1">
      <c r="A172" s="119"/>
      <c r="B172" s="90"/>
      <c r="C172" s="119"/>
      <c r="D172" s="332"/>
      <c r="E172" s="90"/>
      <c r="F172" s="92"/>
      <c r="G172" s="92"/>
      <c r="H172" s="92"/>
      <c r="I172" s="119"/>
      <c r="J172" s="11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119"/>
      <c r="V172" s="119"/>
      <c r="W172" s="119"/>
      <c r="X172" s="119"/>
      <c r="Y172" s="119"/>
      <c r="Z172" s="23"/>
      <c r="AA172" s="119"/>
      <c r="AB172" s="337"/>
      <c r="AC172" s="115"/>
      <c r="AD172" s="102"/>
      <c r="AE172" s="4"/>
      <c r="AF172" s="103"/>
      <c r="AG172" s="104"/>
      <c r="AH172" s="105"/>
      <c r="AI172" s="106"/>
      <c r="AJ172" s="109"/>
      <c r="AK172" s="111"/>
      <c r="AL172" s="338"/>
      <c r="AM172" s="339"/>
      <c r="AN172" s="340"/>
      <c r="AO172" s="101"/>
      <c r="AP172" s="445"/>
      <c r="AQ172" s="101"/>
      <c r="AR172" s="115"/>
      <c r="AS172" s="341"/>
      <c r="AT172" s="115"/>
      <c r="AU172" s="341"/>
      <c r="AV172" s="115"/>
      <c r="AW172" s="341"/>
      <c r="AX172" s="115"/>
      <c r="AY172" s="341"/>
      <c r="AZ172" s="119"/>
      <c r="CD172" s="119"/>
    </row>
    <row r="173" ht="21.0" customHeight="1">
      <c r="A173" s="119"/>
      <c r="B173" s="90"/>
      <c r="C173" s="119"/>
      <c r="D173" s="332"/>
      <c r="E173" s="90"/>
      <c r="F173" s="92"/>
      <c r="G173" s="92"/>
      <c r="H173" s="92"/>
      <c r="I173" s="119"/>
      <c r="J173" s="11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119"/>
      <c r="V173" s="119"/>
      <c r="W173" s="119"/>
      <c r="X173" s="119"/>
      <c r="Y173" s="119"/>
      <c r="Z173" s="23"/>
      <c r="AA173" s="119"/>
      <c r="AB173" s="337"/>
      <c r="AC173" s="115"/>
      <c r="AD173" s="102"/>
      <c r="AE173" s="4"/>
      <c r="AF173" s="103"/>
      <c r="AG173" s="104"/>
      <c r="AH173" s="105"/>
      <c r="AI173" s="106"/>
      <c r="AJ173" s="109"/>
      <c r="AK173" s="111"/>
      <c r="AL173" s="338"/>
      <c r="AM173" s="339"/>
      <c r="AN173" s="340"/>
      <c r="AO173" s="101"/>
      <c r="AP173" s="445"/>
      <c r="AQ173" s="101"/>
      <c r="AR173" s="115"/>
      <c r="AS173" s="341"/>
      <c r="AT173" s="115"/>
      <c r="AU173" s="341"/>
      <c r="AV173" s="115"/>
      <c r="AW173" s="341"/>
      <c r="AX173" s="115"/>
      <c r="AY173" s="341"/>
      <c r="AZ173" s="119"/>
      <c r="CD173" s="119"/>
    </row>
    <row r="174" ht="21.0" customHeight="1">
      <c r="A174" s="119"/>
      <c r="B174" s="90"/>
      <c r="C174" s="119"/>
      <c r="D174" s="332"/>
      <c r="E174" s="90"/>
      <c r="F174" s="92"/>
      <c r="G174" s="92"/>
      <c r="H174" s="92"/>
      <c r="I174" s="119"/>
      <c r="J174" s="11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119"/>
      <c r="V174" s="119"/>
      <c r="W174" s="119"/>
      <c r="X174" s="119"/>
      <c r="Y174" s="119"/>
      <c r="Z174" s="23"/>
      <c r="AA174" s="119"/>
      <c r="AB174" s="337"/>
      <c r="AC174" s="115"/>
      <c r="AD174" s="102"/>
      <c r="AE174" s="4"/>
      <c r="AF174" s="103"/>
      <c r="AG174" s="104"/>
      <c r="AH174" s="105"/>
      <c r="AI174" s="106"/>
      <c r="AJ174" s="109"/>
      <c r="AK174" s="111"/>
      <c r="AL174" s="338"/>
      <c r="AM174" s="339"/>
      <c r="AN174" s="340"/>
      <c r="AO174" s="101"/>
      <c r="AP174" s="445"/>
      <c r="AQ174" s="101"/>
      <c r="AR174" s="115"/>
      <c r="AS174" s="341"/>
      <c r="AT174" s="115"/>
      <c r="AU174" s="341"/>
      <c r="AV174" s="115"/>
      <c r="AW174" s="341"/>
      <c r="AX174" s="115"/>
      <c r="AY174" s="341"/>
      <c r="AZ174" s="119"/>
      <c r="CD174" s="119"/>
    </row>
    <row r="175" ht="21.0" customHeight="1">
      <c r="A175" s="119"/>
      <c r="B175" s="90"/>
      <c r="C175" s="119"/>
      <c r="D175" s="332"/>
      <c r="E175" s="90"/>
      <c r="F175" s="92"/>
      <c r="G175" s="92"/>
      <c r="H175" s="92"/>
      <c r="I175" s="119"/>
      <c r="J175" s="11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119"/>
      <c r="V175" s="119"/>
      <c r="W175" s="119"/>
      <c r="X175" s="119"/>
      <c r="Y175" s="119"/>
      <c r="Z175" s="23"/>
      <c r="AA175" s="119"/>
      <c r="AB175" s="337"/>
      <c r="AC175" s="115"/>
      <c r="AD175" s="102"/>
      <c r="AE175" s="4"/>
      <c r="AF175" s="103"/>
      <c r="AG175" s="104"/>
      <c r="AH175" s="105"/>
      <c r="AI175" s="106"/>
      <c r="AJ175" s="109"/>
      <c r="AK175" s="111"/>
      <c r="AL175" s="338"/>
      <c r="AM175" s="339"/>
      <c r="AN175" s="340"/>
      <c r="AO175" s="101"/>
      <c r="AP175" s="445"/>
      <c r="AQ175" s="101"/>
      <c r="AR175" s="115"/>
      <c r="AS175" s="341"/>
      <c r="AT175" s="115"/>
      <c r="AU175" s="341"/>
      <c r="AV175" s="115"/>
      <c r="AW175" s="341"/>
      <c r="AX175" s="115"/>
      <c r="AY175" s="341"/>
      <c r="AZ175" s="119"/>
      <c r="CD175" s="119"/>
    </row>
    <row r="176" ht="21.0" customHeight="1">
      <c r="A176" s="119"/>
      <c r="B176" s="90"/>
      <c r="C176" s="119"/>
      <c r="D176" s="332"/>
      <c r="E176" s="90"/>
      <c r="F176" s="92"/>
      <c r="G176" s="92"/>
      <c r="H176" s="92"/>
      <c r="I176" s="119"/>
      <c r="J176" s="11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119"/>
      <c r="V176" s="119"/>
      <c r="W176" s="119"/>
      <c r="X176" s="119"/>
      <c r="Y176" s="119"/>
      <c r="Z176" s="23"/>
      <c r="AA176" s="119"/>
      <c r="AB176" s="337"/>
      <c r="AC176" s="115"/>
      <c r="AD176" s="102"/>
      <c r="AE176" s="4"/>
      <c r="AF176" s="103"/>
      <c r="AG176" s="104"/>
      <c r="AH176" s="105"/>
      <c r="AI176" s="106"/>
      <c r="AJ176" s="109"/>
      <c r="AK176" s="111"/>
      <c r="AL176" s="338"/>
      <c r="AM176" s="339"/>
      <c r="AN176" s="340"/>
      <c r="AO176" s="101"/>
      <c r="AP176" s="445"/>
      <c r="AQ176" s="101"/>
      <c r="AR176" s="115"/>
      <c r="AS176" s="341"/>
      <c r="AT176" s="115"/>
      <c r="AU176" s="341"/>
      <c r="AV176" s="115"/>
      <c r="AW176" s="341"/>
      <c r="AX176" s="115"/>
      <c r="AY176" s="341"/>
      <c r="AZ176" s="119"/>
      <c r="CD176" s="119"/>
    </row>
    <row r="177" ht="21.0" customHeight="1">
      <c r="A177" s="119"/>
      <c r="B177" s="90"/>
      <c r="C177" s="119"/>
      <c r="D177" s="332"/>
      <c r="E177" s="90"/>
      <c r="F177" s="92"/>
      <c r="G177" s="92"/>
      <c r="H177" s="92"/>
      <c r="I177" s="119"/>
      <c r="J177" s="11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119"/>
      <c r="V177" s="119"/>
      <c r="W177" s="119"/>
      <c r="X177" s="119"/>
      <c r="Y177" s="119"/>
      <c r="Z177" s="23"/>
      <c r="AA177" s="119"/>
      <c r="AB177" s="337"/>
      <c r="AC177" s="115"/>
      <c r="AD177" s="102"/>
      <c r="AE177" s="4"/>
      <c r="AF177" s="103"/>
      <c r="AG177" s="104"/>
      <c r="AH177" s="105"/>
      <c r="AI177" s="106"/>
      <c r="AJ177" s="109"/>
      <c r="AK177" s="111"/>
      <c r="AL177" s="338"/>
      <c r="AM177" s="339"/>
      <c r="AN177" s="340"/>
      <c r="AO177" s="101"/>
      <c r="AP177" s="445"/>
      <c r="AQ177" s="101"/>
      <c r="AR177" s="115"/>
      <c r="AS177" s="341"/>
      <c r="AT177" s="115"/>
      <c r="AU177" s="341"/>
      <c r="AV177" s="115"/>
      <c r="AW177" s="341"/>
      <c r="AX177" s="115"/>
      <c r="AY177" s="341"/>
      <c r="AZ177" s="119"/>
      <c r="CD177" s="119"/>
    </row>
    <row r="178" ht="21.0" customHeight="1">
      <c r="A178" s="119"/>
      <c r="B178" s="90"/>
      <c r="C178" s="119"/>
      <c r="D178" s="332"/>
      <c r="E178" s="90"/>
      <c r="F178" s="92"/>
      <c r="G178" s="92"/>
      <c r="H178" s="92"/>
      <c r="I178" s="119"/>
      <c r="J178" s="11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119"/>
      <c r="V178" s="119"/>
      <c r="W178" s="119"/>
      <c r="X178" s="119"/>
      <c r="Y178" s="119"/>
      <c r="Z178" s="23"/>
      <c r="AA178" s="119"/>
      <c r="AB178" s="337"/>
      <c r="AC178" s="115"/>
      <c r="AD178" s="102"/>
      <c r="AE178" s="4"/>
      <c r="AF178" s="103"/>
      <c r="AG178" s="104"/>
      <c r="AH178" s="105"/>
      <c r="AI178" s="106"/>
      <c r="AJ178" s="109"/>
      <c r="AK178" s="111"/>
      <c r="AL178" s="338"/>
      <c r="AM178" s="339"/>
      <c r="AN178" s="340"/>
      <c r="AO178" s="101"/>
      <c r="AP178" s="445"/>
      <c r="AQ178" s="101"/>
      <c r="AR178" s="115"/>
      <c r="AS178" s="341"/>
      <c r="AT178" s="115"/>
      <c r="AU178" s="341"/>
      <c r="AV178" s="115"/>
      <c r="AW178" s="341"/>
      <c r="AX178" s="115"/>
      <c r="AY178" s="341"/>
      <c r="AZ178" s="119"/>
      <c r="CD178" s="119"/>
    </row>
    <row r="179" ht="21.0" customHeight="1">
      <c r="A179" s="119"/>
      <c r="B179" s="90"/>
      <c r="C179" s="119"/>
      <c r="D179" s="332"/>
      <c r="E179" s="90"/>
      <c r="F179" s="92"/>
      <c r="G179" s="92"/>
      <c r="H179" s="92"/>
      <c r="I179" s="119"/>
      <c r="J179" s="11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119"/>
      <c r="V179" s="119"/>
      <c r="W179" s="119"/>
      <c r="X179" s="119"/>
      <c r="Y179" s="119"/>
      <c r="Z179" s="23"/>
      <c r="AA179" s="119"/>
      <c r="AB179" s="337"/>
      <c r="AC179" s="115"/>
      <c r="AD179" s="102"/>
      <c r="AE179" s="4"/>
      <c r="AF179" s="103"/>
      <c r="AG179" s="104"/>
      <c r="AH179" s="105"/>
      <c r="AI179" s="106"/>
      <c r="AJ179" s="109"/>
      <c r="AK179" s="111"/>
      <c r="AL179" s="338"/>
      <c r="AM179" s="339"/>
      <c r="AN179" s="340"/>
      <c r="AO179" s="101"/>
      <c r="AP179" s="445"/>
      <c r="AQ179" s="101"/>
      <c r="AR179" s="115"/>
      <c r="AS179" s="341"/>
      <c r="AT179" s="115"/>
      <c r="AU179" s="341"/>
      <c r="AV179" s="115"/>
      <c r="AW179" s="341"/>
      <c r="AX179" s="115"/>
      <c r="AY179" s="341"/>
      <c r="AZ179" s="119"/>
      <c r="CD179" s="119"/>
    </row>
    <row r="180" ht="21.0" customHeight="1">
      <c r="A180" s="119"/>
      <c r="B180" s="90"/>
      <c r="C180" s="119"/>
      <c r="D180" s="332"/>
      <c r="E180" s="90"/>
      <c r="F180" s="92"/>
      <c r="G180" s="92"/>
      <c r="H180" s="92"/>
      <c r="I180" s="119"/>
      <c r="J180" s="11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119"/>
      <c r="V180" s="119"/>
      <c r="W180" s="119"/>
      <c r="X180" s="119"/>
      <c r="Y180" s="119"/>
      <c r="Z180" s="23"/>
      <c r="AA180" s="119"/>
      <c r="AB180" s="337"/>
      <c r="AC180" s="115"/>
      <c r="AD180" s="102"/>
      <c r="AE180" s="4"/>
      <c r="AF180" s="103"/>
      <c r="AG180" s="104"/>
      <c r="AH180" s="105"/>
      <c r="AI180" s="106"/>
      <c r="AJ180" s="109"/>
      <c r="AK180" s="111"/>
      <c r="AL180" s="338"/>
      <c r="AM180" s="339"/>
      <c r="AN180" s="340"/>
      <c r="AO180" s="101"/>
      <c r="AP180" s="445"/>
      <c r="AQ180" s="101"/>
      <c r="AR180" s="115"/>
      <c r="AS180" s="341"/>
      <c r="AT180" s="115"/>
      <c r="AU180" s="341"/>
      <c r="AV180" s="115"/>
      <c r="AW180" s="341"/>
      <c r="AX180" s="115"/>
      <c r="AY180" s="341"/>
      <c r="AZ180" s="119"/>
      <c r="CD180" s="119"/>
    </row>
    <row r="181" ht="21.0" customHeight="1">
      <c r="A181" s="119"/>
      <c r="B181" s="90"/>
      <c r="C181" s="119"/>
      <c r="D181" s="332"/>
      <c r="E181" s="90"/>
      <c r="F181" s="92"/>
      <c r="G181" s="92"/>
      <c r="H181" s="92"/>
      <c r="I181" s="119"/>
      <c r="J181" s="11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119"/>
      <c r="V181" s="119"/>
      <c r="W181" s="119"/>
      <c r="X181" s="119"/>
      <c r="Y181" s="119"/>
      <c r="Z181" s="23"/>
      <c r="AA181" s="119"/>
      <c r="AB181" s="337"/>
      <c r="AC181" s="115"/>
      <c r="AD181" s="102"/>
      <c r="AE181" s="4"/>
      <c r="AF181" s="103"/>
      <c r="AG181" s="104"/>
      <c r="AH181" s="105"/>
      <c r="AI181" s="106"/>
      <c r="AJ181" s="109"/>
      <c r="AK181" s="111"/>
      <c r="AL181" s="338"/>
      <c r="AM181" s="339"/>
      <c r="AN181" s="340"/>
      <c r="AO181" s="101"/>
      <c r="AP181" s="445"/>
      <c r="AQ181" s="101"/>
      <c r="AR181" s="115"/>
      <c r="AS181" s="341"/>
      <c r="AT181" s="115"/>
      <c r="AU181" s="341"/>
      <c r="AV181" s="115"/>
      <c r="AW181" s="341"/>
      <c r="AX181" s="115"/>
      <c r="AY181" s="341"/>
      <c r="AZ181" s="119"/>
      <c r="CD181" s="119"/>
    </row>
    <row r="182" ht="21.0" customHeight="1">
      <c r="A182" s="119"/>
      <c r="B182" s="90"/>
      <c r="C182" s="119"/>
      <c r="D182" s="332"/>
      <c r="E182" s="90"/>
      <c r="F182" s="92"/>
      <c r="G182" s="92"/>
      <c r="H182" s="92"/>
      <c r="I182" s="119"/>
      <c r="J182" s="11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119"/>
      <c r="V182" s="119"/>
      <c r="W182" s="119"/>
      <c r="X182" s="119"/>
      <c r="Y182" s="119"/>
      <c r="Z182" s="23"/>
      <c r="AA182" s="119"/>
      <c r="AB182" s="337"/>
      <c r="AC182" s="115"/>
      <c r="AD182" s="102"/>
      <c r="AE182" s="4"/>
      <c r="AF182" s="103"/>
      <c r="AG182" s="104"/>
      <c r="AH182" s="105"/>
      <c r="AI182" s="106"/>
      <c r="AJ182" s="109"/>
      <c r="AK182" s="111"/>
      <c r="AL182" s="338"/>
      <c r="AM182" s="339"/>
      <c r="AN182" s="340"/>
      <c r="AO182" s="101"/>
      <c r="AP182" s="445"/>
      <c r="AQ182" s="101"/>
      <c r="AR182" s="115"/>
      <c r="AS182" s="341"/>
      <c r="AT182" s="115"/>
      <c r="AU182" s="341"/>
      <c r="AV182" s="115"/>
      <c r="AW182" s="341"/>
      <c r="AX182" s="115"/>
      <c r="AY182" s="341"/>
      <c r="AZ182" s="119"/>
      <c r="CD182" s="119"/>
    </row>
    <row r="183" ht="21.0" customHeight="1">
      <c r="A183" s="119"/>
      <c r="B183" s="90"/>
      <c r="C183" s="119"/>
      <c r="D183" s="332"/>
      <c r="E183" s="90"/>
      <c r="F183" s="92"/>
      <c r="G183" s="92"/>
      <c r="H183" s="92"/>
      <c r="I183" s="119"/>
      <c r="J183" s="11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119"/>
      <c r="V183" s="119"/>
      <c r="W183" s="119"/>
      <c r="X183" s="119"/>
      <c r="Y183" s="119"/>
      <c r="Z183" s="23"/>
      <c r="AA183" s="119"/>
      <c r="AB183" s="337"/>
      <c r="AC183" s="115"/>
      <c r="AD183" s="102"/>
      <c r="AE183" s="4"/>
      <c r="AF183" s="103"/>
      <c r="AG183" s="104"/>
      <c r="AH183" s="105"/>
      <c r="AI183" s="106"/>
      <c r="AJ183" s="109"/>
      <c r="AK183" s="111"/>
      <c r="AL183" s="338"/>
      <c r="AM183" s="339"/>
      <c r="AN183" s="340"/>
      <c r="AO183" s="101"/>
      <c r="AP183" s="445"/>
      <c r="AQ183" s="101"/>
      <c r="AR183" s="115"/>
      <c r="AS183" s="341"/>
      <c r="AT183" s="115"/>
      <c r="AU183" s="341"/>
      <c r="AV183" s="115"/>
      <c r="AW183" s="341"/>
      <c r="AX183" s="115"/>
      <c r="AY183" s="341"/>
      <c r="AZ183" s="119"/>
      <c r="CD183" s="119"/>
    </row>
    <row r="184" ht="21.0" customHeight="1">
      <c r="A184" s="119"/>
      <c r="B184" s="90"/>
      <c r="C184" s="119"/>
      <c r="D184" s="332"/>
      <c r="E184" s="90"/>
      <c r="F184" s="92"/>
      <c r="G184" s="92"/>
      <c r="H184" s="92"/>
      <c r="I184" s="119"/>
      <c r="J184" s="11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119"/>
      <c r="V184" s="119"/>
      <c r="W184" s="119"/>
      <c r="X184" s="119"/>
      <c r="Y184" s="119"/>
      <c r="Z184" s="23"/>
      <c r="AA184" s="119"/>
      <c r="AB184" s="337"/>
      <c r="AC184" s="115"/>
      <c r="AD184" s="102"/>
      <c r="AE184" s="4"/>
      <c r="AF184" s="103"/>
      <c r="AG184" s="104"/>
      <c r="AH184" s="105"/>
      <c r="AI184" s="106"/>
      <c r="AJ184" s="109"/>
      <c r="AK184" s="111"/>
      <c r="AL184" s="338"/>
      <c r="AM184" s="339"/>
      <c r="AN184" s="340"/>
      <c r="AO184" s="101"/>
      <c r="AP184" s="445"/>
      <c r="AQ184" s="101"/>
      <c r="AR184" s="115"/>
      <c r="AS184" s="341"/>
      <c r="AT184" s="115"/>
      <c r="AU184" s="341"/>
      <c r="AV184" s="115"/>
      <c r="AW184" s="341"/>
      <c r="AX184" s="115"/>
      <c r="AY184" s="341"/>
      <c r="AZ184" s="119"/>
      <c r="CD184" s="119"/>
    </row>
    <row r="185" ht="21.0" customHeight="1">
      <c r="A185" s="119"/>
      <c r="B185" s="90"/>
      <c r="C185" s="119"/>
      <c r="D185" s="332"/>
      <c r="E185" s="90"/>
      <c r="F185" s="92"/>
      <c r="G185" s="92"/>
      <c r="H185" s="92"/>
      <c r="I185" s="119"/>
      <c r="J185" s="11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119"/>
      <c r="V185" s="119"/>
      <c r="W185" s="119"/>
      <c r="X185" s="119"/>
      <c r="Y185" s="119"/>
      <c r="Z185" s="23"/>
      <c r="AA185" s="119"/>
      <c r="AB185" s="337"/>
      <c r="AC185" s="115"/>
      <c r="AD185" s="102"/>
      <c r="AE185" s="4"/>
      <c r="AF185" s="103"/>
      <c r="AG185" s="104"/>
      <c r="AH185" s="105"/>
      <c r="AI185" s="106"/>
      <c r="AJ185" s="109"/>
      <c r="AK185" s="111"/>
      <c r="AL185" s="338"/>
      <c r="AM185" s="339"/>
      <c r="AN185" s="340"/>
      <c r="AO185" s="101"/>
      <c r="AP185" s="445"/>
      <c r="AQ185" s="101"/>
      <c r="AR185" s="115"/>
      <c r="AS185" s="341"/>
      <c r="AT185" s="115"/>
      <c r="AU185" s="341"/>
      <c r="AV185" s="115"/>
      <c r="AW185" s="341"/>
      <c r="AX185" s="115"/>
      <c r="AY185" s="341"/>
      <c r="AZ185" s="119"/>
      <c r="CD185" s="119"/>
    </row>
    <row r="186" ht="21.0" customHeight="1">
      <c r="A186" s="119"/>
      <c r="B186" s="90"/>
      <c r="C186" s="119"/>
      <c r="D186" s="332"/>
      <c r="E186" s="90"/>
      <c r="F186" s="92"/>
      <c r="G186" s="92"/>
      <c r="H186" s="92"/>
      <c r="I186" s="119"/>
      <c r="J186" s="11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119"/>
      <c r="V186" s="119"/>
      <c r="W186" s="119"/>
      <c r="X186" s="119"/>
      <c r="Y186" s="119"/>
      <c r="Z186" s="23"/>
      <c r="AA186" s="119"/>
      <c r="AB186" s="337"/>
      <c r="AC186" s="115"/>
      <c r="AD186" s="102"/>
      <c r="AE186" s="4"/>
      <c r="AF186" s="103"/>
      <c r="AG186" s="104"/>
      <c r="AH186" s="105"/>
      <c r="AI186" s="106"/>
      <c r="AJ186" s="109"/>
      <c r="AK186" s="111"/>
      <c r="AL186" s="338"/>
      <c r="AM186" s="339"/>
      <c r="AN186" s="340"/>
      <c r="AO186" s="101"/>
      <c r="AP186" s="445"/>
      <c r="AQ186" s="101"/>
      <c r="AR186" s="115"/>
      <c r="AS186" s="341"/>
      <c r="AT186" s="115"/>
      <c r="AU186" s="341"/>
      <c r="AV186" s="115"/>
      <c r="AW186" s="341"/>
      <c r="AX186" s="115"/>
      <c r="AY186" s="341"/>
      <c r="AZ186" s="119"/>
      <c r="CD186" s="119"/>
    </row>
    <row r="187" ht="21.0" customHeight="1">
      <c r="A187" s="119"/>
      <c r="B187" s="90"/>
      <c r="C187" s="119"/>
      <c r="D187" s="332"/>
      <c r="E187" s="90"/>
      <c r="F187" s="92"/>
      <c r="G187" s="92"/>
      <c r="H187" s="92"/>
      <c r="I187" s="119"/>
      <c r="J187" s="11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119"/>
      <c r="V187" s="119"/>
      <c r="W187" s="119"/>
      <c r="X187" s="119"/>
      <c r="Y187" s="119"/>
      <c r="Z187" s="23"/>
      <c r="AA187" s="119"/>
      <c r="AB187" s="337"/>
      <c r="AC187" s="115"/>
      <c r="AD187" s="102"/>
      <c r="AE187" s="4"/>
      <c r="AF187" s="103"/>
      <c r="AG187" s="104"/>
      <c r="AH187" s="105"/>
      <c r="AI187" s="106"/>
      <c r="AJ187" s="109"/>
      <c r="AK187" s="111"/>
      <c r="AL187" s="338"/>
      <c r="AM187" s="339"/>
      <c r="AN187" s="340"/>
      <c r="AO187" s="101"/>
      <c r="AP187" s="445"/>
      <c r="AQ187" s="101"/>
      <c r="AR187" s="115"/>
      <c r="AS187" s="341"/>
      <c r="AT187" s="115"/>
      <c r="AU187" s="341"/>
      <c r="AV187" s="115"/>
      <c r="AW187" s="341"/>
      <c r="AX187" s="115"/>
      <c r="AY187" s="341"/>
      <c r="AZ187" s="119"/>
      <c r="CD187" s="119"/>
    </row>
    <row r="188" ht="21.0" customHeight="1">
      <c r="A188" s="119"/>
      <c r="B188" s="90"/>
      <c r="C188" s="119"/>
      <c r="D188" s="332"/>
      <c r="E188" s="90"/>
      <c r="F188" s="92"/>
      <c r="G188" s="92"/>
      <c r="H188" s="92"/>
      <c r="I188" s="119"/>
      <c r="J188" s="11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119"/>
      <c r="V188" s="119"/>
      <c r="W188" s="119"/>
      <c r="X188" s="119"/>
      <c r="Y188" s="119"/>
      <c r="Z188" s="23"/>
      <c r="AA188" s="119"/>
      <c r="AB188" s="337"/>
      <c r="AC188" s="115"/>
      <c r="AD188" s="102"/>
      <c r="AE188" s="4"/>
      <c r="AF188" s="103"/>
      <c r="AG188" s="104"/>
      <c r="AH188" s="105"/>
      <c r="AI188" s="106"/>
      <c r="AJ188" s="109"/>
      <c r="AK188" s="111"/>
      <c r="AL188" s="338"/>
      <c r="AM188" s="339"/>
      <c r="AN188" s="340"/>
      <c r="AO188" s="101"/>
      <c r="AP188" s="445"/>
      <c r="AQ188" s="101"/>
      <c r="AR188" s="115"/>
      <c r="AS188" s="341"/>
      <c r="AT188" s="115"/>
      <c r="AU188" s="341"/>
      <c r="AV188" s="115"/>
      <c r="AW188" s="341"/>
      <c r="AX188" s="115"/>
      <c r="AY188" s="341"/>
      <c r="AZ188" s="119"/>
      <c r="CD188" s="119"/>
    </row>
    <row r="189" ht="21.0" customHeight="1">
      <c r="A189" s="119"/>
      <c r="B189" s="90"/>
      <c r="C189" s="119"/>
      <c r="D189" s="332"/>
      <c r="E189" s="90"/>
      <c r="F189" s="92"/>
      <c r="G189" s="92"/>
      <c r="H189" s="92"/>
      <c r="I189" s="119"/>
      <c r="J189" s="11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119"/>
      <c r="V189" s="119"/>
      <c r="W189" s="119"/>
      <c r="X189" s="119"/>
      <c r="Y189" s="119"/>
      <c r="Z189" s="23"/>
      <c r="AA189" s="119"/>
      <c r="AB189" s="337"/>
      <c r="AC189" s="115"/>
      <c r="AD189" s="102"/>
      <c r="AE189" s="4"/>
      <c r="AF189" s="103"/>
      <c r="AG189" s="104"/>
      <c r="AH189" s="105"/>
      <c r="AI189" s="106"/>
      <c r="AJ189" s="109"/>
      <c r="AK189" s="111"/>
      <c r="AL189" s="338"/>
      <c r="AM189" s="339"/>
      <c r="AN189" s="340"/>
      <c r="AO189" s="101"/>
      <c r="AP189" s="445"/>
      <c r="AQ189" s="101"/>
      <c r="AR189" s="115"/>
      <c r="AS189" s="341"/>
      <c r="AT189" s="115"/>
      <c r="AU189" s="341"/>
      <c r="AV189" s="115"/>
      <c r="AW189" s="341"/>
      <c r="AX189" s="115"/>
      <c r="AY189" s="341"/>
      <c r="AZ189" s="119"/>
      <c r="CD189" s="119"/>
    </row>
    <row r="190" ht="21.0" customHeight="1">
      <c r="A190" s="119"/>
      <c r="B190" s="90"/>
      <c r="C190" s="119"/>
      <c r="D190" s="332"/>
      <c r="E190" s="90"/>
      <c r="F190" s="92"/>
      <c r="G190" s="92"/>
      <c r="H190" s="92"/>
      <c r="I190" s="119"/>
      <c r="J190" s="11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119"/>
      <c r="V190" s="119"/>
      <c r="W190" s="119"/>
      <c r="X190" s="119"/>
      <c r="Y190" s="119"/>
      <c r="Z190" s="23"/>
      <c r="AA190" s="119"/>
      <c r="AB190" s="337"/>
      <c r="AC190" s="115"/>
      <c r="AD190" s="102"/>
      <c r="AE190" s="4"/>
      <c r="AF190" s="103"/>
      <c r="AG190" s="104"/>
      <c r="AH190" s="105"/>
      <c r="AI190" s="106"/>
      <c r="AJ190" s="109"/>
      <c r="AK190" s="111"/>
      <c r="AL190" s="338"/>
      <c r="AM190" s="339"/>
      <c r="AN190" s="340"/>
      <c r="AO190" s="101"/>
      <c r="AP190" s="445"/>
      <c r="AQ190" s="101"/>
      <c r="AR190" s="115"/>
      <c r="AS190" s="341"/>
      <c r="AT190" s="115"/>
      <c r="AU190" s="341"/>
      <c r="AV190" s="115"/>
      <c r="AW190" s="341"/>
      <c r="AX190" s="115"/>
      <c r="AY190" s="341"/>
      <c r="AZ190" s="119"/>
      <c r="CD190" s="119"/>
    </row>
    <row r="191" ht="21.0" customHeight="1">
      <c r="A191" s="119"/>
      <c r="B191" s="90"/>
      <c r="C191" s="119"/>
      <c r="D191" s="332"/>
      <c r="E191" s="90"/>
      <c r="F191" s="92"/>
      <c r="G191" s="92"/>
      <c r="H191" s="92"/>
      <c r="I191" s="119"/>
      <c r="J191" s="11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119"/>
      <c r="V191" s="119"/>
      <c r="W191" s="119"/>
      <c r="X191" s="119"/>
      <c r="Y191" s="119"/>
      <c r="Z191" s="23"/>
      <c r="AA191" s="119"/>
      <c r="AB191" s="337"/>
      <c r="AC191" s="115"/>
      <c r="AD191" s="102"/>
      <c r="AE191" s="4"/>
      <c r="AF191" s="103"/>
      <c r="AG191" s="104"/>
      <c r="AH191" s="105"/>
      <c r="AI191" s="106"/>
      <c r="AJ191" s="109"/>
      <c r="AK191" s="111"/>
      <c r="AL191" s="338"/>
      <c r="AM191" s="339"/>
      <c r="AN191" s="340"/>
      <c r="AO191" s="101"/>
      <c r="AP191" s="445"/>
      <c r="AQ191" s="101"/>
      <c r="AR191" s="115"/>
      <c r="AS191" s="341"/>
      <c r="AT191" s="115"/>
      <c r="AU191" s="341"/>
      <c r="AV191" s="115"/>
      <c r="AW191" s="341"/>
      <c r="AX191" s="115"/>
      <c r="AY191" s="341"/>
      <c r="AZ191" s="119"/>
      <c r="CD191" s="119"/>
    </row>
    <row r="192" ht="21.0" customHeight="1">
      <c r="A192" s="119"/>
      <c r="B192" s="90"/>
      <c r="C192" s="119"/>
      <c r="D192" s="332"/>
      <c r="E192" s="90"/>
      <c r="F192" s="92"/>
      <c r="G192" s="92"/>
      <c r="H192" s="92"/>
      <c r="I192" s="119"/>
      <c r="J192" s="11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119"/>
      <c r="V192" s="119"/>
      <c r="W192" s="119"/>
      <c r="X192" s="119"/>
      <c r="Y192" s="119"/>
      <c r="Z192" s="23"/>
      <c r="AA192" s="119"/>
      <c r="AB192" s="337"/>
      <c r="AC192" s="115"/>
      <c r="AD192" s="102"/>
      <c r="AE192" s="4"/>
      <c r="AF192" s="103"/>
      <c r="AG192" s="104"/>
      <c r="AH192" s="105"/>
      <c r="AI192" s="106"/>
      <c r="AJ192" s="109"/>
      <c r="AK192" s="111"/>
      <c r="AL192" s="338"/>
      <c r="AM192" s="339"/>
      <c r="AN192" s="340"/>
      <c r="AO192" s="101"/>
      <c r="AP192" s="445"/>
      <c r="AQ192" s="101"/>
      <c r="AR192" s="115"/>
      <c r="AS192" s="341"/>
      <c r="AT192" s="115"/>
      <c r="AU192" s="341"/>
      <c r="AV192" s="115"/>
      <c r="AW192" s="341"/>
      <c r="AX192" s="115"/>
      <c r="AY192" s="341"/>
      <c r="AZ192" s="119"/>
      <c r="CD192" s="119"/>
    </row>
    <row r="193" ht="21.0" customHeight="1">
      <c r="A193" s="119"/>
      <c r="B193" s="90"/>
      <c r="C193" s="119"/>
      <c r="D193" s="332"/>
      <c r="E193" s="90"/>
      <c r="F193" s="92"/>
      <c r="G193" s="92"/>
      <c r="H193" s="92"/>
      <c r="I193" s="119"/>
      <c r="J193" s="11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119"/>
      <c r="V193" s="119"/>
      <c r="W193" s="119"/>
      <c r="X193" s="119"/>
      <c r="Y193" s="119"/>
      <c r="Z193" s="23"/>
      <c r="AA193" s="119"/>
      <c r="AB193" s="337"/>
      <c r="AC193" s="115"/>
      <c r="AD193" s="102"/>
      <c r="AE193" s="4"/>
      <c r="AF193" s="103"/>
      <c r="AG193" s="104"/>
      <c r="AH193" s="105"/>
      <c r="AI193" s="106"/>
      <c r="AJ193" s="109"/>
      <c r="AK193" s="111"/>
      <c r="AL193" s="338"/>
      <c r="AM193" s="339"/>
      <c r="AN193" s="340"/>
      <c r="AO193" s="101"/>
      <c r="AP193" s="445"/>
      <c r="AQ193" s="101"/>
      <c r="AR193" s="115"/>
      <c r="AS193" s="341"/>
      <c r="AT193" s="115"/>
      <c r="AU193" s="341"/>
      <c r="AV193" s="115"/>
      <c r="AW193" s="341"/>
      <c r="AX193" s="115"/>
      <c r="AY193" s="341"/>
      <c r="AZ193" s="119"/>
      <c r="CD193" s="119"/>
    </row>
    <row r="194" ht="21.0" customHeight="1">
      <c r="A194" s="119"/>
      <c r="B194" s="90"/>
      <c r="C194" s="119"/>
      <c r="D194" s="332"/>
      <c r="E194" s="90"/>
      <c r="F194" s="92"/>
      <c r="G194" s="92"/>
      <c r="H194" s="92"/>
      <c r="I194" s="119"/>
      <c r="J194" s="11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119"/>
      <c r="V194" s="119"/>
      <c r="W194" s="119"/>
      <c r="X194" s="119"/>
      <c r="Y194" s="119"/>
      <c r="Z194" s="23"/>
      <c r="AA194" s="119"/>
      <c r="AB194" s="337"/>
      <c r="AC194" s="115"/>
      <c r="AD194" s="102"/>
      <c r="AE194" s="4"/>
      <c r="AF194" s="103"/>
      <c r="AG194" s="104"/>
      <c r="AH194" s="105"/>
      <c r="AI194" s="106"/>
      <c r="AJ194" s="109"/>
      <c r="AK194" s="111"/>
      <c r="AL194" s="338"/>
      <c r="AM194" s="339"/>
      <c r="AN194" s="340"/>
      <c r="AO194" s="101"/>
      <c r="AP194" s="445"/>
      <c r="AQ194" s="101"/>
      <c r="AR194" s="115"/>
      <c r="AS194" s="341"/>
      <c r="AT194" s="115"/>
      <c r="AU194" s="341"/>
      <c r="AV194" s="115"/>
      <c r="AW194" s="341"/>
      <c r="AX194" s="115"/>
      <c r="AY194" s="341"/>
      <c r="AZ194" s="119"/>
      <c r="CD194" s="119"/>
    </row>
    <row r="195" ht="21.0" customHeight="1">
      <c r="A195" s="119"/>
      <c r="B195" s="90"/>
      <c r="C195" s="119"/>
      <c r="D195" s="332"/>
      <c r="E195" s="90"/>
      <c r="F195" s="92"/>
      <c r="G195" s="92"/>
      <c r="H195" s="92"/>
      <c r="I195" s="119"/>
      <c r="J195" s="11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119"/>
      <c r="V195" s="119"/>
      <c r="W195" s="119"/>
      <c r="X195" s="119"/>
      <c r="Y195" s="119"/>
      <c r="Z195" s="23"/>
      <c r="AA195" s="119"/>
      <c r="AB195" s="337"/>
      <c r="AC195" s="115"/>
      <c r="AD195" s="102"/>
      <c r="AE195" s="4"/>
      <c r="AF195" s="103"/>
      <c r="AG195" s="104"/>
      <c r="AH195" s="105"/>
      <c r="AI195" s="106"/>
      <c r="AJ195" s="109"/>
      <c r="AK195" s="111"/>
      <c r="AL195" s="338"/>
      <c r="AM195" s="339"/>
      <c r="AN195" s="340"/>
      <c r="AO195" s="101"/>
      <c r="AP195" s="445"/>
      <c r="AQ195" s="101"/>
      <c r="AR195" s="115"/>
      <c r="AS195" s="341"/>
      <c r="AT195" s="115"/>
      <c r="AU195" s="341"/>
      <c r="AV195" s="115"/>
      <c r="AW195" s="341"/>
      <c r="AX195" s="115"/>
      <c r="AY195" s="341"/>
      <c r="AZ195" s="119"/>
      <c r="CD195" s="119"/>
    </row>
    <row r="196" ht="21.0" customHeight="1">
      <c r="A196" s="119"/>
      <c r="B196" s="90"/>
      <c r="C196" s="119"/>
      <c r="D196" s="332"/>
      <c r="E196" s="90"/>
      <c r="F196" s="92"/>
      <c r="G196" s="92"/>
      <c r="H196" s="92"/>
      <c r="I196" s="119"/>
      <c r="J196" s="11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119"/>
      <c r="V196" s="119"/>
      <c r="W196" s="119"/>
      <c r="X196" s="119"/>
      <c r="Y196" s="119"/>
      <c r="Z196" s="23"/>
      <c r="AA196" s="119"/>
      <c r="AB196" s="337"/>
      <c r="AC196" s="115"/>
      <c r="AD196" s="102"/>
      <c r="AE196" s="4"/>
      <c r="AF196" s="103"/>
      <c r="AG196" s="104"/>
      <c r="AH196" s="105"/>
      <c r="AI196" s="106"/>
      <c r="AJ196" s="109"/>
      <c r="AK196" s="111"/>
      <c r="AL196" s="338"/>
      <c r="AM196" s="339"/>
      <c r="AN196" s="340"/>
      <c r="AO196" s="101"/>
      <c r="AP196" s="445"/>
      <c r="AQ196" s="101"/>
      <c r="AR196" s="115"/>
      <c r="AS196" s="341"/>
      <c r="AT196" s="115"/>
      <c r="AU196" s="341"/>
      <c r="AV196" s="115"/>
      <c r="AW196" s="341"/>
      <c r="AX196" s="115"/>
      <c r="AY196" s="341"/>
      <c r="AZ196" s="119"/>
      <c r="CD196" s="119"/>
    </row>
    <row r="197" ht="21.0" customHeight="1">
      <c r="A197" s="119"/>
      <c r="B197" s="90"/>
      <c r="C197" s="119"/>
      <c r="D197" s="332"/>
      <c r="E197" s="90"/>
      <c r="F197" s="92"/>
      <c r="G197" s="92"/>
      <c r="H197" s="92"/>
      <c r="I197" s="119"/>
      <c r="J197" s="11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119"/>
      <c r="V197" s="119"/>
      <c r="W197" s="119"/>
      <c r="X197" s="119"/>
      <c r="Y197" s="119"/>
      <c r="Z197" s="23"/>
      <c r="AA197" s="119"/>
      <c r="AB197" s="337"/>
      <c r="AC197" s="115"/>
      <c r="AD197" s="102"/>
      <c r="AE197" s="4"/>
      <c r="AF197" s="103"/>
      <c r="AG197" s="104"/>
      <c r="AH197" s="105"/>
      <c r="AI197" s="106"/>
      <c r="AJ197" s="109"/>
      <c r="AK197" s="111"/>
      <c r="AL197" s="338"/>
      <c r="AM197" s="339"/>
      <c r="AN197" s="340"/>
      <c r="AO197" s="101"/>
      <c r="AP197" s="445"/>
      <c r="AQ197" s="101"/>
      <c r="AR197" s="115"/>
      <c r="AS197" s="341"/>
      <c r="AT197" s="115"/>
      <c r="AU197" s="341"/>
      <c r="AV197" s="115"/>
      <c r="AW197" s="341"/>
      <c r="AX197" s="115"/>
      <c r="AY197" s="341"/>
      <c r="AZ197" s="119"/>
      <c r="CD197" s="119"/>
    </row>
    <row r="198" ht="21.0" customHeight="1">
      <c r="A198" s="119"/>
      <c r="B198" s="90"/>
      <c r="C198" s="119"/>
      <c r="D198" s="332"/>
      <c r="E198" s="90"/>
      <c r="F198" s="92"/>
      <c r="G198" s="92"/>
      <c r="H198" s="92"/>
      <c r="I198" s="119"/>
      <c r="J198" s="11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119"/>
      <c r="V198" s="119"/>
      <c r="W198" s="119"/>
      <c r="X198" s="119"/>
      <c r="Y198" s="119"/>
      <c r="Z198" s="23"/>
      <c r="AA198" s="119"/>
      <c r="AB198" s="337"/>
      <c r="AC198" s="115"/>
      <c r="AD198" s="102"/>
      <c r="AE198" s="4"/>
      <c r="AF198" s="103"/>
      <c r="AG198" s="104"/>
      <c r="AH198" s="105"/>
      <c r="AI198" s="106"/>
      <c r="AJ198" s="109"/>
      <c r="AK198" s="111"/>
      <c r="AL198" s="338"/>
      <c r="AM198" s="339"/>
      <c r="AN198" s="340"/>
      <c r="AO198" s="101"/>
      <c r="AP198" s="445"/>
      <c r="AQ198" s="101"/>
      <c r="AR198" s="115"/>
      <c r="AS198" s="341"/>
      <c r="AT198" s="115"/>
      <c r="AU198" s="341"/>
      <c r="AV198" s="115"/>
      <c r="AW198" s="341"/>
      <c r="AX198" s="115"/>
      <c r="AY198" s="341"/>
      <c r="AZ198" s="119"/>
      <c r="CD198" s="119"/>
    </row>
    <row r="199" ht="21.0" customHeight="1">
      <c r="A199" s="119"/>
      <c r="B199" s="90"/>
      <c r="C199" s="119"/>
      <c r="D199" s="332"/>
      <c r="E199" s="90"/>
      <c r="F199" s="92"/>
      <c r="G199" s="92"/>
      <c r="H199" s="92"/>
      <c r="I199" s="119"/>
      <c r="J199" s="11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119"/>
      <c r="V199" s="119"/>
      <c r="W199" s="119"/>
      <c r="X199" s="119"/>
      <c r="Y199" s="119"/>
      <c r="Z199" s="23"/>
      <c r="AA199" s="119"/>
      <c r="AB199" s="337"/>
      <c r="AC199" s="115"/>
      <c r="AD199" s="102"/>
      <c r="AE199" s="4"/>
      <c r="AF199" s="103"/>
      <c r="AG199" s="104"/>
      <c r="AH199" s="105"/>
      <c r="AI199" s="106"/>
      <c r="AJ199" s="109"/>
      <c r="AK199" s="111"/>
      <c r="AL199" s="338"/>
      <c r="AM199" s="339"/>
      <c r="AN199" s="340"/>
      <c r="AO199" s="101"/>
      <c r="AP199" s="445"/>
      <c r="AQ199" s="101"/>
      <c r="AR199" s="115"/>
      <c r="AS199" s="341"/>
      <c r="AT199" s="115"/>
      <c r="AU199" s="341"/>
      <c r="AV199" s="115"/>
      <c r="AW199" s="341"/>
      <c r="AX199" s="115"/>
      <c r="AY199" s="341"/>
      <c r="AZ199" s="119"/>
      <c r="CD199" s="119"/>
    </row>
    <row r="200" ht="21.0" customHeight="1">
      <c r="A200" s="119"/>
      <c r="B200" s="90"/>
      <c r="C200" s="119"/>
      <c r="D200" s="332"/>
      <c r="E200" s="90"/>
      <c r="F200" s="92"/>
      <c r="G200" s="92"/>
      <c r="H200" s="92"/>
      <c r="I200" s="119"/>
      <c r="J200" s="11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119"/>
      <c r="V200" s="119"/>
      <c r="W200" s="119"/>
      <c r="X200" s="119"/>
      <c r="Y200" s="119"/>
      <c r="Z200" s="23"/>
      <c r="AA200" s="119"/>
      <c r="AB200" s="337"/>
      <c r="AC200" s="115"/>
      <c r="AD200" s="102"/>
      <c r="AE200" s="4"/>
      <c r="AF200" s="103"/>
      <c r="AG200" s="104"/>
      <c r="AH200" s="105"/>
      <c r="AI200" s="106"/>
      <c r="AJ200" s="109"/>
      <c r="AK200" s="111"/>
      <c r="AL200" s="338"/>
      <c r="AM200" s="339"/>
      <c r="AN200" s="340"/>
      <c r="AO200" s="101"/>
      <c r="AP200" s="445"/>
      <c r="AQ200" s="101"/>
      <c r="AR200" s="115"/>
      <c r="AS200" s="341"/>
      <c r="AT200" s="115"/>
      <c r="AU200" s="341"/>
      <c r="AV200" s="115"/>
      <c r="AW200" s="341"/>
      <c r="AX200" s="115"/>
      <c r="AY200" s="341"/>
      <c r="AZ200" s="119"/>
      <c r="CD200" s="119"/>
    </row>
    <row r="201" ht="21.0" customHeight="1">
      <c r="A201" s="119"/>
      <c r="B201" s="90"/>
      <c r="C201" s="119"/>
      <c r="D201" s="332"/>
      <c r="E201" s="90"/>
      <c r="F201" s="92"/>
      <c r="G201" s="92"/>
      <c r="H201" s="92"/>
      <c r="I201" s="119"/>
      <c r="J201" s="11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119"/>
      <c r="V201" s="119"/>
      <c r="W201" s="119"/>
      <c r="X201" s="119"/>
      <c r="Y201" s="119"/>
      <c r="Z201" s="23"/>
      <c r="AA201" s="119"/>
      <c r="AB201" s="337"/>
      <c r="AC201" s="115"/>
      <c r="AD201" s="102"/>
      <c r="AE201" s="4"/>
      <c r="AF201" s="103"/>
      <c r="AG201" s="104"/>
      <c r="AH201" s="105"/>
      <c r="AI201" s="106"/>
      <c r="AJ201" s="109"/>
      <c r="AK201" s="111"/>
      <c r="AL201" s="338"/>
      <c r="AM201" s="339"/>
      <c r="AN201" s="340"/>
      <c r="AO201" s="101"/>
      <c r="AP201" s="445"/>
      <c r="AQ201" s="101"/>
      <c r="AR201" s="115"/>
      <c r="AS201" s="341"/>
      <c r="AT201" s="115"/>
      <c r="AU201" s="341"/>
      <c r="AV201" s="115"/>
      <c r="AW201" s="341"/>
      <c r="AX201" s="115"/>
      <c r="AY201" s="341"/>
      <c r="AZ201" s="119"/>
      <c r="CD201" s="119"/>
    </row>
    <row r="202" ht="21.0" customHeight="1">
      <c r="A202" s="119"/>
      <c r="B202" s="90"/>
      <c r="C202" s="119"/>
      <c r="D202" s="332"/>
      <c r="E202" s="90"/>
      <c r="F202" s="92"/>
      <c r="G202" s="92"/>
      <c r="H202" s="92"/>
      <c r="I202" s="119"/>
      <c r="J202" s="119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119"/>
      <c r="V202" s="119"/>
      <c r="W202" s="119"/>
      <c r="X202" s="119"/>
      <c r="Y202" s="119"/>
      <c r="Z202" s="23"/>
      <c r="AA202" s="119"/>
      <c r="AB202" s="337"/>
      <c r="AC202" s="115"/>
      <c r="AD202" s="102"/>
      <c r="AE202" s="4"/>
      <c r="AF202" s="103"/>
      <c r="AG202" s="104"/>
      <c r="AH202" s="105"/>
      <c r="AI202" s="106"/>
      <c r="AJ202" s="109"/>
      <c r="AK202" s="111"/>
      <c r="AL202" s="338"/>
      <c r="AM202" s="339"/>
      <c r="AN202" s="340"/>
      <c r="AO202" s="101"/>
      <c r="AP202" s="445"/>
      <c r="AQ202" s="101"/>
      <c r="AR202" s="115"/>
      <c r="AS202" s="341"/>
      <c r="AT202" s="115"/>
      <c r="AU202" s="341"/>
      <c r="AV202" s="115"/>
      <c r="AW202" s="341"/>
      <c r="AX202" s="115"/>
      <c r="AY202" s="341"/>
      <c r="AZ202" s="119"/>
      <c r="CD202" s="119"/>
    </row>
    <row r="203" ht="21.0" customHeight="1">
      <c r="A203" s="119"/>
      <c r="B203" s="90"/>
      <c r="C203" s="119"/>
      <c r="D203" s="332"/>
      <c r="E203" s="90"/>
      <c r="F203" s="92"/>
      <c r="G203" s="92"/>
      <c r="H203" s="92"/>
      <c r="I203" s="119"/>
      <c r="J203" s="119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119"/>
      <c r="V203" s="119"/>
      <c r="W203" s="119"/>
      <c r="X203" s="119"/>
      <c r="Y203" s="119"/>
      <c r="Z203" s="23"/>
      <c r="AA203" s="119"/>
      <c r="AB203" s="337"/>
      <c r="AC203" s="115"/>
      <c r="AD203" s="102"/>
      <c r="AE203" s="4"/>
      <c r="AF203" s="103"/>
      <c r="AG203" s="104"/>
      <c r="AH203" s="105"/>
      <c r="AI203" s="106"/>
      <c r="AJ203" s="109"/>
      <c r="AK203" s="111"/>
      <c r="AL203" s="338"/>
      <c r="AM203" s="339"/>
      <c r="AN203" s="340"/>
      <c r="AO203" s="101"/>
      <c r="AP203" s="445"/>
      <c r="AQ203" s="101"/>
      <c r="AR203" s="115"/>
      <c r="AS203" s="341"/>
      <c r="AT203" s="115"/>
      <c r="AU203" s="341"/>
      <c r="AV203" s="115"/>
      <c r="AW203" s="341"/>
      <c r="AX203" s="115"/>
      <c r="AY203" s="341"/>
      <c r="AZ203" s="119"/>
      <c r="CD203" s="119"/>
    </row>
    <row r="204" ht="21.0" customHeight="1">
      <c r="A204" s="119"/>
      <c r="B204" s="90"/>
      <c r="C204" s="119"/>
      <c r="D204" s="332"/>
      <c r="E204" s="90"/>
      <c r="F204" s="92"/>
      <c r="G204" s="92"/>
      <c r="H204" s="92"/>
      <c r="I204" s="119"/>
      <c r="J204" s="119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119"/>
      <c r="V204" s="119"/>
      <c r="W204" s="119"/>
      <c r="X204" s="119"/>
      <c r="Y204" s="119"/>
      <c r="Z204" s="23"/>
      <c r="AA204" s="119"/>
      <c r="AB204" s="337"/>
      <c r="AC204" s="115"/>
      <c r="AD204" s="102"/>
      <c r="AE204" s="4"/>
      <c r="AF204" s="103"/>
      <c r="AG204" s="104"/>
      <c r="AH204" s="105"/>
      <c r="AI204" s="106"/>
      <c r="AJ204" s="109"/>
      <c r="AK204" s="111"/>
      <c r="AL204" s="338"/>
      <c r="AM204" s="339"/>
      <c r="AN204" s="340"/>
      <c r="AO204" s="101"/>
      <c r="AP204" s="445"/>
      <c r="AQ204" s="101"/>
      <c r="AR204" s="115"/>
      <c r="AS204" s="341"/>
      <c r="AT204" s="115"/>
      <c r="AU204" s="341"/>
      <c r="AV204" s="115"/>
      <c r="AW204" s="341"/>
      <c r="AX204" s="115"/>
      <c r="AY204" s="341"/>
      <c r="AZ204" s="119"/>
      <c r="CD204" s="119"/>
    </row>
    <row r="205" ht="21.0" customHeight="1">
      <c r="A205" s="119"/>
      <c r="B205" s="90"/>
      <c r="C205" s="119"/>
      <c r="D205" s="332"/>
      <c r="E205" s="90"/>
      <c r="F205" s="92"/>
      <c r="G205" s="92"/>
      <c r="H205" s="92"/>
      <c r="I205" s="119"/>
      <c r="J205" s="119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119"/>
      <c r="V205" s="119"/>
      <c r="W205" s="119"/>
      <c r="X205" s="119"/>
      <c r="Y205" s="119"/>
      <c r="Z205" s="23"/>
      <c r="AA205" s="119"/>
      <c r="AB205" s="337"/>
      <c r="AC205" s="115"/>
      <c r="AD205" s="102"/>
      <c r="AE205" s="4"/>
      <c r="AF205" s="103"/>
      <c r="AG205" s="104"/>
      <c r="AH205" s="105"/>
      <c r="AI205" s="106"/>
      <c r="AJ205" s="109"/>
      <c r="AK205" s="111"/>
      <c r="AL205" s="338"/>
      <c r="AM205" s="339"/>
      <c r="AN205" s="340"/>
      <c r="AO205" s="101"/>
      <c r="AP205" s="445"/>
      <c r="AQ205" s="101"/>
      <c r="AR205" s="115"/>
      <c r="AS205" s="341"/>
      <c r="AT205" s="115"/>
      <c r="AU205" s="341"/>
      <c r="AV205" s="115"/>
      <c r="AW205" s="341"/>
      <c r="AX205" s="115"/>
      <c r="AY205" s="341"/>
      <c r="AZ205" s="119"/>
      <c r="CD205" s="119"/>
    </row>
    <row r="206" ht="21.0" customHeight="1">
      <c r="A206" s="119"/>
      <c r="B206" s="90"/>
      <c r="C206" s="119"/>
      <c r="D206" s="332"/>
      <c r="E206" s="90"/>
      <c r="F206" s="92"/>
      <c r="G206" s="92"/>
      <c r="H206" s="92"/>
      <c r="I206" s="119"/>
      <c r="J206" s="119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119"/>
      <c r="V206" s="119"/>
      <c r="W206" s="119"/>
      <c r="X206" s="119"/>
      <c r="Y206" s="119"/>
      <c r="Z206" s="23"/>
      <c r="AA206" s="119"/>
      <c r="AB206" s="337"/>
      <c r="AC206" s="115"/>
      <c r="AD206" s="102"/>
      <c r="AE206" s="4"/>
      <c r="AF206" s="103"/>
      <c r="AG206" s="104"/>
      <c r="AH206" s="105"/>
      <c r="AI206" s="106"/>
      <c r="AJ206" s="109"/>
      <c r="AK206" s="111"/>
      <c r="AL206" s="338"/>
      <c r="AM206" s="339"/>
      <c r="AN206" s="340"/>
      <c r="AO206" s="101"/>
      <c r="AP206" s="445"/>
      <c r="AQ206" s="101"/>
      <c r="AR206" s="115"/>
      <c r="AS206" s="341"/>
      <c r="AT206" s="115"/>
      <c r="AU206" s="341"/>
      <c r="AV206" s="115"/>
      <c r="AW206" s="341"/>
      <c r="AX206" s="115"/>
      <c r="AY206" s="341"/>
      <c r="AZ206" s="119"/>
      <c r="CD206" s="119"/>
    </row>
    <row r="207" ht="21.0" customHeight="1">
      <c r="A207" s="119"/>
      <c r="B207" s="90"/>
      <c r="C207" s="119"/>
      <c r="D207" s="332"/>
      <c r="E207" s="90"/>
      <c r="F207" s="92"/>
      <c r="G207" s="92"/>
      <c r="H207" s="92"/>
      <c r="I207" s="119"/>
      <c r="J207" s="119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119"/>
      <c r="V207" s="119"/>
      <c r="W207" s="119"/>
      <c r="X207" s="119"/>
      <c r="Y207" s="119"/>
      <c r="Z207" s="23"/>
      <c r="AA207" s="119"/>
      <c r="AB207" s="337"/>
      <c r="AC207" s="115"/>
      <c r="AD207" s="102"/>
      <c r="AE207" s="4"/>
      <c r="AF207" s="103"/>
      <c r="AG207" s="104"/>
      <c r="AH207" s="105"/>
      <c r="AI207" s="106"/>
      <c r="AJ207" s="109"/>
      <c r="AK207" s="111"/>
      <c r="AL207" s="338"/>
      <c r="AM207" s="339"/>
      <c r="AN207" s="340"/>
      <c r="AO207" s="101"/>
      <c r="AP207" s="445"/>
      <c r="AQ207" s="101"/>
      <c r="AR207" s="115"/>
      <c r="AS207" s="341"/>
      <c r="AT207" s="115"/>
      <c r="AU207" s="341"/>
      <c r="AV207" s="115"/>
      <c r="AW207" s="341"/>
      <c r="AX207" s="115"/>
      <c r="AY207" s="341"/>
      <c r="AZ207" s="119"/>
      <c r="CD207" s="119"/>
    </row>
    <row r="208" ht="21.0" customHeight="1">
      <c r="A208" s="119"/>
      <c r="B208" s="90"/>
      <c r="C208" s="119"/>
      <c r="D208" s="332"/>
      <c r="E208" s="90"/>
      <c r="F208" s="92"/>
      <c r="G208" s="92"/>
      <c r="H208" s="92"/>
      <c r="I208" s="119"/>
      <c r="J208" s="119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119"/>
      <c r="V208" s="119"/>
      <c r="W208" s="119"/>
      <c r="X208" s="119"/>
      <c r="Y208" s="119"/>
      <c r="Z208" s="23"/>
      <c r="AA208" s="119"/>
      <c r="AB208" s="337"/>
      <c r="AC208" s="115"/>
      <c r="AD208" s="102"/>
      <c r="AE208" s="4"/>
      <c r="AF208" s="103"/>
      <c r="AG208" s="104"/>
      <c r="AH208" s="105"/>
      <c r="AI208" s="106"/>
      <c r="AJ208" s="109"/>
      <c r="AK208" s="111"/>
      <c r="AL208" s="338"/>
      <c r="AM208" s="339"/>
      <c r="AN208" s="340"/>
      <c r="AO208" s="101"/>
      <c r="AP208" s="445"/>
      <c r="AQ208" s="101"/>
      <c r="AR208" s="115"/>
      <c r="AS208" s="341"/>
      <c r="AT208" s="115"/>
      <c r="AU208" s="341"/>
      <c r="AV208" s="115"/>
      <c r="AW208" s="341"/>
      <c r="AX208" s="115"/>
      <c r="AY208" s="341"/>
      <c r="AZ208" s="119"/>
      <c r="CD208" s="119"/>
    </row>
    <row r="209" ht="21.0" customHeight="1">
      <c r="A209" s="119"/>
      <c r="B209" s="90"/>
      <c r="C209" s="119"/>
      <c r="D209" s="332"/>
      <c r="E209" s="90"/>
      <c r="F209" s="92"/>
      <c r="G209" s="92"/>
      <c r="H209" s="92"/>
      <c r="I209" s="119"/>
      <c r="J209" s="119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119"/>
      <c r="V209" s="119"/>
      <c r="W209" s="119"/>
      <c r="X209" s="119"/>
      <c r="Y209" s="119"/>
      <c r="Z209" s="23"/>
      <c r="AA209" s="119"/>
      <c r="AB209" s="337"/>
      <c r="AC209" s="115"/>
      <c r="AD209" s="102"/>
      <c r="AE209" s="4"/>
      <c r="AF209" s="103"/>
      <c r="AG209" s="104"/>
      <c r="AH209" s="105"/>
      <c r="AI209" s="106"/>
      <c r="AJ209" s="109"/>
      <c r="AK209" s="111"/>
      <c r="AL209" s="338"/>
      <c r="AM209" s="339"/>
      <c r="AN209" s="340"/>
      <c r="AO209" s="101"/>
      <c r="AP209" s="445"/>
      <c r="AQ209" s="101"/>
      <c r="AR209" s="115"/>
      <c r="AS209" s="341"/>
      <c r="AT209" s="115"/>
      <c r="AU209" s="341"/>
      <c r="AV209" s="115"/>
      <c r="AW209" s="341"/>
      <c r="AX209" s="115"/>
      <c r="AY209" s="341"/>
      <c r="AZ209" s="119"/>
      <c r="CD209" s="119"/>
    </row>
    <row r="210" ht="21.0" customHeight="1">
      <c r="A210" s="119"/>
      <c r="B210" s="90"/>
      <c r="C210" s="119"/>
      <c r="D210" s="332"/>
      <c r="E210" s="90"/>
      <c r="F210" s="92"/>
      <c r="G210" s="92"/>
      <c r="H210" s="92"/>
      <c r="I210" s="119"/>
      <c r="J210" s="119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119"/>
      <c r="V210" s="119"/>
      <c r="W210" s="119"/>
      <c r="X210" s="119"/>
      <c r="Y210" s="119"/>
      <c r="Z210" s="23"/>
      <c r="AA210" s="119"/>
      <c r="AB210" s="337"/>
      <c r="AC210" s="115"/>
      <c r="AD210" s="102"/>
      <c r="AE210" s="4"/>
      <c r="AF210" s="103"/>
      <c r="AG210" s="104"/>
      <c r="AH210" s="105"/>
      <c r="AI210" s="106"/>
      <c r="AJ210" s="109"/>
      <c r="AK210" s="111"/>
      <c r="AL210" s="338"/>
      <c r="AM210" s="339"/>
      <c r="AN210" s="340"/>
      <c r="AO210" s="101"/>
      <c r="AP210" s="445"/>
      <c r="AQ210" s="101"/>
      <c r="AR210" s="115"/>
      <c r="AS210" s="341"/>
      <c r="AT210" s="115"/>
      <c r="AU210" s="341"/>
      <c r="AV210" s="115"/>
      <c r="AW210" s="341"/>
      <c r="AX210" s="115"/>
      <c r="AY210" s="341"/>
      <c r="AZ210" s="119"/>
      <c r="CD210" s="119"/>
    </row>
    <row r="211" ht="21.0" customHeight="1">
      <c r="A211" s="119"/>
      <c r="B211" s="90"/>
      <c r="C211" s="119"/>
      <c r="D211" s="332"/>
      <c r="E211" s="90"/>
      <c r="F211" s="92"/>
      <c r="G211" s="92"/>
      <c r="H211" s="92"/>
      <c r="I211" s="119"/>
      <c r="J211" s="119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119"/>
      <c r="V211" s="119"/>
      <c r="W211" s="119"/>
      <c r="X211" s="119"/>
      <c r="Y211" s="119"/>
      <c r="Z211" s="23"/>
      <c r="AA211" s="119"/>
      <c r="AB211" s="337"/>
      <c r="AC211" s="115"/>
      <c r="AD211" s="102"/>
      <c r="AE211" s="4"/>
      <c r="AF211" s="103"/>
      <c r="AG211" s="104"/>
      <c r="AH211" s="105"/>
      <c r="AI211" s="106"/>
      <c r="AJ211" s="109"/>
      <c r="AK211" s="111"/>
      <c r="AL211" s="338"/>
      <c r="AM211" s="339"/>
      <c r="AN211" s="340"/>
      <c r="AO211" s="101"/>
      <c r="AP211" s="445"/>
      <c r="AQ211" s="101"/>
      <c r="AR211" s="115"/>
      <c r="AS211" s="341"/>
      <c r="AT211" s="115"/>
      <c r="AU211" s="341"/>
      <c r="AV211" s="115"/>
      <c r="AW211" s="341"/>
      <c r="AX211" s="115"/>
      <c r="AY211" s="341"/>
      <c r="AZ211" s="119"/>
      <c r="CD211" s="119"/>
    </row>
    <row r="212" ht="21.0" customHeight="1">
      <c r="A212" s="119"/>
      <c r="B212" s="90"/>
      <c r="C212" s="119"/>
      <c r="D212" s="332"/>
      <c r="E212" s="90"/>
      <c r="F212" s="92"/>
      <c r="G212" s="92"/>
      <c r="H212" s="92"/>
      <c r="I212" s="119"/>
      <c r="J212" s="119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119"/>
      <c r="V212" s="119"/>
      <c r="W212" s="119"/>
      <c r="X212" s="119"/>
      <c r="Y212" s="119"/>
      <c r="Z212" s="23"/>
      <c r="AA212" s="119"/>
      <c r="AB212" s="337"/>
      <c r="AC212" s="115"/>
      <c r="AD212" s="102"/>
      <c r="AE212" s="4"/>
      <c r="AF212" s="103"/>
      <c r="AG212" s="104"/>
      <c r="AH212" s="105"/>
      <c r="AI212" s="106"/>
      <c r="AJ212" s="109"/>
      <c r="AK212" s="111"/>
      <c r="AL212" s="338"/>
      <c r="AM212" s="339"/>
      <c r="AN212" s="340"/>
      <c r="AO212" s="101"/>
      <c r="AP212" s="445"/>
      <c r="AQ212" s="101"/>
      <c r="AR212" s="115"/>
      <c r="AS212" s="341"/>
      <c r="AT212" s="115"/>
      <c r="AU212" s="341"/>
      <c r="AV212" s="115"/>
      <c r="AW212" s="341"/>
      <c r="AX212" s="115"/>
      <c r="AY212" s="341"/>
      <c r="AZ212" s="119"/>
      <c r="CD212" s="119"/>
    </row>
    <row r="213" ht="21.0" customHeight="1">
      <c r="A213" s="119"/>
      <c r="B213" s="90"/>
      <c r="C213" s="119"/>
      <c r="D213" s="332"/>
      <c r="E213" s="90"/>
      <c r="F213" s="92"/>
      <c r="G213" s="92"/>
      <c r="H213" s="92"/>
      <c r="I213" s="119"/>
      <c r="J213" s="119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119"/>
      <c r="V213" s="119"/>
      <c r="W213" s="119"/>
      <c r="X213" s="119"/>
      <c r="Y213" s="119"/>
      <c r="Z213" s="23"/>
      <c r="AA213" s="119"/>
      <c r="AB213" s="337"/>
      <c r="AC213" s="115"/>
      <c r="AD213" s="102"/>
      <c r="AE213" s="4"/>
      <c r="AF213" s="103"/>
      <c r="AG213" s="104"/>
      <c r="AH213" s="105"/>
      <c r="AI213" s="106"/>
      <c r="AJ213" s="109"/>
      <c r="AK213" s="111"/>
      <c r="AL213" s="338"/>
      <c r="AM213" s="339"/>
      <c r="AN213" s="340"/>
      <c r="AO213" s="101"/>
      <c r="AP213" s="445"/>
      <c r="AQ213" s="101"/>
      <c r="AR213" s="115"/>
      <c r="AS213" s="341"/>
      <c r="AT213" s="115"/>
      <c r="AU213" s="341"/>
      <c r="AV213" s="115"/>
      <c r="AW213" s="341"/>
      <c r="AX213" s="115"/>
      <c r="AY213" s="341"/>
      <c r="AZ213" s="119"/>
      <c r="CD213" s="119"/>
    </row>
    <row r="214" ht="21.0" customHeight="1">
      <c r="A214" s="119"/>
      <c r="B214" s="90"/>
      <c r="C214" s="119"/>
      <c r="D214" s="332"/>
      <c r="E214" s="90"/>
      <c r="F214" s="92"/>
      <c r="G214" s="92"/>
      <c r="H214" s="92"/>
      <c r="I214" s="119"/>
      <c r="J214" s="119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119"/>
      <c r="V214" s="119"/>
      <c r="W214" s="119"/>
      <c r="X214" s="119"/>
      <c r="Y214" s="119"/>
      <c r="Z214" s="23"/>
      <c r="AA214" s="119"/>
      <c r="AB214" s="337"/>
      <c r="AC214" s="115"/>
      <c r="AD214" s="102"/>
      <c r="AE214" s="4"/>
      <c r="AF214" s="103"/>
      <c r="AG214" s="104"/>
      <c r="AH214" s="105"/>
      <c r="AI214" s="106"/>
      <c r="AJ214" s="109"/>
      <c r="AK214" s="111"/>
      <c r="AL214" s="338"/>
      <c r="AM214" s="339"/>
      <c r="AN214" s="340"/>
      <c r="AO214" s="101"/>
      <c r="AP214" s="445"/>
      <c r="AQ214" s="101"/>
      <c r="AR214" s="115"/>
      <c r="AS214" s="341"/>
      <c r="AT214" s="115"/>
      <c r="AU214" s="341"/>
      <c r="AV214" s="115"/>
      <c r="AW214" s="341"/>
      <c r="AX214" s="115"/>
      <c r="AY214" s="341"/>
      <c r="AZ214" s="119"/>
      <c r="CD214" s="119"/>
    </row>
    <row r="215" ht="21.0" customHeight="1">
      <c r="A215" s="119"/>
      <c r="B215" s="90"/>
      <c r="C215" s="119"/>
      <c r="D215" s="332"/>
      <c r="E215" s="90"/>
      <c r="F215" s="92"/>
      <c r="G215" s="92"/>
      <c r="H215" s="92"/>
      <c r="I215" s="119"/>
      <c r="J215" s="119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119"/>
      <c r="V215" s="119"/>
      <c r="W215" s="119"/>
      <c r="X215" s="119"/>
      <c r="Y215" s="119"/>
      <c r="Z215" s="23"/>
      <c r="AA215" s="119"/>
      <c r="AB215" s="337"/>
      <c r="AC215" s="115"/>
      <c r="AD215" s="102"/>
      <c r="AE215" s="4"/>
      <c r="AF215" s="103"/>
      <c r="AG215" s="104"/>
      <c r="AH215" s="105"/>
      <c r="AI215" s="106"/>
      <c r="AJ215" s="109"/>
      <c r="AK215" s="111"/>
      <c r="AL215" s="338"/>
      <c r="AM215" s="339"/>
      <c r="AN215" s="340"/>
      <c r="AO215" s="101"/>
      <c r="AP215" s="445"/>
      <c r="AQ215" s="101"/>
      <c r="AR215" s="115"/>
      <c r="AS215" s="341"/>
      <c r="AT215" s="115"/>
      <c r="AU215" s="341"/>
      <c r="AV215" s="115"/>
      <c r="AW215" s="341"/>
      <c r="AX215" s="115"/>
      <c r="AY215" s="341"/>
      <c r="AZ215" s="119"/>
      <c r="CD215" s="119"/>
    </row>
    <row r="216" ht="21.0" customHeight="1">
      <c r="A216" s="119"/>
      <c r="B216" s="90"/>
      <c r="C216" s="119"/>
      <c r="D216" s="332"/>
      <c r="E216" s="90"/>
      <c r="F216" s="92"/>
      <c r="G216" s="92"/>
      <c r="H216" s="92"/>
      <c r="I216" s="119"/>
      <c r="J216" s="119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119"/>
      <c r="V216" s="119"/>
      <c r="W216" s="119"/>
      <c r="X216" s="119"/>
      <c r="Y216" s="119"/>
      <c r="Z216" s="23"/>
      <c r="AA216" s="119"/>
      <c r="AB216" s="337"/>
      <c r="AC216" s="115"/>
      <c r="AD216" s="102"/>
      <c r="AE216" s="4"/>
      <c r="AF216" s="103"/>
      <c r="AG216" s="104"/>
      <c r="AH216" s="105"/>
      <c r="AI216" s="106"/>
      <c r="AJ216" s="109"/>
      <c r="AK216" s="111"/>
      <c r="AL216" s="338"/>
      <c r="AM216" s="339"/>
      <c r="AN216" s="340"/>
      <c r="AO216" s="101"/>
      <c r="AP216" s="445"/>
      <c r="AQ216" s="101"/>
      <c r="AR216" s="115"/>
      <c r="AS216" s="341"/>
      <c r="AT216" s="115"/>
      <c r="AU216" s="341"/>
      <c r="AV216" s="115"/>
      <c r="AW216" s="341"/>
      <c r="AX216" s="115"/>
      <c r="AY216" s="341"/>
      <c r="AZ216" s="119"/>
      <c r="CD216" s="119"/>
    </row>
    <row r="217" ht="21.0" customHeight="1">
      <c r="A217" s="119"/>
      <c r="B217" s="90"/>
      <c r="C217" s="119"/>
      <c r="D217" s="332"/>
      <c r="E217" s="90"/>
      <c r="F217" s="92"/>
      <c r="G217" s="92"/>
      <c r="H217" s="92"/>
      <c r="I217" s="119"/>
      <c r="J217" s="119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119"/>
      <c r="V217" s="119"/>
      <c r="W217" s="119"/>
      <c r="X217" s="119"/>
      <c r="Y217" s="119"/>
      <c r="Z217" s="23"/>
      <c r="AA217" s="119"/>
      <c r="AB217" s="337"/>
      <c r="AC217" s="115"/>
      <c r="AD217" s="102"/>
      <c r="AE217" s="4"/>
      <c r="AF217" s="103"/>
      <c r="AG217" s="104"/>
      <c r="AH217" s="105"/>
      <c r="AI217" s="106"/>
      <c r="AJ217" s="109"/>
      <c r="AK217" s="111"/>
      <c r="AL217" s="338"/>
      <c r="AM217" s="339"/>
      <c r="AN217" s="340"/>
      <c r="AO217" s="101"/>
      <c r="AP217" s="445"/>
      <c r="AQ217" s="101"/>
      <c r="AR217" s="115"/>
      <c r="AS217" s="341"/>
      <c r="AT217" s="115"/>
      <c r="AU217" s="341"/>
      <c r="AV217" s="115"/>
      <c r="AW217" s="341"/>
      <c r="AX217" s="115"/>
      <c r="AY217" s="341"/>
      <c r="AZ217" s="119"/>
      <c r="CD217" s="119"/>
    </row>
    <row r="218" ht="21.0" customHeight="1">
      <c r="A218" s="119"/>
      <c r="B218" s="90"/>
      <c r="C218" s="119"/>
      <c r="D218" s="332"/>
      <c r="E218" s="90"/>
      <c r="F218" s="92"/>
      <c r="G218" s="92"/>
      <c r="H218" s="92"/>
      <c r="I218" s="119"/>
      <c r="J218" s="119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119"/>
      <c r="V218" s="119"/>
      <c r="W218" s="119"/>
      <c r="X218" s="119"/>
      <c r="Y218" s="119"/>
      <c r="Z218" s="23"/>
      <c r="AA218" s="119"/>
      <c r="AB218" s="337"/>
      <c r="AC218" s="115"/>
      <c r="AD218" s="102"/>
      <c r="AE218" s="4"/>
      <c r="AF218" s="103"/>
      <c r="AG218" s="104"/>
      <c r="AH218" s="105"/>
      <c r="AI218" s="106"/>
      <c r="AJ218" s="109"/>
      <c r="AK218" s="111"/>
      <c r="AL218" s="338"/>
      <c r="AM218" s="339"/>
      <c r="AN218" s="340"/>
      <c r="AO218" s="101"/>
      <c r="AP218" s="445"/>
      <c r="AQ218" s="101"/>
      <c r="AR218" s="115"/>
      <c r="AS218" s="341"/>
      <c r="AT218" s="115"/>
      <c r="AU218" s="341"/>
      <c r="AV218" s="115"/>
      <c r="AW218" s="341"/>
      <c r="AX218" s="115"/>
      <c r="AY218" s="341"/>
      <c r="AZ218" s="119"/>
      <c r="CD218" s="119"/>
    </row>
    <row r="219" ht="21.0" customHeight="1">
      <c r="A219" s="119"/>
      <c r="B219" s="90"/>
      <c r="C219" s="119"/>
      <c r="D219" s="332"/>
      <c r="E219" s="90"/>
      <c r="F219" s="92"/>
      <c r="G219" s="92"/>
      <c r="H219" s="92"/>
      <c r="I219" s="119"/>
      <c r="J219" s="119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119"/>
      <c r="V219" s="119"/>
      <c r="W219" s="119"/>
      <c r="X219" s="119"/>
      <c r="Y219" s="119"/>
      <c r="Z219" s="23"/>
      <c r="AA219" s="119"/>
      <c r="AB219" s="337"/>
      <c r="AC219" s="115"/>
      <c r="AD219" s="102"/>
      <c r="AE219" s="4"/>
      <c r="AF219" s="103"/>
      <c r="AG219" s="104"/>
      <c r="AH219" s="105"/>
      <c r="AI219" s="106"/>
      <c r="AJ219" s="109"/>
      <c r="AK219" s="111"/>
      <c r="AL219" s="338"/>
      <c r="AM219" s="339"/>
      <c r="AN219" s="340"/>
      <c r="AO219" s="101"/>
      <c r="AP219" s="445"/>
      <c r="AQ219" s="101"/>
      <c r="AR219" s="115"/>
      <c r="AS219" s="341"/>
      <c r="AT219" s="115"/>
      <c r="AU219" s="341"/>
      <c r="AV219" s="115"/>
      <c r="AW219" s="341"/>
      <c r="AX219" s="115"/>
      <c r="AY219" s="341"/>
      <c r="AZ219" s="119"/>
      <c r="CD219" s="119"/>
    </row>
    <row r="220" ht="21.0" customHeight="1">
      <c r="A220" s="119"/>
      <c r="B220" s="90"/>
      <c r="C220" s="119"/>
      <c r="D220" s="332"/>
      <c r="E220" s="90"/>
      <c r="F220" s="92"/>
      <c r="G220" s="92"/>
      <c r="H220" s="92"/>
      <c r="I220" s="119"/>
      <c r="J220" s="119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119"/>
      <c r="V220" s="119"/>
      <c r="W220" s="119"/>
      <c r="X220" s="119"/>
      <c r="Y220" s="119"/>
      <c r="Z220" s="23"/>
      <c r="AA220" s="119"/>
      <c r="AB220" s="337"/>
      <c r="AC220" s="115"/>
      <c r="AD220" s="102"/>
      <c r="AE220" s="4"/>
      <c r="AF220" s="103"/>
      <c r="AG220" s="104"/>
      <c r="AH220" s="105"/>
      <c r="AI220" s="106"/>
      <c r="AJ220" s="109"/>
      <c r="AK220" s="111"/>
      <c r="AL220" s="338"/>
      <c r="AM220" s="339"/>
      <c r="AN220" s="340"/>
      <c r="AO220" s="101"/>
      <c r="AP220" s="445"/>
      <c r="AQ220" s="101"/>
      <c r="AR220" s="115"/>
      <c r="AS220" s="341"/>
      <c r="AT220" s="115"/>
      <c r="AU220" s="341"/>
      <c r="AV220" s="115"/>
      <c r="AW220" s="341"/>
      <c r="AX220" s="115"/>
      <c r="AY220" s="341"/>
      <c r="AZ220" s="119"/>
      <c r="CD220" s="119"/>
    </row>
    <row r="221" ht="21.0" customHeight="1">
      <c r="A221" s="119"/>
      <c r="B221" s="90"/>
      <c r="C221" s="119"/>
      <c r="D221" s="332"/>
      <c r="E221" s="90"/>
      <c r="F221" s="92"/>
      <c r="G221" s="92"/>
      <c r="H221" s="92"/>
      <c r="I221" s="119"/>
      <c r="J221" s="119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119"/>
      <c r="V221" s="119"/>
      <c r="W221" s="119"/>
      <c r="X221" s="119"/>
      <c r="Y221" s="119"/>
      <c r="Z221" s="23"/>
      <c r="AA221" s="119"/>
      <c r="AB221" s="337"/>
      <c r="AC221" s="115"/>
      <c r="AD221" s="102"/>
      <c r="AE221" s="4"/>
      <c r="AF221" s="103"/>
      <c r="AG221" s="104"/>
      <c r="AH221" s="105"/>
      <c r="AI221" s="106"/>
      <c r="AJ221" s="109"/>
      <c r="AK221" s="111"/>
      <c r="AL221" s="338"/>
      <c r="AM221" s="339"/>
      <c r="AN221" s="340"/>
      <c r="AO221" s="101"/>
      <c r="AP221" s="445"/>
      <c r="AQ221" s="101"/>
      <c r="AR221" s="115"/>
      <c r="AS221" s="341"/>
      <c r="AT221" s="115"/>
      <c r="AU221" s="341"/>
      <c r="AV221" s="115"/>
      <c r="AW221" s="341"/>
      <c r="AX221" s="115"/>
      <c r="AY221" s="341"/>
      <c r="AZ221" s="119"/>
      <c r="CD221" s="119"/>
    </row>
    <row r="222" ht="21.0" customHeight="1">
      <c r="A222" s="119"/>
      <c r="B222" s="90"/>
      <c r="C222" s="119"/>
      <c r="D222" s="332"/>
      <c r="E222" s="90"/>
      <c r="F222" s="92"/>
      <c r="G222" s="92"/>
      <c r="H222" s="92"/>
      <c r="I222" s="119"/>
      <c r="J222" s="119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119"/>
      <c r="V222" s="119"/>
      <c r="W222" s="119"/>
      <c r="X222" s="119"/>
      <c r="Y222" s="119"/>
      <c r="Z222" s="23"/>
      <c r="AA222" s="119"/>
      <c r="AB222" s="337"/>
      <c r="AC222" s="115"/>
      <c r="AD222" s="102"/>
      <c r="AE222" s="4"/>
      <c r="AF222" s="103"/>
      <c r="AG222" s="104"/>
      <c r="AH222" s="105"/>
      <c r="AI222" s="106"/>
      <c r="AJ222" s="109"/>
      <c r="AK222" s="111"/>
      <c r="AL222" s="338"/>
      <c r="AM222" s="339"/>
      <c r="AN222" s="340"/>
      <c r="AO222" s="101"/>
      <c r="AP222" s="445"/>
      <c r="AQ222" s="101"/>
      <c r="AR222" s="115"/>
      <c r="AS222" s="341"/>
      <c r="AT222" s="115"/>
      <c r="AU222" s="341"/>
      <c r="AV222" s="115"/>
      <c r="AW222" s="341"/>
      <c r="AX222" s="115"/>
      <c r="AY222" s="341"/>
      <c r="AZ222" s="119"/>
      <c r="CD222" s="119"/>
    </row>
    <row r="223" ht="21.0" customHeight="1">
      <c r="A223" s="119"/>
      <c r="B223" s="90"/>
      <c r="C223" s="119"/>
      <c r="D223" s="332"/>
      <c r="E223" s="90"/>
      <c r="F223" s="92"/>
      <c r="G223" s="92"/>
      <c r="H223" s="92"/>
      <c r="I223" s="119"/>
      <c r="J223" s="119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119"/>
      <c r="V223" s="119"/>
      <c r="W223" s="119"/>
      <c r="X223" s="119"/>
      <c r="Y223" s="119"/>
      <c r="Z223" s="23"/>
      <c r="AA223" s="119"/>
      <c r="AB223" s="337"/>
      <c r="AC223" s="115"/>
      <c r="AD223" s="102"/>
      <c r="AE223" s="4"/>
      <c r="AF223" s="103"/>
      <c r="AG223" s="104"/>
      <c r="AH223" s="105"/>
      <c r="AI223" s="106"/>
      <c r="AJ223" s="109"/>
      <c r="AK223" s="111"/>
      <c r="AL223" s="338"/>
      <c r="AM223" s="339"/>
      <c r="AN223" s="340"/>
      <c r="AO223" s="101"/>
      <c r="AP223" s="445"/>
      <c r="AQ223" s="101"/>
      <c r="AR223" s="115"/>
      <c r="AS223" s="341"/>
      <c r="AT223" s="115"/>
      <c r="AU223" s="341"/>
      <c r="AV223" s="115"/>
      <c r="AW223" s="341"/>
      <c r="AX223" s="115"/>
      <c r="AY223" s="341"/>
      <c r="AZ223" s="119"/>
      <c r="CD223" s="119"/>
    </row>
    <row r="224" ht="21.0" customHeight="1">
      <c r="A224" s="119"/>
      <c r="B224" s="90"/>
      <c r="C224" s="119"/>
      <c r="D224" s="332"/>
      <c r="E224" s="90"/>
      <c r="F224" s="92"/>
      <c r="G224" s="92"/>
      <c r="H224" s="92"/>
      <c r="I224" s="119"/>
      <c r="J224" s="119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119"/>
      <c r="V224" s="119"/>
      <c r="W224" s="119"/>
      <c r="X224" s="119"/>
      <c r="Y224" s="119"/>
      <c r="Z224" s="23"/>
      <c r="AA224" s="119"/>
      <c r="AB224" s="337"/>
      <c r="AC224" s="115"/>
      <c r="AD224" s="102"/>
      <c r="AE224" s="4"/>
      <c r="AF224" s="103"/>
      <c r="AG224" s="104"/>
      <c r="AH224" s="105"/>
      <c r="AI224" s="106"/>
      <c r="AJ224" s="109"/>
      <c r="AK224" s="111"/>
      <c r="AL224" s="338"/>
      <c r="AM224" s="339"/>
      <c r="AN224" s="340"/>
      <c r="AO224" s="101"/>
      <c r="AP224" s="445"/>
      <c r="AQ224" s="101"/>
      <c r="AR224" s="115"/>
      <c r="AS224" s="341"/>
      <c r="AT224" s="115"/>
      <c r="AU224" s="341"/>
      <c r="AV224" s="115"/>
      <c r="AW224" s="341"/>
      <c r="AX224" s="115"/>
      <c r="AY224" s="341"/>
      <c r="AZ224" s="119"/>
      <c r="CD224" s="119"/>
    </row>
    <row r="225" ht="21.0" customHeight="1">
      <c r="A225" s="119"/>
      <c r="B225" s="90"/>
      <c r="C225" s="119"/>
      <c r="D225" s="332"/>
      <c r="E225" s="90"/>
      <c r="F225" s="92"/>
      <c r="G225" s="92"/>
      <c r="H225" s="92"/>
      <c r="I225" s="119"/>
      <c r="J225" s="119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119"/>
      <c r="V225" s="119"/>
      <c r="W225" s="119"/>
      <c r="X225" s="119"/>
      <c r="Y225" s="119"/>
      <c r="Z225" s="23"/>
      <c r="AA225" s="119"/>
      <c r="AB225" s="337"/>
      <c r="AC225" s="115"/>
      <c r="AD225" s="102"/>
      <c r="AE225" s="4"/>
      <c r="AF225" s="103"/>
      <c r="AG225" s="104"/>
      <c r="AH225" s="105"/>
      <c r="AI225" s="106"/>
      <c r="AJ225" s="109"/>
      <c r="AK225" s="111"/>
      <c r="AL225" s="338"/>
      <c r="AM225" s="339"/>
      <c r="AN225" s="340"/>
      <c r="AO225" s="101"/>
      <c r="AP225" s="445"/>
      <c r="AQ225" s="101"/>
      <c r="AR225" s="115"/>
      <c r="AS225" s="341"/>
      <c r="AT225" s="115"/>
      <c r="AU225" s="341"/>
      <c r="AV225" s="115"/>
      <c r="AW225" s="341"/>
      <c r="AX225" s="115"/>
      <c r="AY225" s="341"/>
      <c r="AZ225" s="119"/>
      <c r="CD225" s="119"/>
    </row>
    <row r="226" ht="21.0" customHeight="1">
      <c r="A226" s="119"/>
      <c r="B226" s="90"/>
      <c r="C226" s="119"/>
      <c r="D226" s="332"/>
      <c r="E226" s="90"/>
      <c r="F226" s="92"/>
      <c r="G226" s="92"/>
      <c r="H226" s="92"/>
      <c r="I226" s="119"/>
      <c r="J226" s="119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119"/>
      <c r="V226" s="119"/>
      <c r="W226" s="119"/>
      <c r="X226" s="119"/>
      <c r="Y226" s="119"/>
      <c r="Z226" s="23"/>
      <c r="AA226" s="119"/>
      <c r="AB226" s="337"/>
      <c r="AC226" s="115"/>
      <c r="AD226" s="102"/>
      <c r="AE226" s="4"/>
      <c r="AF226" s="103"/>
      <c r="AG226" s="104"/>
      <c r="AH226" s="105"/>
      <c r="AI226" s="106"/>
      <c r="AJ226" s="109"/>
      <c r="AK226" s="111"/>
      <c r="AL226" s="338"/>
      <c r="AM226" s="339"/>
      <c r="AN226" s="340"/>
      <c r="AO226" s="101"/>
      <c r="AP226" s="445"/>
      <c r="AQ226" s="101"/>
      <c r="AR226" s="115"/>
      <c r="AS226" s="341"/>
      <c r="AT226" s="115"/>
      <c r="AU226" s="341"/>
      <c r="AV226" s="115"/>
      <c r="AW226" s="341"/>
      <c r="AX226" s="115"/>
      <c r="AY226" s="341"/>
      <c r="AZ226" s="119"/>
      <c r="CD226" s="119"/>
    </row>
    <row r="227" ht="21.0" customHeight="1">
      <c r="A227" s="119"/>
      <c r="B227" s="90"/>
      <c r="C227" s="119"/>
      <c r="D227" s="332"/>
      <c r="E227" s="90"/>
      <c r="F227" s="92"/>
      <c r="G227" s="92"/>
      <c r="H227" s="92"/>
      <c r="I227" s="119"/>
      <c r="J227" s="119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119"/>
      <c r="V227" s="119"/>
      <c r="W227" s="119"/>
      <c r="X227" s="119"/>
      <c r="Y227" s="119"/>
      <c r="Z227" s="23"/>
      <c r="AA227" s="119"/>
      <c r="AB227" s="337"/>
      <c r="AC227" s="115"/>
      <c r="AD227" s="102"/>
      <c r="AE227" s="4"/>
      <c r="AF227" s="103"/>
      <c r="AG227" s="104"/>
      <c r="AH227" s="105"/>
      <c r="AI227" s="106"/>
      <c r="AJ227" s="109"/>
      <c r="AK227" s="111"/>
      <c r="AL227" s="338"/>
      <c r="AM227" s="339"/>
      <c r="AN227" s="340"/>
      <c r="AO227" s="101"/>
      <c r="AP227" s="445"/>
      <c r="AQ227" s="101"/>
      <c r="AR227" s="115"/>
      <c r="AS227" s="341"/>
      <c r="AT227" s="115"/>
      <c r="AU227" s="341"/>
      <c r="AV227" s="115"/>
      <c r="AW227" s="341"/>
      <c r="AX227" s="115"/>
      <c r="AY227" s="341"/>
      <c r="AZ227" s="119"/>
      <c r="CD227" s="119"/>
    </row>
    <row r="228" ht="21.0" customHeight="1">
      <c r="A228" s="119"/>
      <c r="B228" s="90"/>
      <c r="C228" s="119"/>
      <c r="D228" s="332"/>
      <c r="E228" s="90"/>
      <c r="F228" s="92"/>
      <c r="G228" s="92"/>
      <c r="H228" s="92"/>
      <c r="I228" s="119"/>
      <c r="J228" s="119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119"/>
      <c r="V228" s="119"/>
      <c r="W228" s="119"/>
      <c r="X228" s="119"/>
      <c r="Y228" s="119"/>
      <c r="Z228" s="23"/>
      <c r="AA228" s="119"/>
      <c r="AB228" s="337"/>
      <c r="AC228" s="115"/>
      <c r="AD228" s="102"/>
      <c r="AE228" s="4"/>
      <c r="AF228" s="103"/>
      <c r="AG228" s="104"/>
      <c r="AH228" s="105"/>
      <c r="AI228" s="106"/>
      <c r="AJ228" s="109"/>
      <c r="AK228" s="111"/>
      <c r="AL228" s="338"/>
      <c r="AM228" s="339"/>
      <c r="AN228" s="340"/>
      <c r="AO228" s="101"/>
      <c r="AP228" s="445"/>
      <c r="AQ228" s="101"/>
      <c r="AR228" s="115"/>
      <c r="AS228" s="341"/>
      <c r="AT228" s="115"/>
      <c r="AU228" s="341"/>
      <c r="AV228" s="115"/>
      <c r="AW228" s="341"/>
      <c r="AX228" s="115"/>
      <c r="AY228" s="341"/>
      <c r="AZ228" s="119"/>
      <c r="CD228" s="119"/>
    </row>
    <row r="229" ht="21.0" customHeight="1">
      <c r="A229" s="119"/>
      <c r="B229" s="90"/>
      <c r="C229" s="119"/>
      <c r="D229" s="332"/>
      <c r="E229" s="90"/>
      <c r="F229" s="92"/>
      <c r="G229" s="92"/>
      <c r="H229" s="92"/>
      <c r="I229" s="119"/>
      <c r="J229" s="119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119"/>
      <c r="V229" s="119"/>
      <c r="W229" s="119"/>
      <c r="X229" s="119"/>
      <c r="Y229" s="119"/>
      <c r="Z229" s="23"/>
      <c r="AA229" s="119"/>
      <c r="AB229" s="337"/>
      <c r="AC229" s="115"/>
      <c r="AD229" s="102"/>
      <c r="AE229" s="4"/>
      <c r="AF229" s="103"/>
      <c r="AG229" s="104"/>
      <c r="AH229" s="105"/>
      <c r="AI229" s="106"/>
      <c r="AJ229" s="109"/>
      <c r="AK229" s="111"/>
      <c r="AL229" s="338"/>
      <c r="AM229" s="339"/>
      <c r="AN229" s="340"/>
      <c r="AO229" s="101"/>
      <c r="AP229" s="445"/>
      <c r="AQ229" s="101"/>
      <c r="AR229" s="115"/>
      <c r="AS229" s="341"/>
      <c r="AT229" s="115"/>
      <c r="AU229" s="341"/>
      <c r="AV229" s="115"/>
      <c r="AW229" s="341"/>
      <c r="AX229" s="115"/>
      <c r="AY229" s="341"/>
      <c r="AZ229" s="119"/>
      <c r="CD229" s="119"/>
    </row>
    <row r="230" ht="21.0" customHeight="1">
      <c r="A230" s="119"/>
      <c r="B230" s="90"/>
      <c r="C230" s="119"/>
      <c r="D230" s="332"/>
      <c r="E230" s="90"/>
      <c r="F230" s="92"/>
      <c r="G230" s="92"/>
      <c r="H230" s="92"/>
      <c r="I230" s="119"/>
      <c r="J230" s="119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119"/>
      <c r="V230" s="119"/>
      <c r="W230" s="119"/>
      <c r="X230" s="119"/>
      <c r="Y230" s="119"/>
      <c r="Z230" s="23"/>
      <c r="AA230" s="119"/>
      <c r="AB230" s="337"/>
      <c r="AC230" s="115"/>
      <c r="AD230" s="102"/>
      <c r="AE230" s="4"/>
      <c r="AF230" s="103"/>
      <c r="AG230" s="104"/>
      <c r="AH230" s="105"/>
      <c r="AI230" s="106"/>
      <c r="AJ230" s="109"/>
      <c r="AK230" s="111"/>
      <c r="AL230" s="338"/>
      <c r="AM230" s="339"/>
      <c r="AN230" s="340"/>
      <c r="AO230" s="101"/>
      <c r="AP230" s="445"/>
      <c r="AQ230" s="101"/>
      <c r="AR230" s="115"/>
      <c r="AS230" s="341"/>
      <c r="AT230" s="115"/>
      <c r="AU230" s="341"/>
      <c r="AV230" s="115"/>
      <c r="AW230" s="341"/>
      <c r="AX230" s="115"/>
      <c r="AY230" s="341"/>
      <c r="AZ230" s="119"/>
      <c r="CD230" s="119"/>
    </row>
    <row r="231" ht="21.0" customHeight="1">
      <c r="A231" s="119"/>
      <c r="B231" s="90"/>
      <c r="C231" s="119"/>
      <c r="D231" s="332"/>
      <c r="E231" s="90"/>
      <c r="F231" s="92"/>
      <c r="G231" s="92"/>
      <c r="H231" s="92"/>
      <c r="I231" s="119"/>
      <c r="J231" s="119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119"/>
      <c r="V231" s="119"/>
      <c r="W231" s="119"/>
      <c r="X231" s="119"/>
      <c r="Y231" s="119"/>
      <c r="Z231" s="23"/>
      <c r="AA231" s="119"/>
      <c r="AB231" s="337"/>
      <c r="AC231" s="115"/>
      <c r="AD231" s="102"/>
      <c r="AE231" s="4"/>
      <c r="AF231" s="103"/>
      <c r="AG231" s="104"/>
      <c r="AH231" s="105"/>
      <c r="AI231" s="106"/>
      <c r="AJ231" s="109"/>
      <c r="AK231" s="111"/>
      <c r="AL231" s="338"/>
      <c r="AM231" s="339"/>
      <c r="AN231" s="340"/>
      <c r="AO231" s="101"/>
      <c r="AP231" s="445"/>
      <c r="AQ231" s="101"/>
      <c r="AR231" s="115"/>
      <c r="AS231" s="341"/>
      <c r="AT231" s="115"/>
      <c r="AU231" s="341"/>
      <c r="AV231" s="115"/>
      <c r="AW231" s="341"/>
      <c r="AX231" s="115"/>
      <c r="AY231" s="341"/>
      <c r="AZ231" s="119"/>
      <c r="CD231" s="119"/>
    </row>
    <row r="232" ht="21.0" customHeight="1">
      <c r="A232" s="119"/>
      <c r="B232" s="90"/>
      <c r="C232" s="119"/>
      <c r="D232" s="332"/>
      <c r="E232" s="90"/>
      <c r="F232" s="92"/>
      <c r="G232" s="92"/>
      <c r="H232" s="92"/>
      <c r="I232" s="119"/>
      <c r="J232" s="119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119"/>
      <c r="V232" s="119"/>
      <c r="W232" s="119"/>
      <c r="X232" s="119"/>
      <c r="Y232" s="119"/>
      <c r="Z232" s="23"/>
      <c r="AA232" s="119"/>
      <c r="AB232" s="337"/>
      <c r="AC232" s="115"/>
      <c r="AD232" s="102"/>
      <c r="AE232" s="4"/>
      <c r="AF232" s="103"/>
      <c r="AG232" s="104"/>
      <c r="AH232" s="105"/>
      <c r="AI232" s="106"/>
      <c r="AJ232" s="109"/>
      <c r="AK232" s="111"/>
      <c r="AL232" s="338"/>
      <c r="AM232" s="339"/>
      <c r="AN232" s="340"/>
      <c r="AO232" s="101"/>
      <c r="AP232" s="445"/>
      <c r="AQ232" s="101"/>
      <c r="AR232" s="115"/>
      <c r="AS232" s="341"/>
      <c r="AT232" s="115"/>
      <c r="AU232" s="341"/>
      <c r="AV232" s="115"/>
      <c r="AW232" s="341"/>
      <c r="AX232" s="115"/>
      <c r="AY232" s="341"/>
      <c r="AZ232" s="119"/>
      <c r="CD232" s="119"/>
    </row>
    <row r="233" ht="21.0" customHeight="1">
      <c r="A233" s="119"/>
      <c r="B233" s="90"/>
      <c r="C233" s="119"/>
      <c r="D233" s="332"/>
      <c r="E233" s="90"/>
      <c r="F233" s="92"/>
      <c r="G233" s="92"/>
      <c r="H233" s="92"/>
      <c r="I233" s="119"/>
      <c r="J233" s="119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119"/>
      <c r="V233" s="119"/>
      <c r="W233" s="119"/>
      <c r="X233" s="119"/>
      <c r="Y233" s="119"/>
      <c r="Z233" s="23"/>
      <c r="AA233" s="119"/>
      <c r="AB233" s="337"/>
      <c r="AC233" s="115"/>
      <c r="AD233" s="102"/>
      <c r="AE233" s="4"/>
      <c r="AF233" s="103"/>
      <c r="AG233" s="104"/>
      <c r="AH233" s="105"/>
      <c r="AI233" s="106"/>
      <c r="AJ233" s="109"/>
      <c r="AK233" s="111"/>
      <c r="AL233" s="338"/>
      <c r="AM233" s="339"/>
      <c r="AN233" s="340"/>
      <c r="AO233" s="101"/>
      <c r="AP233" s="445"/>
      <c r="AQ233" s="101"/>
      <c r="AR233" s="115"/>
      <c r="AS233" s="341"/>
      <c r="AT233" s="115"/>
      <c r="AU233" s="341"/>
      <c r="AV233" s="115"/>
      <c r="AW233" s="341"/>
      <c r="AX233" s="115"/>
      <c r="AY233" s="341"/>
      <c r="AZ233" s="119"/>
      <c r="CD233" s="119"/>
    </row>
    <row r="234" ht="21.0" customHeight="1">
      <c r="A234" s="119"/>
      <c r="B234" s="90"/>
      <c r="C234" s="119"/>
      <c r="D234" s="332"/>
      <c r="E234" s="90"/>
      <c r="F234" s="92"/>
      <c r="G234" s="92"/>
      <c r="H234" s="92"/>
      <c r="I234" s="119"/>
      <c r="J234" s="119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119"/>
      <c r="V234" s="119"/>
      <c r="W234" s="119"/>
      <c r="X234" s="119"/>
      <c r="Y234" s="119"/>
      <c r="Z234" s="23"/>
      <c r="AA234" s="119"/>
      <c r="AB234" s="337"/>
      <c r="AC234" s="115"/>
      <c r="AD234" s="102"/>
      <c r="AE234" s="4"/>
      <c r="AF234" s="103"/>
      <c r="AG234" s="104"/>
      <c r="AH234" s="105"/>
      <c r="AI234" s="106"/>
      <c r="AJ234" s="109"/>
      <c r="AK234" s="111"/>
      <c r="AL234" s="338"/>
      <c r="AM234" s="339"/>
      <c r="AN234" s="340"/>
      <c r="AO234" s="101"/>
      <c r="AP234" s="445"/>
      <c r="AQ234" s="101"/>
      <c r="AR234" s="115"/>
      <c r="AS234" s="341"/>
      <c r="AT234" s="115"/>
      <c r="AU234" s="341"/>
      <c r="AV234" s="115"/>
      <c r="AW234" s="341"/>
      <c r="AX234" s="115"/>
      <c r="AY234" s="341"/>
      <c r="AZ234" s="119"/>
      <c r="CD234" s="119"/>
    </row>
    <row r="235" ht="21.0" customHeight="1">
      <c r="A235" s="119"/>
      <c r="B235" s="90"/>
      <c r="C235" s="119"/>
      <c r="D235" s="332"/>
      <c r="E235" s="90"/>
      <c r="F235" s="92"/>
      <c r="G235" s="92"/>
      <c r="H235" s="92"/>
      <c r="I235" s="119"/>
      <c r="J235" s="119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119"/>
      <c r="V235" s="119"/>
      <c r="W235" s="119"/>
      <c r="X235" s="119"/>
      <c r="Y235" s="119"/>
      <c r="Z235" s="23"/>
      <c r="AA235" s="119"/>
      <c r="AB235" s="337"/>
      <c r="AC235" s="115"/>
      <c r="AD235" s="102"/>
      <c r="AE235" s="4"/>
      <c r="AF235" s="103"/>
      <c r="AG235" s="104"/>
      <c r="AH235" s="105"/>
      <c r="AI235" s="106"/>
      <c r="AJ235" s="109"/>
      <c r="AK235" s="111"/>
      <c r="AL235" s="338"/>
      <c r="AM235" s="339"/>
      <c r="AN235" s="340"/>
      <c r="AO235" s="101"/>
      <c r="AP235" s="445"/>
      <c r="AQ235" s="101"/>
      <c r="AR235" s="115"/>
      <c r="AS235" s="341"/>
      <c r="AT235" s="115"/>
      <c r="AU235" s="341"/>
      <c r="AV235" s="115"/>
      <c r="AW235" s="341"/>
      <c r="AX235" s="115"/>
      <c r="AY235" s="341"/>
      <c r="AZ235" s="119"/>
      <c r="CD235" s="119"/>
    </row>
    <row r="236" ht="21.0" customHeight="1">
      <c r="A236" s="119"/>
      <c r="B236" s="90"/>
      <c r="C236" s="119"/>
      <c r="D236" s="332"/>
      <c r="E236" s="90"/>
      <c r="F236" s="92"/>
      <c r="G236" s="92"/>
      <c r="H236" s="92"/>
      <c r="I236" s="119"/>
      <c r="J236" s="119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119"/>
      <c r="V236" s="119"/>
      <c r="W236" s="119"/>
      <c r="X236" s="119"/>
      <c r="Y236" s="119"/>
      <c r="Z236" s="23"/>
      <c r="AA236" s="119"/>
      <c r="AB236" s="337"/>
      <c r="AC236" s="115"/>
      <c r="AD236" s="102"/>
      <c r="AE236" s="4"/>
      <c r="AF236" s="103"/>
      <c r="AG236" s="104"/>
      <c r="AH236" s="105"/>
      <c r="AI236" s="106"/>
      <c r="AJ236" s="109"/>
      <c r="AK236" s="111"/>
      <c r="AL236" s="338"/>
      <c r="AM236" s="339"/>
      <c r="AN236" s="340"/>
      <c r="AO236" s="101"/>
      <c r="AP236" s="445"/>
      <c r="AQ236" s="101"/>
      <c r="AR236" s="115"/>
      <c r="AS236" s="341"/>
      <c r="AT236" s="115"/>
      <c r="AU236" s="341"/>
      <c r="AV236" s="115"/>
      <c r="AW236" s="341"/>
      <c r="AX236" s="115"/>
      <c r="AY236" s="341"/>
      <c r="AZ236" s="119"/>
      <c r="CD236" s="119"/>
    </row>
    <row r="237" ht="21.0" customHeight="1">
      <c r="A237" s="119"/>
      <c r="B237" s="90"/>
      <c r="C237" s="119"/>
      <c r="D237" s="332"/>
      <c r="E237" s="90"/>
      <c r="F237" s="92"/>
      <c r="G237" s="92"/>
      <c r="H237" s="92"/>
      <c r="I237" s="119"/>
      <c r="J237" s="119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119"/>
      <c r="V237" s="119"/>
      <c r="W237" s="119"/>
      <c r="X237" s="119"/>
      <c r="Y237" s="119"/>
      <c r="Z237" s="23"/>
      <c r="AA237" s="119"/>
      <c r="AB237" s="337"/>
      <c r="AC237" s="115"/>
      <c r="AD237" s="102"/>
      <c r="AE237" s="4"/>
      <c r="AF237" s="103"/>
      <c r="AG237" s="104"/>
      <c r="AH237" s="105"/>
      <c r="AI237" s="106"/>
      <c r="AJ237" s="109"/>
      <c r="AK237" s="111"/>
      <c r="AL237" s="338"/>
      <c r="AM237" s="339"/>
      <c r="AN237" s="340"/>
      <c r="AO237" s="101"/>
      <c r="AP237" s="445"/>
      <c r="AQ237" s="101"/>
      <c r="AR237" s="115"/>
      <c r="AS237" s="341"/>
      <c r="AT237" s="115"/>
      <c r="AU237" s="341"/>
      <c r="AV237" s="115"/>
      <c r="AW237" s="341"/>
      <c r="AX237" s="115"/>
      <c r="AY237" s="341"/>
      <c r="AZ237" s="119"/>
      <c r="CD237" s="119"/>
    </row>
    <row r="238" ht="21.0" customHeight="1">
      <c r="A238" s="119"/>
      <c r="B238" s="90"/>
      <c r="C238" s="119"/>
      <c r="D238" s="332"/>
      <c r="E238" s="90"/>
      <c r="F238" s="92"/>
      <c r="G238" s="92"/>
      <c r="H238" s="92"/>
      <c r="I238" s="119"/>
      <c r="J238" s="119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119"/>
      <c r="V238" s="119"/>
      <c r="W238" s="119"/>
      <c r="X238" s="119"/>
      <c r="Y238" s="119"/>
      <c r="Z238" s="23"/>
      <c r="AA238" s="119"/>
      <c r="AB238" s="337"/>
      <c r="AC238" s="115"/>
      <c r="AD238" s="102"/>
      <c r="AE238" s="4"/>
      <c r="AF238" s="103"/>
      <c r="AG238" s="104"/>
      <c r="AH238" s="105"/>
      <c r="AI238" s="106"/>
      <c r="AJ238" s="109"/>
      <c r="AK238" s="111"/>
      <c r="AL238" s="338"/>
      <c r="AM238" s="339"/>
      <c r="AN238" s="340"/>
      <c r="AO238" s="101"/>
      <c r="AP238" s="445"/>
      <c r="AQ238" s="101"/>
      <c r="AR238" s="115"/>
      <c r="AS238" s="341"/>
      <c r="AT238" s="115"/>
      <c r="AU238" s="341"/>
      <c r="AV238" s="115"/>
      <c r="AW238" s="341"/>
      <c r="AX238" s="115"/>
      <c r="AY238" s="341"/>
      <c r="AZ238" s="119"/>
      <c r="CD238" s="119"/>
    </row>
    <row r="239" ht="21.0" customHeight="1">
      <c r="A239" s="119"/>
      <c r="B239" s="90"/>
      <c r="C239" s="119"/>
      <c r="D239" s="332"/>
      <c r="E239" s="90"/>
      <c r="F239" s="92"/>
      <c r="G239" s="92"/>
      <c r="H239" s="92"/>
      <c r="I239" s="119"/>
      <c r="J239" s="119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119"/>
      <c r="V239" s="119"/>
      <c r="W239" s="119"/>
      <c r="X239" s="119"/>
      <c r="Y239" s="119"/>
      <c r="Z239" s="23"/>
      <c r="AA239" s="119"/>
      <c r="AB239" s="337"/>
      <c r="AC239" s="115"/>
      <c r="AD239" s="102"/>
      <c r="AE239" s="4"/>
      <c r="AF239" s="103"/>
      <c r="AG239" s="104"/>
      <c r="AH239" s="105"/>
      <c r="AI239" s="106"/>
      <c r="AJ239" s="109"/>
      <c r="AK239" s="111"/>
      <c r="AL239" s="338"/>
      <c r="AM239" s="339"/>
      <c r="AN239" s="340"/>
      <c r="AO239" s="101"/>
      <c r="AP239" s="445"/>
      <c r="AQ239" s="101"/>
      <c r="AR239" s="115"/>
      <c r="AS239" s="341"/>
      <c r="AT239" s="115"/>
      <c r="AU239" s="341"/>
      <c r="AV239" s="115"/>
      <c r="AW239" s="341"/>
      <c r="AX239" s="115"/>
      <c r="AY239" s="341"/>
      <c r="AZ239" s="119"/>
      <c r="CD239" s="119"/>
    </row>
    <row r="240" ht="21.0" customHeight="1">
      <c r="A240" s="119"/>
      <c r="B240" s="90"/>
      <c r="C240" s="119"/>
      <c r="D240" s="332"/>
      <c r="E240" s="90"/>
      <c r="F240" s="92"/>
      <c r="G240" s="92"/>
      <c r="H240" s="92"/>
      <c r="I240" s="119"/>
      <c r="J240" s="119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119"/>
      <c r="V240" s="119"/>
      <c r="W240" s="119"/>
      <c r="X240" s="119"/>
      <c r="Y240" s="119"/>
      <c r="Z240" s="23"/>
      <c r="AA240" s="119"/>
      <c r="AB240" s="337"/>
      <c r="AC240" s="115"/>
      <c r="AD240" s="102"/>
      <c r="AE240" s="4"/>
      <c r="AF240" s="103"/>
      <c r="AG240" s="104"/>
      <c r="AH240" s="105"/>
      <c r="AI240" s="106"/>
      <c r="AJ240" s="109"/>
      <c r="AK240" s="111"/>
      <c r="AL240" s="338"/>
      <c r="AM240" s="339"/>
      <c r="AN240" s="340"/>
      <c r="AO240" s="101"/>
      <c r="AP240" s="445"/>
      <c r="AQ240" s="101"/>
      <c r="AR240" s="115"/>
      <c r="AS240" s="341"/>
      <c r="AT240" s="115"/>
      <c r="AU240" s="341"/>
      <c r="AV240" s="115"/>
      <c r="AW240" s="341"/>
      <c r="AX240" s="115"/>
      <c r="AY240" s="341"/>
      <c r="AZ240" s="119"/>
      <c r="CD240" s="119"/>
    </row>
    <row r="241" ht="21.0" customHeight="1">
      <c r="A241" s="119"/>
      <c r="B241" s="90"/>
      <c r="C241" s="119"/>
      <c r="D241" s="332"/>
      <c r="E241" s="90"/>
      <c r="F241" s="92"/>
      <c r="G241" s="92"/>
      <c r="H241" s="92"/>
      <c r="I241" s="119"/>
      <c r="J241" s="119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119"/>
      <c r="V241" s="119"/>
      <c r="W241" s="119"/>
      <c r="X241" s="119"/>
      <c r="Y241" s="119"/>
      <c r="Z241" s="23"/>
      <c r="AA241" s="119"/>
      <c r="AB241" s="337"/>
      <c r="AC241" s="115"/>
      <c r="AD241" s="102"/>
      <c r="AE241" s="4"/>
      <c r="AF241" s="103"/>
      <c r="AG241" s="104"/>
      <c r="AH241" s="105"/>
      <c r="AI241" s="106"/>
      <c r="AJ241" s="109"/>
      <c r="AK241" s="111"/>
      <c r="AL241" s="338"/>
      <c r="AM241" s="339"/>
      <c r="AN241" s="340"/>
      <c r="AO241" s="101"/>
      <c r="AP241" s="445"/>
      <c r="AQ241" s="101"/>
      <c r="AR241" s="115"/>
      <c r="AS241" s="341"/>
      <c r="AT241" s="115"/>
      <c r="AU241" s="341"/>
      <c r="AV241" s="115"/>
      <c r="AW241" s="341"/>
      <c r="AX241" s="115"/>
      <c r="AY241" s="341"/>
      <c r="AZ241" s="119"/>
      <c r="CD241" s="119"/>
    </row>
    <row r="242" ht="21.0" customHeight="1">
      <c r="A242" s="119"/>
      <c r="B242" s="90"/>
      <c r="C242" s="119"/>
      <c r="D242" s="332"/>
      <c r="E242" s="90"/>
      <c r="F242" s="92"/>
      <c r="G242" s="92"/>
      <c r="H242" s="92"/>
      <c r="I242" s="119"/>
      <c r="J242" s="119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119"/>
      <c r="V242" s="119"/>
      <c r="W242" s="119"/>
      <c r="X242" s="119"/>
      <c r="Y242" s="119"/>
      <c r="Z242" s="23"/>
      <c r="AA242" s="119"/>
      <c r="AB242" s="337"/>
      <c r="AC242" s="115"/>
      <c r="AD242" s="102"/>
      <c r="AE242" s="4"/>
      <c r="AF242" s="103"/>
      <c r="AG242" s="104"/>
      <c r="AH242" s="105"/>
      <c r="AI242" s="106"/>
      <c r="AJ242" s="109"/>
      <c r="AK242" s="111"/>
      <c r="AL242" s="338"/>
      <c r="AM242" s="339"/>
      <c r="AN242" s="340"/>
      <c r="AO242" s="101"/>
      <c r="AP242" s="445"/>
      <c r="AQ242" s="101"/>
      <c r="AR242" s="115"/>
      <c r="AS242" s="341"/>
      <c r="AT242" s="115"/>
      <c r="AU242" s="341"/>
      <c r="AV242" s="115"/>
      <c r="AW242" s="341"/>
      <c r="AX242" s="115"/>
      <c r="AY242" s="341"/>
      <c r="AZ242" s="119"/>
      <c r="CD242" s="119"/>
    </row>
    <row r="243" ht="21.0" customHeight="1">
      <c r="A243" s="119"/>
      <c r="B243" s="90"/>
      <c r="C243" s="119"/>
      <c r="D243" s="332"/>
      <c r="E243" s="90"/>
      <c r="F243" s="92"/>
      <c r="G243" s="92"/>
      <c r="H243" s="92"/>
      <c r="I243" s="119"/>
      <c r="J243" s="119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119"/>
      <c r="V243" s="119"/>
      <c r="W243" s="119"/>
      <c r="X243" s="119"/>
      <c r="Y243" s="119"/>
      <c r="Z243" s="23"/>
      <c r="AA243" s="119"/>
      <c r="AB243" s="337"/>
      <c r="AC243" s="115"/>
      <c r="AD243" s="102"/>
      <c r="AE243" s="4"/>
      <c r="AF243" s="103"/>
      <c r="AG243" s="104"/>
      <c r="AH243" s="105"/>
      <c r="AI243" s="106"/>
      <c r="AJ243" s="109"/>
      <c r="AK243" s="111"/>
      <c r="AL243" s="338"/>
      <c r="AM243" s="339"/>
      <c r="AN243" s="340"/>
      <c r="AO243" s="101"/>
      <c r="AP243" s="445"/>
      <c r="AQ243" s="101"/>
      <c r="AR243" s="115"/>
      <c r="AS243" s="341"/>
      <c r="AT243" s="115"/>
      <c r="AU243" s="341"/>
      <c r="AV243" s="115"/>
      <c r="AW243" s="341"/>
      <c r="AX243" s="115"/>
      <c r="AY243" s="341"/>
      <c r="AZ243" s="119"/>
      <c r="CD243" s="119"/>
    </row>
    <row r="244" ht="21.0" customHeight="1">
      <c r="A244" s="119"/>
      <c r="B244" s="90"/>
      <c r="C244" s="119"/>
      <c r="D244" s="332"/>
      <c r="E244" s="90"/>
      <c r="F244" s="92"/>
      <c r="G244" s="92"/>
      <c r="H244" s="92"/>
      <c r="I244" s="119"/>
      <c r="J244" s="119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119"/>
      <c r="V244" s="119"/>
      <c r="W244" s="119"/>
      <c r="X244" s="119"/>
      <c r="Y244" s="119"/>
      <c r="Z244" s="23"/>
      <c r="AA244" s="119"/>
      <c r="AB244" s="337"/>
      <c r="AC244" s="115"/>
      <c r="AD244" s="102"/>
      <c r="AE244" s="4"/>
      <c r="AF244" s="103"/>
      <c r="AG244" s="104"/>
      <c r="AH244" s="105"/>
      <c r="AI244" s="106"/>
      <c r="AJ244" s="109"/>
      <c r="AK244" s="111"/>
      <c r="AL244" s="338"/>
      <c r="AM244" s="339"/>
      <c r="AN244" s="340"/>
      <c r="AO244" s="101"/>
      <c r="AP244" s="445"/>
      <c r="AQ244" s="101"/>
      <c r="AR244" s="115"/>
      <c r="AS244" s="341"/>
      <c r="AT244" s="115"/>
      <c r="AU244" s="341"/>
      <c r="AV244" s="115"/>
      <c r="AW244" s="341"/>
      <c r="AX244" s="115"/>
      <c r="AY244" s="341"/>
      <c r="AZ244" s="119"/>
      <c r="CD244" s="119"/>
    </row>
    <row r="245" ht="21.0" customHeight="1">
      <c r="A245" s="119"/>
      <c r="B245" s="90"/>
      <c r="C245" s="119"/>
      <c r="D245" s="332"/>
      <c r="E245" s="90"/>
      <c r="F245" s="92"/>
      <c r="G245" s="92"/>
      <c r="H245" s="92"/>
      <c r="I245" s="119"/>
      <c r="J245" s="119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119"/>
      <c r="V245" s="119"/>
      <c r="W245" s="119"/>
      <c r="X245" s="119"/>
      <c r="Y245" s="119"/>
      <c r="Z245" s="23"/>
      <c r="AA245" s="119"/>
      <c r="AB245" s="337"/>
      <c r="AC245" s="115"/>
      <c r="AD245" s="102"/>
      <c r="AE245" s="4"/>
      <c r="AF245" s="103"/>
      <c r="AG245" s="104"/>
      <c r="AH245" s="105"/>
      <c r="AI245" s="106"/>
      <c r="AJ245" s="109"/>
      <c r="AK245" s="111"/>
      <c r="AL245" s="338"/>
      <c r="AM245" s="339"/>
      <c r="AN245" s="340"/>
      <c r="AO245" s="101"/>
      <c r="AP245" s="445"/>
      <c r="AQ245" s="101"/>
      <c r="AR245" s="115"/>
      <c r="AS245" s="341"/>
      <c r="AT245" s="115"/>
      <c r="AU245" s="341"/>
      <c r="AV245" s="115"/>
      <c r="AW245" s="341"/>
      <c r="AX245" s="115"/>
      <c r="AY245" s="341"/>
      <c r="AZ245" s="119"/>
      <c r="CD245" s="119"/>
    </row>
    <row r="246" ht="21.0" customHeight="1">
      <c r="A246" s="119"/>
      <c r="B246" s="90"/>
      <c r="C246" s="119"/>
      <c r="D246" s="332"/>
      <c r="E246" s="90"/>
      <c r="F246" s="92"/>
      <c r="G246" s="92"/>
      <c r="H246" s="92"/>
      <c r="I246" s="119"/>
      <c r="J246" s="119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119"/>
      <c r="V246" s="119"/>
      <c r="W246" s="119"/>
      <c r="X246" s="119"/>
      <c r="Y246" s="119"/>
      <c r="Z246" s="23"/>
      <c r="AA246" s="119"/>
      <c r="AB246" s="337"/>
      <c r="AC246" s="115"/>
      <c r="AD246" s="102"/>
      <c r="AE246" s="4"/>
      <c r="AF246" s="103"/>
      <c r="AG246" s="104"/>
      <c r="AH246" s="105"/>
      <c r="AI246" s="106"/>
      <c r="AJ246" s="109"/>
      <c r="AK246" s="111"/>
      <c r="AL246" s="338"/>
      <c r="AM246" s="339"/>
      <c r="AN246" s="340"/>
      <c r="AO246" s="101"/>
      <c r="AP246" s="445"/>
      <c r="AQ246" s="101"/>
      <c r="AR246" s="115"/>
      <c r="AS246" s="341"/>
      <c r="AT246" s="115"/>
      <c r="AU246" s="341"/>
      <c r="AV246" s="115"/>
      <c r="AW246" s="341"/>
      <c r="AX246" s="115"/>
      <c r="AY246" s="341"/>
      <c r="AZ246" s="119"/>
      <c r="CD246" s="119"/>
    </row>
    <row r="247" ht="21.0" customHeight="1">
      <c r="A247" s="119"/>
      <c r="B247" s="90"/>
      <c r="C247" s="119"/>
      <c r="D247" s="332"/>
      <c r="E247" s="90"/>
      <c r="F247" s="92"/>
      <c r="G247" s="92"/>
      <c r="H247" s="92"/>
      <c r="I247" s="119"/>
      <c r="J247" s="119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119"/>
      <c r="V247" s="119"/>
      <c r="W247" s="119"/>
      <c r="X247" s="119"/>
      <c r="Y247" s="119"/>
      <c r="Z247" s="23"/>
      <c r="AA247" s="119"/>
      <c r="AB247" s="337"/>
      <c r="AC247" s="115"/>
      <c r="AD247" s="102"/>
      <c r="AE247" s="4"/>
      <c r="AF247" s="103"/>
      <c r="AG247" s="104"/>
      <c r="AH247" s="105"/>
      <c r="AI247" s="106"/>
      <c r="AJ247" s="109"/>
      <c r="AK247" s="111"/>
      <c r="AL247" s="338"/>
      <c r="AM247" s="339"/>
      <c r="AN247" s="340"/>
      <c r="AO247" s="101"/>
      <c r="AP247" s="445"/>
      <c r="AQ247" s="101"/>
      <c r="AR247" s="115"/>
      <c r="AS247" s="341"/>
      <c r="AT247" s="115"/>
      <c r="AU247" s="341"/>
      <c r="AV247" s="115"/>
      <c r="AW247" s="341"/>
      <c r="AX247" s="115"/>
      <c r="AY247" s="341"/>
      <c r="AZ247" s="119"/>
      <c r="CD247" s="119"/>
    </row>
    <row r="248" ht="21.0" customHeight="1">
      <c r="A248" s="119"/>
      <c r="B248" s="90"/>
      <c r="C248" s="119"/>
      <c r="D248" s="332"/>
      <c r="E248" s="90"/>
      <c r="F248" s="92"/>
      <c r="G248" s="92"/>
      <c r="H248" s="92"/>
      <c r="I248" s="119"/>
      <c r="J248" s="119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119"/>
      <c r="V248" s="119"/>
      <c r="W248" s="119"/>
      <c r="X248" s="119"/>
      <c r="Y248" s="119"/>
      <c r="Z248" s="23"/>
      <c r="AA248" s="119"/>
      <c r="AB248" s="337"/>
      <c r="AC248" s="115"/>
      <c r="AD248" s="102"/>
      <c r="AE248" s="4"/>
      <c r="AF248" s="103"/>
      <c r="AG248" s="104"/>
      <c r="AH248" s="105"/>
      <c r="AI248" s="106"/>
      <c r="AJ248" s="109"/>
      <c r="AK248" s="111"/>
      <c r="AL248" s="338"/>
      <c r="AM248" s="339"/>
      <c r="AN248" s="340"/>
      <c r="AO248" s="101"/>
      <c r="AP248" s="445"/>
      <c r="AQ248" s="101"/>
      <c r="AR248" s="115"/>
      <c r="AS248" s="341"/>
      <c r="AT248" s="115"/>
      <c r="AU248" s="341"/>
      <c r="AV248" s="115"/>
      <c r="AW248" s="341"/>
      <c r="AX248" s="115"/>
      <c r="AY248" s="341"/>
      <c r="AZ248" s="119"/>
      <c r="CD248" s="119"/>
    </row>
    <row r="249" ht="21.0" customHeight="1">
      <c r="A249" s="119"/>
      <c r="B249" s="90"/>
      <c r="C249" s="119"/>
      <c r="D249" s="332"/>
      <c r="E249" s="90"/>
      <c r="F249" s="92"/>
      <c r="G249" s="92"/>
      <c r="H249" s="92"/>
      <c r="I249" s="119"/>
      <c r="J249" s="119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119"/>
      <c r="V249" s="119"/>
      <c r="W249" s="119"/>
      <c r="X249" s="119"/>
      <c r="Y249" s="119"/>
      <c r="Z249" s="23"/>
      <c r="AA249" s="119"/>
      <c r="AB249" s="337"/>
      <c r="AC249" s="115"/>
      <c r="AD249" s="102"/>
      <c r="AE249" s="4"/>
      <c r="AF249" s="103"/>
      <c r="AG249" s="104"/>
      <c r="AH249" s="105"/>
      <c r="AI249" s="106"/>
      <c r="AJ249" s="109"/>
      <c r="AK249" s="111"/>
      <c r="AL249" s="338"/>
      <c r="AM249" s="339"/>
      <c r="AN249" s="340"/>
      <c r="AO249" s="101"/>
      <c r="AP249" s="445"/>
      <c r="AQ249" s="101"/>
      <c r="AR249" s="115"/>
      <c r="AS249" s="341"/>
      <c r="AT249" s="115"/>
      <c r="AU249" s="341"/>
      <c r="AV249" s="115"/>
      <c r="AW249" s="341"/>
      <c r="AX249" s="115"/>
      <c r="AY249" s="341"/>
      <c r="AZ249" s="119"/>
      <c r="CD249" s="119"/>
    </row>
    <row r="250" ht="21.0" customHeight="1">
      <c r="A250" s="119"/>
      <c r="B250" s="90"/>
      <c r="C250" s="119"/>
      <c r="D250" s="332"/>
      <c r="E250" s="90"/>
      <c r="F250" s="92"/>
      <c r="G250" s="92"/>
      <c r="H250" s="92"/>
      <c r="I250" s="119"/>
      <c r="J250" s="119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119"/>
      <c r="V250" s="119"/>
      <c r="W250" s="119"/>
      <c r="X250" s="119"/>
      <c r="Y250" s="119"/>
      <c r="Z250" s="23"/>
      <c r="AA250" s="119"/>
      <c r="AB250" s="337"/>
      <c r="AC250" s="115"/>
      <c r="AD250" s="102"/>
      <c r="AE250" s="4"/>
      <c r="AF250" s="103"/>
      <c r="AG250" s="104"/>
      <c r="AH250" s="105"/>
      <c r="AI250" s="106"/>
      <c r="AJ250" s="109"/>
      <c r="AK250" s="111"/>
      <c r="AL250" s="338"/>
      <c r="AM250" s="339"/>
      <c r="AN250" s="340"/>
      <c r="AO250" s="101"/>
      <c r="AP250" s="445"/>
      <c r="AQ250" s="101"/>
      <c r="AR250" s="115"/>
      <c r="AS250" s="341"/>
      <c r="AT250" s="115"/>
      <c r="AU250" s="341"/>
      <c r="AV250" s="115"/>
      <c r="AW250" s="341"/>
      <c r="AX250" s="115"/>
      <c r="AY250" s="341"/>
      <c r="AZ250" s="119"/>
      <c r="CD250" s="119"/>
    </row>
    <row r="251" ht="21.0" customHeight="1">
      <c r="A251" s="119"/>
      <c r="B251" s="90"/>
      <c r="C251" s="119"/>
      <c r="D251" s="332"/>
      <c r="E251" s="90"/>
      <c r="F251" s="92"/>
      <c r="G251" s="92"/>
      <c r="H251" s="92"/>
      <c r="I251" s="119"/>
      <c r="J251" s="119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119"/>
      <c r="V251" s="119"/>
      <c r="W251" s="119"/>
      <c r="X251" s="119"/>
      <c r="Y251" s="119"/>
      <c r="Z251" s="23"/>
      <c r="AA251" s="119"/>
      <c r="AB251" s="337"/>
      <c r="AC251" s="115"/>
      <c r="AD251" s="102"/>
      <c r="AE251" s="4"/>
      <c r="AF251" s="103"/>
      <c r="AG251" s="104"/>
      <c r="AH251" s="105"/>
      <c r="AI251" s="106"/>
      <c r="AJ251" s="109"/>
      <c r="AK251" s="111"/>
      <c r="AL251" s="338"/>
      <c r="AM251" s="339"/>
      <c r="AN251" s="340"/>
      <c r="AO251" s="101"/>
      <c r="AP251" s="445"/>
      <c r="AQ251" s="101"/>
      <c r="AR251" s="115"/>
      <c r="AS251" s="341"/>
      <c r="AT251" s="115"/>
      <c r="AU251" s="341"/>
      <c r="AV251" s="115"/>
      <c r="AW251" s="341"/>
      <c r="AX251" s="115"/>
      <c r="AY251" s="341"/>
      <c r="AZ251" s="119"/>
      <c r="CD251" s="119"/>
    </row>
    <row r="252" ht="21.0" customHeight="1">
      <c r="A252" s="119"/>
      <c r="B252" s="90"/>
      <c r="C252" s="119"/>
      <c r="D252" s="332"/>
      <c r="E252" s="90"/>
      <c r="F252" s="92"/>
      <c r="G252" s="92"/>
      <c r="H252" s="92"/>
      <c r="I252" s="119"/>
      <c r="J252" s="119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119"/>
      <c r="V252" s="119"/>
      <c r="W252" s="119"/>
      <c r="X252" s="119"/>
      <c r="Y252" s="119"/>
      <c r="Z252" s="23"/>
      <c r="AA252" s="119"/>
      <c r="AB252" s="337"/>
      <c r="AC252" s="115"/>
      <c r="AD252" s="102"/>
      <c r="AE252" s="4"/>
      <c r="AF252" s="103"/>
      <c r="AG252" s="104"/>
      <c r="AH252" s="105"/>
      <c r="AI252" s="106"/>
      <c r="AJ252" s="109"/>
      <c r="AK252" s="111"/>
      <c r="AL252" s="338"/>
      <c r="AM252" s="339"/>
      <c r="AN252" s="340"/>
      <c r="AO252" s="101"/>
      <c r="AP252" s="445"/>
      <c r="AQ252" s="101"/>
      <c r="AR252" s="115"/>
      <c r="AS252" s="341"/>
      <c r="AT252" s="115"/>
      <c r="AU252" s="341"/>
      <c r="AV252" s="115"/>
      <c r="AW252" s="341"/>
      <c r="AX252" s="115"/>
      <c r="AY252" s="341"/>
      <c r="AZ252" s="119"/>
      <c r="CD252" s="119"/>
    </row>
    <row r="253" ht="21.0" customHeight="1">
      <c r="A253" s="119"/>
      <c r="B253" s="90"/>
      <c r="C253" s="119"/>
      <c r="D253" s="332"/>
      <c r="E253" s="90"/>
      <c r="F253" s="92"/>
      <c r="G253" s="92"/>
      <c r="H253" s="92"/>
      <c r="I253" s="119"/>
      <c r="J253" s="119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119"/>
      <c r="V253" s="119"/>
      <c r="W253" s="119"/>
      <c r="X253" s="119"/>
      <c r="Y253" s="119"/>
      <c r="Z253" s="23"/>
      <c r="AA253" s="119"/>
      <c r="AB253" s="337"/>
      <c r="AC253" s="115"/>
      <c r="AD253" s="102"/>
      <c r="AE253" s="4"/>
      <c r="AF253" s="103"/>
      <c r="AG253" s="104"/>
      <c r="AH253" s="105"/>
      <c r="AI253" s="106"/>
      <c r="AJ253" s="109"/>
      <c r="AK253" s="111"/>
      <c r="AL253" s="338"/>
      <c r="AM253" s="339"/>
      <c r="AN253" s="340"/>
      <c r="AO253" s="101"/>
      <c r="AP253" s="445"/>
      <c r="AQ253" s="101"/>
      <c r="AR253" s="115"/>
      <c r="AS253" s="341"/>
      <c r="AT253" s="115"/>
      <c r="AU253" s="341"/>
      <c r="AV253" s="115"/>
      <c r="AW253" s="341"/>
      <c r="AX253" s="115"/>
      <c r="AY253" s="341"/>
      <c r="AZ253" s="119"/>
      <c r="CD253" s="119"/>
    </row>
    <row r="254" ht="21.0" customHeight="1">
      <c r="A254" s="119"/>
      <c r="B254" s="90"/>
      <c r="C254" s="119"/>
      <c r="D254" s="332"/>
      <c r="E254" s="90"/>
      <c r="F254" s="92"/>
      <c r="G254" s="92"/>
      <c r="H254" s="92"/>
      <c r="I254" s="119"/>
      <c r="J254" s="119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119"/>
      <c r="V254" s="119"/>
      <c r="W254" s="119"/>
      <c r="X254" s="119"/>
      <c r="Y254" s="119"/>
      <c r="Z254" s="23"/>
      <c r="AA254" s="119"/>
      <c r="AB254" s="337"/>
      <c r="AC254" s="115"/>
      <c r="AD254" s="102"/>
      <c r="AE254" s="4"/>
      <c r="AF254" s="103"/>
      <c r="AG254" s="104"/>
      <c r="AH254" s="105"/>
      <c r="AI254" s="106"/>
      <c r="AJ254" s="109"/>
      <c r="AK254" s="111"/>
      <c r="AL254" s="338"/>
      <c r="AM254" s="339"/>
      <c r="AN254" s="340"/>
      <c r="AO254" s="101"/>
      <c r="AP254" s="445"/>
      <c r="AQ254" s="101"/>
      <c r="AR254" s="115"/>
      <c r="AS254" s="341"/>
      <c r="AT254" s="115"/>
      <c r="AU254" s="341"/>
      <c r="AV254" s="115"/>
      <c r="AW254" s="341"/>
      <c r="AX254" s="115"/>
      <c r="AY254" s="341"/>
      <c r="AZ254" s="119"/>
      <c r="CD254" s="119"/>
    </row>
    <row r="255" ht="21.0" customHeight="1">
      <c r="A255" s="119"/>
      <c r="B255" s="90"/>
      <c r="C255" s="119"/>
      <c r="D255" s="332"/>
      <c r="E255" s="90"/>
      <c r="F255" s="92"/>
      <c r="G255" s="92"/>
      <c r="H255" s="92"/>
      <c r="I255" s="119"/>
      <c r="J255" s="119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119"/>
      <c r="V255" s="119"/>
      <c r="W255" s="119"/>
      <c r="X255" s="119"/>
      <c r="Y255" s="119"/>
      <c r="Z255" s="23"/>
      <c r="AA255" s="119"/>
      <c r="AB255" s="337"/>
      <c r="AC255" s="115"/>
      <c r="AD255" s="102"/>
      <c r="AE255" s="4"/>
      <c r="AF255" s="103"/>
      <c r="AG255" s="104"/>
      <c r="AH255" s="105"/>
      <c r="AI255" s="106"/>
      <c r="AJ255" s="109"/>
      <c r="AK255" s="111"/>
      <c r="AL255" s="338"/>
      <c r="AM255" s="339"/>
      <c r="AN255" s="340"/>
      <c r="AO255" s="101"/>
      <c r="AP255" s="445"/>
      <c r="AQ255" s="101"/>
      <c r="AR255" s="115"/>
      <c r="AS255" s="341"/>
      <c r="AT255" s="115"/>
      <c r="AU255" s="341"/>
      <c r="AV255" s="115"/>
      <c r="AW255" s="341"/>
      <c r="AX255" s="115"/>
      <c r="AY255" s="341"/>
      <c r="AZ255" s="119"/>
      <c r="CD255" s="119"/>
    </row>
    <row r="256" ht="21.0" customHeight="1">
      <c r="A256" s="119"/>
      <c r="B256" s="90"/>
      <c r="C256" s="119"/>
      <c r="D256" s="332"/>
      <c r="E256" s="90"/>
      <c r="F256" s="92"/>
      <c r="G256" s="92"/>
      <c r="H256" s="92"/>
      <c r="I256" s="119"/>
      <c r="J256" s="119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119"/>
      <c r="V256" s="119"/>
      <c r="W256" s="119"/>
      <c r="X256" s="119"/>
      <c r="Y256" s="119"/>
      <c r="Z256" s="23"/>
      <c r="AA256" s="119"/>
      <c r="AB256" s="337"/>
      <c r="AC256" s="115"/>
      <c r="AD256" s="102"/>
      <c r="AE256" s="4"/>
      <c r="AF256" s="103"/>
      <c r="AG256" s="104"/>
      <c r="AH256" s="105"/>
      <c r="AI256" s="106"/>
      <c r="AJ256" s="109"/>
      <c r="AK256" s="111"/>
      <c r="AL256" s="338"/>
      <c r="AM256" s="339"/>
      <c r="AN256" s="340"/>
      <c r="AO256" s="101"/>
      <c r="AP256" s="445"/>
      <c r="AQ256" s="101"/>
      <c r="AR256" s="115"/>
      <c r="AS256" s="341"/>
      <c r="AT256" s="115"/>
      <c r="AU256" s="341"/>
      <c r="AV256" s="115"/>
      <c r="AW256" s="341"/>
      <c r="AX256" s="115"/>
      <c r="AY256" s="341"/>
      <c r="AZ256" s="119"/>
      <c r="CD256" s="119"/>
    </row>
    <row r="257" ht="21.0" customHeight="1">
      <c r="A257" s="119"/>
      <c r="B257" s="90"/>
      <c r="C257" s="119"/>
      <c r="D257" s="332"/>
      <c r="E257" s="90"/>
      <c r="F257" s="92"/>
      <c r="G257" s="92"/>
      <c r="H257" s="92"/>
      <c r="I257" s="119"/>
      <c r="J257" s="119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119"/>
      <c r="V257" s="119"/>
      <c r="W257" s="119"/>
      <c r="X257" s="119"/>
      <c r="Y257" s="119"/>
      <c r="Z257" s="23"/>
      <c r="AA257" s="119"/>
      <c r="AB257" s="337"/>
      <c r="AC257" s="115"/>
      <c r="AD257" s="102"/>
      <c r="AE257" s="4"/>
      <c r="AF257" s="103"/>
      <c r="AG257" s="104"/>
      <c r="AH257" s="105"/>
      <c r="AI257" s="106"/>
      <c r="AJ257" s="109"/>
      <c r="AK257" s="111"/>
      <c r="AL257" s="338"/>
      <c r="AM257" s="339"/>
      <c r="AN257" s="340"/>
      <c r="AO257" s="101"/>
      <c r="AP257" s="445"/>
      <c r="AQ257" s="101"/>
      <c r="AR257" s="115"/>
      <c r="AS257" s="341"/>
      <c r="AT257" s="115"/>
      <c r="AU257" s="341"/>
      <c r="AV257" s="115"/>
      <c r="AW257" s="341"/>
      <c r="AX257" s="115"/>
      <c r="AY257" s="341"/>
      <c r="AZ257" s="119"/>
      <c r="CD257" s="119"/>
    </row>
    <row r="258" ht="21.0" customHeight="1">
      <c r="A258" s="119"/>
      <c r="B258" s="90"/>
      <c r="C258" s="119"/>
      <c r="D258" s="332"/>
      <c r="E258" s="90"/>
      <c r="F258" s="92"/>
      <c r="G258" s="92"/>
      <c r="H258" s="92"/>
      <c r="I258" s="119"/>
      <c r="J258" s="119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119"/>
      <c r="V258" s="119"/>
      <c r="W258" s="119"/>
      <c r="X258" s="119"/>
      <c r="Y258" s="119"/>
      <c r="Z258" s="23"/>
      <c r="AA258" s="119"/>
      <c r="AB258" s="337"/>
      <c r="AC258" s="115"/>
      <c r="AD258" s="102"/>
      <c r="AE258" s="4"/>
      <c r="AF258" s="103"/>
      <c r="AG258" s="104"/>
      <c r="AH258" s="105"/>
      <c r="AI258" s="106"/>
      <c r="AJ258" s="109"/>
      <c r="AK258" s="111"/>
      <c r="AL258" s="338"/>
      <c r="AM258" s="339"/>
      <c r="AN258" s="340"/>
      <c r="AO258" s="101"/>
      <c r="AP258" s="445"/>
      <c r="AQ258" s="101"/>
      <c r="AR258" s="115"/>
      <c r="AS258" s="341"/>
      <c r="AT258" s="115"/>
      <c r="AU258" s="341"/>
      <c r="AV258" s="115"/>
      <c r="AW258" s="341"/>
      <c r="AX258" s="115"/>
      <c r="AY258" s="341"/>
      <c r="AZ258" s="119"/>
      <c r="CD258" s="119"/>
    </row>
    <row r="259" ht="21.0" customHeight="1">
      <c r="A259" s="119"/>
      <c r="B259" s="90"/>
      <c r="C259" s="119"/>
      <c r="D259" s="332"/>
      <c r="E259" s="90"/>
      <c r="F259" s="92"/>
      <c r="G259" s="92"/>
      <c r="H259" s="92"/>
      <c r="I259" s="119"/>
      <c r="J259" s="119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119"/>
      <c r="V259" s="119"/>
      <c r="W259" s="119"/>
      <c r="X259" s="119"/>
      <c r="Y259" s="119"/>
      <c r="Z259" s="23"/>
      <c r="AA259" s="119"/>
      <c r="AB259" s="337"/>
      <c r="AC259" s="115"/>
      <c r="AD259" s="102"/>
      <c r="AE259" s="4"/>
      <c r="AF259" s="103"/>
      <c r="AG259" s="104"/>
      <c r="AH259" s="105"/>
      <c r="AI259" s="106"/>
      <c r="AJ259" s="109"/>
      <c r="AK259" s="111"/>
      <c r="AL259" s="338"/>
      <c r="AM259" s="339"/>
      <c r="AN259" s="340"/>
      <c r="AO259" s="101"/>
      <c r="AP259" s="445"/>
      <c r="AQ259" s="101"/>
      <c r="AR259" s="115"/>
      <c r="AS259" s="341"/>
      <c r="AT259" s="115"/>
      <c r="AU259" s="341"/>
      <c r="AV259" s="115"/>
      <c r="AW259" s="341"/>
      <c r="AX259" s="115"/>
      <c r="AY259" s="341"/>
      <c r="AZ259" s="119"/>
      <c r="CD259" s="119"/>
    </row>
    <row r="260" ht="21.0" customHeight="1">
      <c r="A260" s="119"/>
      <c r="B260" s="90"/>
      <c r="C260" s="119"/>
      <c r="D260" s="332"/>
      <c r="E260" s="90"/>
      <c r="F260" s="92"/>
      <c r="G260" s="92"/>
      <c r="H260" s="92"/>
      <c r="I260" s="119"/>
      <c r="J260" s="119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119"/>
      <c r="V260" s="119"/>
      <c r="W260" s="119"/>
      <c r="X260" s="119"/>
      <c r="Y260" s="119"/>
      <c r="Z260" s="23"/>
      <c r="AA260" s="119"/>
      <c r="AB260" s="337"/>
      <c r="AC260" s="115"/>
      <c r="AD260" s="102"/>
      <c r="AE260" s="4"/>
      <c r="AF260" s="103"/>
      <c r="AG260" s="104"/>
      <c r="AH260" s="105"/>
      <c r="AI260" s="106"/>
      <c r="AJ260" s="109"/>
      <c r="AK260" s="111"/>
      <c r="AL260" s="338"/>
      <c r="AM260" s="339"/>
      <c r="AN260" s="340"/>
      <c r="AO260" s="101"/>
      <c r="AP260" s="445"/>
      <c r="AQ260" s="101"/>
      <c r="AR260" s="115"/>
      <c r="AS260" s="341"/>
      <c r="AT260" s="115"/>
      <c r="AU260" s="341"/>
      <c r="AV260" s="115"/>
      <c r="AW260" s="341"/>
      <c r="AX260" s="115"/>
      <c r="AY260" s="341"/>
      <c r="AZ260" s="119"/>
      <c r="CD260" s="119"/>
    </row>
    <row r="261" ht="21.0" customHeight="1">
      <c r="A261" s="119"/>
      <c r="B261" s="90"/>
      <c r="C261" s="119"/>
      <c r="D261" s="332"/>
      <c r="E261" s="90"/>
      <c r="F261" s="92"/>
      <c r="G261" s="92"/>
      <c r="H261" s="92"/>
      <c r="I261" s="119"/>
      <c r="J261" s="119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119"/>
      <c r="V261" s="119"/>
      <c r="W261" s="119"/>
      <c r="X261" s="119"/>
      <c r="Y261" s="119"/>
      <c r="Z261" s="23"/>
      <c r="AA261" s="119"/>
      <c r="AB261" s="337"/>
      <c r="AC261" s="115"/>
      <c r="AD261" s="102"/>
      <c r="AE261" s="4"/>
      <c r="AF261" s="103"/>
      <c r="AG261" s="104"/>
      <c r="AH261" s="105"/>
      <c r="AI261" s="106"/>
      <c r="AJ261" s="109"/>
      <c r="AK261" s="111"/>
      <c r="AL261" s="338"/>
      <c r="AM261" s="339"/>
      <c r="AN261" s="340"/>
      <c r="AO261" s="101"/>
      <c r="AP261" s="445"/>
      <c r="AQ261" s="101"/>
      <c r="AR261" s="115"/>
      <c r="AS261" s="341"/>
      <c r="AT261" s="115"/>
      <c r="AU261" s="341"/>
      <c r="AV261" s="115"/>
      <c r="AW261" s="341"/>
      <c r="AX261" s="115"/>
      <c r="AY261" s="341"/>
      <c r="AZ261" s="119"/>
      <c r="CD261" s="119"/>
    </row>
    <row r="262" ht="21.0" customHeight="1">
      <c r="A262" s="119"/>
      <c r="B262" s="90"/>
      <c r="C262" s="119"/>
      <c r="D262" s="332"/>
      <c r="E262" s="90"/>
      <c r="F262" s="92"/>
      <c r="G262" s="92"/>
      <c r="H262" s="92"/>
      <c r="I262" s="119"/>
      <c r="J262" s="119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119"/>
      <c r="V262" s="119"/>
      <c r="W262" s="119"/>
      <c r="X262" s="119"/>
      <c r="Y262" s="119"/>
      <c r="Z262" s="23"/>
      <c r="AA262" s="119"/>
      <c r="AB262" s="337"/>
      <c r="AC262" s="115"/>
      <c r="AD262" s="102"/>
      <c r="AE262" s="4"/>
      <c r="AF262" s="103"/>
      <c r="AG262" s="104"/>
      <c r="AH262" s="105"/>
      <c r="AI262" s="106"/>
      <c r="AJ262" s="109"/>
      <c r="AK262" s="111"/>
      <c r="AL262" s="338"/>
      <c r="AM262" s="339"/>
      <c r="AN262" s="340"/>
      <c r="AO262" s="101"/>
      <c r="AP262" s="445"/>
      <c r="AQ262" s="101"/>
      <c r="AR262" s="115"/>
      <c r="AS262" s="341"/>
      <c r="AT262" s="115"/>
      <c r="AU262" s="341"/>
      <c r="AV262" s="115"/>
      <c r="AW262" s="341"/>
      <c r="AX262" s="115"/>
      <c r="AY262" s="341"/>
      <c r="AZ262" s="119"/>
      <c r="CD262" s="119"/>
    </row>
    <row r="263" ht="21.0" customHeight="1">
      <c r="A263" s="119"/>
      <c r="B263" s="90"/>
      <c r="C263" s="119"/>
      <c r="D263" s="332"/>
      <c r="E263" s="90"/>
      <c r="F263" s="92"/>
      <c r="G263" s="92"/>
      <c r="H263" s="92"/>
      <c r="I263" s="119"/>
      <c r="J263" s="119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119"/>
      <c r="V263" s="119"/>
      <c r="W263" s="119"/>
      <c r="X263" s="119"/>
      <c r="Y263" s="119"/>
      <c r="Z263" s="23"/>
      <c r="AA263" s="119"/>
      <c r="AB263" s="337"/>
      <c r="AC263" s="115"/>
      <c r="AD263" s="102"/>
      <c r="AE263" s="4"/>
      <c r="AF263" s="103"/>
      <c r="AG263" s="104"/>
      <c r="AH263" s="105"/>
      <c r="AI263" s="106"/>
      <c r="AJ263" s="109"/>
      <c r="AK263" s="111"/>
      <c r="AL263" s="338"/>
      <c r="AM263" s="339"/>
      <c r="AN263" s="340"/>
      <c r="AO263" s="101"/>
      <c r="AP263" s="445"/>
      <c r="AQ263" s="101"/>
      <c r="AR263" s="115"/>
      <c r="AS263" s="341"/>
      <c r="AT263" s="115"/>
      <c r="AU263" s="341"/>
      <c r="AV263" s="115"/>
      <c r="AW263" s="341"/>
      <c r="AX263" s="115"/>
      <c r="AY263" s="341"/>
      <c r="AZ263" s="119"/>
      <c r="CD263" s="119"/>
    </row>
    <row r="264" ht="21.0" customHeight="1">
      <c r="A264" s="119"/>
      <c r="B264" s="90"/>
      <c r="C264" s="119"/>
      <c r="D264" s="332"/>
      <c r="E264" s="90"/>
      <c r="F264" s="92"/>
      <c r="G264" s="92"/>
      <c r="H264" s="92"/>
      <c r="I264" s="119"/>
      <c r="J264" s="119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119"/>
      <c r="V264" s="119"/>
      <c r="W264" s="119"/>
      <c r="X264" s="119"/>
      <c r="Y264" s="119"/>
      <c r="Z264" s="23"/>
      <c r="AA264" s="119"/>
      <c r="AB264" s="337"/>
      <c r="AC264" s="115"/>
      <c r="AD264" s="102"/>
      <c r="AE264" s="4"/>
      <c r="AF264" s="103"/>
      <c r="AG264" s="104"/>
      <c r="AH264" s="105"/>
      <c r="AI264" s="106"/>
      <c r="AJ264" s="109"/>
      <c r="AK264" s="111"/>
      <c r="AL264" s="338"/>
      <c r="AM264" s="339"/>
      <c r="AN264" s="340"/>
      <c r="AO264" s="101"/>
      <c r="AP264" s="445"/>
      <c r="AQ264" s="101"/>
      <c r="AR264" s="115"/>
      <c r="AS264" s="341"/>
      <c r="AT264" s="115"/>
      <c r="AU264" s="341"/>
      <c r="AV264" s="115"/>
      <c r="AW264" s="341"/>
      <c r="AX264" s="115"/>
      <c r="AY264" s="341"/>
      <c r="AZ264" s="119"/>
      <c r="CD264" s="119"/>
    </row>
    <row r="265" ht="21.0" customHeight="1">
      <c r="A265" s="119"/>
      <c r="B265" s="90"/>
      <c r="C265" s="119"/>
      <c r="D265" s="332"/>
      <c r="E265" s="90"/>
      <c r="F265" s="92"/>
      <c r="G265" s="92"/>
      <c r="H265" s="92"/>
      <c r="I265" s="119"/>
      <c r="J265" s="119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119"/>
      <c r="V265" s="119"/>
      <c r="W265" s="119"/>
      <c r="X265" s="119"/>
      <c r="Y265" s="119"/>
      <c r="Z265" s="23"/>
      <c r="AA265" s="119"/>
      <c r="AB265" s="337"/>
      <c r="AC265" s="115"/>
      <c r="AD265" s="102"/>
      <c r="AE265" s="4"/>
      <c r="AF265" s="103"/>
      <c r="AG265" s="104"/>
      <c r="AH265" s="105"/>
      <c r="AI265" s="106"/>
      <c r="AJ265" s="109"/>
      <c r="AK265" s="111"/>
      <c r="AL265" s="338"/>
      <c r="AM265" s="339"/>
      <c r="AN265" s="340"/>
      <c r="AO265" s="101"/>
      <c r="AP265" s="445"/>
      <c r="AQ265" s="101"/>
      <c r="AR265" s="115"/>
      <c r="AS265" s="341"/>
      <c r="AT265" s="115"/>
      <c r="AU265" s="341"/>
      <c r="AV265" s="115"/>
      <c r="AW265" s="341"/>
      <c r="AX265" s="115"/>
      <c r="AY265" s="341"/>
      <c r="AZ265" s="119"/>
      <c r="CD265" s="119"/>
    </row>
    <row r="266" ht="21.0" customHeight="1">
      <c r="A266" s="119"/>
      <c r="B266" s="90"/>
      <c r="C266" s="119"/>
      <c r="D266" s="332"/>
      <c r="E266" s="90"/>
      <c r="F266" s="92"/>
      <c r="G266" s="92"/>
      <c r="H266" s="92"/>
      <c r="I266" s="119"/>
      <c r="J266" s="119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119"/>
      <c r="V266" s="119"/>
      <c r="W266" s="119"/>
      <c r="X266" s="119"/>
      <c r="Y266" s="119"/>
      <c r="Z266" s="23"/>
      <c r="AA266" s="119"/>
      <c r="AB266" s="337"/>
      <c r="AC266" s="115"/>
      <c r="AD266" s="102"/>
      <c r="AE266" s="4"/>
      <c r="AF266" s="103"/>
      <c r="AG266" s="104"/>
      <c r="AH266" s="105"/>
      <c r="AI266" s="106"/>
      <c r="AJ266" s="109"/>
      <c r="AK266" s="111"/>
      <c r="AL266" s="338"/>
      <c r="AM266" s="339"/>
      <c r="AN266" s="340"/>
      <c r="AO266" s="101"/>
      <c r="AP266" s="445"/>
      <c r="AQ266" s="101"/>
      <c r="AR266" s="115"/>
      <c r="AS266" s="341"/>
      <c r="AT266" s="115"/>
      <c r="AU266" s="341"/>
      <c r="AV266" s="115"/>
      <c r="AW266" s="341"/>
      <c r="AX266" s="115"/>
      <c r="AY266" s="341"/>
      <c r="AZ266" s="119"/>
      <c r="CD266" s="119"/>
    </row>
    <row r="267" ht="21.0" customHeight="1">
      <c r="A267" s="119"/>
      <c r="B267" s="90"/>
      <c r="C267" s="119"/>
      <c r="D267" s="332"/>
      <c r="E267" s="90"/>
      <c r="F267" s="92"/>
      <c r="G267" s="92"/>
      <c r="H267" s="92"/>
      <c r="I267" s="119"/>
      <c r="J267" s="119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119"/>
      <c r="V267" s="119"/>
      <c r="W267" s="119"/>
      <c r="X267" s="119"/>
      <c r="Y267" s="119"/>
      <c r="Z267" s="23"/>
      <c r="AA267" s="119"/>
      <c r="AB267" s="337"/>
      <c r="AC267" s="115"/>
      <c r="AD267" s="102"/>
      <c r="AE267" s="4"/>
      <c r="AF267" s="103"/>
      <c r="AG267" s="104"/>
      <c r="AH267" s="105"/>
      <c r="AI267" s="106"/>
      <c r="AJ267" s="109"/>
      <c r="AK267" s="111"/>
      <c r="AL267" s="338"/>
      <c r="AM267" s="339"/>
      <c r="AN267" s="340"/>
      <c r="AO267" s="101"/>
      <c r="AP267" s="445"/>
      <c r="AQ267" s="101"/>
      <c r="AR267" s="115"/>
      <c r="AS267" s="341"/>
      <c r="AT267" s="115"/>
      <c r="AU267" s="341"/>
      <c r="AV267" s="115"/>
      <c r="AW267" s="341"/>
      <c r="AX267" s="115"/>
      <c r="AY267" s="341"/>
      <c r="AZ267" s="119"/>
      <c r="CD267" s="119"/>
    </row>
    <row r="268" ht="21.0" customHeight="1">
      <c r="A268" s="119"/>
      <c r="B268" s="90"/>
      <c r="C268" s="119"/>
      <c r="D268" s="332"/>
      <c r="E268" s="90"/>
      <c r="F268" s="92"/>
      <c r="G268" s="92"/>
      <c r="H268" s="92"/>
      <c r="I268" s="119"/>
      <c r="J268" s="119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119"/>
      <c r="V268" s="119"/>
      <c r="W268" s="119"/>
      <c r="X268" s="119"/>
      <c r="Y268" s="119"/>
      <c r="Z268" s="23"/>
      <c r="AA268" s="119"/>
      <c r="AB268" s="337"/>
      <c r="AC268" s="115"/>
      <c r="AD268" s="102"/>
      <c r="AE268" s="4"/>
      <c r="AF268" s="103"/>
      <c r="AG268" s="104"/>
      <c r="AH268" s="105"/>
      <c r="AI268" s="106"/>
      <c r="AJ268" s="109"/>
      <c r="AK268" s="111"/>
      <c r="AL268" s="338"/>
      <c r="AM268" s="339"/>
      <c r="AN268" s="340"/>
      <c r="AO268" s="101"/>
      <c r="AP268" s="445"/>
      <c r="AQ268" s="101"/>
      <c r="AR268" s="115"/>
      <c r="AS268" s="341"/>
      <c r="AT268" s="115"/>
      <c r="AU268" s="341"/>
      <c r="AV268" s="115"/>
      <c r="AW268" s="341"/>
      <c r="AX268" s="115"/>
      <c r="AY268" s="341"/>
      <c r="AZ268" s="119"/>
      <c r="CD268" s="119"/>
    </row>
    <row r="269" ht="21.0" customHeight="1">
      <c r="A269" s="119"/>
      <c r="B269" s="90"/>
      <c r="C269" s="119"/>
      <c r="D269" s="332"/>
      <c r="E269" s="90"/>
      <c r="F269" s="92"/>
      <c r="G269" s="92"/>
      <c r="H269" s="92"/>
      <c r="I269" s="119"/>
      <c r="J269" s="119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119"/>
      <c r="V269" s="119"/>
      <c r="W269" s="119"/>
      <c r="X269" s="119"/>
      <c r="Y269" s="119"/>
      <c r="Z269" s="23"/>
      <c r="AA269" s="119"/>
      <c r="AB269" s="337"/>
      <c r="AC269" s="115"/>
      <c r="AD269" s="102"/>
      <c r="AE269" s="4"/>
      <c r="AF269" s="103"/>
      <c r="AG269" s="104"/>
      <c r="AH269" s="105"/>
      <c r="AI269" s="106"/>
      <c r="AJ269" s="109"/>
      <c r="AK269" s="111"/>
      <c r="AL269" s="338"/>
      <c r="AM269" s="339"/>
      <c r="AN269" s="340"/>
      <c r="AO269" s="101"/>
      <c r="AP269" s="445"/>
      <c r="AQ269" s="101"/>
      <c r="AR269" s="115"/>
      <c r="AS269" s="341"/>
      <c r="AT269" s="115"/>
      <c r="AU269" s="341"/>
      <c r="AV269" s="115"/>
      <c r="AW269" s="341"/>
      <c r="AX269" s="115"/>
      <c r="AY269" s="341"/>
      <c r="AZ269" s="119"/>
      <c r="CD269" s="119"/>
    </row>
    <row r="270" ht="21.0" customHeight="1">
      <c r="A270" s="119"/>
      <c r="B270" s="90"/>
      <c r="C270" s="119"/>
      <c r="D270" s="332"/>
      <c r="E270" s="90"/>
      <c r="F270" s="92"/>
      <c r="G270" s="92"/>
      <c r="H270" s="92"/>
      <c r="I270" s="119"/>
      <c r="J270" s="119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119"/>
      <c r="V270" s="119"/>
      <c r="W270" s="119"/>
      <c r="X270" s="119"/>
      <c r="Y270" s="119"/>
      <c r="Z270" s="23"/>
      <c r="AA270" s="119"/>
      <c r="AB270" s="337"/>
      <c r="AC270" s="115"/>
      <c r="AD270" s="102"/>
      <c r="AE270" s="4"/>
      <c r="AF270" s="103"/>
      <c r="AG270" s="104"/>
      <c r="AH270" s="105"/>
      <c r="AI270" s="106"/>
      <c r="AJ270" s="109"/>
      <c r="AK270" s="111"/>
      <c r="AL270" s="338"/>
      <c r="AM270" s="339"/>
      <c r="AN270" s="340"/>
      <c r="AO270" s="101"/>
      <c r="AP270" s="445"/>
      <c r="AQ270" s="101"/>
      <c r="AR270" s="115"/>
      <c r="AS270" s="341"/>
      <c r="AT270" s="115"/>
      <c r="AU270" s="341"/>
      <c r="AV270" s="115"/>
      <c r="AW270" s="341"/>
      <c r="AX270" s="115"/>
      <c r="AY270" s="341"/>
      <c r="AZ270" s="119"/>
      <c r="CD270" s="119"/>
    </row>
    <row r="271" ht="21.0" customHeight="1">
      <c r="A271" s="119"/>
      <c r="B271" s="90"/>
      <c r="C271" s="119"/>
      <c r="D271" s="332"/>
      <c r="E271" s="90"/>
      <c r="F271" s="92"/>
      <c r="G271" s="92"/>
      <c r="H271" s="92"/>
      <c r="I271" s="119"/>
      <c r="J271" s="119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119"/>
      <c r="V271" s="119"/>
      <c r="W271" s="119"/>
      <c r="X271" s="119"/>
      <c r="Y271" s="119"/>
      <c r="Z271" s="23"/>
      <c r="AA271" s="119"/>
      <c r="AB271" s="337"/>
      <c r="AC271" s="115"/>
      <c r="AD271" s="102"/>
      <c r="AE271" s="4"/>
      <c r="AF271" s="103"/>
      <c r="AG271" s="104"/>
      <c r="AH271" s="105"/>
      <c r="AI271" s="106"/>
      <c r="AJ271" s="109"/>
      <c r="AK271" s="111"/>
      <c r="AL271" s="338"/>
      <c r="AM271" s="339"/>
      <c r="AN271" s="340"/>
      <c r="AO271" s="101"/>
      <c r="AP271" s="445"/>
      <c r="AQ271" s="101"/>
      <c r="AR271" s="115"/>
      <c r="AS271" s="341"/>
      <c r="AT271" s="115"/>
      <c r="AU271" s="341"/>
      <c r="AV271" s="115"/>
      <c r="AW271" s="341"/>
      <c r="AX271" s="115"/>
      <c r="AY271" s="341"/>
      <c r="AZ271" s="119"/>
      <c r="CD271" s="119"/>
    </row>
    <row r="272" ht="21.0" customHeight="1">
      <c r="A272" s="119"/>
      <c r="B272" s="90"/>
      <c r="C272" s="119"/>
      <c r="D272" s="332"/>
      <c r="E272" s="90"/>
      <c r="F272" s="92"/>
      <c r="G272" s="92"/>
      <c r="H272" s="92"/>
      <c r="I272" s="119"/>
      <c r="J272" s="119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119"/>
      <c r="V272" s="119"/>
      <c r="W272" s="119"/>
      <c r="X272" s="119"/>
      <c r="Y272" s="119"/>
      <c r="Z272" s="23"/>
      <c r="AA272" s="119"/>
      <c r="AB272" s="337"/>
      <c r="AC272" s="115"/>
      <c r="AD272" s="102"/>
      <c r="AE272" s="4"/>
      <c r="AF272" s="103"/>
      <c r="AG272" s="104"/>
      <c r="AH272" s="105"/>
      <c r="AI272" s="106"/>
      <c r="AJ272" s="109"/>
      <c r="AK272" s="111"/>
      <c r="AL272" s="338"/>
      <c r="AM272" s="339"/>
      <c r="AN272" s="340"/>
      <c r="AO272" s="101"/>
      <c r="AP272" s="445"/>
      <c r="AQ272" s="101"/>
      <c r="AR272" s="115"/>
      <c r="AS272" s="341"/>
      <c r="AT272" s="115"/>
      <c r="AU272" s="341"/>
      <c r="AV272" s="115"/>
      <c r="AW272" s="341"/>
      <c r="AX272" s="115"/>
      <c r="AY272" s="341"/>
      <c r="AZ272" s="119"/>
      <c r="CD272" s="119"/>
    </row>
    <row r="273" ht="21.0" customHeight="1">
      <c r="A273" s="119"/>
      <c r="B273" s="90"/>
      <c r="C273" s="119"/>
      <c r="D273" s="332"/>
      <c r="E273" s="90"/>
      <c r="F273" s="92"/>
      <c r="G273" s="92"/>
      <c r="H273" s="92"/>
      <c r="I273" s="119"/>
      <c r="J273" s="119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119"/>
      <c r="V273" s="119"/>
      <c r="W273" s="119"/>
      <c r="X273" s="119"/>
      <c r="Y273" s="119"/>
      <c r="Z273" s="23"/>
      <c r="AA273" s="119"/>
      <c r="AB273" s="337"/>
      <c r="AC273" s="115"/>
      <c r="AD273" s="102"/>
      <c r="AE273" s="4"/>
      <c r="AF273" s="103"/>
      <c r="AG273" s="104"/>
      <c r="AH273" s="105"/>
      <c r="AI273" s="106"/>
      <c r="AJ273" s="109"/>
      <c r="AK273" s="111"/>
      <c r="AL273" s="338"/>
      <c r="AM273" s="339"/>
      <c r="AN273" s="340"/>
      <c r="AO273" s="101"/>
      <c r="AP273" s="445"/>
      <c r="AQ273" s="101"/>
      <c r="AR273" s="115"/>
      <c r="AS273" s="341"/>
      <c r="AT273" s="115"/>
      <c r="AU273" s="341"/>
      <c r="AV273" s="115"/>
      <c r="AW273" s="341"/>
      <c r="AX273" s="115"/>
      <c r="AY273" s="341"/>
      <c r="AZ273" s="119"/>
      <c r="CD273" s="119"/>
    </row>
    <row r="274" ht="21.0" customHeight="1">
      <c r="A274" s="119"/>
      <c r="B274" s="90"/>
      <c r="C274" s="119"/>
      <c r="D274" s="332"/>
      <c r="E274" s="90"/>
      <c r="F274" s="92"/>
      <c r="G274" s="92"/>
      <c r="H274" s="92"/>
      <c r="I274" s="119"/>
      <c r="J274" s="119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119"/>
      <c r="V274" s="119"/>
      <c r="W274" s="119"/>
      <c r="X274" s="119"/>
      <c r="Y274" s="119"/>
      <c r="Z274" s="23"/>
      <c r="AA274" s="119"/>
      <c r="AB274" s="337"/>
      <c r="AC274" s="115"/>
      <c r="AD274" s="102"/>
      <c r="AE274" s="4"/>
      <c r="AF274" s="103"/>
      <c r="AG274" s="104"/>
      <c r="AH274" s="105"/>
      <c r="AI274" s="106"/>
      <c r="AJ274" s="109"/>
      <c r="AK274" s="111"/>
      <c r="AL274" s="338"/>
      <c r="AM274" s="339"/>
      <c r="AN274" s="340"/>
      <c r="AO274" s="101"/>
      <c r="AP274" s="445"/>
      <c r="AQ274" s="101"/>
      <c r="AR274" s="115"/>
      <c r="AS274" s="341"/>
      <c r="AT274" s="115"/>
      <c r="AU274" s="341"/>
      <c r="AV274" s="115"/>
      <c r="AW274" s="341"/>
      <c r="AX274" s="115"/>
      <c r="AY274" s="341"/>
      <c r="AZ274" s="119"/>
      <c r="CD274" s="119"/>
    </row>
    <row r="275" ht="21.0" customHeight="1">
      <c r="A275" s="119"/>
      <c r="B275" s="90"/>
      <c r="C275" s="119"/>
      <c r="D275" s="332"/>
      <c r="E275" s="90"/>
      <c r="F275" s="92"/>
      <c r="G275" s="92"/>
      <c r="H275" s="92"/>
      <c r="I275" s="119"/>
      <c r="J275" s="119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119"/>
      <c r="V275" s="119"/>
      <c r="W275" s="119"/>
      <c r="X275" s="119"/>
      <c r="Y275" s="119"/>
      <c r="Z275" s="23"/>
      <c r="AA275" s="119"/>
      <c r="AB275" s="337"/>
      <c r="AC275" s="115"/>
      <c r="AD275" s="102"/>
      <c r="AE275" s="4"/>
      <c r="AF275" s="103"/>
      <c r="AG275" s="104"/>
      <c r="AH275" s="105"/>
      <c r="AI275" s="106"/>
      <c r="AJ275" s="109"/>
      <c r="AK275" s="111"/>
      <c r="AL275" s="338"/>
      <c r="AM275" s="339"/>
      <c r="AN275" s="340"/>
      <c r="AO275" s="101"/>
      <c r="AP275" s="445"/>
      <c r="AQ275" s="101"/>
      <c r="AR275" s="115"/>
      <c r="AS275" s="341"/>
      <c r="AT275" s="115"/>
      <c r="AU275" s="341"/>
      <c r="AV275" s="115"/>
      <c r="AW275" s="341"/>
      <c r="AX275" s="115"/>
      <c r="AY275" s="341"/>
      <c r="AZ275" s="119"/>
      <c r="CD275" s="119"/>
    </row>
    <row r="276" ht="21.0" customHeight="1">
      <c r="A276" s="119"/>
      <c r="B276" s="90"/>
      <c r="C276" s="119"/>
      <c r="D276" s="332"/>
      <c r="E276" s="90"/>
      <c r="F276" s="92"/>
      <c r="G276" s="92"/>
      <c r="H276" s="92"/>
      <c r="I276" s="119"/>
      <c r="J276" s="119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119"/>
      <c r="V276" s="119"/>
      <c r="W276" s="119"/>
      <c r="X276" s="119"/>
      <c r="Y276" s="119"/>
      <c r="Z276" s="23"/>
      <c r="AA276" s="119"/>
      <c r="AB276" s="337"/>
      <c r="AC276" s="115"/>
      <c r="AD276" s="102"/>
      <c r="AE276" s="4"/>
      <c r="AF276" s="103"/>
      <c r="AG276" s="104"/>
      <c r="AH276" s="105"/>
      <c r="AI276" s="106"/>
      <c r="AJ276" s="109"/>
      <c r="AK276" s="111"/>
      <c r="AL276" s="338"/>
      <c r="AM276" s="339"/>
      <c r="AN276" s="340"/>
      <c r="AO276" s="101"/>
      <c r="AP276" s="445"/>
      <c r="AQ276" s="101"/>
      <c r="AR276" s="115"/>
      <c r="AS276" s="341"/>
      <c r="AT276" s="115"/>
      <c r="AU276" s="341"/>
      <c r="AV276" s="115"/>
      <c r="AW276" s="341"/>
      <c r="AX276" s="115"/>
      <c r="AY276" s="341"/>
      <c r="AZ276" s="119"/>
      <c r="CD276" s="119"/>
    </row>
    <row r="277" ht="21.0" customHeight="1">
      <c r="A277" s="119"/>
      <c r="B277" s="90"/>
      <c r="C277" s="119"/>
      <c r="D277" s="332"/>
      <c r="E277" s="90"/>
      <c r="F277" s="92"/>
      <c r="G277" s="92"/>
      <c r="H277" s="92"/>
      <c r="I277" s="119"/>
      <c r="J277" s="119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119"/>
      <c r="V277" s="119"/>
      <c r="W277" s="119"/>
      <c r="X277" s="119"/>
      <c r="Y277" s="119"/>
      <c r="Z277" s="23"/>
      <c r="AA277" s="119"/>
      <c r="AB277" s="337"/>
      <c r="AC277" s="115"/>
      <c r="AD277" s="102"/>
      <c r="AE277" s="4"/>
      <c r="AF277" s="103"/>
      <c r="AG277" s="104"/>
      <c r="AH277" s="105"/>
      <c r="AI277" s="106"/>
      <c r="AJ277" s="109"/>
      <c r="AK277" s="111"/>
      <c r="AL277" s="338"/>
      <c r="AM277" s="339"/>
      <c r="AN277" s="340"/>
      <c r="AO277" s="101"/>
      <c r="AP277" s="445"/>
      <c r="AQ277" s="101"/>
      <c r="AR277" s="115"/>
      <c r="AS277" s="341"/>
      <c r="AT277" s="115"/>
      <c r="AU277" s="341"/>
      <c r="AV277" s="115"/>
      <c r="AW277" s="341"/>
      <c r="AX277" s="115"/>
      <c r="AY277" s="341"/>
      <c r="AZ277" s="119"/>
      <c r="CD277" s="119"/>
    </row>
    <row r="278" ht="21.0" customHeight="1">
      <c r="A278" s="119"/>
      <c r="B278" s="90"/>
      <c r="C278" s="119"/>
      <c r="D278" s="332"/>
      <c r="E278" s="90"/>
      <c r="F278" s="92"/>
      <c r="G278" s="92"/>
      <c r="H278" s="92"/>
      <c r="I278" s="119"/>
      <c r="J278" s="119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119"/>
      <c r="V278" s="119"/>
      <c r="W278" s="119"/>
      <c r="X278" s="119"/>
      <c r="Y278" s="119"/>
      <c r="Z278" s="23"/>
      <c r="AA278" s="119"/>
      <c r="AB278" s="337"/>
      <c r="AC278" s="115"/>
      <c r="AD278" s="102"/>
      <c r="AE278" s="4"/>
      <c r="AF278" s="103"/>
      <c r="AG278" s="104"/>
      <c r="AH278" s="105"/>
      <c r="AI278" s="106"/>
      <c r="AJ278" s="109"/>
      <c r="AK278" s="111"/>
      <c r="AL278" s="338"/>
      <c r="AM278" s="339"/>
      <c r="AN278" s="340"/>
      <c r="AO278" s="101"/>
      <c r="AP278" s="445"/>
      <c r="AQ278" s="101"/>
      <c r="AR278" s="115"/>
      <c r="AS278" s="341"/>
      <c r="AT278" s="115"/>
      <c r="AU278" s="341"/>
      <c r="AV278" s="115"/>
      <c r="AW278" s="341"/>
      <c r="AX278" s="115"/>
      <c r="AY278" s="341"/>
      <c r="AZ278" s="119"/>
      <c r="CD278" s="119"/>
    </row>
    <row r="279" ht="21.0" customHeight="1">
      <c r="A279" s="119"/>
      <c r="B279" s="90"/>
      <c r="C279" s="119"/>
      <c r="D279" s="332"/>
      <c r="E279" s="90"/>
      <c r="F279" s="92"/>
      <c r="G279" s="92"/>
      <c r="H279" s="92"/>
      <c r="I279" s="119"/>
      <c r="J279" s="119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119"/>
      <c r="V279" s="119"/>
      <c r="W279" s="119"/>
      <c r="X279" s="119"/>
      <c r="Y279" s="119"/>
      <c r="Z279" s="23"/>
      <c r="AA279" s="119"/>
      <c r="AB279" s="337"/>
      <c r="AC279" s="115"/>
      <c r="AD279" s="102"/>
      <c r="AE279" s="4"/>
      <c r="AF279" s="103"/>
      <c r="AG279" s="104"/>
      <c r="AH279" s="105"/>
      <c r="AI279" s="106"/>
      <c r="AJ279" s="109"/>
      <c r="AK279" s="111"/>
      <c r="AL279" s="338"/>
      <c r="AM279" s="339"/>
      <c r="AN279" s="340"/>
      <c r="AO279" s="101"/>
      <c r="AP279" s="445"/>
      <c r="AQ279" s="101"/>
      <c r="AR279" s="115"/>
      <c r="AS279" s="341"/>
      <c r="AT279" s="115"/>
      <c r="AU279" s="341"/>
      <c r="AV279" s="115"/>
      <c r="AW279" s="341"/>
      <c r="AX279" s="115"/>
      <c r="AY279" s="341"/>
      <c r="AZ279" s="119"/>
      <c r="CD279" s="119"/>
    </row>
    <row r="280" ht="21.0" customHeight="1">
      <c r="A280" s="119"/>
      <c r="B280" s="90"/>
      <c r="C280" s="119"/>
      <c r="D280" s="332"/>
      <c r="E280" s="90"/>
      <c r="F280" s="92"/>
      <c r="G280" s="92"/>
      <c r="H280" s="92"/>
      <c r="I280" s="119"/>
      <c r="J280" s="119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119"/>
      <c r="V280" s="119"/>
      <c r="W280" s="119"/>
      <c r="X280" s="119"/>
      <c r="Y280" s="119"/>
      <c r="Z280" s="23"/>
      <c r="AA280" s="119"/>
      <c r="AB280" s="337"/>
      <c r="AC280" s="115"/>
      <c r="AD280" s="102"/>
      <c r="AE280" s="4"/>
      <c r="AF280" s="103"/>
      <c r="AG280" s="104"/>
      <c r="AH280" s="105"/>
      <c r="AI280" s="106"/>
      <c r="AJ280" s="109"/>
      <c r="AK280" s="111"/>
      <c r="AL280" s="338"/>
      <c r="AM280" s="339"/>
      <c r="AN280" s="340"/>
      <c r="AO280" s="101"/>
      <c r="AP280" s="445"/>
      <c r="AQ280" s="101"/>
      <c r="AR280" s="115"/>
      <c r="AS280" s="341"/>
      <c r="AT280" s="115"/>
      <c r="AU280" s="341"/>
      <c r="AV280" s="115"/>
      <c r="AW280" s="341"/>
      <c r="AX280" s="115"/>
      <c r="AY280" s="341"/>
      <c r="AZ280" s="119"/>
      <c r="CD280" s="119"/>
    </row>
    <row r="281" ht="21.0" customHeight="1">
      <c r="A281" s="119"/>
      <c r="B281" s="90"/>
      <c r="C281" s="119"/>
      <c r="D281" s="332"/>
      <c r="E281" s="90"/>
      <c r="F281" s="92"/>
      <c r="G281" s="92"/>
      <c r="H281" s="92"/>
      <c r="I281" s="119"/>
      <c r="J281" s="119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119"/>
      <c r="V281" s="119"/>
      <c r="W281" s="119"/>
      <c r="X281" s="119"/>
      <c r="Y281" s="119"/>
      <c r="Z281" s="23"/>
      <c r="AA281" s="119"/>
      <c r="AB281" s="337"/>
      <c r="AC281" s="115"/>
      <c r="AD281" s="102"/>
      <c r="AE281" s="4"/>
      <c r="AF281" s="103"/>
      <c r="AG281" s="104"/>
      <c r="AH281" s="105"/>
      <c r="AI281" s="106"/>
      <c r="AJ281" s="109"/>
      <c r="AK281" s="111"/>
      <c r="AL281" s="338"/>
      <c r="AM281" s="339"/>
      <c r="AN281" s="340"/>
      <c r="AO281" s="101"/>
      <c r="AP281" s="445"/>
      <c r="AQ281" s="101"/>
      <c r="AR281" s="115"/>
      <c r="AS281" s="341"/>
      <c r="AT281" s="115"/>
      <c r="AU281" s="341"/>
      <c r="AV281" s="115"/>
      <c r="AW281" s="341"/>
      <c r="AX281" s="115"/>
      <c r="AY281" s="341"/>
      <c r="AZ281" s="119"/>
      <c r="CD281" s="119"/>
    </row>
    <row r="282" ht="21.0" customHeight="1">
      <c r="A282" s="119"/>
      <c r="B282" s="90"/>
      <c r="C282" s="119"/>
      <c r="D282" s="332"/>
      <c r="E282" s="90"/>
      <c r="F282" s="92"/>
      <c r="G282" s="92"/>
      <c r="H282" s="92"/>
      <c r="I282" s="119"/>
      <c r="J282" s="119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119"/>
      <c r="V282" s="119"/>
      <c r="W282" s="119"/>
      <c r="X282" s="119"/>
      <c r="Y282" s="119"/>
      <c r="Z282" s="23"/>
      <c r="AA282" s="119"/>
      <c r="AB282" s="337"/>
      <c r="AC282" s="115"/>
      <c r="AD282" s="102"/>
      <c r="AE282" s="4"/>
      <c r="AF282" s="103"/>
      <c r="AG282" s="104"/>
      <c r="AH282" s="105"/>
      <c r="AI282" s="106"/>
      <c r="AJ282" s="109"/>
      <c r="AK282" s="111"/>
      <c r="AL282" s="338"/>
      <c r="AM282" s="339"/>
      <c r="AN282" s="340"/>
      <c r="AO282" s="101"/>
      <c r="AP282" s="445"/>
      <c r="AQ282" s="101"/>
      <c r="AR282" s="115"/>
      <c r="AS282" s="341"/>
      <c r="AT282" s="115"/>
      <c r="AU282" s="341"/>
      <c r="AV282" s="115"/>
      <c r="AW282" s="341"/>
      <c r="AX282" s="115"/>
      <c r="AY282" s="341"/>
      <c r="AZ282" s="119"/>
      <c r="CD282" s="119"/>
    </row>
    <row r="283" ht="21.0" customHeight="1">
      <c r="A283" s="119"/>
      <c r="B283" s="90"/>
      <c r="C283" s="119"/>
      <c r="D283" s="332"/>
      <c r="E283" s="90"/>
      <c r="F283" s="92"/>
      <c r="G283" s="92"/>
      <c r="H283" s="92"/>
      <c r="I283" s="119"/>
      <c r="J283" s="119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119"/>
      <c r="V283" s="119"/>
      <c r="W283" s="119"/>
      <c r="X283" s="119"/>
      <c r="Y283" s="119"/>
      <c r="Z283" s="23"/>
      <c r="AA283" s="119"/>
      <c r="AB283" s="337"/>
      <c r="AC283" s="115"/>
      <c r="AD283" s="102"/>
      <c r="AE283" s="4"/>
      <c r="AF283" s="103"/>
      <c r="AG283" s="104"/>
      <c r="AH283" s="105"/>
      <c r="AI283" s="106"/>
      <c r="AJ283" s="109"/>
      <c r="AK283" s="111"/>
      <c r="AL283" s="338"/>
      <c r="AM283" s="339"/>
      <c r="AN283" s="340"/>
      <c r="AO283" s="101"/>
      <c r="AP283" s="445"/>
      <c r="AQ283" s="101"/>
      <c r="AR283" s="115"/>
      <c r="AS283" s="341"/>
      <c r="AT283" s="115"/>
      <c r="AU283" s="341"/>
      <c r="AV283" s="115"/>
      <c r="AW283" s="341"/>
      <c r="AX283" s="115"/>
      <c r="AY283" s="341"/>
      <c r="AZ283" s="119"/>
      <c r="CD283" s="119"/>
    </row>
    <row r="284" ht="21.0" customHeight="1">
      <c r="A284" s="119"/>
      <c r="B284" s="90"/>
      <c r="C284" s="119"/>
      <c r="D284" s="332"/>
      <c r="E284" s="90"/>
      <c r="F284" s="92"/>
      <c r="G284" s="92"/>
      <c r="H284" s="92"/>
      <c r="I284" s="119"/>
      <c r="J284" s="119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119"/>
      <c r="V284" s="119"/>
      <c r="W284" s="119"/>
      <c r="X284" s="119"/>
      <c r="Y284" s="119"/>
      <c r="Z284" s="23"/>
      <c r="AA284" s="119"/>
      <c r="AB284" s="337"/>
      <c r="AC284" s="115"/>
      <c r="AD284" s="102"/>
      <c r="AE284" s="4"/>
      <c r="AF284" s="103"/>
      <c r="AG284" s="104"/>
      <c r="AH284" s="105"/>
      <c r="AI284" s="106"/>
      <c r="AJ284" s="109"/>
      <c r="AK284" s="111"/>
      <c r="AL284" s="338"/>
      <c r="AM284" s="339"/>
      <c r="AN284" s="340"/>
      <c r="AO284" s="101"/>
      <c r="AP284" s="445"/>
      <c r="AQ284" s="101"/>
      <c r="AR284" s="115"/>
      <c r="AS284" s="341"/>
      <c r="AT284" s="115"/>
      <c r="AU284" s="341"/>
      <c r="AV284" s="115"/>
      <c r="AW284" s="341"/>
      <c r="AX284" s="115"/>
      <c r="AY284" s="341"/>
      <c r="AZ284" s="119"/>
      <c r="CD284" s="119"/>
    </row>
    <row r="285" ht="21.0" customHeight="1">
      <c r="A285" s="119"/>
      <c r="B285" s="90"/>
      <c r="C285" s="119"/>
      <c r="D285" s="332"/>
      <c r="E285" s="90"/>
      <c r="F285" s="92"/>
      <c r="G285" s="92"/>
      <c r="H285" s="92"/>
      <c r="I285" s="119"/>
      <c r="J285" s="119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119"/>
      <c r="V285" s="119"/>
      <c r="W285" s="119"/>
      <c r="X285" s="119"/>
      <c r="Y285" s="119"/>
      <c r="Z285" s="23"/>
      <c r="AA285" s="119"/>
      <c r="AB285" s="337"/>
      <c r="AC285" s="115"/>
      <c r="AD285" s="102"/>
      <c r="AE285" s="4"/>
      <c r="AF285" s="103"/>
      <c r="AG285" s="104"/>
      <c r="AH285" s="105"/>
      <c r="AI285" s="106"/>
      <c r="AJ285" s="109"/>
      <c r="AK285" s="111"/>
      <c r="AL285" s="338"/>
      <c r="AM285" s="339"/>
      <c r="AN285" s="340"/>
      <c r="AO285" s="101"/>
      <c r="AP285" s="445"/>
      <c r="AQ285" s="101"/>
      <c r="AR285" s="115"/>
      <c r="AS285" s="341"/>
      <c r="AT285" s="115"/>
      <c r="AU285" s="341"/>
      <c r="AV285" s="115"/>
      <c r="AW285" s="341"/>
      <c r="AX285" s="115"/>
      <c r="AY285" s="341"/>
      <c r="AZ285" s="119"/>
      <c r="CD285" s="119"/>
    </row>
    <row r="286" ht="21.0" customHeight="1">
      <c r="A286" s="119"/>
      <c r="B286" s="90"/>
      <c r="C286" s="119"/>
      <c r="D286" s="332"/>
      <c r="E286" s="90"/>
      <c r="F286" s="92"/>
      <c r="G286" s="92"/>
      <c r="H286" s="92"/>
      <c r="I286" s="119"/>
      <c r="J286" s="119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119"/>
      <c r="V286" s="119"/>
      <c r="W286" s="119"/>
      <c r="X286" s="119"/>
      <c r="Y286" s="119"/>
      <c r="Z286" s="23"/>
      <c r="AA286" s="119"/>
      <c r="AB286" s="337"/>
      <c r="AC286" s="115"/>
      <c r="AD286" s="102"/>
      <c r="AE286" s="4"/>
      <c r="AF286" s="103"/>
      <c r="AG286" s="104"/>
      <c r="AH286" s="105"/>
      <c r="AI286" s="106"/>
      <c r="AJ286" s="109"/>
      <c r="AK286" s="111"/>
      <c r="AL286" s="338"/>
      <c r="AM286" s="339"/>
      <c r="AN286" s="340"/>
      <c r="AO286" s="101"/>
      <c r="AP286" s="445"/>
      <c r="AQ286" s="101"/>
      <c r="AR286" s="115"/>
      <c r="AS286" s="341"/>
      <c r="AT286" s="115"/>
      <c r="AU286" s="341"/>
      <c r="AV286" s="115"/>
      <c r="AW286" s="341"/>
      <c r="AX286" s="115"/>
      <c r="AY286" s="341"/>
      <c r="AZ286" s="119"/>
      <c r="CD286" s="119"/>
    </row>
    <row r="287" ht="21.0" customHeight="1">
      <c r="A287" s="119"/>
      <c r="B287" s="90"/>
      <c r="C287" s="119"/>
      <c r="D287" s="332"/>
      <c r="E287" s="90"/>
      <c r="F287" s="92"/>
      <c r="G287" s="92"/>
      <c r="H287" s="92"/>
      <c r="I287" s="119"/>
      <c r="J287" s="119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119"/>
      <c r="V287" s="119"/>
      <c r="W287" s="119"/>
      <c r="X287" s="119"/>
      <c r="Y287" s="119"/>
      <c r="Z287" s="23"/>
      <c r="AA287" s="119"/>
      <c r="AB287" s="337"/>
      <c r="AC287" s="115"/>
      <c r="AD287" s="102"/>
      <c r="AE287" s="4"/>
      <c r="AF287" s="103"/>
      <c r="AG287" s="104"/>
      <c r="AH287" s="105"/>
      <c r="AI287" s="106"/>
      <c r="AJ287" s="109"/>
      <c r="AK287" s="111"/>
      <c r="AL287" s="338"/>
      <c r="AM287" s="339"/>
      <c r="AN287" s="340"/>
      <c r="AO287" s="101"/>
      <c r="AP287" s="445"/>
      <c r="AQ287" s="101"/>
      <c r="AR287" s="115"/>
      <c r="AS287" s="341"/>
      <c r="AT287" s="115"/>
      <c r="AU287" s="341"/>
      <c r="AV287" s="115"/>
      <c r="AW287" s="341"/>
      <c r="AX287" s="115"/>
      <c r="AY287" s="341"/>
      <c r="AZ287" s="119"/>
      <c r="CD287" s="119"/>
    </row>
    <row r="288" ht="21.0" customHeight="1">
      <c r="A288" s="119"/>
      <c r="B288" s="90"/>
      <c r="C288" s="119"/>
      <c r="D288" s="332"/>
      <c r="E288" s="90"/>
      <c r="F288" s="92"/>
      <c r="G288" s="92"/>
      <c r="H288" s="92"/>
      <c r="I288" s="119"/>
      <c r="J288" s="119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119"/>
      <c r="V288" s="119"/>
      <c r="W288" s="119"/>
      <c r="X288" s="119"/>
      <c r="Y288" s="119"/>
      <c r="Z288" s="23"/>
      <c r="AA288" s="119"/>
      <c r="AB288" s="337"/>
      <c r="AC288" s="115"/>
      <c r="AD288" s="102"/>
      <c r="AE288" s="4"/>
      <c r="AF288" s="103"/>
      <c r="AG288" s="104"/>
      <c r="AH288" s="105"/>
      <c r="AI288" s="106"/>
      <c r="AJ288" s="109"/>
      <c r="AK288" s="111"/>
      <c r="AL288" s="338"/>
      <c r="AM288" s="339"/>
      <c r="AN288" s="340"/>
      <c r="AO288" s="101"/>
      <c r="AP288" s="445"/>
      <c r="AQ288" s="101"/>
      <c r="AR288" s="115"/>
      <c r="AS288" s="341"/>
      <c r="AT288" s="115"/>
      <c r="AU288" s="341"/>
      <c r="AV288" s="115"/>
      <c r="AW288" s="341"/>
      <c r="AX288" s="115"/>
      <c r="AY288" s="341"/>
      <c r="AZ288" s="119"/>
      <c r="CD288" s="119"/>
    </row>
    <row r="289" ht="21.0" customHeight="1">
      <c r="A289" s="119"/>
      <c r="B289" s="90"/>
      <c r="C289" s="119"/>
      <c r="D289" s="332"/>
      <c r="E289" s="90"/>
      <c r="F289" s="92"/>
      <c r="G289" s="92"/>
      <c r="H289" s="92"/>
      <c r="I289" s="119"/>
      <c r="J289" s="119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119"/>
      <c r="V289" s="119"/>
      <c r="W289" s="119"/>
      <c r="X289" s="119"/>
      <c r="Y289" s="119"/>
      <c r="Z289" s="23"/>
      <c r="AA289" s="119"/>
      <c r="AB289" s="337"/>
      <c r="AC289" s="115"/>
      <c r="AD289" s="102"/>
      <c r="AE289" s="4"/>
      <c r="AF289" s="103"/>
      <c r="AG289" s="104"/>
      <c r="AH289" s="105"/>
      <c r="AI289" s="106"/>
      <c r="AJ289" s="109"/>
      <c r="AK289" s="111"/>
      <c r="AL289" s="338"/>
      <c r="AM289" s="339"/>
      <c r="AN289" s="340"/>
      <c r="AO289" s="101"/>
      <c r="AP289" s="445"/>
      <c r="AQ289" s="101"/>
      <c r="AR289" s="115"/>
      <c r="AS289" s="341"/>
      <c r="AT289" s="115"/>
      <c r="AU289" s="341"/>
      <c r="AV289" s="115"/>
      <c r="AW289" s="341"/>
      <c r="AX289" s="115"/>
      <c r="AY289" s="341"/>
      <c r="AZ289" s="119"/>
      <c r="CD289" s="119"/>
    </row>
    <row r="290" ht="21.0" customHeight="1">
      <c r="A290" s="119"/>
      <c r="B290" s="90"/>
      <c r="C290" s="119"/>
      <c r="D290" s="332"/>
      <c r="E290" s="90"/>
      <c r="F290" s="92"/>
      <c r="G290" s="92"/>
      <c r="H290" s="92"/>
      <c r="I290" s="119"/>
      <c r="J290" s="119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119"/>
      <c r="V290" s="119"/>
      <c r="W290" s="119"/>
      <c r="X290" s="119"/>
      <c r="Y290" s="119"/>
      <c r="Z290" s="23"/>
      <c r="AA290" s="119"/>
      <c r="AB290" s="337"/>
      <c r="AC290" s="115"/>
      <c r="AD290" s="102"/>
      <c r="AE290" s="4"/>
      <c r="AF290" s="103"/>
      <c r="AG290" s="104"/>
      <c r="AH290" s="105"/>
      <c r="AI290" s="106"/>
      <c r="AJ290" s="109"/>
      <c r="AK290" s="111"/>
      <c r="AL290" s="338"/>
      <c r="AM290" s="339"/>
      <c r="AN290" s="340"/>
      <c r="AO290" s="101"/>
      <c r="AP290" s="445"/>
      <c r="AQ290" s="101"/>
      <c r="AR290" s="115"/>
      <c r="AS290" s="341"/>
      <c r="AT290" s="115"/>
      <c r="AU290" s="341"/>
      <c r="AV290" s="115"/>
      <c r="AW290" s="341"/>
      <c r="AX290" s="115"/>
      <c r="AY290" s="341"/>
      <c r="AZ290" s="119"/>
      <c r="CD290" s="119"/>
    </row>
    <row r="291" ht="21.0" customHeight="1">
      <c r="A291" s="119"/>
      <c r="B291" s="90"/>
      <c r="C291" s="119"/>
      <c r="D291" s="332"/>
      <c r="E291" s="90"/>
      <c r="F291" s="92"/>
      <c r="G291" s="92"/>
      <c r="H291" s="92"/>
      <c r="I291" s="119"/>
      <c r="J291" s="119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119"/>
      <c r="V291" s="119"/>
      <c r="W291" s="119"/>
      <c r="X291" s="119"/>
      <c r="Y291" s="119"/>
      <c r="Z291" s="23"/>
      <c r="AA291" s="119"/>
      <c r="AB291" s="337"/>
      <c r="AC291" s="115"/>
      <c r="AD291" s="102"/>
      <c r="AE291" s="4"/>
      <c r="AF291" s="103"/>
      <c r="AG291" s="104"/>
      <c r="AH291" s="105"/>
      <c r="AI291" s="106"/>
      <c r="AJ291" s="109"/>
      <c r="AK291" s="111"/>
      <c r="AL291" s="338"/>
      <c r="AM291" s="339"/>
      <c r="AN291" s="340"/>
      <c r="AO291" s="101"/>
      <c r="AP291" s="445"/>
      <c r="AQ291" s="101"/>
      <c r="AR291" s="115"/>
      <c r="AS291" s="341"/>
      <c r="AT291" s="115"/>
      <c r="AU291" s="341"/>
      <c r="AV291" s="115"/>
      <c r="AW291" s="341"/>
      <c r="AX291" s="115"/>
      <c r="AY291" s="341"/>
      <c r="AZ291" s="119"/>
      <c r="CD291" s="119"/>
    </row>
    <row r="292" ht="21.0" customHeight="1">
      <c r="A292" s="119"/>
      <c r="B292" s="90"/>
      <c r="C292" s="119"/>
      <c r="D292" s="332"/>
      <c r="E292" s="90"/>
      <c r="F292" s="92"/>
      <c r="G292" s="92"/>
      <c r="H292" s="92"/>
      <c r="I292" s="119"/>
      <c r="J292" s="119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119"/>
      <c r="V292" s="119"/>
      <c r="W292" s="119"/>
      <c r="X292" s="119"/>
      <c r="Y292" s="119"/>
      <c r="Z292" s="23"/>
      <c r="AA292" s="119"/>
      <c r="AB292" s="337"/>
      <c r="AC292" s="115"/>
      <c r="AD292" s="102"/>
      <c r="AE292" s="4"/>
      <c r="AF292" s="103"/>
      <c r="AG292" s="104"/>
      <c r="AH292" s="105"/>
      <c r="AI292" s="106"/>
      <c r="AJ292" s="109"/>
      <c r="AK292" s="111"/>
      <c r="AL292" s="338"/>
      <c r="AM292" s="339"/>
      <c r="AN292" s="340"/>
      <c r="AO292" s="101"/>
      <c r="AP292" s="445"/>
      <c r="AQ292" s="101"/>
      <c r="AR292" s="115"/>
      <c r="AS292" s="341"/>
      <c r="AT292" s="115"/>
      <c r="AU292" s="341"/>
      <c r="AV292" s="115"/>
      <c r="AW292" s="341"/>
      <c r="AX292" s="115"/>
      <c r="AY292" s="341"/>
      <c r="AZ292" s="119"/>
      <c r="CD292" s="119"/>
    </row>
    <row r="293" ht="21.0" customHeight="1">
      <c r="A293" s="119"/>
      <c r="B293" s="90"/>
      <c r="C293" s="119"/>
      <c r="D293" s="332"/>
      <c r="E293" s="90"/>
      <c r="F293" s="92"/>
      <c r="G293" s="92"/>
      <c r="H293" s="92"/>
      <c r="I293" s="119"/>
      <c r="J293" s="119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119"/>
      <c r="V293" s="119"/>
      <c r="W293" s="119"/>
      <c r="X293" s="119"/>
      <c r="Y293" s="119"/>
      <c r="Z293" s="23"/>
      <c r="AA293" s="119"/>
      <c r="AB293" s="337"/>
      <c r="AC293" s="115"/>
      <c r="AD293" s="102"/>
      <c r="AE293" s="4"/>
      <c r="AF293" s="103"/>
      <c r="AG293" s="104"/>
      <c r="AH293" s="105"/>
      <c r="AI293" s="106"/>
      <c r="AJ293" s="109"/>
      <c r="AK293" s="111"/>
      <c r="AL293" s="338"/>
      <c r="AM293" s="339"/>
      <c r="AN293" s="340"/>
      <c r="AO293" s="101"/>
      <c r="AP293" s="445"/>
      <c r="AQ293" s="101"/>
      <c r="AR293" s="115"/>
      <c r="AS293" s="341"/>
      <c r="AT293" s="115"/>
      <c r="AU293" s="341"/>
      <c r="AV293" s="115"/>
      <c r="AW293" s="341"/>
      <c r="AX293" s="115"/>
      <c r="AY293" s="341"/>
      <c r="AZ293" s="119"/>
      <c r="CD293" s="119"/>
    </row>
    <row r="294" ht="21.0" customHeight="1">
      <c r="A294" s="119"/>
      <c r="B294" s="90"/>
      <c r="C294" s="119"/>
      <c r="D294" s="332"/>
      <c r="E294" s="90"/>
      <c r="F294" s="92"/>
      <c r="G294" s="92"/>
      <c r="H294" s="92"/>
      <c r="I294" s="119"/>
      <c r="J294" s="119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119"/>
      <c r="V294" s="119"/>
      <c r="W294" s="119"/>
      <c r="X294" s="119"/>
      <c r="Y294" s="119"/>
      <c r="Z294" s="23"/>
      <c r="AA294" s="119"/>
      <c r="AB294" s="337"/>
      <c r="AC294" s="115"/>
      <c r="AD294" s="102"/>
      <c r="AE294" s="4"/>
      <c r="AF294" s="103"/>
      <c r="AG294" s="104"/>
      <c r="AH294" s="105"/>
      <c r="AI294" s="106"/>
      <c r="AJ294" s="109"/>
      <c r="AK294" s="111"/>
      <c r="AL294" s="338"/>
      <c r="AM294" s="339"/>
      <c r="AN294" s="340"/>
      <c r="AO294" s="101"/>
      <c r="AP294" s="445"/>
      <c r="AQ294" s="101"/>
      <c r="AR294" s="115"/>
      <c r="AS294" s="341"/>
      <c r="AT294" s="115"/>
      <c r="AU294" s="341"/>
      <c r="AV294" s="115"/>
      <c r="AW294" s="341"/>
      <c r="AX294" s="115"/>
      <c r="AY294" s="341"/>
      <c r="AZ294" s="119"/>
      <c r="CD294" s="119"/>
    </row>
    <row r="295" ht="21.0" customHeight="1">
      <c r="A295" s="119"/>
      <c r="B295" s="90"/>
      <c r="C295" s="119"/>
      <c r="D295" s="332"/>
      <c r="E295" s="90"/>
      <c r="F295" s="92"/>
      <c r="G295" s="92"/>
      <c r="H295" s="92"/>
      <c r="I295" s="119"/>
      <c r="J295" s="119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119"/>
      <c r="V295" s="119"/>
      <c r="W295" s="119"/>
      <c r="X295" s="119"/>
      <c r="Y295" s="119"/>
      <c r="Z295" s="23"/>
      <c r="AA295" s="119"/>
      <c r="AB295" s="337"/>
      <c r="AC295" s="115"/>
      <c r="AD295" s="102"/>
      <c r="AE295" s="4"/>
      <c r="AF295" s="103"/>
      <c r="AG295" s="104"/>
      <c r="AH295" s="105"/>
      <c r="AI295" s="106"/>
      <c r="AJ295" s="109"/>
      <c r="AK295" s="111"/>
      <c r="AL295" s="338"/>
      <c r="AM295" s="339"/>
      <c r="AN295" s="340"/>
      <c r="AO295" s="101"/>
      <c r="AP295" s="445"/>
      <c r="AQ295" s="101"/>
      <c r="AR295" s="115"/>
      <c r="AS295" s="341"/>
      <c r="AT295" s="115"/>
      <c r="AU295" s="341"/>
      <c r="AV295" s="115"/>
      <c r="AW295" s="341"/>
      <c r="AX295" s="115"/>
      <c r="AY295" s="341"/>
      <c r="AZ295" s="119"/>
      <c r="CD295" s="119"/>
    </row>
    <row r="296" ht="21.0" customHeight="1">
      <c r="A296" s="119"/>
      <c r="B296" s="90"/>
      <c r="C296" s="119"/>
      <c r="D296" s="332"/>
      <c r="E296" s="90"/>
      <c r="F296" s="92"/>
      <c r="G296" s="92"/>
      <c r="H296" s="92"/>
      <c r="I296" s="119"/>
      <c r="J296" s="119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119"/>
      <c r="V296" s="119"/>
      <c r="W296" s="119"/>
      <c r="X296" s="119"/>
      <c r="Y296" s="119"/>
      <c r="Z296" s="23"/>
      <c r="AA296" s="119"/>
      <c r="AB296" s="337"/>
      <c r="AC296" s="115"/>
      <c r="AD296" s="102"/>
      <c r="AE296" s="4"/>
      <c r="AF296" s="103"/>
      <c r="AG296" s="104"/>
      <c r="AH296" s="105"/>
      <c r="AI296" s="106"/>
      <c r="AJ296" s="109"/>
      <c r="AK296" s="111"/>
      <c r="AL296" s="338"/>
      <c r="AM296" s="339"/>
      <c r="AN296" s="340"/>
      <c r="AO296" s="101"/>
      <c r="AP296" s="445"/>
      <c r="AQ296" s="101"/>
      <c r="AR296" s="115"/>
      <c r="AS296" s="341"/>
      <c r="AT296" s="115"/>
      <c r="AU296" s="341"/>
      <c r="AV296" s="115"/>
      <c r="AW296" s="341"/>
      <c r="AX296" s="115"/>
      <c r="AY296" s="341"/>
      <c r="AZ296" s="119"/>
      <c r="CD296" s="119"/>
    </row>
    <row r="297" ht="21.0" customHeight="1">
      <c r="A297" s="119"/>
      <c r="B297" s="90"/>
      <c r="C297" s="119"/>
      <c r="D297" s="332"/>
      <c r="E297" s="90"/>
      <c r="F297" s="92"/>
      <c r="G297" s="92"/>
      <c r="H297" s="92"/>
      <c r="I297" s="119"/>
      <c r="J297" s="119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119"/>
      <c r="V297" s="119"/>
      <c r="W297" s="119"/>
      <c r="X297" s="119"/>
      <c r="Y297" s="119"/>
      <c r="Z297" s="23"/>
      <c r="AA297" s="119"/>
      <c r="AB297" s="337"/>
      <c r="AC297" s="115"/>
      <c r="AD297" s="102"/>
      <c r="AE297" s="4"/>
      <c r="AF297" s="103"/>
      <c r="AG297" s="104"/>
      <c r="AH297" s="105"/>
      <c r="AI297" s="106"/>
      <c r="AJ297" s="109"/>
      <c r="AK297" s="111"/>
      <c r="AL297" s="338"/>
      <c r="AM297" s="339"/>
      <c r="AN297" s="340"/>
      <c r="AO297" s="101"/>
      <c r="AP297" s="445"/>
      <c r="AQ297" s="101"/>
      <c r="AR297" s="115"/>
      <c r="AS297" s="341"/>
      <c r="AT297" s="115"/>
      <c r="AU297" s="341"/>
      <c r="AV297" s="115"/>
      <c r="AW297" s="341"/>
      <c r="AX297" s="115"/>
      <c r="AY297" s="341"/>
      <c r="AZ297" s="119"/>
      <c r="CD297" s="119"/>
    </row>
    <row r="298" ht="21.0" customHeight="1">
      <c r="A298" s="119"/>
      <c r="B298" s="90"/>
      <c r="C298" s="119"/>
      <c r="D298" s="332"/>
      <c r="E298" s="90"/>
      <c r="F298" s="92"/>
      <c r="G298" s="92"/>
      <c r="H298" s="92"/>
      <c r="I298" s="119"/>
      <c r="J298" s="119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119"/>
      <c r="V298" s="119"/>
      <c r="W298" s="119"/>
      <c r="X298" s="119"/>
      <c r="Y298" s="119"/>
      <c r="Z298" s="23"/>
      <c r="AA298" s="119"/>
      <c r="AB298" s="337"/>
      <c r="AC298" s="115"/>
      <c r="AD298" s="102"/>
      <c r="AE298" s="4"/>
      <c r="AF298" s="103"/>
      <c r="AG298" s="104"/>
      <c r="AH298" s="105"/>
      <c r="AI298" s="106"/>
      <c r="AJ298" s="109"/>
      <c r="AK298" s="111"/>
      <c r="AL298" s="338"/>
      <c r="AM298" s="339"/>
      <c r="AN298" s="340"/>
      <c r="AO298" s="101"/>
      <c r="AP298" s="445"/>
      <c r="AQ298" s="101"/>
      <c r="AR298" s="115"/>
      <c r="AS298" s="341"/>
      <c r="AT298" s="115"/>
      <c r="AU298" s="341"/>
      <c r="AV298" s="115"/>
      <c r="AW298" s="341"/>
      <c r="AX298" s="115"/>
      <c r="AY298" s="341"/>
      <c r="AZ298" s="119"/>
      <c r="CD298" s="119"/>
    </row>
    <row r="299" ht="21.0" customHeight="1">
      <c r="A299" s="119"/>
      <c r="B299" s="90"/>
      <c r="C299" s="119"/>
      <c r="D299" s="332"/>
      <c r="E299" s="90"/>
      <c r="F299" s="92"/>
      <c r="G299" s="92"/>
      <c r="H299" s="92"/>
      <c r="I299" s="119"/>
      <c r="J299" s="119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119"/>
      <c r="V299" s="119"/>
      <c r="W299" s="119"/>
      <c r="X299" s="119"/>
      <c r="Y299" s="119"/>
      <c r="Z299" s="23"/>
      <c r="AA299" s="119"/>
      <c r="AB299" s="337"/>
      <c r="AC299" s="115"/>
      <c r="AD299" s="102"/>
      <c r="AE299" s="4"/>
      <c r="AF299" s="103"/>
      <c r="AG299" s="104"/>
      <c r="AH299" s="105"/>
      <c r="AI299" s="106"/>
      <c r="AJ299" s="109"/>
      <c r="AK299" s="111"/>
      <c r="AL299" s="338"/>
      <c r="AM299" s="339"/>
      <c r="AN299" s="340"/>
      <c r="AO299" s="101"/>
      <c r="AP299" s="445"/>
      <c r="AQ299" s="101"/>
      <c r="AR299" s="115"/>
      <c r="AS299" s="341"/>
      <c r="AT299" s="115"/>
      <c r="AU299" s="341"/>
      <c r="AV299" s="115"/>
      <c r="AW299" s="341"/>
      <c r="AX299" s="115"/>
      <c r="AY299" s="341"/>
      <c r="AZ299" s="119"/>
      <c r="CD299" s="119"/>
    </row>
    <row r="300" ht="21.0" customHeight="1">
      <c r="A300" s="119"/>
      <c r="B300" s="90"/>
      <c r="C300" s="119"/>
      <c r="D300" s="332"/>
      <c r="E300" s="90"/>
      <c r="F300" s="92"/>
      <c r="G300" s="92"/>
      <c r="H300" s="92"/>
      <c r="I300" s="119"/>
      <c r="J300" s="119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119"/>
      <c r="V300" s="119"/>
      <c r="W300" s="119"/>
      <c r="X300" s="119"/>
      <c r="Y300" s="119"/>
      <c r="Z300" s="23"/>
      <c r="AA300" s="119"/>
      <c r="AB300" s="337"/>
      <c r="AC300" s="115"/>
      <c r="AD300" s="102"/>
      <c r="AE300" s="4"/>
      <c r="AF300" s="103"/>
      <c r="AG300" s="104"/>
      <c r="AH300" s="105"/>
      <c r="AI300" s="106"/>
      <c r="AJ300" s="109"/>
      <c r="AK300" s="111"/>
      <c r="AL300" s="338"/>
      <c r="AM300" s="339"/>
      <c r="AN300" s="340"/>
      <c r="AO300" s="101"/>
      <c r="AP300" s="445"/>
      <c r="AQ300" s="101"/>
      <c r="AR300" s="115"/>
      <c r="AS300" s="341"/>
      <c r="AT300" s="115"/>
      <c r="AU300" s="341"/>
      <c r="AV300" s="115"/>
      <c r="AW300" s="341"/>
      <c r="AX300" s="115"/>
      <c r="AY300" s="341"/>
      <c r="AZ300" s="119"/>
      <c r="CD300" s="119"/>
    </row>
    <row r="301" ht="21.0" customHeight="1">
      <c r="A301" s="119"/>
      <c r="B301" s="90"/>
      <c r="C301" s="119"/>
      <c r="D301" s="332"/>
      <c r="E301" s="90"/>
      <c r="F301" s="92"/>
      <c r="G301" s="92"/>
      <c r="H301" s="92"/>
      <c r="I301" s="119"/>
      <c r="J301" s="119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119"/>
      <c r="V301" s="119"/>
      <c r="W301" s="119"/>
      <c r="X301" s="119"/>
      <c r="Y301" s="119"/>
      <c r="Z301" s="23"/>
      <c r="AA301" s="119"/>
      <c r="AB301" s="337"/>
      <c r="AC301" s="115"/>
      <c r="AD301" s="102"/>
      <c r="AE301" s="4"/>
      <c r="AF301" s="103"/>
      <c r="AG301" s="104"/>
      <c r="AH301" s="105"/>
      <c r="AI301" s="106"/>
      <c r="AJ301" s="109"/>
      <c r="AK301" s="111"/>
      <c r="AL301" s="338"/>
      <c r="AM301" s="339"/>
      <c r="AN301" s="340"/>
      <c r="AO301" s="101"/>
      <c r="AP301" s="445"/>
      <c r="AQ301" s="101"/>
      <c r="AR301" s="115"/>
      <c r="AS301" s="341"/>
      <c r="AT301" s="115"/>
      <c r="AU301" s="341"/>
      <c r="AV301" s="115"/>
      <c r="AW301" s="341"/>
      <c r="AX301" s="115"/>
      <c r="AY301" s="341"/>
      <c r="AZ301" s="119"/>
      <c r="CD301" s="119"/>
    </row>
    <row r="302" ht="21.0" customHeight="1">
      <c r="A302" s="119"/>
      <c r="B302" s="90"/>
      <c r="C302" s="119"/>
      <c r="D302" s="332"/>
      <c r="E302" s="90"/>
      <c r="F302" s="92"/>
      <c r="G302" s="92"/>
      <c r="H302" s="92"/>
      <c r="I302" s="119"/>
      <c r="J302" s="119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119"/>
      <c r="V302" s="119"/>
      <c r="W302" s="119"/>
      <c r="X302" s="119"/>
      <c r="Y302" s="119"/>
      <c r="Z302" s="23"/>
      <c r="AA302" s="119"/>
      <c r="AB302" s="337"/>
      <c r="AC302" s="115"/>
      <c r="AD302" s="102"/>
      <c r="AE302" s="4"/>
      <c r="AF302" s="103"/>
      <c r="AG302" s="104"/>
      <c r="AH302" s="105"/>
      <c r="AI302" s="106"/>
      <c r="AJ302" s="109"/>
      <c r="AK302" s="111"/>
      <c r="AL302" s="338"/>
      <c r="AM302" s="339"/>
      <c r="AN302" s="340"/>
      <c r="AO302" s="101"/>
      <c r="AP302" s="445"/>
      <c r="AQ302" s="101"/>
      <c r="AR302" s="115"/>
      <c r="AS302" s="341"/>
      <c r="AT302" s="115"/>
      <c r="AU302" s="341"/>
      <c r="AV302" s="115"/>
      <c r="AW302" s="341"/>
      <c r="AX302" s="115"/>
      <c r="AY302" s="341"/>
      <c r="AZ302" s="119"/>
      <c r="CD302" s="119"/>
    </row>
    <row r="303" ht="21.0" customHeight="1">
      <c r="A303" s="119"/>
      <c r="B303" s="90"/>
      <c r="C303" s="119"/>
      <c r="D303" s="332"/>
      <c r="E303" s="90"/>
      <c r="F303" s="92"/>
      <c r="G303" s="92"/>
      <c r="H303" s="92"/>
      <c r="I303" s="119"/>
      <c r="J303" s="119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119"/>
      <c r="V303" s="119"/>
      <c r="W303" s="119"/>
      <c r="X303" s="119"/>
      <c r="Y303" s="119"/>
      <c r="Z303" s="23"/>
      <c r="AA303" s="119"/>
      <c r="AB303" s="337"/>
      <c r="AC303" s="115"/>
      <c r="AD303" s="102"/>
      <c r="AE303" s="4"/>
      <c r="AF303" s="103"/>
      <c r="AG303" s="104"/>
      <c r="AH303" s="105"/>
      <c r="AI303" s="106"/>
      <c r="AJ303" s="109"/>
      <c r="AK303" s="111"/>
      <c r="AL303" s="338"/>
      <c r="AM303" s="339"/>
      <c r="AN303" s="340"/>
      <c r="AO303" s="101"/>
      <c r="AP303" s="445"/>
      <c r="AQ303" s="101"/>
      <c r="AR303" s="115"/>
      <c r="AS303" s="341"/>
      <c r="AT303" s="115"/>
      <c r="AU303" s="341"/>
      <c r="AV303" s="115"/>
      <c r="AW303" s="341"/>
      <c r="AX303" s="115"/>
      <c r="AY303" s="341"/>
      <c r="AZ303" s="119"/>
      <c r="CD303" s="119"/>
    </row>
    <row r="304" ht="21.0" customHeight="1">
      <c r="A304" s="119"/>
      <c r="B304" s="90"/>
      <c r="C304" s="119"/>
      <c r="D304" s="332"/>
      <c r="E304" s="90"/>
      <c r="F304" s="92"/>
      <c r="G304" s="92"/>
      <c r="H304" s="92"/>
      <c r="I304" s="119"/>
      <c r="J304" s="119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119"/>
      <c r="V304" s="119"/>
      <c r="W304" s="119"/>
      <c r="X304" s="119"/>
      <c r="Y304" s="119"/>
      <c r="Z304" s="23"/>
      <c r="AA304" s="119"/>
      <c r="AB304" s="337"/>
      <c r="AC304" s="115"/>
      <c r="AD304" s="102"/>
      <c r="AE304" s="4"/>
      <c r="AF304" s="103"/>
      <c r="AG304" s="104"/>
      <c r="AH304" s="105"/>
      <c r="AI304" s="106"/>
      <c r="AJ304" s="109"/>
      <c r="AK304" s="111"/>
      <c r="AL304" s="338"/>
      <c r="AM304" s="339"/>
      <c r="AN304" s="340"/>
      <c r="AO304" s="101"/>
      <c r="AP304" s="445"/>
      <c r="AQ304" s="101"/>
      <c r="AR304" s="115"/>
      <c r="AS304" s="341"/>
      <c r="AT304" s="115"/>
      <c r="AU304" s="341"/>
      <c r="AV304" s="115"/>
      <c r="AW304" s="341"/>
      <c r="AX304" s="115"/>
      <c r="AY304" s="341"/>
      <c r="AZ304" s="119"/>
      <c r="CD304" s="119"/>
    </row>
    <row r="305" ht="21.0" customHeight="1">
      <c r="A305" s="119"/>
      <c r="B305" s="90"/>
      <c r="C305" s="119"/>
      <c r="D305" s="332"/>
      <c r="E305" s="90"/>
      <c r="F305" s="92"/>
      <c r="G305" s="92"/>
      <c r="H305" s="92"/>
      <c r="I305" s="119"/>
      <c r="J305" s="119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119"/>
      <c r="V305" s="119"/>
      <c r="W305" s="119"/>
      <c r="X305" s="119"/>
      <c r="Y305" s="119"/>
      <c r="Z305" s="23"/>
      <c r="AA305" s="119"/>
      <c r="AB305" s="337"/>
      <c r="AC305" s="115"/>
      <c r="AD305" s="102"/>
      <c r="AE305" s="4"/>
      <c r="AF305" s="103"/>
      <c r="AG305" s="104"/>
      <c r="AH305" s="105"/>
      <c r="AI305" s="106"/>
      <c r="AJ305" s="109"/>
      <c r="AK305" s="111"/>
      <c r="AL305" s="338"/>
      <c r="AM305" s="339"/>
      <c r="AN305" s="340"/>
      <c r="AO305" s="101"/>
      <c r="AP305" s="445"/>
      <c r="AQ305" s="101"/>
      <c r="AR305" s="115"/>
      <c r="AS305" s="341"/>
      <c r="AT305" s="115"/>
      <c r="AU305" s="341"/>
      <c r="AV305" s="115"/>
      <c r="AW305" s="341"/>
      <c r="AX305" s="115"/>
      <c r="AY305" s="341"/>
      <c r="AZ305" s="119"/>
      <c r="CD305" s="119"/>
    </row>
    <row r="306" ht="21.0" customHeight="1">
      <c r="A306" s="119"/>
      <c r="B306" s="90"/>
      <c r="C306" s="119"/>
      <c r="D306" s="332"/>
      <c r="E306" s="90"/>
      <c r="F306" s="92"/>
      <c r="G306" s="92"/>
      <c r="H306" s="92"/>
      <c r="I306" s="119"/>
      <c r="J306" s="119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119"/>
      <c r="V306" s="119"/>
      <c r="W306" s="119"/>
      <c r="X306" s="119"/>
      <c r="Y306" s="119"/>
      <c r="Z306" s="23"/>
      <c r="AA306" s="119"/>
      <c r="AB306" s="337"/>
      <c r="AC306" s="115"/>
      <c r="AD306" s="102"/>
      <c r="AE306" s="4"/>
      <c r="AF306" s="103"/>
      <c r="AG306" s="104"/>
      <c r="AH306" s="105"/>
      <c r="AI306" s="106"/>
      <c r="AJ306" s="109"/>
      <c r="AK306" s="111"/>
      <c r="AL306" s="338"/>
      <c r="AM306" s="339"/>
      <c r="AN306" s="340"/>
      <c r="AO306" s="101"/>
      <c r="AP306" s="445"/>
      <c r="AQ306" s="101"/>
      <c r="AR306" s="115"/>
      <c r="AS306" s="341"/>
      <c r="AT306" s="115"/>
      <c r="AU306" s="341"/>
      <c r="AV306" s="115"/>
      <c r="AW306" s="341"/>
      <c r="AX306" s="115"/>
      <c r="AY306" s="341"/>
      <c r="AZ306" s="119"/>
      <c r="CD306" s="119"/>
    </row>
    <row r="307" ht="21.0" customHeight="1">
      <c r="A307" s="119"/>
      <c r="B307" s="90"/>
      <c r="C307" s="119"/>
      <c r="D307" s="332"/>
      <c r="E307" s="90"/>
      <c r="F307" s="92"/>
      <c r="G307" s="92"/>
      <c r="H307" s="92"/>
      <c r="I307" s="119"/>
      <c r="J307" s="119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119"/>
      <c r="V307" s="119"/>
      <c r="W307" s="119"/>
      <c r="X307" s="119"/>
      <c r="Y307" s="119"/>
      <c r="Z307" s="23"/>
      <c r="AA307" s="119"/>
      <c r="AB307" s="337"/>
      <c r="AC307" s="115"/>
      <c r="AD307" s="102"/>
      <c r="AE307" s="4"/>
      <c r="AF307" s="103"/>
      <c r="AG307" s="104"/>
      <c r="AH307" s="105"/>
      <c r="AI307" s="106"/>
      <c r="AJ307" s="109"/>
      <c r="AK307" s="111"/>
      <c r="AL307" s="338"/>
      <c r="AM307" s="339"/>
      <c r="AN307" s="340"/>
      <c r="AO307" s="101"/>
      <c r="AP307" s="445"/>
      <c r="AQ307" s="101"/>
      <c r="AR307" s="115"/>
      <c r="AS307" s="341"/>
      <c r="AT307" s="115"/>
      <c r="AU307" s="341"/>
      <c r="AV307" s="115"/>
      <c r="AW307" s="341"/>
      <c r="AX307" s="115"/>
      <c r="AY307" s="341"/>
      <c r="AZ307" s="119"/>
      <c r="CD307" s="119"/>
    </row>
    <row r="308" ht="21.0" customHeight="1">
      <c r="A308" s="119"/>
      <c r="B308" s="90"/>
      <c r="C308" s="119"/>
      <c r="D308" s="332"/>
      <c r="E308" s="90"/>
      <c r="F308" s="92"/>
      <c r="G308" s="92"/>
      <c r="H308" s="92"/>
      <c r="I308" s="119"/>
      <c r="J308" s="119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119"/>
      <c r="V308" s="119"/>
      <c r="W308" s="119"/>
      <c r="X308" s="119"/>
      <c r="Y308" s="119"/>
      <c r="Z308" s="23"/>
      <c r="AA308" s="119"/>
      <c r="AB308" s="337"/>
      <c r="AC308" s="115"/>
      <c r="AD308" s="102"/>
      <c r="AE308" s="4"/>
      <c r="AF308" s="103"/>
      <c r="AG308" s="104"/>
      <c r="AH308" s="105"/>
      <c r="AI308" s="106"/>
      <c r="AJ308" s="109"/>
      <c r="AK308" s="111"/>
      <c r="AL308" s="338"/>
      <c r="AM308" s="339"/>
      <c r="AN308" s="340"/>
      <c r="AO308" s="101"/>
      <c r="AP308" s="445"/>
      <c r="AQ308" s="101"/>
      <c r="AR308" s="115"/>
      <c r="AS308" s="341"/>
      <c r="AT308" s="115"/>
      <c r="AU308" s="341"/>
      <c r="AV308" s="115"/>
      <c r="AW308" s="341"/>
      <c r="AX308" s="115"/>
      <c r="AY308" s="341"/>
      <c r="AZ308" s="119"/>
      <c r="CD308" s="119"/>
    </row>
    <row r="309" ht="21.0" customHeight="1">
      <c r="A309" s="119"/>
      <c r="B309" s="90"/>
      <c r="C309" s="119"/>
      <c r="D309" s="332"/>
      <c r="E309" s="90"/>
      <c r="F309" s="92"/>
      <c r="G309" s="92"/>
      <c r="H309" s="92"/>
      <c r="I309" s="119"/>
      <c r="J309" s="119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119"/>
      <c r="V309" s="119"/>
      <c r="W309" s="119"/>
      <c r="X309" s="119"/>
      <c r="Y309" s="119"/>
      <c r="Z309" s="23"/>
      <c r="AA309" s="119"/>
      <c r="AB309" s="337"/>
      <c r="AC309" s="115"/>
      <c r="AD309" s="102"/>
      <c r="AE309" s="4"/>
      <c r="AF309" s="103"/>
      <c r="AG309" s="104"/>
      <c r="AH309" s="105"/>
      <c r="AI309" s="106"/>
      <c r="AJ309" s="109"/>
      <c r="AK309" s="111"/>
      <c r="AL309" s="338"/>
      <c r="AM309" s="339"/>
      <c r="AN309" s="340"/>
      <c r="AO309" s="101"/>
      <c r="AP309" s="445"/>
      <c r="AQ309" s="101"/>
      <c r="AR309" s="115"/>
      <c r="AS309" s="341"/>
      <c r="AT309" s="115"/>
      <c r="AU309" s="341"/>
      <c r="AV309" s="115"/>
      <c r="AW309" s="341"/>
      <c r="AX309" s="115"/>
      <c r="AY309" s="341"/>
      <c r="AZ309" s="119"/>
      <c r="CD309" s="119"/>
    </row>
    <row r="310" ht="21.0" customHeight="1">
      <c r="A310" s="119"/>
      <c r="B310" s="90"/>
      <c r="C310" s="119"/>
      <c r="D310" s="332"/>
      <c r="E310" s="90"/>
      <c r="F310" s="92"/>
      <c r="G310" s="92"/>
      <c r="H310" s="92"/>
      <c r="I310" s="119"/>
      <c r="J310" s="119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119"/>
      <c r="V310" s="119"/>
      <c r="W310" s="119"/>
      <c r="X310" s="119"/>
      <c r="Y310" s="119"/>
      <c r="Z310" s="23"/>
      <c r="AA310" s="119"/>
      <c r="AB310" s="337"/>
      <c r="AC310" s="115"/>
      <c r="AD310" s="102"/>
      <c r="AE310" s="4"/>
      <c r="AF310" s="103"/>
      <c r="AG310" s="104"/>
      <c r="AH310" s="105"/>
      <c r="AI310" s="106"/>
      <c r="AJ310" s="109"/>
      <c r="AK310" s="111"/>
      <c r="AL310" s="338"/>
      <c r="AM310" s="339"/>
      <c r="AN310" s="340"/>
      <c r="AO310" s="101"/>
      <c r="AP310" s="445"/>
      <c r="AQ310" s="101"/>
      <c r="AR310" s="115"/>
      <c r="AS310" s="341"/>
      <c r="AT310" s="115"/>
      <c r="AU310" s="341"/>
      <c r="AV310" s="115"/>
      <c r="AW310" s="341"/>
      <c r="AX310" s="115"/>
      <c r="AY310" s="341"/>
      <c r="AZ310" s="119"/>
      <c r="CD310" s="119"/>
    </row>
    <row r="311" ht="21.0" customHeight="1">
      <c r="A311" s="119"/>
      <c r="B311" s="90"/>
      <c r="C311" s="119"/>
      <c r="D311" s="332"/>
      <c r="E311" s="90"/>
      <c r="F311" s="92"/>
      <c r="G311" s="92"/>
      <c r="H311" s="92"/>
      <c r="I311" s="119"/>
      <c r="J311" s="119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119"/>
      <c r="V311" s="119"/>
      <c r="W311" s="119"/>
      <c r="X311" s="119"/>
      <c r="Y311" s="119"/>
      <c r="Z311" s="23"/>
      <c r="AA311" s="119"/>
      <c r="AB311" s="337"/>
      <c r="AC311" s="115"/>
      <c r="AD311" s="102"/>
      <c r="AE311" s="4"/>
      <c r="AF311" s="103"/>
      <c r="AG311" s="104"/>
      <c r="AH311" s="105"/>
      <c r="AI311" s="106"/>
      <c r="AJ311" s="109"/>
      <c r="AK311" s="111"/>
      <c r="AL311" s="338"/>
      <c r="AM311" s="339"/>
      <c r="AN311" s="340"/>
      <c r="AO311" s="101"/>
      <c r="AP311" s="445"/>
      <c r="AQ311" s="101"/>
      <c r="AR311" s="115"/>
      <c r="AS311" s="341"/>
      <c r="AT311" s="115"/>
      <c r="AU311" s="341"/>
      <c r="AV311" s="115"/>
      <c r="AW311" s="341"/>
      <c r="AX311" s="115"/>
      <c r="AY311" s="341"/>
      <c r="AZ311" s="119"/>
      <c r="CD311" s="119"/>
    </row>
    <row r="312" ht="21.0" customHeight="1">
      <c r="A312" s="119"/>
      <c r="B312" s="90"/>
      <c r="C312" s="119"/>
      <c r="D312" s="332"/>
      <c r="E312" s="90"/>
      <c r="F312" s="92"/>
      <c r="G312" s="92"/>
      <c r="H312" s="92"/>
      <c r="I312" s="119"/>
      <c r="J312" s="119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119"/>
      <c r="V312" s="119"/>
      <c r="W312" s="119"/>
      <c r="X312" s="119"/>
      <c r="Y312" s="119"/>
      <c r="Z312" s="23"/>
      <c r="AA312" s="119"/>
      <c r="AB312" s="337"/>
      <c r="AC312" s="115"/>
      <c r="AD312" s="102"/>
      <c r="AE312" s="4"/>
      <c r="AF312" s="103"/>
      <c r="AG312" s="104"/>
      <c r="AH312" s="105"/>
      <c r="AI312" s="106"/>
      <c r="AJ312" s="109"/>
      <c r="AK312" s="111"/>
      <c r="AL312" s="338"/>
      <c r="AM312" s="339"/>
      <c r="AN312" s="340"/>
      <c r="AO312" s="101"/>
      <c r="AP312" s="445"/>
      <c r="AQ312" s="101"/>
      <c r="AR312" s="115"/>
      <c r="AS312" s="341"/>
      <c r="AT312" s="115"/>
      <c r="AU312" s="341"/>
      <c r="AV312" s="115"/>
      <c r="AW312" s="341"/>
      <c r="AX312" s="115"/>
      <c r="AY312" s="341"/>
      <c r="AZ312" s="119"/>
      <c r="CD312" s="119"/>
    </row>
    <row r="313" ht="21.0" customHeight="1">
      <c r="A313" s="119"/>
      <c r="B313" s="90"/>
      <c r="C313" s="119"/>
      <c r="D313" s="332"/>
      <c r="E313" s="90"/>
      <c r="F313" s="92"/>
      <c r="G313" s="92"/>
      <c r="H313" s="92"/>
      <c r="I313" s="119"/>
      <c r="J313" s="119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119"/>
      <c r="V313" s="119"/>
      <c r="W313" s="119"/>
      <c r="X313" s="119"/>
      <c r="Y313" s="119"/>
      <c r="Z313" s="23"/>
      <c r="AA313" s="119"/>
      <c r="AB313" s="337"/>
      <c r="AC313" s="115"/>
      <c r="AD313" s="102"/>
      <c r="AE313" s="4"/>
      <c r="AF313" s="103"/>
      <c r="AG313" s="104"/>
      <c r="AH313" s="105"/>
      <c r="AI313" s="106"/>
      <c r="AJ313" s="109"/>
      <c r="AK313" s="111"/>
      <c r="AL313" s="338"/>
      <c r="AM313" s="339"/>
      <c r="AN313" s="340"/>
      <c r="AO313" s="101"/>
      <c r="AP313" s="445"/>
      <c r="AQ313" s="101"/>
      <c r="AR313" s="115"/>
      <c r="AS313" s="341"/>
      <c r="AT313" s="115"/>
      <c r="AU313" s="341"/>
      <c r="AV313" s="115"/>
      <c r="AW313" s="341"/>
      <c r="AX313" s="115"/>
      <c r="AY313" s="341"/>
      <c r="AZ313" s="119"/>
      <c r="CD313" s="119"/>
    </row>
    <row r="314" ht="21.0" customHeight="1">
      <c r="A314" s="119"/>
      <c r="B314" s="90"/>
      <c r="C314" s="119"/>
      <c r="D314" s="332"/>
      <c r="E314" s="90"/>
      <c r="F314" s="92"/>
      <c r="G314" s="92"/>
      <c r="H314" s="92"/>
      <c r="I314" s="119"/>
      <c r="J314" s="119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119"/>
      <c r="V314" s="119"/>
      <c r="W314" s="119"/>
      <c r="X314" s="119"/>
      <c r="Y314" s="119"/>
      <c r="Z314" s="23"/>
      <c r="AA314" s="119"/>
      <c r="AB314" s="337"/>
      <c r="AC314" s="115"/>
      <c r="AD314" s="102"/>
      <c r="AE314" s="4"/>
      <c r="AF314" s="103"/>
      <c r="AG314" s="104"/>
      <c r="AH314" s="105"/>
      <c r="AI314" s="106"/>
      <c r="AJ314" s="109"/>
      <c r="AK314" s="111"/>
      <c r="AL314" s="338"/>
      <c r="AM314" s="339"/>
      <c r="AN314" s="340"/>
      <c r="AO314" s="101"/>
      <c r="AP314" s="445"/>
      <c r="AQ314" s="101"/>
      <c r="AR314" s="115"/>
      <c r="AS314" s="341"/>
      <c r="AT314" s="115"/>
      <c r="AU314" s="341"/>
      <c r="AV314" s="115"/>
      <c r="AW314" s="341"/>
      <c r="AX314" s="115"/>
      <c r="AY314" s="341"/>
      <c r="AZ314" s="119"/>
      <c r="CD314" s="119"/>
    </row>
    <row r="315" ht="21.0" customHeight="1">
      <c r="A315" s="119"/>
      <c r="B315" s="90"/>
      <c r="C315" s="119"/>
      <c r="D315" s="332"/>
      <c r="E315" s="90"/>
      <c r="F315" s="92"/>
      <c r="G315" s="92"/>
      <c r="H315" s="92"/>
      <c r="I315" s="119"/>
      <c r="J315" s="119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119"/>
      <c r="V315" s="119"/>
      <c r="W315" s="119"/>
      <c r="X315" s="119"/>
      <c r="Y315" s="119"/>
      <c r="Z315" s="23"/>
      <c r="AA315" s="119"/>
      <c r="AB315" s="337"/>
      <c r="AC315" s="115"/>
      <c r="AD315" s="102"/>
      <c r="AE315" s="4"/>
      <c r="AF315" s="103"/>
      <c r="AG315" s="104"/>
      <c r="AH315" s="105"/>
      <c r="AI315" s="106"/>
      <c r="AJ315" s="109"/>
      <c r="AK315" s="111"/>
      <c r="AL315" s="338"/>
      <c r="AM315" s="339"/>
      <c r="AN315" s="340"/>
      <c r="AO315" s="101"/>
      <c r="AP315" s="445"/>
      <c r="AQ315" s="101"/>
      <c r="AR315" s="115"/>
      <c r="AS315" s="341"/>
      <c r="AT315" s="115"/>
      <c r="AU315" s="341"/>
      <c r="AV315" s="115"/>
      <c r="AW315" s="341"/>
      <c r="AX315" s="115"/>
      <c r="AY315" s="341"/>
      <c r="AZ315" s="119"/>
      <c r="CD315" s="119"/>
    </row>
    <row r="316" ht="21.0" customHeight="1">
      <c r="A316" s="119"/>
      <c r="B316" s="90"/>
      <c r="C316" s="119"/>
      <c r="D316" s="332"/>
      <c r="E316" s="90"/>
      <c r="F316" s="92"/>
      <c r="G316" s="92"/>
      <c r="H316" s="92"/>
      <c r="I316" s="119"/>
      <c r="J316" s="119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119"/>
      <c r="V316" s="119"/>
      <c r="W316" s="119"/>
      <c r="X316" s="119"/>
      <c r="Y316" s="119"/>
      <c r="Z316" s="23"/>
      <c r="AA316" s="119"/>
      <c r="AB316" s="337"/>
      <c r="AC316" s="115"/>
      <c r="AD316" s="102"/>
      <c r="AE316" s="4"/>
      <c r="AF316" s="103"/>
      <c r="AG316" s="104"/>
      <c r="AH316" s="105"/>
      <c r="AI316" s="106"/>
      <c r="AJ316" s="109"/>
      <c r="AK316" s="111"/>
      <c r="AL316" s="338"/>
      <c r="AM316" s="339"/>
      <c r="AN316" s="340"/>
      <c r="AO316" s="101"/>
      <c r="AP316" s="445"/>
      <c r="AQ316" s="101"/>
      <c r="AR316" s="115"/>
      <c r="AS316" s="341"/>
      <c r="AT316" s="115"/>
      <c r="AU316" s="341"/>
      <c r="AV316" s="115"/>
      <c r="AW316" s="341"/>
      <c r="AX316" s="115"/>
      <c r="AY316" s="341"/>
      <c r="AZ316" s="119"/>
      <c r="CD316" s="119"/>
    </row>
    <row r="317" ht="21.0" customHeight="1">
      <c r="A317" s="119"/>
      <c r="B317" s="90"/>
      <c r="C317" s="119"/>
      <c r="D317" s="332"/>
      <c r="E317" s="90"/>
      <c r="F317" s="92"/>
      <c r="G317" s="92"/>
      <c r="H317" s="92"/>
      <c r="I317" s="119"/>
      <c r="J317" s="119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119"/>
      <c r="V317" s="119"/>
      <c r="W317" s="119"/>
      <c r="X317" s="119"/>
      <c r="Y317" s="119"/>
      <c r="Z317" s="23"/>
      <c r="AA317" s="119"/>
      <c r="AB317" s="337"/>
      <c r="AC317" s="115"/>
      <c r="AD317" s="102"/>
      <c r="AE317" s="4"/>
      <c r="AF317" s="103"/>
      <c r="AG317" s="104"/>
      <c r="AH317" s="105"/>
      <c r="AI317" s="106"/>
      <c r="AJ317" s="109"/>
      <c r="AK317" s="111"/>
      <c r="AL317" s="338"/>
      <c r="AM317" s="339"/>
      <c r="AN317" s="340"/>
      <c r="AO317" s="101"/>
      <c r="AP317" s="445"/>
      <c r="AQ317" s="101"/>
      <c r="AR317" s="115"/>
      <c r="AS317" s="341"/>
      <c r="AT317" s="115"/>
      <c r="AU317" s="341"/>
      <c r="AV317" s="115"/>
      <c r="AW317" s="341"/>
      <c r="AX317" s="115"/>
      <c r="AY317" s="341"/>
      <c r="AZ317" s="119"/>
      <c r="CD317" s="119"/>
    </row>
    <row r="318" ht="21.0" customHeight="1">
      <c r="A318" s="119"/>
      <c r="B318" s="90"/>
      <c r="C318" s="119"/>
      <c r="D318" s="332"/>
      <c r="E318" s="90"/>
      <c r="F318" s="92"/>
      <c r="G318" s="92"/>
      <c r="H318" s="92"/>
      <c r="I318" s="119"/>
      <c r="J318" s="119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119"/>
      <c r="V318" s="119"/>
      <c r="W318" s="119"/>
      <c r="X318" s="119"/>
      <c r="Y318" s="119"/>
      <c r="Z318" s="23"/>
      <c r="AA318" s="119"/>
      <c r="AB318" s="337"/>
      <c r="AC318" s="115"/>
      <c r="AD318" s="102"/>
      <c r="AE318" s="4"/>
      <c r="AF318" s="103"/>
      <c r="AG318" s="104"/>
      <c r="AH318" s="105"/>
      <c r="AI318" s="106"/>
      <c r="AJ318" s="109"/>
      <c r="AK318" s="111"/>
      <c r="AL318" s="338"/>
      <c r="AM318" s="339"/>
      <c r="AN318" s="340"/>
      <c r="AO318" s="101"/>
      <c r="AP318" s="445"/>
      <c r="AQ318" s="101"/>
      <c r="AR318" s="115"/>
      <c r="AS318" s="341"/>
      <c r="AT318" s="115"/>
      <c r="AU318" s="341"/>
      <c r="AV318" s="115"/>
      <c r="AW318" s="341"/>
      <c r="AX318" s="115"/>
      <c r="AY318" s="341"/>
      <c r="AZ318" s="119"/>
      <c r="CD318" s="119"/>
    </row>
    <row r="319" ht="21.0" customHeight="1">
      <c r="A319" s="119"/>
      <c r="B319" s="90"/>
      <c r="C319" s="119"/>
      <c r="D319" s="332"/>
      <c r="E319" s="90"/>
      <c r="F319" s="92"/>
      <c r="G319" s="92"/>
      <c r="H319" s="92"/>
      <c r="I319" s="119"/>
      <c r="J319" s="119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119"/>
      <c r="V319" s="119"/>
      <c r="W319" s="119"/>
      <c r="X319" s="119"/>
      <c r="Y319" s="119"/>
      <c r="Z319" s="23"/>
      <c r="AA319" s="119"/>
      <c r="AB319" s="337"/>
      <c r="AC319" s="115"/>
      <c r="AD319" s="102"/>
      <c r="AE319" s="4"/>
      <c r="AF319" s="103"/>
      <c r="AG319" s="104"/>
      <c r="AH319" s="105"/>
      <c r="AI319" s="106"/>
      <c r="AJ319" s="109"/>
      <c r="AK319" s="111"/>
      <c r="AL319" s="338"/>
      <c r="AM319" s="339"/>
      <c r="AN319" s="340"/>
      <c r="AO319" s="101"/>
      <c r="AP319" s="445"/>
      <c r="AQ319" s="101"/>
      <c r="AR319" s="115"/>
      <c r="AS319" s="341"/>
      <c r="AT319" s="115"/>
      <c r="AU319" s="341"/>
      <c r="AV319" s="115"/>
      <c r="AW319" s="341"/>
      <c r="AX319" s="115"/>
      <c r="AY319" s="341"/>
      <c r="AZ319" s="119"/>
      <c r="CD319" s="119"/>
    </row>
    <row r="320" ht="21.0" customHeight="1">
      <c r="A320" s="119"/>
      <c r="B320" s="90"/>
      <c r="C320" s="119"/>
      <c r="D320" s="332"/>
      <c r="E320" s="90"/>
      <c r="F320" s="92"/>
      <c r="G320" s="92"/>
      <c r="H320" s="92"/>
      <c r="I320" s="119"/>
      <c r="J320" s="119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119"/>
      <c r="V320" s="119"/>
      <c r="W320" s="119"/>
      <c r="X320" s="119"/>
      <c r="Y320" s="119"/>
      <c r="Z320" s="23"/>
      <c r="AA320" s="119"/>
      <c r="AB320" s="337"/>
      <c r="AC320" s="115"/>
      <c r="AD320" s="102"/>
      <c r="AE320" s="4"/>
      <c r="AF320" s="103"/>
      <c r="AG320" s="104"/>
      <c r="AH320" s="105"/>
      <c r="AI320" s="106"/>
      <c r="AJ320" s="109"/>
      <c r="AK320" s="111"/>
      <c r="AL320" s="338"/>
      <c r="AM320" s="339"/>
      <c r="AN320" s="340"/>
      <c r="AO320" s="101"/>
      <c r="AP320" s="445"/>
      <c r="AQ320" s="101"/>
      <c r="AR320" s="115"/>
      <c r="AS320" s="341"/>
      <c r="AT320" s="115"/>
      <c r="AU320" s="341"/>
      <c r="AV320" s="115"/>
      <c r="AW320" s="341"/>
      <c r="AX320" s="115"/>
      <c r="AY320" s="341"/>
      <c r="AZ320" s="119"/>
      <c r="CD320" s="119"/>
    </row>
    <row r="321" ht="21.0" customHeight="1">
      <c r="A321" s="119"/>
      <c r="B321" s="90"/>
      <c r="C321" s="119"/>
      <c r="D321" s="332"/>
      <c r="E321" s="90"/>
      <c r="F321" s="92"/>
      <c r="G321" s="92"/>
      <c r="H321" s="92"/>
      <c r="I321" s="119"/>
      <c r="J321" s="119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119"/>
      <c r="V321" s="119"/>
      <c r="W321" s="119"/>
      <c r="X321" s="119"/>
      <c r="Y321" s="119"/>
      <c r="Z321" s="23"/>
      <c r="AA321" s="119"/>
      <c r="AB321" s="337"/>
      <c r="AC321" s="115"/>
      <c r="AD321" s="102"/>
      <c r="AE321" s="4"/>
      <c r="AF321" s="103"/>
      <c r="AG321" s="104"/>
      <c r="AH321" s="105"/>
      <c r="AI321" s="106"/>
      <c r="AJ321" s="109"/>
      <c r="AK321" s="111"/>
      <c r="AL321" s="338"/>
      <c r="AM321" s="339"/>
      <c r="AN321" s="340"/>
      <c r="AO321" s="101"/>
      <c r="AP321" s="445"/>
      <c r="AQ321" s="101"/>
      <c r="AR321" s="115"/>
      <c r="AS321" s="341"/>
      <c r="AT321" s="115"/>
      <c r="AU321" s="341"/>
      <c r="AV321" s="115"/>
      <c r="AW321" s="341"/>
      <c r="AX321" s="115"/>
      <c r="AY321" s="341"/>
      <c r="AZ321" s="119"/>
      <c r="CD321" s="119"/>
    </row>
    <row r="322" ht="21.0" customHeight="1">
      <c r="A322" s="119"/>
      <c r="B322" s="90"/>
      <c r="C322" s="119"/>
      <c r="D322" s="332"/>
      <c r="E322" s="90"/>
      <c r="F322" s="92"/>
      <c r="G322" s="92"/>
      <c r="H322" s="92"/>
      <c r="I322" s="119"/>
      <c r="J322" s="119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119"/>
      <c r="V322" s="119"/>
      <c r="W322" s="119"/>
      <c r="X322" s="119"/>
      <c r="Y322" s="119"/>
      <c r="Z322" s="23"/>
      <c r="AA322" s="119"/>
      <c r="AB322" s="337"/>
      <c r="AC322" s="115"/>
      <c r="AD322" s="102"/>
      <c r="AE322" s="4"/>
      <c r="AF322" s="103"/>
      <c r="AG322" s="104"/>
      <c r="AH322" s="105"/>
      <c r="AI322" s="106"/>
      <c r="AJ322" s="109"/>
      <c r="AK322" s="111"/>
      <c r="AL322" s="338"/>
      <c r="AM322" s="339"/>
      <c r="AN322" s="340"/>
      <c r="AO322" s="101"/>
      <c r="AP322" s="445"/>
      <c r="AQ322" s="101"/>
      <c r="AR322" s="115"/>
      <c r="AS322" s="341"/>
      <c r="AT322" s="115"/>
      <c r="AU322" s="341"/>
      <c r="AV322" s="115"/>
      <c r="AW322" s="341"/>
      <c r="AX322" s="115"/>
      <c r="AY322" s="341"/>
      <c r="AZ322" s="119"/>
      <c r="CD322" s="119"/>
    </row>
    <row r="323" ht="21.0" customHeight="1">
      <c r="A323" s="119"/>
      <c r="B323" s="90"/>
      <c r="C323" s="119"/>
      <c r="D323" s="332"/>
      <c r="E323" s="90"/>
      <c r="F323" s="92"/>
      <c r="G323" s="92"/>
      <c r="H323" s="92"/>
      <c r="I323" s="119"/>
      <c r="J323" s="119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119"/>
      <c r="V323" s="119"/>
      <c r="W323" s="119"/>
      <c r="X323" s="119"/>
      <c r="Y323" s="119"/>
      <c r="Z323" s="23"/>
      <c r="AA323" s="119"/>
      <c r="AB323" s="337"/>
      <c r="AC323" s="115"/>
      <c r="AD323" s="102"/>
      <c r="AE323" s="4"/>
      <c r="AF323" s="103"/>
      <c r="AG323" s="104"/>
      <c r="AH323" s="105"/>
      <c r="AI323" s="106"/>
      <c r="AJ323" s="109"/>
      <c r="AK323" s="111"/>
      <c r="AL323" s="338"/>
      <c r="AM323" s="339"/>
      <c r="AN323" s="340"/>
      <c r="AO323" s="101"/>
      <c r="AP323" s="445"/>
      <c r="AQ323" s="101"/>
      <c r="AR323" s="115"/>
      <c r="AS323" s="341"/>
      <c r="AT323" s="115"/>
      <c r="AU323" s="341"/>
      <c r="AV323" s="115"/>
      <c r="AW323" s="341"/>
      <c r="AX323" s="115"/>
      <c r="AY323" s="341"/>
      <c r="AZ323" s="119"/>
      <c r="CD323" s="119"/>
    </row>
    <row r="324" ht="21.0" customHeight="1">
      <c r="A324" s="119"/>
      <c r="B324" s="90"/>
      <c r="C324" s="119"/>
      <c r="D324" s="332"/>
      <c r="E324" s="90"/>
      <c r="F324" s="92"/>
      <c r="G324" s="92"/>
      <c r="H324" s="92"/>
      <c r="I324" s="119"/>
      <c r="J324" s="119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119"/>
      <c r="V324" s="119"/>
      <c r="W324" s="119"/>
      <c r="X324" s="119"/>
      <c r="Y324" s="119"/>
      <c r="Z324" s="23"/>
      <c r="AA324" s="119"/>
      <c r="AB324" s="337"/>
      <c r="AC324" s="115"/>
      <c r="AD324" s="102"/>
      <c r="AE324" s="4"/>
      <c r="AF324" s="103"/>
      <c r="AG324" s="104"/>
      <c r="AH324" s="105"/>
      <c r="AI324" s="106"/>
      <c r="AJ324" s="109"/>
      <c r="AK324" s="111"/>
      <c r="AL324" s="338"/>
      <c r="AM324" s="339"/>
      <c r="AN324" s="340"/>
      <c r="AO324" s="101"/>
      <c r="AP324" s="445"/>
      <c r="AQ324" s="101"/>
      <c r="AR324" s="115"/>
      <c r="AS324" s="341"/>
      <c r="AT324" s="115"/>
      <c r="AU324" s="341"/>
      <c r="AV324" s="115"/>
      <c r="AW324" s="341"/>
      <c r="AX324" s="115"/>
      <c r="AY324" s="341"/>
      <c r="AZ324" s="119"/>
      <c r="CD324" s="119"/>
    </row>
    <row r="325" ht="21.0" customHeight="1">
      <c r="A325" s="119"/>
      <c r="B325" s="90"/>
      <c r="C325" s="119"/>
      <c r="D325" s="332"/>
      <c r="E325" s="90"/>
      <c r="F325" s="92"/>
      <c r="G325" s="92"/>
      <c r="H325" s="92"/>
      <c r="I325" s="119"/>
      <c r="J325" s="119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119"/>
      <c r="V325" s="119"/>
      <c r="W325" s="119"/>
      <c r="X325" s="119"/>
      <c r="Y325" s="119"/>
      <c r="Z325" s="23"/>
      <c r="AA325" s="119"/>
      <c r="AB325" s="337"/>
      <c r="AC325" s="115"/>
      <c r="AD325" s="102"/>
      <c r="AE325" s="4"/>
      <c r="AF325" s="103"/>
      <c r="AG325" s="104"/>
      <c r="AH325" s="105"/>
      <c r="AI325" s="106"/>
      <c r="AJ325" s="109"/>
      <c r="AK325" s="111"/>
      <c r="AL325" s="338"/>
      <c r="AM325" s="339"/>
      <c r="AN325" s="340"/>
      <c r="AO325" s="101"/>
      <c r="AP325" s="445"/>
      <c r="AQ325" s="101"/>
      <c r="AR325" s="115"/>
      <c r="AS325" s="341"/>
      <c r="AT325" s="115"/>
      <c r="AU325" s="341"/>
      <c r="AV325" s="115"/>
      <c r="AW325" s="341"/>
      <c r="AX325" s="115"/>
      <c r="AY325" s="341"/>
      <c r="AZ325" s="119"/>
      <c r="CD325" s="119"/>
    </row>
    <row r="326" ht="21.0" customHeight="1">
      <c r="A326" s="119"/>
      <c r="B326" s="90"/>
      <c r="C326" s="119"/>
      <c r="D326" s="332"/>
      <c r="E326" s="90"/>
      <c r="F326" s="92"/>
      <c r="G326" s="92"/>
      <c r="H326" s="92"/>
      <c r="I326" s="119"/>
      <c r="J326" s="119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119"/>
      <c r="V326" s="119"/>
      <c r="W326" s="119"/>
      <c r="X326" s="119"/>
      <c r="Y326" s="119"/>
      <c r="Z326" s="23"/>
      <c r="AA326" s="119"/>
      <c r="AB326" s="337"/>
      <c r="AC326" s="115"/>
      <c r="AD326" s="102"/>
      <c r="AE326" s="4"/>
      <c r="AF326" s="103"/>
      <c r="AG326" s="104"/>
      <c r="AH326" s="105"/>
      <c r="AI326" s="106"/>
      <c r="AJ326" s="109"/>
      <c r="AK326" s="111"/>
      <c r="AL326" s="338"/>
      <c r="AM326" s="339"/>
      <c r="AN326" s="340"/>
      <c r="AO326" s="101"/>
      <c r="AP326" s="445"/>
      <c r="AQ326" s="101"/>
      <c r="AR326" s="115"/>
      <c r="AS326" s="341"/>
      <c r="AT326" s="115"/>
      <c r="AU326" s="341"/>
      <c r="AV326" s="115"/>
      <c r="AW326" s="341"/>
      <c r="AX326" s="115"/>
      <c r="AY326" s="341"/>
      <c r="AZ326" s="119"/>
      <c r="CD326" s="119"/>
    </row>
    <row r="327" ht="21.0" customHeight="1">
      <c r="A327" s="119"/>
      <c r="B327" s="90"/>
      <c r="C327" s="119"/>
      <c r="D327" s="332"/>
      <c r="E327" s="90"/>
      <c r="F327" s="92"/>
      <c r="G327" s="92"/>
      <c r="H327" s="92"/>
      <c r="I327" s="119"/>
      <c r="J327" s="119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119"/>
      <c r="V327" s="119"/>
      <c r="W327" s="119"/>
      <c r="X327" s="119"/>
      <c r="Y327" s="119"/>
      <c r="Z327" s="23"/>
      <c r="AA327" s="119"/>
      <c r="AB327" s="337"/>
      <c r="AC327" s="115"/>
      <c r="AD327" s="102"/>
      <c r="AE327" s="4"/>
      <c r="AF327" s="103"/>
      <c r="AG327" s="104"/>
      <c r="AH327" s="105"/>
      <c r="AI327" s="106"/>
      <c r="AJ327" s="109"/>
      <c r="AK327" s="111"/>
      <c r="AL327" s="338"/>
      <c r="AM327" s="339"/>
      <c r="AN327" s="340"/>
      <c r="AO327" s="101"/>
      <c r="AP327" s="445"/>
      <c r="AQ327" s="101"/>
      <c r="AR327" s="115"/>
      <c r="AS327" s="341"/>
      <c r="AT327" s="115"/>
      <c r="AU327" s="341"/>
      <c r="AV327" s="115"/>
      <c r="AW327" s="341"/>
      <c r="AX327" s="115"/>
      <c r="AY327" s="341"/>
      <c r="AZ327" s="119"/>
      <c r="CD327" s="119"/>
    </row>
    <row r="328" ht="21.0" customHeight="1">
      <c r="A328" s="119"/>
      <c r="B328" s="90"/>
      <c r="C328" s="119"/>
      <c r="D328" s="332"/>
      <c r="E328" s="90"/>
      <c r="F328" s="92"/>
      <c r="G328" s="92"/>
      <c r="H328" s="92"/>
      <c r="I328" s="119"/>
      <c r="J328" s="119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119"/>
      <c r="V328" s="119"/>
      <c r="W328" s="119"/>
      <c r="X328" s="119"/>
      <c r="Y328" s="119"/>
      <c r="Z328" s="23"/>
      <c r="AA328" s="119"/>
      <c r="AB328" s="337"/>
      <c r="AC328" s="115"/>
      <c r="AD328" s="102"/>
      <c r="AE328" s="4"/>
      <c r="AF328" s="103"/>
      <c r="AG328" s="104"/>
      <c r="AH328" s="105"/>
      <c r="AI328" s="106"/>
      <c r="AJ328" s="109"/>
      <c r="AK328" s="111"/>
      <c r="AL328" s="338"/>
      <c r="AM328" s="339"/>
      <c r="AN328" s="340"/>
      <c r="AO328" s="101"/>
      <c r="AP328" s="445"/>
      <c r="AQ328" s="101"/>
      <c r="AR328" s="115"/>
      <c r="AS328" s="341"/>
      <c r="AT328" s="115"/>
      <c r="AU328" s="341"/>
      <c r="AV328" s="115"/>
      <c r="AW328" s="341"/>
      <c r="AX328" s="115"/>
      <c r="AY328" s="341"/>
      <c r="AZ328" s="119"/>
      <c r="CD328" s="119"/>
    </row>
    <row r="329" ht="21.0" customHeight="1">
      <c r="A329" s="119"/>
      <c r="B329" s="90"/>
      <c r="C329" s="119"/>
      <c r="D329" s="332"/>
      <c r="E329" s="90"/>
      <c r="F329" s="92"/>
      <c r="G329" s="92"/>
      <c r="H329" s="92"/>
      <c r="I329" s="119"/>
      <c r="J329" s="119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119"/>
      <c r="V329" s="119"/>
      <c r="W329" s="119"/>
      <c r="X329" s="119"/>
      <c r="Y329" s="119"/>
      <c r="Z329" s="23"/>
      <c r="AA329" s="119"/>
      <c r="AB329" s="337"/>
      <c r="AC329" s="115"/>
      <c r="AD329" s="102"/>
      <c r="AE329" s="4"/>
      <c r="AF329" s="103"/>
      <c r="AG329" s="104"/>
      <c r="AH329" s="105"/>
      <c r="AI329" s="106"/>
      <c r="AJ329" s="109"/>
      <c r="AK329" s="111"/>
      <c r="AL329" s="338"/>
      <c r="AM329" s="339"/>
      <c r="AN329" s="340"/>
      <c r="AO329" s="101"/>
      <c r="AP329" s="445"/>
      <c r="AQ329" s="101"/>
      <c r="AR329" s="115"/>
      <c r="AS329" s="341"/>
      <c r="AT329" s="115"/>
      <c r="AU329" s="341"/>
      <c r="AV329" s="115"/>
      <c r="AW329" s="341"/>
      <c r="AX329" s="115"/>
      <c r="AY329" s="341"/>
      <c r="AZ329" s="119"/>
      <c r="CD329" s="119"/>
    </row>
    <row r="330" ht="21.0" customHeight="1">
      <c r="A330" s="119"/>
      <c r="B330" s="90"/>
      <c r="C330" s="119"/>
      <c r="D330" s="332"/>
      <c r="E330" s="90"/>
      <c r="F330" s="92"/>
      <c r="G330" s="92"/>
      <c r="H330" s="92"/>
      <c r="I330" s="119"/>
      <c r="J330" s="119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119"/>
      <c r="V330" s="119"/>
      <c r="W330" s="119"/>
      <c r="X330" s="119"/>
      <c r="Y330" s="119"/>
      <c r="Z330" s="23"/>
      <c r="AA330" s="119"/>
      <c r="AB330" s="337"/>
      <c r="AC330" s="115"/>
      <c r="AD330" s="102"/>
      <c r="AE330" s="4"/>
      <c r="AF330" s="103"/>
      <c r="AG330" s="104"/>
      <c r="AH330" s="105"/>
      <c r="AI330" s="106"/>
      <c r="AJ330" s="109"/>
      <c r="AK330" s="111"/>
      <c r="AL330" s="338"/>
      <c r="AM330" s="339"/>
      <c r="AN330" s="340"/>
      <c r="AO330" s="101"/>
      <c r="AP330" s="445"/>
      <c r="AQ330" s="101"/>
      <c r="AR330" s="115"/>
      <c r="AS330" s="341"/>
      <c r="AT330" s="115"/>
      <c r="AU330" s="341"/>
      <c r="AV330" s="115"/>
      <c r="AW330" s="341"/>
      <c r="AX330" s="115"/>
      <c r="AY330" s="341"/>
      <c r="AZ330" s="119"/>
      <c r="CD330" s="119"/>
    </row>
    <row r="331" ht="21.0" customHeight="1">
      <c r="A331" s="119"/>
      <c r="B331" s="90"/>
      <c r="C331" s="119"/>
      <c r="D331" s="332"/>
      <c r="E331" s="90"/>
      <c r="F331" s="92"/>
      <c r="G331" s="92"/>
      <c r="H331" s="92"/>
      <c r="I331" s="119"/>
      <c r="J331" s="119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119"/>
      <c r="V331" s="119"/>
      <c r="W331" s="119"/>
      <c r="X331" s="119"/>
      <c r="Y331" s="119"/>
      <c r="Z331" s="23"/>
      <c r="AA331" s="119"/>
      <c r="AB331" s="337"/>
      <c r="AC331" s="115"/>
      <c r="AD331" s="102"/>
      <c r="AE331" s="4"/>
      <c r="AF331" s="103"/>
      <c r="AG331" s="104"/>
      <c r="AH331" s="105"/>
      <c r="AI331" s="106"/>
      <c r="AJ331" s="109"/>
      <c r="AK331" s="111"/>
      <c r="AL331" s="338"/>
      <c r="AM331" s="339"/>
      <c r="AN331" s="340"/>
      <c r="AO331" s="101"/>
      <c r="AP331" s="445"/>
      <c r="AQ331" s="101"/>
      <c r="AR331" s="115"/>
      <c r="AS331" s="341"/>
      <c r="AT331" s="115"/>
      <c r="AU331" s="341"/>
      <c r="AV331" s="115"/>
      <c r="AW331" s="341"/>
      <c r="AX331" s="115"/>
      <c r="AY331" s="341"/>
      <c r="AZ331" s="119"/>
      <c r="CD331" s="119"/>
    </row>
    <row r="332" ht="21.0" customHeight="1">
      <c r="A332" s="119"/>
      <c r="B332" s="90"/>
      <c r="C332" s="119"/>
      <c r="D332" s="332"/>
      <c r="E332" s="90"/>
      <c r="F332" s="92"/>
      <c r="G332" s="92"/>
      <c r="H332" s="92"/>
      <c r="I332" s="119"/>
      <c r="J332" s="119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119"/>
      <c r="V332" s="119"/>
      <c r="W332" s="119"/>
      <c r="X332" s="119"/>
      <c r="Y332" s="119"/>
      <c r="Z332" s="23"/>
      <c r="AA332" s="119"/>
      <c r="AB332" s="337"/>
      <c r="AC332" s="115"/>
      <c r="AD332" s="102"/>
      <c r="AE332" s="4"/>
      <c r="AF332" s="103"/>
      <c r="AG332" s="104"/>
      <c r="AH332" s="105"/>
      <c r="AI332" s="106"/>
      <c r="AJ332" s="109"/>
      <c r="AK332" s="111"/>
      <c r="AL332" s="338"/>
      <c r="AM332" s="339"/>
      <c r="AN332" s="340"/>
      <c r="AO332" s="101"/>
      <c r="AP332" s="445"/>
      <c r="AQ332" s="101"/>
      <c r="AR332" s="115"/>
      <c r="AS332" s="341"/>
      <c r="AT332" s="115"/>
      <c r="AU332" s="341"/>
      <c r="AV332" s="115"/>
      <c r="AW332" s="341"/>
      <c r="AX332" s="115"/>
      <c r="AY332" s="341"/>
      <c r="AZ332" s="119"/>
      <c r="CD332" s="119"/>
    </row>
    <row r="333" ht="21.0" customHeight="1">
      <c r="A333" s="119"/>
      <c r="B333" s="90"/>
      <c r="C333" s="119"/>
      <c r="D333" s="332"/>
      <c r="E333" s="90"/>
      <c r="F333" s="92"/>
      <c r="G333" s="92"/>
      <c r="H333" s="92"/>
      <c r="I333" s="119"/>
      <c r="J333" s="119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119"/>
      <c r="V333" s="119"/>
      <c r="W333" s="119"/>
      <c r="X333" s="119"/>
      <c r="Y333" s="119"/>
      <c r="Z333" s="23"/>
      <c r="AA333" s="119"/>
      <c r="AB333" s="337"/>
      <c r="AC333" s="115"/>
      <c r="AD333" s="102"/>
      <c r="AE333" s="4"/>
      <c r="AF333" s="103"/>
      <c r="AG333" s="104"/>
      <c r="AH333" s="105"/>
      <c r="AI333" s="106"/>
      <c r="AJ333" s="109"/>
      <c r="AK333" s="111"/>
      <c r="AL333" s="338"/>
      <c r="AM333" s="339"/>
      <c r="AN333" s="340"/>
      <c r="AO333" s="101"/>
      <c r="AP333" s="445"/>
      <c r="AQ333" s="101"/>
      <c r="AR333" s="115"/>
      <c r="AS333" s="341"/>
      <c r="AT333" s="115"/>
      <c r="AU333" s="341"/>
      <c r="AV333" s="115"/>
      <c r="AW333" s="341"/>
      <c r="AX333" s="115"/>
      <c r="AY333" s="341"/>
      <c r="AZ333" s="119"/>
      <c r="CD333" s="119"/>
    </row>
    <row r="334" ht="21.0" customHeight="1">
      <c r="A334" s="119"/>
      <c r="B334" s="90"/>
      <c r="C334" s="119"/>
      <c r="D334" s="332"/>
      <c r="E334" s="90"/>
      <c r="F334" s="92"/>
      <c r="G334" s="92"/>
      <c r="H334" s="92"/>
      <c r="I334" s="119"/>
      <c r="J334" s="119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119"/>
      <c r="V334" s="119"/>
      <c r="W334" s="119"/>
      <c r="X334" s="119"/>
      <c r="Y334" s="119"/>
      <c r="Z334" s="23"/>
      <c r="AA334" s="119"/>
      <c r="AB334" s="337"/>
      <c r="AC334" s="115"/>
      <c r="AD334" s="102"/>
      <c r="AE334" s="4"/>
      <c r="AF334" s="103"/>
      <c r="AG334" s="104"/>
      <c r="AH334" s="105"/>
      <c r="AI334" s="106"/>
      <c r="AJ334" s="109"/>
      <c r="AK334" s="111"/>
      <c r="AL334" s="338"/>
      <c r="AM334" s="339"/>
      <c r="AN334" s="340"/>
      <c r="AO334" s="101"/>
      <c r="AP334" s="445"/>
      <c r="AQ334" s="101"/>
      <c r="AR334" s="115"/>
      <c r="AS334" s="341"/>
      <c r="AT334" s="115"/>
      <c r="AU334" s="341"/>
      <c r="AV334" s="115"/>
      <c r="AW334" s="341"/>
      <c r="AX334" s="115"/>
      <c r="AY334" s="341"/>
      <c r="AZ334" s="119"/>
      <c r="CD334" s="119"/>
    </row>
    <row r="335" ht="21.0" customHeight="1">
      <c r="A335" s="119"/>
      <c r="B335" s="90"/>
      <c r="C335" s="119"/>
      <c r="D335" s="332"/>
      <c r="E335" s="90"/>
      <c r="F335" s="92"/>
      <c r="G335" s="92"/>
      <c r="H335" s="92"/>
      <c r="I335" s="119"/>
      <c r="J335" s="119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119"/>
      <c r="V335" s="119"/>
      <c r="W335" s="119"/>
      <c r="X335" s="119"/>
      <c r="Y335" s="119"/>
      <c r="Z335" s="23"/>
      <c r="AA335" s="119"/>
      <c r="AB335" s="337"/>
      <c r="AC335" s="115"/>
      <c r="AD335" s="102"/>
      <c r="AE335" s="4"/>
      <c r="AF335" s="103"/>
      <c r="AG335" s="104"/>
      <c r="AH335" s="105"/>
      <c r="AI335" s="106"/>
      <c r="AJ335" s="109"/>
      <c r="AK335" s="111"/>
      <c r="AL335" s="338"/>
      <c r="AM335" s="339"/>
      <c r="AN335" s="340"/>
      <c r="AO335" s="101"/>
      <c r="AP335" s="445"/>
      <c r="AQ335" s="101"/>
      <c r="AR335" s="115"/>
      <c r="AS335" s="341"/>
      <c r="AT335" s="115"/>
      <c r="AU335" s="341"/>
      <c r="AV335" s="115"/>
      <c r="AW335" s="341"/>
      <c r="AX335" s="115"/>
      <c r="AY335" s="341"/>
      <c r="AZ335" s="119"/>
      <c r="CD335" s="119"/>
    </row>
    <row r="336" ht="21.0" customHeight="1">
      <c r="A336" s="119"/>
      <c r="B336" s="90"/>
      <c r="C336" s="119"/>
      <c r="D336" s="332"/>
      <c r="E336" s="90"/>
      <c r="F336" s="92"/>
      <c r="G336" s="92"/>
      <c r="H336" s="92"/>
      <c r="I336" s="119"/>
      <c r="J336" s="119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119"/>
      <c r="V336" s="119"/>
      <c r="W336" s="119"/>
      <c r="X336" s="119"/>
      <c r="Y336" s="119"/>
      <c r="Z336" s="23"/>
      <c r="AA336" s="119"/>
      <c r="AB336" s="337"/>
      <c r="AC336" s="115"/>
      <c r="AD336" s="102"/>
      <c r="AE336" s="4"/>
      <c r="AF336" s="103"/>
      <c r="AG336" s="104"/>
      <c r="AH336" s="105"/>
      <c r="AI336" s="106"/>
      <c r="AJ336" s="109"/>
      <c r="AK336" s="111"/>
      <c r="AL336" s="338"/>
      <c r="AM336" s="339"/>
      <c r="AN336" s="340"/>
      <c r="AO336" s="101"/>
      <c r="AP336" s="445"/>
      <c r="AQ336" s="101"/>
      <c r="AR336" s="115"/>
      <c r="AS336" s="341"/>
      <c r="AT336" s="115"/>
      <c r="AU336" s="341"/>
      <c r="AV336" s="115"/>
      <c r="AW336" s="341"/>
      <c r="AX336" s="115"/>
      <c r="AY336" s="341"/>
      <c r="AZ336" s="119"/>
      <c r="CD336" s="119"/>
    </row>
    <row r="337" ht="21.0" customHeight="1">
      <c r="A337" s="119"/>
      <c r="B337" s="90"/>
      <c r="C337" s="119"/>
      <c r="D337" s="332"/>
      <c r="E337" s="90"/>
      <c r="F337" s="92"/>
      <c r="G337" s="92"/>
      <c r="H337" s="92"/>
      <c r="I337" s="119"/>
      <c r="J337" s="119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119"/>
      <c r="V337" s="119"/>
      <c r="W337" s="119"/>
      <c r="X337" s="119"/>
      <c r="Y337" s="119"/>
      <c r="Z337" s="23"/>
      <c r="AA337" s="119"/>
      <c r="AB337" s="337"/>
      <c r="AC337" s="115"/>
      <c r="AD337" s="102"/>
      <c r="AE337" s="4"/>
      <c r="AF337" s="103"/>
      <c r="AG337" s="104"/>
      <c r="AH337" s="105"/>
      <c r="AI337" s="106"/>
      <c r="AJ337" s="109"/>
      <c r="AK337" s="111"/>
      <c r="AL337" s="338"/>
      <c r="AM337" s="339"/>
      <c r="AN337" s="340"/>
      <c r="AO337" s="101"/>
      <c r="AP337" s="445"/>
      <c r="AQ337" s="101"/>
      <c r="AR337" s="115"/>
      <c r="AS337" s="341"/>
      <c r="AT337" s="115"/>
      <c r="AU337" s="341"/>
      <c r="AV337" s="115"/>
      <c r="AW337" s="341"/>
      <c r="AX337" s="115"/>
      <c r="AY337" s="341"/>
      <c r="AZ337" s="119"/>
      <c r="CD337" s="119"/>
    </row>
    <row r="338" ht="21.0" customHeight="1">
      <c r="A338" s="119"/>
      <c r="B338" s="90"/>
      <c r="C338" s="119"/>
      <c r="D338" s="332"/>
      <c r="E338" s="90"/>
      <c r="F338" s="92"/>
      <c r="G338" s="92"/>
      <c r="H338" s="92"/>
      <c r="I338" s="119"/>
      <c r="J338" s="119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119"/>
      <c r="V338" s="119"/>
      <c r="W338" s="119"/>
      <c r="X338" s="119"/>
      <c r="Y338" s="119"/>
      <c r="Z338" s="23"/>
      <c r="AA338" s="119"/>
      <c r="AB338" s="337"/>
      <c r="AC338" s="115"/>
      <c r="AD338" s="102"/>
      <c r="AE338" s="4"/>
      <c r="AF338" s="103"/>
      <c r="AG338" s="104"/>
      <c r="AH338" s="105"/>
      <c r="AI338" s="106"/>
      <c r="AJ338" s="109"/>
      <c r="AK338" s="111"/>
      <c r="AL338" s="338"/>
      <c r="AM338" s="339"/>
      <c r="AN338" s="340"/>
      <c r="AO338" s="101"/>
      <c r="AP338" s="445"/>
      <c r="AQ338" s="101"/>
      <c r="AR338" s="115"/>
      <c r="AS338" s="341"/>
      <c r="AT338" s="115"/>
      <c r="AU338" s="341"/>
      <c r="AV338" s="115"/>
      <c r="AW338" s="341"/>
      <c r="AX338" s="115"/>
      <c r="AY338" s="341"/>
      <c r="AZ338" s="119"/>
      <c r="CD338" s="119"/>
    </row>
    <row r="339" ht="21.0" customHeight="1">
      <c r="A339" s="119"/>
      <c r="B339" s="90"/>
      <c r="C339" s="119"/>
      <c r="D339" s="332"/>
      <c r="E339" s="90"/>
      <c r="F339" s="92"/>
      <c r="G339" s="92"/>
      <c r="H339" s="92"/>
      <c r="I339" s="119"/>
      <c r="J339" s="119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119"/>
      <c r="V339" s="119"/>
      <c r="W339" s="119"/>
      <c r="X339" s="119"/>
      <c r="Y339" s="119"/>
      <c r="Z339" s="23"/>
      <c r="AA339" s="119"/>
      <c r="AB339" s="337"/>
      <c r="AC339" s="115"/>
      <c r="AD339" s="102"/>
      <c r="AE339" s="4"/>
      <c r="AF339" s="103"/>
      <c r="AG339" s="104"/>
      <c r="AH339" s="105"/>
      <c r="AI339" s="106"/>
      <c r="AJ339" s="109"/>
      <c r="AK339" s="111"/>
      <c r="AL339" s="338"/>
      <c r="AM339" s="339"/>
      <c r="AN339" s="340"/>
      <c r="AO339" s="101"/>
      <c r="AP339" s="445"/>
      <c r="AQ339" s="101"/>
      <c r="AR339" s="115"/>
      <c r="AS339" s="341"/>
      <c r="AT339" s="115"/>
      <c r="AU339" s="341"/>
      <c r="AV339" s="115"/>
      <c r="AW339" s="341"/>
      <c r="AX339" s="115"/>
      <c r="AY339" s="341"/>
      <c r="AZ339" s="119"/>
      <c r="CD339" s="119"/>
    </row>
    <row r="340" ht="21.0" customHeight="1">
      <c r="A340" s="119"/>
      <c r="B340" s="90"/>
      <c r="C340" s="119"/>
      <c r="D340" s="332"/>
      <c r="E340" s="90"/>
      <c r="F340" s="92"/>
      <c r="G340" s="92"/>
      <c r="H340" s="92"/>
      <c r="I340" s="119"/>
      <c r="J340" s="119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119"/>
      <c r="V340" s="119"/>
      <c r="W340" s="119"/>
      <c r="X340" s="119"/>
      <c r="Y340" s="119"/>
      <c r="Z340" s="23"/>
      <c r="AA340" s="119"/>
      <c r="AB340" s="337"/>
      <c r="AC340" s="115"/>
      <c r="AD340" s="102"/>
      <c r="AE340" s="4"/>
      <c r="AF340" s="103"/>
      <c r="AG340" s="104"/>
      <c r="AH340" s="105"/>
      <c r="AI340" s="106"/>
      <c r="AJ340" s="109"/>
      <c r="AK340" s="111"/>
      <c r="AL340" s="338"/>
      <c r="AM340" s="339"/>
      <c r="AN340" s="340"/>
      <c r="AO340" s="101"/>
      <c r="AP340" s="445"/>
      <c r="AQ340" s="101"/>
      <c r="AR340" s="115"/>
      <c r="AS340" s="341"/>
      <c r="AT340" s="115"/>
      <c r="AU340" s="341"/>
      <c r="AV340" s="115"/>
      <c r="AW340" s="341"/>
      <c r="AX340" s="115"/>
      <c r="AY340" s="341"/>
      <c r="AZ340" s="119"/>
      <c r="CD340" s="119"/>
    </row>
    <row r="341" ht="21.0" customHeight="1">
      <c r="A341" s="119"/>
      <c r="B341" s="90"/>
      <c r="C341" s="119"/>
      <c r="D341" s="332"/>
      <c r="E341" s="90"/>
      <c r="F341" s="92"/>
      <c r="G341" s="92"/>
      <c r="H341" s="92"/>
      <c r="I341" s="119"/>
      <c r="J341" s="119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119"/>
      <c r="V341" s="119"/>
      <c r="W341" s="119"/>
      <c r="X341" s="119"/>
      <c r="Y341" s="119"/>
      <c r="Z341" s="23"/>
      <c r="AA341" s="119"/>
      <c r="AB341" s="337"/>
      <c r="AC341" s="115"/>
      <c r="AD341" s="102"/>
      <c r="AE341" s="4"/>
      <c r="AF341" s="103"/>
      <c r="AG341" s="104"/>
      <c r="AH341" s="105"/>
      <c r="AI341" s="106"/>
      <c r="AJ341" s="109"/>
      <c r="AK341" s="111"/>
      <c r="AL341" s="338"/>
      <c r="AM341" s="339"/>
      <c r="AN341" s="340"/>
      <c r="AO341" s="101"/>
      <c r="AP341" s="445"/>
      <c r="AQ341" s="101"/>
      <c r="AR341" s="115"/>
      <c r="AS341" s="341"/>
      <c r="AT341" s="115"/>
      <c r="AU341" s="341"/>
      <c r="AV341" s="115"/>
      <c r="AW341" s="341"/>
      <c r="AX341" s="115"/>
      <c r="AY341" s="341"/>
      <c r="AZ341" s="119"/>
      <c r="CD341" s="119"/>
    </row>
    <row r="342" ht="21.0" customHeight="1">
      <c r="A342" s="119"/>
      <c r="B342" s="90"/>
      <c r="C342" s="119"/>
      <c r="D342" s="332"/>
      <c r="E342" s="90"/>
      <c r="F342" s="92"/>
      <c r="G342" s="92"/>
      <c r="H342" s="92"/>
      <c r="I342" s="119"/>
      <c r="J342" s="119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119"/>
      <c r="V342" s="119"/>
      <c r="W342" s="119"/>
      <c r="X342" s="119"/>
      <c r="Y342" s="119"/>
      <c r="Z342" s="23"/>
      <c r="AA342" s="119"/>
      <c r="AB342" s="337"/>
      <c r="AC342" s="115"/>
      <c r="AD342" s="102"/>
      <c r="AE342" s="4"/>
      <c r="AF342" s="103"/>
      <c r="AG342" s="104"/>
      <c r="AH342" s="105"/>
      <c r="AI342" s="106"/>
      <c r="AJ342" s="109"/>
      <c r="AK342" s="111"/>
      <c r="AL342" s="338"/>
      <c r="AM342" s="339"/>
      <c r="AN342" s="340"/>
      <c r="AO342" s="101"/>
      <c r="AP342" s="445"/>
      <c r="AQ342" s="101"/>
      <c r="AR342" s="115"/>
      <c r="AS342" s="341"/>
      <c r="AT342" s="115"/>
      <c r="AU342" s="341"/>
      <c r="AV342" s="115"/>
      <c r="AW342" s="341"/>
      <c r="AX342" s="115"/>
      <c r="AY342" s="341"/>
      <c r="AZ342" s="119"/>
      <c r="CD342" s="119"/>
    </row>
    <row r="343" ht="21.0" customHeight="1">
      <c r="A343" s="119"/>
      <c r="B343" s="90"/>
      <c r="C343" s="119"/>
      <c r="D343" s="332"/>
      <c r="E343" s="90"/>
      <c r="F343" s="92"/>
      <c r="G343" s="92"/>
      <c r="H343" s="92"/>
      <c r="I343" s="119"/>
      <c r="J343" s="119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119"/>
      <c r="V343" s="119"/>
      <c r="W343" s="119"/>
      <c r="X343" s="119"/>
      <c r="Y343" s="119"/>
      <c r="Z343" s="23"/>
      <c r="AA343" s="119"/>
      <c r="AB343" s="337"/>
      <c r="AC343" s="115"/>
      <c r="AD343" s="102"/>
      <c r="AE343" s="4"/>
      <c r="AF343" s="103"/>
      <c r="AG343" s="104"/>
      <c r="AH343" s="105"/>
      <c r="AI343" s="106"/>
      <c r="AJ343" s="109"/>
      <c r="AK343" s="111"/>
      <c r="AL343" s="338"/>
      <c r="AM343" s="339"/>
      <c r="AN343" s="340"/>
      <c r="AO343" s="101"/>
      <c r="AP343" s="445"/>
      <c r="AQ343" s="101"/>
      <c r="AR343" s="115"/>
      <c r="AS343" s="341"/>
      <c r="AT343" s="115"/>
      <c r="AU343" s="341"/>
      <c r="AV343" s="115"/>
      <c r="AW343" s="341"/>
      <c r="AX343" s="115"/>
      <c r="AY343" s="341"/>
      <c r="AZ343" s="119"/>
      <c r="CD343" s="119"/>
    </row>
    <row r="344" ht="21.0" customHeight="1">
      <c r="A344" s="119"/>
      <c r="B344" s="90"/>
      <c r="C344" s="119"/>
      <c r="D344" s="332"/>
      <c r="E344" s="90"/>
      <c r="F344" s="92"/>
      <c r="G344" s="92"/>
      <c r="H344" s="92"/>
      <c r="I344" s="119"/>
      <c r="J344" s="119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119"/>
      <c r="V344" s="119"/>
      <c r="W344" s="119"/>
      <c r="X344" s="119"/>
      <c r="Y344" s="119"/>
      <c r="Z344" s="23"/>
      <c r="AA344" s="119"/>
      <c r="AB344" s="337"/>
      <c r="AC344" s="115"/>
      <c r="AD344" s="102"/>
      <c r="AE344" s="4"/>
      <c r="AF344" s="103"/>
      <c r="AG344" s="104"/>
      <c r="AH344" s="105"/>
      <c r="AI344" s="106"/>
      <c r="AJ344" s="109"/>
      <c r="AK344" s="111"/>
      <c r="AL344" s="338"/>
      <c r="AM344" s="339"/>
      <c r="AN344" s="340"/>
      <c r="AO344" s="101"/>
      <c r="AP344" s="445"/>
      <c r="AQ344" s="101"/>
      <c r="AR344" s="115"/>
      <c r="AS344" s="341"/>
      <c r="AT344" s="115"/>
      <c r="AU344" s="341"/>
      <c r="AV344" s="115"/>
      <c r="AW344" s="341"/>
      <c r="AX344" s="115"/>
      <c r="AY344" s="341"/>
      <c r="AZ344" s="119"/>
      <c r="CD344" s="119"/>
    </row>
    <row r="345" ht="21.0" customHeight="1">
      <c r="A345" s="119"/>
      <c r="B345" s="90"/>
      <c r="C345" s="119"/>
      <c r="D345" s="332"/>
      <c r="E345" s="90"/>
      <c r="F345" s="92"/>
      <c r="G345" s="92"/>
      <c r="H345" s="92"/>
      <c r="I345" s="119"/>
      <c r="J345" s="119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119"/>
      <c r="V345" s="119"/>
      <c r="W345" s="119"/>
      <c r="X345" s="119"/>
      <c r="Y345" s="119"/>
      <c r="Z345" s="23"/>
      <c r="AA345" s="119"/>
      <c r="AB345" s="337"/>
      <c r="AC345" s="115"/>
      <c r="AD345" s="102"/>
      <c r="AE345" s="4"/>
      <c r="AF345" s="103"/>
      <c r="AG345" s="104"/>
      <c r="AH345" s="105"/>
      <c r="AI345" s="106"/>
      <c r="AJ345" s="109"/>
      <c r="AK345" s="111"/>
      <c r="AL345" s="338"/>
      <c r="AM345" s="339"/>
      <c r="AN345" s="340"/>
      <c r="AO345" s="101"/>
      <c r="AP345" s="445"/>
      <c r="AQ345" s="101"/>
      <c r="AR345" s="115"/>
      <c r="AS345" s="341"/>
      <c r="AT345" s="115"/>
      <c r="AU345" s="341"/>
      <c r="AV345" s="115"/>
      <c r="AW345" s="341"/>
      <c r="AX345" s="115"/>
      <c r="AY345" s="341"/>
      <c r="AZ345" s="119"/>
      <c r="CD345" s="119"/>
    </row>
    <row r="346" ht="21.0" customHeight="1">
      <c r="A346" s="119"/>
      <c r="B346" s="90"/>
      <c r="C346" s="119"/>
      <c r="D346" s="332"/>
      <c r="E346" s="90"/>
      <c r="F346" s="92"/>
      <c r="G346" s="92"/>
      <c r="H346" s="92"/>
      <c r="I346" s="119"/>
      <c r="J346" s="119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119"/>
      <c r="V346" s="119"/>
      <c r="W346" s="119"/>
      <c r="X346" s="119"/>
      <c r="Y346" s="119"/>
      <c r="Z346" s="23"/>
      <c r="AA346" s="119"/>
      <c r="AB346" s="337"/>
      <c r="AC346" s="115"/>
      <c r="AD346" s="102"/>
      <c r="AE346" s="4"/>
      <c r="AF346" s="103"/>
      <c r="AG346" s="104"/>
      <c r="AH346" s="105"/>
      <c r="AI346" s="106"/>
      <c r="AJ346" s="109"/>
      <c r="AK346" s="111"/>
      <c r="AL346" s="338"/>
      <c r="AM346" s="339"/>
      <c r="AN346" s="340"/>
      <c r="AO346" s="101"/>
      <c r="AP346" s="445"/>
      <c r="AQ346" s="101"/>
      <c r="AR346" s="115"/>
      <c r="AS346" s="341"/>
      <c r="AT346" s="115"/>
      <c r="AU346" s="341"/>
      <c r="AV346" s="115"/>
      <c r="AW346" s="341"/>
      <c r="AX346" s="115"/>
      <c r="AY346" s="341"/>
      <c r="AZ346" s="119"/>
      <c r="CD346" s="119"/>
    </row>
    <row r="347" ht="21.0" customHeight="1">
      <c r="A347" s="119"/>
      <c r="B347" s="90"/>
      <c r="C347" s="119"/>
      <c r="D347" s="332"/>
      <c r="E347" s="90"/>
      <c r="F347" s="92"/>
      <c r="G347" s="92"/>
      <c r="H347" s="92"/>
      <c r="I347" s="119"/>
      <c r="J347" s="119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119"/>
      <c r="V347" s="119"/>
      <c r="W347" s="119"/>
      <c r="X347" s="119"/>
      <c r="Y347" s="119"/>
      <c r="Z347" s="23"/>
      <c r="AA347" s="119"/>
      <c r="AB347" s="337"/>
      <c r="AC347" s="115"/>
      <c r="AD347" s="102"/>
      <c r="AE347" s="4"/>
      <c r="AF347" s="103"/>
      <c r="AG347" s="104"/>
      <c r="AH347" s="105"/>
      <c r="AI347" s="106"/>
      <c r="AJ347" s="109"/>
      <c r="AK347" s="111"/>
      <c r="AL347" s="338"/>
      <c r="AM347" s="339"/>
      <c r="AN347" s="340"/>
      <c r="AO347" s="101"/>
      <c r="AP347" s="445"/>
      <c r="AQ347" s="101"/>
      <c r="AR347" s="115"/>
      <c r="AS347" s="341"/>
      <c r="AT347" s="115"/>
      <c r="AU347" s="341"/>
      <c r="AV347" s="115"/>
      <c r="AW347" s="341"/>
      <c r="AX347" s="115"/>
      <c r="AY347" s="341"/>
      <c r="AZ347" s="119"/>
      <c r="CD347" s="119"/>
    </row>
    <row r="348" ht="21.0" customHeight="1">
      <c r="A348" s="119"/>
      <c r="B348" s="90"/>
      <c r="C348" s="119"/>
      <c r="D348" s="332"/>
      <c r="E348" s="90"/>
      <c r="F348" s="92"/>
      <c r="G348" s="92"/>
      <c r="H348" s="92"/>
      <c r="I348" s="119"/>
      <c r="J348" s="119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119"/>
      <c r="V348" s="119"/>
      <c r="W348" s="119"/>
      <c r="X348" s="119"/>
      <c r="Y348" s="119"/>
      <c r="Z348" s="23"/>
      <c r="AA348" s="119"/>
      <c r="AB348" s="337"/>
      <c r="AC348" s="115"/>
      <c r="AD348" s="102"/>
      <c r="AE348" s="4"/>
      <c r="AF348" s="103"/>
      <c r="AG348" s="104"/>
      <c r="AH348" s="105"/>
      <c r="AI348" s="106"/>
      <c r="AJ348" s="109"/>
      <c r="AK348" s="111"/>
      <c r="AL348" s="338"/>
      <c r="AM348" s="339"/>
      <c r="AN348" s="340"/>
      <c r="AO348" s="101"/>
      <c r="AP348" s="445"/>
      <c r="AQ348" s="101"/>
      <c r="AR348" s="115"/>
      <c r="AS348" s="341"/>
      <c r="AT348" s="115"/>
      <c r="AU348" s="341"/>
      <c r="AV348" s="115"/>
      <c r="AW348" s="341"/>
      <c r="AX348" s="115"/>
      <c r="AY348" s="341"/>
      <c r="AZ348" s="119"/>
      <c r="CD348" s="119"/>
    </row>
    <row r="349" ht="21.0" customHeight="1">
      <c r="A349" s="119"/>
      <c r="B349" s="90"/>
      <c r="C349" s="119"/>
      <c r="D349" s="332"/>
      <c r="E349" s="90"/>
      <c r="F349" s="92"/>
      <c r="G349" s="92"/>
      <c r="H349" s="92"/>
      <c r="I349" s="119"/>
      <c r="J349" s="119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119"/>
      <c r="V349" s="119"/>
      <c r="W349" s="119"/>
      <c r="X349" s="119"/>
      <c r="Y349" s="119"/>
      <c r="Z349" s="23"/>
      <c r="AA349" s="119"/>
      <c r="AB349" s="337"/>
      <c r="AC349" s="115"/>
      <c r="AD349" s="102"/>
      <c r="AE349" s="4"/>
      <c r="AF349" s="103"/>
      <c r="AG349" s="104"/>
      <c r="AH349" s="105"/>
      <c r="AI349" s="106"/>
      <c r="AJ349" s="109"/>
      <c r="AK349" s="111"/>
      <c r="AL349" s="338"/>
      <c r="AM349" s="339"/>
      <c r="AN349" s="340"/>
      <c r="AO349" s="101"/>
      <c r="AP349" s="445"/>
      <c r="AQ349" s="101"/>
      <c r="AR349" s="115"/>
      <c r="AS349" s="341"/>
      <c r="AT349" s="115"/>
      <c r="AU349" s="341"/>
      <c r="AV349" s="115"/>
      <c r="AW349" s="341"/>
      <c r="AX349" s="115"/>
      <c r="AY349" s="341"/>
      <c r="AZ349" s="119"/>
      <c r="CD349" s="119"/>
    </row>
    <row r="350" ht="21.0" customHeight="1">
      <c r="A350" s="119"/>
      <c r="B350" s="90"/>
      <c r="C350" s="119"/>
      <c r="D350" s="332"/>
      <c r="E350" s="90"/>
      <c r="F350" s="92"/>
      <c r="G350" s="92"/>
      <c r="H350" s="92"/>
      <c r="I350" s="119"/>
      <c r="J350" s="119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119"/>
      <c r="V350" s="119"/>
      <c r="W350" s="119"/>
      <c r="X350" s="119"/>
      <c r="Y350" s="119"/>
      <c r="Z350" s="23"/>
      <c r="AA350" s="119"/>
      <c r="AB350" s="337"/>
      <c r="AC350" s="115"/>
      <c r="AD350" s="102"/>
      <c r="AE350" s="4"/>
      <c r="AF350" s="103"/>
      <c r="AG350" s="104"/>
      <c r="AH350" s="105"/>
      <c r="AI350" s="106"/>
      <c r="AJ350" s="109"/>
      <c r="AK350" s="111"/>
      <c r="AL350" s="338"/>
      <c r="AM350" s="339"/>
      <c r="AN350" s="340"/>
      <c r="AO350" s="101"/>
      <c r="AP350" s="445"/>
      <c r="AQ350" s="101"/>
      <c r="AR350" s="115"/>
      <c r="AS350" s="341"/>
      <c r="AT350" s="115"/>
      <c r="AU350" s="341"/>
      <c r="AV350" s="115"/>
      <c r="AW350" s="341"/>
      <c r="AX350" s="115"/>
      <c r="AY350" s="341"/>
      <c r="AZ350" s="119"/>
      <c r="CD350" s="119"/>
    </row>
    <row r="351" ht="21.0" customHeight="1">
      <c r="A351" s="119"/>
      <c r="B351" s="90"/>
      <c r="C351" s="119"/>
      <c r="D351" s="332"/>
      <c r="E351" s="90"/>
      <c r="F351" s="92"/>
      <c r="G351" s="92"/>
      <c r="H351" s="92"/>
      <c r="I351" s="119"/>
      <c r="J351" s="119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119"/>
      <c r="V351" s="119"/>
      <c r="W351" s="119"/>
      <c r="X351" s="119"/>
      <c r="Y351" s="119"/>
      <c r="Z351" s="23"/>
      <c r="AA351" s="119"/>
      <c r="AB351" s="337"/>
      <c r="AC351" s="115"/>
      <c r="AD351" s="102"/>
      <c r="AE351" s="4"/>
      <c r="AF351" s="103"/>
      <c r="AG351" s="104"/>
      <c r="AH351" s="105"/>
      <c r="AI351" s="106"/>
      <c r="AJ351" s="109"/>
      <c r="AK351" s="111"/>
      <c r="AL351" s="338"/>
      <c r="AM351" s="339"/>
      <c r="AN351" s="340"/>
      <c r="AO351" s="101"/>
      <c r="AP351" s="445"/>
      <c r="AQ351" s="101"/>
      <c r="AR351" s="115"/>
      <c r="AS351" s="341"/>
      <c r="AT351" s="115"/>
      <c r="AU351" s="341"/>
      <c r="AV351" s="115"/>
      <c r="AW351" s="341"/>
      <c r="AX351" s="115"/>
      <c r="AY351" s="341"/>
      <c r="AZ351" s="119"/>
      <c r="CD351" s="119"/>
    </row>
    <row r="352" ht="21.0" customHeight="1">
      <c r="A352" s="119"/>
      <c r="B352" s="90"/>
      <c r="C352" s="119"/>
      <c r="D352" s="332"/>
      <c r="E352" s="90"/>
      <c r="F352" s="92"/>
      <c r="G352" s="92"/>
      <c r="H352" s="92"/>
      <c r="I352" s="119"/>
      <c r="J352" s="119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119"/>
      <c r="V352" s="119"/>
      <c r="W352" s="119"/>
      <c r="X352" s="119"/>
      <c r="Y352" s="119"/>
      <c r="Z352" s="23"/>
      <c r="AA352" s="119"/>
      <c r="AB352" s="337"/>
      <c r="AC352" s="115"/>
      <c r="AD352" s="102"/>
      <c r="AE352" s="4"/>
      <c r="AF352" s="103"/>
      <c r="AG352" s="104"/>
      <c r="AH352" s="105"/>
      <c r="AI352" s="106"/>
      <c r="AJ352" s="109"/>
      <c r="AK352" s="111"/>
      <c r="AL352" s="338"/>
      <c r="AM352" s="339"/>
      <c r="AN352" s="340"/>
      <c r="AO352" s="101"/>
      <c r="AP352" s="445"/>
      <c r="AQ352" s="101"/>
      <c r="AR352" s="115"/>
      <c r="AS352" s="341"/>
      <c r="AT352" s="115"/>
      <c r="AU352" s="341"/>
      <c r="AV352" s="115"/>
      <c r="AW352" s="341"/>
      <c r="AX352" s="115"/>
      <c r="AY352" s="341"/>
      <c r="AZ352" s="119"/>
      <c r="CD352" s="119"/>
    </row>
    <row r="353" ht="21.0" customHeight="1">
      <c r="A353" s="119"/>
      <c r="B353" s="90"/>
      <c r="C353" s="119"/>
      <c r="D353" s="332"/>
      <c r="E353" s="90"/>
      <c r="F353" s="92"/>
      <c r="G353" s="92"/>
      <c r="H353" s="92"/>
      <c r="I353" s="119"/>
      <c r="J353" s="119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119"/>
      <c r="V353" s="119"/>
      <c r="W353" s="119"/>
      <c r="X353" s="119"/>
      <c r="Y353" s="119"/>
      <c r="Z353" s="23"/>
      <c r="AA353" s="119"/>
      <c r="AB353" s="337"/>
      <c r="AC353" s="115"/>
      <c r="AD353" s="102"/>
      <c r="AE353" s="4"/>
      <c r="AF353" s="103"/>
      <c r="AG353" s="104"/>
      <c r="AH353" s="105"/>
      <c r="AI353" s="106"/>
      <c r="AJ353" s="109"/>
      <c r="AK353" s="111"/>
      <c r="AL353" s="338"/>
      <c r="AM353" s="339"/>
      <c r="AN353" s="340"/>
      <c r="AO353" s="101"/>
      <c r="AP353" s="445"/>
      <c r="AQ353" s="101"/>
      <c r="AR353" s="115"/>
      <c r="AS353" s="341"/>
      <c r="AT353" s="115"/>
      <c r="AU353" s="341"/>
      <c r="AV353" s="115"/>
      <c r="AW353" s="341"/>
      <c r="AX353" s="115"/>
      <c r="AY353" s="341"/>
      <c r="AZ353" s="119"/>
      <c r="CD353" s="119"/>
    </row>
    <row r="354" ht="21.0" customHeight="1">
      <c r="A354" s="119"/>
      <c r="B354" s="90"/>
      <c r="C354" s="119"/>
      <c r="D354" s="332"/>
      <c r="E354" s="90"/>
      <c r="F354" s="92"/>
      <c r="G354" s="92"/>
      <c r="H354" s="92"/>
      <c r="I354" s="119"/>
      <c r="J354" s="119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119"/>
      <c r="V354" s="119"/>
      <c r="W354" s="119"/>
      <c r="X354" s="119"/>
      <c r="Y354" s="119"/>
      <c r="Z354" s="23"/>
      <c r="AA354" s="119"/>
      <c r="AB354" s="337"/>
      <c r="AC354" s="115"/>
      <c r="AD354" s="102"/>
      <c r="AE354" s="4"/>
      <c r="AF354" s="103"/>
      <c r="AG354" s="104"/>
      <c r="AH354" s="105"/>
      <c r="AI354" s="106"/>
      <c r="AJ354" s="109"/>
      <c r="AK354" s="111"/>
      <c r="AL354" s="338"/>
      <c r="AM354" s="339"/>
      <c r="AN354" s="340"/>
      <c r="AO354" s="101"/>
      <c r="AP354" s="445"/>
      <c r="AQ354" s="101"/>
      <c r="AR354" s="115"/>
      <c r="AS354" s="341"/>
      <c r="AT354" s="115"/>
      <c r="AU354" s="341"/>
      <c r="AV354" s="115"/>
      <c r="AW354" s="341"/>
      <c r="AX354" s="115"/>
      <c r="AY354" s="341"/>
      <c r="AZ354" s="119"/>
      <c r="CD354" s="119"/>
    </row>
    <row r="355" ht="21.0" customHeight="1">
      <c r="A355" s="119"/>
      <c r="B355" s="90"/>
      <c r="C355" s="119"/>
      <c r="D355" s="332"/>
      <c r="E355" s="90"/>
      <c r="F355" s="92"/>
      <c r="G355" s="92"/>
      <c r="H355" s="92"/>
      <c r="I355" s="119"/>
      <c r="J355" s="119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119"/>
      <c r="V355" s="119"/>
      <c r="W355" s="119"/>
      <c r="X355" s="119"/>
      <c r="Y355" s="119"/>
      <c r="Z355" s="23"/>
      <c r="AA355" s="119"/>
      <c r="AB355" s="337"/>
      <c r="AC355" s="115"/>
      <c r="AD355" s="102"/>
      <c r="AE355" s="4"/>
      <c r="AF355" s="103"/>
      <c r="AG355" s="104"/>
      <c r="AH355" s="105"/>
      <c r="AI355" s="106"/>
      <c r="AJ355" s="109"/>
      <c r="AK355" s="111"/>
      <c r="AL355" s="338"/>
      <c r="AM355" s="339"/>
      <c r="AN355" s="340"/>
      <c r="AO355" s="101"/>
      <c r="AP355" s="445"/>
      <c r="AQ355" s="101"/>
      <c r="AR355" s="115"/>
      <c r="AS355" s="341"/>
      <c r="AT355" s="115"/>
      <c r="AU355" s="341"/>
      <c r="AV355" s="115"/>
      <c r="AW355" s="341"/>
      <c r="AX355" s="115"/>
      <c r="AY355" s="341"/>
      <c r="AZ355" s="119"/>
      <c r="CD355" s="119"/>
    </row>
    <row r="356" ht="21.0" customHeight="1">
      <c r="A356" s="119"/>
      <c r="B356" s="90"/>
      <c r="C356" s="119"/>
      <c r="D356" s="332"/>
      <c r="E356" s="90"/>
      <c r="F356" s="92"/>
      <c r="G356" s="92"/>
      <c r="H356" s="92"/>
      <c r="I356" s="119"/>
      <c r="J356" s="119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119"/>
      <c r="V356" s="119"/>
      <c r="W356" s="119"/>
      <c r="X356" s="119"/>
      <c r="Y356" s="119"/>
      <c r="Z356" s="23"/>
      <c r="AA356" s="119"/>
      <c r="AB356" s="337"/>
      <c r="AC356" s="115"/>
      <c r="AD356" s="102"/>
      <c r="AE356" s="4"/>
      <c r="AF356" s="103"/>
      <c r="AG356" s="104"/>
      <c r="AH356" s="105"/>
      <c r="AI356" s="106"/>
      <c r="AJ356" s="109"/>
      <c r="AK356" s="111"/>
      <c r="AL356" s="338"/>
      <c r="AM356" s="339"/>
      <c r="AN356" s="340"/>
      <c r="AO356" s="101"/>
      <c r="AP356" s="445"/>
      <c r="AQ356" s="101"/>
      <c r="AR356" s="115"/>
      <c r="AS356" s="341"/>
      <c r="AT356" s="115"/>
      <c r="AU356" s="341"/>
      <c r="AV356" s="115"/>
      <c r="AW356" s="341"/>
      <c r="AX356" s="115"/>
      <c r="AY356" s="341"/>
      <c r="AZ356" s="119"/>
      <c r="CD356" s="119"/>
    </row>
    <row r="357" ht="21.0" customHeight="1">
      <c r="A357" s="119"/>
      <c r="B357" s="90"/>
      <c r="C357" s="119"/>
      <c r="D357" s="332"/>
      <c r="E357" s="90"/>
      <c r="F357" s="92"/>
      <c r="G357" s="92"/>
      <c r="H357" s="92"/>
      <c r="I357" s="119"/>
      <c r="J357" s="119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119"/>
      <c r="V357" s="119"/>
      <c r="W357" s="119"/>
      <c r="X357" s="119"/>
      <c r="Y357" s="119"/>
      <c r="Z357" s="23"/>
      <c r="AA357" s="119"/>
      <c r="AB357" s="337"/>
      <c r="AC357" s="115"/>
      <c r="AD357" s="102"/>
      <c r="AE357" s="4"/>
      <c r="AF357" s="103"/>
      <c r="AG357" s="104"/>
      <c r="AH357" s="105"/>
      <c r="AI357" s="106"/>
      <c r="AJ357" s="109"/>
      <c r="AK357" s="111"/>
      <c r="AL357" s="338"/>
      <c r="AM357" s="339"/>
      <c r="AN357" s="340"/>
      <c r="AO357" s="101"/>
      <c r="AP357" s="445"/>
      <c r="AQ357" s="101"/>
      <c r="AR357" s="115"/>
      <c r="AS357" s="341"/>
      <c r="AT357" s="115"/>
      <c r="AU357" s="341"/>
      <c r="AV357" s="115"/>
      <c r="AW357" s="341"/>
      <c r="AX357" s="115"/>
      <c r="AY357" s="341"/>
      <c r="AZ357" s="119"/>
      <c r="CD357" s="119"/>
    </row>
    <row r="358" ht="21.0" customHeight="1">
      <c r="A358" s="119"/>
      <c r="B358" s="90"/>
      <c r="C358" s="119"/>
      <c r="D358" s="332"/>
      <c r="E358" s="90"/>
      <c r="F358" s="92"/>
      <c r="G358" s="92"/>
      <c r="H358" s="92"/>
      <c r="I358" s="119"/>
      <c r="J358" s="119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119"/>
      <c r="V358" s="119"/>
      <c r="W358" s="119"/>
      <c r="X358" s="119"/>
      <c r="Y358" s="119"/>
      <c r="Z358" s="23"/>
      <c r="AA358" s="119"/>
      <c r="AB358" s="337"/>
      <c r="AC358" s="115"/>
      <c r="AD358" s="102"/>
      <c r="AE358" s="4"/>
      <c r="AF358" s="103"/>
      <c r="AG358" s="104"/>
      <c r="AH358" s="105"/>
      <c r="AI358" s="106"/>
      <c r="AJ358" s="109"/>
      <c r="AK358" s="111"/>
      <c r="AL358" s="338"/>
      <c r="AM358" s="339"/>
      <c r="AN358" s="340"/>
      <c r="AO358" s="101"/>
      <c r="AP358" s="445"/>
      <c r="AQ358" s="101"/>
      <c r="AR358" s="115"/>
      <c r="AS358" s="341"/>
      <c r="AT358" s="115"/>
      <c r="AU358" s="341"/>
      <c r="AV358" s="115"/>
      <c r="AW358" s="341"/>
      <c r="AX358" s="115"/>
      <c r="AY358" s="341"/>
      <c r="AZ358" s="119"/>
      <c r="CD358" s="119"/>
    </row>
    <row r="359" ht="21.0" customHeight="1">
      <c r="A359" s="119"/>
      <c r="B359" s="90"/>
      <c r="C359" s="119"/>
      <c r="D359" s="332"/>
      <c r="E359" s="90"/>
      <c r="F359" s="92"/>
      <c r="G359" s="92"/>
      <c r="H359" s="92"/>
      <c r="I359" s="119"/>
      <c r="J359" s="119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119"/>
      <c r="V359" s="119"/>
      <c r="W359" s="119"/>
      <c r="X359" s="119"/>
      <c r="Y359" s="119"/>
      <c r="Z359" s="23"/>
      <c r="AA359" s="119"/>
      <c r="AB359" s="337"/>
      <c r="AC359" s="115"/>
      <c r="AD359" s="102"/>
      <c r="AE359" s="4"/>
      <c r="AF359" s="103"/>
      <c r="AG359" s="104"/>
      <c r="AH359" s="105"/>
      <c r="AI359" s="106"/>
      <c r="AJ359" s="109"/>
      <c r="AK359" s="111"/>
      <c r="AL359" s="338"/>
      <c r="AM359" s="339"/>
      <c r="AN359" s="340"/>
      <c r="AO359" s="101"/>
      <c r="AP359" s="445"/>
      <c r="AQ359" s="101"/>
      <c r="AR359" s="115"/>
      <c r="AS359" s="341"/>
      <c r="AT359" s="115"/>
      <c r="AU359" s="341"/>
      <c r="AV359" s="115"/>
      <c r="AW359" s="341"/>
      <c r="AX359" s="115"/>
      <c r="AY359" s="341"/>
      <c r="AZ359" s="119"/>
      <c r="CD359" s="119"/>
    </row>
    <row r="360" ht="21.0" customHeight="1">
      <c r="A360" s="119"/>
      <c r="B360" s="90"/>
      <c r="C360" s="119"/>
      <c r="D360" s="332"/>
      <c r="E360" s="90"/>
      <c r="F360" s="92"/>
      <c r="G360" s="92"/>
      <c r="H360" s="92"/>
      <c r="I360" s="119"/>
      <c r="J360" s="119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119"/>
      <c r="V360" s="119"/>
      <c r="W360" s="119"/>
      <c r="X360" s="119"/>
      <c r="Y360" s="119"/>
      <c r="Z360" s="23"/>
      <c r="AA360" s="119"/>
      <c r="AB360" s="337"/>
      <c r="AC360" s="115"/>
      <c r="AD360" s="102"/>
      <c r="AE360" s="4"/>
      <c r="AF360" s="103"/>
      <c r="AG360" s="104"/>
      <c r="AH360" s="105"/>
      <c r="AI360" s="106"/>
      <c r="AJ360" s="109"/>
      <c r="AK360" s="111"/>
      <c r="AL360" s="338"/>
      <c r="AM360" s="339"/>
      <c r="AN360" s="340"/>
      <c r="AO360" s="101"/>
      <c r="AP360" s="445"/>
      <c r="AQ360" s="101"/>
      <c r="AR360" s="115"/>
      <c r="AS360" s="341"/>
      <c r="AT360" s="115"/>
      <c r="AU360" s="341"/>
      <c r="AV360" s="115"/>
      <c r="AW360" s="341"/>
      <c r="AX360" s="115"/>
      <c r="AY360" s="341"/>
      <c r="AZ360" s="119"/>
      <c r="CD360" s="119"/>
    </row>
    <row r="361" ht="21.0" customHeight="1">
      <c r="A361" s="119"/>
      <c r="B361" s="90"/>
      <c r="C361" s="119"/>
      <c r="D361" s="332"/>
      <c r="E361" s="90"/>
      <c r="F361" s="92"/>
      <c r="G361" s="92"/>
      <c r="H361" s="92"/>
      <c r="I361" s="119"/>
      <c r="J361" s="119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119"/>
      <c r="V361" s="119"/>
      <c r="W361" s="119"/>
      <c r="X361" s="119"/>
      <c r="Y361" s="119"/>
      <c r="Z361" s="23"/>
      <c r="AA361" s="119"/>
      <c r="AB361" s="337"/>
      <c r="AC361" s="115"/>
      <c r="AD361" s="102"/>
      <c r="AE361" s="4"/>
      <c r="AF361" s="103"/>
      <c r="AG361" s="104"/>
      <c r="AH361" s="105"/>
      <c r="AI361" s="106"/>
      <c r="AJ361" s="109"/>
      <c r="AK361" s="111"/>
      <c r="AL361" s="338"/>
      <c r="AM361" s="339"/>
      <c r="AN361" s="340"/>
      <c r="AO361" s="101"/>
      <c r="AP361" s="445"/>
      <c r="AQ361" s="101"/>
      <c r="AR361" s="115"/>
      <c r="AS361" s="341"/>
      <c r="AT361" s="115"/>
      <c r="AU361" s="341"/>
      <c r="AV361" s="115"/>
      <c r="AW361" s="341"/>
      <c r="AX361" s="115"/>
      <c r="AY361" s="341"/>
      <c r="AZ361" s="119"/>
      <c r="CD361" s="119"/>
    </row>
    <row r="362" ht="21.0" customHeight="1">
      <c r="A362" s="119"/>
      <c r="B362" s="90"/>
      <c r="C362" s="119"/>
      <c r="D362" s="332"/>
      <c r="E362" s="90"/>
      <c r="F362" s="92"/>
      <c r="G362" s="92"/>
      <c r="H362" s="92"/>
      <c r="I362" s="119"/>
      <c r="J362" s="119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119"/>
      <c r="V362" s="119"/>
      <c r="W362" s="119"/>
      <c r="X362" s="119"/>
      <c r="Y362" s="119"/>
      <c r="Z362" s="23"/>
      <c r="AA362" s="119"/>
      <c r="AB362" s="337"/>
      <c r="AC362" s="115"/>
      <c r="AD362" s="102"/>
      <c r="AE362" s="4"/>
      <c r="AF362" s="103"/>
      <c r="AG362" s="104"/>
      <c r="AH362" s="105"/>
      <c r="AI362" s="106"/>
      <c r="AJ362" s="109"/>
      <c r="AK362" s="111"/>
      <c r="AL362" s="338"/>
      <c r="AM362" s="339"/>
      <c r="AN362" s="340"/>
      <c r="AO362" s="101"/>
      <c r="AP362" s="445"/>
      <c r="AQ362" s="101"/>
      <c r="AR362" s="115"/>
      <c r="AS362" s="341"/>
      <c r="AT362" s="115"/>
      <c r="AU362" s="341"/>
      <c r="AV362" s="115"/>
      <c r="AW362" s="341"/>
      <c r="AX362" s="115"/>
      <c r="AY362" s="341"/>
      <c r="AZ362" s="119"/>
      <c r="CD362" s="119"/>
    </row>
    <row r="363" ht="21.0" customHeight="1">
      <c r="A363" s="119"/>
      <c r="B363" s="90"/>
      <c r="C363" s="119"/>
      <c r="D363" s="332"/>
      <c r="E363" s="90"/>
      <c r="F363" s="92"/>
      <c r="G363" s="92"/>
      <c r="H363" s="92"/>
      <c r="I363" s="119"/>
      <c r="J363" s="119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119"/>
      <c r="V363" s="119"/>
      <c r="W363" s="119"/>
      <c r="X363" s="119"/>
      <c r="Y363" s="119"/>
      <c r="Z363" s="23"/>
      <c r="AA363" s="119"/>
      <c r="AB363" s="337"/>
      <c r="AC363" s="115"/>
      <c r="AD363" s="102"/>
      <c r="AE363" s="4"/>
      <c r="AF363" s="103"/>
      <c r="AG363" s="104"/>
      <c r="AH363" s="105"/>
      <c r="AI363" s="106"/>
      <c r="AJ363" s="109"/>
      <c r="AK363" s="111"/>
      <c r="AL363" s="338"/>
      <c r="AM363" s="339"/>
      <c r="AN363" s="340"/>
      <c r="AO363" s="101"/>
      <c r="AP363" s="445"/>
      <c r="AQ363" s="101"/>
      <c r="AR363" s="115"/>
      <c r="AS363" s="341"/>
      <c r="AT363" s="115"/>
      <c r="AU363" s="341"/>
      <c r="AV363" s="115"/>
      <c r="AW363" s="341"/>
      <c r="AX363" s="115"/>
      <c r="AY363" s="341"/>
      <c r="AZ363" s="119"/>
      <c r="CD363" s="119"/>
    </row>
    <row r="364" ht="21.0" customHeight="1">
      <c r="A364" s="119"/>
      <c r="B364" s="90"/>
      <c r="C364" s="119"/>
      <c r="D364" s="332"/>
      <c r="E364" s="90"/>
      <c r="F364" s="92"/>
      <c r="G364" s="92"/>
      <c r="H364" s="92"/>
      <c r="I364" s="119"/>
      <c r="J364" s="119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119"/>
      <c r="V364" s="119"/>
      <c r="W364" s="119"/>
      <c r="X364" s="119"/>
      <c r="Y364" s="119"/>
      <c r="Z364" s="23"/>
      <c r="AA364" s="119"/>
      <c r="AB364" s="337"/>
      <c r="AC364" s="115"/>
      <c r="AD364" s="102"/>
      <c r="AE364" s="4"/>
      <c r="AF364" s="103"/>
      <c r="AG364" s="104"/>
      <c r="AH364" s="105"/>
      <c r="AI364" s="106"/>
      <c r="AJ364" s="109"/>
      <c r="AK364" s="111"/>
      <c r="AL364" s="338"/>
      <c r="AM364" s="339"/>
      <c r="AN364" s="340"/>
      <c r="AO364" s="101"/>
      <c r="AP364" s="445"/>
      <c r="AQ364" s="101"/>
      <c r="AR364" s="115"/>
      <c r="AS364" s="341"/>
      <c r="AT364" s="115"/>
      <c r="AU364" s="341"/>
      <c r="AV364" s="115"/>
      <c r="AW364" s="341"/>
      <c r="AX364" s="115"/>
      <c r="AY364" s="341"/>
      <c r="AZ364" s="119"/>
      <c r="CD364" s="119"/>
    </row>
    <row r="365" ht="21.0" customHeight="1">
      <c r="A365" s="119"/>
      <c r="B365" s="90"/>
      <c r="C365" s="119"/>
      <c r="D365" s="332"/>
      <c r="E365" s="90"/>
      <c r="F365" s="92"/>
      <c r="G365" s="92"/>
      <c r="H365" s="92"/>
      <c r="I365" s="119"/>
      <c r="J365" s="119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119"/>
      <c r="V365" s="119"/>
      <c r="W365" s="119"/>
      <c r="X365" s="119"/>
      <c r="Y365" s="119"/>
      <c r="Z365" s="23"/>
      <c r="AA365" s="119"/>
      <c r="AB365" s="337"/>
      <c r="AC365" s="115"/>
      <c r="AD365" s="102"/>
      <c r="AE365" s="4"/>
      <c r="AF365" s="103"/>
      <c r="AG365" s="104"/>
      <c r="AH365" s="105"/>
      <c r="AI365" s="106"/>
      <c r="AJ365" s="109"/>
      <c r="AK365" s="111"/>
      <c r="AL365" s="338"/>
      <c r="AM365" s="339"/>
      <c r="AN365" s="340"/>
      <c r="AO365" s="101"/>
      <c r="AP365" s="445"/>
      <c r="AQ365" s="101"/>
      <c r="AR365" s="115"/>
      <c r="AS365" s="341"/>
      <c r="AT365" s="115"/>
      <c r="AU365" s="341"/>
      <c r="AV365" s="115"/>
      <c r="AW365" s="341"/>
      <c r="AX365" s="115"/>
      <c r="AY365" s="341"/>
      <c r="AZ365" s="119"/>
      <c r="CD365" s="119"/>
    </row>
    <row r="366" ht="21.0" customHeight="1">
      <c r="A366" s="119"/>
      <c r="B366" s="90"/>
      <c r="C366" s="119"/>
      <c r="D366" s="332"/>
      <c r="E366" s="90"/>
      <c r="F366" s="92"/>
      <c r="G366" s="92"/>
      <c r="H366" s="92"/>
      <c r="I366" s="119"/>
      <c r="J366" s="119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119"/>
      <c r="V366" s="119"/>
      <c r="W366" s="119"/>
      <c r="X366" s="119"/>
      <c r="Y366" s="119"/>
      <c r="Z366" s="23"/>
      <c r="AA366" s="119"/>
      <c r="AB366" s="337"/>
      <c r="AC366" s="115"/>
      <c r="AD366" s="102"/>
      <c r="AE366" s="4"/>
      <c r="AF366" s="103"/>
      <c r="AG366" s="104"/>
      <c r="AH366" s="105"/>
      <c r="AI366" s="106"/>
      <c r="AJ366" s="109"/>
      <c r="AK366" s="111"/>
      <c r="AL366" s="338"/>
      <c r="AM366" s="339"/>
      <c r="AN366" s="340"/>
      <c r="AO366" s="101"/>
      <c r="AP366" s="445"/>
      <c r="AQ366" s="101"/>
      <c r="AR366" s="115"/>
      <c r="AS366" s="341"/>
      <c r="AT366" s="115"/>
      <c r="AU366" s="341"/>
      <c r="AV366" s="115"/>
      <c r="AW366" s="341"/>
      <c r="AX366" s="115"/>
      <c r="AY366" s="341"/>
      <c r="AZ366" s="119"/>
      <c r="CD366" s="119"/>
    </row>
    <row r="367" ht="21.0" customHeight="1">
      <c r="A367" s="119"/>
      <c r="B367" s="90"/>
      <c r="C367" s="119"/>
      <c r="D367" s="332"/>
      <c r="E367" s="90"/>
      <c r="F367" s="92"/>
      <c r="G367" s="92"/>
      <c r="H367" s="92"/>
      <c r="I367" s="119"/>
      <c r="J367" s="119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119"/>
      <c r="V367" s="119"/>
      <c r="W367" s="119"/>
      <c r="X367" s="119"/>
      <c r="Y367" s="119"/>
      <c r="Z367" s="23"/>
      <c r="AA367" s="119"/>
      <c r="AB367" s="337"/>
      <c r="AC367" s="115"/>
      <c r="AD367" s="102"/>
      <c r="AE367" s="4"/>
      <c r="AF367" s="103"/>
      <c r="AG367" s="104"/>
      <c r="AH367" s="105"/>
      <c r="AI367" s="106"/>
      <c r="AJ367" s="109"/>
      <c r="AK367" s="111"/>
      <c r="AL367" s="338"/>
      <c r="AM367" s="339"/>
      <c r="AN367" s="340"/>
      <c r="AO367" s="101"/>
      <c r="AP367" s="445"/>
      <c r="AQ367" s="101"/>
      <c r="AR367" s="115"/>
      <c r="AS367" s="341"/>
      <c r="AT367" s="115"/>
      <c r="AU367" s="341"/>
      <c r="AV367" s="115"/>
      <c r="AW367" s="341"/>
      <c r="AX367" s="115"/>
      <c r="AY367" s="341"/>
      <c r="AZ367" s="119"/>
      <c r="CD367" s="119"/>
    </row>
    <row r="368" ht="21.0" customHeight="1">
      <c r="A368" s="119"/>
      <c r="B368" s="90"/>
      <c r="C368" s="119"/>
      <c r="D368" s="332"/>
      <c r="E368" s="90"/>
      <c r="F368" s="92"/>
      <c r="G368" s="92"/>
      <c r="H368" s="92"/>
      <c r="I368" s="119"/>
      <c r="J368" s="119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119"/>
      <c r="V368" s="119"/>
      <c r="W368" s="119"/>
      <c r="X368" s="119"/>
      <c r="Y368" s="119"/>
      <c r="Z368" s="23"/>
      <c r="AA368" s="119"/>
      <c r="AB368" s="337"/>
      <c r="AC368" s="115"/>
      <c r="AD368" s="102"/>
      <c r="AE368" s="4"/>
      <c r="AF368" s="103"/>
      <c r="AG368" s="104"/>
      <c r="AH368" s="105"/>
      <c r="AI368" s="106"/>
      <c r="AJ368" s="109"/>
      <c r="AK368" s="111"/>
      <c r="AL368" s="338"/>
      <c r="AM368" s="339"/>
      <c r="AN368" s="340"/>
      <c r="AO368" s="101"/>
      <c r="AP368" s="445"/>
      <c r="AQ368" s="101"/>
      <c r="AR368" s="115"/>
      <c r="AS368" s="341"/>
      <c r="AT368" s="115"/>
      <c r="AU368" s="341"/>
      <c r="AV368" s="115"/>
      <c r="AW368" s="341"/>
      <c r="AX368" s="115"/>
      <c r="AY368" s="341"/>
      <c r="AZ368" s="119"/>
      <c r="CD368" s="119"/>
    </row>
    <row r="369" ht="21.0" customHeight="1">
      <c r="A369" s="119"/>
      <c r="B369" s="90"/>
      <c r="C369" s="119"/>
      <c r="D369" s="332"/>
      <c r="E369" s="90"/>
      <c r="F369" s="92"/>
      <c r="G369" s="92"/>
      <c r="H369" s="92"/>
      <c r="I369" s="119"/>
      <c r="J369" s="119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119"/>
      <c r="V369" s="119"/>
      <c r="W369" s="119"/>
      <c r="X369" s="119"/>
      <c r="Y369" s="119"/>
      <c r="Z369" s="23"/>
      <c r="AA369" s="119"/>
      <c r="AB369" s="337"/>
      <c r="AC369" s="115"/>
      <c r="AD369" s="102"/>
      <c r="AE369" s="4"/>
      <c r="AF369" s="103"/>
      <c r="AG369" s="104"/>
      <c r="AH369" s="105"/>
      <c r="AI369" s="106"/>
      <c r="AJ369" s="109"/>
      <c r="AK369" s="111"/>
      <c r="AL369" s="338"/>
      <c r="AM369" s="339"/>
      <c r="AN369" s="340"/>
      <c r="AO369" s="101"/>
      <c r="AP369" s="445"/>
      <c r="AQ369" s="101"/>
      <c r="AR369" s="115"/>
      <c r="AS369" s="341"/>
      <c r="AT369" s="115"/>
      <c r="AU369" s="341"/>
      <c r="AV369" s="115"/>
      <c r="AW369" s="341"/>
      <c r="AX369" s="115"/>
      <c r="AY369" s="341"/>
      <c r="AZ369" s="119"/>
      <c r="CD369" s="119"/>
    </row>
    <row r="370" ht="21.0" customHeight="1">
      <c r="A370" s="119"/>
      <c r="B370" s="90"/>
      <c r="C370" s="119"/>
      <c r="D370" s="332"/>
      <c r="E370" s="90"/>
      <c r="F370" s="92"/>
      <c r="G370" s="92"/>
      <c r="H370" s="92"/>
      <c r="I370" s="119"/>
      <c r="J370" s="119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119"/>
      <c r="V370" s="119"/>
      <c r="W370" s="119"/>
      <c r="X370" s="119"/>
      <c r="Y370" s="119"/>
      <c r="Z370" s="23"/>
      <c r="AA370" s="119"/>
      <c r="AB370" s="337"/>
      <c r="AC370" s="115"/>
      <c r="AD370" s="102"/>
      <c r="AE370" s="4"/>
      <c r="AF370" s="103"/>
      <c r="AG370" s="104"/>
      <c r="AH370" s="105"/>
      <c r="AI370" s="106"/>
      <c r="AJ370" s="109"/>
      <c r="AK370" s="111"/>
      <c r="AL370" s="338"/>
      <c r="AM370" s="339"/>
      <c r="AN370" s="340"/>
      <c r="AO370" s="101"/>
      <c r="AP370" s="445"/>
      <c r="AQ370" s="101"/>
      <c r="AR370" s="115"/>
      <c r="AS370" s="341"/>
      <c r="AT370" s="115"/>
      <c r="AU370" s="341"/>
      <c r="AV370" s="115"/>
      <c r="AW370" s="341"/>
      <c r="AX370" s="115"/>
      <c r="AY370" s="341"/>
      <c r="AZ370" s="119"/>
      <c r="CD370" s="119"/>
    </row>
    <row r="371" ht="21.0" customHeight="1">
      <c r="A371" s="119"/>
      <c r="B371" s="90"/>
      <c r="C371" s="119"/>
      <c r="D371" s="332"/>
      <c r="E371" s="90"/>
      <c r="F371" s="92"/>
      <c r="G371" s="92"/>
      <c r="H371" s="92"/>
      <c r="I371" s="119"/>
      <c r="J371" s="119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119"/>
      <c r="V371" s="119"/>
      <c r="W371" s="119"/>
      <c r="X371" s="119"/>
      <c r="Y371" s="119"/>
      <c r="Z371" s="23"/>
      <c r="AA371" s="119"/>
      <c r="AB371" s="337"/>
      <c r="AC371" s="115"/>
      <c r="AD371" s="102"/>
      <c r="AE371" s="4"/>
      <c r="AF371" s="103"/>
      <c r="AG371" s="104"/>
      <c r="AH371" s="105"/>
      <c r="AI371" s="106"/>
      <c r="AJ371" s="109"/>
      <c r="AK371" s="111"/>
      <c r="AL371" s="338"/>
      <c r="AM371" s="339"/>
      <c r="AN371" s="340"/>
      <c r="AO371" s="101"/>
      <c r="AP371" s="445"/>
      <c r="AQ371" s="101"/>
      <c r="AR371" s="115"/>
      <c r="AS371" s="341"/>
      <c r="AT371" s="115"/>
      <c r="AU371" s="341"/>
      <c r="AV371" s="115"/>
      <c r="AW371" s="341"/>
      <c r="AX371" s="115"/>
      <c r="AY371" s="341"/>
      <c r="AZ371" s="119"/>
      <c r="CD371" s="119"/>
    </row>
    <row r="372" ht="21.0" customHeight="1">
      <c r="A372" s="119"/>
      <c r="B372" s="90"/>
      <c r="C372" s="119"/>
      <c r="D372" s="332"/>
      <c r="E372" s="90"/>
      <c r="F372" s="92"/>
      <c r="G372" s="92"/>
      <c r="H372" s="92"/>
      <c r="I372" s="119"/>
      <c r="J372" s="119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119"/>
      <c r="V372" s="119"/>
      <c r="W372" s="119"/>
      <c r="X372" s="119"/>
      <c r="Y372" s="119"/>
      <c r="Z372" s="23"/>
      <c r="AA372" s="119"/>
      <c r="AB372" s="337"/>
      <c r="AC372" s="115"/>
      <c r="AD372" s="102"/>
      <c r="AE372" s="4"/>
      <c r="AF372" s="103"/>
      <c r="AG372" s="104"/>
      <c r="AH372" s="105"/>
      <c r="AI372" s="106"/>
      <c r="AJ372" s="109"/>
      <c r="AK372" s="111"/>
      <c r="AL372" s="338"/>
      <c r="AM372" s="339"/>
      <c r="AN372" s="340"/>
      <c r="AO372" s="101"/>
      <c r="AP372" s="445"/>
      <c r="AQ372" s="101"/>
      <c r="AR372" s="115"/>
      <c r="AS372" s="341"/>
      <c r="AT372" s="115"/>
      <c r="AU372" s="341"/>
      <c r="AV372" s="115"/>
      <c r="AW372" s="341"/>
      <c r="AX372" s="115"/>
      <c r="AY372" s="341"/>
      <c r="AZ372" s="119"/>
      <c r="CD372" s="119"/>
    </row>
    <row r="373" ht="21.0" customHeight="1">
      <c r="A373" s="119"/>
      <c r="B373" s="90"/>
      <c r="C373" s="119"/>
      <c r="D373" s="332"/>
      <c r="E373" s="90"/>
      <c r="F373" s="92"/>
      <c r="G373" s="92"/>
      <c r="H373" s="92"/>
      <c r="I373" s="119"/>
      <c r="J373" s="119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119"/>
      <c r="V373" s="119"/>
      <c r="W373" s="119"/>
      <c r="X373" s="119"/>
      <c r="Y373" s="119"/>
      <c r="Z373" s="23"/>
      <c r="AA373" s="119"/>
      <c r="AB373" s="337"/>
      <c r="AC373" s="115"/>
      <c r="AD373" s="102"/>
      <c r="AE373" s="4"/>
      <c r="AF373" s="103"/>
      <c r="AG373" s="104"/>
      <c r="AH373" s="105"/>
      <c r="AI373" s="106"/>
      <c r="AJ373" s="109"/>
      <c r="AK373" s="111"/>
      <c r="AL373" s="338"/>
      <c r="AM373" s="339"/>
      <c r="AN373" s="340"/>
      <c r="AO373" s="101"/>
      <c r="AP373" s="445"/>
      <c r="AQ373" s="101"/>
      <c r="AR373" s="115"/>
      <c r="AS373" s="341"/>
      <c r="AT373" s="115"/>
      <c r="AU373" s="341"/>
      <c r="AV373" s="115"/>
      <c r="AW373" s="341"/>
      <c r="AX373" s="115"/>
      <c r="AY373" s="341"/>
      <c r="AZ373" s="119"/>
      <c r="CD373" s="119"/>
    </row>
    <row r="374" ht="21.0" customHeight="1">
      <c r="A374" s="119"/>
      <c r="B374" s="90"/>
      <c r="C374" s="119"/>
      <c r="D374" s="332"/>
      <c r="E374" s="90"/>
      <c r="F374" s="92"/>
      <c r="G374" s="92"/>
      <c r="H374" s="92"/>
      <c r="I374" s="119"/>
      <c r="J374" s="119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119"/>
      <c r="V374" s="119"/>
      <c r="W374" s="119"/>
      <c r="X374" s="119"/>
      <c r="Y374" s="119"/>
      <c r="Z374" s="23"/>
      <c r="AA374" s="119"/>
      <c r="AB374" s="337"/>
      <c r="AC374" s="115"/>
      <c r="AD374" s="102"/>
      <c r="AE374" s="4"/>
      <c r="AF374" s="103"/>
      <c r="AG374" s="104"/>
      <c r="AH374" s="105"/>
      <c r="AI374" s="106"/>
      <c r="AJ374" s="109"/>
      <c r="AK374" s="111"/>
      <c r="AL374" s="338"/>
      <c r="AM374" s="339"/>
      <c r="AN374" s="340"/>
      <c r="AO374" s="101"/>
      <c r="AP374" s="445"/>
      <c r="AQ374" s="101"/>
      <c r="AR374" s="115"/>
      <c r="AS374" s="341"/>
      <c r="AT374" s="115"/>
      <c r="AU374" s="341"/>
      <c r="AV374" s="115"/>
      <c r="AW374" s="341"/>
      <c r="AX374" s="115"/>
      <c r="AY374" s="341"/>
      <c r="AZ374" s="119"/>
      <c r="CD374" s="119"/>
    </row>
    <row r="375" ht="21.0" customHeight="1">
      <c r="A375" s="119"/>
      <c r="B375" s="90"/>
      <c r="C375" s="119"/>
      <c r="D375" s="332"/>
      <c r="E375" s="90"/>
      <c r="F375" s="92"/>
      <c r="G375" s="92"/>
      <c r="H375" s="92"/>
      <c r="I375" s="119"/>
      <c r="J375" s="119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119"/>
      <c r="V375" s="119"/>
      <c r="W375" s="119"/>
      <c r="X375" s="119"/>
      <c r="Y375" s="119"/>
      <c r="Z375" s="23"/>
      <c r="AA375" s="119"/>
      <c r="AB375" s="337"/>
      <c r="AC375" s="115"/>
      <c r="AD375" s="102"/>
      <c r="AE375" s="4"/>
      <c r="AF375" s="103"/>
      <c r="AG375" s="104"/>
      <c r="AH375" s="105"/>
      <c r="AI375" s="106"/>
      <c r="AJ375" s="109"/>
      <c r="AK375" s="111"/>
      <c r="AL375" s="338"/>
      <c r="AM375" s="339"/>
      <c r="AN375" s="340"/>
      <c r="AO375" s="101"/>
      <c r="AP375" s="445"/>
      <c r="AQ375" s="101"/>
      <c r="AR375" s="115"/>
      <c r="AS375" s="341"/>
      <c r="AT375" s="115"/>
      <c r="AU375" s="341"/>
      <c r="AV375" s="115"/>
      <c r="AW375" s="341"/>
      <c r="AX375" s="115"/>
      <c r="AY375" s="341"/>
      <c r="AZ375" s="119"/>
      <c r="CD375" s="119"/>
    </row>
    <row r="376" ht="21.0" customHeight="1">
      <c r="A376" s="119"/>
      <c r="B376" s="90"/>
      <c r="C376" s="119"/>
      <c r="D376" s="332"/>
      <c r="E376" s="90"/>
      <c r="F376" s="92"/>
      <c r="G376" s="92"/>
      <c r="H376" s="92"/>
      <c r="I376" s="119"/>
      <c r="J376" s="119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119"/>
      <c r="V376" s="119"/>
      <c r="W376" s="119"/>
      <c r="X376" s="119"/>
      <c r="Y376" s="119"/>
      <c r="Z376" s="23"/>
      <c r="AA376" s="119"/>
      <c r="AB376" s="337"/>
      <c r="AC376" s="115"/>
      <c r="AD376" s="102"/>
      <c r="AE376" s="4"/>
      <c r="AF376" s="103"/>
      <c r="AG376" s="104"/>
      <c r="AH376" s="105"/>
      <c r="AI376" s="106"/>
      <c r="AJ376" s="109"/>
      <c r="AK376" s="111"/>
      <c r="AL376" s="338"/>
      <c r="AM376" s="339"/>
      <c r="AN376" s="340"/>
      <c r="AO376" s="101"/>
      <c r="AP376" s="445"/>
      <c r="AQ376" s="101"/>
      <c r="AR376" s="115"/>
      <c r="AS376" s="341"/>
      <c r="AT376" s="115"/>
      <c r="AU376" s="341"/>
      <c r="AV376" s="115"/>
      <c r="AW376" s="341"/>
      <c r="AX376" s="115"/>
      <c r="AY376" s="341"/>
      <c r="AZ376" s="119"/>
      <c r="CD376" s="119"/>
    </row>
    <row r="377" ht="21.0" customHeight="1">
      <c r="A377" s="119"/>
      <c r="B377" s="90"/>
      <c r="C377" s="119"/>
      <c r="D377" s="332"/>
      <c r="E377" s="90"/>
      <c r="F377" s="92"/>
      <c r="G377" s="92"/>
      <c r="H377" s="92"/>
      <c r="I377" s="119"/>
      <c r="J377" s="119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119"/>
      <c r="V377" s="119"/>
      <c r="W377" s="119"/>
      <c r="X377" s="119"/>
      <c r="Y377" s="119"/>
      <c r="Z377" s="23"/>
      <c r="AA377" s="119"/>
      <c r="AB377" s="337"/>
      <c r="AC377" s="115"/>
      <c r="AD377" s="102"/>
      <c r="AE377" s="4"/>
      <c r="AF377" s="103"/>
      <c r="AG377" s="104"/>
      <c r="AH377" s="105"/>
      <c r="AI377" s="106"/>
      <c r="AJ377" s="109"/>
      <c r="AK377" s="111"/>
      <c r="AL377" s="338"/>
      <c r="AM377" s="339"/>
      <c r="AN377" s="340"/>
      <c r="AO377" s="101"/>
      <c r="AP377" s="445"/>
      <c r="AQ377" s="101"/>
      <c r="AR377" s="115"/>
      <c r="AS377" s="341"/>
      <c r="AT377" s="115"/>
      <c r="AU377" s="341"/>
      <c r="AV377" s="115"/>
      <c r="AW377" s="341"/>
      <c r="AX377" s="115"/>
      <c r="AY377" s="341"/>
      <c r="AZ377" s="119"/>
      <c r="CD377" s="119"/>
    </row>
    <row r="378" ht="21.0" customHeight="1">
      <c r="A378" s="119"/>
      <c r="B378" s="90"/>
      <c r="C378" s="119"/>
      <c r="D378" s="332"/>
      <c r="E378" s="90"/>
      <c r="F378" s="92"/>
      <c r="G378" s="92"/>
      <c r="H378" s="92"/>
      <c r="I378" s="119"/>
      <c r="J378" s="119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119"/>
      <c r="V378" s="119"/>
      <c r="W378" s="119"/>
      <c r="X378" s="119"/>
      <c r="Y378" s="119"/>
      <c r="Z378" s="23"/>
      <c r="AA378" s="119"/>
      <c r="AB378" s="337"/>
      <c r="AC378" s="115"/>
      <c r="AD378" s="102"/>
      <c r="AE378" s="4"/>
      <c r="AF378" s="103"/>
      <c r="AG378" s="104"/>
      <c r="AH378" s="105"/>
      <c r="AI378" s="106"/>
      <c r="AJ378" s="109"/>
      <c r="AK378" s="111"/>
      <c r="AL378" s="338"/>
      <c r="AM378" s="339"/>
      <c r="AN378" s="340"/>
      <c r="AO378" s="101"/>
      <c r="AP378" s="445"/>
      <c r="AQ378" s="101"/>
      <c r="AR378" s="115"/>
      <c r="AS378" s="341"/>
      <c r="AT378" s="115"/>
      <c r="AU378" s="341"/>
      <c r="AV378" s="115"/>
      <c r="AW378" s="341"/>
      <c r="AX378" s="115"/>
      <c r="AY378" s="341"/>
      <c r="AZ378" s="119"/>
      <c r="CD378" s="119"/>
    </row>
    <row r="379" ht="21.0" customHeight="1">
      <c r="A379" s="119"/>
      <c r="B379" s="90"/>
      <c r="C379" s="119"/>
      <c r="D379" s="332"/>
      <c r="E379" s="90"/>
      <c r="F379" s="92"/>
      <c r="G379" s="92"/>
      <c r="H379" s="92"/>
      <c r="I379" s="119"/>
      <c r="J379" s="119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119"/>
      <c r="V379" s="119"/>
      <c r="W379" s="119"/>
      <c r="X379" s="119"/>
      <c r="Y379" s="119"/>
      <c r="Z379" s="23"/>
      <c r="AA379" s="119"/>
      <c r="AB379" s="337"/>
      <c r="AC379" s="115"/>
      <c r="AD379" s="102"/>
      <c r="AE379" s="4"/>
      <c r="AF379" s="103"/>
      <c r="AG379" s="104"/>
      <c r="AH379" s="105"/>
      <c r="AI379" s="106"/>
      <c r="AJ379" s="109"/>
      <c r="AK379" s="111"/>
      <c r="AL379" s="338"/>
      <c r="AM379" s="339"/>
      <c r="AN379" s="340"/>
      <c r="AO379" s="101"/>
      <c r="AP379" s="445"/>
      <c r="AQ379" s="101"/>
      <c r="AR379" s="115"/>
      <c r="AS379" s="341"/>
      <c r="AT379" s="115"/>
      <c r="AU379" s="341"/>
      <c r="AV379" s="115"/>
      <c r="AW379" s="341"/>
      <c r="AX379" s="115"/>
      <c r="AY379" s="341"/>
      <c r="AZ379" s="119"/>
      <c r="CD379" s="119"/>
    </row>
    <row r="380" ht="21.0" customHeight="1">
      <c r="A380" s="119"/>
      <c r="B380" s="90"/>
      <c r="C380" s="119"/>
      <c r="D380" s="332"/>
      <c r="E380" s="90"/>
      <c r="F380" s="92"/>
      <c r="G380" s="92"/>
      <c r="H380" s="92"/>
      <c r="I380" s="119"/>
      <c r="J380" s="119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119"/>
      <c r="V380" s="119"/>
      <c r="W380" s="119"/>
      <c r="X380" s="119"/>
      <c r="Y380" s="119"/>
      <c r="Z380" s="23"/>
      <c r="AA380" s="119"/>
      <c r="AB380" s="337"/>
      <c r="AC380" s="115"/>
      <c r="AD380" s="102"/>
      <c r="AE380" s="4"/>
      <c r="AF380" s="103"/>
      <c r="AG380" s="104"/>
      <c r="AH380" s="105"/>
      <c r="AI380" s="106"/>
      <c r="AJ380" s="109"/>
      <c r="AK380" s="111"/>
      <c r="AL380" s="338"/>
      <c r="AM380" s="339"/>
      <c r="AN380" s="340"/>
      <c r="AO380" s="101"/>
      <c r="AP380" s="445"/>
      <c r="AQ380" s="101"/>
      <c r="AR380" s="115"/>
      <c r="AS380" s="341"/>
      <c r="AT380" s="115"/>
      <c r="AU380" s="341"/>
      <c r="AV380" s="115"/>
      <c r="AW380" s="341"/>
      <c r="AX380" s="115"/>
      <c r="AY380" s="341"/>
      <c r="AZ380" s="119"/>
      <c r="CD380" s="119"/>
    </row>
    <row r="381" ht="21.0" customHeight="1">
      <c r="A381" s="119"/>
      <c r="B381" s="90"/>
      <c r="C381" s="119"/>
      <c r="D381" s="332"/>
      <c r="E381" s="90"/>
      <c r="F381" s="92"/>
      <c r="G381" s="92"/>
      <c r="H381" s="92"/>
      <c r="I381" s="119"/>
      <c r="J381" s="119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119"/>
      <c r="V381" s="119"/>
      <c r="W381" s="119"/>
      <c r="X381" s="119"/>
      <c r="Y381" s="119"/>
      <c r="Z381" s="23"/>
      <c r="AA381" s="119"/>
      <c r="AB381" s="337"/>
      <c r="AC381" s="115"/>
      <c r="AD381" s="102"/>
      <c r="AE381" s="4"/>
      <c r="AF381" s="103"/>
      <c r="AG381" s="104"/>
      <c r="AH381" s="105"/>
      <c r="AI381" s="106"/>
      <c r="AJ381" s="109"/>
      <c r="AK381" s="111"/>
      <c r="AL381" s="338"/>
      <c r="AM381" s="339"/>
      <c r="AN381" s="340"/>
      <c r="AO381" s="101"/>
      <c r="AP381" s="445"/>
      <c r="AQ381" s="101"/>
      <c r="AR381" s="115"/>
      <c r="AS381" s="341"/>
      <c r="AT381" s="115"/>
      <c r="AU381" s="341"/>
      <c r="AV381" s="115"/>
      <c r="AW381" s="341"/>
      <c r="AX381" s="115"/>
      <c r="AY381" s="341"/>
      <c r="AZ381" s="119"/>
      <c r="CD381" s="119"/>
    </row>
    <row r="382" ht="21.0" customHeight="1">
      <c r="A382" s="119"/>
      <c r="B382" s="90"/>
      <c r="C382" s="119"/>
      <c r="D382" s="332"/>
      <c r="E382" s="90"/>
      <c r="F382" s="92"/>
      <c r="G382" s="92"/>
      <c r="H382" s="92"/>
      <c r="I382" s="119"/>
      <c r="J382" s="119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119"/>
      <c r="V382" s="119"/>
      <c r="W382" s="119"/>
      <c r="X382" s="119"/>
      <c r="Y382" s="119"/>
      <c r="Z382" s="23"/>
      <c r="AA382" s="119"/>
      <c r="AB382" s="337"/>
      <c r="AC382" s="115"/>
      <c r="AD382" s="102"/>
      <c r="AE382" s="4"/>
      <c r="AF382" s="103"/>
      <c r="AG382" s="104"/>
      <c r="AH382" s="105"/>
      <c r="AI382" s="106"/>
      <c r="AJ382" s="109"/>
      <c r="AK382" s="111"/>
      <c r="AL382" s="338"/>
      <c r="AM382" s="339"/>
      <c r="AN382" s="340"/>
      <c r="AO382" s="101"/>
      <c r="AP382" s="445"/>
      <c r="AQ382" s="101"/>
      <c r="AR382" s="115"/>
      <c r="AS382" s="341"/>
      <c r="AT382" s="115"/>
      <c r="AU382" s="341"/>
      <c r="AV382" s="115"/>
      <c r="AW382" s="341"/>
      <c r="AX382" s="115"/>
      <c r="AY382" s="341"/>
      <c r="AZ382" s="119"/>
      <c r="CD382" s="119"/>
    </row>
    <row r="383" ht="21.0" customHeight="1">
      <c r="A383" s="119"/>
      <c r="B383" s="90"/>
      <c r="C383" s="119"/>
      <c r="D383" s="332"/>
      <c r="E383" s="90"/>
      <c r="F383" s="92"/>
      <c r="G383" s="92"/>
      <c r="H383" s="92"/>
      <c r="I383" s="119"/>
      <c r="J383" s="119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119"/>
      <c r="V383" s="119"/>
      <c r="W383" s="119"/>
      <c r="X383" s="119"/>
      <c r="Y383" s="119"/>
      <c r="Z383" s="23"/>
      <c r="AA383" s="119"/>
      <c r="AB383" s="337"/>
      <c r="AC383" s="115"/>
      <c r="AD383" s="102"/>
      <c r="AE383" s="4"/>
      <c r="AF383" s="103"/>
      <c r="AG383" s="104"/>
      <c r="AH383" s="105"/>
      <c r="AI383" s="106"/>
      <c r="AJ383" s="109"/>
      <c r="AK383" s="111"/>
      <c r="AL383" s="338"/>
      <c r="AM383" s="339"/>
      <c r="AN383" s="340"/>
      <c r="AO383" s="101"/>
      <c r="AP383" s="445"/>
      <c r="AQ383" s="101"/>
      <c r="AR383" s="115"/>
      <c r="AS383" s="341"/>
      <c r="AT383" s="115"/>
      <c r="AU383" s="341"/>
      <c r="AV383" s="115"/>
      <c r="AW383" s="341"/>
      <c r="AX383" s="115"/>
      <c r="AY383" s="341"/>
      <c r="AZ383" s="119"/>
      <c r="CD383" s="119"/>
    </row>
    <row r="384" ht="21.0" customHeight="1">
      <c r="A384" s="119"/>
      <c r="B384" s="90"/>
      <c r="C384" s="119"/>
      <c r="D384" s="332"/>
      <c r="E384" s="90"/>
      <c r="F384" s="92"/>
      <c r="G384" s="92"/>
      <c r="H384" s="92"/>
      <c r="I384" s="119"/>
      <c r="J384" s="119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119"/>
      <c r="V384" s="119"/>
      <c r="W384" s="119"/>
      <c r="X384" s="119"/>
      <c r="Y384" s="119"/>
      <c r="Z384" s="23"/>
      <c r="AA384" s="119"/>
      <c r="AB384" s="337"/>
      <c r="AC384" s="115"/>
      <c r="AD384" s="102"/>
      <c r="AE384" s="4"/>
      <c r="AF384" s="103"/>
      <c r="AG384" s="104"/>
      <c r="AH384" s="105"/>
      <c r="AI384" s="106"/>
      <c r="AJ384" s="109"/>
      <c r="AK384" s="111"/>
      <c r="AL384" s="338"/>
      <c r="AM384" s="339"/>
      <c r="AN384" s="340"/>
      <c r="AO384" s="101"/>
      <c r="AP384" s="445"/>
      <c r="AQ384" s="101"/>
      <c r="AR384" s="115"/>
      <c r="AS384" s="341"/>
      <c r="AT384" s="115"/>
      <c r="AU384" s="341"/>
      <c r="AV384" s="115"/>
      <c r="AW384" s="341"/>
      <c r="AX384" s="115"/>
      <c r="AY384" s="341"/>
      <c r="AZ384" s="119"/>
      <c r="CD384" s="119"/>
    </row>
    <row r="385" ht="21.0" customHeight="1">
      <c r="A385" s="119"/>
      <c r="B385" s="90"/>
      <c r="C385" s="119"/>
      <c r="D385" s="332"/>
      <c r="E385" s="90"/>
      <c r="F385" s="92"/>
      <c r="G385" s="92"/>
      <c r="H385" s="92"/>
      <c r="I385" s="119"/>
      <c r="J385" s="119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119"/>
      <c r="V385" s="119"/>
      <c r="W385" s="119"/>
      <c r="X385" s="119"/>
      <c r="Y385" s="119"/>
      <c r="Z385" s="23"/>
      <c r="AA385" s="119"/>
      <c r="AB385" s="337"/>
      <c r="AC385" s="115"/>
      <c r="AD385" s="102"/>
      <c r="AE385" s="4"/>
      <c r="AF385" s="103"/>
      <c r="AG385" s="104"/>
      <c r="AH385" s="105"/>
      <c r="AI385" s="106"/>
      <c r="AJ385" s="109"/>
      <c r="AK385" s="111"/>
      <c r="AL385" s="338"/>
      <c r="AM385" s="339"/>
      <c r="AN385" s="340"/>
      <c r="AO385" s="101"/>
      <c r="AP385" s="445"/>
      <c r="AQ385" s="101"/>
      <c r="AR385" s="115"/>
      <c r="AS385" s="341"/>
      <c r="AT385" s="115"/>
      <c r="AU385" s="341"/>
      <c r="AV385" s="115"/>
      <c r="AW385" s="341"/>
      <c r="AX385" s="115"/>
      <c r="AY385" s="341"/>
      <c r="AZ385" s="119"/>
      <c r="CD385" s="119"/>
    </row>
    <row r="386" ht="21.0" customHeight="1">
      <c r="A386" s="119"/>
      <c r="B386" s="90"/>
      <c r="C386" s="119"/>
      <c r="D386" s="332"/>
      <c r="E386" s="90"/>
      <c r="F386" s="92"/>
      <c r="G386" s="92"/>
      <c r="H386" s="92"/>
      <c r="I386" s="119"/>
      <c r="J386" s="119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119"/>
      <c r="V386" s="119"/>
      <c r="W386" s="119"/>
      <c r="X386" s="119"/>
      <c r="Y386" s="119"/>
      <c r="Z386" s="23"/>
      <c r="AA386" s="119"/>
      <c r="AB386" s="337"/>
      <c r="AC386" s="115"/>
      <c r="AD386" s="102"/>
      <c r="AE386" s="4"/>
      <c r="AF386" s="103"/>
      <c r="AG386" s="104"/>
      <c r="AH386" s="105"/>
      <c r="AI386" s="106"/>
      <c r="AJ386" s="109"/>
      <c r="AK386" s="111"/>
      <c r="AL386" s="338"/>
      <c r="AM386" s="339"/>
      <c r="AN386" s="340"/>
      <c r="AO386" s="101"/>
      <c r="AP386" s="445"/>
      <c r="AQ386" s="101"/>
      <c r="AR386" s="115"/>
      <c r="AS386" s="341"/>
      <c r="AT386" s="115"/>
      <c r="AU386" s="341"/>
      <c r="AV386" s="115"/>
      <c r="AW386" s="341"/>
      <c r="AX386" s="115"/>
      <c r="AY386" s="341"/>
      <c r="AZ386" s="119"/>
      <c r="CD386" s="119"/>
    </row>
    <row r="387" ht="21.0" customHeight="1">
      <c r="A387" s="119"/>
      <c r="B387" s="90"/>
      <c r="C387" s="119"/>
      <c r="D387" s="332"/>
      <c r="E387" s="90"/>
      <c r="F387" s="92"/>
      <c r="G387" s="92"/>
      <c r="H387" s="92"/>
      <c r="I387" s="119"/>
      <c r="J387" s="119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119"/>
      <c r="V387" s="119"/>
      <c r="W387" s="119"/>
      <c r="X387" s="119"/>
      <c r="Y387" s="119"/>
      <c r="Z387" s="23"/>
      <c r="AA387" s="119"/>
      <c r="AB387" s="337"/>
      <c r="AC387" s="115"/>
      <c r="AD387" s="102"/>
      <c r="AE387" s="4"/>
      <c r="AF387" s="103"/>
      <c r="AG387" s="104"/>
      <c r="AH387" s="105"/>
      <c r="AI387" s="106"/>
      <c r="AJ387" s="109"/>
      <c r="AK387" s="111"/>
      <c r="AL387" s="338"/>
      <c r="AM387" s="339"/>
      <c r="AN387" s="340"/>
      <c r="AO387" s="101"/>
      <c r="AP387" s="445"/>
      <c r="AQ387" s="101"/>
      <c r="AR387" s="115"/>
      <c r="AS387" s="341"/>
      <c r="AT387" s="115"/>
      <c r="AU387" s="341"/>
      <c r="AV387" s="115"/>
      <c r="AW387" s="341"/>
      <c r="AX387" s="115"/>
      <c r="AY387" s="341"/>
      <c r="AZ387" s="119"/>
      <c r="CD387" s="119"/>
    </row>
    <row r="388" ht="21.0" customHeight="1">
      <c r="A388" s="119"/>
      <c r="B388" s="90"/>
      <c r="C388" s="119"/>
      <c r="D388" s="332"/>
      <c r="E388" s="90"/>
      <c r="F388" s="92"/>
      <c r="G388" s="92"/>
      <c r="H388" s="92"/>
      <c r="I388" s="119"/>
      <c r="J388" s="119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119"/>
      <c r="V388" s="119"/>
      <c r="W388" s="119"/>
      <c r="X388" s="119"/>
      <c r="Y388" s="119"/>
      <c r="Z388" s="23"/>
      <c r="AA388" s="119"/>
      <c r="AB388" s="337"/>
      <c r="AC388" s="115"/>
      <c r="AD388" s="102"/>
      <c r="AE388" s="4"/>
      <c r="AF388" s="103"/>
      <c r="AG388" s="104"/>
      <c r="AH388" s="105"/>
      <c r="AI388" s="106"/>
      <c r="AJ388" s="109"/>
      <c r="AK388" s="111"/>
      <c r="AL388" s="338"/>
      <c r="AM388" s="339"/>
      <c r="AN388" s="340"/>
      <c r="AO388" s="101"/>
      <c r="AP388" s="445"/>
      <c r="AQ388" s="101"/>
      <c r="AR388" s="115"/>
      <c r="AS388" s="341"/>
      <c r="AT388" s="115"/>
      <c r="AU388" s="341"/>
      <c r="AV388" s="115"/>
      <c r="AW388" s="341"/>
      <c r="AX388" s="115"/>
      <c r="AY388" s="341"/>
      <c r="AZ388" s="119"/>
      <c r="CD388" s="119"/>
    </row>
    <row r="389" ht="21.0" customHeight="1">
      <c r="A389" s="119"/>
      <c r="B389" s="90"/>
      <c r="C389" s="119"/>
      <c r="D389" s="332"/>
      <c r="E389" s="90"/>
      <c r="F389" s="92"/>
      <c r="G389" s="92"/>
      <c r="H389" s="92"/>
      <c r="I389" s="119"/>
      <c r="J389" s="119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119"/>
      <c r="V389" s="119"/>
      <c r="W389" s="119"/>
      <c r="X389" s="119"/>
      <c r="Y389" s="119"/>
      <c r="Z389" s="23"/>
      <c r="AA389" s="119"/>
      <c r="AB389" s="337"/>
      <c r="AC389" s="115"/>
      <c r="AD389" s="102"/>
      <c r="AE389" s="4"/>
      <c r="AF389" s="103"/>
      <c r="AG389" s="104"/>
      <c r="AH389" s="105"/>
      <c r="AI389" s="106"/>
      <c r="AJ389" s="109"/>
      <c r="AK389" s="111"/>
      <c r="AL389" s="338"/>
      <c r="AM389" s="339"/>
      <c r="AN389" s="340"/>
      <c r="AO389" s="101"/>
      <c r="AP389" s="445"/>
      <c r="AQ389" s="101"/>
      <c r="AR389" s="115"/>
      <c r="AS389" s="341"/>
      <c r="AT389" s="115"/>
      <c r="AU389" s="341"/>
      <c r="AV389" s="115"/>
      <c r="AW389" s="341"/>
      <c r="AX389" s="115"/>
      <c r="AY389" s="341"/>
      <c r="AZ389" s="119"/>
      <c r="CD389" s="119"/>
    </row>
    <row r="390" ht="21.0" customHeight="1">
      <c r="A390" s="119"/>
      <c r="B390" s="90"/>
      <c r="C390" s="119"/>
      <c r="D390" s="332"/>
      <c r="E390" s="90"/>
      <c r="F390" s="92"/>
      <c r="G390" s="92"/>
      <c r="H390" s="92"/>
      <c r="I390" s="119"/>
      <c r="J390" s="119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119"/>
      <c r="V390" s="119"/>
      <c r="W390" s="119"/>
      <c r="X390" s="119"/>
      <c r="Y390" s="119"/>
      <c r="Z390" s="23"/>
      <c r="AA390" s="119"/>
      <c r="AB390" s="337"/>
      <c r="AC390" s="115"/>
      <c r="AD390" s="102"/>
      <c r="AE390" s="4"/>
      <c r="AF390" s="103"/>
      <c r="AG390" s="104"/>
      <c r="AH390" s="105"/>
      <c r="AI390" s="106"/>
      <c r="AJ390" s="109"/>
      <c r="AK390" s="111"/>
      <c r="AL390" s="338"/>
      <c r="AM390" s="339"/>
      <c r="AN390" s="340"/>
      <c r="AO390" s="101"/>
      <c r="AP390" s="445"/>
      <c r="AQ390" s="101"/>
      <c r="AR390" s="115"/>
      <c r="AS390" s="341"/>
      <c r="AT390" s="115"/>
      <c r="AU390" s="341"/>
      <c r="AV390" s="115"/>
      <c r="AW390" s="341"/>
      <c r="AX390" s="115"/>
      <c r="AY390" s="341"/>
      <c r="AZ390" s="119"/>
      <c r="CD390" s="119"/>
    </row>
    <row r="391" ht="21.0" customHeight="1">
      <c r="A391" s="119"/>
      <c r="B391" s="90"/>
      <c r="C391" s="119"/>
      <c r="D391" s="332"/>
      <c r="E391" s="90"/>
      <c r="F391" s="92"/>
      <c r="G391" s="92"/>
      <c r="H391" s="92"/>
      <c r="I391" s="119"/>
      <c r="J391" s="119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119"/>
      <c r="V391" s="119"/>
      <c r="W391" s="119"/>
      <c r="X391" s="119"/>
      <c r="Y391" s="119"/>
      <c r="Z391" s="23"/>
      <c r="AA391" s="119"/>
      <c r="AB391" s="337"/>
      <c r="AC391" s="115"/>
      <c r="AD391" s="102"/>
      <c r="AE391" s="4"/>
      <c r="AF391" s="103"/>
      <c r="AG391" s="104"/>
      <c r="AH391" s="105"/>
      <c r="AI391" s="106"/>
      <c r="AJ391" s="109"/>
      <c r="AK391" s="111"/>
      <c r="AL391" s="338"/>
      <c r="AM391" s="339"/>
      <c r="AN391" s="340"/>
      <c r="AO391" s="101"/>
      <c r="AP391" s="445"/>
      <c r="AQ391" s="101"/>
      <c r="AR391" s="115"/>
      <c r="AS391" s="341"/>
      <c r="AT391" s="115"/>
      <c r="AU391" s="341"/>
      <c r="AV391" s="115"/>
      <c r="AW391" s="341"/>
      <c r="AX391" s="115"/>
      <c r="AY391" s="341"/>
      <c r="AZ391" s="119"/>
      <c r="CD391" s="119"/>
    </row>
    <row r="392" ht="21.0" customHeight="1">
      <c r="A392" s="119"/>
      <c r="B392" s="90"/>
      <c r="C392" s="119"/>
      <c r="D392" s="332"/>
      <c r="E392" s="90"/>
      <c r="F392" s="92"/>
      <c r="G392" s="92"/>
      <c r="H392" s="92"/>
      <c r="I392" s="119"/>
      <c r="J392" s="119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119"/>
      <c r="V392" s="119"/>
      <c r="W392" s="119"/>
      <c r="X392" s="119"/>
      <c r="Y392" s="119"/>
      <c r="Z392" s="23"/>
      <c r="AA392" s="119"/>
      <c r="AB392" s="337"/>
      <c r="AC392" s="115"/>
      <c r="AD392" s="102"/>
      <c r="AE392" s="4"/>
      <c r="AF392" s="103"/>
      <c r="AG392" s="104"/>
      <c r="AH392" s="105"/>
      <c r="AI392" s="106"/>
      <c r="AJ392" s="109"/>
      <c r="AK392" s="111"/>
      <c r="AL392" s="338"/>
      <c r="AM392" s="339"/>
      <c r="AN392" s="340"/>
      <c r="AO392" s="101"/>
      <c r="AP392" s="445"/>
      <c r="AQ392" s="101"/>
      <c r="AR392" s="115"/>
      <c r="AS392" s="341"/>
      <c r="AT392" s="115"/>
      <c r="AU392" s="341"/>
      <c r="AV392" s="115"/>
      <c r="AW392" s="341"/>
      <c r="AX392" s="115"/>
      <c r="AY392" s="341"/>
      <c r="AZ392" s="119"/>
      <c r="CD392" s="119"/>
    </row>
    <row r="393" ht="21.0" customHeight="1">
      <c r="A393" s="119"/>
      <c r="B393" s="90"/>
      <c r="C393" s="119"/>
      <c r="D393" s="332"/>
      <c r="E393" s="90"/>
      <c r="F393" s="92"/>
      <c r="G393" s="92"/>
      <c r="H393" s="92"/>
      <c r="I393" s="119"/>
      <c r="J393" s="119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119"/>
      <c r="V393" s="119"/>
      <c r="W393" s="119"/>
      <c r="X393" s="119"/>
      <c r="Y393" s="119"/>
      <c r="Z393" s="23"/>
      <c r="AA393" s="119"/>
      <c r="AB393" s="337"/>
      <c r="AC393" s="115"/>
      <c r="AD393" s="102"/>
      <c r="AE393" s="4"/>
      <c r="AF393" s="103"/>
      <c r="AG393" s="104"/>
      <c r="AH393" s="105"/>
      <c r="AI393" s="106"/>
      <c r="AJ393" s="109"/>
      <c r="AK393" s="111"/>
      <c r="AL393" s="338"/>
      <c r="AM393" s="339"/>
      <c r="AN393" s="340"/>
      <c r="AO393" s="101"/>
      <c r="AP393" s="445"/>
      <c r="AQ393" s="101"/>
      <c r="AR393" s="115"/>
      <c r="AS393" s="341"/>
      <c r="AT393" s="115"/>
      <c r="AU393" s="341"/>
      <c r="AV393" s="115"/>
      <c r="AW393" s="341"/>
      <c r="AX393" s="115"/>
      <c r="AY393" s="341"/>
      <c r="AZ393" s="119"/>
      <c r="CD393" s="119"/>
    </row>
    <row r="394" ht="21.0" customHeight="1">
      <c r="A394" s="119"/>
      <c r="B394" s="90"/>
      <c r="C394" s="119"/>
      <c r="D394" s="332"/>
      <c r="E394" s="90"/>
      <c r="F394" s="92"/>
      <c r="G394" s="92"/>
      <c r="H394" s="92"/>
      <c r="I394" s="119"/>
      <c r="J394" s="119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119"/>
      <c r="V394" s="119"/>
      <c r="W394" s="119"/>
      <c r="X394" s="119"/>
      <c r="Y394" s="119"/>
      <c r="Z394" s="23"/>
      <c r="AA394" s="119"/>
      <c r="AB394" s="337"/>
      <c r="AC394" s="115"/>
      <c r="AD394" s="102"/>
      <c r="AE394" s="4"/>
      <c r="AF394" s="103"/>
      <c r="AG394" s="104"/>
      <c r="AH394" s="105"/>
      <c r="AI394" s="106"/>
      <c r="AJ394" s="109"/>
      <c r="AK394" s="111"/>
      <c r="AL394" s="338"/>
      <c r="AM394" s="339"/>
      <c r="AN394" s="340"/>
      <c r="AO394" s="101"/>
      <c r="AP394" s="445"/>
      <c r="AQ394" s="101"/>
      <c r="AR394" s="115"/>
      <c r="AS394" s="341"/>
      <c r="AT394" s="115"/>
      <c r="AU394" s="341"/>
      <c r="AV394" s="115"/>
      <c r="AW394" s="341"/>
      <c r="AX394" s="115"/>
      <c r="AY394" s="341"/>
      <c r="AZ394" s="119"/>
      <c r="CD394" s="119"/>
    </row>
    <row r="395" ht="21.0" customHeight="1">
      <c r="A395" s="119"/>
      <c r="B395" s="90"/>
      <c r="C395" s="119"/>
      <c r="D395" s="332"/>
      <c r="E395" s="90"/>
      <c r="F395" s="92"/>
      <c r="G395" s="92"/>
      <c r="H395" s="92"/>
      <c r="I395" s="119"/>
      <c r="J395" s="119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119"/>
      <c r="V395" s="119"/>
      <c r="W395" s="119"/>
      <c r="X395" s="119"/>
      <c r="Y395" s="119"/>
      <c r="Z395" s="23"/>
      <c r="AA395" s="119"/>
      <c r="AB395" s="337"/>
      <c r="AC395" s="115"/>
      <c r="AD395" s="102"/>
      <c r="AE395" s="4"/>
      <c r="AF395" s="103"/>
      <c r="AG395" s="104"/>
      <c r="AH395" s="105"/>
      <c r="AI395" s="106"/>
      <c r="AJ395" s="109"/>
      <c r="AK395" s="111"/>
      <c r="AL395" s="338"/>
      <c r="AM395" s="339"/>
      <c r="AN395" s="340"/>
      <c r="AO395" s="101"/>
      <c r="AP395" s="445"/>
      <c r="AQ395" s="101"/>
      <c r="AR395" s="115"/>
      <c r="AS395" s="341"/>
      <c r="AT395" s="115"/>
      <c r="AU395" s="341"/>
      <c r="AV395" s="115"/>
      <c r="AW395" s="341"/>
      <c r="AX395" s="115"/>
      <c r="AY395" s="341"/>
      <c r="AZ395" s="119"/>
      <c r="CD395" s="119"/>
    </row>
    <row r="396" ht="21.0" customHeight="1">
      <c r="A396" s="119"/>
      <c r="B396" s="90"/>
      <c r="C396" s="119"/>
      <c r="D396" s="332"/>
      <c r="E396" s="90"/>
      <c r="F396" s="92"/>
      <c r="G396" s="92"/>
      <c r="H396" s="92"/>
      <c r="I396" s="119"/>
      <c r="J396" s="119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119"/>
      <c r="V396" s="119"/>
      <c r="W396" s="119"/>
      <c r="X396" s="119"/>
      <c r="Y396" s="119"/>
      <c r="Z396" s="23"/>
      <c r="AA396" s="119"/>
      <c r="AB396" s="337"/>
      <c r="AC396" s="115"/>
      <c r="AD396" s="102"/>
      <c r="AE396" s="4"/>
      <c r="AF396" s="103"/>
      <c r="AG396" s="104"/>
      <c r="AH396" s="105"/>
      <c r="AI396" s="106"/>
      <c r="AJ396" s="109"/>
      <c r="AK396" s="111"/>
      <c r="AL396" s="338"/>
      <c r="AM396" s="339"/>
      <c r="AN396" s="340"/>
      <c r="AO396" s="101"/>
      <c r="AP396" s="445"/>
      <c r="AQ396" s="101"/>
      <c r="AR396" s="115"/>
      <c r="AS396" s="341"/>
      <c r="AT396" s="115"/>
      <c r="AU396" s="341"/>
      <c r="AV396" s="115"/>
      <c r="AW396" s="341"/>
      <c r="AX396" s="115"/>
      <c r="AY396" s="341"/>
      <c r="AZ396" s="119"/>
      <c r="CD396" s="119"/>
    </row>
    <row r="397" ht="21.0" customHeight="1">
      <c r="A397" s="119"/>
      <c r="B397" s="90"/>
      <c r="C397" s="119"/>
      <c r="D397" s="332"/>
      <c r="E397" s="90"/>
      <c r="F397" s="92"/>
      <c r="G397" s="92"/>
      <c r="H397" s="92"/>
      <c r="I397" s="119"/>
      <c r="J397" s="119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119"/>
      <c r="V397" s="119"/>
      <c r="W397" s="119"/>
      <c r="X397" s="119"/>
      <c r="Y397" s="119"/>
      <c r="Z397" s="23"/>
      <c r="AA397" s="119"/>
      <c r="AB397" s="337"/>
      <c r="AC397" s="115"/>
      <c r="AD397" s="102"/>
      <c r="AE397" s="4"/>
      <c r="AF397" s="103"/>
      <c r="AG397" s="104"/>
      <c r="AH397" s="105"/>
      <c r="AI397" s="106"/>
      <c r="AJ397" s="109"/>
      <c r="AK397" s="111"/>
      <c r="AL397" s="338"/>
      <c r="AM397" s="339"/>
      <c r="AN397" s="340"/>
      <c r="AO397" s="101"/>
      <c r="AP397" s="445"/>
      <c r="AQ397" s="101"/>
      <c r="AR397" s="115"/>
      <c r="AS397" s="341"/>
      <c r="AT397" s="115"/>
      <c r="AU397" s="341"/>
      <c r="AV397" s="115"/>
      <c r="AW397" s="341"/>
      <c r="AX397" s="115"/>
      <c r="AY397" s="341"/>
      <c r="AZ397" s="119"/>
      <c r="CD397" s="119"/>
    </row>
    <row r="398" ht="21.0" customHeight="1">
      <c r="A398" s="119"/>
      <c r="B398" s="90"/>
      <c r="C398" s="119"/>
      <c r="D398" s="332"/>
      <c r="E398" s="90"/>
      <c r="F398" s="92"/>
      <c r="G398" s="92"/>
      <c r="H398" s="92"/>
      <c r="I398" s="119"/>
      <c r="J398" s="119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119"/>
      <c r="V398" s="119"/>
      <c r="W398" s="119"/>
      <c r="X398" s="119"/>
      <c r="Y398" s="119"/>
      <c r="Z398" s="23"/>
      <c r="AA398" s="119"/>
      <c r="AB398" s="337"/>
      <c r="AC398" s="115"/>
      <c r="AD398" s="102"/>
      <c r="AE398" s="4"/>
      <c r="AF398" s="103"/>
      <c r="AG398" s="104"/>
      <c r="AH398" s="105"/>
      <c r="AI398" s="106"/>
      <c r="AJ398" s="109"/>
      <c r="AK398" s="111"/>
      <c r="AL398" s="338"/>
      <c r="AM398" s="339"/>
      <c r="AN398" s="340"/>
      <c r="AO398" s="101"/>
      <c r="AP398" s="445"/>
      <c r="AQ398" s="101"/>
      <c r="AR398" s="115"/>
      <c r="AS398" s="341"/>
      <c r="AT398" s="115"/>
      <c r="AU398" s="341"/>
      <c r="AV398" s="115"/>
      <c r="AW398" s="341"/>
      <c r="AX398" s="115"/>
      <c r="AY398" s="341"/>
      <c r="AZ398" s="119"/>
      <c r="CD398" s="119"/>
    </row>
    <row r="399" ht="21.0" customHeight="1">
      <c r="A399" s="119"/>
      <c r="B399" s="90"/>
      <c r="C399" s="119"/>
      <c r="D399" s="332"/>
      <c r="E399" s="90"/>
      <c r="F399" s="92"/>
      <c r="G399" s="92"/>
      <c r="H399" s="92"/>
      <c r="I399" s="119"/>
      <c r="J399" s="119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119"/>
      <c r="V399" s="119"/>
      <c r="W399" s="119"/>
      <c r="X399" s="119"/>
      <c r="Y399" s="119"/>
      <c r="Z399" s="23"/>
      <c r="AA399" s="119"/>
      <c r="AB399" s="337"/>
      <c r="AC399" s="115"/>
      <c r="AD399" s="102"/>
      <c r="AE399" s="4"/>
      <c r="AF399" s="103"/>
      <c r="AG399" s="104"/>
      <c r="AH399" s="105"/>
      <c r="AI399" s="106"/>
      <c r="AJ399" s="109"/>
      <c r="AK399" s="111"/>
      <c r="AL399" s="338"/>
      <c r="AM399" s="339"/>
      <c r="AN399" s="340"/>
      <c r="AO399" s="101"/>
      <c r="AP399" s="445"/>
      <c r="AQ399" s="101"/>
      <c r="AR399" s="115"/>
      <c r="AS399" s="341"/>
      <c r="AT399" s="115"/>
      <c r="AU399" s="341"/>
      <c r="AV399" s="115"/>
      <c r="AW399" s="341"/>
      <c r="AX399" s="115"/>
      <c r="AY399" s="341"/>
      <c r="AZ399" s="119"/>
      <c r="CD399" s="119"/>
    </row>
    <row r="400" ht="21.0" customHeight="1">
      <c r="A400" s="119"/>
      <c r="B400" s="90"/>
      <c r="C400" s="119"/>
      <c r="D400" s="332"/>
      <c r="E400" s="90"/>
      <c r="F400" s="92"/>
      <c r="G400" s="92"/>
      <c r="H400" s="92"/>
      <c r="I400" s="119"/>
      <c r="J400" s="119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119"/>
      <c r="V400" s="119"/>
      <c r="W400" s="119"/>
      <c r="X400" s="119"/>
      <c r="Y400" s="119"/>
      <c r="Z400" s="23"/>
      <c r="AA400" s="119"/>
      <c r="AB400" s="337"/>
      <c r="AC400" s="115"/>
      <c r="AD400" s="102"/>
      <c r="AE400" s="4"/>
      <c r="AF400" s="103"/>
      <c r="AG400" s="104"/>
      <c r="AH400" s="105"/>
      <c r="AI400" s="106"/>
      <c r="AJ400" s="109"/>
      <c r="AK400" s="111"/>
      <c r="AL400" s="338"/>
      <c r="AM400" s="339"/>
      <c r="AN400" s="340"/>
      <c r="AO400" s="101"/>
      <c r="AP400" s="445"/>
      <c r="AQ400" s="101"/>
      <c r="AR400" s="115"/>
      <c r="AS400" s="341"/>
      <c r="AT400" s="115"/>
      <c r="AU400" s="341"/>
      <c r="AV400" s="115"/>
      <c r="AW400" s="341"/>
      <c r="AX400" s="115"/>
      <c r="AY400" s="341"/>
      <c r="AZ400" s="119"/>
      <c r="CD400" s="119"/>
    </row>
    <row r="401" ht="21.0" customHeight="1">
      <c r="A401" s="119"/>
      <c r="B401" s="90"/>
      <c r="C401" s="119"/>
      <c r="D401" s="332"/>
      <c r="E401" s="90"/>
      <c r="F401" s="92"/>
      <c r="G401" s="92"/>
      <c r="H401" s="92"/>
      <c r="I401" s="119"/>
      <c r="J401" s="119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119"/>
      <c r="V401" s="119"/>
      <c r="W401" s="119"/>
      <c r="X401" s="119"/>
      <c r="Y401" s="119"/>
      <c r="Z401" s="23"/>
      <c r="AA401" s="119"/>
      <c r="AB401" s="337"/>
      <c r="AC401" s="115"/>
      <c r="AD401" s="102"/>
      <c r="AE401" s="4"/>
      <c r="AF401" s="103"/>
      <c r="AG401" s="104"/>
      <c r="AH401" s="105"/>
      <c r="AI401" s="106"/>
      <c r="AJ401" s="109"/>
      <c r="AK401" s="111"/>
      <c r="AL401" s="338"/>
      <c r="AM401" s="339"/>
      <c r="AN401" s="340"/>
      <c r="AO401" s="101"/>
      <c r="AP401" s="445"/>
      <c r="AQ401" s="101"/>
      <c r="AR401" s="115"/>
      <c r="AS401" s="341"/>
      <c r="AT401" s="115"/>
      <c r="AU401" s="341"/>
      <c r="AV401" s="115"/>
      <c r="AW401" s="341"/>
      <c r="AX401" s="115"/>
      <c r="AY401" s="341"/>
      <c r="AZ401" s="119"/>
      <c r="CD401" s="119"/>
    </row>
    <row r="402" ht="21.0" customHeight="1">
      <c r="A402" s="119"/>
      <c r="B402" s="90"/>
      <c r="C402" s="119"/>
      <c r="D402" s="332"/>
      <c r="E402" s="90"/>
      <c r="F402" s="92"/>
      <c r="G402" s="92"/>
      <c r="H402" s="92"/>
      <c r="I402" s="119"/>
      <c r="J402" s="119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119"/>
      <c r="V402" s="119"/>
      <c r="W402" s="119"/>
      <c r="X402" s="119"/>
      <c r="Y402" s="119"/>
      <c r="Z402" s="23"/>
      <c r="AA402" s="119"/>
      <c r="AB402" s="337"/>
      <c r="AC402" s="115"/>
      <c r="AD402" s="102"/>
      <c r="AE402" s="4"/>
      <c r="AF402" s="103"/>
      <c r="AG402" s="104"/>
      <c r="AH402" s="105"/>
      <c r="AI402" s="106"/>
      <c r="AJ402" s="109"/>
      <c r="AK402" s="111"/>
      <c r="AL402" s="338"/>
      <c r="AM402" s="339"/>
      <c r="AN402" s="340"/>
      <c r="AO402" s="101"/>
      <c r="AP402" s="445"/>
      <c r="AQ402" s="101"/>
      <c r="AR402" s="115"/>
      <c r="AS402" s="341"/>
      <c r="AT402" s="115"/>
      <c r="AU402" s="341"/>
      <c r="AV402" s="115"/>
      <c r="AW402" s="341"/>
      <c r="AX402" s="115"/>
      <c r="AY402" s="341"/>
      <c r="AZ402" s="119"/>
      <c r="CD402" s="119"/>
    </row>
    <row r="403" ht="21.0" customHeight="1">
      <c r="A403" s="119"/>
      <c r="B403" s="90"/>
      <c r="C403" s="119"/>
      <c r="D403" s="332"/>
      <c r="E403" s="90"/>
      <c r="F403" s="92"/>
      <c r="G403" s="92"/>
      <c r="H403" s="92"/>
      <c r="I403" s="119"/>
      <c r="J403" s="119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119"/>
      <c r="V403" s="119"/>
      <c r="W403" s="119"/>
      <c r="X403" s="119"/>
      <c r="Y403" s="119"/>
      <c r="Z403" s="23"/>
      <c r="AA403" s="119"/>
      <c r="AB403" s="337"/>
      <c r="AC403" s="115"/>
      <c r="AD403" s="102"/>
      <c r="AE403" s="4"/>
      <c r="AF403" s="103"/>
      <c r="AG403" s="104"/>
      <c r="AH403" s="105"/>
      <c r="AI403" s="106"/>
      <c r="AJ403" s="109"/>
      <c r="AK403" s="111"/>
      <c r="AL403" s="338"/>
      <c r="AM403" s="339"/>
      <c r="AN403" s="340"/>
      <c r="AO403" s="101"/>
      <c r="AP403" s="445"/>
      <c r="AQ403" s="101"/>
      <c r="AR403" s="115"/>
      <c r="AS403" s="341"/>
      <c r="AT403" s="115"/>
      <c r="AU403" s="341"/>
      <c r="AV403" s="115"/>
      <c r="AW403" s="341"/>
      <c r="AX403" s="115"/>
      <c r="AY403" s="341"/>
      <c r="AZ403" s="119"/>
      <c r="CD403" s="119"/>
    </row>
    <row r="404" ht="21.0" customHeight="1">
      <c r="A404" s="119"/>
      <c r="B404" s="90"/>
      <c r="C404" s="119"/>
      <c r="D404" s="332"/>
      <c r="E404" s="90"/>
      <c r="F404" s="92"/>
      <c r="G404" s="92"/>
      <c r="H404" s="92"/>
      <c r="I404" s="119"/>
      <c r="J404" s="119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119"/>
      <c r="V404" s="119"/>
      <c r="W404" s="119"/>
      <c r="X404" s="119"/>
      <c r="Y404" s="119"/>
      <c r="Z404" s="23"/>
      <c r="AA404" s="119"/>
      <c r="AB404" s="337"/>
      <c r="AC404" s="115"/>
      <c r="AD404" s="102"/>
      <c r="AE404" s="4"/>
      <c r="AF404" s="103"/>
      <c r="AG404" s="104"/>
      <c r="AH404" s="105"/>
      <c r="AI404" s="106"/>
      <c r="AJ404" s="109"/>
      <c r="AK404" s="111"/>
      <c r="AL404" s="338"/>
      <c r="AM404" s="339"/>
      <c r="AN404" s="340"/>
      <c r="AO404" s="101"/>
      <c r="AP404" s="445"/>
      <c r="AQ404" s="101"/>
      <c r="AR404" s="115"/>
      <c r="AS404" s="341"/>
      <c r="AT404" s="115"/>
      <c r="AU404" s="341"/>
      <c r="AV404" s="115"/>
      <c r="AW404" s="341"/>
      <c r="AX404" s="115"/>
      <c r="AY404" s="341"/>
      <c r="AZ404" s="119"/>
      <c r="CD404" s="119"/>
    </row>
    <row r="405" ht="21.0" customHeight="1">
      <c r="A405" s="119"/>
      <c r="B405" s="90"/>
      <c r="C405" s="119"/>
      <c r="D405" s="332"/>
      <c r="E405" s="90"/>
      <c r="F405" s="92"/>
      <c r="G405" s="92"/>
      <c r="H405" s="92"/>
      <c r="I405" s="119"/>
      <c r="J405" s="119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119"/>
      <c r="V405" s="119"/>
      <c r="W405" s="119"/>
      <c r="X405" s="119"/>
      <c r="Y405" s="119"/>
      <c r="Z405" s="23"/>
      <c r="AA405" s="119"/>
      <c r="AB405" s="337"/>
      <c r="AC405" s="115"/>
      <c r="AD405" s="102"/>
      <c r="AE405" s="4"/>
      <c r="AF405" s="103"/>
      <c r="AG405" s="104"/>
      <c r="AH405" s="105"/>
      <c r="AI405" s="106"/>
      <c r="AJ405" s="109"/>
      <c r="AK405" s="111"/>
      <c r="AL405" s="338"/>
      <c r="AM405" s="339"/>
      <c r="AN405" s="340"/>
      <c r="AO405" s="101"/>
      <c r="AP405" s="445"/>
      <c r="AQ405" s="101"/>
      <c r="AR405" s="115"/>
      <c r="AS405" s="341"/>
      <c r="AT405" s="115"/>
      <c r="AU405" s="341"/>
      <c r="AV405" s="115"/>
      <c r="AW405" s="341"/>
      <c r="AX405" s="115"/>
      <c r="AY405" s="341"/>
      <c r="AZ405" s="119"/>
      <c r="CD405" s="119"/>
    </row>
    <row r="406" ht="21.0" customHeight="1">
      <c r="A406" s="119"/>
      <c r="B406" s="90"/>
      <c r="C406" s="119"/>
      <c r="D406" s="332"/>
      <c r="E406" s="90"/>
      <c r="F406" s="92"/>
      <c r="G406" s="92"/>
      <c r="H406" s="92"/>
      <c r="I406" s="119"/>
      <c r="J406" s="119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119"/>
      <c r="V406" s="119"/>
      <c r="W406" s="119"/>
      <c r="X406" s="119"/>
      <c r="Y406" s="119"/>
      <c r="Z406" s="23"/>
      <c r="AA406" s="119"/>
      <c r="AB406" s="337"/>
      <c r="AC406" s="115"/>
      <c r="AD406" s="102"/>
      <c r="AE406" s="4"/>
      <c r="AF406" s="103"/>
      <c r="AG406" s="104"/>
      <c r="AH406" s="105"/>
      <c r="AI406" s="106"/>
      <c r="AJ406" s="109"/>
      <c r="AK406" s="111"/>
      <c r="AL406" s="338"/>
      <c r="AM406" s="339"/>
      <c r="AN406" s="340"/>
      <c r="AO406" s="101"/>
      <c r="AP406" s="445"/>
      <c r="AQ406" s="101"/>
      <c r="AR406" s="115"/>
      <c r="AS406" s="341"/>
      <c r="AT406" s="115"/>
      <c r="AU406" s="341"/>
      <c r="AV406" s="115"/>
      <c r="AW406" s="341"/>
      <c r="AX406" s="115"/>
      <c r="AY406" s="341"/>
      <c r="AZ406" s="119"/>
      <c r="CD406" s="119"/>
    </row>
    <row r="407" ht="21.0" customHeight="1">
      <c r="A407" s="119"/>
      <c r="B407" s="90"/>
      <c r="C407" s="119"/>
      <c r="D407" s="332"/>
      <c r="E407" s="90"/>
      <c r="F407" s="92"/>
      <c r="G407" s="92"/>
      <c r="H407" s="92"/>
      <c r="I407" s="119"/>
      <c r="J407" s="119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119"/>
      <c r="V407" s="119"/>
      <c r="W407" s="119"/>
      <c r="X407" s="119"/>
      <c r="Y407" s="119"/>
      <c r="Z407" s="23"/>
      <c r="AA407" s="119"/>
      <c r="AB407" s="337"/>
      <c r="AC407" s="115"/>
      <c r="AD407" s="102"/>
      <c r="AE407" s="4"/>
      <c r="AF407" s="103"/>
      <c r="AG407" s="104"/>
      <c r="AH407" s="105"/>
      <c r="AI407" s="106"/>
      <c r="AJ407" s="109"/>
      <c r="AK407" s="111"/>
      <c r="AL407" s="338"/>
      <c r="AM407" s="339"/>
      <c r="AN407" s="340"/>
      <c r="AO407" s="101"/>
      <c r="AP407" s="445"/>
      <c r="AQ407" s="101"/>
      <c r="AR407" s="115"/>
      <c r="AS407" s="341"/>
      <c r="AT407" s="115"/>
      <c r="AU407" s="341"/>
      <c r="AV407" s="115"/>
      <c r="AW407" s="341"/>
      <c r="AX407" s="115"/>
      <c r="AY407" s="341"/>
      <c r="AZ407" s="119"/>
      <c r="CD407" s="119"/>
    </row>
    <row r="408" ht="21.0" customHeight="1">
      <c r="A408" s="119"/>
      <c r="B408" s="90"/>
      <c r="C408" s="119"/>
      <c r="D408" s="332"/>
      <c r="E408" s="90"/>
      <c r="F408" s="92"/>
      <c r="G408" s="92"/>
      <c r="H408" s="92"/>
      <c r="I408" s="119"/>
      <c r="J408" s="119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119"/>
      <c r="V408" s="119"/>
      <c r="W408" s="119"/>
      <c r="X408" s="119"/>
      <c r="Y408" s="119"/>
      <c r="Z408" s="23"/>
      <c r="AA408" s="119"/>
      <c r="AB408" s="337"/>
      <c r="AC408" s="115"/>
      <c r="AD408" s="102"/>
      <c r="AE408" s="4"/>
      <c r="AF408" s="103"/>
      <c r="AG408" s="104"/>
      <c r="AH408" s="105"/>
      <c r="AI408" s="106"/>
      <c r="AJ408" s="109"/>
      <c r="AK408" s="111"/>
      <c r="AL408" s="338"/>
      <c r="AM408" s="339"/>
      <c r="AN408" s="340"/>
      <c r="AO408" s="101"/>
      <c r="AP408" s="445"/>
      <c r="AQ408" s="101"/>
      <c r="AR408" s="115"/>
      <c r="AS408" s="341"/>
      <c r="AT408" s="115"/>
      <c r="AU408" s="341"/>
      <c r="AV408" s="115"/>
      <c r="AW408" s="341"/>
      <c r="AX408" s="115"/>
      <c r="AY408" s="341"/>
      <c r="AZ408" s="119"/>
      <c r="CD408" s="119"/>
    </row>
    <row r="409" ht="21.0" customHeight="1">
      <c r="A409" s="119"/>
      <c r="B409" s="90"/>
      <c r="C409" s="119"/>
      <c r="D409" s="332"/>
      <c r="E409" s="90"/>
      <c r="F409" s="92"/>
      <c r="G409" s="92"/>
      <c r="H409" s="92"/>
      <c r="I409" s="119"/>
      <c r="J409" s="119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119"/>
      <c r="V409" s="119"/>
      <c r="W409" s="119"/>
      <c r="X409" s="119"/>
      <c r="Y409" s="119"/>
      <c r="Z409" s="23"/>
      <c r="AA409" s="119"/>
      <c r="AB409" s="337"/>
      <c r="AC409" s="115"/>
      <c r="AD409" s="102"/>
      <c r="AE409" s="4"/>
      <c r="AF409" s="103"/>
      <c r="AG409" s="104"/>
      <c r="AH409" s="105"/>
      <c r="AI409" s="106"/>
      <c r="AJ409" s="109"/>
      <c r="AK409" s="111"/>
      <c r="AL409" s="338"/>
      <c r="AM409" s="339"/>
      <c r="AN409" s="340"/>
      <c r="AO409" s="101"/>
      <c r="AP409" s="445"/>
      <c r="AQ409" s="101"/>
      <c r="AR409" s="115"/>
      <c r="AS409" s="341"/>
      <c r="AT409" s="115"/>
      <c r="AU409" s="341"/>
      <c r="AV409" s="115"/>
      <c r="AW409" s="341"/>
      <c r="AX409" s="115"/>
      <c r="AY409" s="341"/>
      <c r="AZ409" s="119"/>
      <c r="CD409" s="119"/>
    </row>
    <row r="410" ht="21.0" customHeight="1">
      <c r="A410" s="119"/>
      <c r="B410" s="90"/>
      <c r="C410" s="119"/>
      <c r="D410" s="332"/>
      <c r="E410" s="90"/>
      <c r="F410" s="92"/>
      <c r="G410" s="92"/>
      <c r="H410" s="92"/>
      <c r="I410" s="119"/>
      <c r="J410" s="119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119"/>
      <c r="V410" s="119"/>
      <c r="W410" s="119"/>
      <c r="X410" s="119"/>
      <c r="Y410" s="119"/>
      <c r="Z410" s="23"/>
      <c r="AA410" s="119"/>
      <c r="AB410" s="337"/>
      <c r="AC410" s="115"/>
      <c r="AD410" s="102"/>
      <c r="AE410" s="4"/>
      <c r="AF410" s="103"/>
      <c r="AG410" s="104"/>
      <c r="AH410" s="105"/>
      <c r="AI410" s="106"/>
      <c r="AJ410" s="109"/>
      <c r="AK410" s="111"/>
      <c r="AL410" s="338"/>
      <c r="AM410" s="339"/>
      <c r="AN410" s="340"/>
      <c r="AO410" s="101"/>
      <c r="AP410" s="445"/>
      <c r="AQ410" s="101"/>
      <c r="AR410" s="115"/>
      <c r="AS410" s="341"/>
      <c r="AT410" s="115"/>
      <c r="AU410" s="341"/>
      <c r="AV410" s="115"/>
      <c r="AW410" s="341"/>
      <c r="AX410" s="115"/>
      <c r="AY410" s="341"/>
      <c r="AZ410" s="119"/>
      <c r="CD410" s="119"/>
    </row>
    <row r="411" ht="21.0" customHeight="1">
      <c r="A411" s="119"/>
      <c r="B411" s="90"/>
      <c r="C411" s="119"/>
      <c r="D411" s="332"/>
      <c r="E411" s="90"/>
      <c r="F411" s="92"/>
      <c r="G411" s="92"/>
      <c r="H411" s="92"/>
      <c r="I411" s="119"/>
      <c r="J411" s="119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119"/>
      <c r="V411" s="119"/>
      <c r="W411" s="119"/>
      <c r="X411" s="119"/>
      <c r="Y411" s="119"/>
      <c r="Z411" s="23"/>
      <c r="AA411" s="119"/>
      <c r="AB411" s="337"/>
      <c r="AC411" s="115"/>
      <c r="AD411" s="102"/>
      <c r="AE411" s="4"/>
      <c r="AF411" s="103"/>
      <c r="AG411" s="104"/>
      <c r="AH411" s="105"/>
      <c r="AI411" s="106"/>
      <c r="AJ411" s="109"/>
      <c r="AK411" s="111"/>
      <c r="AL411" s="338"/>
      <c r="AM411" s="339"/>
      <c r="AN411" s="340"/>
      <c r="AO411" s="101"/>
      <c r="AP411" s="445"/>
      <c r="AQ411" s="101"/>
      <c r="AR411" s="115"/>
      <c r="AS411" s="341"/>
      <c r="AT411" s="115"/>
      <c r="AU411" s="341"/>
      <c r="AV411" s="115"/>
      <c r="AW411" s="341"/>
      <c r="AX411" s="115"/>
      <c r="AY411" s="341"/>
      <c r="AZ411" s="119"/>
      <c r="CD411" s="119"/>
    </row>
    <row r="412" ht="21.0" customHeight="1">
      <c r="A412" s="119"/>
      <c r="B412" s="90"/>
      <c r="C412" s="119"/>
      <c r="D412" s="332"/>
      <c r="E412" s="90"/>
      <c r="F412" s="92"/>
      <c r="G412" s="92"/>
      <c r="H412" s="92"/>
      <c r="I412" s="119"/>
      <c r="J412" s="119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119"/>
      <c r="V412" s="119"/>
      <c r="W412" s="119"/>
      <c r="X412" s="119"/>
      <c r="Y412" s="119"/>
      <c r="Z412" s="23"/>
      <c r="AA412" s="119"/>
      <c r="AB412" s="337"/>
      <c r="AC412" s="115"/>
      <c r="AD412" s="102"/>
      <c r="AE412" s="4"/>
      <c r="AF412" s="103"/>
      <c r="AG412" s="104"/>
      <c r="AH412" s="105"/>
      <c r="AI412" s="106"/>
      <c r="AJ412" s="109"/>
      <c r="AK412" s="111"/>
      <c r="AL412" s="338"/>
      <c r="AM412" s="339"/>
      <c r="AN412" s="340"/>
      <c r="AO412" s="101"/>
      <c r="AP412" s="445"/>
      <c r="AQ412" s="101"/>
      <c r="AR412" s="115"/>
      <c r="AS412" s="341"/>
      <c r="AT412" s="115"/>
      <c r="AU412" s="341"/>
      <c r="AV412" s="115"/>
      <c r="AW412" s="341"/>
      <c r="AX412" s="115"/>
      <c r="AY412" s="341"/>
      <c r="AZ412" s="119"/>
      <c r="CD412" s="119"/>
    </row>
    <row r="413" ht="21.0" customHeight="1">
      <c r="A413" s="119"/>
      <c r="B413" s="90"/>
      <c r="C413" s="119"/>
      <c r="D413" s="332"/>
      <c r="E413" s="90"/>
      <c r="F413" s="92"/>
      <c r="G413" s="92"/>
      <c r="H413" s="92"/>
      <c r="I413" s="119"/>
      <c r="J413" s="119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119"/>
      <c r="V413" s="119"/>
      <c r="W413" s="119"/>
      <c r="X413" s="119"/>
      <c r="Y413" s="119"/>
      <c r="Z413" s="23"/>
      <c r="AA413" s="119"/>
      <c r="AB413" s="337"/>
      <c r="AC413" s="115"/>
      <c r="AD413" s="102"/>
      <c r="AE413" s="4"/>
      <c r="AF413" s="103"/>
      <c r="AG413" s="104"/>
      <c r="AH413" s="105"/>
      <c r="AI413" s="106"/>
      <c r="AJ413" s="109"/>
      <c r="AK413" s="111"/>
      <c r="AL413" s="338"/>
      <c r="AM413" s="339"/>
      <c r="AN413" s="340"/>
      <c r="AO413" s="101"/>
      <c r="AP413" s="445"/>
      <c r="AQ413" s="101"/>
      <c r="AR413" s="115"/>
      <c r="AS413" s="341"/>
      <c r="AT413" s="115"/>
      <c r="AU413" s="341"/>
      <c r="AV413" s="115"/>
      <c r="AW413" s="341"/>
      <c r="AX413" s="115"/>
      <c r="AY413" s="341"/>
      <c r="AZ413" s="119"/>
      <c r="CD413" s="119"/>
    </row>
    <row r="414" ht="21.0" customHeight="1">
      <c r="A414" s="119"/>
      <c r="B414" s="90"/>
      <c r="C414" s="119"/>
      <c r="D414" s="332"/>
      <c r="E414" s="90"/>
      <c r="F414" s="92"/>
      <c r="G414" s="92"/>
      <c r="H414" s="92"/>
      <c r="I414" s="119"/>
      <c r="J414" s="119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119"/>
      <c r="V414" s="119"/>
      <c r="W414" s="119"/>
      <c r="X414" s="119"/>
      <c r="Y414" s="119"/>
      <c r="Z414" s="23"/>
      <c r="AA414" s="119"/>
      <c r="AB414" s="337"/>
      <c r="AC414" s="115"/>
      <c r="AD414" s="102"/>
      <c r="AE414" s="4"/>
      <c r="AF414" s="103"/>
      <c r="AG414" s="104"/>
      <c r="AH414" s="105"/>
      <c r="AI414" s="106"/>
      <c r="AJ414" s="109"/>
      <c r="AK414" s="111"/>
      <c r="AL414" s="338"/>
      <c r="AM414" s="339"/>
      <c r="AN414" s="340"/>
      <c r="AO414" s="101"/>
      <c r="AP414" s="445"/>
      <c r="AQ414" s="101"/>
      <c r="AR414" s="115"/>
      <c r="AS414" s="341"/>
      <c r="AT414" s="115"/>
      <c r="AU414" s="341"/>
      <c r="AV414" s="115"/>
      <c r="AW414" s="341"/>
      <c r="AX414" s="115"/>
      <c r="AY414" s="341"/>
      <c r="AZ414" s="119"/>
      <c r="CD414" s="119"/>
    </row>
    <row r="415" ht="21.0" customHeight="1">
      <c r="A415" s="119"/>
      <c r="B415" s="90"/>
      <c r="C415" s="119"/>
      <c r="D415" s="332"/>
      <c r="E415" s="90"/>
      <c r="F415" s="92"/>
      <c r="G415" s="92"/>
      <c r="H415" s="92"/>
      <c r="I415" s="119"/>
      <c r="J415" s="119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119"/>
      <c r="V415" s="119"/>
      <c r="W415" s="119"/>
      <c r="X415" s="119"/>
      <c r="Y415" s="119"/>
      <c r="Z415" s="23"/>
      <c r="AA415" s="119"/>
      <c r="AB415" s="337"/>
      <c r="AC415" s="115"/>
      <c r="AD415" s="102"/>
      <c r="AE415" s="4"/>
      <c r="AF415" s="103"/>
      <c r="AG415" s="104"/>
      <c r="AH415" s="105"/>
      <c r="AI415" s="106"/>
      <c r="AJ415" s="109"/>
      <c r="AK415" s="111"/>
      <c r="AL415" s="338"/>
      <c r="AM415" s="339"/>
      <c r="AN415" s="340"/>
      <c r="AO415" s="101"/>
      <c r="AP415" s="445"/>
      <c r="AQ415" s="101"/>
      <c r="AR415" s="115"/>
      <c r="AS415" s="341"/>
      <c r="AT415" s="115"/>
      <c r="AU415" s="341"/>
      <c r="AV415" s="115"/>
      <c r="AW415" s="341"/>
      <c r="AX415" s="115"/>
      <c r="AY415" s="341"/>
      <c r="AZ415" s="119"/>
      <c r="CD415" s="119"/>
    </row>
    <row r="416" ht="21.0" customHeight="1">
      <c r="A416" s="119"/>
      <c r="B416" s="90"/>
      <c r="C416" s="119"/>
      <c r="D416" s="332"/>
      <c r="E416" s="90"/>
      <c r="F416" s="92"/>
      <c r="G416" s="92"/>
      <c r="H416" s="92"/>
      <c r="I416" s="119"/>
      <c r="J416" s="119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119"/>
      <c r="V416" s="119"/>
      <c r="W416" s="119"/>
      <c r="X416" s="119"/>
      <c r="Y416" s="119"/>
      <c r="Z416" s="23"/>
      <c r="AA416" s="119"/>
      <c r="AB416" s="337"/>
      <c r="AC416" s="115"/>
      <c r="AD416" s="102"/>
      <c r="AE416" s="4"/>
      <c r="AF416" s="103"/>
      <c r="AG416" s="104"/>
      <c r="AH416" s="105"/>
      <c r="AI416" s="106"/>
      <c r="AJ416" s="109"/>
      <c r="AK416" s="111"/>
      <c r="AL416" s="338"/>
      <c r="AM416" s="339"/>
      <c r="AN416" s="340"/>
      <c r="AO416" s="101"/>
      <c r="AP416" s="445"/>
      <c r="AQ416" s="101"/>
      <c r="AR416" s="115"/>
      <c r="AS416" s="341"/>
      <c r="AT416" s="115"/>
      <c r="AU416" s="341"/>
      <c r="AV416" s="115"/>
      <c r="AW416" s="341"/>
      <c r="AX416" s="115"/>
      <c r="AY416" s="341"/>
      <c r="AZ416" s="119"/>
      <c r="CD416" s="119"/>
    </row>
    <row r="417" ht="21.0" customHeight="1">
      <c r="A417" s="119"/>
      <c r="B417" s="90"/>
      <c r="C417" s="119"/>
      <c r="D417" s="332"/>
      <c r="E417" s="90"/>
      <c r="F417" s="92"/>
      <c r="G417" s="92"/>
      <c r="H417" s="92"/>
      <c r="I417" s="119"/>
      <c r="J417" s="119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119"/>
      <c r="V417" s="119"/>
      <c r="W417" s="119"/>
      <c r="X417" s="119"/>
      <c r="Y417" s="119"/>
      <c r="Z417" s="23"/>
      <c r="AA417" s="119"/>
      <c r="AB417" s="337"/>
      <c r="AC417" s="115"/>
      <c r="AD417" s="102"/>
      <c r="AE417" s="4"/>
      <c r="AF417" s="103"/>
      <c r="AG417" s="104"/>
      <c r="AH417" s="105"/>
      <c r="AI417" s="106"/>
      <c r="AJ417" s="109"/>
      <c r="AK417" s="111"/>
      <c r="AL417" s="338"/>
      <c r="AM417" s="339"/>
      <c r="AN417" s="340"/>
      <c r="AO417" s="101"/>
      <c r="AP417" s="445"/>
      <c r="AQ417" s="101"/>
      <c r="AR417" s="115"/>
      <c r="AS417" s="341"/>
      <c r="AT417" s="115"/>
      <c r="AU417" s="341"/>
      <c r="AV417" s="115"/>
      <c r="AW417" s="341"/>
      <c r="AX417" s="115"/>
      <c r="AY417" s="341"/>
      <c r="AZ417" s="119"/>
      <c r="CD417" s="119"/>
    </row>
    <row r="418" ht="21.0" customHeight="1">
      <c r="A418" s="119"/>
      <c r="B418" s="90"/>
      <c r="C418" s="119"/>
      <c r="D418" s="332"/>
      <c r="E418" s="90"/>
      <c r="F418" s="92"/>
      <c r="G418" s="92"/>
      <c r="H418" s="92"/>
      <c r="I418" s="119"/>
      <c r="J418" s="119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119"/>
      <c r="V418" s="119"/>
      <c r="W418" s="119"/>
      <c r="X418" s="119"/>
      <c r="Y418" s="119"/>
      <c r="Z418" s="23"/>
      <c r="AA418" s="119"/>
      <c r="AB418" s="337"/>
      <c r="AC418" s="115"/>
      <c r="AD418" s="102"/>
      <c r="AE418" s="4"/>
      <c r="AF418" s="103"/>
      <c r="AG418" s="104"/>
      <c r="AH418" s="105"/>
      <c r="AI418" s="106"/>
      <c r="AJ418" s="109"/>
      <c r="AK418" s="111"/>
      <c r="AL418" s="338"/>
      <c r="AM418" s="339"/>
      <c r="AN418" s="340"/>
      <c r="AO418" s="101"/>
      <c r="AP418" s="445"/>
      <c r="AQ418" s="101"/>
      <c r="AR418" s="115"/>
      <c r="AS418" s="341"/>
      <c r="AT418" s="115"/>
      <c r="AU418" s="341"/>
      <c r="AV418" s="115"/>
      <c r="AW418" s="341"/>
      <c r="AX418" s="115"/>
      <c r="AY418" s="341"/>
      <c r="AZ418" s="119"/>
      <c r="CD418" s="119"/>
    </row>
    <row r="419" ht="21.0" customHeight="1">
      <c r="A419" s="119"/>
      <c r="B419" s="90"/>
      <c r="C419" s="119"/>
      <c r="D419" s="332"/>
      <c r="E419" s="90"/>
      <c r="F419" s="92"/>
      <c r="G419" s="92"/>
      <c r="H419" s="92"/>
      <c r="I419" s="119"/>
      <c r="J419" s="119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119"/>
      <c r="V419" s="119"/>
      <c r="W419" s="119"/>
      <c r="X419" s="119"/>
      <c r="Y419" s="119"/>
      <c r="Z419" s="23"/>
      <c r="AA419" s="119"/>
      <c r="AB419" s="337"/>
      <c r="AC419" s="115"/>
      <c r="AD419" s="102"/>
      <c r="AE419" s="4"/>
      <c r="AF419" s="103"/>
      <c r="AG419" s="104"/>
      <c r="AH419" s="105"/>
      <c r="AI419" s="106"/>
      <c r="AJ419" s="109"/>
      <c r="AK419" s="111"/>
      <c r="AL419" s="338"/>
      <c r="AM419" s="339"/>
      <c r="AN419" s="340"/>
      <c r="AO419" s="101"/>
      <c r="AP419" s="445"/>
      <c r="AQ419" s="101"/>
      <c r="AR419" s="115"/>
      <c r="AS419" s="341"/>
      <c r="AT419" s="115"/>
      <c r="AU419" s="341"/>
      <c r="AV419" s="115"/>
      <c r="AW419" s="341"/>
      <c r="AX419" s="115"/>
      <c r="AY419" s="341"/>
      <c r="AZ419" s="119"/>
      <c r="CD419" s="119"/>
    </row>
    <row r="420" ht="21.0" customHeight="1">
      <c r="A420" s="119"/>
      <c r="B420" s="90"/>
      <c r="C420" s="119"/>
      <c r="D420" s="332"/>
      <c r="E420" s="90"/>
      <c r="F420" s="92"/>
      <c r="G420" s="92"/>
      <c r="H420" s="92"/>
      <c r="I420" s="119"/>
      <c r="J420" s="119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119"/>
      <c r="V420" s="119"/>
      <c r="W420" s="119"/>
      <c r="X420" s="119"/>
      <c r="Y420" s="119"/>
      <c r="Z420" s="23"/>
      <c r="AA420" s="119"/>
      <c r="AB420" s="337"/>
      <c r="AC420" s="115"/>
      <c r="AD420" s="102"/>
      <c r="AE420" s="4"/>
      <c r="AF420" s="103"/>
      <c r="AG420" s="104"/>
      <c r="AH420" s="105"/>
      <c r="AI420" s="106"/>
      <c r="AJ420" s="109"/>
      <c r="AK420" s="111"/>
      <c r="AL420" s="338"/>
      <c r="AM420" s="339"/>
      <c r="AN420" s="340"/>
      <c r="AO420" s="101"/>
      <c r="AP420" s="445"/>
      <c r="AQ420" s="101"/>
      <c r="AR420" s="115"/>
      <c r="AS420" s="341"/>
      <c r="AT420" s="115"/>
      <c r="AU420" s="341"/>
      <c r="AV420" s="115"/>
      <c r="AW420" s="341"/>
      <c r="AX420" s="115"/>
      <c r="AY420" s="341"/>
      <c r="AZ420" s="119"/>
      <c r="CD420" s="119"/>
    </row>
    <row r="421" ht="21.0" customHeight="1">
      <c r="A421" s="119"/>
      <c r="B421" s="90"/>
      <c r="C421" s="119"/>
      <c r="D421" s="332"/>
      <c r="E421" s="90"/>
      <c r="F421" s="92"/>
      <c r="G421" s="92"/>
      <c r="H421" s="92"/>
      <c r="I421" s="119"/>
      <c r="J421" s="119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119"/>
      <c r="V421" s="119"/>
      <c r="W421" s="119"/>
      <c r="X421" s="119"/>
      <c r="Y421" s="119"/>
      <c r="Z421" s="23"/>
      <c r="AA421" s="119"/>
      <c r="AB421" s="337"/>
      <c r="AC421" s="115"/>
      <c r="AD421" s="102"/>
      <c r="AE421" s="4"/>
      <c r="AF421" s="103"/>
      <c r="AG421" s="104"/>
      <c r="AH421" s="105"/>
      <c r="AI421" s="106"/>
      <c r="AJ421" s="109"/>
      <c r="AK421" s="111"/>
      <c r="AL421" s="338"/>
      <c r="AM421" s="339"/>
      <c r="AN421" s="340"/>
      <c r="AO421" s="101"/>
      <c r="AP421" s="445"/>
      <c r="AQ421" s="101"/>
      <c r="AR421" s="115"/>
      <c r="AS421" s="341"/>
      <c r="AT421" s="115"/>
      <c r="AU421" s="341"/>
      <c r="AV421" s="115"/>
      <c r="AW421" s="341"/>
      <c r="AX421" s="115"/>
      <c r="AY421" s="341"/>
      <c r="AZ421" s="119"/>
      <c r="CD421" s="119"/>
    </row>
    <row r="422" ht="21.0" customHeight="1">
      <c r="A422" s="119"/>
      <c r="B422" s="90"/>
      <c r="C422" s="119"/>
      <c r="D422" s="332"/>
      <c r="E422" s="90"/>
      <c r="F422" s="92"/>
      <c r="G422" s="92"/>
      <c r="H422" s="92"/>
      <c r="I422" s="119"/>
      <c r="J422" s="119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119"/>
      <c r="V422" s="119"/>
      <c r="W422" s="119"/>
      <c r="X422" s="119"/>
      <c r="Y422" s="119"/>
      <c r="Z422" s="23"/>
      <c r="AA422" s="119"/>
      <c r="AB422" s="337"/>
      <c r="AC422" s="115"/>
      <c r="AD422" s="102"/>
      <c r="AE422" s="4"/>
      <c r="AF422" s="103"/>
      <c r="AG422" s="104"/>
      <c r="AH422" s="105"/>
      <c r="AI422" s="106"/>
      <c r="AJ422" s="109"/>
      <c r="AK422" s="111"/>
      <c r="AL422" s="338"/>
      <c r="AM422" s="339"/>
      <c r="AN422" s="340"/>
      <c r="AO422" s="101"/>
      <c r="AP422" s="445"/>
      <c r="AQ422" s="101"/>
      <c r="AR422" s="115"/>
      <c r="AS422" s="341"/>
      <c r="AT422" s="115"/>
      <c r="AU422" s="341"/>
      <c r="AV422" s="115"/>
      <c r="AW422" s="341"/>
      <c r="AX422" s="115"/>
      <c r="AY422" s="341"/>
      <c r="AZ422" s="119"/>
      <c r="CD422" s="119"/>
    </row>
    <row r="423" ht="21.0" customHeight="1">
      <c r="A423" s="119"/>
      <c r="B423" s="90"/>
      <c r="C423" s="119"/>
      <c r="D423" s="332"/>
      <c r="E423" s="90"/>
      <c r="F423" s="92"/>
      <c r="G423" s="92"/>
      <c r="H423" s="92"/>
      <c r="I423" s="119"/>
      <c r="J423" s="119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119"/>
      <c r="V423" s="119"/>
      <c r="W423" s="119"/>
      <c r="X423" s="119"/>
      <c r="Y423" s="119"/>
      <c r="Z423" s="23"/>
      <c r="AA423" s="119"/>
      <c r="AB423" s="337"/>
      <c r="AC423" s="115"/>
      <c r="AD423" s="102"/>
      <c r="AE423" s="4"/>
      <c r="AF423" s="103"/>
      <c r="AG423" s="104"/>
      <c r="AH423" s="105"/>
      <c r="AI423" s="106"/>
      <c r="AJ423" s="109"/>
      <c r="AK423" s="111"/>
      <c r="AL423" s="338"/>
      <c r="AM423" s="339"/>
      <c r="AN423" s="340"/>
      <c r="AO423" s="101"/>
      <c r="AP423" s="445"/>
      <c r="AQ423" s="101"/>
      <c r="AR423" s="115"/>
      <c r="AS423" s="341"/>
      <c r="AT423" s="115"/>
      <c r="AU423" s="341"/>
      <c r="AV423" s="115"/>
      <c r="AW423" s="341"/>
      <c r="AX423" s="115"/>
      <c r="AY423" s="341"/>
      <c r="AZ423" s="119"/>
      <c r="CD423" s="119"/>
    </row>
    <row r="424" ht="21.0" customHeight="1">
      <c r="A424" s="119"/>
      <c r="B424" s="90"/>
      <c r="C424" s="119"/>
      <c r="D424" s="332"/>
      <c r="E424" s="90"/>
      <c r="F424" s="92"/>
      <c r="G424" s="92"/>
      <c r="H424" s="92"/>
      <c r="I424" s="119"/>
      <c r="J424" s="119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119"/>
      <c r="V424" s="119"/>
      <c r="W424" s="119"/>
      <c r="X424" s="119"/>
      <c r="Y424" s="119"/>
      <c r="Z424" s="23"/>
      <c r="AA424" s="119"/>
      <c r="AB424" s="337"/>
      <c r="AC424" s="115"/>
      <c r="AD424" s="102"/>
      <c r="AE424" s="4"/>
      <c r="AF424" s="103"/>
      <c r="AG424" s="104"/>
      <c r="AH424" s="105"/>
      <c r="AI424" s="106"/>
      <c r="AJ424" s="109"/>
      <c r="AK424" s="111"/>
      <c r="AL424" s="338"/>
      <c r="AM424" s="339"/>
      <c r="AN424" s="340"/>
      <c r="AO424" s="101"/>
      <c r="AP424" s="445"/>
      <c r="AQ424" s="101"/>
      <c r="AR424" s="115"/>
      <c r="AS424" s="341"/>
      <c r="AT424" s="115"/>
      <c r="AU424" s="341"/>
      <c r="AV424" s="115"/>
      <c r="AW424" s="341"/>
      <c r="AX424" s="115"/>
      <c r="AY424" s="341"/>
      <c r="AZ424" s="119"/>
      <c r="CD424" s="119"/>
    </row>
    <row r="425" ht="21.0" customHeight="1">
      <c r="A425" s="119"/>
      <c r="B425" s="90"/>
      <c r="C425" s="119"/>
      <c r="D425" s="332"/>
      <c r="E425" s="90"/>
      <c r="F425" s="92"/>
      <c r="G425" s="92"/>
      <c r="H425" s="92"/>
      <c r="I425" s="119"/>
      <c r="J425" s="119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119"/>
      <c r="V425" s="119"/>
      <c r="W425" s="119"/>
      <c r="X425" s="119"/>
      <c r="Y425" s="119"/>
      <c r="Z425" s="23"/>
      <c r="AA425" s="119"/>
      <c r="AB425" s="337"/>
      <c r="AC425" s="115"/>
      <c r="AD425" s="102"/>
      <c r="AE425" s="4"/>
      <c r="AF425" s="103"/>
      <c r="AG425" s="104"/>
      <c r="AH425" s="105"/>
      <c r="AI425" s="106"/>
      <c r="AJ425" s="109"/>
      <c r="AK425" s="111"/>
      <c r="AL425" s="338"/>
      <c r="AM425" s="339"/>
      <c r="AN425" s="340"/>
      <c r="AO425" s="101"/>
      <c r="AP425" s="445"/>
      <c r="AQ425" s="101"/>
      <c r="AR425" s="115"/>
      <c r="AS425" s="341"/>
      <c r="AT425" s="115"/>
      <c r="AU425" s="341"/>
      <c r="AV425" s="115"/>
      <c r="AW425" s="341"/>
      <c r="AX425" s="115"/>
      <c r="AY425" s="341"/>
      <c r="AZ425" s="119"/>
      <c r="CD425" s="119"/>
    </row>
    <row r="426" ht="21.0" customHeight="1">
      <c r="A426" s="119"/>
      <c r="B426" s="90"/>
      <c r="C426" s="119"/>
      <c r="D426" s="332"/>
      <c r="E426" s="90"/>
      <c r="F426" s="92"/>
      <c r="G426" s="92"/>
      <c r="H426" s="92"/>
      <c r="I426" s="119"/>
      <c r="J426" s="119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119"/>
      <c r="V426" s="119"/>
      <c r="W426" s="119"/>
      <c r="X426" s="119"/>
      <c r="Y426" s="119"/>
      <c r="Z426" s="23"/>
      <c r="AA426" s="119"/>
      <c r="AB426" s="337"/>
      <c r="AC426" s="115"/>
      <c r="AD426" s="102"/>
      <c r="AE426" s="4"/>
      <c r="AF426" s="103"/>
      <c r="AG426" s="104"/>
      <c r="AH426" s="105"/>
      <c r="AI426" s="106"/>
      <c r="AJ426" s="109"/>
      <c r="AK426" s="111"/>
      <c r="AL426" s="338"/>
      <c r="AM426" s="339"/>
      <c r="AN426" s="340"/>
      <c r="AO426" s="101"/>
      <c r="AP426" s="445"/>
      <c r="AQ426" s="101"/>
      <c r="AR426" s="115"/>
      <c r="AS426" s="341"/>
      <c r="AT426" s="115"/>
      <c r="AU426" s="341"/>
      <c r="AV426" s="115"/>
      <c r="AW426" s="341"/>
      <c r="AX426" s="115"/>
      <c r="AY426" s="341"/>
      <c r="AZ426" s="119"/>
      <c r="CD426" s="119"/>
    </row>
    <row r="427" ht="21.0" customHeight="1">
      <c r="A427" s="119"/>
      <c r="B427" s="90"/>
      <c r="C427" s="119"/>
      <c r="D427" s="332"/>
      <c r="E427" s="90"/>
      <c r="F427" s="92"/>
      <c r="G427" s="92"/>
      <c r="H427" s="92"/>
      <c r="I427" s="119"/>
      <c r="J427" s="119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119"/>
      <c r="V427" s="119"/>
      <c r="W427" s="119"/>
      <c r="X427" s="119"/>
      <c r="Y427" s="119"/>
      <c r="Z427" s="23"/>
      <c r="AA427" s="119"/>
      <c r="AB427" s="337"/>
      <c r="AC427" s="115"/>
      <c r="AD427" s="102"/>
      <c r="AE427" s="4"/>
      <c r="AF427" s="103"/>
      <c r="AG427" s="104"/>
      <c r="AH427" s="105"/>
      <c r="AI427" s="106"/>
      <c r="AJ427" s="109"/>
      <c r="AK427" s="111"/>
      <c r="AL427" s="338"/>
      <c r="AM427" s="339"/>
      <c r="AN427" s="340"/>
      <c r="AO427" s="101"/>
      <c r="AP427" s="445"/>
      <c r="AQ427" s="101"/>
      <c r="AR427" s="115"/>
      <c r="AS427" s="341"/>
      <c r="AT427" s="115"/>
      <c r="AU427" s="341"/>
      <c r="AV427" s="115"/>
      <c r="AW427" s="341"/>
      <c r="AX427" s="115"/>
      <c r="AY427" s="341"/>
      <c r="AZ427" s="119"/>
      <c r="CD427" s="119"/>
    </row>
    <row r="428" ht="21.0" customHeight="1">
      <c r="A428" s="119"/>
      <c r="B428" s="90"/>
      <c r="C428" s="119"/>
      <c r="D428" s="332"/>
      <c r="E428" s="90"/>
      <c r="F428" s="92"/>
      <c r="G428" s="92"/>
      <c r="H428" s="92"/>
      <c r="I428" s="119"/>
      <c r="J428" s="119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119"/>
      <c r="V428" s="119"/>
      <c r="W428" s="119"/>
      <c r="X428" s="119"/>
      <c r="Y428" s="119"/>
      <c r="Z428" s="23"/>
      <c r="AA428" s="119"/>
      <c r="AB428" s="337"/>
      <c r="AC428" s="115"/>
      <c r="AD428" s="102"/>
      <c r="AE428" s="4"/>
      <c r="AF428" s="103"/>
      <c r="AG428" s="104"/>
      <c r="AH428" s="105"/>
      <c r="AI428" s="106"/>
      <c r="AJ428" s="109"/>
      <c r="AK428" s="111"/>
      <c r="AL428" s="338"/>
      <c r="AM428" s="339"/>
      <c r="AN428" s="340"/>
      <c r="AO428" s="101"/>
      <c r="AP428" s="445"/>
      <c r="AQ428" s="101"/>
      <c r="AR428" s="115"/>
      <c r="AS428" s="341"/>
      <c r="AT428" s="115"/>
      <c r="AU428" s="341"/>
      <c r="AV428" s="115"/>
      <c r="AW428" s="341"/>
      <c r="AX428" s="115"/>
      <c r="AY428" s="341"/>
      <c r="AZ428" s="119"/>
      <c r="CD428" s="119"/>
    </row>
    <row r="429" ht="21.0" customHeight="1">
      <c r="A429" s="119"/>
      <c r="B429" s="90"/>
      <c r="C429" s="119"/>
      <c r="D429" s="332"/>
      <c r="E429" s="90"/>
      <c r="F429" s="92"/>
      <c r="G429" s="92"/>
      <c r="H429" s="92"/>
      <c r="I429" s="119"/>
      <c r="J429" s="119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119"/>
      <c r="V429" s="119"/>
      <c r="W429" s="119"/>
      <c r="X429" s="119"/>
      <c r="Y429" s="119"/>
      <c r="Z429" s="23"/>
      <c r="AA429" s="119"/>
      <c r="AB429" s="337"/>
      <c r="AC429" s="115"/>
      <c r="AD429" s="102"/>
      <c r="AE429" s="4"/>
      <c r="AF429" s="103"/>
      <c r="AG429" s="104"/>
      <c r="AH429" s="105"/>
      <c r="AI429" s="106"/>
      <c r="AJ429" s="109"/>
      <c r="AK429" s="111"/>
      <c r="AL429" s="338"/>
      <c r="AM429" s="339"/>
      <c r="AN429" s="340"/>
      <c r="AO429" s="101"/>
      <c r="AP429" s="445"/>
      <c r="AQ429" s="101"/>
      <c r="AR429" s="115"/>
      <c r="AS429" s="341"/>
      <c r="AT429" s="115"/>
      <c r="AU429" s="341"/>
      <c r="AV429" s="115"/>
      <c r="AW429" s="341"/>
      <c r="AX429" s="115"/>
      <c r="AY429" s="341"/>
      <c r="AZ429" s="119"/>
      <c r="CD429" s="119"/>
    </row>
    <row r="430" ht="21.0" customHeight="1">
      <c r="A430" s="119"/>
      <c r="B430" s="90"/>
      <c r="C430" s="119"/>
      <c r="D430" s="332"/>
      <c r="E430" s="90"/>
      <c r="F430" s="92"/>
      <c r="G430" s="92"/>
      <c r="H430" s="92"/>
      <c r="I430" s="119"/>
      <c r="J430" s="119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119"/>
      <c r="V430" s="119"/>
      <c r="W430" s="119"/>
      <c r="X430" s="119"/>
      <c r="Y430" s="119"/>
      <c r="Z430" s="23"/>
      <c r="AA430" s="119"/>
      <c r="AB430" s="337"/>
      <c r="AC430" s="115"/>
      <c r="AD430" s="102"/>
      <c r="AE430" s="4"/>
      <c r="AF430" s="103"/>
      <c r="AG430" s="104"/>
      <c r="AH430" s="105"/>
      <c r="AI430" s="106"/>
      <c r="AJ430" s="109"/>
      <c r="AK430" s="111"/>
      <c r="AL430" s="338"/>
      <c r="AM430" s="339"/>
      <c r="AN430" s="340"/>
      <c r="AO430" s="101"/>
      <c r="AP430" s="445"/>
      <c r="AQ430" s="101"/>
      <c r="AR430" s="115"/>
      <c r="AS430" s="341"/>
      <c r="AT430" s="115"/>
      <c r="AU430" s="341"/>
      <c r="AV430" s="115"/>
      <c r="AW430" s="341"/>
      <c r="AX430" s="115"/>
      <c r="AY430" s="341"/>
      <c r="AZ430" s="119"/>
      <c r="CD430" s="119"/>
    </row>
    <row r="431" ht="21.0" customHeight="1">
      <c r="A431" s="119"/>
      <c r="B431" s="90"/>
      <c r="C431" s="119"/>
      <c r="D431" s="332"/>
      <c r="E431" s="90"/>
      <c r="F431" s="92"/>
      <c r="G431" s="92"/>
      <c r="H431" s="92"/>
      <c r="I431" s="119"/>
      <c r="J431" s="119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119"/>
      <c r="V431" s="119"/>
      <c r="W431" s="119"/>
      <c r="X431" s="119"/>
      <c r="Y431" s="119"/>
      <c r="Z431" s="23"/>
      <c r="AA431" s="119"/>
      <c r="AB431" s="337"/>
      <c r="AC431" s="115"/>
      <c r="AD431" s="102"/>
      <c r="AE431" s="4"/>
      <c r="AF431" s="103"/>
      <c r="AG431" s="104"/>
      <c r="AH431" s="105"/>
      <c r="AI431" s="106"/>
      <c r="AJ431" s="109"/>
      <c r="AK431" s="111"/>
      <c r="AL431" s="338"/>
      <c r="AM431" s="339"/>
      <c r="AN431" s="340"/>
      <c r="AO431" s="101"/>
      <c r="AP431" s="445"/>
      <c r="AQ431" s="101"/>
      <c r="AR431" s="115"/>
      <c r="AS431" s="341"/>
      <c r="AT431" s="115"/>
      <c r="AU431" s="341"/>
      <c r="AV431" s="115"/>
      <c r="AW431" s="341"/>
      <c r="AX431" s="115"/>
      <c r="AY431" s="341"/>
      <c r="AZ431" s="119"/>
      <c r="CD431" s="119"/>
    </row>
    <row r="432" ht="21.0" customHeight="1">
      <c r="A432" s="119"/>
      <c r="B432" s="90"/>
      <c r="C432" s="119"/>
      <c r="D432" s="332"/>
      <c r="E432" s="90"/>
      <c r="F432" s="92"/>
      <c r="G432" s="92"/>
      <c r="H432" s="92"/>
      <c r="I432" s="119"/>
      <c r="J432" s="119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119"/>
      <c r="V432" s="119"/>
      <c r="W432" s="119"/>
      <c r="X432" s="119"/>
      <c r="Y432" s="119"/>
      <c r="Z432" s="23"/>
      <c r="AA432" s="119"/>
      <c r="AB432" s="337"/>
      <c r="AC432" s="115"/>
      <c r="AD432" s="102"/>
      <c r="AE432" s="4"/>
      <c r="AF432" s="103"/>
      <c r="AG432" s="104"/>
      <c r="AH432" s="105"/>
      <c r="AI432" s="106"/>
      <c r="AJ432" s="109"/>
      <c r="AK432" s="111"/>
      <c r="AL432" s="338"/>
      <c r="AM432" s="339"/>
      <c r="AN432" s="340"/>
      <c r="AO432" s="101"/>
      <c r="AP432" s="445"/>
      <c r="AQ432" s="101"/>
      <c r="AR432" s="115"/>
      <c r="AS432" s="341"/>
      <c r="AT432" s="115"/>
      <c r="AU432" s="341"/>
      <c r="AV432" s="115"/>
      <c r="AW432" s="341"/>
      <c r="AX432" s="115"/>
      <c r="AY432" s="341"/>
      <c r="AZ432" s="119"/>
      <c r="CD432" s="119"/>
    </row>
    <row r="433" ht="21.0" customHeight="1">
      <c r="A433" s="119"/>
      <c r="B433" s="90"/>
      <c r="C433" s="119"/>
      <c r="D433" s="332"/>
      <c r="E433" s="90"/>
      <c r="F433" s="92"/>
      <c r="G433" s="92"/>
      <c r="H433" s="92"/>
      <c r="I433" s="119"/>
      <c r="J433" s="119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119"/>
      <c r="V433" s="119"/>
      <c r="W433" s="119"/>
      <c r="X433" s="119"/>
      <c r="Y433" s="119"/>
      <c r="Z433" s="23"/>
      <c r="AA433" s="119"/>
      <c r="AB433" s="337"/>
      <c r="AC433" s="115"/>
      <c r="AD433" s="102"/>
      <c r="AE433" s="4"/>
      <c r="AF433" s="103"/>
      <c r="AG433" s="104"/>
      <c r="AH433" s="105"/>
      <c r="AI433" s="106"/>
      <c r="AJ433" s="109"/>
      <c r="AK433" s="111"/>
      <c r="AL433" s="338"/>
      <c r="AM433" s="339"/>
      <c r="AN433" s="340"/>
      <c r="AO433" s="101"/>
      <c r="AP433" s="445"/>
      <c r="AQ433" s="101"/>
      <c r="AR433" s="115"/>
      <c r="AS433" s="341"/>
      <c r="AT433" s="115"/>
      <c r="AU433" s="341"/>
      <c r="AV433" s="115"/>
      <c r="AW433" s="341"/>
      <c r="AX433" s="115"/>
      <c r="AY433" s="341"/>
      <c r="AZ433" s="119"/>
      <c r="CD433" s="119"/>
    </row>
    <row r="434" ht="21.0" customHeight="1">
      <c r="A434" s="119"/>
      <c r="B434" s="90"/>
      <c r="C434" s="119"/>
      <c r="D434" s="332"/>
      <c r="E434" s="90"/>
      <c r="F434" s="92"/>
      <c r="G434" s="92"/>
      <c r="H434" s="92"/>
      <c r="I434" s="119"/>
      <c r="J434" s="119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119"/>
      <c r="V434" s="119"/>
      <c r="W434" s="119"/>
      <c r="X434" s="119"/>
      <c r="Y434" s="119"/>
      <c r="Z434" s="23"/>
      <c r="AA434" s="119"/>
      <c r="AB434" s="337"/>
      <c r="AC434" s="115"/>
      <c r="AD434" s="102"/>
      <c r="AE434" s="4"/>
      <c r="AF434" s="103"/>
      <c r="AG434" s="104"/>
      <c r="AH434" s="105"/>
      <c r="AI434" s="106"/>
      <c r="AJ434" s="109"/>
      <c r="AK434" s="111"/>
      <c r="AL434" s="338"/>
      <c r="AM434" s="339"/>
      <c r="AN434" s="340"/>
      <c r="AO434" s="101"/>
      <c r="AP434" s="445"/>
      <c r="AQ434" s="101"/>
      <c r="AR434" s="115"/>
      <c r="AS434" s="341"/>
      <c r="AT434" s="115"/>
      <c r="AU434" s="341"/>
      <c r="AV434" s="115"/>
      <c r="AW434" s="341"/>
      <c r="AX434" s="115"/>
      <c r="AY434" s="341"/>
      <c r="AZ434" s="119"/>
      <c r="CD434" s="119"/>
    </row>
    <row r="435" ht="21.0" customHeight="1">
      <c r="A435" s="119"/>
      <c r="B435" s="90"/>
      <c r="C435" s="119"/>
      <c r="D435" s="332"/>
      <c r="E435" s="90"/>
      <c r="F435" s="92"/>
      <c r="G435" s="92"/>
      <c r="H435" s="92"/>
      <c r="I435" s="119"/>
      <c r="J435" s="119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119"/>
      <c r="V435" s="119"/>
      <c r="W435" s="119"/>
      <c r="X435" s="119"/>
      <c r="Y435" s="119"/>
      <c r="Z435" s="23"/>
      <c r="AA435" s="119"/>
      <c r="AB435" s="337"/>
      <c r="AC435" s="115"/>
      <c r="AD435" s="102"/>
      <c r="AE435" s="4"/>
      <c r="AF435" s="103"/>
      <c r="AG435" s="104"/>
      <c r="AH435" s="105"/>
      <c r="AI435" s="106"/>
      <c r="AJ435" s="109"/>
      <c r="AK435" s="111"/>
      <c r="AL435" s="338"/>
      <c r="AM435" s="339"/>
      <c r="AN435" s="340"/>
      <c r="AO435" s="101"/>
      <c r="AP435" s="445"/>
      <c r="AQ435" s="101"/>
      <c r="AR435" s="115"/>
      <c r="AS435" s="341"/>
      <c r="AT435" s="115"/>
      <c r="AU435" s="341"/>
      <c r="AV435" s="115"/>
      <c r="AW435" s="341"/>
      <c r="AX435" s="115"/>
      <c r="AY435" s="341"/>
      <c r="AZ435" s="119"/>
      <c r="CD435" s="119"/>
    </row>
    <row r="436" ht="21.0" customHeight="1">
      <c r="A436" s="119"/>
      <c r="B436" s="90"/>
      <c r="C436" s="119"/>
      <c r="D436" s="332"/>
      <c r="E436" s="90"/>
      <c r="F436" s="92"/>
      <c r="G436" s="92"/>
      <c r="H436" s="92"/>
      <c r="I436" s="119"/>
      <c r="J436" s="119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119"/>
      <c r="V436" s="119"/>
      <c r="W436" s="119"/>
      <c r="X436" s="119"/>
      <c r="Y436" s="119"/>
      <c r="Z436" s="23"/>
      <c r="AA436" s="119"/>
      <c r="AB436" s="337"/>
      <c r="AC436" s="115"/>
      <c r="AD436" s="102"/>
      <c r="AE436" s="4"/>
      <c r="AF436" s="103"/>
      <c r="AG436" s="104"/>
      <c r="AH436" s="105"/>
      <c r="AI436" s="106"/>
      <c r="AJ436" s="109"/>
      <c r="AK436" s="111"/>
      <c r="AL436" s="338"/>
      <c r="AM436" s="339"/>
      <c r="AN436" s="340"/>
      <c r="AO436" s="101"/>
      <c r="AP436" s="445"/>
      <c r="AQ436" s="101"/>
      <c r="AR436" s="115"/>
      <c r="AS436" s="341"/>
      <c r="AT436" s="115"/>
      <c r="AU436" s="341"/>
      <c r="AV436" s="115"/>
      <c r="AW436" s="341"/>
      <c r="AX436" s="115"/>
      <c r="AY436" s="341"/>
      <c r="AZ436" s="119"/>
      <c r="CD436" s="119"/>
    </row>
    <row r="437" ht="21.0" customHeight="1">
      <c r="A437" s="119"/>
      <c r="B437" s="90"/>
      <c r="C437" s="119"/>
      <c r="D437" s="332"/>
      <c r="E437" s="90"/>
      <c r="F437" s="92"/>
      <c r="G437" s="92"/>
      <c r="H437" s="92"/>
      <c r="I437" s="119"/>
      <c r="J437" s="119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119"/>
      <c r="V437" s="119"/>
      <c r="W437" s="119"/>
      <c r="X437" s="119"/>
      <c r="Y437" s="119"/>
      <c r="Z437" s="23"/>
      <c r="AA437" s="119"/>
      <c r="AB437" s="337"/>
      <c r="AC437" s="115"/>
      <c r="AD437" s="102"/>
      <c r="AE437" s="4"/>
      <c r="AF437" s="103"/>
      <c r="AG437" s="104"/>
      <c r="AH437" s="105"/>
      <c r="AI437" s="106"/>
      <c r="AJ437" s="109"/>
      <c r="AK437" s="111"/>
      <c r="AL437" s="338"/>
      <c r="AM437" s="339"/>
      <c r="AN437" s="340"/>
      <c r="AO437" s="101"/>
      <c r="AP437" s="445"/>
      <c r="AQ437" s="101"/>
      <c r="AR437" s="115"/>
      <c r="AS437" s="341"/>
      <c r="AT437" s="115"/>
      <c r="AU437" s="341"/>
      <c r="AV437" s="115"/>
      <c r="AW437" s="341"/>
      <c r="AX437" s="115"/>
      <c r="AY437" s="341"/>
      <c r="AZ437" s="119"/>
      <c r="CD437" s="119"/>
    </row>
    <row r="438" ht="21.0" customHeight="1">
      <c r="A438" s="119"/>
      <c r="B438" s="90"/>
      <c r="C438" s="119"/>
      <c r="D438" s="332"/>
      <c r="E438" s="90"/>
      <c r="F438" s="92"/>
      <c r="G438" s="92"/>
      <c r="H438" s="92"/>
      <c r="I438" s="119"/>
      <c r="J438" s="119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119"/>
      <c r="V438" s="119"/>
      <c r="W438" s="119"/>
      <c r="X438" s="119"/>
      <c r="Y438" s="119"/>
      <c r="Z438" s="23"/>
      <c r="AA438" s="119"/>
      <c r="AB438" s="337"/>
      <c r="AC438" s="115"/>
      <c r="AD438" s="102"/>
      <c r="AE438" s="4"/>
      <c r="AF438" s="103"/>
      <c r="AG438" s="104"/>
      <c r="AH438" s="105"/>
      <c r="AI438" s="106"/>
      <c r="AJ438" s="109"/>
      <c r="AK438" s="111"/>
      <c r="AL438" s="338"/>
      <c r="AM438" s="339"/>
      <c r="AN438" s="340"/>
      <c r="AO438" s="101"/>
      <c r="AP438" s="445"/>
      <c r="AQ438" s="101"/>
      <c r="AR438" s="115"/>
      <c r="AS438" s="341"/>
      <c r="AT438" s="115"/>
      <c r="AU438" s="341"/>
      <c r="AV438" s="115"/>
      <c r="AW438" s="341"/>
      <c r="AX438" s="115"/>
      <c r="AY438" s="341"/>
      <c r="AZ438" s="119"/>
      <c r="CD438" s="119"/>
    </row>
    <row r="439" ht="21.0" customHeight="1">
      <c r="A439" s="119"/>
      <c r="B439" s="90"/>
      <c r="C439" s="119"/>
      <c r="D439" s="332"/>
      <c r="E439" s="90"/>
      <c r="F439" s="92"/>
      <c r="G439" s="92"/>
      <c r="H439" s="92"/>
      <c r="I439" s="119"/>
      <c r="J439" s="119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119"/>
      <c r="V439" s="119"/>
      <c r="W439" s="119"/>
      <c r="X439" s="119"/>
      <c r="Y439" s="119"/>
      <c r="Z439" s="23"/>
      <c r="AA439" s="119"/>
      <c r="AB439" s="337"/>
      <c r="AC439" s="115"/>
      <c r="AD439" s="102"/>
      <c r="AE439" s="4"/>
      <c r="AF439" s="103"/>
      <c r="AG439" s="104"/>
      <c r="AH439" s="105"/>
      <c r="AI439" s="106"/>
      <c r="AJ439" s="109"/>
      <c r="AK439" s="111"/>
      <c r="AL439" s="338"/>
      <c r="AM439" s="339"/>
      <c r="AN439" s="340"/>
      <c r="AO439" s="101"/>
      <c r="AP439" s="445"/>
      <c r="AQ439" s="101"/>
      <c r="AR439" s="115"/>
      <c r="AS439" s="341"/>
      <c r="AT439" s="115"/>
      <c r="AU439" s="341"/>
      <c r="AV439" s="115"/>
      <c r="AW439" s="341"/>
      <c r="AX439" s="115"/>
      <c r="AY439" s="341"/>
      <c r="AZ439" s="119"/>
      <c r="CD439" s="119"/>
    </row>
    <row r="440" ht="21.0" customHeight="1">
      <c r="A440" s="119"/>
      <c r="B440" s="90"/>
      <c r="C440" s="119"/>
      <c r="D440" s="332"/>
      <c r="E440" s="90"/>
      <c r="F440" s="92"/>
      <c r="G440" s="92"/>
      <c r="H440" s="92"/>
      <c r="I440" s="119"/>
      <c r="J440" s="119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119"/>
      <c r="V440" s="119"/>
      <c r="W440" s="119"/>
      <c r="X440" s="119"/>
      <c r="Y440" s="119"/>
      <c r="Z440" s="23"/>
      <c r="AA440" s="119"/>
      <c r="AB440" s="337"/>
      <c r="AC440" s="115"/>
      <c r="AD440" s="102"/>
      <c r="AE440" s="4"/>
      <c r="AF440" s="103"/>
      <c r="AG440" s="104"/>
      <c r="AH440" s="105"/>
      <c r="AI440" s="106"/>
      <c r="AJ440" s="109"/>
      <c r="AK440" s="111"/>
      <c r="AL440" s="338"/>
      <c r="AM440" s="339"/>
      <c r="AN440" s="340"/>
      <c r="AO440" s="101"/>
      <c r="AP440" s="445"/>
      <c r="AQ440" s="101"/>
      <c r="AR440" s="115"/>
      <c r="AS440" s="341"/>
      <c r="AT440" s="115"/>
      <c r="AU440" s="341"/>
      <c r="AV440" s="115"/>
      <c r="AW440" s="341"/>
      <c r="AX440" s="115"/>
      <c r="AY440" s="341"/>
      <c r="AZ440" s="119"/>
      <c r="CD440" s="119"/>
    </row>
    <row r="441" ht="21.0" customHeight="1">
      <c r="A441" s="119"/>
      <c r="B441" s="90"/>
      <c r="C441" s="119"/>
      <c r="D441" s="332"/>
      <c r="E441" s="90"/>
      <c r="F441" s="92"/>
      <c r="G441" s="92"/>
      <c r="H441" s="92"/>
      <c r="I441" s="119"/>
      <c r="J441" s="119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119"/>
      <c r="V441" s="119"/>
      <c r="W441" s="119"/>
      <c r="X441" s="119"/>
      <c r="Y441" s="119"/>
      <c r="Z441" s="23"/>
      <c r="AA441" s="119"/>
      <c r="AB441" s="337"/>
      <c r="AC441" s="115"/>
      <c r="AD441" s="102"/>
      <c r="AE441" s="4"/>
      <c r="AF441" s="103"/>
      <c r="AG441" s="104"/>
      <c r="AH441" s="105"/>
      <c r="AI441" s="106"/>
      <c r="AJ441" s="109"/>
      <c r="AK441" s="111"/>
      <c r="AL441" s="338"/>
      <c r="AM441" s="339"/>
      <c r="AN441" s="340"/>
      <c r="AO441" s="101"/>
      <c r="AP441" s="445"/>
      <c r="AQ441" s="101"/>
      <c r="AR441" s="115"/>
      <c r="AS441" s="341"/>
      <c r="AT441" s="115"/>
      <c r="AU441" s="341"/>
      <c r="AV441" s="115"/>
      <c r="AW441" s="341"/>
      <c r="AX441" s="115"/>
      <c r="AY441" s="341"/>
      <c r="AZ441" s="119"/>
      <c r="CD441" s="119"/>
    </row>
    <row r="442" ht="21.0" customHeight="1">
      <c r="A442" s="119"/>
      <c r="B442" s="90"/>
      <c r="C442" s="119"/>
      <c r="D442" s="332"/>
      <c r="E442" s="90"/>
      <c r="F442" s="92"/>
      <c r="G442" s="92"/>
      <c r="H442" s="92"/>
      <c r="I442" s="119"/>
      <c r="J442" s="119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119"/>
      <c r="V442" s="119"/>
      <c r="W442" s="119"/>
      <c r="X442" s="119"/>
      <c r="Y442" s="119"/>
      <c r="Z442" s="23"/>
      <c r="AA442" s="119"/>
      <c r="AB442" s="337"/>
      <c r="AC442" s="115"/>
      <c r="AD442" s="102"/>
      <c r="AE442" s="4"/>
      <c r="AF442" s="103"/>
      <c r="AG442" s="104"/>
      <c r="AH442" s="105"/>
      <c r="AI442" s="106"/>
      <c r="AJ442" s="109"/>
      <c r="AK442" s="111"/>
      <c r="AL442" s="338"/>
      <c r="AM442" s="339"/>
      <c r="AN442" s="340"/>
      <c r="AO442" s="101"/>
      <c r="AP442" s="445"/>
      <c r="AQ442" s="101"/>
      <c r="AR442" s="115"/>
      <c r="AS442" s="341"/>
      <c r="AT442" s="115"/>
      <c r="AU442" s="341"/>
      <c r="AV442" s="115"/>
      <c r="AW442" s="341"/>
      <c r="AX442" s="115"/>
      <c r="AY442" s="341"/>
      <c r="AZ442" s="119"/>
      <c r="CD442" s="119"/>
    </row>
    <row r="443" ht="21.0" customHeight="1">
      <c r="A443" s="119"/>
      <c r="B443" s="90"/>
      <c r="C443" s="119"/>
      <c r="D443" s="332"/>
      <c r="E443" s="90"/>
      <c r="F443" s="92"/>
      <c r="G443" s="92"/>
      <c r="H443" s="92"/>
      <c r="I443" s="119"/>
      <c r="J443" s="119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119"/>
      <c r="V443" s="119"/>
      <c r="W443" s="119"/>
      <c r="X443" s="119"/>
      <c r="Y443" s="119"/>
      <c r="Z443" s="23"/>
      <c r="AA443" s="119"/>
      <c r="AB443" s="337"/>
      <c r="AC443" s="115"/>
      <c r="AD443" s="102"/>
      <c r="AE443" s="4"/>
      <c r="AF443" s="103"/>
      <c r="AG443" s="104"/>
      <c r="AH443" s="105"/>
      <c r="AI443" s="106"/>
      <c r="AJ443" s="109"/>
      <c r="AK443" s="111"/>
      <c r="AL443" s="338"/>
      <c r="AM443" s="339"/>
      <c r="AN443" s="340"/>
      <c r="AO443" s="101"/>
      <c r="AP443" s="445"/>
      <c r="AQ443" s="101"/>
      <c r="AR443" s="115"/>
      <c r="AS443" s="341"/>
      <c r="AT443" s="115"/>
      <c r="AU443" s="341"/>
      <c r="AV443" s="115"/>
      <c r="AW443" s="341"/>
      <c r="AX443" s="115"/>
      <c r="AY443" s="341"/>
      <c r="AZ443" s="119"/>
      <c r="CD443" s="119"/>
    </row>
    <row r="444" ht="21.0" customHeight="1">
      <c r="A444" s="119"/>
      <c r="B444" s="90"/>
      <c r="C444" s="119"/>
      <c r="D444" s="332"/>
      <c r="E444" s="90"/>
      <c r="F444" s="92"/>
      <c r="G444" s="92"/>
      <c r="H444" s="92"/>
      <c r="I444" s="119"/>
      <c r="J444" s="119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119"/>
      <c r="V444" s="119"/>
      <c r="W444" s="119"/>
      <c r="X444" s="119"/>
      <c r="Y444" s="119"/>
      <c r="Z444" s="23"/>
      <c r="AA444" s="119"/>
      <c r="AB444" s="337"/>
      <c r="AC444" s="115"/>
      <c r="AD444" s="102"/>
      <c r="AE444" s="4"/>
      <c r="AF444" s="103"/>
      <c r="AG444" s="104"/>
      <c r="AH444" s="105"/>
      <c r="AI444" s="106"/>
      <c r="AJ444" s="109"/>
      <c r="AK444" s="111"/>
      <c r="AL444" s="338"/>
      <c r="AM444" s="339"/>
      <c r="AN444" s="340"/>
      <c r="AO444" s="101"/>
      <c r="AP444" s="445"/>
      <c r="AQ444" s="101"/>
      <c r="AR444" s="115"/>
      <c r="AS444" s="341"/>
      <c r="AT444" s="115"/>
      <c r="AU444" s="341"/>
      <c r="AV444" s="115"/>
      <c r="AW444" s="341"/>
      <c r="AX444" s="115"/>
      <c r="AY444" s="341"/>
      <c r="AZ444" s="119"/>
      <c r="CD444" s="119"/>
    </row>
    <row r="445" ht="21.0" customHeight="1">
      <c r="A445" s="119"/>
      <c r="B445" s="90"/>
      <c r="C445" s="119"/>
      <c r="D445" s="332"/>
      <c r="E445" s="90"/>
      <c r="F445" s="92"/>
      <c r="G445" s="92"/>
      <c r="H445" s="92"/>
      <c r="I445" s="119"/>
      <c r="J445" s="119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119"/>
      <c r="V445" s="119"/>
      <c r="W445" s="119"/>
      <c r="X445" s="119"/>
      <c r="Y445" s="119"/>
      <c r="Z445" s="23"/>
      <c r="AA445" s="119"/>
      <c r="AB445" s="337"/>
      <c r="AC445" s="115"/>
      <c r="AD445" s="102"/>
      <c r="AE445" s="4"/>
      <c r="AF445" s="103"/>
      <c r="AG445" s="104"/>
      <c r="AH445" s="105"/>
      <c r="AI445" s="106"/>
      <c r="AJ445" s="109"/>
      <c r="AK445" s="111"/>
      <c r="AL445" s="338"/>
      <c r="AM445" s="339"/>
      <c r="AN445" s="340"/>
      <c r="AO445" s="101"/>
      <c r="AP445" s="445"/>
      <c r="AQ445" s="101"/>
      <c r="AR445" s="115"/>
      <c r="AS445" s="341"/>
      <c r="AT445" s="115"/>
      <c r="AU445" s="341"/>
      <c r="AV445" s="115"/>
      <c r="AW445" s="341"/>
      <c r="AX445" s="115"/>
      <c r="AY445" s="341"/>
      <c r="AZ445" s="119"/>
      <c r="CD445" s="119"/>
    </row>
    <row r="446" ht="21.0" customHeight="1">
      <c r="A446" s="119"/>
      <c r="B446" s="90"/>
      <c r="C446" s="119"/>
      <c r="D446" s="332"/>
      <c r="E446" s="90"/>
      <c r="F446" s="92"/>
      <c r="G446" s="92"/>
      <c r="H446" s="92"/>
      <c r="I446" s="119"/>
      <c r="J446" s="119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119"/>
      <c r="V446" s="119"/>
      <c r="W446" s="119"/>
      <c r="X446" s="119"/>
      <c r="Y446" s="119"/>
      <c r="Z446" s="23"/>
      <c r="AA446" s="119"/>
      <c r="AB446" s="337"/>
      <c r="AC446" s="115"/>
      <c r="AD446" s="102"/>
      <c r="AE446" s="4"/>
      <c r="AF446" s="103"/>
      <c r="AG446" s="104"/>
      <c r="AH446" s="105"/>
      <c r="AI446" s="106"/>
      <c r="AJ446" s="109"/>
      <c r="AK446" s="111"/>
      <c r="AL446" s="338"/>
      <c r="AM446" s="339"/>
      <c r="AN446" s="340"/>
      <c r="AO446" s="101"/>
      <c r="AP446" s="445"/>
      <c r="AQ446" s="101"/>
      <c r="AR446" s="115"/>
      <c r="AS446" s="341"/>
      <c r="AT446" s="115"/>
      <c r="AU446" s="341"/>
      <c r="AV446" s="115"/>
      <c r="AW446" s="341"/>
      <c r="AX446" s="115"/>
      <c r="AY446" s="341"/>
      <c r="AZ446" s="119"/>
      <c r="CD446" s="119"/>
    </row>
    <row r="447" ht="21.0" customHeight="1">
      <c r="A447" s="119"/>
      <c r="B447" s="90"/>
      <c r="C447" s="119"/>
      <c r="D447" s="332"/>
      <c r="E447" s="90"/>
      <c r="F447" s="92"/>
      <c r="G447" s="92"/>
      <c r="H447" s="92"/>
      <c r="I447" s="119"/>
      <c r="J447" s="119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119"/>
      <c r="V447" s="119"/>
      <c r="W447" s="119"/>
      <c r="X447" s="119"/>
      <c r="Y447" s="119"/>
      <c r="Z447" s="23"/>
      <c r="AA447" s="119"/>
      <c r="AB447" s="337"/>
      <c r="AC447" s="115"/>
      <c r="AD447" s="102"/>
      <c r="AE447" s="4"/>
      <c r="AF447" s="103"/>
      <c r="AG447" s="104"/>
      <c r="AH447" s="105"/>
      <c r="AI447" s="106"/>
      <c r="AJ447" s="109"/>
      <c r="AK447" s="111"/>
      <c r="AL447" s="338"/>
      <c r="AM447" s="339"/>
      <c r="AN447" s="340"/>
      <c r="AO447" s="101"/>
      <c r="AP447" s="445"/>
      <c r="AQ447" s="101"/>
      <c r="AR447" s="115"/>
      <c r="AS447" s="341"/>
      <c r="AT447" s="115"/>
      <c r="AU447" s="341"/>
      <c r="AV447" s="115"/>
      <c r="AW447" s="341"/>
      <c r="AX447" s="115"/>
      <c r="AY447" s="341"/>
      <c r="AZ447" s="119"/>
      <c r="CD447" s="119"/>
    </row>
    <row r="448" ht="21.0" customHeight="1">
      <c r="A448" s="119"/>
      <c r="B448" s="90"/>
      <c r="C448" s="119"/>
      <c r="D448" s="332"/>
      <c r="E448" s="90"/>
      <c r="F448" s="92"/>
      <c r="G448" s="92"/>
      <c r="H448" s="92"/>
      <c r="I448" s="119"/>
      <c r="J448" s="119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119"/>
      <c r="V448" s="119"/>
      <c r="W448" s="119"/>
      <c r="X448" s="119"/>
      <c r="Y448" s="119"/>
      <c r="Z448" s="23"/>
      <c r="AA448" s="119"/>
      <c r="AB448" s="337"/>
      <c r="AC448" s="115"/>
      <c r="AD448" s="102"/>
      <c r="AE448" s="4"/>
      <c r="AF448" s="103"/>
      <c r="AG448" s="104"/>
      <c r="AH448" s="105"/>
      <c r="AI448" s="106"/>
      <c r="AJ448" s="109"/>
      <c r="AK448" s="111"/>
      <c r="AL448" s="338"/>
      <c r="AM448" s="339"/>
      <c r="AN448" s="340"/>
      <c r="AO448" s="101"/>
      <c r="AP448" s="445"/>
      <c r="AQ448" s="101"/>
      <c r="AR448" s="115"/>
      <c r="AS448" s="341"/>
      <c r="AT448" s="115"/>
      <c r="AU448" s="341"/>
      <c r="AV448" s="115"/>
      <c r="AW448" s="341"/>
      <c r="AX448" s="115"/>
      <c r="AY448" s="341"/>
      <c r="AZ448" s="119"/>
      <c r="CD448" s="119"/>
    </row>
    <row r="449" ht="21.0" customHeight="1">
      <c r="A449" s="119"/>
      <c r="B449" s="90"/>
      <c r="C449" s="119"/>
      <c r="D449" s="332"/>
      <c r="E449" s="90"/>
      <c r="F449" s="92"/>
      <c r="G449" s="92"/>
      <c r="H449" s="92"/>
      <c r="I449" s="119"/>
      <c r="J449" s="119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119"/>
      <c r="V449" s="119"/>
      <c r="W449" s="119"/>
      <c r="X449" s="119"/>
      <c r="Y449" s="119"/>
      <c r="Z449" s="23"/>
      <c r="AA449" s="119"/>
      <c r="AB449" s="337"/>
      <c r="AC449" s="115"/>
      <c r="AD449" s="102"/>
      <c r="AE449" s="4"/>
      <c r="AF449" s="103"/>
      <c r="AG449" s="104"/>
      <c r="AH449" s="105"/>
      <c r="AI449" s="106"/>
      <c r="AJ449" s="109"/>
      <c r="AK449" s="111"/>
      <c r="AL449" s="338"/>
      <c r="AM449" s="339"/>
      <c r="AN449" s="340"/>
      <c r="AO449" s="101"/>
      <c r="AP449" s="445"/>
      <c r="AQ449" s="101"/>
      <c r="AR449" s="115"/>
      <c r="AS449" s="341"/>
      <c r="AT449" s="115"/>
      <c r="AU449" s="341"/>
      <c r="AV449" s="115"/>
      <c r="AW449" s="341"/>
      <c r="AX449" s="115"/>
      <c r="AY449" s="341"/>
      <c r="AZ449" s="119"/>
      <c r="CD449" s="119"/>
    </row>
    <row r="450" ht="21.0" customHeight="1">
      <c r="A450" s="119"/>
      <c r="B450" s="90"/>
      <c r="C450" s="119"/>
      <c r="D450" s="332"/>
      <c r="E450" s="90"/>
      <c r="F450" s="92"/>
      <c r="G450" s="92"/>
      <c r="H450" s="92"/>
      <c r="I450" s="119"/>
      <c r="J450" s="119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119"/>
      <c r="V450" s="119"/>
      <c r="W450" s="119"/>
      <c r="X450" s="119"/>
      <c r="Y450" s="119"/>
      <c r="Z450" s="23"/>
      <c r="AA450" s="119"/>
      <c r="AB450" s="337"/>
      <c r="AC450" s="115"/>
      <c r="AD450" s="102"/>
      <c r="AE450" s="4"/>
      <c r="AF450" s="103"/>
      <c r="AG450" s="104"/>
      <c r="AH450" s="105"/>
      <c r="AI450" s="106"/>
      <c r="AJ450" s="109"/>
      <c r="AK450" s="111"/>
      <c r="AL450" s="338"/>
      <c r="AM450" s="339"/>
      <c r="AN450" s="340"/>
      <c r="AO450" s="101"/>
      <c r="AP450" s="445"/>
      <c r="AQ450" s="101"/>
      <c r="AR450" s="115"/>
      <c r="AS450" s="341"/>
      <c r="AT450" s="115"/>
      <c r="AU450" s="341"/>
      <c r="AV450" s="115"/>
      <c r="AW450" s="341"/>
      <c r="AX450" s="115"/>
      <c r="AY450" s="341"/>
      <c r="AZ450" s="119"/>
      <c r="CD450" s="119"/>
    </row>
    <row r="451" ht="21.0" customHeight="1">
      <c r="A451" s="119"/>
      <c r="B451" s="90"/>
      <c r="C451" s="119"/>
      <c r="D451" s="332"/>
      <c r="E451" s="90"/>
      <c r="F451" s="92"/>
      <c r="G451" s="92"/>
      <c r="H451" s="92"/>
      <c r="I451" s="119"/>
      <c r="J451" s="119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119"/>
      <c r="V451" s="119"/>
      <c r="W451" s="119"/>
      <c r="X451" s="119"/>
      <c r="Y451" s="119"/>
      <c r="Z451" s="23"/>
      <c r="AA451" s="119"/>
      <c r="AB451" s="337"/>
      <c r="AC451" s="115"/>
      <c r="AD451" s="102"/>
      <c r="AE451" s="4"/>
      <c r="AF451" s="103"/>
      <c r="AG451" s="104"/>
      <c r="AH451" s="105"/>
      <c r="AI451" s="106"/>
      <c r="AJ451" s="109"/>
      <c r="AK451" s="111"/>
      <c r="AL451" s="338"/>
      <c r="AM451" s="339"/>
      <c r="AN451" s="340"/>
      <c r="AO451" s="101"/>
      <c r="AP451" s="445"/>
      <c r="AQ451" s="101"/>
      <c r="AR451" s="115"/>
      <c r="AS451" s="341"/>
      <c r="AT451" s="115"/>
      <c r="AU451" s="341"/>
      <c r="AV451" s="115"/>
      <c r="AW451" s="341"/>
      <c r="AX451" s="115"/>
      <c r="AY451" s="341"/>
      <c r="AZ451" s="119"/>
      <c r="CD451" s="119"/>
    </row>
    <row r="452" ht="21.0" customHeight="1">
      <c r="A452" s="119"/>
      <c r="B452" s="90"/>
      <c r="C452" s="119"/>
      <c r="D452" s="332"/>
      <c r="E452" s="90"/>
      <c r="F452" s="92"/>
      <c r="G452" s="92"/>
      <c r="H452" s="92"/>
      <c r="I452" s="119"/>
      <c r="J452" s="119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119"/>
      <c r="V452" s="119"/>
      <c r="W452" s="119"/>
      <c r="X452" s="119"/>
      <c r="Y452" s="119"/>
      <c r="Z452" s="23"/>
      <c r="AA452" s="119"/>
      <c r="AB452" s="337"/>
      <c r="AC452" s="115"/>
      <c r="AD452" s="102"/>
      <c r="AE452" s="4"/>
      <c r="AF452" s="103"/>
      <c r="AG452" s="104"/>
      <c r="AH452" s="105"/>
      <c r="AI452" s="106"/>
      <c r="AJ452" s="109"/>
      <c r="AK452" s="111"/>
      <c r="AL452" s="338"/>
      <c r="AM452" s="339"/>
      <c r="AN452" s="340"/>
      <c r="AO452" s="101"/>
      <c r="AP452" s="445"/>
      <c r="AQ452" s="101"/>
      <c r="AR452" s="115"/>
      <c r="AS452" s="341"/>
      <c r="AT452" s="115"/>
      <c r="AU452" s="341"/>
      <c r="AV452" s="115"/>
      <c r="AW452" s="341"/>
      <c r="AX452" s="115"/>
      <c r="AY452" s="341"/>
      <c r="AZ452" s="119"/>
      <c r="CD452" s="119"/>
    </row>
    <row r="453" ht="21.0" customHeight="1">
      <c r="A453" s="119"/>
      <c r="B453" s="90"/>
      <c r="C453" s="119"/>
      <c r="D453" s="332"/>
      <c r="E453" s="90"/>
      <c r="F453" s="92"/>
      <c r="G453" s="92"/>
      <c r="H453" s="92"/>
      <c r="I453" s="119"/>
      <c r="J453" s="119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119"/>
      <c r="V453" s="119"/>
      <c r="W453" s="119"/>
      <c r="X453" s="119"/>
      <c r="Y453" s="119"/>
      <c r="Z453" s="23"/>
      <c r="AA453" s="119"/>
      <c r="AB453" s="337"/>
      <c r="AC453" s="115"/>
      <c r="AD453" s="102"/>
      <c r="AE453" s="4"/>
      <c r="AF453" s="103"/>
      <c r="AG453" s="104"/>
      <c r="AH453" s="105"/>
      <c r="AI453" s="106"/>
      <c r="AJ453" s="109"/>
      <c r="AK453" s="111"/>
      <c r="AL453" s="338"/>
      <c r="AM453" s="339"/>
      <c r="AN453" s="340"/>
      <c r="AO453" s="101"/>
      <c r="AP453" s="445"/>
      <c r="AQ453" s="101"/>
      <c r="AR453" s="115"/>
      <c r="AS453" s="341"/>
      <c r="AT453" s="115"/>
      <c r="AU453" s="341"/>
      <c r="AV453" s="115"/>
      <c r="AW453" s="341"/>
      <c r="AX453" s="115"/>
      <c r="AY453" s="341"/>
      <c r="AZ453" s="119"/>
      <c r="CD453" s="119"/>
    </row>
    <row r="454" ht="21.0" customHeight="1">
      <c r="A454" s="119"/>
      <c r="B454" s="90"/>
      <c r="C454" s="119"/>
      <c r="D454" s="332"/>
      <c r="E454" s="90"/>
      <c r="F454" s="92"/>
      <c r="G454" s="92"/>
      <c r="H454" s="92"/>
      <c r="I454" s="119"/>
      <c r="J454" s="119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119"/>
      <c r="V454" s="119"/>
      <c r="W454" s="119"/>
      <c r="X454" s="119"/>
      <c r="Y454" s="119"/>
      <c r="Z454" s="23"/>
      <c r="AA454" s="119"/>
      <c r="AB454" s="337"/>
      <c r="AC454" s="115"/>
      <c r="AD454" s="102"/>
      <c r="AE454" s="4"/>
      <c r="AF454" s="103"/>
      <c r="AG454" s="104"/>
      <c r="AH454" s="105"/>
      <c r="AI454" s="106"/>
      <c r="AJ454" s="109"/>
      <c r="AK454" s="111"/>
      <c r="AL454" s="338"/>
      <c r="AM454" s="339"/>
      <c r="AN454" s="340"/>
      <c r="AO454" s="101"/>
      <c r="AP454" s="445"/>
      <c r="AQ454" s="101"/>
      <c r="AR454" s="115"/>
      <c r="AS454" s="341"/>
      <c r="AT454" s="115"/>
      <c r="AU454" s="341"/>
      <c r="AV454" s="115"/>
      <c r="AW454" s="341"/>
      <c r="AX454" s="115"/>
      <c r="AY454" s="341"/>
      <c r="AZ454" s="119"/>
      <c r="CD454" s="119"/>
    </row>
    <row r="455" ht="21.0" customHeight="1">
      <c r="A455" s="119"/>
      <c r="B455" s="90"/>
      <c r="C455" s="119"/>
      <c r="D455" s="332"/>
      <c r="E455" s="90"/>
      <c r="F455" s="92"/>
      <c r="G455" s="92"/>
      <c r="H455" s="92"/>
      <c r="I455" s="119"/>
      <c r="J455" s="119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119"/>
      <c r="V455" s="119"/>
      <c r="W455" s="119"/>
      <c r="X455" s="119"/>
      <c r="Y455" s="119"/>
      <c r="Z455" s="23"/>
      <c r="AA455" s="119"/>
      <c r="AB455" s="337"/>
      <c r="AC455" s="115"/>
      <c r="AD455" s="102"/>
      <c r="AE455" s="4"/>
      <c r="AF455" s="103"/>
      <c r="AG455" s="104"/>
      <c r="AH455" s="105"/>
      <c r="AI455" s="106"/>
      <c r="AJ455" s="109"/>
      <c r="AK455" s="111"/>
      <c r="AL455" s="338"/>
      <c r="AM455" s="339"/>
      <c r="AN455" s="340"/>
      <c r="AO455" s="101"/>
      <c r="AP455" s="445"/>
      <c r="AQ455" s="101"/>
      <c r="AR455" s="115"/>
      <c r="AS455" s="341"/>
      <c r="AT455" s="115"/>
      <c r="AU455" s="341"/>
      <c r="AV455" s="115"/>
      <c r="AW455" s="341"/>
      <c r="AX455" s="115"/>
      <c r="AY455" s="341"/>
      <c r="AZ455" s="119"/>
      <c r="CD455" s="119"/>
    </row>
    <row r="456" ht="21.0" customHeight="1">
      <c r="A456" s="119"/>
      <c r="B456" s="90"/>
      <c r="C456" s="119"/>
      <c r="D456" s="332"/>
      <c r="E456" s="90"/>
      <c r="F456" s="92"/>
      <c r="G456" s="92"/>
      <c r="H456" s="92"/>
      <c r="I456" s="119"/>
      <c r="J456" s="119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119"/>
      <c r="V456" s="119"/>
      <c r="W456" s="119"/>
      <c r="X456" s="119"/>
      <c r="Y456" s="119"/>
      <c r="Z456" s="23"/>
      <c r="AA456" s="119"/>
      <c r="AB456" s="337"/>
      <c r="AC456" s="115"/>
      <c r="AD456" s="102"/>
      <c r="AE456" s="4"/>
      <c r="AF456" s="103"/>
      <c r="AG456" s="104"/>
      <c r="AH456" s="105"/>
      <c r="AI456" s="106"/>
      <c r="AJ456" s="109"/>
      <c r="AK456" s="111"/>
      <c r="AL456" s="338"/>
      <c r="AM456" s="339"/>
      <c r="AN456" s="340"/>
      <c r="AO456" s="101"/>
      <c r="AP456" s="445"/>
      <c r="AQ456" s="101"/>
      <c r="AR456" s="115"/>
      <c r="AS456" s="341"/>
      <c r="AT456" s="115"/>
      <c r="AU456" s="341"/>
      <c r="AV456" s="115"/>
      <c r="AW456" s="341"/>
      <c r="AX456" s="115"/>
      <c r="AY456" s="341"/>
      <c r="AZ456" s="119"/>
      <c r="CD456" s="119"/>
    </row>
    <row r="457" ht="21.0" customHeight="1">
      <c r="A457" s="119"/>
      <c r="B457" s="90"/>
      <c r="C457" s="119"/>
      <c r="D457" s="332"/>
      <c r="E457" s="90"/>
      <c r="F457" s="92"/>
      <c r="G457" s="92"/>
      <c r="H457" s="92"/>
      <c r="I457" s="119"/>
      <c r="J457" s="119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119"/>
      <c r="V457" s="119"/>
      <c r="W457" s="119"/>
      <c r="X457" s="119"/>
      <c r="Y457" s="119"/>
      <c r="Z457" s="23"/>
      <c r="AA457" s="119"/>
      <c r="AB457" s="337"/>
      <c r="AC457" s="115"/>
      <c r="AD457" s="102"/>
      <c r="AE457" s="4"/>
      <c r="AF457" s="103"/>
      <c r="AG457" s="104"/>
      <c r="AH457" s="105"/>
      <c r="AI457" s="106"/>
      <c r="AJ457" s="109"/>
      <c r="AK457" s="111"/>
      <c r="AL457" s="338"/>
      <c r="AM457" s="339"/>
      <c r="AN457" s="340"/>
      <c r="AO457" s="101"/>
      <c r="AP457" s="445"/>
      <c r="AQ457" s="101"/>
      <c r="AR457" s="115"/>
      <c r="AS457" s="341"/>
      <c r="AT457" s="115"/>
      <c r="AU457" s="341"/>
      <c r="AV457" s="115"/>
      <c r="AW457" s="341"/>
      <c r="AX457" s="115"/>
      <c r="AY457" s="341"/>
      <c r="AZ457" s="119"/>
      <c r="CD457" s="119"/>
    </row>
    <row r="458" ht="21.0" customHeight="1">
      <c r="A458" s="119"/>
      <c r="B458" s="90"/>
      <c r="C458" s="119"/>
      <c r="D458" s="332"/>
      <c r="E458" s="90"/>
      <c r="F458" s="92"/>
      <c r="G458" s="92"/>
      <c r="H458" s="92"/>
      <c r="I458" s="119"/>
      <c r="J458" s="119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119"/>
      <c r="V458" s="119"/>
      <c r="W458" s="119"/>
      <c r="X458" s="119"/>
      <c r="Y458" s="119"/>
      <c r="Z458" s="23"/>
      <c r="AA458" s="119"/>
      <c r="AB458" s="337"/>
      <c r="AC458" s="115"/>
      <c r="AD458" s="102"/>
      <c r="AE458" s="4"/>
      <c r="AF458" s="103"/>
      <c r="AG458" s="104"/>
      <c r="AH458" s="105"/>
      <c r="AI458" s="106"/>
      <c r="AJ458" s="109"/>
      <c r="AK458" s="111"/>
      <c r="AL458" s="338"/>
      <c r="AM458" s="339"/>
      <c r="AN458" s="340"/>
      <c r="AO458" s="101"/>
      <c r="AP458" s="445"/>
      <c r="AQ458" s="101"/>
      <c r="AR458" s="115"/>
      <c r="AS458" s="341"/>
      <c r="AT458" s="115"/>
      <c r="AU458" s="341"/>
      <c r="AV458" s="115"/>
      <c r="AW458" s="341"/>
      <c r="AX458" s="115"/>
      <c r="AY458" s="341"/>
      <c r="AZ458" s="119"/>
      <c r="CD458" s="119"/>
    </row>
    <row r="459" ht="21.0" customHeight="1">
      <c r="A459" s="119"/>
      <c r="B459" s="90"/>
      <c r="C459" s="119"/>
      <c r="D459" s="332"/>
      <c r="E459" s="90"/>
      <c r="F459" s="92"/>
      <c r="G459" s="92"/>
      <c r="H459" s="92"/>
      <c r="I459" s="119"/>
      <c r="J459" s="119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119"/>
      <c r="V459" s="119"/>
      <c r="W459" s="119"/>
      <c r="X459" s="119"/>
      <c r="Y459" s="119"/>
      <c r="Z459" s="23"/>
      <c r="AA459" s="119"/>
      <c r="AB459" s="337"/>
      <c r="AC459" s="115"/>
      <c r="AD459" s="102"/>
      <c r="AE459" s="4"/>
      <c r="AF459" s="103"/>
      <c r="AG459" s="104"/>
      <c r="AH459" s="105"/>
      <c r="AI459" s="106"/>
      <c r="AJ459" s="109"/>
      <c r="AK459" s="111"/>
      <c r="AL459" s="338"/>
      <c r="AM459" s="339"/>
      <c r="AN459" s="340"/>
      <c r="AO459" s="101"/>
      <c r="AP459" s="445"/>
      <c r="AQ459" s="101"/>
      <c r="AR459" s="115"/>
      <c r="AS459" s="341"/>
      <c r="AT459" s="115"/>
      <c r="AU459" s="341"/>
      <c r="AV459" s="115"/>
      <c r="AW459" s="341"/>
      <c r="AX459" s="115"/>
      <c r="AY459" s="341"/>
      <c r="AZ459" s="119"/>
      <c r="CD459" s="119"/>
    </row>
    <row r="460" ht="21.0" customHeight="1">
      <c r="A460" s="119"/>
      <c r="B460" s="90"/>
      <c r="C460" s="119"/>
      <c r="D460" s="332"/>
      <c r="E460" s="90"/>
      <c r="F460" s="92"/>
      <c r="G460" s="92"/>
      <c r="H460" s="92"/>
      <c r="I460" s="119"/>
      <c r="J460" s="119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119"/>
      <c r="V460" s="119"/>
      <c r="W460" s="119"/>
      <c r="X460" s="119"/>
      <c r="Y460" s="119"/>
      <c r="Z460" s="23"/>
      <c r="AA460" s="119"/>
      <c r="AB460" s="337"/>
      <c r="AC460" s="115"/>
      <c r="AD460" s="102"/>
      <c r="AE460" s="4"/>
      <c r="AF460" s="103"/>
      <c r="AG460" s="104"/>
      <c r="AH460" s="105"/>
      <c r="AI460" s="106"/>
      <c r="AJ460" s="109"/>
      <c r="AK460" s="111"/>
      <c r="AL460" s="338"/>
      <c r="AM460" s="339"/>
      <c r="AN460" s="340"/>
      <c r="AO460" s="101"/>
      <c r="AP460" s="445"/>
      <c r="AQ460" s="101"/>
      <c r="AR460" s="115"/>
      <c r="AS460" s="341"/>
      <c r="AT460" s="115"/>
      <c r="AU460" s="341"/>
      <c r="AV460" s="115"/>
      <c r="AW460" s="341"/>
      <c r="AX460" s="115"/>
      <c r="AY460" s="341"/>
      <c r="AZ460" s="119"/>
      <c r="CD460" s="119"/>
    </row>
    <row r="461" ht="21.0" customHeight="1">
      <c r="A461" s="119"/>
      <c r="B461" s="90"/>
      <c r="C461" s="119"/>
      <c r="D461" s="332"/>
      <c r="E461" s="90"/>
      <c r="F461" s="92"/>
      <c r="G461" s="92"/>
      <c r="H461" s="92"/>
      <c r="I461" s="119"/>
      <c r="J461" s="119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119"/>
      <c r="V461" s="119"/>
      <c r="W461" s="119"/>
      <c r="X461" s="119"/>
      <c r="Y461" s="119"/>
      <c r="Z461" s="23"/>
      <c r="AA461" s="119"/>
      <c r="AB461" s="337"/>
      <c r="AC461" s="115"/>
      <c r="AD461" s="102"/>
      <c r="AE461" s="4"/>
      <c r="AF461" s="103"/>
      <c r="AG461" s="104"/>
      <c r="AH461" s="105"/>
      <c r="AI461" s="106"/>
      <c r="AJ461" s="109"/>
      <c r="AK461" s="111"/>
      <c r="AL461" s="338"/>
      <c r="AM461" s="339"/>
      <c r="AN461" s="340"/>
      <c r="AO461" s="101"/>
      <c r="AP461" s="445"/>
      <c r="AQ461" s="101"/>
      <c r="AR461" s="115"/>
      <c r="AS461" s="341"/>
      <c r="AT461" s="115"/>
      <c r="AU461" s="341"/>
      <c r="AV461" s="115"/>
      <c r="AW461" s="341"/>
      <c r="AX461" s="115"/>
      <c r="AY461" s="341"/>
      <c r="AZ461" s="119"/>
      <c r="CD461" s="119"/>
    </row>
    <row r="462" ht="21.0" customHeight="1">
      <c r="A462" s="119"/>
      <c r="B462" s="90"/>
      <c r="C462" s="119"/>
      <c r="D462" s="332"/>
      <c r="E462" s="90"/>
      <c r="F462" s="92"/>
      <c r="G462" s="92"/>
      <c r="H462" s="92"/>
      <c r="I462" s="119"/>
      <c r="J462" s="119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119"/>
      <c r="V462" s="119"/>
      <c r="W462" s="119"/>
      <c r="X462" s="119"/>
      <c r="Y462" s="119"/>
      <c r="Z462" s="23"/>
      <c r="AA462" s="119"/>
      <c r="AB462" s="337"/>
      <c r="AC462" s="115"/>
      <c r="AD462" s="102"/>
      <c r="AE462" s="4"/>
      <c r="AF462" s="103"/>
      <c r="AG462" s="104"/>
      <c r="AH462" s="105"/>
      <c r="AI462" s="106"/>
      <c r="AJ462" s="109"/>
      <c r="AK462" s="111"/>
      <c r="AL462" s="338"/>
      <c r="AM462" s="339"/>
      <c r="AN462" s="340"/>
      <c r="AO462" s="101"/>
      <c r="AP462" s="445"/>
      <c r="AQ462" s="101"/>
      <c r="AR462" s="115"/>
      <c r="AS462" s="341"/>
      <c r="AT462" s="115"/>
      <c r="AU462" s="341"/>
      <c r="AV462" s="115"/>
      <c r="AW462" s="341"/>
      <c r="AX462" s="115"/>
      <c r="AY462" s="341"/>
      <c r="AZ462" s="119"/>
      <c r="CD462" s="119"/>
    </row>
    <row r="463" ht="21.0" customHeight="1">
      <c r="A463" s="119"/>
      <c r="B463" s="90"/>
      <c r="C463" s="119"/>
      <c r="D463" s="332"/>
      <c r="E463" s="90"/>
      <c r="F463" s="92"/>
      <c r="G463" s="92"/>
      <c r="H463" s="92"/>
      <c r="I463" s="119"/>
      <c r="J463" s="119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119"/>
      <c r="V463" s="119"/>
      <c r="W463" s="119"/>
      <c r="X463" s="119"/>
      <c r="Y463" s="119"/>
      <c r="Z463" s="23"/>
      <c r="AA463" s="119"/>
      <c r="AB463" s="337"/>
      <c r="AC463" s="115"/>
      <c r="AD463" s="102"/>
      <c r="AE463" s="4"/>
      <c r="AF463" s="103"/>
      <c r="AG463" s="104"/>
      <c r="AH463" s="105"/>
      <c r="AI463" s="106"/>
      <c r="AJ463" s="109"/>
      <c r="AK463" s="111"/>
      <c r="AL463" s="338"/>
      <c r="AM463" s="339"/>
      <c r="AN463" s="340"/>
      <c r="AO463" s="101"/>
      <c r="AP463" s="445"/>
      <c r="AQ463" s="101"/>
      <c r="AR463" s="115"/>
      <c r="AS463" s="341"/>
      <c r="AT463" s="115"/>
      <c r="AU463" s="341"/>
      <c r="AV463" s="115"/>
      <c r="AW463" s="341"/>
      <c r="AX463" s="115"/>
      <c r="AY463" s="341"/>
      <c r="AZ463" s="119"/>
      <c r="CD463" s="119"/>
    </row>
    <row r="464" ht="21.0" customHeight="1">
      <c r="A464" s="119"/>
      <c r="B464" s="90"/>
      <c r="C464" s="119"/>
      <c r="D464" s="332"/>
      <c r="E464" s="90"/>
      <c r="F464" s="92"/>
      <c r="G464" s="92"/>
      <c r="H464" s="92"/>
      <c r="I464" s="119"/>
      <c r="J464" s="119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119"/>
      <c r="V464" s="119"/>
      <c r="W464" s="119"/>
      <c r="X464" s="119"/>
      <c r="Y464" s="119"/>
      <c r="Z464" s="23"/>
      <c r="AA464" s="119"/>
      <c r="AB464" s="337"/>
      <c r="AC464" s="115"/>
      <c r="AD464" s="102"/>
      <c r="AE464" s="4"/>
      <c r="AF464" s="103"/>
      <c r="AG464" s="104"/>
      <c r="AH464" s="105"/>
      <c r="AI464" s="106"/>
      <c r="AJ464" s="109"/>
      <c r="AK464" s="111"/>
      <c r="AL464" s="338"/>
      <c r="AM464" s="339"/>
      <c r="AN464" s="340"/>
      <c r="AO464" s="101"/>
      <c r="AP464" s="445"/>
      <c r="AQ464" s="101"/>
      <c r="AR464" s="115"/>
      <c r="AS464" s="341"/>
      <c r="AT464" s="115"/>
      <c r="AU464" s="341"/>
      <c r="AV464" s="115"/>
      <c r="AW464" s="341"/>
      <c r="AX464" s="115"/>
      <c r="AY464" s="341"/>
      <c r="AZ464" s="119"/>
      <c r="CD464" s="119"/>
    </row>
    <row r="465" ht="21.0" customHeight="1">
      <c r="A465" s="119"/>
      <c r="B465" s="90"/>
      <c r="C465" s="119"/>
      <c r="D465" s="332"/>
      <c r="E465" s="90"/>
      <c r="F465" s="92"/>
      <c r="G465" s="92"/>
      <c r="H465" s="92"/>
      <c r="I465" s="119"/>
      <c r="J465" s="119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119"/>
      <c r="V465" s="119"/>
      <c r="W465" s="119"/>
      <c r="X465" s="119"/>
      <c r="Y465" s="119"/>
      <c r="Z465" s="23"/>
      <c r="AA465" s="119"/>
      <c r="AB465" s="337"/>
      <c r="AC465" s="115"/>
      <c r="AD465" s="102"/>
      <c r="AE465" s="4"/>
      <c r="AF465" s="103"/>
      <c r="AG465" s="104"/>
      <c r="AH465" s="105"/>
      <c r="AI465" s="106"/>
      <c r="AJ465" s="109"/>
      <c r="AK465" s="111"/>
      <c r="AL465" s="338"/>
      <c r="AM465" s="339"/>
      <c r="AN465" s="340"/>
      <c r="AO465" s="101"/>
      <c r="AP465" s="445"/>
      <c r="AQ465" s="101"/>
      <c r="AR465" s="115"/>
      <c r="AS465" s="341"/>
      <c r="AT465" s="115"/>
      <c r="AU465" s="341"/>
      <c r="AV465" s="115"/>
      <c r="AW465" s="341"/>
      <c r="AX465" s="115"/>
      <c r="AY465" s="341"/>
      <c r="AZ465" s="119"/>
      <c r="CD465" s="119"/>
    </row>
    <row r="466" ht="21.0" customHeight="1">
      <c r="A466" s="119"/>
      <c r="B466" s="90"/>
      <c r="C466" s="119"/>
      <c r="D466" s="332"/>
      <c r="E466" s="90"/>
      <c r="F466" s="92"/>
      <c r="G466" s="92"/>
      <c r="H466" s="92"/>
      <c r="I466" s="119"/>
      <c r="J466" s="119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119"/>
      <c r="V466" s="119"/>
      <c r="W466" s="119"/>
      <c r="X466" s="119"/>
      <c r="Y466" s="119"/>
      <c r="Z466" s="23"/>
      <c r="AA466" s="119"/>
      <c r="AB466" s="337"/>
      <c r="AC466" s="115"/>
      <c r="AD466" s="102"/>
      <c r="AE466" s="4"/>
      <c r="AF466" s="103"/>
      <c r="AG466" s="104"/>
      <c r="AH466" s="105"/>
      <c r="AI466" s="106"/>
      <c r="AJ466" s="109"/>
      <c r="AK466" s="111"/>
      <c r="AL466" s="338"/>
      <c r="AM466" s="339"/>
      <c r="AN466" s="340"/>
      <c r="AO466" s="101"/>
      <c r="AP466" s="445"/>
      <c r="AQ466" s="101"/>
      <c r="AR466" s="115"/>
      <c r="AS466" s="341"/>
      <c r="AT466" s="115"/>
      <c r="AU466" s="341"/>
      <c r="AV466" s="115"/>
      <c r="AW466" s="341"/>
      <c r="AX466" s="115"/>
      <c r="AY466" s="341"/>
      <c r="AZ466" s="119"/>
      <c r="CD466" s="119"/>
    </row>
    <row r="467" ht="21.0" customHeight="1">
      <c r="A467" s="119"/>
      <c r="B467" s="90"/>
      <c r="C467" s="119"/>
      <c r="D467" s="332"/>
      <c r="E467" s="90"/>
      <c r="F467" s="92"/>
      <c r="G467" s="92"/>
      <c r="H467" s="92"/>
      <c r="I467" s="119"/>
      <c r="J467" s="119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119"/>
      <c r="V467" s="119"/>
      <c r="W467" s="119"/>
      <c r="X467" s="119"/>
      <c r="Y467" s="119"/>
      <c r="Z467" s="23"/>
      <c r="AA467" s="119"/>
      <c r="AB467" s="337"/>
      <c r="AC467" s="115"/>
      <c r="AD467" s="102"/>
      <c r="AE467" s="4"/>
      <c r="AF467" s="103"/>
      <c r="AG467" s="104"/>
      <c r="AH467" s="105"/>
      <c r="AI467" s="106"/>
      <c r="AJ467" s="109"/>
      <c r="AK467" s="111"/>
      <c r="AL467" s="338"/>
      <c r="AM467" s="339"/>
      <c r="AN467" s="340"/>
      <c r="AO467" s="101"/>
      <c r="AP467" s="445"/>
      <c r="AQ467" s="101"/>
      <c r="AR467" s="115"/>
      <c r="AS467" s="341"/>
      <c r="AT467" s="115"/>
      <c r="AU467" s="341"/>
      <c r="AV467" s="115"/>
      <c r="AW467" s="341"/>
      <c r="AX467" s="115"/>
      <c r="AY467" s="341"/>
      <c r="AZ467" s="119"/>
      <c r="CD467" s="119"/>
    </row>
    <row r="468" ht="21.0" customHeight="1">
      <c r="A468" s="119"/>
      <c r="B468" s="90"/>
      <c r="C468" s="119"/>
      <c r="D468" s="332"/>
      <c r="E468" s="90"/>
      <c r="F468" s="92"/>
      <c r="G468" s="92"/>
      <c r="H468" s="92"/>
      <c r="I468" s="119"/>
      <c r="J468" s="119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119"/>
      <c r="V468" s="119"/>
      <c r="W468" s="119"/>
      <c r="X468" s="119"/>
      <c r="Y468" s="119"/>
      <c r="Z468" s="23"/>
      <c r="AA468" s="119"/>
      <c r="AB468" s="337"/>
      <c r="AC468" s="115"/>
      <c r="AD468" s="102"/>
      <c r="AE468" s="4"/>
      <c r="AF468" s="103"/>
      <c r="AG468" s="104"/>
      <c r="AH468" s="105"/>
      <c r="AI468" s="106"/>
      <c r="AJ468" s="109"/>
      <c r="AK468" s="111"/>
      <c r="AL468" s="338"/>
      <c r="AM468" s="339"/>
      <c r="AN468" s="340"/>
      <c r="AO468" s="101"/>
      <c r="AP468" s="445"/>
      <c r="AQ468" s="101"/>
      <c r="AR468" s="115"/>
      <c r="AS468" s="341"/>
      <c r="AT468" s="115"/>
      <c r="AU468" s="341"/>
      <c r="AV468" s="115"/>
      <c r="AW468" s="341"/>
      <c r="AX468" s="115"/>
      <c r="AY468" s="341"/>
      <c r="AZ468" s="119"/>
      <c r="CD468" s="119"/>
    </row>
    <row r="469" ht="21.0" customHeight="1">
      <c r="A469" s="119"/>
      <c r="B469" s="90"/>
      <c r="C469" s="119"/>
      <c r="D469" s="332"/>
      <c r="E469" s="90"/>
      <c r="F469" s="92"/>
      <c r="G469" s="92"/>
      <c r="H469" s="92"/>
      <c r="I469" s="119"/>
      <c r="J469" s="119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119"/>
      <c r="V469" s="119"/>
      <c r="W469" s="119"/>
      <c r="X469" s="119"/>
      <c r="Y469" s="119"/>
      <c r="Z469" s="23"/>
      <c r="AA469" s="119"/>
      <c r="AB469" s="337"/>
      <c r="AC469" s="115"/>
      <c r="AD469" s="102"/>
      <c r="AE469" s="4"/>
      <c r="AF469" s="103"/>
      <c r="AG469" s="104"/>
      <c r="AH469" s="105"/>
      <c r="AI469" s="106"/>
      <c r="AJ469" s="109"/>
      <c r="AK469" s="111"/>
      <c r="AL469" s="338"/>
      <c r="AM469" s="339"/>
      <c r="AN469" s="340"/>
      <c r="AO469" s="101"/>
      <c r="AP469" s="445"/>
      <c r="AQ469" s="101"/>
      <c r="AR469" s="115"/>
      <c r="AS469" s="341"/>
      <c r="AT469" s="115"/>
      <c r="AU469" s="341"/>
      <c r="AV469" s="115"/>
      <c r="AW469" s="341"/>
      <c r="AX469" s="115"/>
      <c r="AY469" s="341"/>
      <c r="AZ469" s="119"/>
      <c r="CD469" s="119"/>
    </row>
    <row r="470" ht="21.0" customHeight="1">
      <c r="A470" s="119"/>
      <c r="B470" s="90"/>
      <c r="C470" s="119"/>
      <c r="D470" s="332"/>
      <c r="E470" s="90"/>
      <c r="F470" s="92"/>
      <c r="G470" s="92"/>
      <c r="H470" s="92"/>
      <c r="I470" s="119"/>
      <c r="J470" s="119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119"/>
      <c r="V470" s="119"/>
      <c r="W470" s="119"/>
      <c r="X470" s="119"/>
      <c r="Y470" s="119"/>
      <c r="Z470" s="23"/>
      <c r="AA470" s="119"/>
      <c r="AB470" s="337"/>
      <c r="AC470" s="115"/>
      <c r="AD470" s="102"/>
      <c r="AE470" s="4"/>
      <c r="AF470" s="103"/>
      <c r="AG470" s="104"/>
      <c r="AH470" s="105"/>
      <c r="AI470" s="106"/>
      <c r="AJ470" s="109"/>
      <c r="AK470" s="111"/>
      <c r="AL470" s="338"/>
      <c r="AM470" s="339"/>
      <c r="AN470" s="340"/>
      <c r="AO470" s="101"/>
      <c r="AP470" s="445"/>
      <c r="AQ470" s="101"/>
      <c r="AR470" s="115"/>
      <c r="AS470" s="341"/>
      <c r="AT470" s="115"/>
      <c r="AU470" s="341"/>
      <c r="AV470" s="115"/>
      <c r="AW470" s="341"/>
      <c r="AX470" s="115"/>
      <c r="AY470" s="341"/>
      <c r="AZ470" s="119"/>
      <c r="CD470" s="119"/>
    </row>
    <row r="471" ht="21.0" customHeight="1">
      <c r="A471" s="119"/>
      <c r="B471" s="90"/>
      <c r="C471" s="119"/>
      <c r="D471" s="332"/>
      <c r="E471" s="90"/>
      <c r="F471" s="92"/>
      <c r="G471" s="92"/>
      <c r="H471" s="92"/>
      <c r="I471" s="119"/>
      <c r="J471" s="119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119"/>
      <c r="V471" s="119"/>
      <c r="W471" s="119"/>
      <c r="X471" s="119"/>
      <c r="Y471" s="119"/>
      <c r="Z471" s="23"/>
      <c r="AA471" s="119"/>
      <c r="AB471" s="337"/>
      <c r="AC471" s="115"/>
      <c r="AD471" s="102"/>
      <c r="AE471" s="4"/>
      <c r="AF471" s="103"/>
      <c r="AG471" s="104"/>
      <c r="AH471" s="105"/>
      <c r="AI471" s="106"/>
      <c r="AJ471" s="109"/>
      <c r="AK471" s="111"/>
      <c r="AL471" s="338"/>
      <c r="AM471" s="339"/>
      <c r="AN471" s="340"/>
      <c r="AO471" s="101"/>
      <c r="AP471" s="445"/>
      <c r="AQ471" s="101"/>
      <c r="AR471" s="115"/>
      <c r="AS471" s="341"/>
      <c r="AT471" s="115"/>
      <c r="AU471" s="341"/>
      <c r="AV471" s="115"/>
      <c r="AW471" s="341"/>
      <c r="AX471" s="115"/>
      <c r="AY471" s="341"/>
      <c r="AZ471" s="119"/>
      <c r="CD471" s="119"/>
    </row>
    <row r="472" ht="21.0" customHeight="1">
      <c r="A472" s="119"/>
      <c r="B472" s="90"/>
      <c r="C472" s="119"/>
      <c r="D472" s="332"/>
      <c r="E472" s="90"/>
      <c r="F472" s="92"/>
      <c r="G472" s="92"/>
      <c r="H472" s="92"/>
      <c r="I472" s="119"/>
      <c r="J472" s="119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119"/>
      <c r="V472" s="119"/>
      <c r="W472" s="119"/>
      <c r="X472" s="119"/>
      <c r="Y472" s="119"/>
      <c r="Z472" s="23"/>
      <c r="AA472" s="119"/>
      <c r="AB472" s="337"/>
      <c r="AC472" s="115"/>
      <c r="AD472" s="102"/>
      <c r="AE472" s="4"/>
      <c r="AF472" s="103"/>
      <c r="AG472" s="104"/>
      <c r="AH472" s="105"/>
      <c r="AI472" s="106"/>
      <c r="AJ472" s="109"/>
      <c r="AK472" s="111"/>
      <c r="AL472" s="338"/>
      <c r="AM472" s="339"/>
      <c r="AN472" s="340"/>
      <c r="AO472" s="101"/>
      <c r="AP472" s="445"/>
      <c r="AQ472" s="101"/>
      <c r="AR472" s="115"/>
      <c r="AS472" s="341"/>
      <c r="AT472" s="115"/>
      <c r="AU472" s="341"/>
      <c r="AV472" s="115"/>
      <c r="AW472" s="341"/>
      <c r="AX472" s="115"/>
      <c r="AY472" s="341"/>
      <c r="AZ472" s="119"/>
      <c r="CD472" s="119"/>
    </row>
    <row r="473" ht="21.0" customHeight="1">
      <c r="A473" s="119"/>
      <c r="B473" s="90"/>
      <c r="C473" s="119"/>
      <c r="D473" s="332"/>
      <c r="E473" s="90"/>
      <c r="F473" s="92"/>
      <c r="G473" s="92"/>
      <c r="H473" s="92"/>
      <c r="I473" s="119"/>
      <c r="J473" s="119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119"/>
      <c r="V473" s="119"/>
      <c r="W473" s="119"/>
      <c r="X473" s="119"/>
      <c r="Y473" s="119"/>
      <c r="Z473" s="23"/>
      <c r="AA473" s="119"/>
      <c r="AB473" s="337"/>
      <c r="AC473" s="115"/>
      <c r="AD473" s="102"/>
      <c r="AE473" s="4"/>
      <c r="AF473" s="103"/>
      <c r="AG473" s="104"/>
      <c r="AH473" s="105"/>
      <c r="AI473" s="106"/>
      <c r="AJ473" s="109"/>
      <c r="AK473" s="111"/>
      <c r="AL473" s="338"/>
      <c r="AM473" s="339"/>
      <c r="AN473" s="340"/>
      <c r="AO473" s="101"/>
      <c r="AP473" s="445"/>
      <c r="AQ473" s="101"/>
      <c r="AR473" s="115"/>
      <c r="AS473" s="341"/>
      <c r="AT473" s="115"/>
      <c r="AU473" s="341"/>
      <c r="AV473" s="115"/>
      <c r="AW473" s="341"/>
      <c r="AX473" s="115"/>
      <c r="AY473" s="341"/>
      <c r="AZ473" s="119"/>
      <c r="CD473" s="119"/>
    </row>
    <row r="474" ht="21.0" customHeight="1">
      <c r="A474" s="119"/>
      <c r="B474" s="90"/>
      <c r="C474" s="119"/>
      <c r="D474" s="332"/>
      <c r="E474" s="90"/>
      <c r="F474" s="92"/>
      <c r="G474" s="92"/>
      <c r="H474" s="92"/>
      <c r="I474" s="119"/>
      <c r="J474" s="119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119"/>
      <c r="V474" s="119"/>
      <c r="W474" s="119"/>
      <c r="X474" s="119"/>
      <c r="Y474" s="119"/>
      <c r="Z474" s="23"/>
      <c r="AA474" s="119"/>
      <c r="AB474" s="337"/>
      <c r="AC474" s="115"/>
      <c r="AD474" s="102"/>
      <c r="AE474" s="4"/>
      <c r="AF474" s="103"/>
      <c r="AG474" s="104"/>
      <c r="AH474" s="105"/>
      <c r="AI474" s="106"/>
      <c r="AJ474" s="109"/>
      <c r="AK474" s="111"/>
      <c r="AL474" s="338"/>
      <c r="AM474" s="339"/>
      <c r="AN474" s="340"/>
      <c r="AO474" s="101"/>
      <c r="AP474" s="445"/>
      <c r="AQ474" s="101"/>
      <c r="AR474" s="115"/>
      <c r="AS474" s="341"/>
      <c r="AT474" s="115"/>
      <c r="AU474" s="341"/>
      <c r="AV474" s="115"/>
      <c r="AW474" s="341"/>
      <c r="AX474" s="115"/>
      <c r="AY474" s="341"/>
      <c r="AZ474" s="119"/>
      <c r="CD474" s="119"/>
    </row>
    <row r="475" ht="21.0" customHeight="1">
      <c r="A475" s="119"/>
      <c r="B475" s="90"/>
      <c r="C475" s="119"/>
      <c r="D475" s="332"/>
      <c r="E475" s="90"/>
      <c r="F475" s="92"/>
      <c r="G475" s="92"/>
      <c r="H475" s="92"/>
      <c r="I475" s="119"/>
      <c r="J475" s="119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119"/>
      <c r="V475" s="119"/>
      <c r="W475" s="119"/>
      <c r="X475" s="119"/>
      <c r="Y475" s="119"/>
      <c r="Z475" s="23"/>
      <c r="AA475" s="119"/>
      <c r="AB475" s="337"/>
      <c r="AC475" s="115"/>
      <c r="AD475" s="102"/>
      <c r="AE475" s="4"/>
      <c r="AF475" s="103"/>
      <c r="AG475" s="104"/>
      <c r="AH475" s="105"/>
      <c r="AI475" s="106"/>
      <c r="AJ475" s="109"/>
      <c r="AK475" s="111"/>
      <c r="AL475" s="338"/>
      <c r="AM475" s="339"/>
      <c r="AN475" s="340"/>
      <c r="AO475" s="101"/>
      <c r="AP475" s="445"/>
      <c r="AQ475" s="101"/>
      <c r="AR475" s="115"/>
      <c r="AS475" s="341"/>
      <c r="AT475" s="115"/>
      <c r="AU475" s="341"/>
      <c r="AV475" s="115"/>
      <c r="AW475" s="341"/>
      <c r="AX475" s="115"/>
      <c r="AY475" s="341"/>
      <c r="AZ475" s="119"/>
      <c r="CD475" s="119"/>
    </row>
    <row r="476" ht="21.0" customHeight="1">
      <c r="A476" s="119"/>
      <c r="B476" s="90"/>
      <c r="C476" s="119"/>
      <c r="D476" s="332"/>
      <c r="E476" s="90"/>
      <c r="F476" s="92"/>
      <c r="G476" s="92"/>
      <c r="H476" s="92"/>
      <c r="I476" s="119"/>
      <c r="J476" s="119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119"/>
      <c r="V476" s="119"/>
      <c r="W476" s="119"/>
      <c r="X476" s="119"/>
      <c r="Y476" s="119"/>
      <c r="Z476" s="23"/>
      <c r="AA476" s="119"/>
      <c r="AB476" s="337"/>
      <c r="AC476" s="115"/>
      <c r="AD476" s="102"/>
      <c r="AE476" s="4"/>
      <c r="AF476" s="103"/>
      <c r="AG476" s="104"/>
      <c r="AH476" s="105"/>
      <c r="AI476" s="106"/>
      <c r="AJ476" s="109"/>
      <c r="AK476" s="111"/>
      <c r="AL476" s="338"/>
      <c r="AM476" s="339"/>
      <c r="AN476" s="340"/>
      <c r="AO476" s="101"/>
      <c r="AP476" s="445"/>
      <c r="AQ476" s="101"/>
      <c r="AR476" s="115"/>
      <c r="AS476" s="341"/>
      <c r="AT476" s="115"/>
      <c r="AU476" s="341"/>
      <c r="AV476" s="115"/>
      <c r="AW476" s="341"/>
      <c r="AX476" s="115"/>
      <c r="AY476" s="341"/>
      <c r="AZ476" s="119"/>
      <c r="CD476" s="119"/>
    </row>
    <row r="477" ht="21.0" customHeight="1">
      <c r="A477" s="119"/>
      <c r="B477" s="90"/>
      <c r="C477" s="119"/>
      <c r="D477" s="332"/>
      <c r="E477" s="90"/>
      <c r="F477" s="92"/>
      <c r="G477" s="92"/>
      <c r="H477" s="92"/>
      <c r="I477" s="119"/>
      <c r="J477" s="119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119"/>
      <c r="V477" s="119"/>
      <c r="W477" s="119"/>
      <c r="X477" s="119"/>
      <c r="Y477" s="119"/>
      <c r="Z477" s="23"/>
      <c r="AA477" s="119"/>
      <c r="AB477" s="337"/>
      <c r="AC477" s="115"/>
      <c r="AD477" s="102"/>
      <c r="AE477" s="4"/>
      <c r="AF477" s="103"/>
      <c r="AG477" s="104"/>
      <c r="AH477" s="105"/>
      <c r="AI477" s="106"/>
      <c r="AJ477" s="109"/>
      <c r="AK477" s="111"/>
      <c r="AL477" s="338"/>
      <c r="AM477" s="339"/>
      <c r="AN477" s="340"/>
      <c r="AO477" s="101"/>
      <c r="AP477" s="445"/>
      <c r="AQ477" s="101"/>
      <c r="AR477" s="115"/>
      <c r="AS477" s="341"/>
      <c r="AT477" s="115"/>
      <c r="AU477" s="341"/>
      <c r="AV477" s="115"/>
      <c r="AW477" s="341"/>
      <c r="AX477" s="115"/>
      <c r="AY477" s="341"/>
      <c r="AZ477" s="119"/>
      <c r="CD477" s="119"/>
    </row>
    <row r="478" ht="21.0" customHeight="1">
      <c r="A478" s="119"/>
      <c r="B478" s="90"/>
      <c r="C478" s="119"/>
      <c r="D478" s="332"/>
      <c r="E478" s="90"/>
      <c r="F478" s="92"/>
      <c r="G478" s="92"/>
      <c r="H478" s="92"/>
      <c r="I478" s="119"/>
      <c r="J478" s="119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119"/>
      <c r="V478" s="119"/>
      <c r="W478" s="119"/>
      <c r="X478" s="119"/>
      <c r="Y478" s="119"/>
      <c r="Z478" s="23"/>
      <c r="AA478" s="119"/>
      <c r="AB478" s="337"/>
      <c r="AC478" s="115"/>
      <c r="AD478" s="102"/>
      <c r="AE478" s="4"/>
      <c r="AF478" s="103"/>
      <c r="AG478" s="104"/>
      <c r="AH478" s="105"/>
      <c r="AI478" s="106"/>
      <c r="AJ478" s="109"/>
      <c r="AK478" s="111"/>
      <c r="AL478" s="338"/>
      <c r="AM478" s="339"/>
      <c r="AN478" s="340"/>
      <c r="AO478" s="101"/>
      <c r="AP478" s="445"/>
      <c r="AQ478" s="101"/>
      <c r="AR478" s="115"/>
      <c r="AS478" s="341"/>
      <c r="AT478" s="115"/>
      <c r="AU478" s="341"/>
      <c r="AV478" s="115"/>
      <c r="AW478" s="341"/>
      <c r="AX478" s="115"/>
      <c r="AY478" s="341"/>
      <c r="AZ478" s="119"/>
      <c r="CD478" s="119"/>
    </row>
    <row r="479" ht="21.0" customHeight="1">
      <c r="A479" s="119"/>
      <c r="B479" s="90"/>
      <c r="C479" s="119"/>
      <c r="D479" s="332"/>
      <c r="E479" s="90"/>
      <c r="F479" s="92"/>
      <c r="G479" s="92"/>
      <c r="H479" s="92"/>
      <c r="I479" s="119"/>
      <c r="J479" s="119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119"/>
      <c r="V479" s="119"/>
      <c r="W479" s="119"/>
      <c r="X479" s="119"/>
      <c r="Y479" s="119"/>
      <c r="Z479" s="23"/>
      <c r="AA479" s="119"/>
      <c r="AB479" s="337"/>
      <c r="AC479" s="115"/>
      <c r="AD479" s="102"/>
      <c r="AE479" s="4"/>
      <c r="AF479" s="103"/>
      <c r="AG479" s="104"/>
      <c r="AH479" s="105"/>
      <c r="AI479" s="106"/>
      <c r="AJ479" s="109"/>
      <c r="AK479" s="111"/>
      <c r="AL479" s="338"/>
      <c r="AM479" s="339"/>
      <c r="AN479" s="340"/>
      <c r="AO479" s="101"/>
      <c r="AP479" s="445"/>
      <c r="AQ479" s="101"/>
      <c r="AR479" s="115"/>
      <c r="AS479" s="341"/>
      <c r="AT479" s="115"/>
      <c r="AU479" s="341"/>
      <c r="AV479" s="115"/>
      <c r="AW479" s="341"/>
      <c r="AX479" s="115"/>
      <c r="AY479" s="341"/>
      <c r="AZ479" s="119"/>
      <c r="CD479" s="119"/>
    </row>
    <row r="480" ht="21.0" customHeight="1">
      <c r="A480" s="119"/>
      <c r="B480" s="90"/>
      <c r="C480" s="119"/>
      <c r="D480" s="332"/>
      <c r="E480" s="90"/>
      <c r="F480" s="92"/>
      <c r="G480" s="92"/>
      <c r="H480" s="92"/>
      <c r="I480" s="119"/>
      <c r="J480" s="119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119"/>
      <c r="V480" s="119"/>
      <c r="W480" s="119"/>
      <c r="X480" s="119"/>
      <c r="Y480" s="119"/>
      <c r="Z480" s="23"/>
      <c r="AA480" s="119"/>
      <c r="AB480" s="337"/>
      <c r="AC480" s="115"/>
      <c r="AD480" s="102"/>
      <c r="AE480" s="4"/>
      <c r="AF480" s="103"/>
      <c r="AG480" s="104"/>
      <c r="AH480" s="105"/>
      <c r="AI480" s="106"/>
      <c r="AJ480" s="109"/>
      <c r="AK480" s="111"/>
      <c r="AL480" s="338"/>
      <c r="AM480" s="339"/>
      <c r="AN480" s="340"/>
      <c r="AO480" s="101"/>
      <c r="AP480" s="445"/>
      <c r="AQ480" s="101"/>
      <c r="AR480" s="115"/>
      <c r="AS480" s="341"/>
      <c r="AT480" s="115"/>
      <c r="AU480" s="341"/>
      <c r="AV480" s="115"/>
      <c r="AW480" s="341"/>
      <c r="AX480" s="115"/>
      <c r="AY480" s="341"/>
      <c r="AZ480" s="119"/>
      <c r="CD480" s="119"/>
    </row>
    <row r="481" ht="21.0" customHeight="1">
      <c r="A481" s="119"/>
      <c r="B481" s="90"/>
      <c r="C481" s="119"/>
      <c r="D481" s="332"/>
      <c r="E481" s="90"/>
      <c r="F481" s="92"/>
      <c r="G481" s="92"/>
      <c r="H481" s="92"/>
      <c r="I481" s="119"/>
      <c r="J481" s="119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119"/>
      <c r="V481" s="119"/>
      <c r="W481" s="119"/>
      <c r="X481" s="119"/>
      <c r="Y481" s="119"/>
      <c r="Z481" s="23"/>
      <c r="AA481" s="119"/>
      <c r="AB481" s="337"/>
      <c r="AC481" s="115"/>
      <c r="AD481" s="102"/>
      <c r="AE481" s="4"/>
      <c r="AF481" s="103"/>
      <c r="AG481" s="104"/>
      <c r="AH481" s="105"/>
      <c r="AI481" s="106"/>
      <c r="AJ481" s="109"/>
      <c r="AK481" s="111"/>
      <c r="AL481" s="338"/>
      <c r="AM481" s="339"/>
      <c r="AN481" s="340"/>
      <c r="AO481" s="101"/>
      <c r="AP481" s="445"/>
      <c r="AQ481" s="101"/>
      <c r="AR481" s="115"/>
      <c r="AS481" s="341"/>
      <c r="AT481" s="115"/>
      <c r="AU481" s="341"/>
      <c r="AV481" s="115"/>
      <c r="AW481" s="341"/>
      <c r="AX481" s="115"/>
      <c r="AY481" s="341"/>
      <c r="AZ481" s="119"/>
      <c r="CD481" s="119"/>
    </row>
    <row r="482" ht="21.0" customHeight="1">
      <c r="A482" s="119"/>
      <c r="B482" s="90"/>
      <c r="C482" s="119"/>
      <c r="D482" s="332"/>
      <c r="E482" s="90"/>
      <c r="F482" s="92"/>
      <c r="G482" s="92"/>
      <c r="H482" s="92"/>
      <c r="I482" s="119"/>
      <c r="J482" s="119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119"/>
      <c r="V482" s="119"/>
      <c r="W482" s="119"/>
      <c r="X482" s="119"/>
      <c r="Y482" s="119"/>
      <c r="Z482" s="23"/>
      <c r="AA482" s="119"/>
      <c r="AB482" s="337"/>
      <c r="AC482" s="115"/>
      <c r="AD482" s="102"/>
      <c r="AE482" s="4"/>
      <c r="AF482" s="103"/>
      <c r="AG482" s="104"/>
      <c r="AH482" s="105"/>
      <c r="AI482" s="106"/>
      <c r="AJ482" s="109"/>
      <c r="AK482" s="111"/>
      <c r="AL482" s="338"/>
      <c r="AM482" s="339"/>
      <c r="AN482" s="340"/>
      <c r="AO482" s="101"/>
      <c r="AP482" s="445"/>
      <c r="AQ482" s="101"/>
      <c r="AR482" s="115"/>
      <c r="AS482" s="341"/>
      <c r="AT482" s="115"/>
      <c r="AU482" s="341"/>
      <c r="AV482" s="115"/>
      <c r="AW482" s="341"/>
      <c r="AX482" s="115"/>
      <c r="AY482" s="341"/>
      <c r="AZ482" s="119"/>
      <c r="CD482" s="119"/>
    </row>
    <row r="483" ht="21.0" customHeight="1">
      <c r="A483" s="119"/>
      <c r="B483" s="90"/>
      <c r="C483" s="119"/>
      <c r="D483" s="332"/>
      <c r="E483" s="90"/>
      <c r="F483" s="92"/>
      <c r="G483" s="92"/>
      <c r="H483" s="92"/>
      <c r="I483" s="119"/>
      <c r="J483" s="119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119"/>
      <c r="V483" s="119"/>
      <c r="W483" s="119"/>
      <c r="X483" s="119"/>
      <c r="Y483" s="119"/>
      <c r="Z483" s="23"/>
      <c r="AA483" s="119"/>
      <c r="AB483" s="337"/>
      <c r="AC483" s="115"/>
      <c r="AD483" s="102"/>
      <c r="AE483" s="4"/>
      <c r="AF483" s="103"/>
      <c r="AG483" s="104"/>
      <c r="AH483" s="105"/>
      <c r="AI483" s="106"/>
      <c r="AJ483" s="109"/>
      <c r="AK483" s="111"/>
      <c r="AL483" s="338"/>
      <c r="AM483" s="339"/>
      <c r="AN483" s="340"/>
      <c r="AO483" s="101"/>
      <c r="AP483" s="445"/>
      <c r="AQ483" s="101"/>
      <c r="AR483" s="115"/>
      <c r="AS483" s="341"/>
      <c r="AT483" s="115"/>
      <c r="AU483" s="341"/>
      <c r="AV483" s="115"/>
      <c r="AW483" s="341"/>
      <c r="AX483" s="115"/>
      <c r="AY483" s="341"/>
      <c r="AZ483" s="119"/>
      <c r="CD483" s="119"/>
    </row>
    <row r="484" ht="21.0" customHeight="1">
      <c r="A484" s="119"/>
      <c r="B484" s="90"/>
      <c r="C484" s="119"/>
      <c r="D484" s="332"/>
      <c r="E484" s="90"/>
      <c r="F484" s="92"/>
      <c r="G484" s="92"/>
      <c r="H484" s="92"/>
      <c r="I484" s="119"/>
      <c r="J484" s="119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119"/>
      <c r="V484" s="119"/>
      <c r="W484" s="119"/>
      <c r="X484" s="119"/>
      <c r="Y484" s="119"/>
      <c r="Z484" s="23"/>
      <c r="AA484" s="119"/>
      <c r="AB484" s="337"/>
      <c r="AC484" s="115"/>
      <c r="AD484" s="102"/>
      <c r="AE484" s="4"/>
      <c r="AF484" s="103"/>
      <c r="AG484" s="104"/>
      <c r="AH484" s="105"/>
      <c r="AI484" s="106"/>
      <c r="AJ484" s="109"/>
      <c r="AK484" s="111"/>
      <c r="AL484" s="338"/>
      <c r="AM484" s="339"/>
      <c r="AN484" s="340"/>
      <c r="AO484" s="101"/>
      <c r="AP484" s="445"/>
      <c r="AQ484" s="101"/>
      <c r="AR484" s="115"/>
      <c r="AS484" s="341"/>
      <c r="AT484" s="115"/>
      <c r="AU484" s="341"/>
      <c r="AV484" s="115"/>
      <c r="AW484" s="341"/>
      <c r="AX484" s="115"/>
      <c r="AY484" s="341"/>
      <c r="AZ484" s="119"/>
      <c r="CD484" s="119"/>
    </row>
    <row r="485" ht="21.0" customHeight="1">
      <c r="A485" s="119"/>
      <c r="B485" s="90"/>
      <c r="C485" s="119"/>
      <c r="D485" s="332"/>
      <c r="E485" s="90"/>
      <c r="F485" s="92"/>
      <c r="G485" s="92"/>
      <c r="H485" s="92"/>
      <c r="I485" s="119"/>
      <c r="J485" s="119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119"/>
      <c r="V485" s="119"/>
      <c r="W485" s="119"/>
      <c r="X485" s="119"/>
      <c r="Y485" s="119"/>
      <c r="Z485" s="23"/>
      <c r="AA485" s="119"/>
      <c r="AB485" s="337"/>
      <c r="AC485" s="115"/>
      <c r="AD485" s="102"/>
      <c r="AE485" s="4"/>
      <c r="AF485" s="103"/>
      <c r="AG485" s="104"/>
      <c r="AH485" s="105"/>
      <c r="AI485" s="106"/>
      <c r="AJ485" s="109"/>
      <c r="AK485" s="111"/>
      <c r="AL485" s="338"/>
      <c r="AM485" s="339"/>
      <c r="AN485" s="340"/>
      <c r="AO485" s="101"/>
      <c r="AP485" s="445"/>
      <c r="AQ485" s="101"/>
      <c r="AR485" s="115"/>
      <c r="AS485" s="341"/>
      <c r="AT485" s="115"/>
      <c r="AU485" s="341"/>
      <c r="AV485" s="115"/>
      <c r="AW485" s="341"/>
      <c r="AX485" s="115"/>
      <c r="AY485" s="341"/>
      <c r="AZ485" s="119"/>
      <c r="CD485" s="119"/>
    </row>
    <row r="486" ht="21.0" customHeight="1">
      <c r="A486" s="119"/>
      <c r="B486" s="90"/>
      <c r="C486" s="119"/>
      <c r="D486" s="332"/>
      <c r="E486" s="90"/>
      <c r="F486" s="92"/>
      <c r="G486" s="92"/>
      <c r="H486" s="92"/>
      <c r="I486" s="119"/>
      <c r="J486" s="119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119"/>
      <c r="V486" s="119"/>
      <c r="W486" s="119"/>
      <c r="X486" s="119"/>
      <c r="Y486" s="119"/>
      <c r="Z486" s="23"/>
      <c r="AA486" s="119"/>
      <c r="AB486" s="337"/>
      <c r="AC486" s="115"/>
      <c r="AD486" s="102"/>
      <c r="AE486" s="4"/>
      <c r="AF486" s="103"/>
      <c r="AG486" s="104"/>
      <c r="AH486" s="105"/>
      <c r="AI486" s="106"/>
      <c r="AJ486" s="109"/>
      <c r="AK486" s="111"/>
      <c r="AL486" s="338"/>
      <c r="AM486" s="339"/>
      <c r="AN486" s="340"/>
      <c r="AO486" s="101"/>
      <c r="AP486" s="445"/>
      <c r="AQ486" s="101"/>
      <c r="AR486" s="115"/>
      <c r="AS486" s="341"/>
      <c r="AT486" s="115"/>
      <c r="AU486" s="341"/>
      <c r="AV486" s="115"/>
      <c r="AW486" s="341"/>
      <c r="AX486" s="115"/>
      <c r="AY486" s="341"/>
      <c r="AZ486" s="119"/>
      <c r="CD486" s="119"/>
    </row>
    <row r="487" ht="21.0" customHeight="1">
      <c r="A487" s="119"/>
      <c r="B487" s="90"/>
      <c r="C487" s="119"/>
      <c r="D487" s="332"/>
      <c r="E487" s="90"/>
      <c r="F487" s="92"/>
      <c r="G487" s="92"/>
      <c r="H487" s="92"/>
      <c r="I487" s="119"/>
      <c r="J487" s="119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119"/>
      <c r="V487" s="119"/>
      <c r="W487" s="119"/>
      <c r="X487" s="119"/>
      <c r="Y487" s="119"/>
      <c r="Z487" s="23"/>
      <c r="AA487" s="119"/>
      <c r="AB487" s="337"/>
      <c r="AC487" s="115"/>
      <c r="AD487" s="102"/>
      <c r="AE487" s="4"/>
      <c r="AF487" s="103"/>
      <c r="AG487" s="104"/>
      <c r="AH487" s="105"/>
      <c r="AI487" s="106"/>
      <c r="AJ487" s="109"/>
      <c r="AK487" s="111"/>
      <c r="AL487" s="338"/>
      <c r="AM487" s="339"/>
      <c r="AN487" s="340"/>
      <c r="AO487" s="101"/>
      <c r="AP487" s="445"/>
      <c r="AQ487" s="101"/>
      <c r="AR487" s="115"/>
      <c r="AS487" s="341"/>
      <c r="AT487" s="115"/>
      <c r="AU487" s="341"/>
      <c r="AV487" s="115"/>
      <c r="AW487" s="341"/>
      <c r="AX487" s="115"/>
      <c r="AY487" s="341"/>
      <c r="AZ487" s="119"/>
      <c r="CD487" s="119"/>
    </row>
    <row r="488" ht="21.0" customHeight="1">
      <c r="A488" s="119"/>
      <c r="B488" s="90"/>
      <c r="C488" s="119"/>
      <c r="D488" s="332"/>
      <c r="E488" s="90"/>
      <c r="F488" s="92"/>
      <c r="G488" s="92"/>
      <c r="H488" s="92"/>
      <c r="I488" s="119"/>
      <c r="J488" s="119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119"/>
      <c r="V488" s="119"/>
      <c r="W488" s="119"/>
      <c r="X488" s="119"/>
      <c r="Y488" s="119"/>
      <c r="Z488" s="23"/>
      <c r="AA488" s="119"/>
      <c r="AB488" s="337"/>
      <c r="AC488" s="115"/>
      <c r="AD488" s="102"/>
      <c r="AE488" s="4"/>
      <c r="AF488" s="103"/>
      <c r="AG488" s="104"/>
      <c r="AH488" s="105"/>
      <c r="AI488" s="106"/>
      <c r="AJ488" s="109"/>
      <c r="AK488" s="111"/>
      <c r="AL488" s="338"/>
      <c r="AM488" s="339"/>
      <c r="AN488" s="340"/>
      <c r="AO488" s="101"/>
      <c r="AP488" s="445"/>
      <c r="AQ488" s="101"/>
      <c r="AR488" s="115"/>
      <c r="AS488" s="341"/>
      <c r="AT488" s="115"/>
      <c r="AU488" s="341"/>
      <c r="AV488" s="115"/>
      <c r="AW488" s="341"/>
      <c r="AX488" s="115"/>
      <c r="AY488" s="341"/>
      <c r="AZ488" s="119"/>
      <c r="CD488" s="119"/>
    </row>
    <row r="489" ht="21.0" customHeight="1">
      <c r="A489" s="119"/>
      <c r="B489" s="90"/>
      <c r="C489" s="119"/>
      <c r="D489" s="332"/>
      <c r="E489" s="90"/>
      <c r="F489" s="92"/>
      <c r="G489" s="92"/>
      <c r="H489" s="92"/>
      <c r="I489" s="119"/>
      <c r="J489" s="119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119"/>
      <c r="V489" s="119"/>
      <c r="W489" s="119"/>
      <c r="X489" s="119"/>
      <c r="Y489" s="119"/>
      <c r="Z489" s="23"/>
      <c r="AA489" s="119"/>
      <c r="AB489" s="337"/>
      <c r="AC489" s="115"/>
      <c r="AD489" s="102"/>
      <c r="AE489" s="4"/>
      <c r="AF489" s="103"/>
      <c r="AG489" s="104"/>
      <c r="AH489" s="105"/>
      <c r="AI489" s="106"/>
      <c r="AJ489" s="109"/>
      <c r="AK489" s="111"/>
      <c r="AL489" s="338"/>
      <c r="AM489" s="339"/>
      <c r="AN489" s="340"/>
      <c r="AO489" s="101"/>
      <c r="AP489" s="445"/>
      <c r="AQ489" s="101"/>
      <c r="AR489" s="115"/>
      <c r="AS489" s="341"/>
      <c r="AT489" s="115"/>
      <c r="AU489" s="341"/>
      <c r="AV489" s="115"/>
      <c r="AW489" s="341"/>
      <c r="AX489" s="115"/>
      <c r="AY489" s="341"/>
      <c r="AZ489" s="119"/>
      <c r="CD489" s="119"/>
    </row>
    <row r="490" ht="21.0" customHeight="1">
      <c r="A490" s="119"/>
      <c r="B490" s="90"/>
      <c r="C490" s="119"/>
      <c r="D490" s="332"/>
      <c r="E490" s="90"/>
      <c r="F490" s="92"/>
      <c r="G490" s="92"/>
      <c r="H490" s="92"/>
      <c r="I490" s="119"/>
      <c r="J490" s="119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119"/>
      <c r="V490" s="119"/>
      <c r="W490" s="119"/>
      <c r="X490" s="119"/>
      <c r="Y490" s="119"/>
      <c r="Z490" s="23"/>
      <c r="AA490" s="119"/>
      <c r="AB490" s="337"/>
      <c r="AC490" s="115"/>
      <c r="AD490" s="102"/>
      <c r="AE490" s="4"/>
      <c r="AF490" s="103"/>
      <c r="AG490" s="104"/>
      <c r="AH490" s="105"/>
      <c r="AI490" s="106"/>
      <c r="AJ490" s="109"/>
      <c r="AK490" s="111"/>
      <c r="AL490" s="338"/>
      <c r="AM490" s="339"/>
      <c r="AN490" s="340"/>
      <c r="AO490" s="101"/>
      <c r="AP490" s="445"/>
      <c r="AQ490" s="101"/>
      <c r="AR490" s="115"/>
      <c r="AS490" s="341"/>
      <c r="AT490" s="115"/>
      <c r="AU490" s="341"/>
      <c r="AV490" s="115"/>
      <c r="AW490" s="341"/>
      <c r="AX490" s="115"/>
      <c r="AY490" s="341"/>
      <c r="AZ490" s="119"/>
      <c r="CD490" s="119"/>
    </row>
    <row r="491" ht="21.0" customHeight="1">
      <c r="A491" s="119"/>
      <c r="B491" s="90"/>
      <c r="C491" s="119"/>
      <c r="D491" s="332"/>
      <c r="E491" s="90"/>
      <c r="F491" s="92"/>
      <c r="G491" s="92"/>
      <c r="H491" s="92"/>
      <c r="I491" s="119"/>
      <c r="J491" s="119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119"/>
      <c r="V491" s="119"/>
      <c r="W491" s="119"/>
      <c r="X491" s="119"/>
      <c r="Y491" s="119"/>
      <c r="Z491" s="23"/>
      <c r="AA491" s="119"/>
      <c r="AB491" s="337"/>
      <c r="AC491" s="115"/>
      <c r="AD491" s="102"/>
      <c r="AE491" s="4"/>
      <c r="AF491" s="103"/>
      <c r="AG491" s="104"/>
      <c r="AH491" s="105"/>
      <c r="AI491" s="106"/>
      <c r="AJ491" s="109"/>
      <c r="AK491" s="111"/>
      <c r="AL491" s="338"/>
      <c r="AM491" s="339"/>
      <c r="AN491" s="340"/>
      <c r="AO491" s="101"/>
      <c r="AP491" s="445"/>
      <c r="AQ491" s="101"/>
      <c r="AR491" s="115"/>
      <c r="AS491" s="341"/>
      <c r="AT491" s="115"/>
      <c r="AU491" s="341"/>
      <c r="AV491" s="115"/>
      <c r="AW491" s="341"/>
      <c r="AX491" s="115"/>
      <c r="AY491" s="341"/>
      <c r="AZ491" s="119"/>
      <c r="CD491" s="119"/>
    </row>
    <row r="492" ht="21.0" customHeight="1">
      <c r="A492" s="119"/>
      <c r="B492" s="90"/>
      <c r="C492" s="119"/>
      <c r="D492" s="332"/>
      <c r="E492" s="90"/>
      <c r="F492" s="92"/>
      <c r="G492" s="92"/>
      <c r="H492" s="92"/>
      <c r="I492" s="119"/>
      <c r="J492" s="119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119"/>
      <c r="V492" s="119"/>
      <c r="W492" s="119"/>
      <c r="X492" s="119"/>
      <c r="Y492" s="119"/>
      <c r="Z492" s="23"/>
      <c r="AA492" s="119"/>
      <c r="AB492" s="337"/>
      <c r="AC492" s="115"/>
      <c r="AD492" s="102"/>
      <c r="AE492" s="4"/>
      <c r="AF492" s="103"/>
      <c r="AG492" s="104"/>
      <c r="AH492" s="105"/>
      <c r="AI492" s="106"/>
      <c r="AJ492" s="109"/>
      <c r="AK492" s="111"/>
      <c r="AL492" s="338"/>
      <c r="AM492" s="339"/>
      <c r="AN492" s="340"/>
      <c r="AO492" s="101"/>
      <c r="AP492" s="445"/>
      <c r="AQ492" s="101"/>
      <c r="AR492" s="115"/>
      <c r="AS492" s="341"/>
      <c r="AT492" s="115"/>
      <c r="AU492" s="341"/>
      <c r="AV492" s="115"/>
      <c r="AW492" s="341"/>
      <c r="AX492" s="115"/>
      <c r="AY492" s="341"/>
      <c r="AZ492" s="119"/>
      <c r="CD492" s="119"/>
    </row>
    <row r="493" ht="21.0" customHeight="1">
      <c r="A493" s="119"/>
      <c r="B493" s="90"/>
      <c r="C493" s="119"/>
      <c r="D493" s="332"/>
      <c r="E493" s="90"/>
      <c r="F493" s="92"/>
      <c r="G493" s="92"/>
      <c r="H493" s="92"/>
      <c r="I493" s="119"/>
      <c r="J493" s="119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119"/>
      <c r="V493" s="119"/>
      <c r="W493" s="119"/>
      <c r="X493" s="119"/>
      <c r="Y493" s="119"/>
      <c r="Z493" s="23"/>
      <c r="AA493" s="119"/>
      <c r="AB493" s="337"/>
      <c r="AC493" s="115"/>
      <c r="AD493" s="102"/>
      <c r="AE493" s="4"/>
      <c r="AF493" s="103"/>
      <c r="AG493" s="104"/>
      <c r="AH493" s="105"/>
      <c r="AI493" s="106"/>
      <c r="AJ493" s="109"/>
      <c r="AK493" s="111"/>
      <c r="AL493" s="338"/>
      <c r="AM493" s="339"/>
      <c r="AN493" s="340"/>
      <c r="AO493" s="101"/>
      <c r="AP493" s="445"/>
      <c r="AQ493" s="101"/>
      <c r="AR493" s="115"/>
      <c r="AS493" s="341"/>
      <c r="AT493" s="115"/>
      <c r="AU493" s="341"/>
      <c r="AV493" s="115"/>
      <c r="AW493" s="341"/>
      <c r="AX493" s="115"/>
      <c r="AY493" s="341"/>
      <c r="AZ493" s="119"/>
      <c r="CD493" s="119"/>
    </row>
    <row r="494" ht="21.0" customHeight="1">
      <c r="A494" s="119"/>
      <c r="B494" s="90"/>
      <c r="C494" s="119"/>
      <c r="D494" s="332"/>
      <c r="E494" s="90"/>
      <c r="F494" s="92"/>
      <c r="G494" s="92"/>
      <c r="H494" s="92"/>
      <c r="I494" s="119"/>
      <c r="J494" s="119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119"/>
      <c r="V494" s="119"/>
      <c r="W494" s="119"/>
      <c r="X494" s="119"/>
      <c r="Y494" s="119"/>
      <c r="Z494" s="23"/>
      <c r="AA494" s="119"/>
      <c r="AB494" s="337"/>
      <c r="AC494" s="115"/>
      <c r="AD494" s="102"/>
      <c r="AE494" s="4"/>
      <c r="AF494" s="103"/>
      <c r="AG494" s="104"/>
      <c r="AH494" s="105"/>
      <c r="AI494" s="106"/>
      <c r="AJ494" s="109"/>
      <c r="AK494" s="111"/>
      <c r="AL494" s="338"/>
      <c r="AM494" s="339"/>
      <c r="AN494" s="340"/>
      <c r="AO494" s="101"/>
      <c r="AP494" s="445"/>
      <c r="AQ494" s="101"/>
      <c r="AR494" s="115"/>
      <c r="AS494" s="341"/>
      <c r="AT494" s="115"/>
      <c r="AU494" s="341"/>
      <c r="AV494" s="115"/>
      <c r="AW494" s="341"/>
      <c r="AX494" s="115"/>
      <c r="AY494" s="341"/>
      <c r="AZ494" s="119"/>
      <c r="CD494" s="119"/>
    </row>
    <row r="495" ht="21.0" customHeight="1">
      <c r="A495" s="119"/>
      <c r="B495" s="90"/>
      <c r="C495" s="119"/>
      <c r="D495" s="332"/>
      <c r="E495" s="90"/>
      <c r="F495" s="92"/>
      <c r="G495" s="92"/>
      <c r="H495" s="92"/>
      <c r="I495" s="119"/>
      <c r="J495" s="119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119"/>
      <c r="V495" s="119"/>
      <c r="W495" s="119"/>
      <c r="X495" s="119"/>
      <c r="Y495" s="119"/>
      <c r="Z495" s="23"/>
      <c r="AA495" s="119"/>
      <c r="AB495" s="337"/>
      <c r="AC495" s="115"/>
      <c r="AD495" s="102"/>
      <c r="AE495" s="4"/>
      <c r="AF495" s="103"/>
      <c r="AG495" s="104"/>
      <c r="AH495" s="105"/>
      <c r="AI495" s="106"/>
      <c r="AJ495" s="109"/>
      <c r="AK495" s="111"/>
      <c r="AL495" s="338"/>
      <c r="AM495" s="339"/>
      <c r="AN495" s="340"/>
      <c r="AO495" s="101"/>
      <c r="AP495" s="445"/>
      <c r="AQ495" s="101"/>
      <c r="AR495" s="115"/>
      <c r="AS495" s="341"/>
      <c r="AT495" s="115"/>
      <c r="AU495" s="341"/>
      <c r="AV495" s="115"/>
      <c r="AW495" s="341"/>
      <c r="AX495" s="115"/>
      <c r="AY495" s="341"/>
      <c r="AZ495" s="119"/>
      <c r="CD495" s="119"/>
    </row>
    <row r="496" ht="21.0" customHeight="1">
      <c r="A496" s="119"/>
      <c r="B496" s="90"/>
      <c r="C496" s="119"/>
      <c r="D496" s="332"/>
      <c r="E496" s="90"/>
      <c r="F496" s="92"/>
      <c r="G496" s="92"/>
      <c r="H496" s="92"/>
      <c r="I496" s="119"/>
      <c r="J496" s="119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119"/>
      <c r="V496" s="119"/>
      <c r="W496" s="119"/>
      <c r="X496" s="119"/>
      <c r="Y496" s="119"/>
      <c r="Z496" s="23"/>
      <c r="AA496" s="119"/>
      <c r="AB496" s="337"/>
      <c r="AC496" s="115"/>
      <c r="AD496" s="102"/>
      <c r="AE496" s="4"/>
      <c r="AF496" s="103"/>
      <c r="AG496" s="104"/>
      <c r="AH496" s="105"/>
      <c r="AI496" s="106"/>
      <c r="AJ496" s="109"/>
      <c r="AK496" s="111"/>
      <c r="AL496" s="338"/>
      <c r="AM496" s="339"/>
      <c r="AN496" s="340"/>
      <c r="AO496" s="101"/>
      <c r="AP496" s="445"/>
      <c r="AQ496" s="101"/>
      <c r="AR496" s="115"/>
      <c r="AS496" s="341"/>
      <c r="AT496" s="115"/>
      <c r="AU496" s="341"/>
      <c r="AV496" s="115"/>
      <c r="AW496" s="341"/>
      <c r="AX496" s="115"/>
      <c r="AY496" s="341"/>
      <c r="AZ496" s="119"/>
      <c r="CD496" s="119"/>
    </row>
    <row r="497" ht="21.0" customHeight="1">
      <c r="A497" s="119"/>
      <c r="B497" s="90"/>
      <c r="C497" s="119"/>
      <c r="D497" s="332"/>
      <c r="E497" s="90"/>
      <c r="F497" s="92"/>
      <c r="G497" s="92"/>
      <c r="H497" s="92"/>
      <c r="I497" s="119"/>
      <c r="J497" s="119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119"/>
      <c r="V497" s="119"/>
      <c r="W497" s="119"/>
      <c r="X497" s="119"/>
      <c r="Y497" s="119"/>
      <c r="Z497" s="23"/>
      <c r="AA497" s="119"/>
      <c r="AB497" s="337"/>
      <c r="AC497" s="115"/>
      <c r="AD497" s="102"/>
      <c r="AE497" s="4"/>
      <c r="AF497" s="103"/>
      <c r="AG497" s="104"/>
      <c r="AH497" s="105"/>
      <c r="AI497" s="106"/>
      <c r="AJ497" s="109"/>
      <c r="AK497" s="111"/>
      <c r="AL497" s="338"/>
      <c r="AM497" s="339"/>
      <c r="AN497" s="340"/>
      <c r="AO497" s="101"/>
      <c r="AP497" s="445"/>
      <c r="AQ497" s="101"/>
      <c r="AR497" s="115"/>
      <c r="AS497" s="341"/>
      <c r="AT497" s="115"/>
      <c r="AU497" s="341"/>
      <c r="AV497" s="115"/>
      <c r="AW497" s="341"/>
      <c r="AX497" s="115"/>
      <c r="AY497" s="341"/>
      <c r="AZ497" s="119"/>
      <c r="CD497" s="119"/>
    </row>
    <row r="498" ht="21.0" customHeight="1">
      <c r="A498" s="119"/>
      <c r="B498" s="90"/>
      <c r="C498" s="119"/>
      <c r="D498" s="332"/>
      <c r="E498" s="90"/>
      <c r="F498" s="92"/>
      <c r="G498" s="92"/>
      <c r="H498" s="92"/>
      <c r="I498" s="119"/>
      <c r="J498" s="119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119"/>
      <c r="V498" s="119"/>
      <c r="W498" s="119"/>
      <c r="X498" s="119"/>
      <c r="Y498" s="119"/>
      <c r="Z498" s="23"/>
      <c r="AA498" s="119"/>
      <c r="AB498" s="337"/>
      <c r="AC498" s="115"/>
      <c r="AD498" s="102"/>
      <c r="AE498" s="4"/>
      <c r="AF498" s="103"/>
      <c r="AG498" s="104"/>
      <c r="AH498" s="105"/>
      <c r="AI498" s="106"/>
      <c r="AJ498" s="109"/>
      <c r="AK498" s="111"/>
      <c r="AL498" s="338"/>
      <c r="AM498" s="339"/>
      <c r="AN498" s="340"/>
      <c r="AO498" s="101"/>
      <c r="AP498" s="445"/>
      <c r="AQ498" s="101"/>
      <c r="AR498" s="115"/>
      <c r="AS498" s="341"/>
      <c r="AT498" s="115"/>
      <c r="AU498" s="341"/>
      <c r="AV498" s="115"/>
      <c r="AW498" s="341"/>
      <c r="AX498" s="115"/>
      <c r="AY498" s="341"/>
      <c r="AZ498" s="119"/>
      <c r="CD498" s="119"/>
    </row>
    <row r="499" ht="21.0" customHeight="1">
      <c r="A499" s="119"/>
      <c r="B499" s="90"/>
      <c r="C499" s="119"/>
      <c r="D499" s="332"/>
      <c r="E499" s="90"/>
      <c r="F499" s="92"/>
      <c r="G499" s="92"/>
      <c r="H499" s="92"/>
      <c r="I499" s="119"/>
      <c r="J499" s="119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119"/>
      <c r="V499" s="119"/>
      <c r="W499" s="119"/>
      <c r="X499" s="119"/>
      <c r="Y499" s="119"/>
      <c r="Z499" s="23"/>
      <c r="AA499" s="119"/>
      <c r="AB499" s="337"/>
      <c r="AC499" s="115"/>
      <c r="AD499" s="102"/>
      <c r="AE499" s="4"/>
      <c r="AF499" s="103"/>
      <c r="AG499" s="104"/>
      <c r="AH499" s="105"/>
      <c r="AI499" s="106"/>
      <c r="AJ499" s="109"/>
      <c r="AK499" s="111"/>
      <c r="AL499" s="338"/>
      <c r="AM499" s="339"/>
      <c r="AN499" s="340"/>
      <c r="AO499" s="101"/>
      <c r="AP499" s="445"/>
      <c r="AQ499" s="101"/>
      <c r="AR499" s="115"/>
      <c r="AS499" s="341"/>
      <c r="AT499" s="115"/>
      <c r="AU499" s="341"/>
      <c r="AV499" s="115"/>
      <c r="AW499" s="341"/>
      <c r="AX499" s="115"/>
      <c r="AY499" s="341"/>
      <c r="AZ499" s="119"/>
      <c r="CD499" s="119"/>
    </row>
    <row r="500" ht="21.0" customHeight="1">
      <c r="A500" s="119"/>
      <c r="B500" s="90"/>
      <c r="C500" s="119"/>
      <c r="D500" s="332"/>
      <c r="E500" s="90"/>
      <c r="F500" s="92"/>
      <c r="G500" s="92"/>
      <c r="H500" s="92"/>
      <c r="I500" s="119"/>
      <c r="J500" s="119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119"/>
      <c r="V500" s="119"/>
      <c r="W500" s="119"/>
      <c r="X500" s="119"/>
      <c r="Y500" s="119"/>
      <c r="Z500" s="23"/>
      <c r="AA500" s="119"/>
      <c r="AB500" s="337"/>
      <c r="AC500" s="115"/>
      <c r="AD500" s="102"/>
      <c r="AE500" s="4"/>
      <c r="AF500" s="103"/>
      <c r="AG500" s="104"/>
      <c r="AH500" s="105"/>
      <c r="AI500" s="106"/>
      <c r="AJ500" s="109"/>
      <c r="AK500" s="111"/>
      <c r="AL500" s="338"/>
      <c r="AM500" s="339"/>
      <c r="AN500" s="340"/>
      <c r="AO500" s="101"/>
      <c r="AP500" s="445"/>
      <c r="AQ500" s="101"/>
      <c r="AR500" s="115"/>
      <c r="AS500" s="341"/>
      <c r="AT500" s="115"/>
      <c r="AU500" s="341"/>
      <c r="AV500" s="115"/>
      <c r="AW500" s="341"/>
      <c r="AX500" s="115"/>
      <c r="AY500" s="341"/>
      <c r="AZ500" s="119"/>
      <c r="CD500" s="119"/>
    </row>
    <row r="501" ht="21.0" customHeight="1">
      <c r="A501" s="119"/>
      <c r="B501" s="90"/>
      <c r="C501" s="119"/>
      <c r="D501" s="332"/>
      <c r="E501" s="90"/>
      <c r="F501" s="92"/>
      <c r="G501" s="92"/>
      <c r="H501" s="92"/>
      <c r="I501" s="119"/>
      <c r="J501" s="119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119"/>
      <c r="V501" s="119"/>
      <c r="W501" s="119"/>
      <c r="X501" s="119"/>
      <c r="Y501" s="119"/>
      <c r="Z501" s="23"/>
      <c r="AA501" s="119"/>
      <c r="AB501" s="337"/>
      <c r="AC501" s="115"/>
      <c r="AD501" s="102"/>
      <c r="AE501" s="4"/>
      <c r="AF501" s="103"/>
      <c r="AG501" s="104"/>
      <c r="AH501" s="105"/>
      <c r="AI501" s="106"/>
      <c r="AJ501" s="109"/>
      <c r="AK501" s="111"/>
      <c r="AL501" s="338"/>
      <c r="AM501" s="339"/>
      <c r="AN501" s="340"/>
      <c r="AO501" s="101"/>
      <c r="AP501" s="445"/>
      <c r="AQ501" s="101"/>
      <c r="AR501" s="115"/>
      <c r="AS501" s="341"/>
      <c r="AT501" s="115"/>
      <c r="AU501" s="341"/>
      <c r="AV501" s="115"/>
      <c r="AW501" s="341"/>
      <c r="AX501" s="115"/>
      <c r="AY501" s="341"/>
      <c r="AZ501" s="119"/>
      <c r="CD501" s="119"/>
    </row>
    <row r="502" ht="21.0" customHeight="1">
      <c r="A502" s="119"/>
      <c r="B502" s="90"/>
      <c r="C502" s="119"/>
      <c r="D502" s="332"/>
      <c r="E502" s="90"/>
      <c r="F502" s="92"/>
      <c r="G502" s="92"/>
      <c r="H502" s="92"/>
      <c r="I502" s="119"/>
      <c r="J502" s="119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119"/>
      <c r="V502" s="119"/>
      <c r="W502" s="119"/>
      <c r="X502" s="119"/>
      <c r="Y502" s="119"/>
      <c r="Z502" s="23"/>
      <c r="AA502" s="119"/>
      <c r="AB502" s="337"/>
      <c r="AC502" s="115"/>
      <c r="AD502" s="102"/>
      <c r="AE502" s="4"/>
      <c r="AF502" s="103"/>
      <c r="AG502" s="104"/>
      <c r="AH502" s="105"/>
      <c r="AI502" s="106"/>
      <c r="AJ502" s="109"/>
      <c r="AK502" s="111"/>
      <c r="AL502" s="338"/>
      <c r="AM502" s="339"/>
      <c r="AN502" s="340"/>
      <c r="AO502" s="101"/>
      <c r="AP502" s="445"/>
      <c r="AQ502" s="101"/>
      <c r="AR502" s="115"/>
      <c r="AS502" s="341"/>
      <c r="AT502" s="115"/>
      <c r="AU502" s="341"/>
      <c r="AV502" s="115"/>
      <c r="AW502" s="341"/>
      <c r="AX502" s="115"/>
      <c r="AY502" s="341"/>
      <c r="AZ502" s="119"/>
      <c r="CD502" s="119"/>
    </row>
    <row r="503" ht="21.0" customHeight="1">
      <c r="A503" s="119"/>
      <c r="B503" s="90"/>
      <c r="C503" s="119"/>
      <c r="D503" s="332"/>
      <c r="E503" s="90"/>
      <c r="F503" s="92"/>
      <c r="G503" s="92"/>
      <c r="H503" s="92"/>
      <c r="I503" s="119"/>
      <c r="J503" s="119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119"/>
      <c r="V503" s="119"/>
      <c r="W503" s="119"/>
      <c r="X503" s="119"/>
      <c r="Y503" s="119"/>
      <c r="Z503" s="23"/>
      <c r="AA503" s="119"/>
      <c r="AB503" s="337"/>
      <c r="AC503" s="115"/>
      <c r="AD503" s="102"/>
      <c r="AE503" s="4"/>
      <c r="AF503" s="103"/>
      <c r="AG503" s="104"/>
      <c r="AH503" s="105"/>
      <c r="AI503" s="106"/>
      <c r="AJ503" s="109"/>
      <c r="AK503" s="111"/>
      <c r="AL503" s="338"/>
      <c r="AM503" s="339"/>
      <c r="AN503" s="340"/>
      <c r="AO503" s="101"/>
      <c r="AP503" s="445"/>
      <c r="AQ503" s="101"/>
      <c r="AR503" s="115"/>
      <c r="AS503" s="341"/>
      <c r="AT503" s="115"/>
      <c r="AU503" s="341"/>
      <c r="AV503" s="115"/>
      <c r="AW503" s="341"/>
      <c r="AX503" s="115"/>
      <c r="AY503" s="341"/>
      <c r="AZ503" s="119"/>
      <c r="CD503" s="119"/>
    </row>
    <row r="504" ht="21.0" customHeight="1">
      <c r="A504" s="119"/>
      <c r="B504" s="90"/>
      <c r="C504" s="119"/>
      <c r="D504" s="332"/>
      <c r="E504" s="90"/>
      <c r="F504" s="92"/>
      <c r="G504" s="92"/>
      <c r="H504" s="92"/>
      <c r="I504" s="119"/>
      <c r="J504" s="119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119"/>
      <c r="V504" s="119"/>
      <c r="W504" s="119"/>
      <c r="X504" s="119"/>
      <c r="Y504" s="119"/>
      <c r="Z504" s="23"/>
      <c r="AA504" s="119"/>
      <c r="AB504" s="337"/>
      <c r="AC504" s="115"/>
      <c r="AD504" s="102"/>
      <c r="AE504" s="4"/>
      <c r="AF504" s="103"/>
      <c r="AG504" s="104"/>
      <c r="AH504" s="105"/>
      <c r="AI504" s="106"/>
      <c r="AJ504" s="109"/>
      <c r="AK504" s="111"/>
      <c r="AL504" s="338"/>
      <c r="AM504" s="339"/>
      <c r="AN504" s="340"/>
      <c r="AO504" s="101"/>
      <c r="AP504" s="445"/>
      <c r="AQ504" s="101"/>
      <c r="AR504" s="115"/>
      <c r="AS504" s="341"/>
      <c r="AT504" s="115"/>
      <c r="AU504" s="341"/>
      <c r="AV504" s="115"/>
      <c r="AW504" s="341"/>
      <c r="AX504" s="115"/>
      <c r="AY504" s="341"/>
      <c r="AZ504" s="119"/>
      <c r="CD504" s="119"/>
    </row>
    <row r="505" ht="21.0" customHeight="1">
      <c r="A505" s="119"/>
      <c r="B505" s="90"/>
      <c r="C505" s="119"/>
      <c r="D505" s="332"/>
      <c r="E505" s="90"/>
      <c r="F505" s="92"/>
      <c r="G505" s="92"/>
      <c r="H505" s="92"/>
      <c r="I505" s="119"/>
      <c r="J505" s="119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119"/>
      <c r="V505" s="119"/>
      <c r="W505" s="119"/>
      <c r="X505" s="119"/>
      <c r="Y505" s="119"/>
      <c r="Z505" s="23"/>
      <c r="AA505" s="119"/>
      <c r="AB505" s="337"/>
      <c r="AC505" s="115"/>
      <c r="AD505" s="102"/>
      <c r="AE505" s="4"/>
      <c r="AF505" s="103"/>
      <c r="AG505" s="104"/>
      <c r="AH505" s="105"/>
      <c r="AI505" s="106"/>
      <c r="AJ505" s="109"/>
      <c r="AK505" s="111"/>
      <c r="AL505" s="338"/>
      <c r="AM505" s="339"/>
      <c r="AN505" s="340"/>
      <c r="AO505" s="101"/>
      <c r="AP505" s="445"/>
      <c r="AQ505" s="101"/>
      <c r="AR505" s="115"/>
      <c r="AS505" s="341"/>
      <c r="AT505" s="115"/>
      <c r="AU505" s="341"/>
      <c r="AV505" s="115"/>
      <c r="AW505" s="341"/>
      <c r="AX505" s="115"/>
      <c r="AY505" s="341"/>
      <c r="AZ505" s="119"/>
      <c r="CD505" s="119"/>
    </row>
    <row r="506" ht="21.0" customHeight="1">
      <c r="A506" s="119"/>
      <c r="B506" s="90"/>
      <c r="C506" s="119"/>
      <c r="D506" s="332"/>
      <c r="E506" s="90"/>
      <c r="F506" s="92"/>
      <c r="G506" s="92"/>
      <c r="H506" s="92"/>
      <c r="I506" s="119"/>
      <c r="J506" s="119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119"/>
      <c r="V506" s="119"/>
      <c r="W506" s="119"/>
      <c r="X506" s="119"/>
      <c r="Y506" s="119"/>
      <c r="Z506" s="23"/>
      <c r="AA506" s="119"/>
      <c r="AB506" s="337"/>
      <c r="AC506" s="115"/>
      <c r="AD506" s="102"/>
      <c r="AE506" s="4"/>
      <c r="AF506" s="103"/>
      <c r="AG506" s="104"/>
      <c r="AH506" s="105"/>
      <c r="AI506" s="106"/>
      <c r="AJ506" s="109"/>
      <c r="AK506" s="111"/>
      <c r="AL506" s="338"/>
      <c r="AM506" s="339"/>
      <c r="AN506" s="340"/>
      <c r="AO506" s="101"/>
      <c r="AP506" s="445"/>
      <c r="AQ506" s="101"/>
      <c r="AR506" s="115"/>
      <c r="AS506" s="341"/>
      <c r="AT506" s="115"/>
      <c r="AU506" s="341"/>
      <c r="AV506" s="115"/>
      <c r="AW506" s="341"/>
      <c r="AX506" s="115"/>
      <c r="AY506" s="341"/>
      <c r="AZ506" s="119"/>
      <c r="CD506" s="119"/>
    </row>
    <row r="507" ht="21.0" customHeight="1">
      <c r="A507" s="119"/>
      <c r="B507" s="90"/>
      <c r="C507" s="119"/>
      <c r="D507" s="332"/>
      <c r="E507" s="90"/>
      <c r="F507" s="92"/>
      <c r="G507" s="92"/>
      <c r="H507" s="92"/>
      <c r="I507" s="119"/>
      <c r="J507" s="119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119"/>
      <c r="V507" s="119"/>
      <c r="W507" s="119"/>
      <c r="X507" s="119"/>
      <c r="Y507" s="119"/>
      <c r="Z507" s="23"/>
      <c r="AA507" s="119"/>
      <c r="AB507" s="337"/>
      <c r="AC507" s="115"/>
      <c r="AD507" s="102"/>
      <c r="AE507" s="4"/>
      <c r="AF507" s="103"/>
      <c r="AG507" s="104"/>
      <c r="AH507" s="105"/>
      <c r="AI507" s="106"/>
      <c r="AJ507" s="109"/>
      <c r="AK507" s="111"/>
      <c r="AL507" s="338"/>
      <c r="AM507" s="339"/>
      <c r="AN507" s="340"/>
      <c r="AO507" s="101"/>
      <c r="AP507" s="445"/>
      <c r="AQ507" s="101"/>
      <c r="AR507" s="115"/>
      <c r="AS507" s="341"/>
      <c r="AT507" s="115"/>
      <c r="AU507" s="341"/>
      <c r="AV507" s="115"/>
      <c r="AW507" s="341"/>
      <c r="AX507" s="115"/>
      <c r="AY507" s="341"/>
      <c r="AZ507" s="119"/>
      <c r="CD507" s="119"/>
    </row>
    <row r="508" ht="21.0" customHeight="1">
      <c r="A508" s="119"/>
      <c r="B508" s="90"/>
      <c r="C508" s="119"/>
      <c r="D508" s="332"/>
      <c r="E508" s="90"/>
      <c r="F508" s="92"/>
      <c r="G508" s="92"/>
      <c r="H508" s="92"/>
      <c r="I508" s="119"/>
      <c r="J508" s="119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119"/>
      <c r="V508" s="119"/>
      <c r="W508" s="119"/>
      <c r="X508" s="119"/>
      <c r="Y508" s="119"/>
      <c r="Z508" s="23"/>
      <c r="AA508" s="119"/>
      <c r="AB508" s="337"/>
      <c r="AC508" s="115"/>
      <c r="AD508" s="102"/>
      <c r="AE508" s="4"/>
      <c r="AF508" s="103"/>
      <c r="AG508" s="104"/>
      <c r="AH508" s="105"/>
      <c r="AI508" s="106"/>
      <c r="AJ508" s="109"/>
      <c r="AK508" s="111"/>
      <c r="AL508" s="338"/>
      <c r="AM508" s="339"/>
      <c r="AN508" s="340"/>
      <c r="AO508" s="101"/>
      <c r="AP508" s="445"/>
      <c r="AQ508" s="101"/>
      <c r="AR508" s="115"/>
      <c r="AS508" s="341"/>
      <c r="AT508" s="115"/>
      <c r="AU508" s="341"/>
      <c r="AV508" s="115"/>
      <c r="AW508" s="341"/>
      <c r="AX508" s="115"/>
      <c r="AY508" s="341"/>
      <c r="AZ508" s="119"/>
      <c r="CD508" s="119"/>
    </row>
    <row r="509" ht="21.0" customHeight="1">
      <c r="A509" s="119"/>
      <c r="B509" s="90"/>
      <c r="C509" s="119"/>
      <c r="D509" s="332"/>
      <c r="E509" s="90"/>
      <c r="F509" s="92"/>
      <c r="G509" s="92"/>
      <c r="H509" s="92"/>
      <c r="I509" s="119"/>
      <c r="J509" s="119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119"/>
      <c r="V509" s="119"/>
      <c r="W509" s="119"/>
      <c r="X509" s="119"/>
      <c r="Y509" s="119"/>
      <c r="Z509" s="23"/>
      <c r="AA509" s="119"/>
      <c r="AB509" s="337"/>
      <c r="AC509" s="115"/>
      <c r="AD509" s="102"/>
      <c r="AE509" s="4"/>
      <c r="AF509" s="103"/>
      <c r="AG509" s="104"/>
      <c r="AH509" s="105"/>
      <c r="AI509" s="106"/>
      <c r="AJ509" s="109"/>
      <c r="AK509" s="111"/>
      <c r="AL509" s="338"/>
      <c r="AM509" s="339"/>
      <c r="AN509" s="340"/>
      <c r="AO509" s="101"/>
      <c r="AP509" s="445"/>
      <c r="AQ509" s="101"/>
      <c r="AR509" s="115"/>
      <c r="AS509" s="341"/>
      <c r="AT509" s="115"/>
      <c r="AU509" s="341"/>
      <c r="AV509" s="115"/>
      <c r="AW509" s="341"/>
      <c r="AX509" s="115"/>
      <c r="AY509" s="341"/>
      <c r="AZ509" s="119"/>
      <c r="CD509" s="119"/>
    </row>
    <row r="510" ht="21.0" customHeight="1">
      <c r="A510" s="119"/>
      <c r="B510" s="90"/>
      <c r="C510" s="119"/>
      <c r="D510" s="332"/>
      <c r="E510" s="90"/>
      <c r="F510" s="92"/>
      <c r="G510" s="92"/>
      <c r="H510" s="92"/>
      <c r="I510" s="119"/>
      <c r="J510" s="119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119"/>
      <c r="V510" s="119"/>
      <c r="W510" s="119"/>
      <c r="X510" s="119"/>
      <c r="Y510" s="119"/>
      <c r="Z510" s="23"/>
      <c r="AA510" s="119"/>
      <c r="AB510" s="337"/>
      <c r="AC510" s="115"/>
      <c r="AD510" s="102"/>
      <c r="AE510" s="4"/>
      <c r="AF510" s="103"/>
      <c r="AG510" s="104"/>
      <c r="AH510" s="105"/>
      <c r="AI510" s="106"/>
      <c r="AJ510" s="109"/>
      <c r="AK510" s="111"/>
      <c r="AL510" s="338"/>
      <c r="AM510" s="339"/>
      <c r="AN510" s="340"/>
      <c r="AO510" s="101"/>
      <c r="AP510" s="445"/>
      <c r="AQ510" s="101"/>
      <c r="AR510" s="115"/>
      <c r="AS510" s="341"/>
      <c r="AT510" s="115"/>
      <c r="AU510" s="341"/>
      <c r="AV510" s="115"/>
      <c r="AW510" s="341"/>
      <c r="AX510" s="115"/>
      <c r="AY510" s="341"/>
      <c r="AZ510" s="119"/>
      <c r="CD510" s="119"/>
    </row>
    <row r="511" ht="21.0" customHeight="1">
      <c r="A511" s="119"/>
      <c r="B511" s="90"/>
      <c r="C511" s="119"/>
      <c r="D511" s="332"/>
      <c r="E511" s="90"/>
      <c r="F511" s="92"/>
      <c r="G511" s="92"/>
      <c r="H511" s="92"/>
      <c r="I511" s="119"/>
      <c r="J511" s="119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119"/>
      <c r="V511" s="119"/>
      <c r="W511" s="119"/>
      <c r="X511" s="119"/>
      <c r="Y511" s="119"/>
      <c r="Z511" s="23"/>
      <c r="AA511" s="119"/>
      <c r="AB511" s="337"/>
      <c r="AC511" s="115"/>
      <c r="AD511" s="102"/>
      <c r="AE511" s="4"/>
      <c r="AF511" s="103"/>
      <c r="AG511" s="104"/>
      <c r="AH511" s="105"/>
      <c r="AI511" s="106"/>
      <c r="AJ511" s="109"/>
      <c r="AK511" s="111"/>
      <c r="AL511" s="338"/>
      <c r="AM511" s="339"/>
      <c r="AN511" s="340"/>
      <c r="AO511" s="101"/>
      <c r="AP511" s="445"/>
      <c r="AQ511" s="101"/>
      <c r="AR511" s="115"/>
      <c r="AS511" s="341"/>
      <c r="AT511" s="115"/>
      <c r="AU511" s="341"/>
      <c r="AV511" s="115"/>
      <c r="AW511" s="341"/>
      <c r="AX511" s="115"/>
      <c r="AY511" s="341"/>
      <c r="AZ511" s="119"/>
      <c r="CD511" s="119"/>
    </row>
    <row r="512" ht="21.0" customHeight="1">
      <c r="A512" s="119"/>
      <c r="B512" s="90"/>
      <c r="C512" s="119"/>
      <c r="D512" s="332"/>
      <c r="E512" s="90"/>
      <c r="F512" s="92"/>
      <c r="G512" s="92"/>
      <c r="H512" s="92"/>
      <c r="I512" s="119"/>
      <c r="J512" s="119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119"/>
      <c r="V512" s="119"/>
      <c r="W512" s="119"/>
      <c r="X512" s="119"/>
      <c r="Y512" s="119"/>
      <c r="Z512" s="23"/>
      <c r="AA512" s="119"/>
      <c r="AB512" s="337"/>
      <c r="AC512" s="115"/>
      <c r="AD512" s="102"/>
      <c r="AE512" s="4"/>
      <c r="AF512" s="103"/>
      <c r="AG512" s="104"/>
      <c r="AH512" s="105"/>
      <c r="AI512" s="106"/>
      <c r="AJ512" s="109"/>
      <c r="AK512" s="111"/>
      <c r="AL512" s="338"/>
      <c r="AM512" s="339"/>
      <c r="AN512" s="340"/>
      <c r="AO512" s="101"/>
      <c r="AP512" s="445"/>
      <c r="AQ512" s="101"/>
      <c r="AR512" s="115"/>
      <c r="AS512" s="341"/>
      <c r="AT512" s="115"/>
      <c r="AU512" s="341"/>
      <c r="AV512" s="115"/>
      <c r="AW512" s="341"/>
      <c r="AX512" s="115"/>
      <c r="AY512" s="341"/>
      <c r="AZ512" s="119"/>
      <c r="CD512" s="119"/>
    </row>
    <row r="513" ht="21.0" customHeight="1">
      <c r="A513" s="119"/>
      <c r="B513" s="90"/>
      <c r="C513" s="119"/>
      <c r="D513" s="332"/>
      <c r="E513" s="90"/>
      <c r="F513" s="92"/>
      <c r="G513" s="92"/>
      <c r="H513" s="92"/>
      <c r="I513" s="119"/>
      <c r="J513" s="119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119"/>
      <c r="V513" s="119"/>
      <c r="W513" s="119"/>
      <c r="X513" s="119"/>
      <c r="Y513" s="119"/>
      <c r="Z513" s="23"/>
      <c r="AA513" s="119"/>
      <c r="AB513" s="337"/>
      <c r="AC513" s="115"/>
      <c r="AD513" s="102"/>
      <c r="AE513" s="4"/>
      <c r="AF513" s="103"/>
      <c r="AG513" s="104"/>
      <c r="AH513" s="105"/>
      <c r="AI513" s="106"/>
      <c r="AJ513" s="109"/>
      <c r="AK513" s="111"/>
      <c r="AL513" s="338"/>
      <c r="AM513" s="339"/>
      <c r="AN513" s="340"/>
      <c r="AO513" s="101"/>
      <c r="AP513" s="445"/>
      <c r="AQ513" s="101"/>
      <c r="AR513" s="115"/>
      <c r="AS513" s="341"/>
      <c r="AT513" s="115"/>
      <c r="AU513" s="341"/>
      <c r="AV513" s="115"/>
      <c r="AW513" s="341"/>
      <c r="AX513" s="115"/>
      <c r="AY513" s="341"/>
      <c r="AZ513" s="119"/>
      <c r="CD513" s="119"/>
    </row>
    <row r="514" ht="21.0" customHeight="1">
      <c r="A514" s="119"/>
      <c r="B514" s="90"/>
      <c r="C514" s="119"/>
      <c r="D514" s="332"/>
      <c r="E514" s="90"/>
      <c r="F514" s="92"/>
      <c r="G514" s="92"/>
      <c r="H514" s="92"/>
      <c r="I514" s="119"/>
      <c r="J514" s="119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119"/>
      <c r="V514" s="119"/>
      <c r="W514" s="119"/>
      <c r="X514" s="119"/>
      <c r="Y514" s="119"/>
      <c r="Z514" s="23"/>
      <c r="AA514" s="119"/>
      <c r="AB514" s="337"/>
      <c r="AC514" s="115"/>
      <c r="AD514" s="102"/>
      <c r="AE514" s="4"/>
      <c r="AF514" s="103"/>
      <c r="AG514" s="104"/>
      <c r="AH514" s="105"/>
      <c r="AI514" s="106"/>
      <c r="AJ514" s="109"/>
      <c r="AK514" s="111"/>
      <c r="AL514" s="338"/>
      <c r="AM514" s="339"/>
      <c r="AN514" s="340"/>
      <c r="AO514" s="101"/>
      <c r="AP514" s="445"/>
      <c r="AQ514" s="101"/>
      <c r="AR514" s="115"/>
      <c r="AS514" s="341"/>
      <c r="AT514" s="115"/>
      <c r="AU514" s="341"/>
      <c r="AV514" s="115"/>
      <c r="AW514" s="341"/>
      <c r="AX514" s="115"/>
      <c r="AY514" s="341"/>
      <c r="AZ514" s="119"/>
      <c r="CD514" s="119"/>
    </row>
    <row r="515" ht="21.0" customHeight="1">
      <c r="A515" s="119"/>
      <c r="B515" s="90"/>
      <c r="C515" s="119"/>
      <c r="D515" s="332"/>
      <c r="E515" s="90"/>
      <c r="F515" s="92"/>
      <c r="G515" s="92"/>
      <c r="H515" s="92"/>
      <c r="I515" s="119"/>
      <c r="J515" s="119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119"/>
      <c r="V515" s="119"/>
      <c r="W515" s="119"/>
      <c r="X515" s="119"/>
      <c r="Y515" s="119"/>
      <c r="Z515" s="23"/>
      <c r="AA515" s="119"/>
      <c r="AB515" s="337"/>
      <c r="AC515" s="115"/>
      <c r="AD515" s="102"/>
      <c r="AE515" s="4"/>
      <c r="AF515" s="103"/>
      <c r="AG515" s="104"/>
      <c r="AH515" s="105"/>
      <c r="AI515" s="106"/>
      <c r="AJ515" s="109"/>
      <c r="AK515" s="111"/>
      <c r="AL515" s="338"/>
      <c r="AM515" s="339"/>
      <c r="AN515" s="340"/>
      <c r="AO515" s="101"/>
      <c r="AP515" s="445"/>
      <c r="AQ515" s="101"/>
      <c r="AR515" s="115"/>
      <c r="AS515" s="341"/>
      <c r="AT515" s="115"/>
      <c r="AU515" s="341"/>
      <c r="AV515" s="115"/>
      <c r="AW515" s="341"/>
      <c r="AX515" s="115"/>
      <c r="AY515" s="341"/>
      <c r="AZ515" s="119"/>
      <c r="CD515" s="119"/>
    </row>
    <row r="516" ht="21.0" customHeight="1">
      <c r="A516" s="119"/>
      <c r="B516" s="90"/>
      <c r="C516" s="119"/>
      <c r="D516" s="332"/>
      <c r="E516" s="90"/>
      <c r="F516" s="92"/>
      <c r="G516" s="92"/>
      <c r="H516" s="92"/>
      <c r="I516" s="119"/>
      <c r="J516" s="119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119"/>
      <c r="V516" s="119"/>
      <c r="W516" s="119"/>
      <c r="X516" s="119"/>
      <c r="Y516" s="119"/>
      <c r="Z516" s="23"/>
      <c r="AA516" s="119"/>
      <c r="AB516" s="337"/>
      <c r="AC516" s="115"/>
      <c r="AD516" s="102"/>
      <c r="AE516" s="4"/>
      <c r="AF516" s="103"/>
      <c r="AG516" s="104"/>
      <c r="AH516" s="105"/>
      <c r="AI516" s="106"/>
      <c r="AJ516" s="109"/>
      <c r="AK516" s="111"/>
      <c r="AL516" s="338"/>
      <c r="AM516" s="339"/>
      <c r="AN516" s="340"/>
      <c r="AO516" s="101"/>
      <c r="AP516" s="445"/>
      <c r="AQ516" s="101"/>
      <c r="AR516" s="115"/>
      <c r="AS516" s="341"/>
      <c r="AT516" s="115"/>
      <c r="AU516" s="341"/>
      <c r="AV516" s="115"/>
      <c r="AW516" s="341"/>
      <c r="AX516" s="115"/>
      <c r="AY516" s="341"/>
      <c r="AZ516" s="119"/>
      <c r="CD516" s="119"/>
    </row>
    <row r="517" ht="21.0" customHeight="1">
      <c r="A517" s="119"/>
      <c r="B517" s="90"/>
      <c r="C517" s="119"/>
      <c r="D517" s="332"/>
      <c r="E517" s="90"/>
      <c r="F517" s="92"/>
      <c r="G517" s="92"/>
      <c r="H517" s="92"/>
      <c r="I517" s="119"/>
      <c r="J517" s="119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119"/>
      <c r="V517" s="119"/>
      <c r="W517" s="119"/>
      <c r="X517" s="119"/>
      <c r="Y517" s="119"/>
      <c r="Z517" s="23"/>
      <c r="AA517" s="119"/>
      <c r="AB517" s="337"/>
      <c r="AC517" s="115"/>
      <c r="AD517" s="102"/>
      <c r="AE517" s="4"/>
      <c r="AF517" s="103"/>
      <c r="AG517" s="104"/>
      <c r="AH517" s="105"/>
      <c r="AI517" s="106"/>
      <c r="AJ517" s="109"/>
      <c r="AK517" s="111"/>
      <c r="AL517" s="338"/>
      <c r="AM517" s="339"/>
      <c r="AN517" s="340"/>
      <c r="AO517" s="101"/>
      <c r="AP517" s="445"/>
      <c r="AQ517" s="101"/>
      <c r="AR517" s="115"/>
      <c r="AS517" s="341"/>
      <c r="AT517" s="115"/>
      <c r="AU517" s="341"/>
      <c r="AV517" s="115"/>
      <c r="AW517" s="341"/>
      <c r="AX517" s="115"/>
      <c r="AY517" s="341"/>
      <c r="AZ517" s="119"/>
      <c r="CD517" s="119"/>
    </row>
    <row r="518" ht="21.0" customHeight="1">
      <c r="A518" s="119"/>
      <c r="B518" s="90"/>
      <c r="C518" s="119"/>
      <c r="D518" s="332"/>
      <c r="E518" s="90"/>
      <c r="F518" s="92"/>
      <c r="G518" s="92"/>
      <c r="H518" s="92"/>
      <c r="I518" s="119"/>
      <c r="J518" s="119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119"/>
      <c r="V518" s="119"/>
      <c r="W518" s="119"/>
      <c r="X518" s="119"/>
      <c r="Y518" s="119"/>
      <c r="Z518" s="23"/>
      <c r="AA518" s="119"/>
      <c r="AB518" s="337"/>
      <c r="AC518" s="115"/>
      <c r="AD518" s="102"/>
      <c r="AE518" s="4"/>
      <c r="AF518" s="103"/>
      <c r="AG518" s="104"/>
      <c r="AH518" s="105"/>
      <c r="AI518" s="106"/>
      <c r="AJ518" s="109"/>
      <c r="AK518" s="111"/>
      <c r="AL518" s="338"/>
      <c r="AM518" s="339"/>
      <c r="AN518" s="340"/>
      <c r="AO518" s="101"/>
      <c r="AP518" s="445"/>
      <c r="AQ518" s="101"/>
      <c r="AR518" s="115"/>
      <c r="AS518" s="341"/>
      <c r="AT518" s="115"/>
      <c r="AU518" s="341"/>
      <c r="AV518" s="115"/>
      <c r="AW518" s="341"/>
      <c r="AX518" s="115"/>
      <c r="AY518" s="341"/>
      <c r="AZ518" s="119"/>
      <c r="CD518" s="119"/>
    </row>
    <row r="519" ht="21.0" customHeight="1">
      <c r="A519" s="119"/>
      <c r="B519" s="90"/>
      <c r="C519" s="119"/>
      <c r="D519" s="332"/>
      <c r="E519" s="90"/>
      <c r="F519" s="92"/>
      <c r="G519" s="92"/>
      <c r="H519" s="92"/>
      <c r="I519" s="119"/>
      <c r="J519" s="119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119"/>
      <c r="V519" s="119"/>
      <c r="W519" s="119"/>
      <c r="X519" s="119"/>
      <c r="Y519" s="119"/>
      <c r="Z519" s="23"/>
      <c r="AA519" s="119"/>
      <c r="AB519" s="337"/>
      <c r="AC519" s="115"/>
      <c r="AD519" s="102"/>
      <c r="AE519" s="4"/>
      <c r="AF519" s="103"/>
      <c r="AG519" s="104"/>
      <c r="AH519" s="105"/>
      <c r="AI519" s="106"/>
      <c r="AJ519" s="109"/>
      <c r="AK519" s="111"/>
      <c r="AL519" s="338"/>
      <c r="AM519" s="339"/>
      <c r="AN519" s="340"/>
      <c r="AO519" s="101"/>
      <c r="AP519" s="445"/>
      <c r="AQ519" s="101"/>
      <c r="AR519" s="115"/>
      <c r="AS519" s="341"/>
      <c r="AT519" s="115"/>
      <c r="AU519" s="341"/>
      <c r="AV519" s="115"/>
      <c r="AW519" s="341"/>
      <c r="AX519" s="115"/>
      <c r="AY519" s="341"/>
      <c r="AZ519" s="119"/>
      <c r="CD519" s="119"/>
    </row>
    <row r="520" ht="21.0" customHeight="1">
      <c r="A520" s="119"/>
      <c r="B520" s="90"/>
      <c r="C520" s="119"/>
      <c r="D520" s="332"/>
      <c r="E520" s="90"/>
      <c r="F520" s="92"/>
      <c r="G520" s="92"/>
      <c r="H520" s="92"/>
      <c r="I520" s="119"/>
      <c r="J520" s="119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119"/>
      <c r="V520" s="119"/>
      <c r="W520" s="119"/>
      <c r="X520" s="119"/>
      <c r="Y520" s="119"/>
      <c r="Z520" s="23"/>
      <c r="AA520" s="119"/>
      <c r="AB520" s="337"/>
      <c r="AC520" s="115"/>
      <c r="AD520" s="102"/>
      <c r="AE520" s="4"/>
      <c r="AF520" s="103"/>
      <c r="AG520" s="104"/>
      <c r="AH520" s="105"/>
      <c r="AI520" s="106"/>
      <c r="AJ520" s="109"/>
      <c r="AK520" s="111"/>
      <c r="AL520" s="338"/>
      <c r="AM520" s="339"/>
      <c r="AN520" s="340"/>
      <c r="AO520" s="101"/>
      <c r="AP520" s="445"/>
      <c r="AQ520" s="101"/>
      <c r="AR520" s="115"/>
      <c r="AS520" s="341"/>
      <c r="AT520" s="115"/>
      <c r="AU520" s="341"/>
      <c r="AV520" s="115"/>
      <c r="AW520" s="341"/>
      <c r="AX520" s="115"/>
      <c r="AY520" s="341"/>
      <c r="AZ520" s="119"/>
      <c r="CD520" s="119"/>
    </row>
    <row r="521" ht="21.0" customHeight="1">
      <c r="A521" s="119"/>
      <c r="B521" s="90"/>
      <c r="C521" s="119"/>
      <c r="D521" s="332"/>
      <c r="E521" s="90"/>
      <c r="F521" s="92"/>
      <c r="G521" s="92"/>
      <c r="H521" s="92"/>
      <c r="I521" s="119"/>
      <c r="J521" s="119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119"/>
      <c r="V521" s="119"/>
      <c r="W521" s="119"/>
      <c r="X521" s="119"/>
      <c r="Y521" s="119"/>
      <c r="Z521" s="23"/>
      <c r="AA521" s="119"/>
      <c r="AB521" s="337"/>
      <c r="AC521" s="115"/>
      <c r="AD521" s="102"/>
      <c r="AE521" s="4"/>
      <c r="AF521" s="103"/>
      <c r="AG521" s="104"/>
      <c r="AH521" s="105"/>
      <c r="AI521" s="106"/>
      <c r="AJ521" s="109"/>
      <c r="AK521" s="111"/>
      <c r="AL521" s="338"/>
      <c r="AM521" s="339"/>
      <c r="AN521" s="340"/>
      <c r="AO521" s="101"/>
      <c r="AP521" s="445"/>
      <c r="AQ521" s="101"/>
      <c r="AR521" s="115"/>
      <c r="AS521" s="341"/>
      <c r="AT521" s="115"/>
      <c r="AU521" s="341"/>
      <c r="AV521" s="115"/>
      <c r="AW521" s="341"/>
      <c r="AX521" s="115"/>
      <c r="AY521" s="341"/>
      <c r="AZ521" s="119"/>
      <c r="CD521" s="119"/>
    </row>
    <row r="522" ht="21.0" customHeight="1">
      <c r="A522" s="119"/>
      <c r="B522" s="90"/>
      <c r="C522" s="119"/>
      <c r="D522" s="332"/>
      <c r="E522" s="90"/>
      <c r="F522" s="92"/>
      <c r="G522" s="92"/>
      <c r="H522" s="92"/>
      <c r="I522" s="119"/>
      <c r="J522" s="119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119"/>
      <c r="V522" s="119"/>
      <c r="W522" s="119"/>
      <c r="X522" s="119"/>
      <c r="Y522" s="119"/>
      <c r="Z522" s="23"/>
      <c r="AA522" s="119"/>
      <c r="AB522" s="337"/>
      <c r="AC522" s="115"/>
      <c r="AD522" s="102"/>
      <c r="AE522" s="4"/>
      <c r="AF522" s="103"/>
      <c r="AG522" s="104"/>
      <c r="AH522" s="105"/>
      <c r="AI522" s="106"/>
      <c r="AJ522" s="109"/>
      <c r="AK522" s="111"/>
      <c r="AL522" s="338"/>
      <c r="AM522" s="339"/>
      <c r="AN522" s="340"/>
      <c r="AO522" s="101"/>
      <c r="AP522" s="445"/>
      <c r="AQ522" s="101"/>
      <c r="AR522" s="115"/>
      <c r="AS522" s="341"/>
      <c r="AT522" s="115"/>
      <c r="AU522" s="341"/>
      <c r="AV522" s="115"/>
      <c r="AW522" s="341"/>
      <c r="AX522" s="115"/>
      <c r="AY522" s="341"/>
      <c r="AZ522" s="119"/>
      <c r="CD522" s="119"/>
    </row>
    <row r="523" ht="21.0" customHeight="1">
      <c r="A523" s="119"/>
      <c r="B523" s="90"/>
      <c r="C523" s="119"/>
      <c r="D523" s="332"/>
      <c r="E523" s="90"/>
      <c r="F523" s="92"/>
      <c r="G523" s="92"/>
      <c r="H523" s="92"/>
      <c r="I523" s="119"/>
      <c r="J523" s="119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119"/>
      <c r="V523" s="119"/>
      <c r="W523" s="119"/>
      <c r="X523" s="119"/>
      <c r="Y523" s="119"/>
      <c r="Z523" s="23"/>
      <c r="AA523" s="119"/>
      <c r="AB523" s="337"/>
      <c r="AC523" s="115"/>
      <c r="AD523" s="102"/>
      <c r="AE523" s="4"/>
      <c r="AF523" s="103"/>
      <c r="AG523" s="104"/>
      <c r="AH523" s="105"/>
      <c r="AI523" s="106"/>
      <c r="AJ523" s="109"/>
      <c r="AK523" s="111"/>
      <c r="AL523" s="338"/>
      <c r="AM523" s="339"/>
      <c r="AN523" s="340"/>
      <c r="AO523" s="101"/>
      <c r="AP523" s="445"/>
      <c r="AQ523" s="101"/>
      <c r="AR523" s="115"/>
      <c r="AS523" s="341"/>
      <c r="AT523" s="115"/>
      <c r="AU523" s="341"/>
      <c r="AV523" s="115"/>
      <c r="AW523" s="341"/>
      <c r="AX523" s="115"/>
      <c r="AY523" s="341"/>
      <c r="AZ523" s="119"/>
      <c r="CD523" s="119"/>
    </row>
    <row r="524" ht="21.0" customHeight="1">
      <c r="A524" s="119"/>
      <c r="B524" s="90"/>
      <c r="C524" s="119"/>
      <c r="D524" s="332"/>
      <c r="E524" s="90"/>
      <c r="F524" s="92"/>
      <c r="G524" s="92"/>
      <c r="H524" s="92"/>
      <c r="I524" s="119"/>
      <c r="J524" s="119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119"/>
      <c r="V524" s="119"/>
      <c r="W524" s="119"/>
      <c r="X524" s="119"/>
      <c r="Y524" s="119"/>
      <c r="Z524" s="23"/>
      <c r="AA524" s="119"/>
      <c r="AB524" s="337"/>
      <c r="AC524" s="115"/>
      <c r="AD524" s="102"/>
      <c r="AE524" s="4"/>
      <c r="AF524" s="103"/>
      <c r="AG524" s="104"/>
      <c r="AH524" s="105"/>
      <c r="AI524" s="106"/>
      <c r="AJ524" s="109"/>
      <c r="AK524" s="111"/>
      <c r="AL524" s="338"/>
      <c r="AM524" s="339"/>
      <c r="AN524" s="340"/>
      <c r="AO524" s="101"/>
      <c r="AP524" s="445"/>
      <c r="AQ524" s="101"/>
      <c r="AR524" s="115"/>
      <c r="AS524" s="341"/>
      <c r="AT524" s="115"/>
      <c r="AU524" s="341"/>
      <c r="AV524" s="115"/>
      <c r="AW524" s="341"/>
      <c r="AX524" s="115"/>
      <c r="AY524" s="341"/>
      <c r="AZ524" s="119"/>
      <c r="CD524" s="119"/>
    </row>
    <row r="525" ht="21.0" customHeight="1">
      <c r="A525" s="119"/>
      <c r="B525" s="90"/>
      <c r="C525" s="119"/>
      <c r="D525" s="332"/>
      <c r="E525" s="90"/>
      <c r="F525" s="92"/>
      <c r="G525" s="92"/>
      <c r="H525" s="92"/>
      <c r="I525" s="119"/>
      <c r="J525" s="119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119"/>
      <c r="V525" s="119"/>
      <c r="W525" s="119"/>
      <c r="X525" s="119"/>
      <c r="Y525" s="119"/>
      <c r="Z525" s="23"/>
      <c r="AA525" s="119"/>
      <c r="AB525" s="337"/>
      <c r="AC525" s="115"/>
      <c r="AD525" s="102"/>
      <c r="AE525" s="4"/>
      <c r="AF525" s="103"/>
      <c r="AG525" s="104"/>
      <c r="AH525" s="105"/>
      <c r="AI525" s="106"/>
      <c r="AJ525" s="109"/>
      <c r="AK525" s="111"/>
      <c r="AL525" s="338"/>
      <c r="AM525" s="339"/>
      <c r="AN525" s="340"/>
      <c r="AO525" s="101"/>
      <c r="AP525" s="445"/>
      <c r="AQ525" s="101"/>
      <c r="AR525" s="115"/>
      <c r="AS525" s="341"/>
      <c r="AT525" s="115"/>
      <c r="AU525" s="341"/>
      <c r="AV525" s="115"/>
      <c r="AW525" s="341"/>
      <c r="AX525" s="115"/>
      <c r="AY525" s="341"/>
      <c r="AZ525" s="119"/>
      <c r="CD525" s="119"/>
    </row>
    <row r="526" ht="21.0" customHeight="1">
      <c r="A526" s="119"/>
      <c r="B526" s="90"/>
      <c r="C526" s="119"/>
      <c r="D526" s="332"/>
      <c r="E526" s="90"/>
      <c r="F526" s="92"/>
      <c r="G526" s="92"/>
      <c r="H526" s="92"/>
      <c r="I526" s="119"/>
      <c r="J526" s="119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119"/>
      <c r="V526" s="119"/>
      <c r="W526" s="119"/>
      <c r="X526" s="119"/>
      <c r="Y526" s="119"/>
      <c r="Z526" s="23"/>
      <c r="AA526" s="119"/>
      <c r="AB526" s="337"/>
      <c r="AC526" s="115"/>
      <c r="AD526" s="102"/>
      <c r="AE526" s="4"/>
      <c r="AF526" s="103"/>
      <c r="AG526" s="104"/>
      <c r="AH526" s="105"/>
      <c r="AI526" s="106"/>
      <c r="AJ526" s="109"/>
      <c r="AK526" s="111"/>
      <c r="AL526" s="338"/>
      <c r="AM526" s="339"/>
      <c r="AN526" s="340"/>
      <c r="AO526" s="101"/>
      <c r="AP526" s="445"/>
      <c r="AQ526" s="101"/>
      <c r="AR526" s="115"/>
      <c r="AS526" s="341"/>
      <c r="AT526" s="115"/>
      <c r="AU526" s="341"/>
      <c r="AV526" s="115"/>
      <c r="AW526" s="341"/>
      <c r="AX526" s="115"/>
      <c r="AY526" s="341"/>
      <c r="AZ526" s="119"/>
      <c r="CD526" s="119"/>
    </row>
    <row r="527" ht="21.0" customHeight="1">
      <c r="A527" s="119"/>
      <c r="B527" s="90"/>
      <c r="C527" s="119"/>
      <c r="D527" s="332"/>
      <c r="E527" s="90"/>
      <c r="F527" s="92"/>
      <c r="G527" s="92"/>
      <c r="H527" s="92"/>
      <c r="I527" s="119"/>
      <c r="J527" s="119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119"/>
      <c r="V527" s="119"/>
      <c r="W527" s="119"/>
      <c r="X527" s="119"/>
      <c r="Y527" s="119"/>
      <c r="Z527" s="23"/>
      <c r="AA527" s="119"/>
      <c r="AB527" s="337"/>
      <c r="AC527" s="115"/>
      <c r="AD527" s="102"/>
      <c r="AE527" s="4"/>
      <c r="AF527" s="103"/>
      <c r="AG527" s="104"/>
      <c r="AH527" s="105"/>
      <c r="AI527" s="106"/>
      <c r="AJ527" s="109"/>
      <c r="AK527" s="111"/>
      <c r="AL527" s="338"/>
      <c r="AM527" s="339"/>
      <c r="AN527" s="340"/>
      <c r="AO527" s="101"/>
      <c r="AP527" s="445"/>
      <c r="AQ527" s="101"/>
      <c r="AR527" s="115"/>
      <c r="AS527" s="341"/>
      <c r="AT527" s="115"/>
      <c r="AU527" s="341"/>
      <c r="AV527" s="115"/>
      <c r="AW527" s="341"/>
      <c r="AX527" s="115"/>
      <c r="AY527" s="341"/>
      <c r="AZ527" s="119"/>
      <c r="CD527" s="119"/>
    </row>
    <row r="528" ht="21.0" customHeight="1">
      <c r="A528" s="119"/>
      <c r="B528" s="90"/>
      <c r="C528" s="119"/>
      <c r="D528" s="332"/>
      <c r="E528" s="90"/>
      <c r="F528" s="92"/>
      <c r="G528" s="92"/>
      <c r="H528" s="92"/>
      <c r="I528" s="119"/>
      <c r="J528" s="119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119"/>
      <c r="V528" s="119"/>
      <c r="W528" s="119"/>
      <c r="X528" s="119"/>
      <c r="Y528" s="119"/>
      <c r="Z528" s="23"/>
      <c r="AA528" s="119"/>
      <c r="AB528" s="337"/>
      <c r="AC528" s="115"/>
      <c r="AD528" s="102"/>
      <c r="AE528" s="4"/>
      <c r="AF528" s="103"/>
      <c r="AG528" s="104"/>
      <c r="AH528" s="105"/>
      <c r="AI528" s="106"/>
      <c r="AJ528" s="109"/>
      <c r="AK528" s="111"/>
      <c r="AL528" s="338"/>
      <c r="AM528" s="339"/>
      <c r="AN528" s="340"/>
      <c r="AO528" s="101"/>
      <c r="AP528" s="445"/>
      <c r="AQ528" s="101"/>
      <c r="AR528" s="115"/>
      <c r="AS528" s="341"/>
      <c r="AT528" s="115"/>
      <c r="AU528" s="341"/>
      <c r="AV528" s="115"/>
      <c r="AW528" s="341"/>
      <c r="AX528" s="115"/>
      <c r="AY528" s="341"/>
      <c r="AZ528" s="119"/>
      <c r="CD528" s="119"/>
    </row>
    <row r="529" ht="21.0" customHeight="1">
      <c r="A529" s="119"/>
      <c r="B529" s="90"/>
      <c r="C529" s="119"/>
      <c r="D529" s="332"/>
      <c r="E529" s="90"/>
      <c r="F529" s="92"/>
      <c r="G529" s="92"/>
      <c r="H529" s="92"/>
      <c r="I529" s="119"/>
      <c r="J529" s="119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119"/>
      <c r="V529" s="119"/>
      <c r="W529" s="119"/>
      <c r="X529" s="119"/>
      <c r="Y529" s="119"/>
      <c r="Z529" s="23"/>
      <c r="AA529" s="119"/>
      <c r="AB529" s="337"/>
      <c r="AC529" s="115"/>
      <c r="AD529" s="102"/>
      <c r="AE529" s="4"/>
      <c r="AF529" s="103"/>
      <c r="AG529" s="104"/>
      <c r="AH529" s="105"/>
      <c r="AI529" s="106"/>
      <c r="AJ529" s="109"/>
      <c r="AK529" s="111"/>
      <c r="AL529" s="338"/>
      <c r="AM529" s="339"/>
      <c r="AN529" s="340"/>
      <c r="AO529" s="101"/>
      <c r="AP529" s="445"/>
      <c r="AQ529" s="101"/>
      <c r="AR529" s="115"/>
      <c r="AS529" s="341"/>
      <c r="AT529" s="115"/>
      <c r="AU529" s="341"/>
      <c r="AV529" s="115"/>
      <c r="AW529" s="341"/>
      <c r="AX529" s="115"/>
      <c r="AY529" s="341"/>
      <c r="AZ529" s="119"/>
      <c r="CD529" s="119"/>
    </row>
    <row r="530" ht="21.0" customHeight="1">
      <c r="A530" s="119"/>
      <c r="B530" s="90"/>
      <c r="C530" s="119"/>
      <c r="D530" s="332"/>
      <c r="E530" s="90"/>
      <c r="F530" s="92"/>
      <c r="G530" s="92"/>
      <c r="H530" s="92"/>
      <c r="I530" s="119"/>
      <c r="J530" s="119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119"/>
      <c r="V530" s="119"/>
      <c r="W530" s="119"/>
      <c r="X530" s="119"/>
      <c r="Y530" s="119"/>
      <c r="Z530" s="23"/>
      <c r="AA530" s="119"/>
      <c r="AB530" s="337"/>
      <c r="AC530" s="115"/>
      <c r="AD530" s="102"/>
      <c r="AE530" s="4"/>
      <c r="AF530" s="103"/>
      <c r="AG530" s="104"/>
      <c r="AH530" s="105"/>
      <c r="AI530" s="106"/>
      <c r="AJ530" s="109"/>
      <c r="AK530" s="111"/>
      <c r="AL530" s="338"/>
      <c r="AM530" s="339"/>
      <c r="AN530" s="340"/>
      <c r="AO530" s="101"/>
      <c r="AP530" s="445"/>
      <c r="AQ530" s="101"/>
      <c r="AR530" s="115"/>
      <c r="AS530" s="341"/>
      <c r="AT530" s="115"/>
      <c r="AU530" s="341"/>
      <c r="AV530" s="115"/>
      <c r="AW530" s="341"/>
      <c r="AX530" s="115"/>
      <c r="AY530" s="341"/>
      <c r="AZ530" s="119"/>
      <c r="CD530" s="119"/>
    </row>
    <row r="531" ht="21.0" customHeight="1">
      <c r="A531" s="119"/>
      <c r="B531" s="90"/>
      <c r="C531" s="119"/>
      <c r="D531" s="332"/>
      <c r="E531" s="90"/>
      <c r="F531" s="92"/>
      <c r="G531" s="92"/>
      <c r="H531" s="92"/>
      <c r="I531" s="119"/>
      <c r="J531" s="119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119"/>
      <c r="V531" s="119"/>
      <c r="W531" s="119"/>
      <c r="X531" s="119"/>
      <c r="Y531" s="119"/>
      <c r="Z531" s="23"/>
      <c r="AA531" s="119"/>
      <c r="AB531" s="337"/>
      <c r="AC531" s="115"/>
      <c r="AD531" s="102"/>
      <c r="AE531" s="4"/>
      <c r="AF531" s="103"/>
      <c r="AG531" s="104"/>
      <c r="AH531" s="105"/>
      <c r="AI531" s="106"/>
      <c r="AJ531" s="109"/>
      <c r="AK531" s="111"/>
      <c r="AL531" s="338"/>
      <c r="AM531" s="339"/>
      <c r="AN531" s="340"/>
      <c r="AO531" s="101"/>
      <c r="AP531" s="445"/>
      <c r="AQ531" s="101"/>
      <c r="AR531" s="115"/>
      <c r="AS531" s="341"/>
      <c r="AT531" s="115"/>
      <c r="AU531" s="341"/>
      <c r="AV531" s="115"/>
      <c r="AW531" s="341"/>
      <c r="AX531" s="115"/>
      <c r="AY531" s="341"/>
      <c r="AZ531" s="119"/>
      <c r="CD531" s="119"/>
    </row>
    <row r="532" ht="21.0" customHeight="1">
      <c r="A532" s="119"/>
      <c r="B532" s="90"/>
      <c r="C532" s="119"/>
      <c r="D532" s="332"/>
      <c r="E532" s="90"/>
      <c r="F532" s="92"/>
      <c r="G532" s="92"/>
      <c r="H532" s="92"/>
      <c r="I532" s="119"/>
      <c r="J532" s="119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119"/>
      <c r="V532" s="119"/>
      <c r="W532" s="119"/>
      <c r="X532" s="119"/>
      <c r="Y532" s="119"/>
      <c r="Z532" s="23"/>
      <c r="AA532" s="119"/>
      <c r="AB532" s="337"/>
      <c r="AC532" s="115"/>
      <c r="AD532" s="102"/>
      <c r="AE532" s="4"/>
      <c r="AF532" s="103"/>
      <c r="AG532" s="104"/>
      <c r="AH532" s="105"/>
      <c r="AI532" s="106"/>
      <c r="AJ532" s="109"/>
      <c r="AK532" s="111"/>
      <c r="AL532" s="338"/>
      <c r="AM532" s="339"/>
      <c r="AN532" s="340"/>
      <c r="AO532" s="101"/>
      <c r="AP532" s="445"/>
      <c r="AQ532" s="101"/>
      <c r="AR532" s="115"/>
      <c r="AS532" s="341"/>
      <c r="AT532" s="115"/>
      <c r="AU532" s="341"/>
      <c r="AV532" s="115"/>
      <c r="AW532" s="341"/>
      <c r="AX532" s="115"/>
      <c r="AY532" s="341"/>
      <c r="AZ532" s="119"/>
      <c r="CD532" s="119"/>
    </row>
    <row r="533" ht="21.0" customHeight="1">
      <c r="A533" s="119"/>
      <c r="B533" s="90"/>
      <c r="C533" s="119"/>
      <c r="D533" s="332"/>
      <c r="E533" s="90"/>
      <c r="F533" s="92"/>
      <c r="G533" s="92"/>
      <c r="H533" s="92"/>
      <c r="I533" s="119"/>
      <c r="J533" s="119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119"/>
      <c r="V533" s="119"/>
      <c r="W533" s="119"/>
      <c r="X533" s="119"/>
      <c r="Y533" s="119"/>
      <c r="Z533" s="23"/>
      <c r="AA533" s="119"/>
      <c r="AB533" s="337"/>
      <c r="AC533" s="115"/>
      <c r="AD533" s="102"/>
      <c r="AE533" s="4"/>
      <c r="AF533" s="103"/>
      <c r="AG533" s="104"/>
      <c r="AH533" s="105"/>
      <c r="AI533" s="106"/>
      <c r="AJ533" s="109"/>
      <c r="AK533" s="111"/>
      <c r="AL533" s="338"/>
      <c r="AM533" s="339"/>
      <c r="AN533" s="340"/>
      <c r="AO533" s="101"/>
      <c r="AP533" s="445"/>
      <c r="AQ533" s="101"/>
      <c r="AR533" s="115"/>
      <c r="AS533" s="341"/>
      <c r="AT533" s="115"/>
      <c r="AU533" s="341"/>
      <c r="AV533" s="115"/>
      <c r="AW533" s="341"/>
      <c r="AX533" s="115"/>
      <c r="AY533" s="341"/>
      <c r="AZ533" s="119"/>
      <c r="CD533" s="119"/>
    </row>
    <row r="534" ht="21.0" customHeight="1">
      <c r="A534" s="119"/>
      <c r="B534" s="90"/>
      <c r="C534" s="119"/>
      <c r="D534" s="332"/>
      <c r="E534" s="90"/>
      <c r="F534" s="92"/>
      <c r="G534" s="92"/>
      <c r="H534" s="92"/>
      <c r="I534" s="119"/>
      <c r="J534" s="119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119"/>
      <c r="V534" s="119"/>
      <c r="W534" s="119"/>
      <c r="X534" s="119"/>
      <c r="Y534" s="119"/>
      <c r="Z534" s="23"/>
      <c r="AA534" s="119"/>
      <c r="AB534" s="337"/>
      <c r="AC534" s="115"/>
      <c r="AD534" s="102"/>
      <c r="AE534" s="4"/>
      <c r="AF534" s="103"/>
      <c r="AG534" s="104"/>
      <c r="AH534" s="105"/>
      <c r="AI534" s="106"/>
      <c r="AJ534" s="109"/>
      <c r="AK534" s="111"/>
      <c r="AL534" s="338"/>
      <c r="AM534" s="339"/>
      <c r="AN534" s="340"/>
      <c r="AO534" s="101"/>
      <c r="AP534" s="445"/>
      <c r="AQ534" s="101"/>
      <c r="AR534" s="115"/>
      <c r="AS534" s="341"/>
      <c r="AT534" s="115"/>
      <c r="AU534" s="341"/>
      <c r="AV534" s="115"/>
      <c r="AW534" s="341"/>
      <c r="AX534" s="115"/>
      <c r="AY534" s="341"/>
      <c r="AZ534" s="119"/>
      <c r="CD534" s="119"/>
    </row>
    <row r="535" ht="21.0" customHeight="1">
      <c r="A535" s="119"/>
      <c r="B535" s="90"/>
      <c r="C535" s="119"/>
      <c r="D535" s="332"/>
      <c r="E535" s="90"/>
      <c r="F535" s="92"/>
      <c r="G535" s="92"/>
      <c r="H535" s="92"/>
      <c r="I535" s="119"/>
      <c r="J535" s="119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119"/>
      <c r="V535" s="119"/>
      <c r="W535" s="119"/>
      <c r="X535" s="119"/>
      <c r="Y535" s="119"/>
      <c r="Z535" s="23"/>
      <c r="AA535" s="119"/>
      <c r="AB535" s="337"/>
      <c r="AC535" s="115"/>
      <c r="AD535" s="102"/>
      <c r="AE535" s="4"/>
      <c r="AF535" s="103"/>
      <c r="AG535" s="104"/>
      <c r="AH535" s="105"/>
      <c r="AI535" s="106"/>
      <c r="AJ535" s="109"/>
      <c r="AK535" s="111"/>
      <c r="AL535" s="338"/>
      <c r="AM535" s="339"/>
      <c r="AN535" s="340"/>
      <c r="AO535" s="101"/>
      <c r="AP535" s="445"/>
      <c r="AQ535" s="101"/>
      <c r="AR535" s="115"/>
      <c r="AS535" s="341"/>
      <c r="AT535" s="115"/>
      <c r="AU535" s="341"/>
      <c r="AV535" s="115"/>
      <c r="AW535" s="341"/>
      <c r="AX535" s="115"/>
      <c r="AY535" s="341"/>
      <c r="AZ535" s="119"/>
      <c r="CD535" s="119"/>
    </row>
    <row r="536" ht="21.0" customHeight="1">
      <c r="A536" s="119"/>
      <c r="B536" s="90"/>
      <c r="C536" s="119"/>
      <c r="D536" s="332"/>
      <c r="E536" s="90"/>
      <c r="F536" s="92"/>
      <c r="G536" s="92"/>
      <c r="H536" s="92"/>
      <c r="I536" s="119"/>
      <c r="J536" s="119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119"/>
      <c r="V536" s="119"/>
      <c r="W536" s="119"/>
      <c r="X536" s="119"/>
      <c r="Y536" s="119"/>
      <c r="Z536" s="23"/>
      <c r="AA536" s="119"/>
      <c r="AB536" s="337"/>
      <c r="AC536" s="115"/>
      <c r="AD536" s="102"/>
      <c r="AE536" s="4"/>
      <c r="AF536" s="103"/>
      <c r="AG536" s="104"/>
      <c r="AH536" s="105"/>
      <c r="AI536" s="106"/>
      <c r="AJ536" s="109"/>
      <c r="AK536" s="111"/>
      <c r="AL536" s="338"/>
      <c r="AM536" s="339"/>
      <c r="AN536" s="340"/>
      <c r="AO536" s="101"/>
      <c r="AP536" s="445"/>
      <c r="AQ536" s="101"/>
      <c r="AR536" s="115"/>
      <c r="AS536" s="341"/>
      <c r="AT536" s="115"/>
      <c r="AU536" s="341"/>
      <c r="AV536" s="115"/>
      <c r="AW536" s="341"/>
      <c r="AX536" s="115"/>
      <c r="AY536" s="341"/>
      <c r="AZ536" s="119"/>
      <c r="CD536" s="119"/>
    </row>
    <row r="537" ht="21.0" customHeight="1">
      <c r="A537" s="119"/>
      <c r="B537" s="90"/>
      <c r="C537" s="119"/>
      <c r="D537" s="332"/>
      <c r="E537" s="90"/>
      <c r="F537" s="92"/>
      <c r="G537" s="92"/>
      <c r="H537" s="92"/>
      <c r="I537" s="119"/>
      <c r="J537" s="119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119"/>
      <c r="V537" s="119"/>
      <c r="W537" s="119"/>
      <c r="X537" s="119"/>
      <c r="Y537" s="119"/>
      <c r="Z537" s="23"/>
      <c r="AA537" s="119"/>
      <c r="AB537" s="337"/>
      <c r="AC537" s="115"/>
      <c r="AD537" s="102"/>
      <c r="AE537" s="4"/>
      <c r="AF537" s="103"/>
      <c r="AG537" s="104"/>
      <c r="AH537" s="105"/>
      <c r="AI537" s="106"/>
      <c r="AJ537" s="109"/>
      <c r="AK537" s="111"/>
      <c r="AL537" s="338"/>
      <c r="AM537" s="339"/>
      <c r="AN537" s="340"/>
      <c r="AO537" s="101"/>
      <c r="AP537" s="445"/>
      <c r="AQ537" s="101"/>
      <c r="AR537" s="115"/>
      <c r="AS537" s="341"/>
      <c r="AT537" s="115"/>
      <c r="AU537" s="341"/>
      <c r="AV537" s="115"/>
      <c r="AW537" s="341"/>
      <c r="AX537" s="115"/>
      <c r="AY537" s="341"/>
      <c r="AZ537" s="119"/>
      <c r="CD537" s="119"/>
    </row>
    <row r="538" ht="21.0" customHeight="1">
      <c r="A538" s="119"/>
      <c r="B538" s="90"/>
      <c r="C538" s="119"/>
      <c r="D538" s="332"/>
      <c r="E538" s="90"/>
      <c r="F538" s="92"/>
      <c r="G538" s="92"/>
      <c r="H538" s="92"/>
      <c r="I538" s="119"/>
      <c r="J538" s="119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119"/>
      <c r="V538" s="119"/>
      <c r="W538" s="119"/>
      <c r="X538" s="119"/>
      <c r="Y538" s="119"/>
      <c r="Z538" s="23"/>
      <c r="AA538" s="119"/>
      <c r="AB538" s="337"/>
      <c r="AC538" s="115"/>
      <c r="AD538" s="102"/>
      <c r="AE538" s="4"/>
      <c r="AF538" s="103"/>
      <c r="AG538" s="104"/>
      <c r="AH538" s="105"/>
      <c r="AI538" s="106"/>
      <c r="AJ538" s="109"/>
      <c r="AK538" s="111"/>
      <c r="AL538" s="338"/>
      <c r="AM538" s="339"/>
      <c r="AN538" s="340"/>
      <c r="AO538" s="101"/>
      <c r="AP538" s="445"/>
      <c r="AQ538" s="101"/>
      <c r="AR538" s="115"/>
      <c r="AS538" s="341"/>
      <c r="AT538" s="115"/>
      <c r="AU538" s="341"/>
      <c r="AV538" s="115"/>
      <c r="AW538" s="341"/>
      <c r="AX538" s="115"/>
      <c r="AY538" s="341"/>
      <c r="AZ538" s="119"/>
      <c r="CD538" s="119"/>
    </row>
    <row r="539" ht="21.0" customHeight="1">
      <c r="A539" s="119"/>
      <c r="B539" s="90"/>
      <c r="C539" s="119"/>
      <c r="D539" s="332"/>
      <c r="E539" s="90"/>
      <c r="F539" s="92"/>
      <c r="G539" s="92"/>
      <c r="H539" s="92"/>
      <c r="I539" s="119"/>
      <c r="J539" s="119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119"/>
      <c r="V539" s="119"/>
      <c r="W539" s="119"/>
      <c r="X539" s="119"/>
      <c r="Y539" s="119"/>
      <c r="Z539" s="23"/>
      <c r="AA539" s="119"/>
      <c r="AB539" s="337"/>
      <c r="AC539" s="115"/>
      <c r="AD539" s="102"/>
      <c r="AE539" s="4"/>
      <c r="AF539" s="103"/>
      <c r="AG539" s="104"/>
      <c r="AH539" s="105"/>
      <c r="AI539" s="106"/>
      <c r="AJ539" s="109"/>
      <c r="AK539" s="111"/>
      <c r="AL539" s="338"/>
      <c r="AM539" s="339"/>
      <c r="AN539" s="340"/>
      <c r="AO539" s="101"/>
      <c r="AP539" s="445"/>
      <c r="AQ539" s="101"/>
      <c r="AR539" s="115"/>
      <c r="AS539" s="341"/>
      <c r="AT539" s="115"/>
      <c r="AU539" s="341"/>
      <c r="AV539" s="115"/>
      <c r="AW539" s="341"/>
      <c r="AX539" s="115"/>
      <c r="AY539" s="341"/>
      <c r="AZ539" s="119"/>
      <c r="CD539" s="119"/>
    </row>
    <row r="540" ht="21.0" customHeight="1">
      <c r="A540" s="119"/>
      <c r="B540" s="90"/>
      <c r="C540" s="119"/>
      <c r="D540" s="332"/>
      <c r="E540" s="90"/>
      <c r="F540" s="92"/>
      <c r="G540" s="92"/>
      <c r="H540" s="92"/>
      <c r="I540" s="119"/>
      <c r="J540" s="119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119"/>
      <c r="V540" s="119"/>
      <c r="W540" s="119"/>
      <c r="X540" s="119"/>
      <c r="Y540" s="119"/>
      <c r="Z540" s="23"/>
      <c r="AA540" s="119"/>
      <c r="AB540" s="337"/>
      <c r="AC540" s="115"/>
      <c r="AD540" s="102"/>
      <c r="AE540" s="4"/>
      <c r="AF540" s="103"/>
      <c r="AG540" s="104"/>
      <c r="AH540" s="105"/>
      <c r="AI540" s="106"/>
      <c r="AJ540" s="109"/>
      <c r="AK540" s="111"/>
      <c r="AL540" s="338"/>
      <c r="AM540" s="339"/>
      <c r="AN540" s="340"/>
      <c r="AO540" s="101"/>
      <c r="AP540" s="445"/>
      <c r="AQ540" s="101"/>
      <c r="AR540" s="115"/>
      <c r="AS540" s="341"/>
      <c r="AT540" s="115"/>
      <c r="AU540" s="341"/>
      <c r="AV540" s="115"/>
      <c r="AW540" s="341"/>
      <c r="AX540" s="115"/>
      <c r="AY540" s="341"/>
      <c r="AZ540" s="119"/>
      <c r="CD540" s="119"/>
    </row>
    <row r="541" ht="21.0" customHeight="1">
      <c r="A541" s="119"/>
      <c r="B541" s="90"/>
      <c r="C541" s="119"/>
      <c r="D541" s="332"/>
      <c r="E541" s="90"/>
      <c r="F541" s="92"/>
      <c r="G541" s="92"/>
      <c r="H541" s="92"/>
      <c r="I541" s="119"/>
      <c r="J541" s="119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119"/>
      <c r="V541" s="119"/>
      <c r="W541" s="119"/>
      <c r="X541" s="119"/>
      <c r="Y541" s="119"/>
      <c r="Z541" s="23"/>
      <c r="AA541" s="119"/>
      <c r="AB541" s="337"/>
      <c r="AC541" s="115"/>
      <c r="AD541" s="102"/>
      <c r="AE541" s="4"/>
      <c r="AF541" s="103"/>
      <c r="AG541" s="104"/>
      <c r="AH541" s="105"/>
      <c r="AI541" s="106"/>
      <c r="AJ541" s="109"/>
      <c r="AK541" s="111"/>
      <c r="AL541" s="338"/>
      <c r="AM541" s="339"/>
      <c r="AN541" s="340"/>
      <c r="AO541" s="101"/>
      <c r="AP541" s="445"/>
      <c r="AQ541" s="101"/>
      <c r="AR541" s="115"/>
      <c r="AS541" s="341"/>
      <c r="AT541" s="115"/>
      <c r="AU541" s="341"/>
      <c r="AV541" s="115"/>
      <c r="AW541" s="341"/>
      <c r="AX541" s="115"/>
      <c r="AY541" s="341"/>
      <c r="AZ541" s="119"/>
      <c r="CD541" s="119"/>
    </row>
    <row r="542" ht="21.0" customHeight="1">
      <c r="A542" s="119"/>
      <c r="B542" s="90"/>
      <c r="C542" s="119"/>
      <c r="D542" s="332"/>
      <c r="E542" s="90"/>
      <c r="F542" s="92"/>
      <c r="G542" s="92"/>
      <c r="H542" s="92"/>
      <c r="I542" s="119"/>
      <c r="J542" s="119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119"/>
      <c r="V542" s="119"/>
      <c r="W542" s="119"/>
      <c r="X542" s="119"/>
      <c r="Y542" s="119"/>
      <c r="Z542" s="23"/>
      <c r="AA542" s="119"/>
      <c r="AB542" s="337"/>
      <c r="AC542" s="115"/>
      <c r="AD542" s="102"/>
      <c r="AE542" s="4"/>
      <c r="AF542" s="103"/>
      <c r="AG542" s="104"/>
      <c r="AH542" s="105"/>
      <c r="AI542" s="106"/>
      <c r="AJ542" s="109"/>
      <c r="AK542" s="111"/>
      <c r="AL542" s="338"/>
      <c r="AM542" s="339"/>
      <c r="AN542" s="340"/>
      <c r="AO542" s="101"/>
      <c r="AP542" s="445"/>
      <c r="AQ542" s="101"/>
      <c r="AR542" s="115"/>
      <c r="AS542" s="341"/>
      <c r="AT542" s="115"/>
      <c r="AU542" s="341"/>
      <c r="AV542" s="115"/>
      <c r="AW542" s="341"/>
      <c r="AX542" s="115"/>
      <c r="AY542" s="341"/>
      <c r="AZ542" s="119"/>
      <c r="CD542" s="119"/>
    </row>
    <row r="543" ht="21.0" customHeight="1">
      <c r="A543" s="119"/>
      <c r="B543" s="90"/>
      <c r="C543" s="119"/>
      <c r="D543" s="332"/>
      <c r="E543" s="90"/>
      <c r="F543" s="92"/>
      <c r="G543" s="92"/>
      <c r="H543" s="92"/>
      <c r="I543" s="119"/>
      <c r="J543" s="119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119"/>
      <c r="V543" s="119"/>
      <c r="W543" s="119"/>
      <c r="X543" s="119"/>
      <c r="Y543" s="119"/>
      <c r="Z543" s="23"/>
      <c r="AA543" s="119"/>
      <c r="AB543" s="337"/>
      <c r="AC543" s="115"/>
      <c r="AD543" s="102"/>
      <c r="AE543" s="4"/>
      <c r="AF543" s="103"/>
      <c r="AG543" s="104"/>
      <c r="AH543" s="105"/>
      <c r="AI543" s="106"/>
      <c r="AJ543" s="109"/>
      <c r="AK543" s="111"/>
      <c r="AL543" s="338"/>
      <c r="AM543" s="339"/>
      <c r="AN543" s="340"/>
      <c r="AO543" s="101"/>
      <c r="AP543" s="445"/>
      <c r="AQ543" s="101"/>
      <c r="AR543" s="115"/>
      <c r="AS543" s="341"/>
      <c r="AT543" s="115"/>
      <c r="AU543" s="341"/>
      <c r="AV543" s="115"/>
      <c r="AW543" s="341"/>
      <c r="AX543" s="115"/>
      <c r="AY543" s="341"/>
      <c r="AZ543" s="119"/>
      <c r="CD543" s="119"/>
    </row>
    <row r="544" ht="21.0" customHeight="1">
      <c r="A544" s="119"/>
      <c r="B544" s="90"/>
      <c r="C544" s="119"/>
      <c r="D544" s="332"/>
      <c r="E544" s="90"/>
      <c r="F544" s="92"/>
      <c r="G544" s="92"/>
      <c r="H544" s="92"/>
      <c r="I544" s="119"/>
      <c r="J544" s="119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119"/>
      <c r="V544" s="119"/>
      <c r="W544" s="119"/>
      <c r="X544" s="119"/>
      <c r="Y544" s="119"/>
      <c r="Z544" s="23"/>
      <c r="AA544" s="119"/>
      <c r="AB544" s="337"/>
      <c r="AC544" s="115"/>
      <c r="AD544" s="102"/>
      <c r="AE544" s="4"/>
      <c r="AF544" s="103"/>
      <c r="AG544" s="104"/>
      <c r="AH544" s="105"/>
      <c r="AI544" s="106"/>
      <c r="AJ544" s="109"/>
      <c r="AK544" s="111"/>
      <c r="AL544" s="338"/>
      <c r="AM544" s="339"/>
      <c r="AN544" s="340"/>
      <c r="AO544" s="101"/>
      <c r="AP544" s="445"/>
      <c r="AQ544" s="101"/>
      <c r="AR544" s="115"/>
      <c r="AS544" s="341"/>
      <c r="AT544" s="115"/>
      <c r="AU544" s="341"/>
      <c r="AV544" s="115"/>
      <c r="AW544" s="341"/>
      <c r="AX544" s="115"/>
      <c r="AY544" s="341"/>
      <c r="AZ544" s="119"/>
      <c r="CD544" s="119"/>
    </row>
    <row r="545" ht="21.0" customHeight="1">
      <c r="A545" s="119"/>
      <c r="B545" s="90"/>
      <c r="C545" s="119"/>
      <c r="D545" s="332"/>
      <c r="E545" s="90"/>
      <c r="F545" s="92"/>
      <c r="G545" s="92"/>
      <c r="H545" s="92"/>
      <c r="I545" s="119"/>
      <c r="J545" s="119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119"/>
      <c r="V545" s="119"/>
      <c r="W545" s="119"/>
      <c r="X545" s="119"/>
      <c r="Y545" s="119"/>
      <c r="Z545" s="23"/>
      <c r="AA545" s="119"/>
      <c r="AB545" s="337"/>
      <c r="AC545" s="115"/>
      <c r="AD545" s="102"/>
      <c r="AE545" s="4"/>
      <c r="AF545" s="103"/>
      <c r="AG545" s="104"/>
      <c r="AH545" s="105"/>
      <c r="AI545" s="106"/>
      <c r="AJ545" s="109"/>
      <c r="AK545" s="111"/>
      <c r="AL545" s="338"/>
      <c r="AM545" s="339"/>
      <c r="AN545" s="340"/>
      <c r="AO545" s="101"/>
      <c r="AP545" s="445"/>
      <c r="AQ545" s="101"/>
      <c r="AR545" s="115"/>
      <c r="AS545" s="341"/>
      <c r="AT545" s="115"/>
      <c r="AU545" s="341"/>
      <c r="AV545" s="115"/>
      <c r="AW545" s="341"/>
      <c r="AX545" s="115"/>
      <c r="AY545" s="341"/>
      <c r="AZ545" s="119"/>
      <c r="CD545" s="119"/>
    </row>
    <row r="546" ht="21.0" customHeight="1">
      <c r="A546" s="119"/>
      <c r="B546" s="90"/>
      <c r="C546" s="119"/>
      <c r="D546" s="332"/>
      <c r="E546" s="90"/>
      <c r="F546" s="92"/>
      <c r="G546" s="92"/>
      <c r="H546" s="92"/>
      <c r="I546" s="119"/>
      <c r="J546" s="119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119"/>
      <c r="V546" s="119"/>
      <c r="W546" s="119"/>
      <c r="X546" s="119"/>
      <c r="Y546" s="119"/>
      <c r="Z546" s="23"/>
      <c r="AA546" s="119"/>
      <c r="AB546" s="337"/>
      <c r="AC546" s="115"/>
      <c r="AD546" s="102"/>
      <c r="AE546" s="4"/>
      <c r="AF546" s="103"/>
      <c r="AG546" s="104"/>
      <c r="AH546" s="105"/>
      <c r="AI546" s="106"/>
      <c r="AJ546" s="109"/>
      <c r="AK546" s="111"/>
      <c r="AL546" s="338"/>
      <c r="AM546" s="339"/>
      <c r="AN546" s="340"/>
      <c r="AO546" s="101"/>
      <c r="AP546" s="445"/>
      <c r="AQ546" s="101"/>
      <c r="AR546" s="115"/>
      <c r="AS546" s="341"/>
      <c r="AT546" s="115"/>
      <c r="AU546" s="341"/>
      <c r="AV546" s="115"/>
      <c r="AW546" s="341"/>
      <c r="AX546" s="115"/>
      <c r="AY546" s="341"/>
      <c r="AZ546" s="119"/>
      <c r="CD546" s="119"/>
    </row>
    <row r="547" ht="21.0" customHeight="1">
      <c r="A547" s="119"/>
      <c r="B547" s="90"/>
      <c r="C547" s="119"/>
      <c r="D547" s="332"/>
      <c r="E547" s="90"/>
      <c r="F547" s="92"/>
      <c r="G547" s="92"/>
      <c r="H547" s="92"/>
      <c r="I547" s="119"/>
      <c r="J547" s="119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119"/>
      <c r="V547" s="119"/>
      <c r="W547" s="119"/>
      <c r="X547" s="119"/>
      <c r="Y547" s="119"/>
      <c r="Z547" s="23"/>
      <c r="AA547" s="119"/>
      <c r="AB547" s="337"/>
      <c r="AC547" s="115"/>
      <c r="AD547" s="102"/>
      <c r="AE547" s="4"/>
      <c r="AF547" s="103"/>
      <c r="AG547" s="104"/>
      <c r="AH547" s="105"/>
      <c r="AI547" s="106"/>
      <c r="AJ547" s="109"/>
      <c r="AK547" s="111"/>
      <c r="AL547" s="338"/>
      <c r="AM547" s="339"/>
      <c r="AN547" s="340"/>
      <c r="AO547" s="101"/>
      <c r="AP547" s="445"/>
      <c r="AQ547" s="101"/>
      <c r="AR547" s="115"/>
      <c r="AS547" s="341"/>
      <c r="AT547" s="115"/>
      <c r="AU547" s="341"/>
      <c r="AV547" s="115"/>
      <c r="AW547" s="341"/>
      <c r="AX547" s="115"/>
      <c r="AY547" s="341"/>
      <c r="AZ547" s="119"/>
      <c r="CD547" s="119"/>
    </row>
    <row r="548" ht="21.0" customHeight="1">
      <c r="A548" s="119"/>
      <c r="B548" s="90"/>
      <c r="C548" s="119"/>
      <c r="D548" s="332"/>
      <c r="E548" s="90"/>
      <c r="F548" s="92"/>
      <c r="G548" s="92"/>
      <c r="H548" s="92"/>
      <c r="I548" s="119"/>
      <c r="J548" s="119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119"/>
      <c r="V548" s="119"/>
      <c r="W548" s="119"/>
      <c r="X548" s="119"/>
      <c r="Y548" s="119"/>
      <c r="Z548" s="23"/>
      <c r="AA548" s="119"/>
      <c r="AB548" s="337"/>
      <c r="AC548" s="115"/>
      <c r="AD548" s="102"/>
      <c r="AE548" s="4"/>
      <c r="AF548" s="103"/>
      <c r="AG548" s="104"/>
      <c r="AH548" s="105"/>
      <c r="AI548" s="106"/>
      <c r="AJ548" s="109"/>
      <c r="AK548" s="111"/>
      <c r="AL548" s="338"/>
      <c r="AM548" s="339"/>
      <c r="AN548" s="340"/>
      <c r="AO548" s="101"/>
      <c r="AP548" s="445"/>
      <c r="AQ548" s="101"/>
      <c r="AR548" s="115"/>
      <c r="AS548" s="341"/>
      <c r="AT548" s="115"/>
      <c r="AU548" s="341"/>
      <c r="AV548" s="115"/>
      <c r="AW548" s="341"/>
      <c r="AX548" s="115"/>
      <c r="AY548" s="341"/>
      <c r="AZ548" s="119"/>
      <c r="CD548" s="119"/>
    </row>
    <row r="549" ht="21.0" customHeight="1">
      <c r="A549" s="119"/>
      <c r="B549" s="90"/>
      <c r="C549" s="119"/>
      <c r="D549" s="332"/>
      <c r="E549" s="90"/>
      <c r="F549" s="92"/>
      <c r="G549" s="92"/>
      <c r="H549" s="92"/>
      <c r="I549" s="119"/>
      <c r="J549" s="119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119"/>
      <c r="V549" s="119"/>
      <c r="W549" s="119"/>
      <c r="X549" s="119"/>
      <c r="Y549" s="119"/>
      <c r="Z549" s="23"/>
      <c r="AA549" s="119"/>
      <c r="AB549" s="337"/>
      <c r="AC549" s="115"/>
      <c r="AD549" s="102"/>
      <c r="AE549" s="4"/>
      <c r="AF549" s="103"/>
      <c r="AG549" s="104"/>
      <c r="AH549" s="105"/>
      <c r="AI549" s="106"/>
      <c r="AJ549" s="109"/>
      <c r="AK549" s="111"/>
      <c r="AL549" s="338"/>
      <c r="AM549" s="339"/>
      <c r="AN549" s="340"/>
      <c r="AO549" s="101"/>
      <c r="AP549" s="445"/>
      <c r="AQ549" s="101"/>
      <c r="AR549" s="115"/>
      <c r="AS549" s="341"/>
      <c r="AT549" s="115"/>
      <c r="AU549" s="341"/>
      <c r="AV549" s="115"/>
      <c r="AW549" s="341"/>
      <c r="AX549" s="115"/>
      <c r="AY549" s="341"/>
      <c r="AZ549" s="119"/>
      <c r="CD549" s="119"/>
    </row>
    <row r="550" ht="21.0" customHeight="1">
      <c r="A550" s="119"/>
      <c r="B550" s="90"/>
      <c r="C550" s="119"/>
      <c r="D550" s="332"/>
      <c r="E550" s="90"/>
      <c r="F550" s="92"/>
      <c r="G550" s="92"/>
      <c r="H550" s="92"/>
      <c r="I550" s="119"/>
      <c r="J550" s="119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119"/>
      <c r="V550" s="119"/>
      <c r="W550" s="119"/>
      <c r="X550" s="119"/>
      <c r="Y550" s="119"/>
      <c r="Z550" s="23"/>
      <c r="AA550" s="119"/>
      <c r="AB550" s="337"/>
      <c r="AC550" s="115"/>
      <c r="AD550" s="102"/>
      <c r="AE550" s="4"/>
      <c r="AF550" s="103"/>
      <c r="AG550" s="104"/>
      <c r="AH550" s="105"/>
      <c r="AI550" s="106"/>
      <c r="AJ550" s="109"/>
      <c r="AK550" s="111"/>
      <c r="AL550" s="338"/>
      <c r="AM550" s="339"/>
      <c r="AN550" s="340"/>
      <c r="AO550" s="101"/>
      <c r="AP550" s="445"/>
      <c r="AQ550" s="101"/>
      <c r="AR550" s="115"/>
      <c r="AS550" s="341"/>
      <c r="AT550" s="115"/>
      <c r="AU550" s="341"/>
      <c r="AV550" s="115"/>
      <c r="AW550" s="341"/>
      <c r="AX550" s="115"/>
      <c r="AY550" s="341"/>
      <c r="AZ550" s="119"/>
      <c r="CD550" s="119"/>
    </row>
    <row r="551" ht="21.0" customHeight="1">
      <c r="A551" s="119"/>
      <c r="B551" s="90"/>
      <c r="C551" s="119"/>
      <c r="D551" s="332"/>
      <c r="E551" s="90"/>
      <c r="F551" s="92"/>
      <c r="G551" s="92"/>
      <c r="H551" s="92"/>
      <c r="I551" s="119"/>
      <c r="J551" s="119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119"/>
      <c r="V551" s="119"/>
      <c r="W551" s="119"/>
      <c r="X551" s="119"/>
      <c r="Y551" s="119"/>
      <c r="Z551" s="23"/>
      <c r="AA551" s="119"/>
      <c r="AB551" s="337"/>
      <c r="AC551" s="115"/>
      <c r="AD551" s="102"/>
      <c r="AE551" s="4"/>
      <c r="AF551" s="103"/>
      <c r="AG551" s="104"/>
      <c r="AH551" s="105"/>
      <c r="AI551" s="106"/>
      <c r="AJ551" s="109"/>
      <c r="AK551" s="111"/>
      <c r="AL551" s="338"/>
      <c r="AM551" s="339"/>
      <c r="AN551" s="340"/>
      <c r="AO551" s="101"/>
      <c r="AP551" s="445"/>
      <c r="AQ551" s="101"/>
      <c r="AR551" s="115"/>
      <c r="AS551" s="341"/>
      <c r="AT551" s="115"/>
      <c r="AU551" s="341"/>
      <c r="AV551" s="115"/>
      <c r="AW551" s="341"/>
      <c r="AX551" s="115"/>
      <c r="AY551" s="341"/>
      <c r="AZ551" s="119"/>
      <c r="CD551" s="119"/>
    </row>
    <row r="552" ht="21.0" customHeight="1">
      <c r="A552" s="119"/>
      <c r="B552" s="90"/>
      <c r="C552" s="119"/>
      <c r="D552" s="332"/>
      <c r="E552" s="90"/>
      <c r="F552" s="92"/>
      <c r="G552" s="92"/>
      <c r="H552" s="92"/>
      <c r="I552" s="119"/>
      <c r="J552" s="119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119"/>
      <c r="V552" s="119"/>
      <c r="W552" s="119"/>
      <c r="X552" s="119"/>
      <c r="Y552" s="119"/>
      <c r="Z552" s="23"/>
      <c r="AA552" s="119"/>
      <c r="AB552" s="337"/>
      <c r="AC552" s="115"/>
      <c r="AD552" s="102"/>
      <c r="AE552" s="4"/>
      <c r="AF552" s="103"/>
      <c r="AG552" s="104"/>
      <c r="AH552" s="105"/>
      <c r="AI552" s="106"/>
      <c r="AJ552" s="109"/>
      <c r="AK552" s="111"/>
      <c r="AL552" s="338"/>
      <c r="AM552" s="339"/>
      <c r="AN552" s="340"/>
      <c r="AO552" s="101"/>
      <c r="AP552" s="445"/>
      <c r="AQ552" s="101"/>
      <c r="AR552" s="115"/>
      <c r="AS552" s="341"/>
      <c r="AT552" s="115"/>
      <c r="AU552" s="341"/>
      <c r="AV552" s="115"/>
      <c r="AW552" s="341"/>
      <c r="AX552" s="115"/>
      <c r="AY552" s="341"/>
      <c r="AZ552" s="119"/>
      <c r="CD552" s="119"/>
    </row>
    <row r="553" ht="21.0" customHeight="1">
      <c r="A553" s="119"/>
      <c r="B553" s="90"/>
      <c r="C553" s="119"/>
      <c r="D553" s="332"/>
      <c r="E553" s="90"/>
      <c r="F553" s="92"/>
      <c r="G553" s="92"/>
      <c r="H553" s="92"/>
      <c r="I553" s="119"/>
      <c r="J553" s="119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119"/>
      <c r="V553" s="119"/>
      <c r="W553" s="119"/>
      <c r="X553" s="119"/>
      <c r="Y553" s="119"/>
      <c r="Z553" s="23"/>
      <c r="AA553" s="119"/>
      <c r="AB553" s="337"/>
      <c r="AC553" s="115"/>
      <c r="AD553" s="102"/>
      <c r="AE553" s="4"/>
      <c r="AF553" s="103"/>
      <c r="AG553" s="104"/>
      <c r="AH553" s="105"/>
      <c r="AI553" s="106"/>
      <c r="AJ553" s="109"/>
      <c r="AK553" s="111"/>
      <c r="AL553" s="338"/>
      <c r="AM553" s="339"/>
      <c r="AN553" s="340"/>
      <c r="AO553" s="101"/>
      <c r="AP553" s="445"/>
      <c r="AQ553" s="101"/>
      <c r="AR553" s="115"/>
      <c r="AS553" s="341"/>
      <c r="AT553" s="115"/>
      <c r="AU553" s="341"/>
      <c r="AV553" s="115"/>
      <c r="AW553" s="341"/>
      <c r="AX553" s="115"/>
      <c r="AY553" s="341"/>
      <c r="AZ553" s="119"/>
      <c r="CD553" s="119"/>
    </row>
    <row r="554" ht="21.0" customHeight="1">
      <c r="A554" s="119"/>
      <c r="B554" s="90"/>
      <c r="C554" s="119"/>
      <c r="D554" s="332"/>
      <c r="E554" s="90"/>
      <c r="F554" s="92"/>
      <c r="G554" s="92"/>
      <c r="H554" s="92"/>
      <c r="I554" s="119"/>
      <c r="J554" s="119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119"/>
      <c r="V554" s="119"/>
      <c r="W554" s="119"/>
      <c r="X554" s="119"/>
      <c r="Y554" s="119"/>
      <c r="Z554" s="23"/>
      <c r="AA554" s="119"/>
      <c r="AB554" s="337"/>
      <c r="AC554" s="115"/>
      <c r="AD554" s="102"/>
      <c r="AE554" s="4"/>
      <c r="AF554" s="103"/>
      <c r="AG554" s="104"/>
      <c r="AH554" s="105"/>
      <c r="AI554" s="106"/>
      <c r="AJ554" s="109"/>
      <c r="AK554" s="111"/>
      <c r="AL554" s="338"/>
      <c r="AM554" s="339"/>
      <c r="AN554" s="340"/>
      <c r="AO554" s="101"/>
      <c r="AP554" s="445"/>
      <c r="AQ554" s="101"/>
      <c r="AR554" s="115"/>
      <c r="AS554" s="341"/>
      <c r="AT554" s="115"/>
      <c r="AU554" s="341"/>
      <c r="AV554" s="115"/>
      <c r="AW554" s="341"/>
      <c r="AX554" s="115"/>
      <c r="AY554" s="341"/>
      <c r="AZ554" s="119"/>
      <c r="CD554" s="119"/>
    </row>
    <row r="555" ht="21.0" customHeight="1">
      <c r="A555" s="119"/>
      <c r="B555" s="90"/>
      <c r="C555" s="119"/>
      <c r="D555" s="332"/>
      <c r="E555" s="90"/>
      <c r="F555" s="92"/>
      <c r="G555" s="92"/>
      <c r="H555" s="92"/>
      <c r="I555" s="119"/>
      <c r="J555" s="119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119"/>
      <c r="V555" s="119"/>
      <c r="W555" s="119"/>
      <c r="X555" s="119"/>
      <c r="Y555" s="119"/>
      <c r="Z555" s="23"/>
      <c r="AA555" s="119"/>
      <c r="AB555" s="337"/>
      <c r="AC555" s="115"/>
      <c r="AD555" s="102"/>
      <c r="AE555" s="4"/>
      <c r="AF555" s="103"/>
      <c r="AG555" s="104"/>
      <c r="AH555" s="105"/>
      <c r="AI555" s="106"/>
      <c r="AJ555" s="109"/>
      <c r="AK555" s="111"/>
      <c r="AL555" s="338"/>
      <c r="AM555" s="339"/>
      <c r="AN555" s="340"/>
      <c r="AO555" s="101"/>
      <c r="AP555" s="445"/>
      <c r="AQ555" s="101"/>
      <c r="AR555" s="115"/>
      <c r="AS555" s="341"/>
      <c r="AT555" s="115"/>
      <c r="AU555" s="341"/>
      <c r="AV555" s="115"/>
      <c r="AW555" s="341"/>
      <c r="AX555" s="115"/>
      <c r="AY555" s="341"/>
      <c r="AZ555" s="119"/>
      <c r="CD555" s="119"/>
    </row>
    <row r="556" ht="21.0" customHeight="1">
      <c r="A556" s="119"/>
      <c r="B556" s="90"/>
      <c r="C556" s="119"/>
      <c r="D556" s="332"/>
      <c r="E556" s="90"/>
      <c r="F556" s="92"/>
      <c r="G556" s="92"/>
      <c r="H556" s="92"/>
      <c r="I556" s="119"/>
      <c r="J556" s="119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119"/>
      <c r="V556" s="119"/>
      <c r="W556" s="119"/>
      <c r="X556" s="119"/>
      <c r="Y556" s="119"/>
      <c r="Z556" s="23"/>
      <c r="AA556" s="119"/>
      <c r="AB556" s="337"/>
      <c r="AC556" s="115"/>
      <c r="AD556" s="102"/>
      <c r="AE556" s="4"/>
      <c r="AF556" s="103"/>
      <c r="AG556" s="104"/>
      <c r="AH556" s="105"/>
      <c r="AI556" s="106"/>
      <c r="AJ556" s="109"/>
      <c r="AK556" s="111"/>
      <c r="AL556" s="338"/>
      <c r="AM556" s="339"/>
      <c r="AN556" s="340"/>
      <c r="AO556" s="101"/>
      <c r="AP556" s="445"/>
      <c r="AQ556" s="101"/>
      <c r="AR556" s="115"/>
      <c r="AS556" s="341"/>
      <c r="AT556" s="115"/>
      <c r="AU556" s="341"/>
      <c r="AV556" s="115"/>
      <c r="AW556" s="341"/>
      <c r="AX556" s="115"/>
      <c r="AY556" s="341"/>
      <c r="AZ556" s="119"/>
      <c r="CD556" s="119"/>
    </row>
    <row r="557" ht="21.0" customHeight="1">
      <c r="A557" s="119"/>
      <c r="B557" s="90"/>
      <c r="C557" s="119"/>
      <c r="D557" s="332"/>
      <c r="E557" s="90"/>
      <c r="F557" s="92"/>
      <c r="G557" s="92"/>
      <c r="H557" s="92"/>
      <c r="I557" s="119"/>
      <c r="J557" s="119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119"/>
      <c r="V557" s="119"/>
      <c r="W557" s="119"/>
      <c r="X557" s="119"/>
      <c r="Y557" s="119"/>
      <c r="Z557" s="23"/>
      <c r="AA557" s="119"/>
      <c r="AB557" s="337"/>
      <c r="AC557" s="115"/>
      <c r="AD557" s="102"/>
      <c r="AE557" s="4"/>
      <c r="AF557" s="103"/>
      <c r="AG557" s="104"/>
      <c r="AH557" s="105"/>
      <c r="AI557" s="106"/>
      <c r="AJ557" s="109"/>
      <c r="AK557" s="111"/>
      <c r="AL557" s="338"/>
      <c r="AM557" s="339"/>
      <c r="AN557" s="340"/>
      <c r="AO557" s="101"/>
      <c r="AP557" s="445"/>
      <c r="AQ557" s="101"/>
      <c r="AR557" s="115"/>
      <c r="AS557" s="341"/>
      <c r="AT557" s="115"/>
      <c r="AU557" s="341"/>
      <c r="AV557" s="115"/>
      <c r="AW557" s="341"/>
      <c r="AX557" s="115"/>
      <c r="AY557" s="341"/>
      <c r="AZ557" s="119"/>
      <c r="CD557" s="119"/>
    </row>
    <row r="558" ht="21.0" customHeight="1">
      <c r="A558" s="119"/>
      <c r="B558" s="90"/>
      <c r="C558" s="119"/>
      <c r="D558" s="332"/>
      <c r="E558" s="90"/>
      <c r="F558" s="92"/>
      <c r="G558" s="92"/>
      <c r="H558" s="92"/>
      <c r="I558" s="119"/>
      <c r="J558" s="119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119"/>
      <c r="V558" s="119"/>
      <c r="W558" s="119"/>
      <c r="X558" s="119"/>
      <c r="Y558" s="119"/>
      <c r="Z558" s="23"/>
      <c r="AA558" s="119"/>
      <c r="AB558" s="337"/>
      <c r="AC558" s="115"/>
      <c r="AD558" s="102"/>
      <c r="AE558" s="4"/>
      <c r="AF558" s="103"/>
      <c r="AG558" s="104"/>
      <c r="AH558" s="105"/>
      <c r="AI558" s="106"/>
      <c r="AJ558" s="109"/>
      <c r="AK558" s="111"/>
      <c r="AL558" s="338"/>
      <c r="AM558" s="339"/>
      <c r="AN558" s="340"/>
      <c r="AO558" s="101"/>
      <c r="AP558" s="445"/>
      <c r="AQ558" s="101"/>
      <c r="AR558" s="115"/>
      <c r="AS558" s="341"/>
      <c r="AT558" s="115"/>
      <c r="AU558" s="341"/>
      <c r="AV558" s="115"/>
      <c r="AW558" s="341"/>
      <c r="AX558" s="115"/>
      <c r="AY558" s="341"/>
      <c r="AZ558" s="119"/>
      <c r="CD558" s="119"/>
    </row>
    <row r="559" ht="21.0" customHeight="1">
      <c r="A559" s="119"/>
      <c r="B559" s="90"/>
      <c r="C559" s="119"/>
      <c r="D559" s="332"/>
      <c r="E559" s="90"/>
      <c r="F559" s="92"/>
      <c r="G559" s="92"/>
      <c r="H559" s="92"/>
      <c r="I559" s="119"/>
      <c r="J559" s="119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119"/>
      <c r="V559" s="119"/>
      <c r="W559" s="119"/>
      <c r="X559" s="119"/>
      <c r="Y559" s="119"/>
      <c r="Z559" s="23"/>
      <c r="AA559" s="119"/>
      <c r="AB559" s="337"/>
      <c r="AC559" s="115"/>
      <c r="AD559" s="102"/>
      <c r="AE559" s="4"/>
      <c r="AF559" s="103"/>
      <c r="AG559" s="104"/>
      <c r="AH559" s="105"/>
      <c r="AI559" s="106"/>
      <c r="AJ559" s="109"/>
      <c r="AK559" s="111"/>
      <c r="AL559" s="338"/>
      <c r="AM559" s="339"/>
      <c r="AN559" s="340"/>
      <c r="AO559" s="101"/>
      <c r="AP559" s="445"/>
      <c r="AQ559" s="101"/>
      <c r="AR559" s="115"/>
      <c r="AS559" s="341"/>
      <c r="AT559" s="115"/>
      <c r="AU559" s="341"/>
      <c r="AV559" s="115"/>
      <c r="AW559" s="341"/>
      <c r="AX559" s="115"/>
      <c r="AY559" s="341"/>
      <c r="AZ559" s="119"/>
      <c r="CD559" s="119"/>
    </row>
    <row r="560" ht="21.0" customHeight="1">
      <c r="A560" s="119"/>
      <c r="B560" s="90"/>
      <c r="C560" s="119"/>
      <c r="D560" s="332"/>
      <c r="E560" s="90"/>
      <c r="F560" s="92"/>
      <c r="G560" s="92"/>
      <c r="H560" s="92"/>
      <c r="I560" s="119"/>
      <c r="J560" s="119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119"/>
      <c r="V560" s="119"/>
      <c r="W560" s="119"/>
      <c r="X560" s="119"/>
      <c r="Y560" s="119"/>
      <c r="Z560" s="23"/>
      <c r="AA560" s="119"/>
      <c r="AB560" s="337"/>
      <c r="AC560" s="115"/>
      <c r="AD560" s="102"/>
      <c r="AE560" s="4"/>
      <c r="AF560" s="103"/>
      <c r="AG560" s="104"/>
      <c r="AH560" s="105"/>
      <c r="AI560" s="106"/>
      <c r="AJ560" s="109"/>
      <c r="AK560" s="111"/>
      <c r="AL560" s="338"/>
      <c r="AM560" s="339"/>
      <c r="AN560" s="340"/>
      <c r="AO560" s="101"/>
      <c r="AP560" s="445"/>
      <c r="AQ560" s="101"/>
      <c r="AR560" s="115"/>
      <c r="AS560" s="341"/>
      <c r="AT560" s="115"/>
      <c r="AU560" s="341"/>
      <c r="AV560" s="115"/>
      <c r="AW560" s="341"/>
      <c r="AX560" s="115"/>
      <c r="AY560" s="341"/>
      <c r="AZ560" s="119"/>
      <c r="CD560" s="119"/>
    </row>
    <row r="561" ht="21.0" customHeight="1">
      <c r="A561" s="119"/>
      <c r="B561" s="90"/>
      <c r="C561" s="119"/>
      <c r="D561" s="332"/>
      <c r="E561" s="90"/>
      <c r="F561" s="92"/>
      <c r="G561" s="92"/>
      <c r="H561" s="92"/>
      <c r="I561" s="119"/>
      <c r="J561" s="119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119"/>
      <c r="V561" s="119"/>
      <c r="W561" s="119"/>
      <c r="X561" s="119"/>
      <c r="Y561" s="119"/>
      <c r="Z561" s="23"/>
      <c r="AA561" s="119"/>
      <c r="AB561" s="337"/>
      <c r="AC561" s="115"/>
      <c r="AD561" s="102"/>
      <c r="AE561" s="4"/>
      <c r="AF561" s="103"/>
      <c r="AG561" s="104"/>
      <c r="AH561" s="105"/>
      <c r="AI561" s="106"/>
      <c r="AJ561" s="109"/>
      <c r="AK561" s="111"/>
      <c r="AL561" s="338"/>
      <c r="AM561" s="339"/>
      <c r="AN561" s="340"/>
      <c r="AO561" s="101"/>
      <c r="AP561" s="445"/>
      <c r="AQ561" s="101"/>
      <c r="AR561" s="115"/>
      <c r="AS561" s="341"/>
      <c r="AT561" s="115"/>
      <c r="AU561" s="341"/>
      <c r="AV561" s="115"/>
      <c r="AW561" s="341"/>
      <c r="AX561" s="115"/>
      <c r="AY561" s="341"/>
      <c r="AZ561" s="119"/>
      <c r="CD561" s="119"/>
    </row>
    <row r="562" ht="21.0" customHeight="1">
      <c r="A562" s="119"/>
      <c r="B562" s="90"/>
      <c r="C562" s="119"/>
      <c r="D562" s="332"/>
      <c r="E562" s="90"/>
      <c r="F562" s="92"/>
      <c r="G562" s="92"/>
      <c r="H562" s="92"/>
      <c r="I562" s="119"/>
      <c r="J562" s="119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119"/>
      <c r="V562" s="119"/>
      <c r="W562" s="119"/>
      <c r="X562" s="119"/>
      <c r="Y562" s="119"/>
      <c r="Z562" s="23"/>
      <c r="AA562" s="119"/>
      <c r="AB562" s="337"/>
      <c r="AC562" s="115"/>
      <c r="AD562" s="102"/>
      <c r="AE562" s="4"/>
      <c r="AF562" s="103"/>
      <c r="AG562" s="104"/>
      <c r="AH562" s="105"/>
      <c r="AI562" s="106"/>
      <c r="AJ562" s="109"/>
      <c r="AK562" s="111"/>
      <c r="AL562" s="338"/>
      <c r="AM562" s="339"/>
      <c r="AN562" s="340"/>
      <c r="AO562" s="101"/>
      <c r="AP562" s="445"/>
      <c r="AQ562" s="101"/>
      <c r="AR562" s="115"/>
      <c r="AS562" s="341"/>
      <c r="AT562" s="115"/>
      <c r="AU562" s="341"/>
      <c r="AV562" s="115"/>
      <c r="AW562" s="341"/>
      <c r="AX562" s="115"/>
      <c r="AY562" s="341"/>
      <c r="AZ562" s="119"/>
      <c r="CD562" s="119"/>
    </row>
    <row r="563" ht="21.0" customHeight="1">
      <c r="A563" s="119"/>
      <c r="B563" s="90"/>
      <c r="C563" s="119"/>
      <c r="D563" s="332"/>
      <c r="E563" s="90"/>
      <c r="F563" s="92"/>
      <c r="G563" s="92"/>
      <c r="H563" s="92"/>
      <c r="I563" s="119"/>
      <c r="J563" s="119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119"/>
      <c r="V563" s="119"/>
      <c r="W563" s="119"/>
      <c r="X563" s="119"/>
      <c r="Y563" s="119"/>
      <c r="Z563" s="23"/>
      <c r="AA563" s="119"/>
      <c r="AB563" s="337"/>
      <c r="AC563" s="115"/>
      <c r="AD563" s="102"/>
      <c r="AE563" s="4"/>
      <c r="AF563" s="103"/>
      <c r="AG563" s="104"/>
      <c r="AH563" s="105"/>
      <c r="AI563" s="106"/>
      <c r="AJ563" s="109"/>
      <c r="AK563" s="111"/>
      <c r="AL563" s="338"/>
      <c r="AM563" s="339"/>
      <c r="AN563" s="340"/>
      <c r="AO563" s="101"/>
      <c r="AP563" s="445"/>
      <c r="AQ563" s="101"/>
      <c r="AR563" s="115"/>
      <c r="AS563" s="341"/>
      <c r="AT563" s="115"/>
      <c r="AU563" s="341"/>
      <c r="AV563" s="115"/>
      <c r="AW563" s="341"/>
      <c r="AX563" s="115"/>
      <c r="AY563" s="341"/>
      <c r="AZ563" s="119"/>
      <c r="CD563" s="119"/>
    </row>
    <row r="564" ht="21.0" customHeight="1">
      <c r="A564" s="119"/>
      <c r="B564" s="90"/>
      <c r="C564" s="119"/>
      <c r="D564" s="332"/>
      <c r="E564" s="90"/>
      <c r="F564" s="92"/>
      <c r="G564" s="92"/>
      <c r="H564" s="92"/>
      <c r="I564" s="119"/>
      <c r="J564" s="119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119"/>
      <c r="V564" s="119"/>
      <c r="W564" s="119"/>
      <c r="X564" s="119"/>
      <c r="Y564" s="119"/>
      <c r="Z564" s="23"/>
      <c r="AA564" s="119"/>
      <c r="AB564" s="337"/>
      <c r="AC564" s="115"/>
      <c r="AD564" s="102"/>
      <c r="AE564" s="4"/>
      <c r="AF564" s="103"/>
      <c r="AG564" s="104"/>
      <c r="AH564" s="105"/>
      <c r="AI564" s="106"/>
      <c r="AJ564" s="109"/>
      <c r="AK564" s="111"/>
      <c r="AL564" s="338"/>
      <c r="AM564" s="339"/>
      <c r="AN564" s="340"/>
      <c r="AO564" s="101"/>
      <c r="AP564" s="445"/>
      <c r="AQ564" s="101"/>
      <c r="AR564" s="115"/>
      <c r="AS564" s="341"/>
      <c r="AT564" s="115"/>
      <c r="AU564" s="341"/>
      <c r="AV564" s="115"/>
      <c r="AW564" s="341"/>
      <c r="AX564" s="115"/>
      <c r="AY564" s="341"/>
      <c r="AZ564" s="119"/>
      <c r="CD564" s="119"/>
    </row>
    <row r="565" ht="21.0" customHeight="1">
      <c r="A565" s="119"/>
      <c r="B565" s="90"/>
      <c r="C565" s="119"/>
      <c r="D565" s="332"/>
      <c r="E565" s="90"/>
      <c r="F565" s="92"/>
      <c r="G565" s="92"/>
      <c r="H565" s="92"/>
      <c r="I565" s="119"/>
      <c r="J565" s="119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119"/>
      <c r="V565" s="119"/>
      <c r="W565" s="119"/>
      <c r="X565" s="119"/>
      <c r="Y565" s="119"/>
      <c r="Z565" s="23"/>
      <c r="AA565" s="119"/>
      <c r="AB565" s="337"/>
      <c r="AC565" s="115"/>
      <c r="AD565" s="102"/>
      <c r="AE565" s="4"/>
      <c r="AF565" s="103"/>
      <c r="AG565" s="104"/>
      <c r="AH565" s="105"/>
      <c r="AI565" s="106"/>
      <c r="AJ565" s="109"/>
      <c r="AK565" s="111"/>
      <c r="AL565" s="338"/>
      <c r="AM565" s="339"/>
      <c r="AN565" s="340"/>
      <c r="AO565" s="101"/>
      <c r="AP565" s="445"/>
      <c r="AQ565" s="101"/>
      <c r="AR565" s="115"/>
      <c r="AS565" s="341"/>
      <c r="AT565" s="115"/>
      <c r="AU565" s="341"/>
      <c r="AV565" s="115"/>
      <c r="AW565" s="341"/>
      <c r="AX565" s="115"/>
      <c r="AY565" s="341"/>
      <c r="AZ565" s="119"/>
      <c r="CD565" s="119"/>
    </row>
    <row r="566" ht="21.0" customHeight="1">
      <c r="A566" s="119"/>
      <c r="B566" s="90"/>
      <c r="C566" s="119"/>
      <c r="D566" s="332"/>
      <c r="E566" s="90"/>
      <c r="F566" s="92"/>
      <c r="G566" s="92"/>
      <c r="H566" s="92"/>
      <c r="I566" s="119"/>
      <c r="J566" s="119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119"/>
      <c r="V566" s="119"/>
      <c r="W566" s="119"/>
      <c r="X566" s="119"/>
      <c r="Y566" s="119"/>
      <c r="Z566" s="23"/>
      <c r="AA566" s="119"/>
      <c r="AB566" s="337"/>
      <c r="AC566" s="115"/>
      <c r="AD566" s="102"/>
      <c r="AE566" s="4"/>
      <c r="AF566" s="103"/>
      <c r="AG566" s="104"/>
      <c r="AH566" s="105"/>
      <c r="AI566" s="106"/>
      <c r="AJ566" s="109"/>
      <c r="AK566" s="111"/>
      <c r="AL566" s="338"/>
      <c r="AM566" s="339"/>
      <c r="AN566" s="340"/>
      <c r="AO566" s="101"/>
      <c r="AP566" s="445"/>
      <c r="AQ566" s="101"/>
      <c r="AR566" s="115"/>
      <c r="AS566" s="341"/>
      <c r="AT566" s="115"/>
      <c r="AU566" s="341"/>
      <c r="AV566" s="115"/>
      <c r="AW566" s="341"/>
      <c r="AX566" s="115"/>
      <c r="AY566" s="341"/>
      <c r="AZ566" s="119"/>
      <c r="CD566" s="119"/>
    </row>
    <row r="567" ht="21.0" customHeight="1">
      <c r="A567" s="119"/>
      <c r="B567" s="90"/>
      <c r="C567" s="119"/>
      <c r="D567" s="332"/>
      <c r="E567" s="90"/>
      <c r="F567" s="92"/>
      <c r="G567" s="92"/>
      <c r="H567" s="92"/>
      <c r="I567" s="119"/>
      <c r="J567" s="119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119"/>
      <c r="V567" s="119"/>
      <c r="W567" s="119"/>
      <c r="X567" s="119"/>
      <c r="Y567" s="119"/>
      <c r="Z567" s="23"/>
      <c r="AA567" s="119"/>
      <c r="AB567" s="337"/>
      <c r="AC567" s="115"/>
      <c r="AD567" s="102"/>
      <c r="AE567" s="4"/>
      <c r="AF567" s="103"/>
      <c r="AG567" s="104"/>
      <c r="AH567" s="105"/>
      <c r="AI567" s="106"/>
      <c r="AJ567" s="109"/>
      <c r="AK567" s="111"/>
      <c r="AL567" s="338"/>
      <c r="AM567" s="339"/>
      <c r="AN567" s="340"/>
      <c r="AO567" s="101"/>
      <c r="AP567" s="445"/>
      <c r="AQ567" s="101"/>
      <c r="AR567" s="115"/>
      <c r="AS567" s="341"/>
      <c r="AT567" s="115"/>
      <c r="AU567" s="341"/>
      <c r="AV567" s="115"/>
      <c r="AW567" s="341"/>
      <c r="AX567" s="115"/>
      <c r="AY567" s="341"/>
      <c r="AZ567" s="119"/>
      <c r="CD567" s="119"/>
    </row>
    <row r="568" ht="21.0" customHeight="1">
      <c r="A568" s="119"/>
      <c r="B568" s="90"/>
      <c r="C568" s="119"/>
      <c r="D568" s="332"/>
      <c r="E568" s="90"/>
      <c r="F568" s="92"/>
      <c r="G568" s="92"/>
      <c r="H568" s="92"/>
      <c r="I568" s="119"/>
      <c r="J568" s="119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119"/>
      <c r="V568" s="119"/>
      <c r="W568" s="119"/>
      <c r="X568" s="119"/>
      <c r="Y568" s="119"/>
      <c r="Z568" s="23"/>
      <c r="AA568" s="119"/>
      <c r="AB568" s="337"/>
      <c r="AC568" s="115"/>
      <c r="AD568" s="102"/>
      <c r="AE568" s="4"/>
      <c r="AF568" s="103"/>
      <c r="AG568" s="104"/>
      <c r="AH568" s="105"/>
      <c r="AI568" s="106"/>
      <c r="AJ568" s="109"/>
      <c r="AK568" s="111"/>
      <c r="AL568" s="338"/>
      <c r="AM568" s="339"/>
      <c r="AN568" s="340"/>
      <c r="AO568" s="101"/>
      <c r="AP568" s="445"/>
      <c r="AQ568" s="101"/>
      <c r="AR568" s="115"/>
      <c r="AS568" s="341"/>
      <c r="AT568" s="115"/>
      <c r="AU568" s="341"/>
      <c r="AV568" s="115"/>
      <c r="AW568" s="341"/>
      <c r="AX568" s="115"/>
      <c r="AY568" s="341"/>
      <c r="AZ568" s="119"/>
      <c r="CD568" s="119"/>
    </row>
    <row r="569" ht="21.0" customHeight="1">
      <c r="A569" s="119"/>
      <c r="B569" s="90"/>
      <c r="C569" s="119"/>
      <c r="D569" s="332"/>
      <c r="E569" s="90"/>
      <c r="F569" s="92"/>
      <c r="G569" s="92"/>
      <c r="H569" s="92"/>
      <c r="I569" s="119"/>
      <c r="J569" s="119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119"/>
      <c r="V569" s="119"/>
      <c r="W569" s="119"/>
      <c r="X569" s="119"/>
      <c r="Y569" s="119"/>
      <c r="Z569" s="23"/>
      <c r="AA569" s="119"/>
      <c r="AB569" s="337"/>
      <c r="AC569" s="115"/>
      <c r="AD569" s="102"/>
      <c r="AE569" s="4"/>
      <c r="AF569" s="103"/>
      <c r="AG569" s="104"/>
      <c r="AH569" s="105"/>
      <c r="AI569" s="106"/>
      <c r="AJ569" s="109"/>
      <c r="AK569" s="111"/>
      <c r="AL569" s="338"/>
      <c r="AM569" s="339"/>
      <c r="AN569" s="340"/>
      <c r="AO569" s="101"/>
      <c r="AP569" s="445"/>
      <c r="AQ569" s="101"/>
      <c r="AR569" s="115"/>
      <c r="AS569" s="341"/>
      <c r="AT569" s="115"/>
      <c r="AU569" s="341"/>
      <c r="AV569" s="115"/>
      <c r="AW569" s="341"/>
      <c r="AX569" s="115"/>
      <c r="AY569" s="341"/>
      <c r="AZ569" s="119"/>
      <c r="CD569" s="119"/>
    </row>
    <row r="570" ht="21.0" customHeight="1">
      <c r="A570" s="119"/>
      <c r="B570" s="90"/>
      <c r="C570" s="119"/>
      <c r="D570" s="332"/>
      <c r="E570" s="90"/>
      <c r="F570" s="92"/>
      <c r="G570" s="92"/>
      <c r="H570" s="92"/>
      <c r="I570" s="119"/>
      <c r="J570" s="119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119"/>
      <c r="V570" s="119"/>
      <c r="W570" s="119"/>
      <c r="X570" s="119"/>
      <c r="Y570" s="119"/>
      <c r="Z570" s="23"/>
      <c r="AA570" s="119"/>
      <c r="AB570" s="337"/>
      <c r="AC570" s="115"/>
      <c r="AD570" s="102"/>
      <c r="AE570" s="4"/>
      <c r="AF570" s="103"/>
      <c r="AG570" s="104"/>
      <c r="AH570" s="105"/>
      <c r="AI570" s="106"/>
      <c r="AJ570" s="109"/>
      <c r="AK570" s="111"/>
      <c r="AL570" s="338"/>
      <c r="AM570" s="339"/>
      <c r="AN570" s="340"/>
      <c r="AO570" s="101"/>
      <c r="AP570" s="445"/>
      <c r="AQ570" s="101"/>
      <c r="AR570" s="115"/>
      <c r="AS570" s="341"/>
      <c r="AT570" s="115"/>
      <c r="AU570" s="341"/>
      <c r="AV570" s="115"/>
      <c r="AW570" s="341"/>
      <c r="AX570" s="115"/>
      <c r="AY570" s="341"/>
      <c r="AZ570" s="119"/>
      <c r="CD570" s="119"/>
    </row>
    <row r="571" ht="21.0" customHeight="1">
      <c r="A571" s="119"/>
      <c r="B571" s="90"/>
      <c r="C571" s="119"/>
      <c r="D571" s="332"/>
      <c r="E571" s="90"/>
      <c r="F571" s="92"/>
      <c r="G571" s="92"/>
      <c r="H571" s="92"/>
      <c r="I571" s="119"/>
      <c r="J571" s="119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119"/>
      <c r="V571" s="119"/>
      <c r="W571" s="119"/>
      <c r="X571" s="119"/>
      <c r="Y571" s="119"/>
      <c r="Z571" s="23"/>
      <c r="AA571" s="119"/>
      <c r="AB571" s="337"/>
      <c r="AC571" s="115"/>
      <c r="AD571" s="102"/>
      <c r="AE571" s="4"/>
      <c r="AF571" s="103"/>
      <c r="AG571" s="104"/>
      <c r="AH571" s="105"/>
      <c r="AI571" s="106"/>
      <c r="AJ571" s="109"/>
      <c r="AK571" s="111"/>
      <c r="AL571" s="338"/>
      <c r="AM571" s="339"/>
      <c r="AN571" s="340"/>
      <c r="AO571" s="101"/>
      <c r="AP571" s="445"/>
      <c r="AQ571" s="101"/>
      <c r="AR571" s="115"/>
      <c r="AS571" s="341"/>
      <c r="AT571" s="115"/>
      <c r="AU571" s="341"/>
      <c r="AV571" s="115"/>
      <c r="AW571" s="341"/>
      <c r="AX571" s="115"/>
      <c r="AY571" s="341"/>
      <c r="AZ571" s="119"/>
      <c r="CD571" s="119"/>
    </row>
    <row r="572" ht="21.0" customHeight="1">
      <c r="A572" s="119"/>
      <c r="B572" s="90"/>
      <c r="C572" s="119"/>
      <c r="D572" s="332"/>
      <c r="E572" s="90"/>
      <c r="F572" s="92"/>
      <c r="G572" s="92"/>
      <c r="H572" s="92"/>
      <c r="I572" s="119"/>
      <c r="J572" s="119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119"/>
      <c r="V572" s="119"/>
      <c r="W572" s="119"/>
      <c r="X572" s="119"/>
      <c r="Y572" s="119"/>
      <c r="Z572" s="23"/>
      <c r="AA572" s="119"/>
      <c r="AB572" s="337"/>
      <c r="AC572" s="115"/>
      <c r="AD572" s="102"/>
      <c r="AE572" s="4"/>
      <c r="AF572" s="103"/>
      <c r="AG572" s="104"/>
      <c r="AH572" s="105"/>
      <c r="AI572" s="106"/>
      <c r="AJ572" s="109"/>
      <c r="AK572" s="111"/>
      <c r="AL572" s="338"/>
      <c r="AM572" s="339"/>
      <c r="AN572" s="340"/>
      <c r="AO572" s="101"/>
      <c r="AP572" s="445"/>
      <c r="AQ572" s="101"/>
      <c r="AR572" s="115"/>
      <c r="AS572" s="341"/>
      <c r="AT572" s="115"/>
      <c r="AU572" s="341"/>
      <c r="AV572" s="115"/>
      <c r="AW572" s="341"/>
      <c r="AX572" s="115"/>
      <c r="AY572" s="341"/>
      <c r="AZ572" s="119"/>
      <c r="CD572" s="119"/>
    </row>
    <row r="573" ht="21.0" customHeight="1">
      <c r="A573" s="119"/>
      <c r="B573" s="90"/>
      <c r="C573" s="119"/>
      <c r="D573" s="332"/>
      <c r="E573" s="90"/>
      <c r="F573" s="92"/>
      <c r="G573" s="92"/>
      <c r="H573" s="92"/>
      <c r="I573" s="119"/>
      <c r="J573" s="119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119"/>
      <c r="V573" s="119"/>
      <c r="W573" s="119"/>
      <c r="X573" s="119"/>
      <c r="Y573" s="119"/>
      <c r="Z573" s="23"/>
      <c r="AA573" s="119"/>
      <c r="AB573" s="337"/>
      <c r="AC573" s="115"/>
      <c r="AD573" s="102"/>
      <c r="AE573" s="4"/>
      <c r="AF573" s="103"/>
      <c r="AG573" s="104"/>
      <c r="AH573" s="105"/>
      <c r="AI573" s="106"/>
      <c r="AJ573" s="109"/>
      <c r="AK573" s="111"/>
      <c r="AL573" s="338"/>
      <c r="AM573" s="339"/>
      <c r="AN573" s="340"/>
      <c r="AO573" s="101"/>
      <c r="AP573" s="445"/>
      <c r="AQ573" s="101"/>
      <c r="AR573" s="115"/>
      <c r="AS573" s="341"/>
      <c r="AT573" s="115"/>
      <c r="AU573" s="341"/>
      <c r="AV573" s="115"/>
      <c r="AW573" s="341"/>
      <c r="AX573" s="115"/>
      <c r="AY573" s="341"/>
      <c r="AZ573" s="119"/>
      <c r="CD573" s="119"/>
    </row>
    <row r="574" ht="21.0" customHeight="1">
      <c r="A574" s="119"/>
      <c r="B574" s="90"/>
      <c r="C574" s="119"/>
      <c r="D574" s="332"/>
      <c r="E574" s="90"/>
      <c r="F574" s="92"/>
      <c r="G574" s="92"/>
      <c r="H574" s="92"/>
      <c r="I574" s="119"/>
      <c r="J574" s="119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119"/>
      <c r="V574" s="119"/>
      <c r="W574" s="119"/>
      <c r="X574" s="119"/>
      <c r="Y574" s="119"/>
      <c r="Z574" s="23"/>
      <c r="AA574" s="119"/>
      <c r="AB574" s="337"/>
      <c r="AC574" s="115"/>
      <c r="AD574" s="102"/>
      <c r="AE574" s="4"/>
      <c r="AF574" s="103"/>
      <c r="AG574" s="104"/>
      <c r="AH574" s="105"/>
      <c r="AI574" s="106"/>
      <c r="AJ574" s="109"/>
      <c r="AK574" s="111"/>
      <c r="AL574" s="338"/>
      <c r="AM574" s="339"/>
      <c r="AN574" s="340"/>
      <c r="AO574" s="101"/>
      <c r="AP574" s="445"/>
      <c r="AQ574" s="101"/>
      <c r="AR574" s="115"/>
      <c r="AS574" s="341"/>
      <c r="AT574" s="115"/>
      <c r="AU574" s="341"/>
      <c r="AV574" s="115"/>
      <c r="AW574" s="341"/>
      <c r="AX574" s="115"/>
      <c r="AY574" s="341"/>
      <c r="AZ574" s="119"/>
      <c r="CD574" s="119"/>
    </row>
    <row r="575" ht="21.0" customHeight="1">
      <c r="A575" s="119"/>
      <c r="B575" s="90"/>
      <c r="C575" s="119"/>
      <c r="D575" s="332"/>
      <c r="E575" s="90"/>
      <c r="F575" s="92"/>
      <c r="G575" s="92"/>
      <c r="H575" s="92"/>
      <c r="I575" s="119"/>
      <c r="J575" s="119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119"/>
      <c r="V575" s="119"/>
      <c r="W575" s="119"/>
      <c r="X575" s="119"/>
      <c r="Y575" s="119"/>
      <c r="Z575" s="23"/>
      <c r="AA575" s="119"/>
      <c r="AB575" s="337"/>
      <c r="AC575" s="115"/>
      <c r="AD575" s="102"/>
      <c r="AE575" s="4"/>
      <c r="AF575" s="103"/>
      <c r="AG575" s="104"/>
      <c r="AH575" s="105"/>
      <c r="AI575" s="106"/>
      <c r="AJ575" s="109"/>
      <c r="AK575" s="111"/>
      <c r="AL575" s="338"/>
      <c r="AM575" s="339"/>
      <c r="AN575" s="340"/>
      <c r="AO575" s="101"/>
      <c r="AP575" s="445"/>
      <c r="AQ575" s="101"/>
      <c r="AR575" s="115"/>
      <c r="AS575" s="341"/>
      <c r="AT575" s="115"/>
      <c r="AU575" s="341"/>
      <c r="AV575" s="115"/>
      <c r="AW575" s="341"/>
      <c r="AX575" s="115"/>
      <c r="AY575" s="341"/>
      <c r="AZ575" s="119"/>
      <c r="CD575" s="119"/>
    </row>
    <row r="576" ht="21.0" customHeight="1">
      <c r="A576" s="119"/>
      <c r="B576" s="90"/>
      <c r="C576" s="119"/>
      <c r="D576" s="332"/>
      <c r="E576" s="90"/>
      <c r="F576" s="92"/>
      <c r="G576" s="92"/>
      <c r="H576" s="92"/>
      <c r="I576" s="119"/>
      <c r="J576" s="119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119"/>
      <c r="V576" s="119"/>
      <c r="W576" s="119"/>
      <c r="X576" s="119"/>
      <c r="Y576" s="119"/>
      <c r="Z576" s="23"/>
      <c r="AA576" s="119"/>
      <c r="AB576" s="337"/>
      <c r="AC576" s="115"/>
      <c r="AD576" s="102"/>
      <c r="AE576" s="4"/>
      <c r="AF576" s="103"/>
      <c r="AG576" s="104"/>
      <c r="AH576" s="105"/>
      <c r="AI576" s="106"/>
      <c r="AJ576" s="109"/>
      <c r="AK576" s="111"/>
      <c r="AL576" s="338"/>
      <c r="AM576" s="339"/>
      <c r="AN576" s="340"/>
      <c r="AO576" s="101"/>
      <c r="AP576" s="445"/>
      <c r="AQ576" s="101"/>
      <c r="AR576" s="115"/>
      <c r="AS576" s="341"/>
      <c r="AT576" s="115"/>
      <c r="AU576" s="341"/>
      <c r="AV576" s="115"/>
      <c r="AW576" s="341"/>
      <c r="AX576" s="115"/>
      <c r="AY576" s="341"/>
      <c r="AZ576" s="119"/>
      <c r="CD576" s="119"/>
    </row>
    <row r="577" ht="21.0" customHeight="1">
      <c r="A577" s="119"/>
      <c r="B577" s="90"/>
      <c r="C577" s="119"/>
      <c r="D577" s="332"/>
      <c r="E577" s="90"/>
      <c r="F577" s="92"/>
      <c r="G577" s="92"/>
      <c r="H577" s="92"/>
      <c r="I577" s="119"/>
      <c r="J577" s="119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119"/>
      <c r="V577" s="119"/>
      <c r="W577" s="119"/>
      <c r="X577" s="119"/>
      <c r="Y577" s="119"/>
      <c r="Z577" s="23"/>
      <c r="AA577" s="119"/>
      <c r="AB577" s="337"/>
      <c r="AC577" s="115"/>
      <c r="AD577" s="102"/>
      <c r="AE577" s="4"/>
      <c r="AF577" s="103"/>
      <c r="AG577" s="104"/>
      <c r="AH577" s="105"/>
      <c r="AI577" s="106"/>
      <c r="AJ577" s="109"/>
      <c r="AK577" s="111"/>
      <c r="AL577" s="338"/>
      <c r="AM577" s="339"/>
      <c r="AN577" s="340"/>
      <c r="AO577" s="101"/>
      <c r="AP577" s="445"/>
      <c r="AQ577" s="101"/>
      <c r="AR577" s="115"/>
      <c r="AS577" s="341"/>
      <c r="AT577" s="115"/>
      <c r="AU577" s="341"/>
      <c r="AV577" s="115"/>
      <c r="AW577" s="341"/>
      <c r="AX577" s="115"/>
      <c r="AY577" s="341"/>
      <c r="AZ577" s="119"/>
      <c r="CD577" s="119"/>
    </row>
    <row r="578" ht="21.0" customHeight="1">
      <c r="A578" s="119"/>
      <c r="B578" s="90"/>
      <c r="C578" s="119"/>
      <c r="D578" s="332"/>
      <c r="E578" s="90"/>
      <c r="F578" s="92"/>
      <c r="G578" s="92"/>
      <c r="H578" s="92"/>
      <c r="I578" s="119"/>
      <c r="J578" s="119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119"/>
      <c r="V578" s="119"/>
      <c r="W578" s="119"/>
      <c r="X578" s="119"/>
      <c r="Y578" s="119"/>
      <c r="Z578" s="23"/>
      <c r="AA578" s="119"/>
      <c r="AB578" s="337"/>
      <c r="AC578" s="115"/>
      <c r="AD578" s="102"/>
      <c r="AE578" s="4"/>
      <c r="AF578" s="103"/>
      <c r="AG578" s="104"/>
      <c r="AH578" s="105"/>
      <c r="AI578" s="106"/>
      <c r="AJ578" s="109"/>
      <c r="AK578" s="111"/>
      <c r="AL578" s="338"/>
      <c r="AM578" s="339"/>
      <c r="AN578" s="340"/>
      <c r="AO578" s="101"/>
      <c r="AP578" s="445"/>
      <c r="AQ578" s="101"/>
      <c r="AR578" s="115"/>
      <c r="AS578" s="341"/>
      <c r="AT578" s="115"/>
      <c r="AU578" s="341"/>
      <c r="AV578" s="115"/>
      <c r="AW578" s="341"/>
      <c r="AX578" s="115"/>
      <c r="AY578" s="341"/>
      <c r="AZ578" s="119"/>
      <c r="CD578" s="119"/>
    </row>
    <row r="579" ht="21.0" customHeight="1">
      <c r="A579" s="119"/>
      <c r="B579" s="90"/>
      <c r="C579" s="119"/>
      <c r="D579" s="332"/>
      <c r="E579" s="90"/>
      <c r="F579" s="92"/>
      <c r="G579" s="92"/>
      <c r="H579" s="92"/>
      <c r="I579" s="119"/>
      <c r="J579" s="119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119"/>
      <c r="V579" s="119"/>
      <c r="W579" s="119"/>
      <c r="X579" s="119"/>
      <c r="Y579" s="119"/>
      <c r="Z579" s="23"/>
      <c r="AA579" s="119"/>
      <c r="AB579" s="337"/>
      <c r="AC579" s="115"/>
      <c r="AD579" s="102"/>
      <c r="AE579" s="4"/>
      <c r="AF579" s="103"/>
      <c r="AG579" s="104"/>
      <c r="AH579" s="105"/>
      <c r="AI579" s="106"/>
      <c r="AJ579" s="109"/>
      <c r="AK579" s="111"/>
      <c r="AL579" s="338"/>
      <c r="AM579" s="339"/>
      <c r="AN579" s="340"/>
      <c r="AO579" s="101"/>
      <c r="AP579" s="445"/>
      <c r="AQ579" s="101"/>
      <c r="AR579" s="115"/>
      <c r="AS579" s="341"/>
      <c r="AT579" s="115"/>
      <c r="AU579" s="341"/>
      <c r="AV579" s="115"/>
      <c r="AW579" s="341"/>
      <c r="AX579" s="115"/>
      <c r="AY579" s="341"/>
      <c r="AZ579" s="119"/>
      <c r="CD579" s="119"/>
    </row>
    <row r="580" ht="21.0" customHeight="1">
      <c r="A580" s="119"/>
      <c r="B580" s="90"/>
      <c r="C580" s="119"/>
      <c r="D580" s="332"/>
      <c r="E580" s="90"/>
      <c r="F580" s="92"/>
      <c r="G580" s="92"/>
      <c r="H580" s="92"/>
      <c r="I580" s="119"/>
      <c r="J580" s="119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119"/>
      <c r="V580" s="119"/>
      <c r="W580" s="119"/>
      <c r="X580" s="119"/>
      <c r="Y580" s="119"/>
      <c r="Z580" s="23"/>
      <c r="AA580" s="119"/>
      <c r="AB580" s="337"/>
      <c r="AC580" s="115"/>
      <c r="AD580" s="102"/>
      <c r="AE580" s="4"/>
      <c r="AF580" s="103"/>
      <c r="AG580" s="104"/>
      <c r="AH580" s="105"/>
      <c r="AI580" s="106"/>
      <c r="AJ580" s="109"/>
      <c r="AK580" s="111"/>
      <c r="AL580" s="338"/>
      <c r="AM580" s="339"/>
      <c r="AN580" s="340"/>
      <c r="AO580" s="101"/>
      <c r="AP580" s="445"/>
      <c r="AQ580" s="101"/>
      <c r="AR580" s="115"/>
      <c r="AS580" s="341"/>
      <c r="AT580" s="115"/>
      <c r="AU580" s="341"/>
      <c r="AV580" s="115"/>
      <c r="AW580" s="341"/>
      <c r="AX580" s="115"/>
      <c r="AY580" s="341"/>
      <c r="AZ580" s="119"/>
      <c r="CD580" s="119"/>
    </row>
    <row r="581" ht="21.0" customHeight="1">
      <c r="A581" s="119"/>
      <c r="B581" s="90"/>
      <c r="C581" s="119"/>
      <c r="D581" s="332"/>
      <c r="E581" s="90"/>
      <c r="F581" s="92"/>
      <c r="G581" s="92"/>
      <c r="H581" s="92"/>
      <c r="I581" s="119"/>
      <c r="J581" s="119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119"/>
      <c r="V581" s="119"/>
      <c r="W581" s="119"/>
      <c r="X581" s="119"/>
      <c r="Y581" s="119"/>
      <c r="Z581" s="23"/>
      <c r="AA581" s="119"/>
      <c r="AB581" s="337"/>
      <c r="AC581" s="115"/>
      <c r="AD581" s="102"/>
      <c r="AE581" s="4"/>
      <c r="AF581" s="103"/>
      <c r="AG581" s="104"/>
      <c r="AH581" s="105"/>
      <c r="AI581" s="106"/>
      <c r="AJ581" s="109"/>
      <c r="AK581" s="111"/>
      <c r="AL581" s="338"/>
      <c r="AM581" s="339"/>
      <c r="AN581" s="340"/>
      <c r="AO581" s="101"/>
      <c r="AP581" s="445"/>
      <c r="AQ581" s="101"/>
      <c r="AR581" s="115"/>
      <c r="AS581" s="341"/>
      <c r="AT581" s="115"/>
      <c r="AU581" s="341"/>
      <c r="AV581" s="115"/>
      <c r="AW581" s="341"/>
      <c r="AX581" s="115"/>
      <c r="AY581" s="341"/>
      <c r="AZ581" s="119"/>
      <c r="CD581" s="119"/>
    </row>
    <row r="582" ht="21.0" customHeight="1">
      <c r="A582" s="119"/>
      <c r="B582" s="90"/>
      <c r="C582" s="119"/>
      <c r="D582" s="332"/>
      <c r="E582" s="90"/>
      <c r="F582" s="92"/>
      <c r="G582" s="92"/>
      <c r="H582" s="92"/>
      <c r="I582" s="119"/>
      <c r="J582" s="119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119"/>
      <c r="V582" s="119"/>
      <c r="W582" s="119"/>
      <c r="X582" s="119"/>
      <c r="Y582" s="119"/>
      <c r="Z582" s="23"/>
      <c r="AA582" s="119"/>
      <c r="AB582" s="337"/>
      <c r="AC582" s="115"/>
      <c r="AD582" s="102"/>
      <c r="AE582" s="4"/>
      <c r="AF582" s="103"/>
      <c r="AG582" s="104"/>
      <c r="AH582" s="105"/>
      <c r="AI582" s="106"/>
      <c r="AJ582" s="109"/>
      <c r="AK582" s="111"/>
      <c r="AL582" s="338"/>
      <c r="AM582" s="339"/>
      <c r="AN582" s="340"/>
      <c r="AO582" s="101"/>
      <c r="AP582" s="445"/>
      <c r="AQ582" s="101"/>
      <c r="AR582" s="115"/>
      <c r="AS582" s="341"/>
      <c r="AT582" s="115"/>
      <c r="AU582" s="341"/>
      <c r="AV582" s="115"/>
      <c r="AW582" s="341"/>
      <c r="AX582" s="115"/>
      <c r="AY582" s="341"/>
      <c r="AZ582" s="119"/>
      <c r="CD582" s="119"/>
    </row>
    <row r="583" ht="21.0" customHeight="1">
      <c r="A583" s="119"/>
      <c r="B583" s="90"/>
      <c r="C583" s="119"/>
      <c r="D583" s="332"/>
      <c r="E583" s="90"/>
      <c r="F583" s="92"/>
      <c r="G583" s="92"/>
      <c r="H583" s="92"/>
      <c r="I583" s="119"/>
      <c r="J583" s="119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119"/>
      <c r="V583" s="119"/>
      <c r="W583" s="119"/>
      <c r="X583" s="119"/>
      <c r="Y583" s="119"/>
      <c r="Z583" s="23"/>
      <c r="AA583" s="119"/>
      <c r="AB583" s="337"/>
      <c r="AC583" s="115"/>
      <c r="AD583" s="102"/>
      <c r="AE583" s="4"/>
      <c r="AF583" s="103"/>
      <c r="AG583" s="104"/>
      <c r="AH583" s="105"/>
      <c r="AI583" s="106"/>
      <c r="AJ583" s="109"/>
      <c r="AK583" s="111"/>
      <c r="AL583" s="338"/>
      <c r="AM583" s="339"/>
      <c r="AN583" s="340"/>
      <c r="AO583" s="101"/>
      <c r="AP583" s="445"/>
      <c r="AQ583" s="101"/>
      <c r="AR583" s="115"/>
      <c r="AS583" s="341"/>
      <c r="AT583" s="115"/>
      <c r="AU583" s="341"/>
      <c r="AV583" s="115"/>
      <c r="AW583" s="341"/>
      <c r="AX583" s="115"/>
      <c r="AY583" s="341"/>
      <c r="AZ583" s="119"/>
      <c r="CD583" s="119"/>
    </row>
    <row r="584" ht="21.0" customHeight="1">
      <c r="A584" s="119"/>
      <c r="B584" s="90"/>
      <c r="C584" s="119"/>
      <c r="D584" s="332"/>
      <c r="E584" s="90"/>
      <c r="F584" s="92"/>
      <c r="G584" s="92"/>
      <c r="H584" s="92"/>
      <c r="I584" s="119"/>
      <c r="J584" s="119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119"/>
      <c r="V584" s="119"/>
      <c r="W584" s="119"/>
      <c r="X584" s="119"/>
      <c r="Y584" s="119"/>
      <c r="Z584" s="23"/>
      <c r="AA584" s="119"/>
      <c r="AB584" s="337"/>
      <c r="AC584" s="115"/>
      <c r="AD584" s="102"/>
      <c r="AE584" s="4"/>
      <c r="AF584" s="103"/>
      <c r="AG584" s="104"/>
      <c r="AH584" s="105"/>
      <c r="AI584" s="106"/>
      <c r="AJ584" s="109"/>
      <c r="AK584" s="111"/>
      <c r="AL584" s="338"/>
      <c r="AM584" s="339"/>
      <c r="AN584" s="340"/>
      <c r="AO584" s="101"/>
      <c r="AP584" s="445"/>
      <c r="AQ584" s="101"/>
      <c r="AR584" s="115"/>
      <c r="AS584" s="341"/>
      <c r="AT584" s="115"/>
      <c r="AU584" s="341"/>
      <c r="AV584" s="115"/>
      <c r="AW584" s="341"/>
      <c r="AX584" s="115"/>
      <c r="AY584" s="341"/>
      <c r="AZ584" s="119"/>
      <c r="CD584" s="119"/>
    </row>
    <row r="585" ht="21.0" customHeight="1">
      <c r="A585" s="119"/>
      <c r="B585" s="90"/>
      <c r="C585" s="119"/>
      <c r="D585" s="332"/>
      <c r="E585" s="90"/>
      <c r="F585" s="92"/>
      <c r="G585" s="92"/>
      <c r="H585" s="92"/>
      <c r="I585" s="119"/>
      <c r="J585" s="119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119"/>
      <c r="V585" s="119"/>
      <c r="W585" s="119"/>
      <c r="X585" s="119"/>
      <c r="Y585" s="119"/>
      <c r="Z585" s="23"/>
      <c r="AA585" s="119"/>
      <c r="AB585" s="337"/>
      <c r="AC585" s="115"/>
      <c r="AD585" s="102"/>
      <c r="AE585" s="4"/>
      <c r="AF585" s="103"/>
      <c r="AG585" s="104"/>
      <c r="AH585" s="105"/>
      <c r="AI585" s="106"/>
      <c r="AJ585" s="109"/>
      <c r="AK585" s="111"/>
      <c r="AL585" s="338"/>
      <c r="AM585" s="339"/>
      <c r="AN585" s="340"/>
      <c r="AO585" s="101"/>
      <c r="AP585" s="445"/>
      <c r="AQ585" s="101"/>
      <c r="AR585" s="115"/>
      <c r="AS585" s="341"/>
      <c r="AT585" s="115"/>
      <c r="AU585" s="341"/>
      <c r="AV585" s="115"/>
      <c r="AW585" s="341"/>
      <c r="AX585" s="115"/>
      <c r="AY585" s="341"/>
      <c r="AZ585" s="119"/>
      <c r="CD585" s="119"/>
    </row>
    <row r="586" ht="21.0" customHeight="1">
      <c r="A586" s="119"/>
      <c r="B586" s="90"/>
      <c r="C586" s="119"/>
      <c r="D586" s="332"/>
      <c r="E586" s="90"/>
      <c r="F586" s="92"/>
      <c r="G586" s="92"/>
      <c r="H586" s="92"/>
      <c r="I586" s="119"/>
      <c r="J586" s="119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119"/>
      <c r="V586" s="119"/>
      <c r="W586" s="119"/>
      <c r="X586" s="119"/>
      <c r="Y586" s="119"/>
      <c r="Z586" s="23"/>
      <c r="AA586" s="119"/>
      <c r="AB586" s="337"/>
      <c r="AC586" s="115"/>
      <c r="AD586" s="102"/>
      <c r="AE586" s="4"/>
      <c r="AF586" s="103"/>
      <c r="AG586" s="104"/>
      <c r="AH586" s="105"/>
      <c r="AI586" s="106"/>
      <c r="AJ586" s="109"/>
      <c r="AK586" s="111"/>
      <c r="AL586" s="338"/>
      <c r="AM586" s="339"/>
      <c r="AN586" s="340"/>
      <c r="AO586" s="101"/>
      <c r="AP586" s="445"/>
      <c r="AQ586" s="101"/>
      <c r="AR586" s="115"/>
      <c r="AS586" s="341"/>
      <c r="AT586" s="115"/>
      <c r="AU586" s="341"/>
      <c r="AV586" s="115"/>
      <c r="AW586" s="341"/>
      <c r="AX586" s="115"/>
      <c r="AY586" s="341"/>
      <c r="AZ586" s="119"/>
      <c r="CD586" s="119"/>
    </row>
    <row r="587" ht="21.0" customHeight="1">
      <c r="A587" s="119"/>
      <c r="B587" s="90"/>
      <c r="C587" s="119"/>
      <c r="D587" s="332"/>
      <c r="E587" s="90"/>
      <c r="F587" s="92"/>
      <c r="G587" s="92"/>
      <c r="H587" s="92"/>
      <c r="I587" s="119"/>
      <c r="J587" s="119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119"/>
      <c r="V587" s="119"/>
      <c r="W587" s="119"/>
      <c r="X587" s="119"/>
      <c r="Y587" s="119"/>
      <c r="Z587" s="23"/>
      <c r="AA587" s="119"/>
      <c r="AB587" s="337"/>
      <c r="AC587" s="115"/>
      <c r="AD587" s="102"/>
      <c r="AE587" s="4"/>
      <c r="AF587" s="103"/>
      <c r="AG587" s="104"/>
      <c r="AH587" s="105"/>
      <c r="AI587" s="106"/>
      <c r="AJ587" s="109"/>
      <c r="AK587" s="111"/>
      <c r="AL587" s="338"/>
      <c r="AM587" s="339"/>
      <c r="AN587" s="340"/>
      <c r="AO587" s="101"/>
      <c r="AP587" s="445"/>
      <c r="AQ587" s="101"/>
      <c r="AR587" s="115"/>
      <c r="AS587" s="341"/>
      <c r="AT587" s="115"/>
      <c r="AU587" s="341"/>
      <c r="AV587" s="115"/>
      <c r="AW587" s="341"/>
      <c r="AX587" s="115"/>
      <c r="AY587" s="341"/>
      <c r="AZ587" s="119"/>
      <c r="CD587" s="119"/>
    </row>
    <row r="588" ht="21.0" customHeight="1">
      <c r="A588" s="119"/>
      <c r="B588" s="90"/>
      <c r="C588" s="119"/>
      <c r="D588" s="332"/>
      <c r="E588" s="90"/>
      <c r="F588" s="92"/>
      <c r="G588" s="92"/>
      <c r="H588" s="92"/>
      <c r="I588" s="119"/>
      <c r="J588" s="119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119"/>
      <c r="V588" s="119"/>
      <c r="W588" s="119"/>
      <c r="X588" s="119"/>
      <c r="Y588" s="119"/>
      <c r="Z588" s="23"/>
      <c r="AA588" s="119"/>
      <c r="AB588" s="337"/>
      <c r="AC588" s="115"/>
      <c r="AD588" s="102"/>
      <c r="AE588" s="4"/>
      <c r="AF588" s="103"/>
      <c r="AG588" s="104"/>
      <c r="AH588" s="105"/>
      <c r="AI588" s="106"/>
      <c r="AJ588" s="109"/>
      <c r="AK588" s="111"/>
      <c r="AL588" s="338"/>
      <c r="AM588" s="339"/>
      <c r="AN588" s="340"/>
      <c r="AO588" s="101"/>
      <c r="AP588" s="445"/>
      <c r="AQ588" s="101"/>
      <c r="AR588" s="115"/>
      <c r="AS588" s="341"/>
      <c r="AT588" s="115"/>
      <c r="AU588" s="341"/>
      <c r="AV588" s="115"/>
      <c r="AW588" s="341"/>
      <c r="AX588" s="115"/>
      <c r="AY588" s="341"/>
      <c r="AZ588" s="119"/>
      <c r="CD588" s="119"/>
    </row>
    <row r="589" ht="21.0" customHeight="1">
      <c r="A589" s="119"/>
      <c r="B589" s="90"/>
      <c r="C589" s="119"/>
      <c r="D589" s="332"/>
      <c r="E589" s="90"/>
      <c r="F589" s="92"/>
      <c r="G589" s="92"/>
      <c r="H589" s="92"/>
      <c r="I589" s="119"/>
      <c r="J589" s="119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119"/>
      <c r="V589" s="119"/>
      <c r="W589" s="119"/>
      <c r="X589" s="119"/>
      <c r="Y589" s="119"/>
      <c r="Z589" s="23"/>
      <c r="AA589" s="119"/>
      <c r="AB589" s="337"/>
      <c r="AC589" s="115"/>
      <c r="AD589" s="102"/>
      <c r="AE589" s="4"/>
      <c r="AF589" s="103"/>
      <c r="AG589" s="104"/>
      <c r="AH589" s="105"/>
      <c r="AI589" s="106"/>
      <c r="AJ589" s="109"/>
      <c r="AK589" s="111"/>
      <c r="AL589" s="338"/>
      <c r="AM589" s="339"/>
      <c r="AN589" s="340"/>
      <c r="AO589" s="101"/>
      <c r="AP589" s="445"/>
      <c r="AQ589" s="101"/>
      <c r="AR589" s="115"/>
      <c r="AS589" s="341"/>
      <c r="AT589" s="115"/>
      <c r="AU589" s="341"/>
      <c r="AV589" s="115"/>
      <c r="AW589" s="341"/>
      <c r="AX589" s="115"/>
      <c r="AY589" s="341"/>
      <c r="AZ589" s="119"/>
      <c r="CD589" s="119"/>
    </row>
    <row r="590" ht="21.0" customHeight="1">
      <c r="A590" s="119"/>
      <c r="B590" s="90"/>
      <c r="C590" s="119"/>
      <c r="D590" s="332"/>
      <c r="E590" s="90"/>
      <c r="F590" s="92"/>
      <c r="G590" s="92"/>
      <c r="H590" s="92"/>
      <c r="I590" s="119"/>
      <c r="J590" s="119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119"/>
      <c r="V590" s="119"/>
      <c r="W590" s="119"/>
      <c r="X590" s="119"/>
      <c r="Y590" s="119"/>
      <c r="Z590" s="23"/>
      <c r="AA590" s="119"/>
      <c r="AB590" s="337"/>
      <c r="AC590" s="115"/>
      <c r="AD590" s="102"/>
      <c r="AE590" s="4"/>
      <c r="AF590" s="103"/>
      <c r="AG590" s="104"/>
      <c r="AH590" s="105"/>
      <c r="AI590" s="106"/>
      <c r="AJ590" s="109"/>
      <c r="AK590" s="111"/>
      <c r="AL590" s="338"/>
      <c r="AM590" s="339"/>
      <c r="AN590" s="340"/>
      <c r="AO590" s="101"/>
      <c r="AP590" s="445"/>
      <c r="AQ590" s="101"/>
      <c r="AR590" s="115"/>
      <c r="AS590" s="341"/>
      <c r="AT590" s="115"/>
      <c r="AU590" s="341"/>
      <c r="AV590" s="115"/>
      <c r="AW590" s="341"/>
      <c r="AX590" s="115"/>
      <c r="AY590" s="341"/>
      <c r="AZ590" s="119"/>
      <c r="CD590" s="119"/>
    </row>
    <row r="591" ht="21.0" customHeight="1">
      <c r="A591" s="119"/>
      <c r="B591" s="90"/>
      <c r="C591" s="119"/>
      <c r="D591" s="332"/>
      <c r="E591" s="90"/>
      <c r="F591" s="92"/>
      <c r="G591" s="92"/>
      <c r="H591" s="92"/>
      <c r="I591" s="119"/>
      <c r="J591" s="119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119"/>
      <c r="V591" s="119"/>
      <c r="W591" s="119"/>
      <c r="X591" s="119"/>
      <c r="Y591" s="119"/>
      <c r="Z591" s="23"/>
      <c r="AA591" s="119"/>
      <c r="AB591" s="337"/>
      <c r="AC591" s="115"/>
      <c r="AD591" s="102"/>
      <c r="AE591" s="4"/>
      <c r="AF591" s="103"/>
      <c r="AG591" s="104"/>
      <c r="AH591" s="105"/>
      <c r="AI591" s="106"/>
      <c r="AJ591" s="109"/>
      <c r="AK591" s="111"/>
      <c r="AL591" s="338"/>
      <c r="AM591" s="339"/>
      <c r="AN591" s="340"/>
      <c r="AO591" s="101"/>
      <c r="AP591" s="445"/>
      <c r="AQ591" s="101"/>
      <c r="AR591" s="115"/>
      <c r="AS591" s="341"/>
      <c r="AT591" s="115"/>
      <c r="AU591" s="341"/>
      <c r="AV591" s="115"/>
      <c r="AW591" s="341"/>
      <c r="AX591" s="115"/>
      <c r="AY591" s="341"/>
      <c r="AZ591" s="119"/>
      <c r="CD591" s="119"/>
    </row>
    <row r="592" ht="21.0" customHeight="1">
      <c r="A592" s="119"/>
      <c r="B592" s="90"/>
      <c r="C592" s="119"/>
      <c r="D592" s="332"/>
      <c r="E592" s="90"/>
      <c r="F592" s="92"/>
      <c r="G592" s="92"/>
      <c r="H592" s="92"/>
      <c r="I592" s="119"/>
      <c r="J592" s="119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119"/>
      <c r="V592" s="119"/>
      <c r="W592" s="119"/>
      <c r="X592" s="119"/>
      <c r="Y592" s="119"/>
      <c r="Z592" s="23"/>
      <c r="AA592" s="119"/>
      <c r="AB592" s="337"/>
      <c r="AC592" s="115"/>
      <c r="AD592" s="102"/>
      <c r="AE592" s="4"/>
      <c r="AF592" s="103"/>
      <c r="AG592" s="104"/>
      <c r="AH592" s="105"/>
      <c r="AI592" s="106"/>
      <c r="AJ592" s="109"/>
      <c r="AK592" s="111"/>
      <c r="AL592" s="338"/>
      <c r="AM592" s="339"/>
      <c r="AN592" s="340"/>
      <c r="AO592" s="101"/>
      <c r="AP592" s="445"/>
      <c r="AQ592" s="101"/>
      <c r="AR592" s="115"/>
      <c r="AS592" s="341"/>
      <c r="AT592" s="115"/>
      <c r="AU592" s="341"/>
      <c r="AV592" s="115"/>
      <c r="AW592" s="341"/>
      <c r="AX592" s="115"/>
      <c r="AY592" s="341"/>
      <c r="AZ592" s="119"/>
      <c r="CD592" s="119"/>
    </row>
    <row r="593" ht="21.0" customHeight="1">
      <c r="A593" s="119"/>
      <c r="B593" s="90"/>
      <c r="C593" s="119"/>
      <c r="D593" s="332"/>
      <c r="E593" s="90"/>
      <c r="F593" s="92"/>
      <c r="G593" s="92"/>
      <c r="H593" s="92"/>
      <c r="I593" s="119"/>
      <c r="J593" s="119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119"/>
      <c r="V593" s="119"/>
      <c r="W593" s="119"/>
      <c r="X593" s="119"/>
      <c r="Y593" s="119"/>
      <c r="Z593" s="23"/>
      <c r="AA593" s="119"/>
      <c r="AB593" s="337"/>
      <c r="AC593" s="115"/>
      <c r="AD593" s="102"/>
      <c r="AE593" s="4"/>
      <c r="AF593" s="103"/>
      <c r="AG593" s="104"/>
      <c r="AH593" s="105"/>
      <c r="AI593" s="106"/>
      <c r="AJ593" s="109"/>
      <c r="AK593" s="111"/>
      <c r="AL593" s="338"/>
      <c r="AM593" s="339"/>
      <c r="AN593" s="340"/>
      <c r="AO593" s="101"/>
      <c r="AP593" s="445"/>
      <c r="AQ593" s="101"/>
      <c r="AR593" s="115"/>
      <c r="AS593" s="341"/>
      <c r="AT593" s="115"/>
      <c r="AU593" s="341"/>
      <c r="AV593" s="115"/>
      <c r="AW593" s="341"/>
      <c r="AX593" s="115"/>
      <c r="AY593" s="341"/>
      <c r="AZ593" s="119"/>
      <c r="CD593" s="119"/>
    </row>
    <row r="594" ht="21.0" customHeight="1">
      <c r="A594" s="119"/>
      <c r="B594" s="90"/>
      <c r="C594" s="119"/>
      <c r="D594" s="332"/>
      <c r="E594" s="90"/>
      <c r="F594" s="92"/>
      <c r="G594" s="92"/>
      <c r="H594" s="92"/>
      <c r="I594" s="119"/>
      <c r="J594" s="119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119"/>
      <c r="V594" s="119"/>
      <c r="W594" s="119"/>
      <c r="X594" s="119"/>
      <c r="Y594" s="119"/>
      <c r="Z594" s="23"/>
      <c r="AA594" s="119"/>
      <c r="AB594" s="337"/>
      <c r="AC594" s="115"/>
      <c r="AD594" s="102"/>
      <c r="AE594" s="4"/>
      <c r="AF594" s="103"/>
      <c r="AG594" s="104"/>
      <c r="AH594" s="105"/>
      <c r="AI594" s="106"/>
      <c r="AJ594" s="109"/>
      <c r="AK594" s="111"/>
      <c r="AL594" s="338"/>
      <c r="AM594" s="339"/>
      <c r="AN594" s="340"/>
      <c r="AO594" s="101"/>
      <c r="AP594" s="445"/>
      <c r="AQ594" s="101"/>
      <c r="AR594" s="115"/>
      <c r="AS594" s="341"/>
      <c r="AT594" s="115"/>
      <c r="AU594" s="341"/>
      <c r="AV594" s="115"/>
      <c r="AW594" s="341"/>
      <c r="AX594" s="115"/>
      <c r="AY594" s="341"/>
      <c r="AZ594" s="119"/>
      <c r="CD594" s="119"/>
    </row>
    <row r="595" ht="21.0" customHeight="1">
      <c r="A595" s="119"/>
      <c r="B595" s="90"/>
      <c r="C595" s="119"/>
      <c r="D595" s="332"/>
      <c r="E595" s="90"/>
      <c r="F595" s="92"/>
      <c r="G595" s="92"/>
      <c r="H595" s="92"/>
      <c r="I595" s="119"/>
      <c r="J595" s="119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119"/>
      <c r="V595" s="119"/>
      <c r="W595" s="119"/>
      <c r="X595" s="119"/>
      <c r="Y595" s="119"/>
      <c r="Z595" s="23"/>
      <c r="AA595" s="119"/>
      <c r="AB595" s="337"/>
      <c r="AC595" s="115"/>
      <c r="AD595" s="102"/>
      <c r="AE595" s="4"/>
      <c r="AF595" s="103"/>
      <c r="AG595" s="104"/>
      <c r="AH595" s="105"/>
      <c r="AI595" s="106"/>
      <c r="AJ595" s="109"/>
      <c r="AK595" s="111"/>
      <c r="AL595" s="338"/>
      <c r="AM595" s="339"/>
      <c r="AN595" s="340"/>
      <c r="AO595" s="101"/>
      <c r="AP595" s="445"/>
      <c r="AQ595" s="101"/>
      <c r="AR595" s="115"/>
      <c r="AS595" s="341"/>
      <c r="AT595" s="115"/>
      <c r="AU595" s="341"/>
      <c r="AV595" s="115"/>
      <c r="AW595" s="341"/>
      <c r="AX595" s="115"/>
      <c r="AY595" s="341"/>
      <c r="AZ595" s="119"/>
      <c r="CD595" s="119"/>
    </row>
    <row r="596" ht="21.0" customHeight="1">
      <c r="A596" s="119"/>
      <c r="B596" s="90"/>
      <c r="C596" s="119"/>
      <c r="D596" s="332"/>
      <c r="E596" s="90"/>
      <c r="F596" s="92"/>
      <c r="G596" s="92"/>
      <c r="H596" s="92"/>
      <c r="I596" s="119"/>
      <c r="J596" s="119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119"/>
      <c r="V596" s="119"/>
      <c r="W596" s="119"/>
      <c r="X596" s="119"/>
      <c r="Y596" s="119"/>
      <c r="Z596" s="23"/>
      <c r="AA596" s="119"/>
      <c r="AB596" s="337"/>
      <c r="AC596" s="115"/>
      <c r="AD596" s="102"/>
      <c r="AE596" s="4"/>
      <c r="AF596" s="103"/>
      <c r="AG596" s="104"/>
      <c r="AH596" s="105"/>
      <c r="AI596" s="106"/>
      <c r="AJ596" s="109"/>
      <c r="AK596" s="111"/>
      <c r="AL596" s="338"/>
      <c r="AM596" s="339"/>
      <c r="AN596" s="340"/>
      <c r="AO596" s="101"/>
      <c r="AP596" s="445"/>
      <c r="AQ596" s="101"/>
      <c r="AR596" s="115"/>
      <c r="AS596" s="341"/>
      <c r="AT596" s="115"/>
      <c r="AU596" s="341"/>
      <c r="AV596" s="115"/>
      <c r="AW596" s="341"/>
      <c r="AX596" s="115"/>
      <c r="AY596" s="341"/>
      <c r="AZ596" s="119"/>
      <c r="CD596" s="119"/>
    </row>
    <row r="597" ht="21.0" customHeight="1">
      <c r="A597" s="119"/>
      <c r="B597" s="90"/>
      <c r="C597" s="119"/>
      <c r="D597" s="332"/>
      <c r="E597" s="90"/>
      <c r="F597" s="92"/>
      <c r="G597" s="92"/>
      <c r="H597" s="92"/>
      <c r="I597" s="119"/>
      <c r="J597" s="119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119"/>
      <c r="V597" s="119"/>
      <c r="W597" s="119"/>
      <c r="X597" s="119"/>
      <c r="Y597" s="119"/>
      <c r="Z597" s="23"/>
      <c r="AA597" s="119"/>
      <c r="AB597" s="337"/>
      <c r="AC597" s="115"/>
      <c r="AD597" s="102"/>
      <c r="AE597" s="4"/>
      <c r="AF597" s="103"/>
      <c r="AG597" s="104"/>
      <c r="AH597" s="105"/>
      <c r="AI597" s="106"/>
      <c r="AJ597" s="109"/>
      <c r="AK597" s="111"/>
      <c r="AL597" s="338"/>
      <c r="AM597" s="339"/>
      <c r="AN597" s="340"/>
      <c r="AO597" s="101"/>
      <c r="AP597" s="445"/>
      <c r="AQ597" s="101"/>
      <c r="AR597" s="115"/>
      <c r="AS597" s="341"/>
      <c r="AT597" s="115"/>
      <c r="AU597" s="341"/>
      <c r="AV597" s="115"/>
      <c r="AW597" s="341"/>
      <c r="AX597" s="115"/>
      <c r="AY597" s="341"/>
      <c r="AZ597" s="119"/>
      <c r="CD597" s="119"/>
    </row>
    <row r="598" ht="21.0" customHeight="1">
      <c r="A598" s="119"/>
      <c r="B598" s="90"/>
      <c r="C598" s="119"/>
      <c r="D598" s="332"/>
      <c r="E598" s="90"/>
      <c r="F598" s="92"/>
      <c r="G598" s="92"/>
      <c r="H598" s="92"/>
      <c r="I598" s="119"/>
      <c r="J598" s="119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119"/>
      <c r="V598" s="119"/>
      <c r="W598" s="119"/>
      <c r="X598" s="119"/>
      <c r="Y598" s="119"/>
      <c r="Z598" s="23"/>
      <c r="AA598" s="119"/>
      <c r="AB598" s="337"/>
      <c r="AC598" s="115"/>
      <c r="AD598" s="102"/>
      <c r="AE598" s="4"/>
      <c r="AF598" s="103"/>
      <c r="AG598" s="104"/>
      <c r="AH598" s="105"/>
      <c r="AI598" s="106"/>
      <c r="AJ598" s="109"/>
      <c r="AK598" s="111"/>
      <c r="AL598" s="338"/>
      <c r="AM598" s="339"/>
      <c r="AN598" s="340"/>
      <c r="AO598" s="101"/>
      <c r="AP598" s="445"/>
      <c r="AQ598" s="101"/>
      <c r="AR598" s="115"/>
      <c r="AS598" s="341"/>
      <c r="AT598" s="115"/>
      <c r="AU598" s="341"/>
      <c r="AV598" s="115"/>
      <c r="AW598" s="341"/>
      <c r="AX598" s="115"/>
      <c r="AY598" s="341"/>
      <c r="AZ598" s="119"/>
      <c r="CD598" s="119"/>
    </row>
    <row r="599" ht="21.0" customHeight="1">
      <c r="A599" s="119"/>
      <c r="B599" s="90"/>
      <c r="C599" s="119"/>
      <c r="D599" s="332"/>
      <c r="E599" s="90"/>
      <c r="F599" s="92"/>
      <c r="G599" s="92"/>
      <c r="H599" s="92"/>
      <c r="I599" s="119"/>
      <c r="J599" s="119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119"/>
      <c r="V599" s="119"/>
      <c r="W599" s="119"/>
      <c r="X599" s="119"/>
      <c r="Y599" s="119"/>
      <c r="Z599" s="23"/>
      <c r="AA599" s="119"/>
      <c r="AB599" s="337"/>
      <c r="AC599" s="115"/>
      <c r="AD599" s="102"/>
      <c r="AE599" s="4"/>
      <c r="AF599" s="103"/>
      <c r="AG599" s="104"/>
      <c r="AH599" s="105"/>
      <c r="AI599" s="106"/>
      <c r="AJ599" s="109"/>
      <c r="AK599" s="111"/>
      <c r="AL599" s="338"/>
      <c r="AM599" s="339"/>
      <c r="AN599" s="340"/>
      <c r="AO599" s="101"/>
      <c r="AP599" s="445"/>
      <c r="AQ599" s="101"/>
      <c r="AR599" s="115"/>
      <c r="AS599" s="341"/>
      <c r="AT599" s="115"/>
      <c r="AU599" s="341"/>
      <c r="AV599" s="115"/>
      <c r="AW599" s="341"/>
      <c r="AX599" s="115"/>
      <c r="AY599" s="341"/>
      <c r="AZ599" s="119"/>
      <c r="CD599" s="119"/>
    </row>
    <row r="600" ht="21.0" customHeight="1">
      <c r="A600" s="119"/>
      <c r="B600" s="90"/>
      <c r="C600" s="119"/>
      <c r="D600" s="332"/>
      <c r="E600" s="90"/>
      <c r="F600" s="92"/>
      <c r="G600" s="92"/>
      <c r="H600" s="92"/>
      <c r="I600" s="119"/>
      <c r="J600" s="119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119"/>
      <c r="V600" s="119"/>
      <c r="W600" s="119"/>
      <c r="X600" s="119"/>
      <c r="Y600" s="119"/>
      <c r="Z600" s="23"/>
      <c r="AA600" s="119"/>
      <c r="AB600" s="337"/>
      <c r="AC600" s="115"/>
      <c r="AD600" s="102"/>
      <c r="AE600" s="4"/>
      <c r="AF600" s="103"/>
      <c r="AG600" s="104"/>
      <c r="AH600" s="105"/>
      <c r="AI600" s="106"/>
      <c r="AJ600" s="109"/>
      <c r="AK600" s="111"/>
      <c r="AL600" s="338"/>
      <c r="AM600" s="339"/>
      <c r="AN600" s="340"/>
      <c r="AO600" s="101"/>
      <c r="AP600" s="445"/>
      <c r="AQ600" s="101"/>
      <c r="AR600" s="115"/>
      <c r="AS600" s="341"/>
      <c r="AT600" s="115"/>
      <c r="AU600" s="341"/>
      <c r="AV600" s="115"/>
      <c r="AW600" s="341"/>
      <c r="AX600" s="115"/>
      <c r="AY600" s="341"/>
      <c r="AZ600" s="119"/>
      <c r="CD600" s="119"/>
    </row>
    <row r="601" ht="21.0" customHeight="1">
      <c r="A601" s="119"/>
      <c r="B601" s="90"/>
      <c r="C601" s="119"/>
      <c r="D601" s="332"/>
      <c r="E601" s="90"/>
      <c r="F601" s="92"/>
      <c r="G601" s="92"/>
      <c r="H601" s="92"/>
      <c r="I601" s="119"/>
      <c r="J601" s="119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119"/>
      <c r="V601" s="119"/>
      <c r="W601" s="119"/>
      <c r="X601" s="119"/>
      <c r="Y601" s="119"/>
      <c r="Z601" s="23"/>
      <c r="AA601" s="119"/>
      <c r="AB601" s="337"/>
      <c r="AC601" s="115"/>
      <c r="AD601" s="102"/>
      <c r="AE601" s="4"/>
      <c r="AF601" s="103"/>
      <c r="AG601" s="104"/>
      <c r="AH601" s="105"/>
      <c r="AI601" s="106"/>
      <c r="AJ601" s="109"/>
      <c r="AK601" s="111"/>
      <c r="AL601" s="338"/>
      <c r="AM601" s="339"/>
      <c r="AN601" s="340"/>
      <c r="AO601" s="101"/>
      <c r="AP601" s="445"/>
      <c r="AQ601" s="101"/>
      <c r="AR601" s="115"/>
      <c r="AS601" s="341"/>
      <c r="AT601" s="115"/>
      <c r="AU601" s="341"/>
      <c r="AV601" s="115"/>
      <c r="AW601" s="341"/>
      <c r="AX601" s="115"/>
      <c r="AY601" s="341"/>
      <c r="AZ601" s="119"/>
      <c r="CD601" s="119"/>
    </row>
    <row r="602" ht="21.0" customHeight="1">
      <c r="A602" s="119"/>
      <c r="B602" s="90"/>
      <c r="C602" s="119"/>
      <c r="D602" s="332"/>
      <c r="E602" s="90"/>
      <c r="F602" s="92"/>
      <c r="G602" s="92"/>
      <c r="H602" s="92"/>
      <c r="I602" s="119"/>
      <c r="J602" s="119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119"/>
      <c r="V602" s="119"/>
      <c r="W602" s="119"/>
      <c r="X602" s="119"/>
      <c r="Y602" s="119"/>
      <c r="Z602" s="23"/>
      <c r="AA602" s="119"/>
      <c r="AB602" s="337"/>
      <c r="AC602" s="115"/>
      <c r="AD602" s="102"/>
      <c r="AE602" s="4"/>
      <c r="AF602" s="103"/>
      <c r="AG602" s="104"/>
      <c r="AH602" s="105"/>
      <c r="AI602" s="106"/>
      <c r="AJ602" s="109"/>
      <c r="AK602" s="111"/>
      <c r="AL602" s="338"/>
      <c r="AM602" s="339"/>
      <c r="AN602" s="340"/>
      <c r="AO602" s="101"/>
      <c r="AP602" s="445"/>
      <c r="AQ602" s="101"/>
      <c r="AR602" s="115"/>
      <c r="AS602" s="341"/>
      <c r="AT602" s="115"/>
      <c r="AU602" s="341"/>
      <c r="AV602" s="115"/>
      <c r="AW602" s="341"/>
      <c r="AX602" s="115"/>
      <c r="AY602" s="341"/>
      <c r="AZ602" s="119"/>
      <c r="CD602" s="119"/>
    </row>
    <row r="603" ht="21.0" customHeight="1">
      <c r="A603" s="119"/>
      <c r="B603" s="90"/>
      <c r="C603" s="119"/>
      <c r="D603" s="332"/>
      <c r="E603" s="90"/>
      <c r="F603" s="92"/>
      <c r="G603" s="92"/>
      <c r="H603" s="92"/>
      <c r="I603" s="119"/>
      <c r="J603" s="119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119"/>
      <c r="V603" s="119"/>
      <c r="W603" s="119"/>
      <c r="X603" s="119"/>
      <c r="Y603" s="119"/>
      <c r="Z603" s="23"/>
      <c r="AA603" s="119"/>
      <c r="AB603" s="337"/>
      <c r="AC603" s="115"/>
      <c r="AD603" s="102"/>
      <c r="AE603" s="4"/>
      <c r="AF603" s="103"/>
      <c r="AG603" s="104"/>
      <c r="AH603" s="105"/>
      <c r="AI603" s="106"/>
      <c r="AJ603" s="109"/>
      <c r="AK603" s="111"/>
      <c r="AL603" s="338"/>
      <c r="AM603" s="339"/>
      <c r="AN603" s="340"/>
      <c r="AO603" s="101"/>
      <c r="AP603" s="445"/>
      <c r="AQ603" s="101"/>
      <c r="AR603" s="115"/>
      <c r="AS603" s="341"/>
      <c r="AT603" s="115"/>
      <c r="AU603" s="341"/>
      <c r="AV603" s="115"/>
      <c r="AW603" s="341"/>
      <c r="AX603" s="115"/>
      <c r="AY603" s="341"/>
      <c r="AZ603" s="119"/>
      <c r="CD603" s="119"/>
    </row>
    <row r="604" ht="21.0" customHeight="1">
      <c r="A604" s="119"/>
      <c r="B604" s="90"/>
      <c r="C604" s="119"/>
      <c r="D604" s="332"/>
      <c r="E604" s="90"/>
      <c r="F604" s="92"/>
      <c r="G604" s="92"/>
      <c r="H604" s="92"/>
      <c r="I604" s="119"/>
      <c r="J604" s="119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119"/>
      <c r="V604" s="119"/>
      <c r="W604" s="119"/>
      <c r="X604" s="119"/>
      <c r="Y604" s="119"/>
      <c r="Z604" s="23"/>
      <c r="AA604" s="119"/>
      <c r="AB604" s="337"/>
      <c r="AC604" s="115"/>
      <c r="AD604" s="102"/>
      <c r="AE604" s="4"/>
      <c r="AF604" s="103"/>
      <c r="AG604" s="104"/>
      <c r="AH604" s="105"/>
      <c r="AI604" s="106"/>
      <c r="AJ604" s="109"/>
      <c r="AK604" s="111"/>
      <c r="AL604" s="338"/>
      <c r="AM604" s="339"/>
      <c r="AN604" s="340"/>
      <c r="AO604" s="101"/>
      <c r="AP604" s="445"/>
      <c r="AQ604" s="101"/>
      <c r="AR604" s="115"/>
      <c r="AS604" s="341"/>
      <c r="AT604" s="115"/>
      <c r="AU604" s="341"/>
      <c r="AV604" s="115"/>
      <c r="AW604" s="341"/>
      <c r="AX604" s="115"/>
      <c r="AY604" s="341"/>
      <c r="AZ604" s="119"/>
      <c r="CD604" s="119"/>
    </row>
    <row r="605" ht="21.0" customHeight="1">
      <c r="A605" s="119"/>
      <c r="B605" s="90"/>
      <c r="C605" s="119"/>
      <c r="D605" s="332"/>
      <c r="E605" s="90"/>
      <c r="F605" s="92"/>
      <c r="G605" s="92"/>
      <c r="H605" s="92"/>
      <c r="I605" s="119"/>
      <c r="J605" s="119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119"/>
      <c r="V605" s="119"/>
      <c r="W605" s="119"/>
      <c r="X605" s="119"/>
      <c r="Y605" s="119"/>
      <c r="Z605" s="23"/>
      <c r="AA605" s="119"/>
      <c r="AB605" s="337"/>
      <c r="AC605" s="115"/>
      <c r="AD605" s="102"/>
      <c r="AE605" s="4"/>
      <c r="AF605" s="103"/>
      <c r="AG605" s="104"/>
      <c r="AH605" s="105"/>
      <c r="AI605" s="106"/>
      <c r="AJ605" s="109"/>
      <c r="AK605" s="111"/>
      <c r="AL605" s="338"/>
      <c r="AM605" s="339"/>
      <c r="AN605" s="340"/>
      <c r="AO605" s="101"/>
      <c r="AP605" s="445"/>
      <c r="AQ605" s="101"/>
      <c r="AR605" s="115"/>
      <c r="AS605" s="341"/>
      <c r="AT605" s="115"/>
      <c r="AU605" s="341"/>
      <c r="AV605" s="115"/>
      <c r="AW605" s="341"/>
      <c r="AX605" s="115"/>
      <c r="AY605" s="341"/>
      <c r="AZ605" s="119"/>
      <c r="CD605" s="119"/>
    </row>
    <row r="606" ht="21.0" customHeight="1">
      <c r="A606" s="119"/>
      <c r="B606" s="90"/>
      <c r="C606" s="119"/>
      <c r="D606" s="332"/>
      <c r="E606" s="90"/>
      <c r="F606" s="92"/>
      <c r="G606" s="92"/>
      <c r="H606" s="92"/>
      <c r="I606" s="119"/>
      <c r="J606" s="119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119"/>
      <c r="V606" s="119"/>
      <c r="W606" s="119"/>
      <c r="X606" s="119"/>
      <c r="Y606" s="119"/>
      <c r="Z606" s="23"/>
      <c r="AA606" s="119"/>
      <c r="AB606" s="337"/>
      <c r="AC606" s="115"/>
      <c r="AD606" s="102"/>
      <c r="AE606" s="4"/>
      <c r="AF606" s="103"/>
      <c r="AG606" s="104"/>
      <c r="AH606" s="105"/>
      <c r="AI606" s="106"/>
      <c r="AJ606" s="109"/>
      <c r="AK606" s="111"/>
      <c r="AL606" s="338"/>
      <c r="AM606" s="339"/>
      <c r="AN606" s="340"/>
      <c r="AO606" s="101"/>
      <c r="AP606" s="445"/>
      <c r="AQ606" s="101"/>
      <c r="AR606" s="115"/>
      <c r="AS606" s="341"/>
      <c r="AT606" s="115"/>
      <c r="AU606" s="341"/>
      <c r="AV606" s="115"/>
      <c r="AW606" s="341"/>
      <c r="AX606" s="115"/>
      <c r="AY606" s="341"/>
      <c r="AZ606" s="119"/>
      <c r="CD606" s="119"/>
    </row>
    <row r="607" ht="21.0" customHeight="1">
      <c r="A607" s="119"/>
      <c r="B607" s="90"/>
      <c r="C607" s="119"/>
      <c r="D607" s="332"/>
      <c r="E607" s="90"/>
      <c r="F607" s="92"/>
      <c r="G607" s="92"/>
      <c r="H607" s="92"/>
      <c r="I607" s="119"/>
      <c r="J607" s="119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119"/>
      <c r="V607" s="119"/>
      <c r="W607" s="119"/>
      <c r="X607" s="119"/>
      <c r="Y607" s="119"/>
      <c r="Z607" s="23"/>
      <c r="AA607" s="119"/>
      <c r="AB607" s="337"/>
      <c r="AC607" s="115"/>
      <c r="AD607" s="102"/>
      <c r="AE607" s="4"/>
      <c r="AF607" s="103"/>
      <c r="AG607" s="104"/>
      <c r="AH607" s="105"/>
      <c r="AI607" s="106"/>
      <c r="AJ607" s="109"/>
      <c r="AK607" s="111"/>
      <c r="AL607" s="338"/>
      <c r="AM607" s="339"/>
      <c r="AN607" s="340"/>
      <c r="AO607" s="101"/>
      <c r="AP607" s="445"/>
      <c r="AQ607" s="101"/>
      <c r="AR607" s="115"/>
      <c r="AS607" s="341"/>
      <c r="AT607" s="115"/>
      <c r="AU607" s="341"/>
      <c r="AV607" s="115"/>
      <c r="AW607" s="341"/>
      <c r="AX607" s="115"/>
      <c r="AY607" s="341"/>
      <c r="AZ607" s="119"/>
      <c r="CD607" s="119"/>
    </row>
    <row r="608" ht="21.0" customHeight="1">
      <c r="A608" s="119"/>
      <c r="B608" s="90"/>
      <c r="C608" s="119"/>
      <c r="D608" s="332"/>
      <c r="E608" s="90"/>
      <c r="F608" s="92"/>
      <c r="G608" s="92"/>
      <c r="H608" s="92"/>
      <c r="I608" s="119"/>
      <c r="J608" s="119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119"/>
      <c r="V608" s="119"/>
      <c r="W608" s="119"/>
      <c r="X608" s="119"/>
      <c r="Y608" s="119"/>
      <c r="Z608" s="23"/>
      <c r="AA608" s="119"/>
      <c r="AB608" s="337"/>
      <c r="AC608" s="115"/>
      <c r="AD608" s="102"/>
      <c r="AE608" s="4"/>
      <c r="AF608" s="103"/>
      <c r="AG608" s="104"/>
      <c r="AH608" s="105"/>
      <c r="AI608" s="106"/>
      <c r="AJ608" s="109"/>
      <c r="AK608" s="111"/>
      <c r="AL608" s="338"/>
      <c r="AM608" s="339"/>
      <c r="AN608" s="340"/>
      <c r="AO608" s="101"/>
      <c r="AP608" s="445"/>
      <c r="AQ608" s="101"/>
      <c r="AR608" s="115"/>
      <c r="AS608" s="341"/>
      <c r="AT608" s="115"/>
      <c r="AU608" s="341"/>
      <c r="AV608" s="115"/>
      <c r="AW608" s="341"/>
      <c r="AX608" s="115"/>
      <c r="AY608" s="341"/>
      <c r="AZ608" s="119"/>
      <c r="CD608" s="119"/>
    </row>
    <row r="609" ht="21.0" customHeight="1">
      <c r="A609" s="119"/>
      <c r="B609" s="90"/>
      <c r="C609" s="119"/>
      <c r="D609" s="332"/>
      <c r="E609" s="90"/>
      <c r="F609" s="92"/>
      <c r="G609" s="92"/>
      <c r="H609" s="92"/>
      <c r="I609" s="119"/>
      <c r="J609" s="119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119"/>
      <c r="V609" s="119"/>
      <c r="W609" s="119"/>
      <c r="X609" s="119"/>
      <c r="Y609" s="119"/>
      <c r="Z609" s="23"/>
      <c r="AA609" s="119"/>
      <c r="AB609" s="337"/>
      <c r="AC609" s="115"/>
      <c r="AD609" s="102"/>
      <c r="AE609" s="4"/>
      <c r="AF609" s="103"/>
      <c r="AG609" s="104"/>
      <c r="AH609" s="105"/>
      <c r="AI609" s="106"/>
      <c r="AJ609" s="109"/>
      <c r="AK609" s="111"/>
      <c r="AL609" s="338"/>
      <c r="AM609" s="339"/>
      <c r="AN609" s="340"/>
      <c r="AO609" s="101"/>
      <c r="AP609" s="445"/>
      <c r="AQ609" s="101"/>
      <c r="AR609" s="115"/>
      <c r="AS609" s="341"/>
      <c r="AT609" s="115"/>
      <c r="AU609" s="341"/>
      <c r="AV609" s="115"/>
      <c r="AW609" s="341"/>
      <c r="AX609" s="115"/>
      <c r="AY609" s="341"/>
      <c r="AZ609" s="119"/>
      <c r="CD609" s="119"/>
    </row>
    <row r="610" ht="21.0" customHeight="1">
      <c r="A610" s="119"/>
      <c r="B610" s="90"/>
      <c r="C610" s="119"/>
      <c r="D610" s="332"/>
      <c r="E610" s="90"/>
      <c r="F610" s="92"/>
      <c r="G610" s="92"/>
      <c r="H610" s="92"/>
      <c r="I610" s="119"/>
      <c r="J610" s="119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119"/>
      <c r="V610" s="119"/>
      <c r="W610" s="119"/>
      <c r="X610" s="119"/>
      <c r="Y610" s="119"/>
      <c r="Z610" s="23"/>
      <c r="AA610" s="119"/>
      <c r="AB610" s="337"/>
      <c r="AC610" s="115"/>
      <c r="AD610" s="102"/>
      <c r="AE610" s="4"/>
      <c r="AF610" s="103"/>
      <c r="AG610" s="104"/>
      <c r="AH610" s="105"/>
      <c r="AI610" s="106"/>
      <c r="AJ610" s="109"/>
      <c r="AK610" s="111"/>
      <c r="AL610" s="338"/>
      <c r="AM610" s="339"/>
      <c r="AN610" s="340"/>
      <c r="AO610" s="101"/>
      <c r="AP610" s="445"/>
      <c r="AQ610" s="101"/>
      <c r="AR610" s="115"/>
      <c r="AS610" s="341"/>
      <c r="AT610" s="115"/>
      <c r="AU610" s="341"/>
      <c r="AV610" s="115"/>
      <c r="AW610" s="341"/>
      <c r="AX610" s="115"/>
      <c r="AY610" s="341"/>
      <c r="AZ610" s="119"/>
      <c r="CD610" s="119"/>
    </row>
    <row r="611" ht="21.0" customHeight="1">
      <c r="A611" s="119"/>
      <c r="B611" s="90"/>
      <c r="C611" s="119"/>
      <c r="D611" s="332"/>
      <c r="E611" s="90"/>
      <c r="F611" s="92"/>
      <c r="G611" s="92"/>
      <c r="H611" s="92"/>
      <c r="I611" s="119"/>
      <c r="J611" s="119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119"/>
      <c r="V611" s="119"/>
      <c r="W611" s="119"/>
      <c r="X611" s="119"/>
      <c r="Y611" s="119"/>
      <c r="Z611" s="23"/>
      <c r="AA611" s="119"/>
      <c r="AB611" s="337"/>
      <c r="AC611" s="115"/>
      <c r="AD611" s="102"/>
      <c r="AE611" s="4"/>
      <c r="AF611" s="103"/>
      <c r="AG611" s="104"/>
      <c r="AH611" s="105"/>
      <c r="AI611" s="106"/>
      <c r="AJ611" s="109"/>
      <c r="AK611" s="111"/>
      <c r="AL611" s="338"/>
      <c r="AM611" s="339"/>
      <c r="AN611" s="340"/>
      <c r="AO611" s="101"/>
      <c r="AP611" s="445"/>
      <c r="AQ611" s="101"/>
      <c r="AR611" s="115"/>
      <c r="AS611" s="341"/>
      <c r="AT611" s="115"/>
      <c r="AU611" s="341"/>
      <c r="AV611" s="115"/>
      <c r="AW611" s="341"/>
      <c r="AX611" s="115"/>
      <c r="AY611" s="341"/>
      <c r="AZ611" s="119"/>
      <c r="CD611" s="119"/>
    </row>
    <row r="612" ht="21.0" customHeight="1">
      <c r="A612" s="119"/>
      <c r="B612" s="90"/>
      <c r="C612" s="119"/>
      <c r="D612" s="332"/>
      <c r="E612" s="90"/>
      <c r="F612" s="92"/>
      <c r="G612" s="92"/>
      <c r="H612" s="92"/>
      <c r="I612" s="119"/>
      <c r="J612" s="119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119"/>
      <c r="V612" s="119"/>
      <c r="W612" s="119"/>
      <c r="X612" s="119"/>
      <c r="Y612" s="119"/>
      <c r="Z612" s="23"/>
      <c r="AA612" s="119"/>
      <c r="AB612" s="337"/>
      <c r="AC612" s="115"/>
      <c r="AD612" s="102"/>
      <c r="AE612" s="4"/>
      <c r="AF612" s="103"/>
      <c r="AG612" s="104"/>
      <c r="AH612" s="105"/>
      <c r="AI612" s="106"/>
      <c r="AJ612" s="109"/>
      <c r="AK612" s="111"/>
      <c r="AL612" s="338"/>
      <c r="AM612" s="339"/>
      <c r="AN612" s="340"/>
      <c r="AO612" s="101"/>
      <c r="AP612" s="445"/>
      <c r="AQ612" s="101"/>
      <c r="AR612" s="115"/>
      <c r="AS612" s="341"/>
      <c r="AT612" s="115"/>
      <c r="AU612" s="341"/>
      <c r="AV612" s="115"/>
      <c r="AW612" s="341"/>
      <c r="AX612" s="115"/>
      <c r="AY612" s="341"/>
      <c r="AZ612" s="119"/>
      <c r="CD612" s="119"/>
    </row>
    <row r="613" ht="21.0" customHeight="1">
      <c r="A613" s="119"/>
      <c r="B613" s="90"/>
      <c r="C613" s="119"/>
      <c r="D613" s="332"/>
      <c r="E613" s="90"/>
      <c r="F613" s="92"/>
      <c r="G613" s="92"/>
      <c r="H613" s="92"/>
      <c r="I613" s="119"/>
      <c r="J613" s="119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119"/>
      <c r="V613" s="119"/>
      <c r="W613" s="119"/>
      <c r="X613" s="119"/>
      <c r="Y613" s="119"/>
      <c r="Z613" s="23"/>
      <c r="AA613" s="119"/>
      <c r="AB613" s="337"/>
      <c r="AC613" s="115"/>
      <c r="AD613" s="102"/>
      <c r="AE613" s="4"/>
      <c r="AF613" s="103"/>
      <c r="AG613" s="104"/>
      <c r="AH613" s="105"/>
      <c r="AI613" s="106"/>
      <c r="AJ613" s="109"/>
      <c r="AK613" s="111"/>
      <c r="AL613" s="338"/>
      <c r="AM613" s="339"/>
      <c r="AN613" s="340"/>
      <c r="AO613" s="101"/>
      <c r="AP613" s="445"/>
      <c r="AQ613" s="101"/>
      <c r="AR613" s="115"/>
      <c r="AS613" s="341"/>
      <c r="AT613" s="115"/>
      <c r="AU613" s="341"/>
      <c r="AV613" s="115"/>
      <c r="AW613" s="341"/>
      <c r="AX613" s="115"/>
      <c r="AY613" s="341"/>
      <c r="AZ613" s="119"/>
      <c r="CD613" s="119"/>
    </row>
    <row r="614" ht="21.0" customHeight="1">
      <c r="A614" s="119"/>
      <c r="B614" s="90"/>
      <c r="C614" s="119"/>
      <c r="D614" s="332"/>
      <c r="E614" s="90"/>
      <c r="F614" s="92"/>
      <c r="G614" s="92"/>
      <c r="H614" s="92"/>
      <c r="I614" s="119"/>
      <c r="J614" s="119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119"/>
      <c r="V614" s="119"/>
      <c r="W614" s="119"/>
      <c r="X614" s="119"/>
      <c r="Y614" s="119"/>
      <c r="Z614" s="23"/>
      <c r="AA614" s="119"/>
      <c r="AB614" s="337"/>
      <c r="AC614" s="115"/>
      <c r="AD614" s="102"/>
      <c r="AE614" s="4"/>
      <c r="AF614" s="103"/>
      <c r="AG614" s="104"/>
      <c r="AH614" s="105"/>
      <c r="AI614" s="106"/>
      <c r="AJ614" s="109"/>
      <c r="AK614" s="111"/>
      <c r="AL614" s="338"/>
      <c r="AM614" s="339"/>
      <c r="AN614" s="340"/>
      <c r="AO614" s="101"/>
      <c r="AP614" s="445"/>
      <c r="AQ614" s="101"/>
      <c r="AR614" s="115"/>
      <c r="AS614" s="341"/>
      <c r="AT614" s="115"/>
      <c r="AU614" s="341"/>
      <c r="AV614" s="115"/>
      <c r="AW614" s="341"/>
      <c r="AX614" s="115"/>
      <c r="AY614" s="341"/>
      <c r="AZ614" s="119"/>
      <c r="CD614" s="119"/>
    </row>
    <row r="615" ht="21.0" customHeight="1">
      <c r="A615" s="119"/>
      <c r="B615" s="90"/>
      <c r="C615" s="119"/>
      <c r="D615" s="332"/>
      <c r="E615" s="90"/>
      <c r="F615" s="92"/>
      <c r="G615" s="92"/>
      <c r="H615" s="92"/>
      <c r="I615" s="119"/>
      <c r="J615" s="119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119"/>
      <c r="V615" s="119"/>
      <c r="W615" s="119"/>
      <c r="X615" s="119"/>
      <c r="Y615" s="119"/>
      <c r="Z615" s="23"/>
      <c r="AA615" s="119"/>
      <c r="AB615" s="337"/>
      <c r="AC615" s="115"/>
      <c r="AD615" s="102"/>
      <c r="AE615" s="4"/>
      <c r="AF615" s="103"/>
      <c r="AG615" s="104"/>
      <c r="AH615" s="105"/>
      <c r="AI615" s="106"/>
      <c r="AJ615" s="109"/>
      <c r="AK615" s="111"/>
      <c r="AL615" s="338"/>
      <c r="AM615" s="339"/>
      <c r="AN615" s="340"/>
      <c r="AO615" s="101"/>
      <c r="AP615" s="445"/>
      <c r="AQ615" s="101"/>
      <c r="AR615" s="115"/>
      <c r="AS615" s="341"/>
      <c r="AT615" s="115"/>
      <c r="AU615" s="341"/>
      <c r="AV615" s="115"/>
      <c r="AW615" s="341"/>
      <c r="AX615" s="115"/>
      <c r="AY615" s="341"/>
      <c r="AZ615" s="119"/>
      <c r="CD615" s="119"/>
    </row>
    <row r="616" ht="21.0" customHeight="1">
      <c r="A616" s="119"/>
      <c r="B616" s="90"/>
      <c r="C616" s="119"/>
      <c r="D616" s="332"/>
      <c r="E616" s="90"/>
      <c r="F616" s="92"/>
      <c r="G616" s="92"/>
      <c r="H616" s="92"/>
      <c r="I616" s="119"/>
      <c r="J616" s="119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119"/>
      <c r="V616" s="119"/>
      <c r="W616" s="119"/>
      <c r="X616" s="119"/>
      <c r="Y616" s="119"/>
      <c r="Z616" s="23"/>
      <c r="AA616" s="119"/>
      <c r="AB616" s="337"/>
      <c r="AC616" s="115"/>
      <c r="AD616" s="102"/>
      <c r="AE616" s="4"/>
      <c r="AF616" s="103"/>
      <c r="AG616" s="104"/>
      <c r="AH616" s="105"/>
      <c r="AI616" s="106"/>
      <c r="AJ616" s="109"/>
      <c r="AK616" s="111"/>
      <c r="AL616" s="338"/>
      <c r="AM616" s="339"/>
      <c r="AN616" s="340"/>
      <c r="AO616" s="101"/>
      <c r="AP616" s="445"/>
      <c r="AQ616" s="101"/>
      <c r="AR616" s="115"/>
      <c r="AS616" s="341"/>
      <c r="AT616" s="115"/>
      <c r="AU616" s="341"/>
      <c r="AV616" s="115"/>
      <c r="AW616" s="341"/>
      <c r="AX616" s="115"/>
      <c r="AY616" s="341"/>
      <c r="AZ616" s="119"/>
      <c r="CD616" s="119"/>
    </row>
    <row r="617" ht="21.0" customHeight="1">
      <c r="A617" s="119"/>
      <c r="B617" s="90"/>
      <c r="C617" s="119"/>
      <c r="D617" s="332"/>
      <c r="E617" s="90"/>
      <c r="F617" s="92"/>
      <c r="G617" s="92"/>
      <c r="H617" s="92"/>
      <c r="I617" s="119"/>
      <c r="J617" s="119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119"/>
      <c r="V617" s="119"/>
      <c r="W617" s="119"/>
      <c r="X617" s="119"/>
      <c r="Y617" s="119"/>
      <c r="Z617" s="23"/>
      <c r="AA617" s="119"/>
      <c r="AB617" s="337"/>
      <c r="AC617" s="115"/>
      <c r="AD617" s="102"/>
      <c r="AE617" s="4"/>
      <c r="AF617" s="103"/>
      <c r="AG617" s="104"/>
      <c r="AH617" s="105"/>
      <c r="AI617" s="106"/>
      <c r="AJ617" s="109"/>
      <c r="AK617" s="111"/>
      <c r="AL617" s="338"/>
      <c r="AM617" s="339"/>
      <c r="AN617" s="340"/>
      <c r="AO617" s="101"/>
      <c r="AP617" s="445"/>
      <c r="AQ617" s="101"/>
      <c r="AR617" s="115"/>
      <c r="AS617" s="341"/>
      <c r="AT617" s="115"/>
      <c r="AU617" s="341"/>
      <c r="AV617" s="115"/>
      <c r="AW617" s="341"/>
      <c r="AX617" s="115"/>
      <c r="AY617" s="341"/>
      <c r="AZ617" s="119"/>
      <c r="CD617" s="119"/>
    </row>
    <row r="618" ht="21.0" customHeight="1">
      <c r="A618" s="119"/>
      <c r="B618" s="90"/>
      <c r="C618" s="119"/>
      <c r="D618" s="332"/>
      <c r="E618" s="90"/>
      <c r="F618" s="92"/>
      <c r="G618" s="92"/>
      <c r="H618" s="92"/>
      <c r="I618" s="119"/>
      <c r="J618" s="119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119"/>
      <c r="V618" s="119"/>
      <c r="W618" s="119"/>
      <c r="X618" s="119"/>
      <c r="Y618" s="119"/>
      <c r="Z618" s="23"/>
      <c r="AA618" s="119"/>
      <c r="AB618" s="337"/>
      <c r="AC618" s="115"/>
      <c r="AD618" s="102"/>
      <c r="AE618" s="4"/>
      <c r="AF618" s="103"/>
      <c r="AG618" s="104"/>
      <c r="AH618" s="105"/>
      <c r="AI618" s="106"/>
      <c r="AJ618" s="109"/>
      <c r="AK618" s="111"/>
      <c r="AL618" s="338"/>
      <c r="AM618" s="339"/>
      <c r="AN618" s="340"/>
      <c r="AO618" s="101"/>
      <c r="AP618" s="445"/>
      <c r="AQ618" s="101"/>
      <c r="AR618" s="115"/>
      <c r="AS618" s="341"/>
      <c r="AT618" s="115"/>
      <c r="AU618" s="341"/>
      <c r="AV618" s="115"/>
      <c r="AW618" s="341"/>
      <c r="AX618" s="115"/>
      <c r="AY618" s="341"/>
      <c r="AZ618" s="119"/>
      <c r="CD618" s="119"/>
    </row>
    <row r="619" ht="21.0" customHeight="1">
      <c r="A619" s="119"/>
      <c r="B619" s="90"/>
      <c r="C619" s="119"/>
      <c r="D619" s="332"/>
      <c r="E619" s="90"/>
      <c r="F619" s="92"/>
      <c r="G619" s="92"/>
      <c r="H619" s="92"/>
      <c r="I619" s="119"/>
      <c r="J619" s="119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119"/>
      <c r="V619" s="119"/>
      <c r="W619" s="119"/>
      <c r="X619" s="119"/>
      <c r="Y619" s="119"/>
      <c r="Z619" s="23"/>
      <c r="AA619" s="119"/>
      <c r="AB619" s="337"/>
      <c r="AC619" s="115"/>
      <c r="AD619" s="102"/>
      <c r="AE619" s="4"/>
      <c r="AF619" s="103"/>
      <c r="AG619" s="104"/>
      <c r="AH619" s="105"/>
      <c r="AI619" s="106"/>
      <c r="AJ619" s="109"/>
      <c r="AK619" s="111"/>
      <c r="AL619" s="338"/>
      <c r="AM619" s="339"/>
      <c r="AN619" s="340"/>
      <c r="AO619" s="101"/>
      <c r="AP619" s="445"/>
      <c r="AQ619" s="101"/>
      <c r="AR619" s="115"/>
      <c r="AS619" s="341"/>
      <c r="AT619" s="115"/>
      <c r="AU619" s="341"/>
      <c r="AV619" s="115"/>
      <c r="AW619" s="341"/>
      <c r="AX619" s="115"/>
      <c r="AY619" s="341"/>
      <c r="AZ619" s="119"/>
      <c r="CD619" s="119"/>
    </row>
    <row r="620" ht="21.0" customHeight="1">
      <c r="A620" s="119"/>
      <c r="B620" s="90"/>
      <c r="C620" s="119"/>
      <c r="D620" s="332"/>
      <c r="E620" s="90"/>
      <c r="F620" s="92"/>
      <c r="G620" s="92"/>
      <c r="H620" s="92"/>
      <c r="I620" s="119"/>
      <c r="J620" s="119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119"/>
      <c r="V620" s="119"/>
      <c r="W620" s="119"/>
      <c r="X620" s="119"/>
      <c r="Y620" s="119"/>
      <c r="Z620" s="23"/>
      <c r="AA620" s="119"/>
      <c r="AB620" s="337"/>
      <c r="AC620" s="115"/>
      <c r="AD620" s="102"/>
      <c r="AE620" s="4"/>
      <c r="AF620" s="103"/>
      <c r="AG620" s="104"/>
      <c r="AH620" s="105"/>
      <c r="AI620" s="106"/>
      <c r="AJ620" s="109"/>
      <c r="AK620" s="111"/>
      <c r="AL620" s="338"/>
      <c r="AM620" s="339"/>
      <c r="AN620" s="340"/>
      <c r="AO620" s="101"/>
      <c r="AP620" s="445"/>
      <c r="AQ620" s="101"/>
      <c r="AR620" s="115"/>
      <c r="AS620" s="341"/>
      <c r="AT620" s="115"/>
      <c r="AU620" s="341"/>
      <c r="AV620" s="115"/>
      <c r="AW620" s="341"/>
      <c r="AX620" s="115"/>
      <c r="AY620" s="341"/>
      <c r="AZ620" s="119"/>
      <c r="CD620" s="119"/>
    </row>
    <row r="621" ht="21.0" customHeight="1">
      <c r="A621" s="119"/>
      <c r="B621" s="90"/>
      <c r="C621" s="119"/>
      <c r="D621" s="332"/>
      <c r="E621" s="90"/>
      <c r="F621" s="92"/>
      <c r="G621" s="92"/>
      <c r="H621" s="92"/>
      <c r="I621" s="119"/>
      <c r="J621" s="119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119"/>
      <c r="V621" s="119"/>
      <c r="W621" s="119"/>
      <c r="X621" s="119"/>
      <c r="Y621" s="119"/>
      <c r="Z621" s="23"/>
      <c r="AA621" s="119"/>
      <c r="AB621" s="337"/>
      <c r="AC621" s="115"/>
      <c r="AD621" s="102"/>
      <c r="AE621" s="4"/>
      <c r="AF621" s="103"/>
      <c r="AG621" s="104"/>
      <c r="AH621" s="105"/>
      <c r="AI621" s="106"/>
      <c r="AJ621" s="109"/>
      <c r="AK621" s="111"/>
      <c r="AL621" s="338"/>
      <c r="AM621" s="339"/>
      <c r="AN621" s="340"/>
      <c r="AO621" s="101"/>
      <c r="AP621" s="445"/>
      <c r="AQ621" s="101"/>
      <c r="AR621" s="115"/>
      <c r="AS621" s="341"/>
      <c r="AT621" s="115"/>
      <c r="AU621" s="341"/>
      <c r="AV621" s="115"/>
      <c r="AW621" s="341"/>
      <c r="AX621" s="115"/>
      <c r="AY621" s="341"/>
      <c r="AZ621" s="119"/>
      <c r="CD621" s="119"/>
    </row>
    <row r="622" ht="21.0" customHeight="1">
      <c r="A622" s="119"/>
      <c r="B622" s="90"/>
      <c r="C622" s="119"/>
      <c r="D622" s="332"/>
      <c r="E622" s="90"/>
      <c r="F622" s="92"/>
      <c r="G622" s="92"/>
      <c r="H622" s="92"/>
      <c r="I622" s="119"/>
      <c r="J622" s="119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119"/>
      <c r="V622" s="119"/>
      <c r="W622" s="119"/>
      <c r="X622" s="119"/>
      <c r="Y622" s="119"/>
      <c r="Z622" s="23"/>
      <c r="AA622" s="119"/>
      <c r="AB622" s="337"/>
      <c r="AC622" s="115"/>
      <c r="AD622" s="102"/>
      <c r="AE622" s="4"/>
      <c r="AF622" s="103"/>
      <c r="AG622" s="104"/>
      <c r="AH622" s="105"/>
      <c r="AI622" s="106"/>
      <c r="AJ622" s="109"/>
      <c r="AK622" s="111"/>
      <c r="AL622" s="338"/>
      <c r="AM622" s="339"/>
      <c r="AN622" s="340"/>
      <c r="AO622" s="101"/>
      <c r="AP622" s="445"/>
      <c r="AQ622" s="101"/>
      <c r="AR622" s="115"/>
      <c r="AS622" s="341"/>
      <c r="AT622" s="115"/>
      <c r="AU622" s="341"/>
      <c r="AV622" s="115"/>
      <c r="AW622" s="341"/>
      <c r="AX622" s="115"/>
      <c r="AY622" s="341"/>
      <c r="AZ622" s="119"/>
      <c r="CD622" s="119"/>
    </row>
    <row r="623" ht="21.0" customHeight="1">
      <c r="A623" s="119"/>
      <c r="B623" s="90"/>
      <c r="C623" s="119"/>
      <c r="D623" s="332"/>
      <c r="E623" s="90"/>
      <c r="F623" s="92"/>
      <c r="G623" s="92"/>
      <c r="H623" s="92"/>
      <c r="I623" s="119"/>
      <c r="J623" s="119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119"/>
      <c r="V623" s="119"/>
      <c r="W623" s="119"/>
      <c r="X623" s="119"/>
      <c r="Y623" s="119"/>
      <c r="Z623" s="23"/>
      <c r="AA623" s="119"/>
      <c r="AB623" s="337"/>
      <c r="AC623" s="115"/>
      <c r="AD623" s="102"/>
      <c r="AE623" s="4"/>
      <c r="AF623" s="103"/>
      <c r="AG623" s="104"/>
      <c r="AH623" s="105"/>
      <c r="AI623" s="106"/>
      <c r="AJ623" s="109"/>
      <c r="AK623" s="111"/>
      <c r="AL623" s="338"/>
      <c r="AM623" s="339"/>
      <c r="AN623" s="340"/>
      <c r="AO623" s="101"/>
      <c r="AP623" s="445"/>
      <c r="AQ623" s="101"/>
      <c r="AR623" s="115"/>
      <c r="AS623" s="341"/>
      <c r="AT623" s="115"/>
      <c r="AU623" s="341"/>
      <c r="AV623" s="115"/>
      <c r="AW623" s="341"/>
      <c r="AX623" s="115"/>
      <c r="AY623" s="341"/>
      <c r="AZ623" s="119"/>
      <c r="CD623" s="119"/>
    </row>
    <row r="624" ht="21.0" customHeight="1">
      <c r="A624" s="119"/>
      <c r="B624" s="90"/>
      <c r="C624" s="119"/>
      <c r="D624" s="332"/>
      <c r="E624" s="90"/>
      <c r="F624" s="92"/>
      <c r="G624" s="92"/>
      <c r="H624" s="92"/>
      <c r="I624" s="119"/>
      <c r="J624" s="119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119"/>
      <c r="V624" s="119"/>
      <c r="W624" s="119"/>
      <c r="X624" s="119"/>
      <c r="Y624" s="119"/>
      <c r="Z624" s="23"/>
      <c r="AA624" s="119"/>
      <c r="AB624" s="337"/>
      <c r="AC624" s="115"/>
      <c r="AD624" s="102"/>
      <c r="AE624" s="4"/>
      <c r="AF624" s="103"/>
      <c r="AG624" s="104"/>
      <c r="AH624" s="105"/>
      <c r="AI624" s="106"/>
      <c r="AJ624" s="109"/>
      <c r="AK624" s="111"/>
      <c r="AL624" s="338"/>
      <c r="AM624" s="339"/>
      <c r="AN624" s="340"/>
      <c r="AO624" s="101"/>
      <c r="AP624" s="445"/>
      <c r="AQ624" s="101"/>
      <c r="AR624" s="115"/>
      <c r="AS624" s="341"/>
      <c r="AT624" s="115"/>
      <c r="AU624" s="341"/>
      <c r="AV624" s="115"/>
      <c r="AW624" s="341"/>
      <c r="AX624" s="115"/>
      <c r="AY624" s="341"/>
      <c r="AZ624" s="119"/>
      <c r="CD624" s="119"/>
    </row>
    <row r="625" ht="21.0" customHeight="1">
      <c r="A625" s="119"/>
      <c r="B625" s="90"/>
      <c r="C625" s="119"/>
      <c r="D625" s="332"/>
      <c r="E625" s="90"/>
      <c r="F625" s="92"/>
      <c r="G625" s="92"/>
      <c r="H625" s="92"/>
      <c r="I625" s="119"/>
      <c r="J625" s="119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119"/>
      <c r="V625" s="119"/>
      <c r="W625" s="119"/>
      <c r="X625" s="119"/>
      <c r="Y625" s="119"/>
      <c r="Z625" s="23"/>
      <c r="AA625" s="119"/>
      <c r="AB625" s="337"/>
      <c r="AC625" s="115"/>
      <c r="AD625" s="102"/>
      <c r="AE625" s="4"/>
      <c r="AF625" s="103"/>
      <c r="AG625" s="104"/>
      <c r="AH625" s="105"/>
      <c r="AI625" s="106"/>
      <c r="AJ625" s="109"/>
      <c r="AK625" s="111"/>
      <c r="AL625" s="338"/>
      <c r="AM625" s="339"/>
      <c r="AN625" s="340"/>
      <c r="AO625" s="101"/>
      <c r="AP625" s="445"/>
      <c r="AQ625" s="101"/>
      <c r="AR625" s="115"/>
      <c r="AS625" s="341"/>
      <c r="AT625" s="115"/>
      <c r="AU625" s="341"/>
      <c r="AV625" s="115"/>
      <c r="AW625" s="341"/>
      <c r="AX625" s="115"/>
      <c r="AY625" s="341"/>
      <c r="AZ625" s="119"/>
      <c r="CD625" s="119"/>
    </row>
    <row r="626" ht="21.0" customHeight="1">
      <c r="A626" s="119"/>
      <c r="B626" s="90"/>
      <c r="C626" s="119"/>
      <c r="D626" s="332"/>
      <c r="E626" s="90"/>
      <c r="F626" s="92"/>
      <c r="G626" s="92"/>
      <c r="H626" s="92"/>
      <c r="I626" s="119"/>
      <c r="J626" s="119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119"/>
      <c r="V626" s="119"/>
      <c r="W626" s="119"/>
      <c r="X626" s="119"/>
      <c r="Y626" s="119"/>
      <c r="Z626" s="23"/>
      <c r="AA626" s="119"/>
      <c r="AB626" s="337"/>
      <c r="AC626" s="115"/>
      <c r="AD626" s="102"/>
      <c r="AE626" s="4"/>
      <c r="AF626" s="103"/>
      <c r="AG626" s="104"/>
      <c r="AH626" s="105"/>
      <c r="AI626" s="106"/>
      <c r="AJ626" s="109"/>
      <c r="AK626" s="111"/>
      <c r="AL626" s="338"/>
      <c r="AM626" s="339"/>
      <c r="AN626" s="340"/>
      <c r="AO626" s="101"/>
      <c r="AP626" s="445"/>
      <c r="AQ626" s="101"/>
      <c r="AR626" s="115"/>
      <c r="AS626" s="341"/>
      <c r="AT626" s="115"/>
      <c r="AU626" s="341"/>
      <c r="AV626" s="115"/>
      <c r="AW626" s="341"/>
      <c r="AX626" s="115"/>
      <c r="AY626" s="341"/>
      <c r="AZ626" s="119"/>
      <c r="CD626" s="119"/>
    </row>
    <row r="627" ht="21.0" customHeight="1">
      <c r="A627" s="119"/>
      <c r="B627" s="90"/>
      <c r="C627" s="119"/>
      <c r="D627" s="332"/>
      <c r="E627" s="90"/>
      <c r="F627" s="92"/>
      <c r="G627" s="92"/>
      <c r="H627" s="92"/>
      <c r="I627" s="119"/>
      <c r="J627" s="119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119"/>
      <c r="V627" s="119"/>
      <c r="W627" s="119"/>
      <c r="X627" s="119"/>
      <c r="Y627" s="119"/>
      <c r="Z627" s="23"/>
      <c r="AA627" s="119"/>
      <c r="AB627" s="337"/>
      <c r="AC627" s="115"/>
      <c r="AD627" s="102"/>
      <c r="AE627" s="4"/>
      <c r="AF627" s="103"/>
      <c r="AG627" s="104"/>
      <c r="AH627" s="105"/>
      <c r="AI627" s="106"/>
      <c r="AJ627" s="109"/>
      <c r="AK627" s="111"/>
      <c r="AL627" s="338"/>
      <c r="AM627" s="339"/>
      <c r="AN627" s="340"/>
      <c r="AO627" s="101"/>
      <c r="AP627" s="445"/>
      <c r="AQ627" s="101"/>
      <c r="AR627" s="115"/>
      <c r="AS627" s="341"/>
      <c r="AT627" s="115"/>
      <c r="AU627" s="341"/>
      <c r="AV627" s="115"/>
      <c r="AW627" s="341"/>
      <c r="AX627" s="115"/>
      <c r="AY627" s="341"/>
      <c r="AZ627" s="119"/>
      <c r="CD627" s="119"/>
    </row>
    <row r="628" ht="21.0" customHeight="1">
      <c r="A628" s="119"/>
      <c r="B628" s="90"/>
      <c r="C628" s="119"/>
      <c r="D628" s="332"/>
      <c r="E628" s="90"/>
      <c r="F628" s="92"/>
      <c r="G628" s="92"/>
      <c r="H628" s="92"/>
      <c r="I628" s="119"/>
      <c r="J628" s="119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119"/>
      <c r="V628" s="119"/>
      <c r="W628" s="119"/>
      <c r="X628" s="119"/>
      <c r="Y628" s="119"/>
      <c r="Z628" s="23"/>
      <c r="AA628" s="119"/>
      <c r="AB628" s="337"/>
      <c r="AC628" s="115"/>
      <c r="AD628" s="102"/>
      <c r="AE628" s="4"/>
      <c r="AF628" s="103"/>
      <c r="AG628" s="104"/>
      <c r="AH628" s="105"/>
      <c r="AI628" s="106"/>
      <c r="AJ628" s="109"/>
      <c r="AK628" s="111"/>
      <c r="AL628" s="338"/>
      <c r="AM628" s="339"/>
      <c r="AN628" s="340"/>
      <c r="AO628" s="101"/>
      <c r="AP628" s="445"/>
      <c r="AQ628" s="101"/>
      <c r="AR628" s="115"/>
      <c r="AS628" s="341"/>
      <c r="AT628" s="115"/>
      <c r="AU628" s="341"/>
      <c r="AV628" s="115"/>
      <c r="AW628" s="341"/>
      <c r="AX628" s="115"/>
      <c r="AY628" s="341"/>
      <c r="AZ628" s="119"/>
      <c r="CD628" s="119"/>
    </row>
    <row r="629" ht="21.0" customHeight="1">
      <c r="A629" s="119"/>
      <c r="B629" s="90"/>
      <c r="C629" s="119"/>
      <c r="D629" s="332"/>
      <c r="E629" s="90"/>
      <c r="F629" s="92"/>
      <c r="G629" s="92"/>
      <c r="H629" s="92"/>
      <c r="I629" s="119"/>
      <c r="J629" s="119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119"/>
      <c r="V629" s="119"/>
      <c r="W629" s="119"/>
      <c r="X629" s="119"/>
      <c r="Y629" s="119"/>
      <c r="Z629" s="23"/>
      <c r="AA629" s="119"/>
      <c r="AB629" s="337"/>
      <c r="AC629" s="115"/>
      <c r="AD629" s="102"/>
      <c r="AE629" s="4"/>
      <c r="AF629" s="103"/>
      <c r="AG629" s="104"/>
      <c r="AH629" s="105"/>
      <c r="AI629" s="106"/>
      <c r="AJ629" s="109"/>
      <c r="AK629" s="111"/>
      <c r="AL629" s="338"/>
      <c r="AM629" s="339"/>
      <c r="AN629" s="340"/>
      <c r="AO629" s="101"/>
      <c r="AP629" s="445"/>
      <c r="AQ629" s="101"/>
      <c r="AR629" s="115"/>
      <c r="AS629" s="341"/>
      <c r="AT629" s="115"/>
      <c r="AU629" s="341"/>
      <c r="AV629" s="115"/>
      <c r="AW629" s="341"/>
      <c r="AX629" s="115"/>
      <c r="AY629" s="341"/>
      <c r="AZ629" s="119"/>
      <c r="CD629" s="119"/>
    </row>
    <row r="630" ht="21.0" customHeight="1">
      <c r="A630" s="119"/>
      <c r="B630" s="90"/>
      <c r="C630" s="119"/>
      <c r="D630" s="332"/>
      <c r="E630" s="90"/>
      <c r="F630" s="92"/>
      <c r="G630" s="92"/>
      <c r="H630" s="92"/>
      <c r="I630" s="119"/>
      <c r="J630" s="119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119"/>
      <c r="V630" s="119"/>
      <c r="W630" s="119"/>
      <c r="X630" s="119"/>
      <c r="Y630" s="119"/>
      <c r="Z630" s="23"/>
      <c r="AA630" s="119"/>
      <c r="AB630" s="337"/>
      <c r="AC630" s="115"/>
      <c r="AD630" s="102"/>
      <c r="AE630" s="4"/>
      <c r="AF630" s="103"/>
      <c r="AG630" s="104"/>
      <c r="AH630" s="105"/>
      <c r="AI630" s="106"/>
      <c r="AJ630" s="109"/>
      <c r="AK630" s="111"/>
      <c r="AL630" s="338"/>
      <c r="AM630" s="339"/>
      <c r="AN630" s="340"/>
      <c r="AO630" s="101"/>
      <c r="AP630" s="445"/>
      <c r="AQ630" s="101"/>
      <c r="AR630" s="115"/>
      <c r="AS630" s="341"/>
      <c r="AT630" s="115"/>
      <c r="AU630" s="341"/>
      <c r="AV630" s="115"/>
      <c r="AW630" s="341"/>
      <c r="AX630" s="115"/>
      <c r="AY630" s="341"/>
      <c r="AZ630" s="119"/>
      <c r="CD630" s="119"/>
    </row>
    <row r="631" ht="21.0" customHeight="1">
      <c r="A631" s="119"/>
      <c r="B631" s="90"/>
      <c r="C631" s="119"/>
      <c r="D631" s="332"/>
      <c r="E631" s="90"/>
      <c r="F631" s="92"/>
      <c r="G631" s="92"/>
      <c r="H631" s="92"/>
      <c r="I631" s="119"/>
      <c r="J631" s="119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119"/>
      <c r="V631" s="119"/>
      <c r="W631" s="119"/>
      <c r="X631" s="119"/>
      <c r="Y631" s="119"/>
      <c r="Z631" s="23"/>
      <c r="AA631" s="119"/>
      <c r="AB631" s="337"/>
      <c r="AC631" s="115"/>
      <c r="AD631" s="102"/>
      <c r="AE631" s="4"/>
      <c r="AF631" s="103"/>
      <c r="AG631" s="104"/>
      <c r="AH631" s="105"/>
      <c r="AI631" s="106"/>
      <c r="AJ631" s="109"/>
      <c r="AK631" s="111"/>
      <c r="AL631" s="338"/>
      <c r="AM631" s="339"/>
      <c r="AN631" s="340"/>
      <c r="AO631" s="101"/>
      <c r="AP631" s="445"/>
      <c r="AQ631" s="101"/>
      <c r="AR631" s="115"/>
      <c r="AS631" s="341"/>
      <c r="AT631" s="115"/>
      <c r="AU631" s="341"/>
      <c r="AV631" s="115"/>
      <c r="AW631" s="341"/>
      <c r="AX631" s="115"/>
      <c r="AY631" s="341"/>
      <c r="AZ631" s="119"/>
      <c r="CD631" s="119"/>
    </row>
    <row r="632" ht="21.0" customHeight="1">
      <c r="A632" s="119"/>
      <c r="B632" s="90"/>
      <c r="C632" s="119"/>
      <c r="D632" s="332"/>
      <c r="E632" s="90"/>
      <c r="F632" s="92"/>
      <c r="G632" s="92"/>
      <c r="H632" s="92"/>
      <c r="I632" s="119"/>
      <c r="J632" s="119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119"/>
      <c r="V632" s="119"/>
      <c r="W632" s="119"/>
      <c r="X632" s="119"/>
      <c r="Y632" s="119"/>
      <c r="Z632" s="23"/>
      <c r="AA632" s="119"/>
      <c r="AB632" s="337"/>
      <c r="AC632" s="115"/>
      <c r="AD632" s="102"/>
      <c r="AE632" s="4"/>
      <c r="AF632" s="103"/>
      <c r="AG632" s="104"/>
      <c r="AH632" s="105"/>
      <c r="AI632" s="106"/>
      <c r="AJ632" s="109"/>
      <c r="AK632" s="111"/>
      <c r="AL632" s="338"/>
      <c r="AM632" s="339"/>
      <c r="AN632" s="340"/>
      <c r="AO632" s="101"/>
      <c r="AP632" s="445"/>
      <c r="AQ632" s="101"/>
      <c r="AR632" s="115"/>
      <c r="AS632" s="341"/>
      <c r="AT632" s="115"/>
      <c r="AU632" s="341"/>
      <c r="AV632" s="115"/>
      <c r="AW632" s="341"/>
      <c r="AX632" s="115"/>
      <c r="AY632" s="341"/>
      <c r="AZ632" s="119"/>
      <c r="CD632" s="119"/>
    </row>
    <row r="633" ht="21.0" customHeight="1">
      <c r="A633" s="119"/>
      <c r="B633" s="90"/>
      <c r="C633" s="119"/>
      <c r="D633" s="332"/>
      <c r="E633" s="90"/>
      <c r="F633" s="92"/>
      <c r="G633" s="92"/>
      <c r="H633" s="92"/>
      <c r="I633" s="119"/>
      <c r="J633" s="119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119"/>
      <c r="V633" s="119"/>
      <c r="W633" s="119"/>
      <c r="X633" s="119"/>
      <c r="Y633" s="119"/>
      <c r="Z633" s="23"/>
      <c r="AA633" s="119"/>
      <c r="AB633" s="337"/>
      <c r="AC633" s="115"/>
      <c r="AD633" s="102"/>
      <c r="AE633" s="4"/>
      <c r="AF633" s="103"/>
      <c r="AG633" s="104"/>
      <c r="AH633" s="105"/>
      <c r="AI633" s="106"/>
      <c r="AJ633" s="109"/>
      <c r="AK633" s="111"/>
      <c r="AL633" s="338"/>
      <c r="AM633" s="339"/>
      <c r="AN633" s="340"/>
      <c r="AO633" s="101"/>
      <c r="AP633" s="445"/>
      <c r="AQ633" s="101"/>
      <c r="AR633" s="115"/>
      <c r="AS633" s="341"/>
      <c r="AT633" s="115"/>
      <c r="AU633" s="341"/>
      <c r="AV633" s="115"/>
      <c r="AW633" s="341"/>
      <c r="AX633" s="115"/>
      <c r="AY633" s="341"/>
      <c r="AZ633" s="119"/>
      <c r="CD633" s="119"/>
    </row>
    <row r="634" ht="21.0" customHeight="1">
      <c r="A634" s="119"/>
      <c r="B634" s="90"/>
      <c r="C634" s="119"/>
      <c r="D634" s="332"/>
      <c r="E634" s="90"/>
      <c r="F634" s="92"/>
      <c r="G634" s="92"/>
      <c r="H634" s="92"/>
      <c r="I634" s="119"/>
      <c r="J634" s="119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119"/>
      <c r="V634" s="119"/>
      <c r="W634" s="119"/>
      <c r="X634" s="119"/>
      <c r="Y634" s="119"/>
      <c r="Z634" s="23"/>
      <c r="AA634" s="119"/>
      <c r="AB634" s="337"/>
      <c r="AC634" s="115"/>
      <c r="AD634" s="102"/>
      <c r="AE634" s="4"/>
      <c r="AF634" s="103"/>
      <c r="AG634" s="104"/>
      <c r="AH634" s="105"/>
      <c r="AI634" s="106"/>
      <c r="AJ634" s="109"/>
      <c r="AK634" s="111"/>
      <c r="AL634" s="338"/>
      <c r="AM634" s="339"/>
      <c r="AN634" s="340"/>
      <c r="AO634" s="101"/>
      <c r="AP634" s="445"/>
      <c r="AQ634" s="101"/>
      <c r="AR634" s="115"/>
      <c r="AS634" s="341"/>
      <c r="AT634" s="115"/>
      <c r="AU634" s="341"/>
      <c r="AV634" s="115"/>
      <c r="AW634" s="341"/>
      <c r="AX634" s="115"/>
      <c r="AY634" s="341"/>
      <c r="AZ634" s="119"/>
      <c r="CD634" s="119"/>
    </row>
    <row r="635" ht="21.0" customHeight="1">
      <c r="A635" s="119"/>
      <c r="B635" s="90"/>
      <c r="C635" s="119"/>
      <c r="D635" s="332"/>
      <c r="E635" s="90"/>
      <c r="F635" s="92"/>
      <c r="G635" s="92"/>
      <c r="H635" s="92"/>
      <c r="I635" s="119"/>
      <c r="J635" s="119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119"/>
      <c r="V635" s="119"/>
      <c r="W635" s="119"/>
      <c r="X635" s="119"/>
      <c r="Y635" s="119"/>
      <c r="Z635" s="23"/>
      <c r="AA635" s="119"/>
      <c r="AB635" s="337"/>
      <c r="AC635" s="115"/>
      <c r="AD635" s="102"/>
      <c r="AE635" s="4"/>
      <c r="AF635" s="103"/>
      <c r="AG635" s="104"/>
      <c r="AH635" s="105"/>
      <c r="AI635" s="106"/>
      <c r="AJ635" s="109"/>
      <c r="AK635" s="111"/>
      <c r="AL635" s="338"/>
      <c r="AM635" s="339"/>
      <c r="AN635" s="340"/>
      <c r="AO635" s="101"/>
      <c r="AP635" s="445"/>
      <c r="AQ635" s="101"/>
      <c r="AR635" s="115"/>
      <c r="AS635" s="341"/>
      <c r="AT635" s="115"/>
      <c r="AU635" s="341"/>
      <c r="AV635" s="115"/>
      <c r="AW635" s="341"/>
      <c r="AX635" s="115"/>
      <c r="AY635" s="341"/>
      <c r="AZ635" s="119"/>
      <c r="CD635" s="119"/>
    </row>
    <row r="636" ht="21.0" customHeight="1">
      <c r="A636" s="119"/>
      <c r="B636" s="90"/>
      <c r="C636" s="119"/>
      <c r="D636" s="332"/>
      <c r="E636" s="90"/>
      <c r="F636" s="92"/>
      <c r="G636" s="92"/>
      <c r="H636" s="92"/>
      <c r="I636" s="119"/>
      <c r="J636" s="119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119"/>
      <c r="V636" s="119"/>
      <c r="W636" s="119"/>
      <c r="X636" s="119"/>
      <c r="Y636" s="119"/>
      <c r="Z636" s="23"/>
      <c r="AA636" s="119"/>
      <c r="AB636" s="337"/>
      <c r="AC636" s="115"/>
      <c r="AD636" s="102"/>
      <c r="AE636" s="4"/>
      <c r="AF636" s="103"/>
      <c r="AG636" s="104"/>
      <c r="AH636" s="105"/>
      <c r="AI636" s="106"/>
      <c r="AJ636" s="109"/>
      <c r="AK636" s="111"/>
      <c r="AL636" s="338"/>
      <c r="AM636" s="339"/>
      <c r="AN636" s="340"/>
      <c r="AO636" s="101"/>
      <c r="AP636" s="445"/>
      <c r="AQ636" s="101"/>
      <c r="AR636" s="115"/>
      <c r="AS636" s="341"/>
      <c r="AT636" s="115"/>
      <c r="AU636" s="341"/>
      <c r="AV636" s="115"/>
      <c r="AW636" s="341"/>
      <c r="AX636" s="115"/>
      <c r="AY636" s="341"/>
      <c r="AZ636" s="119"/>
      <c r="CD636" s="119"/>
    </row>
    <row r="637" ht="21.0" customHeight="1">
      <c r="A637" s="119"/>
      <c r="B637" s="90"/>
      <c r="C637" s="119"/>
      <c r="D637" s="332"/>
      <c r="E637" s="90"/>
      <c r="F637" s="92"/>
      <c r="G637" s="92"/>
      <c r="H637" s="92"/>
      <c r="I637" s="119"/>
      <c r="J637" s="119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119"/>
      <c r="V637" s="119"/>
      <c r="W637" s="119"/>
      <c r="X637" s="119"/>
      <c r="Y637" s="119"/>
      <c r="Z637" s="23"/>
      <c r="AA637" s="119"/>
      <c r="AB637" s="337"/>
      <c r="AC637" s="115"/>
      <c r="AD637" s="102"/>
      <c r="AE637" s="4"/>
      <c r="AF637" s="103"/>
      <c r="AG637" s="104"/>
      <c r="AH637" s="105"/>
      <c r="AI637" s="106"/>
      <c r="AJ637" s="109"/>
      <c r="AK637" s="111"/>
      <c r="AL637" s="338"/>
      <c r="AM637" s="339"/>
      <c r="AN637" s="340"/>
      <c r="AO637" s="101"/>
      <c r="AP637" s="445"/>
      <c r="AQ637" s="101"/>
      <c r="AR637" s="115"/>
      <c r="AS637" s="341"/>
      <c r="AT637" s="115"/>
      <c r="AU637" s="341"/>
      <c r="AV637" s="115"/>
      <c r="AW637" s="341"/>
      <c r="AX637" s="115"/>
      <c r="AY637" s="341"/>
      <c r="AZ637" s="119"/>
      <c r="CD637" s="119"/>
    </row>
    <row r="638" ht="21.0" customHeight="1">
      <c r="A638" s="119"/>
      <c r="B638" s="90"/>
      <c r="C638" s="119"/>
      <c r="D638" s="332"/>
      <c r="E638" s="90"/>
      <c r="F638" s="92"/>
      <c r="G638" s="92"/>
      <c r="H638" s="92"/>
      <c r="I638" s="119"/>
      <c r="J638" s="119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119"/>
      <c r="V638" s="119"/>
      <c r="W638" s="119"/>
      <c r="X638" s="119"/>
      <c r="Y638" s="119"/>
      <c r="Z638" s="23"/>
      <c r="AA638" s="119"/>
      <c r="AB638" s="337"/>
      <c r="AC638" s="115"/>
      <c r="AD638" s="102"/>
      <c r="AE638" s="4"/>
      <c r="AF638" s="103"/>
      <c r="AG638" s="104"/>
      <c r="AH638" s="105"/>
      <c r="AI638" s="106"/>
      <c r="AJ638" s="109"/>
      <c r="AK638" s="111"/>
      <c r="AL638" s="338"/>
      <c r="AM638" s="339"/>
      <c r="AN638" s="340"/>
      <c r="AO638" s="101"/>
      <c r="AP638" s="445"/>
      <c r="AQ638" s="101"/>
      <c r="AR638" s="115"/>
      <c r="AS638" s="341"/>
      <c r="AT638" s="115"/>
      <c r="AU638" s="341"/>
      <c r="AV638" s="115"/>
      <c r="AW638" s="341"/>
      <c r="AX638" s="115"/>
      <c r="AY638" s="341"/>
      <c r="AZ638" s="119"/>
      <c r="CD638" s="119"/>
    </row>
    <row r="639" ht="21.0" customHeight="1">
      <c r="A639" s="119"/>
      <c r="B639" s="90"/>
      <c r="C639" s="119"/>
      <c r="D639" s="332"/>
      <c r="E639" s="90"/>
      <c r="F639" s="92"/>
      <c r="G639" s="92"/>
      <c r="H639" s="92"/>
      <c r="I639" s="119"/>
      <c r="J639" s="119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119"/>
      <c r="V639" s="119"/>
      <c r="W639" s="119"/>
      <c r="X639" s="119"/>
      <c r="Y639" s="119"/>
      <c r="Z639" s="23"/>
      <c r="AA639" s="119"/>
      <c r="AB639" s="337"/>
      <c r="AC639" s="115"/>
      <c r="AD639" s="102"/>
      <c r="AE639" s="4"/>
      <c r="AF639" s="103"/>
      <c r="AG639" s="104"/>
      <c r="AH639" s="105"/>
      <c r="AI639" s="106"/>
      <c r="AJ639" s="109"/>
      <c r="AK639" s="111"/>
      <c r="AL639" s="338"/>
      <c r="AM639" s="339"/>
      <c r="AN639" s="340"/>
      <c r="AO639" s="101"/>
      <c r="AP639" s="445"/>
      <c r="AQ639" s="101"/>
      <c r="AR639" s="115"/>
      <c r="AS639" s="341"/>
      <c r="AT639" s="115"/>
      <c r="AU639" s="341"/>
      <c r="AV639" s="115"/>
      <c r="AW639" s="341"/>
      <c r="AX639" s="115"/>
      <c r="AY639" s="341"/>
      <c r="AZ639" s="119"/>
      <c r="CD639" s="119"/>
    </row>
    <row r="640" ht="21.0" customHeight="1">
      <c r="A640" s="119"/>
      <c r="B640" s="90"/>
      <c r="C640" s="119"/>
      <c r="D640" s="332"/>
      <c r="E640" s="90"/>
      <c r="F640" s="92"/>
      <c r="G640" s="92"/>
      <c r="H640" s="92"/>
      <c r="I640" s="119"/>
      <c r="J640" s="119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119"/>
      <c r="V640" s="119"/>
      <c r="W640" s="119"/>
      <c r="X640" s="119"/>
      <c r="Y640" s="119"/>
      <c r="Z640" s="23"/>
      <c r="AA640" s="119"/>
      <c r="AB640" s="337"/>
      <c r="AC640" s="115"/>
      <c r="AD640" s="102"/>
      <c r="AE640" s="4"/>
      <c r="AF640" s="103"/>
      <c r="AG640" s="104"/>
      <c r="AH640" s="105"/>
      <c r="AI640" s="106"/>
      <c r="AJ640" s="109"/>
      <c r="AK640" s="111"/>
      <c r="AL640" s="338"/>
      <c r="AM640" s="339"/>
      <c r="AN640" s="340"/>
      <c r="AO640" s="101"/>
      <c r="AP640" s="445"/>
      <c r="AQ640" s="101"/>
      <c r="AR640" s="115"/>
      <c r="AS640" s="341"/>
      <c r="AT640" s="115"/>
      <c r="AU640" s="341"/>
      <c r="AV640" s="115"/>
      <c r="AW640" s="341"/>
      <c r="AX640" s="115"/>
      <c r="AY640" s="341"/>
      <c r="AZ640" s="119"/>
      <c r="CD640" s="119"/>
    </row>
    <row r="641" ht="21.0" customHeight="1">
      <c r="A641" s="119"/>
      <c r="B641" s="90"/>
      <c r="C641" s="119"/>
      <c r="D641" s="332"/>
      <c r="E641" s="90"/>
      <c r="F641" s="92"/>
      <c r="G641" s="92"/>
      <c r="H641" s="92"/>
      <c r="I641" s="119"/>
      <c r="J641" s="119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119"/>
      <c r="V641" s="119"/>
      <c r="W641" s="119"/>
      <c r="X641" s="119"/>
      <c r="Y641" s="119"/>
      <c r="Z641" s="23"/>
      <c r="AA641" s="119"/>
      <c r="AB641" s="337"/>
      <c r="AC641" s="115"/>
      <c r="AD641" s="102"/>
      <c r="AE641" s="4"/>
      <c r="AF641" s="103"/>
      <c r="AG641" s="104"/>
      <c r="AH641" s="105"/>
      <c r="AI641" s="106"/>
      <c r="AJ641" s="109"/>
      <c r="AK641" s="111"/>
      <c r="AL641" s="338"/>
      <c r="AM641" s="339"/>
      <c r="AN641" s="340"/>
      <c r="AO641" s="101"/>
      <c r="AP641" s="445"/>
      <c r="AQ641" s="101"/>
      <c r="AR641" s="115"/>
      <c r="AS641" s="341"/>
      <c r="AT641" s="115"/>
      <c r="AU641" s="341"/>
      <c r="AV641" s="115"/>
      <c r="AW641" s="341"/>
      <c r="AX641" s="115"/>
      <c r="AY641" s="341"/>
      <c r="AZ641" s="119"/>
      <c r="CD641" s="119"/>
    </row>
    <row r="642" ht="21.0" customHeight="1">
      <c r="A642" s="119"/>
      <c r="B642" s="90"/>
      <c r="C642" s="119"/>
      <c r="D642" s="332"/>
      <c r="E642" s="90"/>
      <c r="F642" s="92"/>
      <c r="G642" s="92"/>
      <c r="H642" s="92"/>
      <c r="I642" s="119"/>
      <c r="J642" s="119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119"/>
      <c r="V642" s="119"/>
      <c r="W642" s="119"/>
      <c r="X642" s="119"/>
      <c r="Y642" s="119"/>
      <c r="Z642" s="23"/>
      <c r="AA642" s="119"/>
      <c r="AB642" s="337"/>
      <c r="AC642" s="115"/>
      <c r="AD642" s="102"/>
      <c r="AE642" s="4"/>
      <c r="AF642" s="103"/>
      <c r="AG642" s="104"/>
      <c r="AH642" s="105"/>
      <c r="AI642" s="106"/>
      <c r="AJ642" s="109"/>
      <c r="AK642" s="111"/>
      <c r="AL642" s="338"/>
      <c r="AM642" s="339"/>
      <c r="AN642" s="340"/>
      <c r="AO642" s="101"/>
      <c r="AP642" s="445"/>
      <c r="AQ642" s="101"/>
      <c r="AR642" s="115"/>
      <c r="AS642" s="341"/>
      <c r="AT642" s="115"/>
      <c r="AU642" s="341"/>
      <c r="AV642" s="115"/>
      <c r="AW642" s="341"/>
      <c r="AX642" s="115"/>
      <c r="AY642" s="341"/>
      <c r="AZ642" s="119"/>
      <c r="CD642" s="119"/>
    </row>
    <row r="643" ht="21.0" customHeight="1">
      <c r="A643" s="119"/>
      <c r="B643" s="90"/>
      <c r="C643" s="119"/>
      <c r="D643" s="332"/>
      <c r="E643" s="90"/>
      <c r="F643" s="92"/>
      <c r="G643" s="92"/>
      <c r="H643" s="92"/>
      <c r="I643" s="119"/>
      <c r="J643" s="119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119"/>
      <c r="V643" s="119"/>
      <c r="W643" s="119"/>
      <c r="X643" s="119"/>
      <c r="Y643" s="119"/>
      <c r="Z643" s="23"/>
      <c r="AA643" s="119"/>
      <c r="AB643" s="337"/>
      <c r="AC643" s="115"/>
      <c r="AD643" s="102"/>
      <c r="AE643" s="4"/>
      <c r="AF643" s="103"/>
      <c r="AG643" s="104"/>
      <c r="AH643" s="105"/>
      <c r="AI643" s="106"/>
      <c r="AJ643" s="109"/>
      <c r="AK643" s="111"/>
      <c r="AL643" s="338"/>
      <c r="AM643" s="339"/>
      <c r="AN643" s="340"/>
      <c r="AO643" s="101"/>
      <c r="AP643" s="445"/>
      <c r="AQ643" s="101"/>
      <c r="AR643" s="115"/>
      <c r="AS643" s="341"/>
      <c r="AT643" s="115"/>
      <c r="AU643" s="341"/>
      <c r="AV643" s="115"/>
      <c r="AW643" s="341"/>
      <c r="AX643" s="115"/>
      <c r="AY643" s="341"/>
      <c r="AZ643" s="119"/>
      <c r="CD643" s="119"/>
    </row>
    <row r="644" ht="21.0" customHeight="1">
      <c r="A644" s="119"/>
      <c r="B644" s="90"/>
      <c r="C644" s="119"/>
      <c r="D644" s="332"/>
      <c r="E644" s="90"/>
      <c r="F644" s="92"/>
      <c r="G644" s="92"/>
      <c r="H644" s="92"/>
      <c r="I644" s="119"/>
      <c r="J644" s="119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119"/>
      <c r="V644" s="119"/>
      <c r="W644" s="119"/>
      <c r="X644" s="119"/>
      <c r="Y644" s="119"/>
      <c r="Z644" s="23"/>
      <c r="AA644" s="119"/>
      <c r="AB644" s="337"/>
      <c r="AC644" s="115"/>
      <c r="AD644" s="102"/>
      <c r="AE644" s="4"/>
      <c r="AF644" s="103"/>
      <c r="AG644" s="104"/>
      <c r="AH644" s="105"/>
      <c r="AI644" s="106"/>
      <c r="AJ644" s="109"/>
      <c r="AK644" s="111"/>
      <c r="AL644" s="338"/>
      <c r="AM644" s="339"/>
      <c r="AN644" s="340"/>
      <c r="AO644" s="101"/>
      <c r="AP644" s="445"/>
      <c r="AQ644" s="101"/>
      <c r="AR644" s="115"/>
      <c r="AS644" s="341"/>
      <c r="AT644" s="115"/>
      <c r="AU644" s="341"/>
      <c r="AV644" s="115"/>
      <c r="AW644" s="341"/>
      <c r="AX644" s="115"/>
      <c r="AY644" s="341"/>
      <c r="AZ644" s="119"/>
      <c r="CD644" s="119"/>
    </row>
    <row r="645" ht="21.0" customHeight="1">
      <c r="A645" s="119"/>
      <c r="B645" s="90"/>
      <c r="C645" s="119"/>
      <c r="D645" s="332"/>
      <c r="E645" s="90"/>
      <c r="F645" s="92"/>
      <c r="G645" s="92"/>
      <c r="H645" s="92"/>
      <c r="I645" s="119"/>
      <c r="J645" s="119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119"/>
      <c r="V645" s="119"/>
      <c r="W645" s="119"/>
      <c r="X645" s="119"/>
      <c r="Y645" s="119"/>
      <c r="Z645" s="23"/>
      <c r="AA645" s="119"/>
      <c r="AB645" s="337"/>
      <c r="AC645" s="115"/>
      <c r="AD645" s="102"/>
      <c r="AE645" s="4"/>
      <c r="AF645" s="103"/>
      <c r="AG645" s="104"/>
      <c r="AH645" s="105"/>
      <c r="AI645" s="106"/>
      <c r="AJ645" s="109"/>
      <c r="AK645" s="111"/>
      <c r="AL645" s="338"/>
      <c r="AM645" s="339"/>
      <c r="AN645" s="340"/>
      <c r="AO645" s="101"/>
      <c r="AP645" s="445"/>
      <c r="AQ645" s="101"/>
      <c r="AR645" s="115"/>
      <c r="AS645" s="341"/>
      <c r="AT645" s="115"/>
      <c r="AU645" s="341"/>
      <c r="AV645" s="115"/>
      <c r="AW645" s="341"/>
      <c r="AX645" s="115"/>
      <c r="AY645" s="341"/>
      <c r="AZ645" s="119"/>
      <c r="CD645" s="119"/>
    </row>
    <row r="646" ht="21.0" customHeight="1">
      <c r="A646" s="119"/>
      <c r="B646" s="90"/>
      <c r="C646" s="119"/>
      <c r="D646" s="332"/>
      <c r="E646" s="90"/>
      <c r="F646" s="92"/>
      <c r="G646" s="92"/>
      <c r="H646" s="92"/>
      <c r="I646" s="119"/>
      <c r="J646" s="119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119"/>
      <c r="V646" s="119"/>
      <c r="W646" s="119"/>
      <c r="X646" s="119"/>
      <c r="Y646" s="119"/>
      <c r="Z646" s="23"/>
      <c r="AA646" s="119"/>
      <c r="AB646" s="337"/>
      <c r="AC646" s="115"/>
      <c r="AD646" s="102"/>
      <c r="AE646" s="4"/>
      <c r="AF646" s="103"/>
      <c r="AG646" s="104"/>
      <c r="AH646" s="105"/>
      <c r="AI646" s="106"/>
      <c r="AJ646" s="109"/>
      <c r="AK646" s="111"/>
      <c r="AL646" s="338"/>
      <c r="AM646" s="339"/>
      <c r="AN646" s="340"/>
      <c r="AO646" s="101"/>
      <c r="AP646" s="445"/>
      <c r="AQ646" s="101"/>
      <c r="AR646" s="115"/>
      <c r="AS646" s="341"/>
      <c r="AT646" s="115"/>
      <c r="AU646" s="341"/>
      <c r="AV646" s="115"/>
      <c r="AW646" s="341"/>
      <c r="AX646" s="115"/>
      <c r="AY646" s="341"/>
      <c r="AZ646" s="119"/>
      <c r="CD646" s="119"/>
    </row>
    <row r="647" ht="21.0" customHeight="1">
      <c r="A647" s="119"/>
      <c r="B647" s="90"/>
      <c r="C647" s="119"/>
      <c r="D647" s="332"/>
      <c r="E647" s="90"/>
      <c r="F647" s="92"/>
      <c r="G647" s="92"/>
      <c r="H647" s="92"/>
      <c r="I647" s="119"/>
      <c r="J647" s="119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119"/>
      <c r="V647" s="119"/>
      <c r="W647" s="119"/>
      <c r="X647" s="119"/>
      <c r="Y647" s="119"/>
      <c r="Z647" s="23"/>
      <c r="AA647" s="119"/>
      <c r="AB647" s="337"/>
      <c r="AC647" s="115"/>
      <c r="AD647" s="102"/>
      <c r="AE647" s="4"/>
      <c r="AF647" s="103"/>
      <c r="AG647" s="104"/>
      <c r="AH647" s="105"/>
      <c r="AI647" s="106"/>
      <c r="AJ647" s="109"/>
      <c r="AK647" s="111"/>
      <c r="AL647" s="338"/>
      <c r="AM647" s="339"/>
      <c r="AN647" s="340"/>
      <c r="AO647" s="101"/>
      <c r="AP647" s="445"/>
      <c r="AQ647" s="101"/>
      <c r="AR647" s="115"/>
      <c r="AS647" s="341"/>
      <c r="AT647" s="115"/>
      <c r="AU647" s="341"/>
      <c r="AV647" s="115"/>
      <c r="AW647" s="341"/>
      <c r="AX647" s="115"/>
      <c r="AY647" s="341"/>
      <c r="AZ647" s="119"/>
      <c r="CD647" s="119"/>
    </row>
    <row r="648" ht="21.0" customHeight="1">
      <c r="A648" s="119"/>
      <c r="B648" s="90"/>
      <c r="C648" s="119"/>
      <c r="D648" s="332"/>
      <c r="E648" s="90"/>
      <c r="F648" s="92"/>
      <c r="G648" s="92"/>
      <c r="H648" s="92"/>
      <c r="I648" s="119"/>
      <c r="J648" s="119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119"/>
      <c r="V648" s="119"/>
      <c r="W648" s="119"/>
      <c r="X648" s="119"/>
      <c r="Y648" s="119"/>
      <c r="Z648" s="23"/>
      <c r="AA648" s="119"/>
      <c r="AB648" s="337"/>
      <c r="AC648" s="115"/>
      <c r="AD648" s="102"/>
      <c r="AE648" s="4"/>
      <c r="AF648" s="103"/>
      <c r="AG648" s="104"/>
      <c r="AH648" s="105"/>
      <c r="AI648" s="106"/>
      <c r="AJ648" s="109"/>
      <c r="AK648" s="111"/>
      <c r="AL648" s="338"/>
      <c r="AM648" s="339"/>
      <c r="AN648" s="340"/>
      <c r="AO648" s="101"/>
      <c r="AP648" s="445"/>
      <c r="AQ648" s="101"/>
      <c r="AR648" s="115"/>
      <c r="AS648" s="341"/>
      <c r="AT648" s="115"/>
      <c r="AU648" s="341"/>
      <c r="AV648" s="115"/>
      <c r="AW648" s="341"/>
      <c r="AX648" s="115"/>
      <c r="AY648" s="341"/>
      <c r="AZ648" s="119"/>
      <c r="CD648" s="119"/>
    </row>
    <row r="649" ht="21.0" customHeight="1">
      <c r="A649" s="119"/>
      <c r="B649" s="90"/>
      <c r="C649" s="119"/>
      <c r="D649" s="332"/>
      <c r="E649" s="90"/>
      <c r="F649" s="92"/>
      <c r="G649" s="92"/>
      <c r="H649" s="92"/>
      <c r="I649" s="119"/>
      <c r="J649" s="119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119"/>
      <c r="V649" s="119"/>
      <c r="W649" s="119"/>
      <c r="X649" s="119"/>
      <c r="Y649" s="119"/>
      <c r="Z649" s="23"/>
      <c r="AA649" s="119"/>
      <c r="AB649" s="337"/>
      <c r="AC649" s="115"/>
      <c r="AD649" s="102"/>
      <c r="AE649" s="4"/>
      <c r="AF649" s="103"/>
      <c r="AG649" s="104"/>
      <c r="AH649" s="105"/>
      <c r="AI649" s="106"/>
      <c r="AJ649" s="109"/>
      <c r="AK649" s="111"/>
      <c r="AL649" s="338"/>
      <c r="AM649" s="339"/>
      <c r="AN649" s="340"/>
      <c r="AO649" s="101"/>
      <c r="AP649" s="445"/>
      <c r="AQ649" s="101"/>
      <c r="AR649" s="115"/>
      <c r="AS649" s="341"/>
      <c r="AT649" s="115"/>
      <c r="AU649" s="341"/>
      <c r="AV649" s="115"/>
      <c r="AW649" s="341"/>
      <c r="AX649" s="115"/>
      <c r="AY649" s="341"/>
      <c r="AZ649" s="119"/>
      <c r="CD649" s="119"/>
    </row>
    <row r="650" ht="21.0" customHeight="1">
      <c r="A650" s="119"/>
      <c r="B650" s="90"/>
      <c r="C650" s="119"/>
      <c r="D650" s="332"/>
      <c r="E650" s="90"/>
      <c r="F650" s="92"/>
      <c r="G650" s="92"/>
      <c r="H650" s="92"/>
      <c r="I650" s="119"/>
      <c r="J650" s="119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119"/>
      <c r="V650" s="119"/>
      <c r="W650" s="119"/>
      <c r="X650" s="119"/>
      <c r="Y650" s="119"/>
      <c r="Z650" s="23"/>
      <c r="AA650" s="119"/>
      <c r="AB650" s="337"/>
      <c r="AC650" s="115"/>
      <c r="AD650" s="102"/>
      <c r="AE650" s="4"/>
      <c r="AF650" s="103"/>
      <c r="AG650" s="104"/>
      <c r="AH650" s="105"/>
      <c r="AI650" s="106"/>
      <c r="AJ650" s="109"/>
      <c r="AK650" s="111"/>
      <c r="AL650" s="338"/>
      <c r="AM650" s="339"/>
      <c r="AN650" s="340"/>
      <c r="AO650" s="101"/>
      <c r="AP650" s="445"/>
      <c r="AQ650" s="101"/>
      <c r="AR650" s="115"/>
      <c r="AS650" s="341"/>
      <c r="AT650" s="115"/>
      <c r="AU650" s="341"/>
      <c r="AV650" s="115"/>
      <c r="AW650" s="341"/>
      <c r="AX650" s="115"/>
      <c r="AY650" s="341"/>
      <c r="AZ650" s="119"/>
      <c r="CD650" s="119"/>
    </row>
    <row r="651" ht="21.0" customHeight="1">
      <c r="A651" s="119"/>
      <c r="B651" s="90"/>
      <c r="C651" s="119"/>
      <c r="D651" s="332"/>
      <c r="E651" s="90"/>
      <c r="F651" s="92"/>
      <c r="G651" s="92"/>
      <c r="H651" s="92"/>
      <c r="I651" s="119"/>
      <c r="J651" s="119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119"/>
      <c r="V651" s="119"/>
      <c r="W651" s="119"/>
      <c r="X651" s="119"/>
      <c r="Y651" s="119"/>
      <c r="Z651" s="23"/>
      <c r="AA651" s="119"/>
      <c r="AB651" s="337"/>
      <c r="AC651" s="115"/>
      <c r="AD651" s="102"/>
      <c r="AE651" s="4"/>
      <c r="AF651" s="103"/>
      <c r="AG651" s="104"/>
      <c r="AH651" s="105"/>
      <c r="AI651" s="106"/>
      <c r="AJ651" s="109"/>
      <c r="AK651" s="111"/>
      <c r="AL651" s="338"/>
      <c r="AM651" s="339"/>
      <c r="AN651" s="340"/>
      <c r="AO651" s="101"/>
      <c r="AP651" s="445"/>
      <c r="AQ651" s="101"/>
      <c r="AR651" s="115"/>
      <c r="AS651" s="341"/>
      <c r="AT651" s="115"/>
      <c r="AU651" s="341"/>
      <c r="AV651" s="115"/>
      <c r="AW651" s="341"/>
      <c r="AX651" s="115"/>
      <c r="AY651" s="341"/>
      <c r="AZ651" s="119"/>
      <c r="CD651" s="119"/>
    </row>
    <row r="652" ht="21.0" customHeight="1">
      <c r="A652" s="119"/>
      <c r="B652" s="90"/>
      <c r="C652" s="119"/>
      <c r="D652" s="332"/>
      <c r="E652" s="90"/>
      <c r="F652" s="92"/>
      <c r="G652" s="92"/>
      <c r="H652" s="92"/>
      <c r="I652" s="119"/>
      <c r="J652" s="119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119"/>
      <c r="V652" s="119"/>
      <c r="W652" s="119"/>
      <c r="X652" s="119"/>
      <c r="Y652" s="119"/>
      <c r="Z652" s="23"/>
      <c r="AA652" s="119"/>
      <c r="AB652" s="337"/>
      <c r="AC652" s="115"/>
      <c r="AD652" s="102"/>
      <c r="AE652" s="4"/>
      <c r="AF652" s="103"/>
      <c r="AG652" s="104"/>
      <c r="AH652" s="105"/>
      <c r="AI652" s="106"/>
      <c r="AJ652" s="109"/>
      <c r="AK652" s="111"/>
      <c r="AL652" s="338"/>
      <c r="AM652" s="339"/>
      <c r="AN652" s="340"/>
      <c r="AO652" s="101"/>
      <c r="AP652" s="445"/>
      <c r="AQ652" s="101"/>
      <c r="AR652" s="115"/>
      <c r="AS652" s="341"/>
      <c r="AT652" s="115"/>
      <c r="AU652" s="341"/>
      <c r="AV652" s="115"/>
      <c r="AW652" s="341"/>
      <c r="AX652" s="115"/>
      <c r="AY652" s="341"/>
      <c r="AZ652" s="119"/>
      <c r="CD652" s="119"/>
    </row>
    <row r="653" ht="21.0" customHeight="1">
      <c r="A653" s="119"/>
      <c r="B653" s="90"/>
      <c r="C653" s="119"/>
      <c r="D653" s="332"/>
      <c r="E653" s="90"/>
      <c r="F653" s="92"/>
      <c r="G653" s="92"/>
      <c r="H653" s="92"/>
      <c r="I653" s="119"/>
      <c r="J653" s="119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119"/>
      <c r="V653" s="119"/>
      <c r="W653" s="119"/>
      <c r="X653" s="119"/>
      <c r="Y653" s="119"/>
      <c r="Z653" s="23"/>
      <c r="AA653" s="119"/>
      <c r="AB653" s="337"/>
      <c r="AC653" s="115"/>
      <c r="AD653" s="102"/>
      <c r="AE653" s="4"/>
      <c r="AF653" s="103"/>
      <c r="AG653" s="104"/>
      <c r="AH653" s="105"/>
      <c r="AI653" s="106"/>
      <c r="AJ653" s="109"/>
      <c r="AK653" s="111"/>
      <c r="AL653" s="338"/>
      <c r="AM653" s="339"/>
      <c r="AN653" s="340"/>
      <c r="AO653" s="101"/>
      <c r="AP653" s="445"/>
      <c r="AQ653" s="101"/>
      <c r="AR653" s="115"/>
      <c r="AS653" s="341"/>
      <c r="AT653" s="115"/>
      <c r="AU653" s="341"/>
      <c r="AV653" s="115"/>
      <c r="AW653" s="341"/>
      <c r="AX653" s="115"/>
      <c r="AY653" s="341"/>
      <c r="AZ653" s="119"/>
      <c r="CD653" s="119"/>
    </row>
    <row r="654" ht="21.0" customHeight="1">
      <c r="A654" s="119"/>
      <c r="B654" s="90"/>
      <c r="C654" s="119"/>
      <c r="D654" s="332"/>
      <c r="E654" s="90"/>
      <c r="F654" s="92"/>
      <c r="G654" s="92"/>
      <c r="H654" s="92"/>
      <c r="I654" s="119"/>
      <c r="J654" s="119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119"/>
      <c r="V654" s="119"/>
      <c r="W654" s="119"/>
      <c r="X654" s="119"/>
      <c r="Y654" s="119"/>
      <c r="Z654" s="23"/>
      <c r="AA654" s="119"/>
      <c r="AB654" s="337"/>
      <c r="AC654" s="115"/>
      <c r="AD654" s="102"/>
      <c r="AE654" s="4"/>
      <c r="AF654" s="103"/>
      <c r="AG654" s="104"/>
      <c r="AH654" s="105"/>
      <c r="AI654" s="106"/>
      <c r="AJ654" s="109"/>
      <c r="AK654" s="111"/>
      <c r="AL654" s="338"/>
      <c r="AM654" s="339"/>
      <c r="AN654" s="340"/>
      <c r="AO654" s="101"/>
      <c r="AP654" s="445"/>
      <c r="AQ654" s="101"/>
      <c r="AR654" s="115"/>
      <c r="AS654" s="341"/>
      <c r="AT654" s="115"/>
      <c r="AU654" s="341"/>
      <c r="AV654" s="115"/>
      <c r="AW654" s="341"/>
      <c r="AX654" s="115"/>
      <c r="AY654" s="341"/>
      <c r="AZ654" s="119"/>
      <c r="CD654" s="119"/>
    </row>
    <row r="655" ht="21.0" customHeight="1">
      <c r="A655" s="119"/>
      <c r="B655" s="90"/>
      <c r="C655" s="119"/>
      <c r="D655" s="332"/>
      <c r="E655" s="90"/>
      <c r="F655" s="92"/>
      <c r="G655" s="92"/>
      <c r="H655" s="92"/>
      <c r="I655" s="119"/>
      <c r="J655" s="119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119"/>
      <c r="V655" s="119"/>
      <c r="W655" s="119"/>
      <c r="X655" s="119"/>
      <c r="Y655" s="119"/>
      <c r="Z655" s="23"/>
      <c r="AA655" s="119"/>
      <c r="AB655" s="337"/>
      <c r="AC655" s="115"/>
      <c r="AD655" s="102"/>
      <c r="AE655" s="4"/>
      <c r="AF655" s="103"/>
      <c r="AG655" s="104"/>
      <c r="AH655" s="105"/>
      <c r="AI655" s="106"/>
      <c r="AJ655" s="109"/>
      <c r="AK655" s="111"/>
      <c r="AL655" s="338"/>
      <c r="AM655" s="339"/>
      <c r="AN655" s="340"/>
      <c r="AO655" s="101"/>
      <c r="AP655" s="445"/>
      <c r="AQ655" s="101"/>
      <c r="AR655" s="115"/>
      <c r="AS655" s="341"/>
      <c r="AT655" s="115"/>
      <c r="AU655" s="341"/>
      <c r="AV655" s="115"/>
      <c r="AW655" s="341"/>
      <c r="AX655" s="115"/>
      <c r="AY655" s="341"/>
      <c r="AZ655" s="119"/>
      <c r="CD655" s="119"/>
    </row>
    <row r="656" ht="21.0" customHeight="1">
      <c r="A656" s="119"/>
      <c r="B656" s="90"/>
      <c r="C656" s="119"/>
      <c r="D656" s="332"/>
      <c r="E656" s="90"/>
      <c r="F656" s="92"/>
      <c r="G656" s="92"/>
      <c r="H656" s="92"/>
      <c r="I656" s="119"/>
      <c r="J656" s="119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119"/>
      <c r="V656" s="119"/>
      <c r="W656" s="119"/>
      <c r="X656" s="119"/>
      <c r="Y656" s="119"/>
      <c r="Z656" s="23"/>
      <c r="AA656" s="119"/>
      <c r="AB656" s="337"/>
      <c r="AC656" s="115"/>
      <c r="AD656" s="102"/>
      <c r="AE656" s="4"/>
      <c r="AF656" s="103"/>
      <c r="AG656" s="104"/>
      <c r="AH656" s="105"/>
      <c r="AI656" s="106"/>
      <c r="AJ656" s="109"/>
      <c r="AK656" s="111"/>
      <c r="AL656" s="338"/>
      <c r="AM656" s="339"/>
      <c r="AN656" s="340"/>
      <c r="AO656" s="101"/>
      <c r="AP656" s="445"/>
      <c r="AQ656" s="101"/>
      <c r="AR656" s="115"/>
      <c r="AS656" s="341"/>
      <c r="AT656" s="115"/>
      <c r="AU656" s="341"/>
      <c r="AV656" s="115"/>
      <c r="AW656" s="341"/>
      <c r="AX656" s="115"/>
      <c r="AY656" s="341"/>
      <c r="AZ656" s="119"/>
      <c r="CD656" s="119"/>
    </row>
    <row r="657" ht="21.0" customHeight="1">
      <c r="A657" s="119"/>
      <c r="B657" s="90"/>
      <c r="C657" s="119"/>
      <c r="D657" s="332"/>
      <c r="E657" s="90"/>
      <c r="F657" s="92"/>
      <c r="G657" s="92"/>
      <c r="H657" s="92"/>
      <c r="I657" s="119"/>
      <c r="J657" s="119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119"/>
      <c r="V657" s="119"/>
      <c r="W657" s="119"/>
      <c r="X657" s="119"/>
      <c r="Y657" s="119"/>
      <c r="Z657" s="23"/>
      <c r="AA657" s="119"/>
      <c r="AB657" s="337"/>
      <c r="AC657" s="115"/>
      <c r="AD657" s="102"/>
      <c r="AE657" s="4"/>
      <c r="AF657" s="103"/>
      <c r="AG657" s="104"/>
      <c r="AH657" s="105"/>
      <c r="AI657" s="106"/>
      <c r="AJ657" s="109"/>
      <c r="AK657" s="111"/>
      <c r="AL657" s="338"/>
      <c r="AM657" s="339"/>
      <c r="AN657" s="340"/>
      <c r="AO657" s="101"/>
      <c r="AP657" s="445"/>
      <c r="AQ657" s="101"/>
      <c r="AR657" s="115"/>
      <c r="AS657" s="341"/>
      <c r="AT657" s="115"/>
      <c r="AU657" s="341"/>
      <c r="AV657" s="115"/>
      <c r="AW657" s="341"/>
      <c r="AX657" s="115"/>
      <c r="AY657" s="341"/>
      <c r="AZ657" s="119"/>
      <c r="CD657" s="119"/>
    </row>
    <row r="658" ht="21.0" customHeight="1">
      <c r="A658" s="119"/>
      <c r="B658" s="90"/>
      <c r="C658" s="119"/>
      <c r="D658" s="332"/>
      <c r="E658" s="90"/>
      <c r="F658" s="92"/>
      <c r="G658" s="92"/>
      <c r="H658" s="92"/>
      <c r="I658" s="119"/>
      <c r="J658" s="119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119"/>
      <c r="V658" s="119"/>
      <c r="W658" s="119"/>
      <c r="X658" s="119"/>
      <c r="Y658" s="119"/>
      <c r="Z658" s="23"/>
      <c r="AA658" s="119"/>
      <c r="AB658" s="337"/>
      <c r="AC658" s="115"/>
      <c r="AD658" s="102"/>
      <c r="AE658" s="4"/>
      <c r="AF658" s="103"/>
      <c r="AG658" s="104"/>
      <c r="AH658" s="105"/>
      <c r="AI658" s="106"/>
      <c r="AJ658" s="109"/>
      <c r="AK658" s="111"/>
      <c r="AL658" s="338"/>
      <c r="AM658" s="339"/>
      <c r="AN658" s="340"/>
      <c r="AO658" s="101"/>
      <c r="AP658" s="445"/>
      <c r="AQ658" s="101"/>
      <c r="AR658" s="115"/>
      <c r="AS658" s="341"/>
      <c r="AT658" s="115"/>
      <c r="AU658" s="341"/>
      <c r="AV658" s="115"/>
      <c r="AW658" s="341"/>
      <c r="AX658" s="115"/>
      <c r="AY658" s="341"/>
      <c r="AZ658" s="119"/>
      <c r="CD658" s="119"/>
    </row>
    <row r="659" ht="21.0" customHeight="1">
      <c r="A659" s="119"/>
      <c r="B659" s="90"/>
      <c r="C659" s="119"/>
      <c r="D659" s="332"/>
      <c r="E659" s="90"/>
      <c r="F659" s="92"/>
      <c r="G659" s="92"/>
      <c r="H659" s="92"/>
      <c r="I659" s="119"/>
      <c r="J659" s="119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119"/>
      <c r="V659" s="119"/>
      <c r="W659" s="119"/>
      <c r="X659" s="119"/>
      <c r="Y659" s="119"/>
      <c r="Z659" s="23"/>
      <c r="AA659" s="119"/>
      <c r="AB659" s="337"/>
      <c r="AC659" s="115"/>
      <c r="AD659" s="102"/>
      <c r="AE659" s="4"/>
      <c r="AF659" s="103"/>
      <c r="AG659" s="104"/>
      <c r="AH659" s="105"/>
      <c r="AI659" s="106"/>
      <c r="AJ659" s="109"/>
      <c r="AK659" s="111"/>
      <c r="AL659" s="338"/>
      <c r="AM659" s="339"/>
      <c r="AN659" s="340"/>
      <c r="AO659" s="101"/>
      <c r="AP659" s="445"/>
      <c r="AQ659" s="101"/>
      <c r="AR659" s="115"/>
      <c r="AS659" s="341"/>
      <c r="AT659" s="115"/>
      <c r="AU659" s="341"/>
      <c r="AV659" s="115"/>
      <c r="AW659" s="341"/>
      <c r="AX659" s="115"/>
      <c r="AY659" s="341"/>
      <c r="AZ659" s="119"/>
      <c r="CD659" s="119"/>
    </row>
    <row r="660" ht="21.0" customHeight="1">
      <c r="A660" s="119"/>
      <c r="B660" s="90"/>
      <c r="C660" s="119"/>
      <c r="D660" s="332"/>
      <c r="E660" s="90"/>
      <c r="F660" s="92"/>
      <c r="G660" s="92"/>
      <c r="H660" s="92"/>
      <c r="I660" s="119"/>
      <c r="J660" s="119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119"/>
      <c r="V660" s="119"/>
      <c r="W660" s="119"/>
      <c r="X660" s="119"/>
      <c r="Y660" s="119"/>
      <c r="Z660" s="23"/>
      <c r="AA660" s="119"/>
      <c r="AB660" s="337"/>
      <c r="AC660" s="115"/>
      <c r="AD660" s="102"/>
      <c r="AE660" s="4"/>
      <c r="AF660" s="103"/>
      <c r="AG660" s="104"/>
      <c r="AH660" s="105"/>
      <c r="AI660" s="106"/>
      <c r="AJ660" s="109"/>
      <c r="AK660" s="111"/>
      <c r="AL660" s="338"/>
      <c r="AM660" s="339"/>
      <c r="AN660" s="340"/>
      <c r="AO660" s="101"/>
      <c r="AP660" s="445"/>
      <c r="AQ660" s="101"/>
      <c r="AR660" s="115"/>
      <c r="AS660" s="341"/>
      <c r="AT660" s="115"/>
      <c r="AU660" s="341"/>
      <c r="AV660" s="115"/>
      <c r="AW660" s="341"/>
      <c r="AX660" s="115"/>
      <c r="AY660" s="341"/>
      <c r="AZ660" s="119"/>
      <c r="CD660" s="119"/>
    </row>
    <row r="661" ht="21.0" customHeight="1">
      <c r="A661" s="119"/>
      <c r="B661" s="90"/>
      <c r="C661" s="119"/>
      <c r="D661" s="332"/>
      <c r="E661" s="90"/>
      <c r="F661" s="92"/>
      <c r="G661" s="92"/>
      <c r="H661" s="92"/>
      <c r="I661" s="119"/>
      <c r="J661" s="119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119"/>
      <c r="V661" s="119"/>
      <c r="W661" s="119"/>
      <c r="X661" s="119"/>
      <c r="Y661" s="119"/>
      <c r="Z661" s="23"/>
      <c r="AA661" s="119"/>
      <c r="AB661" s="337"/>
      <c r="AC661" s="115"/>
      <c r="AD661" s="102"/>
      <c r="AE661" s="4"/>
      <c r="AF661" s="103"/>
      <c r="AG661" s="104"/>
      <c r="AH661" s="105"/>
      <c r="AI661" s="106"/>
      <c r="AJ661" s="109"/>
      <c r="AK661" s="111"/>
      <c r="AL661" s="338"/>
      <c r="AM661" s="339"/>
      <c r="AN661" s="340"/>
      <c r="AO661" s="101"/>
      <c r="AP661" s="445"/>
      <c r="AQ661" s="101"/>
      <c r="AR661" s="115"/>
      <c r="AS661" s="341"/>
      <c r="AT661" s="115"/>
      <c r="AU661" s="341"/>
      <c r="AV661" s="115"/>
      <c r="AW661" s="341"/>
      <c r="AX661" s="115"/>
      <c r="AY661" s="341"/>
      <c r="AZ661" s="119"/>
      <c r="CD661" s="119"/>
    </row>
    <row r="662" ht="21.0" customHeight="1">
      <c r="A662" s="119"/>
      <c r="B662" s="90"/>
      <c r="C662" s="119"/>
      <c r="D662" s="332"/>
      <c r="E662" s="90"/>
      <c r="F662" s="92"/>
      <c r="G662" s="92"/>
      <c r="H662" s="92"/>
      <c r="I662" s="119"/>
      <c r="J662" s="119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119"/>
      <c r="V662" s="119"/>
      <c r="W662" s="119"/>
      <c r="X662" s="119"/>
      <c r="Y662" s="119"/>
      <c r="Z662" s="23"/>
      <c r="AA662" s="119"/>
      <c r="AB662" s="337"/>
      <c r="AC662" s="115"/>
      <c r="AD662" s="102"/>
      <c r="AE662" s="4"/>
      <c r="AF662" s="103"/>
      <c r="AG662" s="104"/>
      <c r="AH662" s="105"/>
      <c r="AI662" s="106"/>
      <c r="AJ662" s="109"/>
      <c r="AK662" s="111"/>
      <c r="AL662" s="338"/>
      <c r="AM662" s="339"/>
      <c r="AN662" s="340"/>
      <c r="AO662" s="101"/>
      <c r="AP662" s="445"/>
      <c r="AQ662" s="101"/>
      <c r="AR662" s="115"/>
      <c r="AS662" s="341"/>
      <c r="AT662" s="115"/>
      <c r="AU662" s="341"/>
      <c r="AV662" s="115"/>
      <c r="AW662" s="341"/>
      <c r="AX662" s="115"/>
      <c r="AY662" s="341"/>
      <c r="AZ662" s="119"/>
      <c r="CD662" s="119"/>
    </row>
    <row r="663" ht="21.0" customHeight="1">
      <c r="A663" s="119"/>
      <c r="B663" s="90"/>
      <c r="C663" s="119"/>
      <c r="D663" s="332"/>
      <c r="E663" s="90"/>
      <c r="F663" s="92"/>
      <c r="G663" s="92"/>
      <c r="H663" s="92"/>
      <c r="I663" s="119"/>
      <c r="J663" s="119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119"/>
      <c r="V663" s="119"/>
      <c r="W663" s="119"/>
      <c r="X663" s="119"/>
      <c r="Y663" s="119"/>
      <c r="Z663" s="23"/>
      <c r="AA663" s="119"/>
      <c r="AB663" s="337"/>
      <c r="AC663" s="115"/>
      <c r="AD663" s="102"/>
      <c r="AE663" s="4"/>
      <c r="AF663" s="103"/>
      <c r="AG663" s="104"/>
      <c r="AH663" s="105"/>
      <c r="AI663" s="106"/>
      <c r="AJ663" s="109"/>
      <c r="AK663" s="111"/>
      <c r="AL663" s="338"/>
      <c r="AM663" s="339"/>
      <c r="AN663" s="340"/>
      <c r="AO663" s="101"/>
      <c r="AP663" s="445"/>
      <c r="AQ663" s="101"/>
      <c r="AR663" s="115"/>
      <c r="AS663" s="341"/>
      <c r="AT663" s="115"/>
      <c r="AU663" s="341"/>
      <c r="AV663" s="115"/>
      <c r="AW663" s="341"/>
      <c r="AX663" s="115"/>
      <c r="AY663" s="341"/>
      <c r="AZ663" s="119"/>
      <c r="CD663" s="119"/>
    </row>
    <row r="664" ht="21.0" customHeight="1">
      <c r="A664" s="119"/>
      <c r="B664" s="90"/>
      <c r="C664" s="119"/>
      <c r="D664" s="332"/>
      <c r="E664" s="90"/>
      <c r="F664" s="92"/>
      <c r="G664" s="92"/>
      <c r="H664" s="92"/>
      <c r="I664" s="119"/>
      <c r="J664" s="119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119"/>
      <c r="V664" s="119"/>
      <c r="W664" s="119"/>
      <c r="X664" s="119"/>
      <c r="Y664" s="119"/>
      <c r="Z664" s="23"/>
      <c r="AA664" s="119"/>
      <c r="AB664" s="337"/>
      <c r="AC664" s="115"/>
      <c r="AD664" s="102"/>
      <c r="AE664" s="4"/>
      <c r="AF664" s="103"/>
      <c r="AG664" s="104"/>
      <c r="AH664" s="105"/>
      <c r="AI664" s="106"/>
      <c r="AJ664" s="109"/>
      <c r="AK664" s="111"/>
      <c r="AL664" s="338"/>
      <c r="AM664" s="339"/>
      <c r="AN664" s="340"/>
      <c r="AO664" s="101"/>
      <c r="AP664" s="445"/>
      <c r="AQ664" s="101"/>
      <c r="AR664" s="115"/>
      <c r="AS664" s="341"/>
      <c r="AT664" s="115"/>
      <c r="AU664" s="341"/>
      <c r="AV664" s="115"/>
      <c r="AW664" s="341"/>
      <c r="AX664" s="115"/>
      <c r="AY664" s="341"/>
      <c r="AZ664" s="119"/>
      <c r="CD664" s="119"/>
    </row>
    <row r="665" ht="21.0" customHeight="1">
      <c r="A665" s="119"/>
      <c r="B665" s="90"/>
      <c r="C665" s="119"/>
      <c r="D665" s="332"/>
      <c r="E665" s="90"/>
      <c r="F665" s="92"/>
      <c r="G665" s="92"/>
      <c r="H665" s="92"/>
      <c r="I665" s="119"/>
      <c r="J665" s="119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119"/>
      <c r="V665" s="119"/>
      <c r="W665" s="119"/>
      <c r="X665" s="119"/>
      <c r="Y665" s="119"/>
      <c r="Z665" s="23"/>
      <c r="AA665" s="119"/>
      <c r="AB665" s="337"/>
      <c r="AC665" s="115"/>
      <c r="AD665" s="102"/>
      <c r="AE665" s="4"/>
      <c r="AF665" s="103"/>
      <c r="AG665" s="104"/>
      <c r="AH665" s="105"/>
      <c r="AI665" s="106"/>
      <c r="AJ665" s="109"/>
      <c r="AK665" s="111"/>
      <c r="AL665" s="338"/>
      <c r="AM665" s="339"/>
      <c r="AN665" s="340"/>
      <c r="AO665" s="101"/>
      <c r="AP665" s="445"/>
      <c r="AQ665" s="101"/>
      <c r="AR665" s="115"/>
      <c r="AS665" s="341"/>
      <c r="AT665" s="115"/>
      <c r="AU665" s="341"/>
      <c r="AV665" s="115"/>
      <c r="AW665" s="341"/>
      <c r="AX665" s="115"/>
      <c r="AY665" s="341"/>
      <c r="AZ665" s="119"/>
      <c r="CD665" s="119"/>
    </row>
    <row r="666" ht="21.0" customHeight="1">
      <c r="A666" s="119"/>
      <c r="B666" s="90"/>
      <c r="C666" s="119"/>
      <c r="D666" s="332"/>
      <c r="E666" s="90"/>
      <c r="F666" s="92"/>
      <c r="G666" s="92"/>
      <c r="H666" s="92"/>
      <c r="I666" s="119"/>
      <c r="J666" s="119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119"/>
      <c r="V666" s="119"/>
      <c r="W666" s="119"/>
      <c r="X666" s="119"/>
      <c r="Y666" s="119"/>
      <c r="Z666" s="23"/>
      <c r="AA666" s="119"/>
      <c r="AB666" s="337"/>
      <c r="AC666" s="115"/>
      <c r="AD666" s="102"/>
      <c r="AE666" s="4"/>
      <c r="AF666" s="103"/>
      <c r="AG666" s="104"/>
      <c r="AH666" s="105"/>
      <c r="AI666" s="106"/>
      <c r="AJ666" s="109"/>
      <c r="AK666" s="111"/>
      <c r="AL666" s="338"/>
      <c r="AM666" s="339"/>
      <c r="AN666" s="340"/>
      <c r="AO666" s="101"/>
      <c r="AP666" s="445"/>
      <c r="AQ666" s="101"/>
      <c r="AR666" s="115"/>
      <c r="AS666" s="341"/>
      <c r="AT666" s="115"/>
      <c r="AU666" s="341"/>
      <c r="AV666" s="115"/>
      <c r="AW666" s="341"/>
      <c r="AX666" s="115"/>
      <c r="AY666" s="341"/>
      <c r="AZ666" s="119"/>
      <c r="CD666" s="119"/>
    </row>
    <row r="667" ht="21.0" customHeight="1">
      <c r="A667" s="119"/>
      <c r="B667" s="90"/>
      <c r="C667" s="119"/>
      <c r="D667" s="332"/>
      <c r="E667" s="90"/>
      <c r="F667" s="92"/>
      <c r="G667" s="92"/>
      <c r="H667" s="92"/>
      <c r="I667" s="119"/>
      <c r="J667" s="119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119"/>
      <c r="V667" s="119"/>
      <c r="W667" s="119"/>
      <c r="X667" s="119"/>
      <c r="Y667" s="119"/>
      <c r="Z667" s="23"/>
      <c r="AA667" s="119"/>
      <c r="AB667" s="337"/>
      <c r="AC667" s="115"/>
      <c r="AD667" s="102"/>
      <c r="AE667" s="4"/>
      <c r="AF667" s="103"/>
      <c r="AG667" s="104"/>
      <c r="AH667" s="105"/>
      <c r="AI667" s="106"/>
      <c r="AJ667" s="109"/>
      <c r="AK667" s="111"/>
      <c r="AL667" s="338"/>
      <c r="AM667" s="339"/>
      <c r="AN667" s="340"/>
      <c r="AO667" s="101"/>
      <c r="AP667" s="445"/>
      <c r="AQ667" s="101"/>
      <c r="AR667" s="115"/>
      <c r="AS667" s="341"/>
      <c r="AT667" s="115"/>
      <c r="AU667" s="341"/>
      <c r="AV667" s="115"/>
      <c r="AW667" s="341"/>
      <c r="AX667" s="115"/>
      <c r="AY667" s="341"/>
      <c r="AZ667" s="119"/>
      <c r="CD667" s="119"/>
    </row>
    <row r="668" ht="21.0" customHeight="1">
      <c r="A668" s="119"/>
      <c r="B668" s="90"/>
      <c r="C668" s="119"/>
      <c r="D668" s="332"/>
      <c r="E668" s="90"/>
      <c r="F668" s="92"/>
      <c r="G668" s="92"/>
      <c r="H668" s="92"/>
      <c r="I668" s="119"/>
      <c r="J668" s="119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119"/>
      <c r="V668" s="119"/>
      <c r="W668" s="119"/>
      <c r="X668" s="119"/>
      <c r="Y668" s="119"/>
      <c r="Z668" s="23"/>
      <c r="AA668" s="119"/>
      <c r="AB668" s="337"/>
      <c r="AC668" s="115"/>
      <c r="AD668" s="102"/>
      <c r="AE668" s="4"/>
      <c r="AF668" s="103"/>
      <c r="AG668" s="104"/>
      <c r="AH668" s="105"/>
      <c r="AI668" s="106"/>
      <c r="AJ668" s="109"/>
      <c r="AK668" s="111"/>
      <c r="AL668" s="338"/>
      <c r="AM668" s="339"/>
      <c r="AN668" s="340"/>
      <c r="AO668" s="101"/>
      <c r="AP668" s="445"/>
      <c r="AQ668" s="101"/>
      <c r="AR668" s="115"/>
      <c r="AS668" s="341"/>
      <c r="AT668" s="115"/>
      <c r="AU668" s="341"/>
      <c r="AV668" s="115"/>
      <c r="AW668" s="341"/>
      <c r="AX668" s="115"/>
      <c r="AY668" s="341"/>
      <c r="AZ668" s="119"/>
      <c r="CD668" s="119"/>
    </row>
    <row r="669" ht="21.0" customHeight="1">
      <c r="A669" s="119"/>
      <c r="B669" s="90"/>
      <c r="C669" s="119"/>
      <c r="D669" s="332"/>
      <c r="E669" s="90"/>
      <c r="F669" s="92"/>
      <c r="G669" s="92"/>
      <c r="H669" s="92"/>
      <c r="I669" s="119"/>
      <c r="J669" s="119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119"/>
      <c r="V669" s="119"/>
      <c r="W669" s="119"/>
      <c r="X669" s="119"/>
      <c r="Y669" s="119"/>
      <c r="Z669" s="23"/>
      <c r="AA669" s="119"/>
      <c r="AB669" s="337"/>
      <c r="AC669" s="115"/>
      <c r="AD669" s="102"/>
      <c r="AE669" s="4"/>
      <c r="AF669" s="103"/>
      <c r="AG669" s="104"/>
      <c r="AH669" s="105"/>
      <c r="AI669" s="106"/>
      <c r="AJ669" s="109"/>
      <c r="AK669" s="111"/>
      <c r="AL669" s="338"/>
      <c r="AM669" s="339"/>
      <c r="AN669" s="340"/>
      <c r="AO669" s="101"/>
      <c r="AP669" s="445"/>
      <c r="AQ669" s="101"/>
      <c r="AR669" s="115"/>
      <c r="AS669" s="341"/>
      <c r="AT669" s="115"/>
      <c r="AU669" s="341"/>
      <c r="AV669" s="115"/>
      <c r="AW669" s="341"/>
      <c r="AX669" s="115"/>
      <c r="AY669" s="341"/>
      <c r="AZ669" s="119"/>
      <c r="CD669" s="119"/>
    </row>
    <row r="670" ht="21.0" customHeight="1">
      <c r="A670" s="119"/>
      <c r="B670" s="90"/>
      <c r="C670" s="119"/>
      <c r="D670" s="332"/>
      <c r="E670" s="90"/>
      <c r="F670" s="92"/>
      <c r="G670" s="92"/>
      <c r="H670" s="92"/>
      <c r="I670" s="119"/>
      <c r="J670" s="119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119"/>
      <c r="V670" s="119"/>
      <c r="W670" s="119"/>
      <c r="X670" s="119"/>
      <c r="Y670" s="119"/>
      <c r="Z670" s="23"/>
      <c r="AA670" s="119"/>
      <c r="AB670" s="337"/>
      <c r="AC670" s="115"/>
      <c r="AD670" s="102"/>
      <c r="AE670" s="4"/>
      <c r="AF670" s="103"/>
      <c r="AG670" s="104"/>
      <c r="AH670" s="105"/>
      <c r="AI670" s="106"/>
      <c r="AJ670" s="109"/>
      <c r="AK670" s="111"/>
      <c r="AL670" s="338"/>
      <c r="AM670" s="339"/>
      <c r="AN670" s="340"/>
      <c r="AO670" s="101"/>
      <c r="AP670" s="445"/>
      <c r="AQ670" s="101"/>
      <c r="AR670" s="115"/>
      <c r="AS670" s="341"/>
      <c r="AT670" s="115"/>
      <c r="AU670" s="341"/>
      <c r="AV670" s="115"/>
      <c r="AW670" s="341"/>
      <c r="AX670" s="115"/>
      <c r="AY670" s="341"/>
      <c r="AZ670" s="119"/>
      <c r="CD670" s="119"/>
    </row>
    <row r="671" ht="21.0" customHeight="1">
      <c r="A671" s="119"/>
      <c r="B671" s="90"/>
      <c r="C671" s="119"/>
      <c r="D671" s="332"/>
      <c r="E671" s="90"/>
      <c r="F671" s="92"/>
      <c r="G671" s="92"/>
      <c r="H671" s="92"/>
      <c r="I671" s="119"/>
      <c r="J671" s="119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119"/>
      <c r="V671" s="119"/>
      <c r="W671" s="119"/>
      <c r="X671" s="119"/>
      <c r="Y671" s="119"/>
      <c r="Z671" s="23"/>
      <c r="AA671" s="119"/>
      <c r="AB671" s="337"/>
      <c r="AC671" s="115"/>
      <c r="AD671" s="102"/>
      <c r="AE671" s="4"/>
      <c r="AF671" s="103"/>
      <c r="AG671" s="104"/>
      <c r="AH671" s="105"/>
      <c r="AI671" s="106"/>
      <c r="AJ671" s="109"/>
      <c r="AK671" s="111"/>
      <c r="AL671" s="338"/>
      <c r="AM671" s="339"/>
      <c r="AN671" s="340"/>
      <c r="AO671" s="101"/>
      <c r="AP671" s="445"/>
      <c r="AQ671" s="101"/>
      <c r="AR671" s="115"/>
      <c r="AS671" s="341"/>
      <c r="AT671" s="115"/>
      <c r="AU671" s="341"/>
      <c r="AV671" s="115"/>
      <c r="AW671" s="341"/>
      <c r="AX671" s="115"/>
      <c r="AY671" s="341"/>
      <c r="AZ671" s="119"/>
      <c r="CD671" s="119"/>
    </row>
    <row r="672" ht="21.0" customHeight="1">
      <c r="A672" s="119"/>
      <c r="B672" s="90"/>
      <c r="C672" s="119"/>
      <c r="D672" s="332"/>
      <c r="E672" s="90"/>
      <c r="F672" s="92"/>
      <c r="G672" s="92"/>
      <c r="H672" s="92"/>
      <c r="I672" s="119"/>
      <c r="J672" s="119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119"/>
      <c r="V672" s="119"/>
      <c r="W672" s="119"/>
      <c r="X672" s="119"/>
      <c r="Y672" s="119"/>
      <c r="Z672" s="23"/>
      <c r="AA672" s="119"/>
      <c r="AB672" s="337"/>
      <c r="AC672" s="115"/>
      <c r="AD672" s="102"/>
      <c r="AE672" s="4"/>
      <c r="AF672" s="103"/>
      <c r="AG672" s="104"/>
      <c r="AH672" s="105"/>
      <c r="AI672" s="106"/>
      <c r="AJ672" s="109"/>
      <c r="AK672" s="111"/>
      <c r="AL672" s="338"/>
      <c r="AM672" s="339"/>
      <c r="AN672" s="340"/>
      <c r="AO672" s="101"/>
      <c r="AP672" s="445"/>
      <c r="AQ672" s="101"/>
      <c r="AR672" s="115"/>
      <c r="AS672" s="341"/>
      <c r="AT672" s="115"/>
      <c r="AU672" s="341"/>
      <c r="AV672" s="115"/>
      <c r="AW672" s="341"/>
      <c r="AX672" s="115"/>
      <c r="AY672" s="341"/>
      <c r="AZ672" s="119"/>
      <c r="CD672" s="119"/>
    </row>
    <row r="673" ht="21.0" customHeight="1">
      <c r="A673" s="119"/>
      <c r="B673" s="90"/>
      <c r="C673" s="119"/>
      <c r="D673" s="332"/>
      <c r="E673" s="90"/>
      <c r="F673" s="92"/>
      <c r="G673" s="92"/>
      <c r="H673" s="92"/>
      <c r="I673" s="119"/>
      <c r="J673" s="119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119"/>
      <c r="V673" s="119"/>
      <c r="W673" s="119"/>
      <c r="X673" s="119"/>
      <c r="Y673" s="119"/>
      <c r="Z673" s="23"/>
      <c r="AA673" s="119"/>
      <c r="AB673" s="337"/>
      <c r="AC673" s="115"/>
      <c r="AD673" s="102"/>
      <c r="AE673" s="4"/>
      <c r="AF673" s="103"/>
      <c r="AG673" s="104"/>
      <c r="AH673" s="105"/>
      <c r="AI673" s="106"/>
      <c r="AJ673" s="109"/>
      <c r="AK673" s="111"/>
      <c r="AL673" s="338"/>
      <c r="AM673" s="339"/>
      <c r="AN673" s="340"/>
      <c r="AO673" s="101"/>
      <c r="AP673" s="445"/>
      <c r="AQ673" s="101"/>
      <c r="AR673" s="115"/>
      <c r="AS673" s="341"/>
      <c r="AT673" s="115"/>
      <c r="AU673" s="341"/>
      <c r="AV673" s="115"/>
      <c r="AW673" s="341"/>
      <c r="AX673" s="115"/>
      <c r="AY673" s="341"/>
      <c r="AZ673" s="119"/>
      <c r="CD673" s="119"/>
    </row>
    <row r="674" ht="21.0" customHeight="1">
      <c r="A674" s="119"/>
      <c r="B674" s="90"/>
      <c r="C674" s="119"/>
      <c r="D674" s="332"/>
      <c r="E674" s="90"/>
      <c r="F674" s="92"/>
      <c r="G674" s="92"/>
      <c r="H674" s="92"/>
      <c r="I674" s="119"/>
      <c r="J674" s="119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119"/>
      <c r="V674" s="119"/>
      <c r="W674" s="119"/>
      <c r="X674" s="119"/>
      <c r="Y674" s="119"/>
      <c r="Z674" s="23"/>
      <c r="AA674" s="119"/>
      <c r="AB674" s="337"/>
      <c r="AC674" s="115"/>
      <c r="AD674" s="102"/>
      <c r="AE674" s="4"/>
      <c r="AF674" s="103"/>
      <c r="AG674" s="104"/>
      <c r="AH674" s="105"/>
      <c r="AI674" s="106"/>
      <c r="AJ674" s="109"/>
      <c r="AK674" s="111"/>
      <c r="AL674" s="338"/>
      <c r="AM674" s="339"/>
      <c r="AN674" s="340"/>
      <c r="AO674" s="101"/>
      <c r="AP674" s="445"/>
      <c r="AQ674" s="101"/>
      <c r="AR674" s="115"/>
      <c r="AS674" s="341"/>
      <c r="AT674" s="115"/>
      <c r="AU674" s="341"/>
      <c r="AV674" s="115"/>
      <c r="AW674" s="341"/>
      <c r="AX674" s="115"/>
      <c r="AY674" s="341"/>
      <c r="AZ674" s="119"/>
      <c r="CD674" s="119"/>
    </row>
    <row r="675" ht="21.0" customHeight="1">
      <c r="A675" s="119"/>
      <c r="B675" s="90"/>
      <c r="C675" s="119"/>
      <c r="D675" s="332"/>
      <c r="E675" s="90"/>
      <c r="F675" s="92"/>
      <c r="G675" s="92"/>
      <c r="H675" s="92"/>
      <c r="I675" s="119"/>
      <c r="J675" s="119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119"/>
      <c r="V675" s="119"/>
      <c r="W675" s="119"/>
      <c r="X675" s="119"/>
      <c r="Y675" s="119"/>
      <c r="Z675" s="23"/>
      <c r="AA675" s="119"/>
      <c r="AB675" s="337"/>
      <c r="AC675" s="115"/>
      <c r="AD675" s="102"/>
      <c r="AE675" s="4"/>
      <c r="AF675" s="103"/>
      <c r="AG675" s="104"/>
      <c r="AH675" s="105"/>
      <c r="AI675" s="106"/>
      <c r="AJ675" s="109"/>
      <c r="AK675" s="111"/>
      <c r="AL675" s="338"/>
      <c r="AM675" s="339"/>
      <c r="AN675" s="340"/>
      <c r="AO675" s="101"/>
      <c r="AP675" s="445"/>
      <c r="AQ675" s="101"/>
      <c r="AR675" s="115"/>
      <c r="AS675" s="341"/>
      <c r="AT675" s="115"/>
      <c r="AU675" s="341"/>
      <c r="AV675" s="115"/>
      <c r="AW675" s="341"/>
      <c r="AX675" s="115"/>
      <c r="AY675" s="341"/>
      <c r="AZ675" s="119"/>
      <c r="CD675" s="119"/>
    </row>
    <row r="676" ht="21.0" customHeight="1">
      <c r="A676" s="119"/>
      <c r="B676" s="90"/>
      <c r="C676" s="119"/>
      <c r="D676" s="332"/>
      <c r="E676" s="90"/>
      <c r="F676" s="92"/>
      <c r="G676" s="92"/>
      <c r="H676" s="92"/>
      <c r="I676" s="119"/>
      <c r="J676" s="119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119"/>
      <c r="V676" s="119"/>
      <c r="W676" s="119"/>
      <c r="X676" s="119"/>
      <c r="Y676" s="119"/>
      <c r="Z676" s="23"/>
      <c r="AA676" s="119"/>
      <c r="AB676" s="337"/>
      <c r="AC676" s="115"/>
      <c r="AD676" s="102"/>
      <c r="AE676" s="4"/>
      <c r="AF676" s="103"/>
      <c r="AG676" s="104"/>
      <c r="AH676" s="105"/>
      <c r="AI676" s="106"/>
      <c r="AJ676" s="109"/>
      <c r="AK676" s="111"/>
      <c r="AL676" s="338"/>
      <c r="AM676" s="339"/>
      <c r="AN676" s="340"/>
      <c r="AO676" s="101"/>
      <c r="AP676" s="445"/>
      <c r="AQ676" s="101"/>
      <c r="AR676" s="115"/>
      <c r="AS676" s="341"/>
      <c r="AT676" s="115"/>
      <c r="AU676" s="341"/>
      <c r="AV676" s="115"/>
      <c r="AW676" s="341"/>
      <c r="AX676" s="115"/>
      <c r="AY676" s="341"/>
      <c r="AZ676" s="119"/>
      <c r="CD676" s="119"/>
    </row>
    <row r="677" ht="21.0" customHeight="1">
      <c r="A677" s="119"/>
      <c r="B677" s="90"/>
      <c r="C677" s="119"/>
      <c r="D677" s="332"/>
      <c r="E677" s="90"/>
      <c r="F677" s="92"/>
      <c r="G677" s="92"/>
      <c r="H677" s="92"/>
      <c r="I677" s="119"/>
      <c r="J677" s="119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119"/>
      <c r="V677" s="119"/>
      <c r="W677" s="119"/>
      <c r="X677" s="119"/>
      <c r="Y677" s="119"/>
      <c r="Z677" s="23"/>
      <c r="AA677" s="119"/>
      <c r="AB677" s="337"/>
      <c r="AC677" s="115"/>
      <c r="AD677" s="102"/>
      <c r="AE677" s="4"/>
      <c r="AF677" s="103"/>
      <c r="AG677" s="104"/>
      <c r="AH677" s="105"/>
      <c r="AI677" s="106"/>
      <c r="AJ677" s="109"/>
      <c r="AK677" s="111"/>
      <c r="AL677" s="338"/>
      <c r="AM677" s="339"/>
      <c r="AN677" s="340"/>
      <c r="AO677" s="101"/>
      <c r="AP677" s="445"/>
      <c r="AQ677" s="101"/>
      <c r="AR677" s="115"/>
      <c r="AS677" s="341"/>
      <c r="AT677" s="115"/>
      <c r="AU677" s="341"/>
      <c r="AV677" s="115"/>
      <c r="AW677" s="341"/>
      <c r="AX677" s="115"/>
      <c r="AY677" s="341"/>
      <c r="AZ677" s="119"/>
      <c r="CD677" s="119"/>
    </row>
    <row r="678" ht="21.0" customHeight="1">
      <c r="A678" s="119"/>
      <c r="B678" s="90"/>
      <c r="C678" s="119"/>
      <c r="D678" s="332"/>
      <c r="E678" s="90"/>
      <c r="F678" s="92"/>
      <c r="G678" s="92"/>
      <c r="H678" s="92"/>
      <c r="I678" s="119"/>
      <c r="J678" s="119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119"/>
      <c r="V678" s="119"/>
      <c r="W678" s="119"/>
      <c r="X678" s="119"/>
      <c r="Y678" s="119"/>
      <c r="Z678" s="23"/>
      <c r="AA678" s="119"/>
      <c r="AB678" s="337"/>
      <c r="AC678" s="115"/>
      <c r="AD678" s="102"/>
      <c r="AE678" s="4"/>
      <c r="AF678" s="103"/>
      <c r="AG678" s="104"/>
      <c r="AH678" s="105"/>
      <c r="AI678" s="106"/>
      <c r="AJ678" s="109"/>
      <c r="AK678" s="111"/>
      <c r="AL678" s="338"/>
      <c r="AM678" s="339"/>
      <c r="AN678" s="340"/>
      <c r="AO678" s="101"/>
      <c r="AP678" s="445"/>
      <c r="AQ678" s="101"/>
      <c r="AR678" s="115"/>
      <c r="AS678" s="341"/>
      <c r="AT678" s="115"/>
      <c r="AU678" s="341"/>
      <c r="AV678" s="115"/>
      <c r="AW678" s="341"/>
      <c r="AX678" s="115"/>
      <c r="AY678" s="341"/>
      <c r="AZ678" s="119"/>
      <c r="CD678" s="119"/>
    </row>
    <row r="679" ht="21.0" customHeight="1">
      <c r="A679" s="119"/>
      <c r="B679" s="90"/>
      <c r="C679" s="119"/>
      <c r="D679" s="332"/>
      <c r="E679" s="90"/>
      <c r="F679" s="92"/>
      <c r="G679" s="92"/>
      <c r="H679" s="92"/>
      <c r="I679" s="119"/>
      <c r="J679" s="119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119"/>
      <c r="V679" s="119"/>
      <c r="W679" s="119"/>
      <c r="X679" s="119"/>
      <c r="Y679" s="119"/>
      <c r="Z679" s="23"/>
      <c r="AA679" s="119"/>
      <c r="AB679" s="337"/>
      <c r="AC679" s="115"/>
      <c r="AD679" s="102"/>
      <c r="AE679" s="4"/>
      <c r="AF679" s="103"/>
      <c r="AG679" s="104"/>
      <c r="AH679" s="105"/>
      <c r="AI679" s="106"/>
      <c r="AJ679" s="109"/>
      <c r="AK679" s="111"/>
      <c r="AL679" s="338"/>
      <c r="AM679" s="339"/>
      <c r="AN679" s="340"/>
      <c r="AO679" s="101"/>
      <c r="AP679" s="445"/>
      <c r="AQ679" s="101"/>
      <c r="AR679" s="115"/>
      <c r="AS679" s="341"/>
      <c r="AT679" s="115"/>
      <c r="AU679" s="341"/>
      <c r="AV679" s="115"/>
      <c r="AW679" s="341"/>
      <c r="AX679" s="115"/>
      <c r="AY679" s="341"/>
      <c r="AZ679" s="119"/>
      <c r="CD679" s="119"/>
    </row>
    <row r="680" ht="21.0" customHeight="1">
      <c r="A680" s="119"/>
      <c r="B680" s="90"/>
      <c r="C680" s="119"/>
      <c r="D680" s="332"/>
      <c r="E680" s="90"/>
      <c r="F680" s="92"/>
      <c r="G680" s="92"/>
      <c r="H680" s="92"/>
      <c r="I680" s="119"/>
      <c r="J680" s="119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119"/>
      <c r="V680" s="119"/>
      <c r="W680" s="119"/>
      <c r="X680" s="119"/>
      <c r="Y680" s="119"/>
      <c r="Z680" s="23"/>
      <c r="AA680" s="119"/>
      <c r="AB680" s="337"/>
      <c r="AC680" s="115"/>
      <c r="AD680" s="102"/>
      <c r="AE680" s="4"/>
      <c r="AF680" s="103"/>
      <c r="AG680" s="104"/>
      <c r="AH680" s="105"/>
      <c r="AI680" s="106"/>
      <c r="AJ680" s="109"/>
      <c r="AK680" s="111"/>
      <c r="AL680" s="338"/>
      <c r="AM680" s="339"/>
      <c r="AN680" s="340"/>
      <c r="AO680" s="101"/>
      <c r="AP680" s="445"/>
      <c r="AQ680" s="101"/>
      <c r="AR680" s="115"/>
      <c r="AS680" s="341"/>
      <c r="AT680" s="115"/>
      <c r="AU680" s="341"/>
      <c r="AV680" s="115"/>
      <c r="AW680" s="341"/>
      <c r="AX680" s="115"/>
      <c r="AY680" s="341"/>
      <c r="AZ680" s="119"/>
      <c r="CD680" s="119"/>
    </row>
    <row r="681" ht="21.0" customHeight="1">
      <c r="A681" s="119"/>
      <c r="B681" s="90"/>
      <c r="C681" s="119"/>
      <c r="D681" s="332"/>
      <c r="E681" s="90"/>
      <c r="F681" s="92"/>
      <c r="G681" s="92"/>
      <c r="H681" s="92"/>
      <c r="I681" s="119"/>
      <c r="J681" s="119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119"/>
      <c r="V681" s="119"/>
      <c r="W681" s="119"/>
      <c r="X681" s="119"/>
      <c r="Y681" s="119"/>
      <c r="Z681" s="23"/>
      <c r="AA681" s="119"/>
      <c r="AB681" s="337"/>
      <c r="AC681" s="115"/>
      <c r="AD681" s="102"/>
      <c r="AE681" s="4"/>
      <c r="AF681" s="103"/>
      <c r="AG681" s="104"/>
      <c r="AH681" s="105"/>
      <c r="AI681" s="106"/>
      <c r="AJ681" s="109"/>
      <c r="AK681" s="111"/>
      <c r="AL681" s="338"/>
      <c r="AM681" s="339"/>
      <c r="AN681" s="340"/>
      <c r="AO681" s="101"/>
      <c r="AP681" s="445"/>
      <c r="AQ681" s="101"/>
      <c r="AR681" s="115"/>
      <c r="AS681" s="341"/>
      <c r="AT681" s="115"/>
      <c r="AU681" s="341"/>
      <c r="AV681" s="115"/>
      <c r="AW681" s="341"/>
      <c r="AX681" s="115"/>
      <c r="AY681" s="341"/>
      <c r="AZ681" s="119"/>
      <c r="CD681" s="119"/>
    </row>
    <row r="682" ht="21.0" customHeight="1">
      <c r="A682" s="119"/>
      <c r="B682" s="90"/>
      <c r="C682" s="119"/>
      <c r="D682" s="332"/>
      <c r="E682" s="90"/>
      <c r="F682" s="92"/>
      <c r="G682" s="92"/>
      <c r="H682" s="92"/>
      <c r="I682" s="119"/>
      <c r="J682" s="119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119"/>
      <c r="V682" s="119"/>
      <c r="W682" s="119"/>
      <c r="X682" s="119"/>
      <c r="Y682" s="119"/>
      <c r="Z682" s="23"/>
      <c r="AA682" s="119"/>
      <c r="AB682" s="337"/>
      <c r="AC682" s="115"/>
      <c r="AD682" s="102"/>
      <c r="AE682" s="4"/>
      <c r="AF682" s="103"/>
      <c r="AG682" s="104"/>
      <c r="AH682" s="105"/>
      <c r="AI682" s="106"/>
      <c r="AJ682" s="109"/>
      <c r="AK682" s="111"/>
      <c r="AL682" s="338"/>
      <c r="AM682" s="339"/>
      <c r="AN682" s="340"/>
      <c r="AO682" s="101"/>
      <c r="AP682" s="445"/>
      <c r="AQ682" s="101"/>
      <c r="AR682" s="115"/>
      <c r="AS682" s="341"/>
      <c r="AT682" s="115"/>
      <c r="AU682" s="341"/>
      <c r="AV682" s="115"/>
      <c r="AW682" s="341"/>
      <c r="AX682" s="115"/>
      <c r="AY682" s="341"/>
      <c r="AZ682" s="119"/>
      <c r="CD682" s="119"/>
    </row>
    <row r="683" ht="21.0" customHeight="1">
      <c r="A683" s="119"/>
      <c r="B683" s="90"/>
      <c r="C683" s="119"/>
      <c r="D683" s="332"/>
      <c r="E683" s="90"/>
      <c r="F683" s="92"/>
      <c r="G683" s="92"/>
      <c r="H683" s="92"/>
      <c r="I683" s="119"/>
      <c r="J683" s="119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119"/>
      <c r="V683" s="119"/>
      <c r="W683" s="119"/>
      <c r="X683" s="119"/>
      <c r="Y683" s="119"/>
      <c r="Z683" s="23"/>
      <c r="AA683" s="119"/>
      <c r="AB683" s="337"/>
      <c r="AC683" s="115"/>
      <c r="AD683" s="102"/>
      <c r="AE683" s="4"/>
      <c r="AF683" s="103"/>
      <c r="AG683" s="104"/>
      <c r="AH683" s="105"/>
      <c r="AI683" s="106"/>
      <c r="AJ683" s="109"/>
      <c r="AK683" s="111"/>
      <c r="AL683" s="338"/>
      <c r="AM683" s="339"/>
      <c r="AN683" s="340"/>
      <c r="AO683" s="101"/>
      <c r="AP683" s="445"/>
      <c r="AQ683" s="101"/>
      <c r="AR683" s="115"/>
      <c r="AS683" s="341"/>
      <c r="AT683" s="115"/>
      <c r="AU683" s="341"/>
      <c r="AV683" s="115"/>
      <c r="AW683" s="341"/>
      <c r="AX683" s="115"/>
      <c r="AY683" s="341"/>
      <c r="AZ683" s="119"/>
      <c r="CD683" s="119"/>
    </row>
    <row r="684" ht="21.0" customHeight="1">
      <c r="A684" s="119"/>
      <c r="B684" s="90"/>
      <c r="C684" s="119"/>
      <c r="D684" s="332"/>
      <c r="E684" s="90"/>
      <c r="F684" s="92"/>
      <c r="G684" s="92"/>
      <c r="H684" s="92"/>
      <c r="I684" s="119"/>
      <c r="J684" s="119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119"/>
      <c r="V684" s="119"/>
      <c r="W684" s="119"/>
      <c r="X684" s="119"/>
      <c r="Y684" s="119"/>
      <c r="Z684" s="23"/>
      <c r="AA684" s="119"/>
      <c r="AB684" s="337"/>
      <c r="AC684" s="115"/>
      <c r="AD684" s="102"/>
      <c r="AE684" s="4"/>
      <c r="AF684" s="103"/>
      <c r="AG684" s="104"/>
      <c r="AH684" s="105"/>
      <c r="AI684" s="106"/>
      <c r="AJ684" s="109"/>
      <c r="AK684" s="111"/>
      <c r="AL684" s="338"/>
      <c r="AM684" s="339"/>
      <c r="AN684" s="340"/>
      <c r="AO684" s="101"/>
      <c r="AP684" s="445"/>
      <c r="AQ684" s="101"/>
      <c r="AR684" s="115"/>
      <c r="AS684" s="341"/>
      <c r="AT684" s="115"/>
      <c r="AU684" s="341"/>
      <c r="AV684" s="115"/>
      <c r="AW684" s="341"/>
      <c r="AX684" s="115"/>
      <c r="AY684" s="341"/>
      <c r="AZ684" s="119"/>
      <c r="CD684" s="119"/>
    </row>
    <row r="685" ht="21.0" customHeight="1">
      <c r="A685" s="119"/>
      <c r="B685" s="90"/>
      <c r="C685" s="119"/>
      <c r="D685" s="332"/>
      <c r="E685" s="90"/>
      <c r="F685" s="92"/>
      <c r="G685" s="92"/>
      <c r="H685" s="92"/>
      <c r="I685" s="119"/>
      <c r="J685" s="119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119"/>
      <c r="V685" s="119"/>
      <c r="W685" s="119"/>
      <c r="X685" s="119"/>
      <c r="Y685" s="119"/>
      <c r="Z685" s="23"/>
      <c r="AA685" s="119"/>
      <c r="AB685" s="337"/>
      <c r="AC685" s="115"/>
      <c r="AD685" s="102"/>
      <c r="AE685" s="4"/>
      <c r="AF685" s="103"/>
      <c r="AG685" s="104"/>
      <c r="AH685" s="105"/>
      <c r="AI685" s="106"/>
      <c r="AJ685" s="109"/>
      <c r="AK685" s="111"/>
      <c r="AL685" s="338"/>
      <c r="AM685" s="339"/>
      <c r="AN685" s="340"/>
      <c r="AO685" s="101"/>
      <c r="AP685" s="445"/>
      <c r="AQ685" s="101"/>
      <c r="AR685" s="115"/>
      <c r="AS685" s="341"/>
      <c r="AT685" s="115"/>
      <c r="AU685" s="341"/>
      <c r="AV685" s="115"/>
      <c r="AW685" s="341"/>
      <c r="AX685" s="115"/>
      <c r="AY685" s="341"/>
      <c r="AZ685" s="119"/>
      <c r="CD685" s="119"/>
    </row>
    <row r="686" ht="21.0" customHeight="1">
      <c r="A686" s="119"/>
      <c r="B686" s="90"/>
      <c r="C686" s="119"/>
      <c r="D686" s="332"/>
      <c r="E686" s="90"/>
      <c r="F686" s="92"/>
      <c r="G686" s="92"/>
      <c r="H686" s="92"/>
      <c r="I686" s="119"/>
      <c r="J686" s="119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119"/>
      <c r="V686" s="119"/>
      <c r="W686" s="119"/>
      <c r="X686" s="119"/>
      <c r="Y686" s="119"/>
      <c r="Z686" s="23"/>
      <c r="AA686" s="119"/>
      <c r="AB686" s="337"/>
      <c r="AC686" s="115"/>
      <c r="AD686" s="102"/>
      <c r="AE686" s="4"/>
      <c r="AF686" s="103"/>
      <c r="AG686" s="104"/>
      <c r="AH686" s="105"/>
      <c r="AI686" s="106"/>
      <c r="AJ686" s="109"/>
      <c r="AK686" s="111"/>
      <c r="AL686" s="338"/>
      <c r="AM686" s="339"/>
      <c r="AN686" s="340"/>
      <c r="AO686" s="101"/>
      <c r="AP686" s="445"/>
      <c r="AQ686" s="101"/>
      <c r="AR686" s="115"/>
      <c r="AS686" s="341"/>
      <c r="AT686" s="115"/>
      <c r="AU686" s="341"/>
      <c r="AV686" s="115"/>
      <c r="AW686" s="341"/>
      <c r="AX686" s="115"/>
      <c r="AY686" s="341"/>
      <c r="AZ686" s="119"/>
      <c r="CD686" s="119"/>
    </row>
    <row r="687" ht="21.0" customHeight="1">
      <c r="A687" s="119"/>
      <c r="B687" s="90"/>
      <c r="C687" s="119"/>
      <c r="D687" s="332"/>
      <c r="E687" s="90"/>
      <c r="F687" s="92"/>
      <c r="G687" s="92"/>
      <c r="H687" s="92"/>
      <c r="I687" s="119"/>
      <c r="J687" s="119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119"/>
      <c r="V687" s="119"/>
      <c r="W687" s="119"/>
      <c r="X687" s="119"/>
      <c r="Y687" s="119"/>
      <c r="Z687" s="23"/>
      <c r="AA687" s="119"/>
      <c r="AB687" s="337"/>
      <c r="AC687" s="115"/>
      <c r="AD687" s="102"/>
      <c r="AE687" s="4"/>
      <c r="AF687" s="103"/>
      <c r="AG687" s="104"/>
      <c r="AH687" s="105"/>
      <c r="AI687" s="106"/>
      <c r="AJ687" s="109"/>
      <c r="AK687" s="111"/>
      <c r="AL687" s="338"/>
      <c r="AM687" s="339"/>
      <c r="AN687" s="340"/>
      <c r="AO687" s="101"/>
      <c r="AP687" s="445"/>
      <c r="AQ687" s="101"/>
      <c r="AR687" s="115"/>
      <c r="AS687" s="341"/>
      <c r="AT687" s="115"/>
      <c r="AU687" s="341"/>
      <c r="AV687" s="115"/>
      <c r="AW687" s="341"/>
      <c r="AX687" s="115"/>
      <c r="AY687" s="341"/>
      <c r="AZ687" s="119"/>
      <c r="CD687" s="119"/>
    </row>
    <row r="688" ht="21.0" customHeight="1">
      <c r="A688" s="119"/>
      <c r="B688" s="90"/>
      <c r="C688" s="119"/>
      <c r="D688" s="332"/>
      <c r="E688" s="90"/>
      <c r="F688" s="92"/>
      <c r="G688" s="92"/>
      <c r="H688" s="92"/>
      <c r="I688" s="119"/>
      <c r="J688" s="119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119"/>
      <c r="V688" s="119"/>
      <c r="W688" s="119"/>
      <c r="X688" s="119"/>
      <c r="Y688" s="119"/>
      <c r="Z688" s="23"/>
      <c r="AA688" s="119"/>
      <c r="AB688" s="337"/>
      <c r="AC688" s="115"/>
      <c r="AD688" s="102"/>
      <c r="AE688" s="4"/>
      <c r="AF688" s="103"/>
      <c r="AG688" s="104"/>
      <c r="AH688" s="105"/>
      <c r="AI688" s="106"/>
      <c r="AJ688" s="109"/>
      <c r="AK688" s="111"/>
      <c r="AL688" s="338"/>
      <c r="AM688" s="339"/>
      <c r="AN688" s="340"/>
      <c r="AO688" s="101"/>
      <c r="AP688" s="445"/>
      <c r="AQ688" s="101"/>
      <c r="AR688" s="115"/>
      <c r="AS688" s="341"/>
      <c r="AT688" s="115"/>
      <c r="AU688" s="341"/>
      <c r="AV688" s="115"/>
      <c r="AW688" s="341"/>
      <c r="AX688" s="115"/>
      <c r="AY688" s="341"/>
      <c r="AZ688" s="119"/>
      <c r="CD688" s="119"/>
    </row>
    <row r="689" ht="21.0" customHeight="1">
      <c r="A689" s="119"/>
      <c r="B689" s="90"/>
      <c r="C689" s="119"/>
      <c r="D689" s="332"/>
      <c r="E689" s="90"/>
      <c r="F689" s="92"/>
      <c r="G689" s="92"/>
      <c r="H689" s="92"/>
      <c r="I689" s="119"/>
      <c r="J689" s="119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119"/>
      <c r="V689" s="119"/>
      <c r="W689" s="119"/>
      <c r="X689" s="119"/>
      <c r="Y689" s="119"/>
      <c r="Z689" s="23"/>
      <c r="AA689" s="119"/>
      <c r="AB689" s="337"/>
      <c r="AC689" s="115"/>
      <c r="AD689" s="102"/>
      <c r="AE689" s="4"/>
      <c r="AF689" s="103"/>
      <c r="AG689" s="104"/>
      <c r="AH689" s="105"/>
      <c r="AI689" s="106"/>
      <c r="AJ689" s="109"/>
      <c r="AK689" s="111"/>
      <c r="AL689" s="338"/>
      <c r="AM689" s="339"/>
      <c r="AN689" s="340"/>
      <c r="AO689" s="101"/>
      <c r="AP689" s="445"/>
      <c r="AQ689" s="101"/>
      <c r="AR689" s="115"/>
      <c r="AS689" s="341"/>
      <c r="AT689" s="115"/>
      <c r="AU689" s="341"/>
      <c r="AV689" s="115"/>
      <c r="AW689" s="341"/>
      <c r="AX689" s="115"/>
      <c r="AY689" s="341"/>
      <c r="AZ689" s="119"/>
      <c r="CD689" s="119"/>
    </row>
    <row r="690" ht="21.0" customHeight="1">
      <c r="A690" s="119"/>
      <c r="B690" s="90"/>
      <c r="C690" s="119"/>
      <c r="D690" s="332"/>
      <c r="E690" s="90"/>
      <c r="F690" s="92"/>
      <c r="G690" s="92"/>
      <c r="H690" s="92"/>
      <c r="I690" s="119"/>
      <c r="J690" s="119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119"/>
      <c r="V690" s="119"/>
      <c r="W690" s="119"/>
      <c r="X690" s="119"/>
      <c r="Y690" s="119"/>
      <c r="Z690" s="23"/>
      <c r="AA690" s="119"/>
      <c r="AB690" s="337"/>
      <c r="AC690" s="115"/>
      <c r="AD690" s="102"/>
      <c r="AE690" s="4"/>
      <c r="AF690" s="103"/>
      <c r="AG690" s="104"/>
      <c r="AH690" s="105"/>
      <c r="AI690" s="106"/>
      <c r="AJ690" s="109"/>
      <c r="AK690" s="111"/>
      <c r="AL690" s="338"/>
      <c r="AM690" s="339"/>
      <c r="AN690" s="340"/>
      <c r="AO690" s="101"/>
      <c r="AP690" s="445"/>
      <c r="AQ690" s="101"/>
      <c r="AR690" s="115"/>
      <c r="AS690" s="341"/>
      <c r="AT690" s="115"/>
      <c r="AU690" s="341"/>
      <c r="AV690" s="115"/>
      <c r="AW690" s="341"/>
      <c r="AX690" s="115"/>
      <c r="AY690" s="341"/>
      <c r="AZ690" s="119"/>
      <c r="CD690" s="119"/>
    </row>
    <row r="691" ht="21.0" customHeight="1">
      <c r="A691" s="119"/>
      <c r="B691" s="90"/>
      <c r="C691" s="119"/>
      <c r="D691" s="332"/>
      <c r="E691" s="90"/>
      <c r="F691" s="92"/>
      <c r="G691" s="92"/>
      <c r="H691" s="92"/>
      <c r="I691" s="119"/>
      <c r="J691" s="119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119"/>
      <c r="V691" s="119"/>
      <c r="W691" s="119"/>
      <c r="X691" s="119"/>
      <c r="Y691" s="119"/>
      <c r="Z691" s="23"/>
      <c r="AA691" s="119"/>
      <c r="AB691" s="337"/>
      <c r="AC691" s="115"/>
      <c r="AD691" s="102"/>
      <c r="AE691" s="4"/>
      <c r="AF691" s="103"/>
      <c r="AG691" s="104"/>
      <c r="AH691" s="105"/>
      <c r="AI691" s="106"/>
      <c r="AJ691" s="109"/>
      <c r="AK691" s="111"/>
      <c r="AL691" s="338"/>
      <c r="AM691" s="339"/>
      <c r="AN691" s="340"/>
      <c r="AO691" s="101"/>
      <c r="AP691" s="445"/>
      <c r="AQ691" s="101"/>
      <c r="AR691" s="115"/>
      <c r="AS691" s="341"/>
      <c r="AT691" s="115"/>
      <c r="AU691" s="341"/>
      <c r="AV691" s="115"/>
      <c r="AW691" s="341"/>
      <c r="AX691" s="115"/>
      <c r="AY691" s="341"/>
      <c r="AZ691" s="119"/>
      <c r="CD691" s="119"/>
    </row>
    <row r="692" ht="21.0" customHeight="1">
      <c r="A692" s="119"/>
      <c r="B692" s="90"/>
      <c r="C692" s="119"/>
      <c r="D692" s="332"/>
      <c r="E692" s="90"/>
      <c r="F692" s="92"/>
      <c r="G692" s="92"/>
      <c r="H692" s="92"/>
      <c r="I692" s="119"/>
      <c r="J692" s="119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119"/>
      <c r="V692" s="119"/>
      <c r="W692" s="119"/>
      <c r="X692" s="119"/>
      <c r="Y692" s="119"/>
      <c r="Z692" s="23"/>
      <c r="AA692" s="119"/>
      <c r="AB692" s="337"/>
      <c r="AC692" s="115"/>
      <c r="AD692" s="102"/>
      <c r="AE692" s="4"/>
      <c r="AF692" s="103"/>
      <c r="AG692" s="104"/>
      <c r="AH692" s="105"/>
      <c r="AI692" s="106"/>
      <c r="AJ692" s="109"/>
      <c r="AK692" s="111"/>
      <c r="AL692" s="338"/>
      <c r="AM692" s="339"/>
      <c r="AN692" s="340"/>
      <c r="AO692" s="101"/>
      <c r="AP692" s="445"/>
      <c r="AQ692" s="101"/>
      <c r="AR692" s="115"/>
      <c r="AS692" s="341"/>
      <c r="AT692" s="115"/>
      <c r="AU692" s="341"/>
      <c r="AV692" s="115"/>
      <c r="AW692" s="341"/>
      <c r="AX692" s="115"/>
      <c r="AY692" s="341"/>
      <c r="AZ692" s="119"/>
      <c r="CD692" s="119"/>
    </row>
    <row r="693" ht="21.0" customHeight="1">
      <c r="A693" s="119"/>
      <c r="B693" s="90"/>
      <c r="C693" s="119"/>
      <c r="D693" s="332"/>
      <c r="E693" s="90"/>
      <c r="F693" s="92"/>
      <c r="G693" s="92"/>
      <c r="H693" s="92"/>
      <c r="I693" s="119"/>
      <c r="J693" s="119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119"/>
      <c r="V693" s="119"/>
      <c r="W693" s="119"/>
      <c r="X693" s="119"/>
      <c r="Y693" s="119"/>
      <c r="Z693" s="23"/>
      <c r="AA693" s="119"/>
      <c r="AB693" s="337"/>
      <c r="AC693" s="115"/>
      <c r="AD693" s="102"/>
      <c r="AE693" s="4"/>
      <c r="AF693" s="103"/>
      <c r="AG693" s="104"/>
      <c r="AH693" s="105"/>
      <c r="AI693" s="106"/>
      <c r="AJ693" s="109"/>
      <c r="AK693" s="111"/>
      <c r="AL693" s="338"/>
      <c r="AM693" s="339"/>
      <c r="AN693" s="340"/>
      <c r="AO693" s="101"/>
      <c r="AP693" s="445"/>
      <c r="AQ693" s="101"/>
      <c r="AR693" s="115"/>
      <c r="AS693" s="341"/>
      <c r="AT693" s="115"/>
      <c r="AU693" s="341"/>
      <c r="AV693" s="115"/>
      <c r="AW693" s="341"/>
      <c r="AX693" s="115"/>
      <c r="AY693" s="341"/>
      <c r="AZ693" s="119"/>
      <c r="CD693" s="119"/>
    </row>
    <row r="694" ht="21.0" customHeight="1">
      <c r="A694" s="119"/>
      <c r="B694" s="90"/>
      <c r="C694" s="119"/>
      <c r="D694" s="332"/>
      <c r="E694" s="90"/>
      <c r="F694" s="92"/>
      <c r="G694" s="92"/>
      <c r="H694" s="92"/>
      <c r="I694" s="119"/>
      <c r="J694" s="119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119"/>
      <c r="V694" s="119"/>
      <c r="W694" s="119"/>
      <c r="X694" s="119"/>
      <c r="Y694" s="119"/>
      <c r="Z694" s="23"/>
      <c r="AA694" s="119"/>
      <c r="AB694" s="337"/>
      <c r="AC694" s="115"/>
      <c r="AD694" s="102"/>
      <c r="AE694" s="4"/>
      <c r="AF694" s="103"/>
      <c r="AG694" s="104"/>
      <c r="AH694" s="105"/>
      <c r="AI694" s="106"/>
      <c r="AJ694" s="109"/>
      <c r="AK694" s="111"/>
      <c r="AL694" s="338"/>
      <c r="AM694" s="339"/>
      <c r="AN694" s="340"/>
      <c r="AO694" s="101"/>
      <c r="AP694" s="445"/>
      <c r="AQ694" s="101"/>
      <c r="AR694" s="115"/>
      <c r="AS694" s="341"/>
      <c r="AT694" s="115"/>
      <c r="AU694" s="341"/>
      <c r="AV694" s="115"/>
      <c r="AW694" s="341"/>
      <c r="AX694" s="115"/>
      <c r="AY694" s="341"/>
      <c r="AZ694" s="119"/>
      <c r="CD694" s="119"/>
    </row>
    <row r="695" ht="21.0" customHeight="1">
      <c r="A695" s="119"/>
      <c r="B695" s="90"/>
      <c r="C695" s="119"/>
      <c r="D695" s="332"/>
      <c r="E695" s="90"/>
      <c r="F695" s="92"/>
      <c r="G695" s="92"/>
      <c r="H695" s="92"/>
      <c r="I695" s="119"/>
      <c r="J695" s="119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119"/>
      <c r="V695" s="119"/>
      <c r="W695" s="119"/>
      <c r="X695" s="119"/>
      <c r="Y695" s="119"/>
      <c r="Z695" s="23"/>
      <c r="AA695" s="119"/>
      <c r="AB695" s="337"/>
      <c r="AC695" s="115"/>
      <c r="AD695" s="102"/>
      <c r="AE695" s="4"/>
      <c r="AF695" s="103"/>
      <c r="AG695" s="104"/>
      <c r="AH695" s="105"/>
      <c r="AI695" s="106"/>
      <c r="AJ695" s="109"/>
      <c r="AK695" s="111"/>
      <c r="AL695" s="338"/>
      <c r="AM695" s="339"/>
      <c r="AN695" s="340"/>
      <c r="AO695" s="101"/>
      <c r="AP695" s="445"/>
      <c r="AQ695" s="101"/>
      <c r="AR695" s="115"/>
      <c r="AS695" s="341"/>
      <c r="AT695" s="115"/>
      <c r="AU695" s="341"/>
      <c r="AV695" s="115"/>
      <c r="AW695" s="341"/>
      <c r="AX695" s="115"/>
      <c r="AY695" s="341"/>
      <c r="AZ695" s="119"/>
      <c r="CD695" s="119"/>
    </row>
    <row r="696" ht="21.0" customHeight="1">
      <c r="A696" s="119"/>
      <c r="B696" s="90"/>
      <c r="C696" s="119"/>
      <c r="D696" s="332"/>
      <c r="E696" s="90"/>
      <c r="F696" s="92"/>
      <c r="G696" s="92"/>
      <c r="H696" s="92"/>
      <c r="I696" s="119"/>
      <c r="J696" s="119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119"/>
      <c r="V696" s="119"/>
      <c r="W696" s="119"/>
      <c r="X696" s="119"/>
      <c r="Y696" s="119"/>
      <c r="Z696" s="23"/>
      <c r="AA696" s="119"/>
      <c r="AB696" s="337"/>
      <c r="AC696" s="115"/>
      <c r="AD696" s="102"/>
      <c r="AE696" s="4"/>
      <c r="AF696" s="103"/>
      <c r="AG696" s="104"/>
      <c r="AH696" s="105"/>
      <c r="AI696" s="106"/>
      <c r="AJ696" s="109"/>
      <c r="AK696" s="111"/>
      <c r="AL696" s="338"/>
      <c r="AM696" s="339"/>
      <c r="AN696" s="340"/>
      <c r="AO696" s="101"/>
      <c r="AP696" s="445"/>
      <c r="AQ696" s="101"/>
      <c r="AR696" s="115"/>
      <c r="AS696" s="341"/>
      <c r="AT696" s="115"/>
      <c r="AU696" s="341"/>
      <c r="AV696" s="115"/>
      <c r="AW696" s="341"/>
      <c r="AX696" s="115"/>
      <c r="AY696" s="341"/>
      <c r="AZ696" s="119"/>
      <c r="CD696" s="119"/>
    </row>
    <row r="697" ht="21.0" customHeight="1">
      <c r="A697" s="119"/>
      <c r="B697" s="90"/>
      <c r="C697" s="119"/>
      <c r="D697" s="332"/>
      <c r="E697" s="90"/>
      <c r="F697" s="92"/>
      <c r="G697" s="92"/>
      <c r="H697" s="92"/>
      <c r="I697" s="119"/>
      <c r="J697" s="119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119"/>
      <c r="V697" s="119"/>
      <c r="W697" s="119"/>
      <c r="X697" s="119"/>
      <c r="Y697" s="119"/>
      <c r="Z697" s="23"/>
      <c r="AA697" s="119"/>
      <c r="AB697" s="337"/>
      <c r="AC697" s="115"/>
      <c r="AD697" s="102"/>
      <c r="AE697" s="4"/>
      <c r="AF697" s="103"/>
      <c r="AG697" s="104"/>
      <c r="AH697" s="105"/>
      <c r="AI697" s="106"/>
      <c r="AJ697" s="109"/>
      <c r="AK697" s="111"/>
      <c r="AL697" s="338"/>
      <c r="AM697" s="339"/>
      <c r="AN697" s="340"/>
      <c r="AO697" s="101"/>
      <c r="AP697" s="445"/>
      <c r="AQ697" s="101"/>
      <c r="AR697" s="115"/>
      <c r="AS697" s="341"/>
      <c r="AT697" s="115"/>
      <c r="AU697" s="341"/>
      <c r="AV697" s="115"/>
      <c r="AW697" s="341"/>
      <c r="AX697" s="115"/>
      <c r="AY697" s="341"/>
      <c r="AZ697" s="119"/>
      <c r="CD697" s="119"/>
    </row>
    <row r="698" ht="21.0" customHeight="1">
      <c r="A698" s="119"/>
      <c r="B698" s="90"/>
      <c r="C698" s="119"/>
      <c r="D698" s="332"/>
      <c r="E698" s="90"/>
      <c r="F698" s="92"/>
      <c r="G698" s="92"/>
      <c r="H698" s="92"/>
      <c r="I698" s="119"/>
      <c r="J698" s="119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119"/>
      <c r="V698" s="119"/>
      <c r="W698" s="119"/>
      <c r="X698" s="119"/>
      <c r="Y698" s="119"/>
      <c r="Z698" s="23"/>
      <c r="AA698" s="119"/>
      <c r="AB698" s="337"/>
      <c r="AC698" s="115"/>
      <c r="AD698" s="102"/>
      <c r="AE698" s="4"/>
      <c r="AF698" s="103"/>
      <c r="AG698" s="104"/>
      <c r="AH698" s="105"/>
      <c r="AI698" s="106"/>
      <c r="AJ698" s="109"/>
      <c r="AK698" s="111"/>
      <c r="AL698" s="338"/>
      <c r="AM698" s="339"/>
      <c r="AN698" s="340"/>
      <c r="AO698" s="101"/>
      <c r="AP698" s="445"/>
      <c r="AQ698" s="101"/>
      <c r="AR698" s="115"/>
      <c r="AS698" s="341"/>
      <c r="AT698" s="115"/>
      <c r="AU698" s="341"/>
      <c r="AV698" s="115"/>
      <c r="AW698" s="341"/>
      <c r="AX698" s="115"/>
      <c r="AY698" s="341"/>
      <c r="AZ698" s="119"/>
      <c r="CD698" s="119"/>
    </row>
    <row r="699" ht="21.0" customHeight="1">
      <c r="A699" s="119"/>
      <c r="B699" s="90"/>
      <c r="C699" s="119"/>
      <c r="D699" s="332"/>
      <c r="E699" s="90"/>
      <c r="F699" s="92"/>
      <c r="G699" s="92"/>
      <c r="H699" s="92"/>
      <c r="I699" s="119"/>
      <c r="J699" s="119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119"/>
      <c r="V699" s="119"/>
      <c r="W699" s="119"/>
      <c r="X699" s="119"/>
      <c r="Y699" s="119"/>
      <c r="Z699" s="23"/>
      <c r="AA699" s="119"/>
      <c r="AB699" s="337"/>
      <c r="AC699" s="115"/>
      <c r="AD699" s="102"/>
      <c r="AE699" s="4"/>
      <c r="AF699" s="103"/>
      <c r="AG699" s="104"/>
      <c r="AH699" s="105"/>
      <c r="AI699" s="106"/>
      <c r="AJ699" s="109"/>
      <c r="AK699" s="111"/>
      <c r="AL699" s="338"/>
      <c r="AM699" s="339"/>
      <c r="AN699" s="340"/>
      <c r="AO699" s="101"/>
      <c r="AP699" s="445"/>
      <c r="AQ699" s="101"/>
      <c r="AR699" s="115"/>
      <c r="AS699" s="341"/>
      <c r="AT699" s="115"/>
      <c r="AU699" s="341"/>
      <c r="AV699" s="115"/>
      <c r="AW699" s="341"/>
      <c r="AX699" s="115"/>
      <c r="AY699" s="341"/>
      <c r="AZ699" s="119"/>
      <c r="CD699" s="119"/>
    </row>
    <row r="700" ht="21.0" customHeight="1">
      <c r="A700" s="119"/>
      <c r="B700" s="90"/>
      <c r="C700" s="119"/>
      <c r="D700" s="332"/>
      <c r="E700" s="90"/>
      <c r="F700" s="92"/>
      <c r="G700" s="92"/>
      <c r="H700" s="92"/>
      <c r="I700" s="119"/>
      <c r="J700" s="119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119"/>
      <c r="V700" s="119"/>
      <c r="W700" s="119"/>
      <c r="X700" s="119"/>
      <c r="Y700" s="119"/>
      <c r="Z700" s="23"/>
      <c r="AA700" s="119"/>
      <c r="AB700" s="337"/>
      <c r="AC700" s="115"/>
      <c r="AD700" s="102"/>
      <c r="AE700" s="4"/>
      <c r="AF700" s="103"/>
      <c r="AG700" s="104"/>
      <c r="AH700" s="105"/>
      <c r="AI700" s="106"/>
      <c r="AJ700" s="109"/>
      <c r="AK700" s="111"/>
      <c r="AL700" s="338"/>
      <c r="AM700" s="339"/>
      <c r="AN700" s="340"/>
      <c r="AO700" s="101"/>
      <c r="AP700" s="445"/>
      <c r="AQ700" s="101"/>
      <c r="AR700" s="115"/>
      <c r="AS700" s="341"/>
      <c r="AT700" s="115"/>
      <c r="AU700" s="341"/>
      <c r="AV700" s="115"/>
      <c r="AW700" s="341"/>
      <c r="AX700" s="115"/>
      <c r="AY700" s="341"/>
      <c r="AZ700" s="119"/>
      <c r="CD700" s="119"/>
    </row>
    <row r="701" ht="21.0" customHeight="1">
      <c r="A701" s="119"/>
      <c r="B701" s="90"/>
      <c r="C701" s="119"/>
      <c r="D701" s="332"/>
      <c r="E701" s="90"/>
      <c r="F701" s="92"/>
      <c r="G701" s="92"/>
      <c r="H701" s="92"/>
      <c r="I701" s="119"/>
      <c r="J701" s="119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119"/>
      <c r="V701" s="119"/>
      <c r="W701" s="119"/>
      <c r="X701" s="119"/>
      <c r="Y701" s="119"/>
      <c r="Z701" s="23"/>
      <c r="AA701" s="119"/>
      <c r="AB701" s="337"/>
      <c r="AC701" s="115"/>
      <c r="AD701" s="102"/>
      <c r="AE701" s="4"/>
      <c r="AF701" s="103"/>
      <c r="AG701" s="104"/>
      <c r="AH701" s="105"/>
      <c r="AI701" s="106"/>
      <c r="AJ701" s="109"/>
      <c r="AK701" s="111"/>
      <c r="AL701" s="338"/>
      <c r="AM701" s="339"/>
      <c r="AN701" s="340"/>
      <c r="AO701" s="101"/>
      <c r="AP701" s="445"/>
      <c r="AQ701" s="101"/>
      <c r="AR701" s="115"/>
      <c r="AS701" s="341"/>
      <c r="AT701" s="115"/>
      <c r="AU701" s="341"/>
      <c r="AV701" s="115"/>
      <c r="AW701" s="341"/>
      <c r="AX701" s="115"/>
      <c r="AY701" s="341"/>
      <c r="AZ701" s="119"/>
      <c r="CD701" s="119"/>
    </row>
    <row r="702" ht="21.0" customHeight="1">
      <c r="A702" s="119"/>
      <c r="B702" s="90"/>
      <c r="C702" s="119"/>
      <c r="D702" s="332"/>
      <c r="E702" s="90"/>
      <c r="F702" s="92"/>
      <c r="G702" s="92"/>
      <c r="H702" s="92"/>
      <c r="I702" s="119"/>
      <c r="J702" s="119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119"/>
      <c r="V702" s="119"/>
      <c r="W702" s="119"/>
      <c r="X702" s="119"/>
      <c r="Y702" s="119"/>
      <c r="Z702" s="23"/>
      <c r="AA702" s="119"/>
      <c r="AB702" s="337"/>
      <c r="AC702" s="115"/>
      <c r="AD702" s="102"/>
      <c r="AE702" s="4"/>
      <c r="AF702" s="103"/>
      <c r="AG702" s="104"/>
      <c r="AH702" s="105"/>
      <c r="AI702" s="106"/>
      <c r="AJ702" s="109"/>
      <c r="AK702" s="111"/>
      <c r="AL702" s="338"/>
      <c r="AM702" s="339"/>
      <c r="AN702" s="340"/>
      <c r="AO702" s="101"/>
      <c r="AP702" s="445"/>
      <c r="AQ702" s="101"/>
      <c r="AR702" s="115"/>
      <c r="AS702" s="341"/>
      <c r="AT702" s="115"/>
      <c r="AU702" s="341"/>
      <c r="AV702" s="115"/>
      <c r="AW702" s="341"/>
      <c r="AX702" s="115"/>
      <c r="AY702" s="341"/>
      <c r="AZ702" s="119"/>
      <c r="CD702" s="119"/>
    </row>
    <row r="703" ht="21.0" customHeight="1">
      <c r="A703" s="119"/>
      <c r="B703" s="90"/>
      <c r="C703" s="119"/>
      <c r="D703" s="332"/>
      <c r="E703" s="90"/>
      <c r="F703" s="92"/>
      <c r="G703" s="92"/>
      <c r="H703" s="92"/>
      <c r="I703" s="119"/>
      <c r="J703" s="119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119"/>
      <c r="V703" s="119"/>
      <c r="W703" s="119"/>
      <c r="X703" s="119"/>
      <c r="Y703" s="119"/>
      <c r="Z703" s="23"/>
      <c r="AA703" s="119"/>
      <c r="AB703" s="337"/>
      <c r="AC703" s="115"/>
      <c r="AD703" s="102"/>
      <c r="AE703" s="4"/>
      <c r="AF703" s="103"/>
      <c r="AG703" s="104"/>
      <c r="AH703" s="105"/>
      <c r="AI703" s="106"/>
      <c r="AJ703" s="109"/>
      <c r="AK703" s="111"/>
      <c r="AL703" s="338"/>
      <c r="AM703" s="339"/>
      <c r="AN703" s="340"/>
      <c r="AO703" s="101"/>
      <c r="AP703" s="445"/>
      <c r="AQ703" s="101"/>
      <c r="AR703" s="115"/>
      <c r="AS703" s="341"/>
      <c r="AT703" s="115"/>
      <c r="AU703" s="341"/>
      <c r="AV703" s="115"/>
      <c r="AW703" s="341"/>
      <c r="AX703" s="115"/>
      <c r="AY703" s="341"/>
      <c r="AZ703" s="119"/>
      <c r="CD703" s="119"/>
    </row>
    <row r="704" ht="21.0" customHeight="1">
      <c r="A704" s="119"/>
      <c r="B704" s="90"/>
      <c r="C704" s="119"/>
      <c r="D704" s="332"/>
      <c r="E704" s="90"/>
      <c r="F704" s="92"/>
      <c r="G704" s="92"/>
      <c r="H704" s="92"/>
      <c r="I704" s="119"/>
      <c r="J704" s="119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119"/>
      <c r="V704" s="119"/>
      <c r="W704" s="119"/>
      <c r="X704" s="119"/>
      <c r="Y704" s="119"/>
      <c r="Z704" s="23"/>
      <c r="AA704" s="119"/>
      <c r="AB704" s="337"/>
      <c r="AC704" s="115"/>
      <c r="AD704" s="102"/>
      <c r="AE704" s="4"/>
      <c r="AF704" s="103"/>
      <c r="AG704" s="104"/>
      <c r="AH704" s="105"/>
      <c r="AI704" s="106"/>
      <c r="AJ704" s="109"/>
      <c r="AK704" s="111"/>
      <c r="AL704" s="338"/>
      <c r="AM704" s="339"/>
      <c r="AN704" s="340"/>
      <c r="AO704" s="101"/>
      <c r="AP704" s="445"/>
      <c r="AQ704" s="101"/>
      <c r="AR704" s="115"/>
      <c r="AS704" s="341"/>
      <c r="AT704" s="115"/>
      <c r="AU704" s="341"/>
      <c r="AV704" s="115"/>
      <c r="AW704" s="341"/>
      <c r="AX704" s="115"/>
      <c r="AY704" s="341"/>
      <c r="AZ704" s="119"/>
      <c r="CD704" s="119"/>
    </row>
    <row r="705" ht="21.0" customHeight="1">
      <c r="A705" s="119"/>
      <c r="B705" s="90"/>
      <c r="C705" s="119"/>
      <c r="D705" s="332"/>
      <c r="E705" s="90"/>
      <c r="F705" s="92"/>
      <c r="G705" s="92"/>
      <c r="H705" s="92"/>
      <c r="I705" s="119"/>
      <c r="J705" s="119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119"/>
      <c r="V705" s="119"/>
      <c r="W705" s="119"/>
      <c r="X705" s="119"/>
      <c r="Y705" s="119"/>
      <c r="Z705" s="23"/>
      <c r="AA705" s="119"/>
      <c r="AB705" s="337"/>
      <c r="AC705" s="115"/>
      <c r="AD705" s="102"/>
      <c r="AE705" s="4"/>
      <c r="AF705" s="103"/>
      <c r="AG705" s="104"/>
      <c r="AH705" s="105"/>
      <c r="AI705" s="106"/>
      <c r="AJ705" s="109"/>
      <c r="AK705" s="111"/>
      <c r="AL705" s="338"/>
      <c r="AM705" s="339"/>
      <c r="AN705" s="340"/>
      <c r="AO705" s="101"/>
      <c r="AP705" s="445"/>
      <c r="AQ705" s="101"/>
      <c r="AR705" s="115"/>
      <c r="AS705" s="341"/>
      <c r="AT705" s="115"/>
      <c r="AU705" s="341"/>
      <c r="AV705" s="115"/>
      <c r="AW705" s="341"/>
      <c r="AX705" s="115"/>
      <c r="AY705" s="341"/>
      <c r="AZ705" s="119"/>
      <c r="CD705" s="119"/>
    </row>
    <row r="706" ht="21.0" customHeight="1">
      <c r="A706" s="119"/>
      <c r="B706" s="90"/>
      <c r="C706" s="119"/>
      <c r="D706" s="332"/>
      <c r="E706" s="90"/>
      <c r="F706" s="92"/>
      <c r="G706" s="92"/>
      <c r="H706" s="92"/>
      <c r="I706" s="119"/>
      <c r="J706" s="119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119"/>
      <c r="V706" s="119"/>
      <c r="W706" s="119"/>
      <c r="X706" s="119"/>
      <c r="Y706" s="119"/>
      <c r="Z706" s="23"/>
      <c r="AA706" s="119"/>
      <c r="AB706" s="337"/>
      <c r="AC706" s="115"/>
      <c r="AD706" s="102"/>
      <c r="AE706" s="4"/>
      <c r="AF706" s="103"/>
      <c r="AG706" s="104"/>
      <c r="AH706" s="105"/>
      <c r="AI706" s="106"/>
      <c r="AJ706" s="109"/>
      <c r="AK706" s="111"/>
      <c r="AL706" s="338"/>
      <c r="AM706" s="339"/>
      <c r="AN706" s="340"/>
      <c r="AO706" s="101"/>
      <c r="AP706" s="445"/>
      <c r="AQ706" s="101"/>
      <c r="AR706" s="115"/>
      <c r="AS706" s="341"/>
      <c r="AT706" s="115"/>
      <c r="AU706" s="341"/>
      <c r="AV706" s="115"/>
      <c r="AW706" s="341"/>
      <c r="AX706" s="115"/>
      <c r="AY706" s="341"/>
      <c r="AZ706" s="119"/>
      <c r="CD706" s="119"/>
    </row>
    <row r="707" ht="21.0" customHeight="1">
      <c r="A707" s="119"/>
      <c r="B707" s="90"/>
      <c r="C707" s="119"/>
      <c r="D707" s="332"/>
      <c r="E707" s="90"/>
      <c r="F707" s="92"/>
      <c r="G707" s="92"/>
      <c r="H707" s="92"/>
      <c r="I707" s="119"/>
      <c r="J707" s="119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119"/>
      <c r="V707" s="119"/>
      <c r="W707" s="119"/>
      <c r="X707" s="119"/>
      <c r="Y707" s="119"/>
      <c r="Z707" s="23"/>
      <c r="AA707" s="119"/>
      <c r="AB707" s="337"/>
      <c r="AC707" s="115"/>
      <c r="AD707" s="102"/>
      <c r="AE707" s="4"/>
      <c r="AF707" s="103"/>
      <c r="AG707" s="104"/>
      <c r="AH707" s="105"/>
      <c r="AI707" s="106"/>
      <c r="AJ707" s="109"/>
      <c r="AK707" s="111"/>
      <c r="AL707" s="338"/>
      <c r="AM707" s="339"/>
      <c r="AN707" s="340"/>
      <c r="AO707" s="101"/>
      <c r="AP707" s="445"/>
      <c r="AQ707" s="101"/>
      <c r="AR707" s="115"/>
      <c r="AS707" s="341"/>
      <c r="AT707" s="115"/>
      <c r="AU707" s="341"/>
      <c r="AV707" s="115"/>
      <c r="AW707" s="341"/>
      <c r="AX707" s="115"/>
      <c r="AY707" s="341"/>
      <c r="AZ707" s="119"/>
      <c r="CD707" s="119"/>
    </row>
    <row r="708" ht="21.0" customHeight="1">
      <c r="A708" s="119"/>
      <c r="B708" s="90"/>
      <c r="C708" s="119"/>
      <c r="D708" s="332"/>
      <c r="E708" s="90"/>
      <c r="F708" s="92"/>
      <c r="G708" s="92"/>
      <c r="H708" s="92"/>
      <c r="I708" s="119"/>
      <c r="J708" s="119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119"/>
      <c r="V708" s="119"/>
      <c r="W708" s="119"/>
      <c r="X708" s="119"/>
      <c r="Y708" s="119"/>
      <c r="Z708" s="23"/>
      <c r="AA708" s="119"/>
      <c r="AB708" s="337"/>
      <c r="AC708" s="115"/>
      <c r="AD708" s="102"/>
      <c r="AE708" s="4"/>
      <c r="AF708" s="103"/>
      <c r="AG708" s="104"/>
      <c r="AH708" s="105"/>
      <c r="AI708" s="106"/>
      <c r="AJ708" s="109"/>
      <c r="AK708" s="111"/>
      <c r="AL708" s="338"/>
      <c r="AM708" s="339"/>
      <c r="AN708" s="340"/>
      <c r="AO708" s="101"/>
      <c r="AP708" s="445"/>
      <c r="AQ708" s="101"/>
      <c r="AR708" s="115"/>
      <c r="AS708" s="341"/>
      <c r="AT708" s="115"/>
      <c r="AU708" s="341"/>
      <c r="AV708" s="115"/>
      <c r="AW708" s="341"/>
      <c r="AX708" s="115"/>
      <c r="AY708" s="341"/>
      <c r="AZ708" s="119"/>
      <c r="CD708" s="119"/>
    </row>
    <row r="709" ht="21.0" customHeight="1">
      <c r="A709" s="119"/>
      <c r="B709" s="90"/>
      <c r="C709" s="119"/>
      <c r="D709" s="332"/>
      <c r="E709" s="90"/>
      <c r="F709" s="92"/>
      <c r="G709" s="92"/>
      <c r="H709" s="92"/>
      <c r="I709" s="119"/>
      <c r="J709" s="119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119"/>
      <c r="V709" s="119"/>
      <c r="W709" s="119"/>
      <c r="X709" s="119"/>
      <c r="Y709" s="119"/>
      <c r="Z709" s="23"/>
      <c r="AA709" s="119"/>
      <c r="AB709" s="337"/>
      <c r="AC709" s="115"/>
      <c r="AD709" s="102"/>
      <c r="AE709" s="4"/>
      <c r="AF709" s="103"/>
      <c r="AG709" s="104"/>
      <c r="AH709" s="105"/>
      <c r="AI709" s="106"/>
      <c r="AJ709" s="109"/>
      <c r="AK709" s="111"/>
      <c r="AL709" s="338"/>
      <c r="AM709" s="339"/>
      <c r="AN709" s="340"/>
      <c r="AO709" s="101"/>
      <c r="AP709" s="445"/>
      <c r="AQ709" s="101"/>
      <c r="AR709" s="115"/>
      <c r="AS709" s="341"/>
      <c r="AT709" s="115"/>
      <c r="AU709" s="341"/>
      <c r="AV709" s="115"/>
      <c r="AW709" s="341"/>
      <c r="AX709" s="115"/>
      <c r="AY709" s="341"/>
      <c r="AZ709" s="119"/>
      <c r="CD709" s="119"/>
    </row>
    <row r="710" ht="21.0" customHeight="1">
      <c r="A710" s="119"/>
      <c r="B710" s="90"/>
      <c r="C710" s="119"/>
      <c r="D710" s="332"/>
      <c r="E710" s="90"/>
      <c r="F710" s="92"/>
      <c r="G710" s="92"/>
      <c r="H710" s="92"/>
      <c r="I710" s="119"/>
      <c r="J710" s="119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119"/>
      <c r="V710" s="119"/>
      <c r="W710" s="119"/>
      <c r="X710" s="119"/>
      <c r="Y710" s="119"/>
      <c r="Z710" s="23"/>
      <c r="AA710" s="119"/>
      <c r="AB710" s="337"/>
      <c r="AC710" s="115"/>
      <c r="AD710" s="102"/>
      <c r="AE710" s="4"/>
      <c r="AF710" s="103"/>
      <c r="AG710" s="104"/>
      <c r="AH710" s="105"/>
      <c r="AI710" s="106"/>
      <c r="AJ710" s="109"/>
      <c r="AK710" s="111"/>
      <c r="AL710" s="338"/>
      <c r="AM710" s="339"/>
      <c r="AN710" s="340"/>
      <c r="AO710" s="101"/>
      <c r="AP710" s="445"/>
      <c r="AQ710" s="101"/>
      <c r="AR710" s="115"/>
      <c r="AS710" s="341"/>
      <c r="AT710" s="115"/>
      <c r="AU710" s="341"/>
      <c r="AV710" s="115"/>
      <c r="AW710" s="341"/>
      <c r="AX710" s="115"/>
      <c r="AY710" s="341"/>
      <c r="AZ710" s="119"/>
      <c r="CD710" s="119"/>
    </row>
    <row r="711" ht="21.0" customHeight="1">
      <c r="A711" s="119"/>
      <c r="B711" s="90"/>
      <c r="C711" s="119"/>
      <c r="D711" s="332"/>
      <c r="E711" s="90"/>
      <c r="F711" s="92"/>
      <c r="G711" s="92"/>
      <c r="H711" s="92"/>
      <c r="I711" s="119"/>
      <c r="J711" s="119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119"/>
      <c r="V711" s="119"/>
      <c r="W711" s="119"/>
      <c r="X711" s="119"/>
      <c r="Y711" s="119"/>
      <c r="Z711" s="23"/>
      <c r="AA711" s="119"/>
      <c r="AB711" s="337"/>
      <c r="AC711" s="115"/>
      <c r="AD711" s="102"/>
      <c r="AE711" s="4"/>
      <c r="AF711" s="103"/>
      <c r="AG711" s="104"/>
      <c r="AH711" s="105"/>
      <c r="AI711" s="106"/>
      <c r="AJ711" s="109"/>
      <c r="AK711" s="111"/>
      <c r="AL711" s="338"/>
      <c r="AM711" s="339"/>
      <c r="AN711" s="340"/>
      <c r="AO711" s="101"/>
      <c r="AP711" s="445"/>
      <c r="AQ711" s="101"/>
      <c r="AR711" s="115"/>
      <c r="AS711" s="341"/>
      <c r="AT711" s="115"/>
      <c r="AU711" s="341"/>
      <c r="AV711" s="115"/>
      <c r="AW711" s="341"/>
      <c r="AX711" s="115"/>
      <c r="AY711" s="341"/>
      <c r="AZ711" s="119"/>
      <c r="CD711" s="119"/>
    </row>
    <row r="712" ht="21.0" customHeight="1">
      <c r="A712" s="119"/>
      <c r="B712" s="90"/>
      <c r="C712" s="119"/>
      <c r="D712" s="332"/>
      <c r="E712" s="90"/>
      <c r="F712" s="92"/>
      <c r="G712" s="92"/>
      <c r="H712" s="92"/>
      <c r="I712" s="119"/>
      <c r="J712" s="119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119"/>
      <c r="V712" s="119"/>
      <c r="W712" s="119"/>
      <c r="X712" s="119"/>
      <c r="Y712" s="119"/>
      <c r="Z712" s="23"/>
      <c r="AA712" s="119"/>
      <c r="AB712" s="337"/>
      <c r="AC712" s="115"/>
      <c r="AD712" s="102"/>
      <c r="AE712" s="4"/>
      <c r="AF712" s="103"/>
      <c r="AG712" s="104"/>
      <c r="AH712" s="105"/>
      <c r="AI712" s="106"/>
      <c r="AJ712" s="109"/>
      <c r="AK712" s="111"/>
      <c r="AL712" s="338"/>
      <c r="AM712" s="339"/>
      <c r="AN712" s="340"/>
      <c r="AO712" s="101"/>
      <c r="AP712" s="445"/>
      <c r="AQ712" s="101"/>
      <c r="AR712" s="115"/>
      <c r="AS712" s="341"/>
      <c r="AT712" s="115"/>
      <c r="AU712" s="341"/>
      <c r="AV712" s="115"/>
      <c r="AW712" s="341"/>
      <c r="AX712" s="115"/>
      <c r="AY712" s="341"/>
      <c r="AZ712" s="119"/>
      <c r="CD712" s="119"/>
    </row>
    <row r="713" ht="21.0" customHeight="1">
      <c r="A713" s="119"/>
      <c r="B713" s="90"/>
      <c r="C713" s="119"/>
      <c r="D713" s="332"/>
      <c r="E713" s="90"/>
      <c r="F713" s="92"/>
      <c r="G713" s="92"/>
      <c r="H713" s="92"/>
      <c r="I713" s="119"/>
      <c r="J713" s="119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119"/>
      <c r="V713" s="119"/>
      <c r="W713" s="119"/>
      <c r="X713" s="119"/>
      <c r="Y713" s="119"/>
      <c r="Z713" s="23"/>
      <c r="AA713" s="119"/>
      <c r="AB713" s="337"/>
      <c r="AC713" s="115"/>
      <c r="AD713" s="102"/>
      <c r="AE713" s="4"/>
      <c r="AF713" s="103"/>
      <c r="AG713" s="104"/>
      <c r="AH713" s="105"/>
      <c r="AI713" s="106"/>
      <c r="AJ713" s="109"/>
      <c r="AK713" s="111"/>
      <c r="AL713" s="338"/>
      <c r="AM713" s="339"/>
      <c r="AN713" s="340"/>
      <c r="AO713" s="101"/>
      <c r="AP713" s="445"/>
      <c r="AQ713" s="101"/>
      <c r="AR713" s="115"/>
      <c r="AS713" s="341"/>
      <c r="AT713" s="115"/>
      <c r="AU713" s="341"/>
      <c r="AV713" s="115"/>
      <c r="AW713" s="341"/>
      <c r="AX713" s="115"/>
      <c r="AY713" s="341"/>
      <c r="AZ713" s="119"/>
      <c r="CD713" s="119"/>
    </row>
    <row r="714" ht="21.0" customHeight="1">
      <c r="A714" s="119"/>
      <c r="B714" s="90"/>
      <c r="C714" s="119"/>
      <c r="D714" s="332"/>
      <c r="E714" s="90"/>
      <c r="F714" s="92"/>
      <c r="G714" s="92"/>
      <c r="H714" s="92"/>
      <c r="I714" s="119"/>
      <c r="J714" s="119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119"/>
      <c r="V714" s="119"/>
      <c r="W714" s="119"/>
      <c r="X714" s="119"/>
      <c r="Y714" s="119"/>
      <c r="Z714" s="23"/>
      <c r="AA714" s="119"/>
      <c r="AB714" s="337"/>
      <c r="AC714" s="115"/>
      <c r="AD714" s="102"/>
      <c r="AE714" s="4"/>
      <c r="AF714" s="103"/>
      <c r="AG714" s="104"/>
      <c r="AH714" s="105"/>
      <c r="AI714" s="106"/>
      <c r="AJ714" s="109"/>
      <c r="AK714" s="111"/>
      <c r="AL714" s="338"/>
      <c r="AM714" s="339"/>
      <c r="AN714" s="340"/>
      <c r="AO714" s="101"/>
      <c r="AP714" s="445"/>
      <c r="AQ714" s="101"/>
      <c r="AR714" s="115"/>
      <c r="AS714" s="341"/>
      <c r="AT714" s="115"/>
      <c r="AU714" s="341"/>
      <c r="AV714" s="115"/>
      <c r="AW714" s="341"/>
      <c r="AX714" s="115"/>
      <c r="AY714" s="341"/>
      <c r="AZ714" s="119"/>
      <c r="CD714" s="119"/>
    </row>
    <row r="715" ht="21.0" customHeight="1">
      <c r="A715" s="119"/>
      <c r="B715" s="90"/>
      <c r="C715" s="119"/>
      <c r="D715" s="332"/>
      <c r="E715" s="90"/>
      <c r="F715" s="92"/>
      <c r="G715" s="92"/>
      <c r="H715" s="92"/>
      <c r="I715" s="119"/>
      <c r="J715" s="119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119"/>
      <c r="V715" s="119"/>
      <c r="W715" s="119"/>
      <c r="X715" s="119"/>
      <c r="Y715" s="119"/>
      <c r="Z715" s="23"/>
      <c r="AA715" s="119"/>
      <c r="AB715" s="337"/>
      <c r="AC715" s="115"/>
      <c r="AD715" s="102"/>
      <c r="AE715" s="4"/>
      <c r="AF715" s="103"/>
      <c r="AG715" s="104"/>
      <c r="AH715" s="105"/>
      <c r="AI715" s="106"/>
      <c r="AJ715" s="109"/>
      <c r="AK715" s="111"/>
      <c r="AL715" s="338"/>
      <c r="AM715" s="339"/>
      <c r="AN715" s="340"/>
      <c r="AO715" s="101"/>
      <c r="AP715" s="445"/>
      <c r="AQ715" s="101"/>
      <c r="AR715" s="115"/>
      <c r="AS715" s="341"/>
      <c r="AT715" s="115"/>
      <c r="AU715" s="341"/>
      <c r="AV715" s="115"/>
      <c r="AW715" s="341"/>
      <c r="AX715" s="115"/>
      <c r="AY715" s="341"/>
      <c r="AZ715" s="119"/>
      <c r="CD715" s="119"/>
    </row>
    <row r="716" ht="21.0" customHeight="1">
      <c r="A716" s="119"/>
      <c r="B716" s="90"/>
      <c r="C716" s="119"/>
      <c r="D716" s="332"/>
      <c r="E716" s="90"/>
      <c r="F716" s="92"/>
      <c r="G716" s="92"/>
      <c r="H716" s="92"/>
      <c r="I716" s="119"/>
      <c r="J716" s="119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119"/>
      <c r="V716" s="119"/>
      <c r="W716" s="119"/>
      <c r="X716" s="119"/>
      <c r="Y716" s="119"/>
      <c r="Z716" s="23"/>
      <c r="AA716" s="119"/>
      <c r="AB716" s="337"/>
      <c r="AC716" s="115"/>
      <c r="AD716" s="102"/>
      <c r="AE716" s="4"/>
      <c r="AF716" s="103"/>
      <c r="AG716" s="104"/>
      <c r="AH716" s="105"/>
      <c r="AI716" s="106"/>
      <c r="AJ716" s="109"/>
      <c r="AK716" s="111"/>
      <c r="AL716" s="338"/>
      <c r="AM716" s="339"/>
      <c r="AN716" s="340"/>
      <c r="AO716" s="101"/>
      <c r="AP716" s="445"/>
      <c r="AQ716" s="101"/>
      <c r="AR716" s="115"/>
      <c r="AS716" s="341"/>
      <c r="AT716" s="115"/>
      <c r="AU716" s="341"/>
      <c r="AV716" s="115"/>
      <c r="AW716" s="341"/>
      <c r="AX716" s="115"/>
      <c r="AY716" s="341"/>
      <c r="AZ716" s="119"/>
      <c r="CD716" s="119"/>
    </row>
    <row r="717" ht="21.0" customHeight="1">
      <c r="A717" s="119"/>
      <c r="B717" s="90"/>
      <c r="C717" s="119"/>
      <c r="D717" s="332"/>
      <c r="E717" s="90"/>
      <c r="F717" s="92"/>
      <c r="G717" s="92"/>
      <c r="H717" s="92"/>
      <c r="I717" s="119"/>
      <c r="J717" s="119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119"/>
      <c r="V717" s="119"/>
      <c r="W717" s="119"/>
      <c r="X717" s="119"/>
      <c r="Y717" s="119"/>
      <c r="Z717" s="23"/>
      <c r="AA717" s="119"/>
      <c r="AB717" s="337"/>
      <c r="AC717" s="115"/>
      <c r="AD717" s="102"/>
      <c r="AE717" s="4"/>
      <c r="AF717" s="103"/>
      <c r="AG717" s="104"/>
      <c r="AH717" s="105"/>
      <c r="AI717" s="106"/>
      <c r="AJ717" s="109"/>
      <c r="AK717" s="111"/>
      <c r="AL717" s="338"/>
      <c r="AM717" s="339"/>
      <c r="AN717" s="340"/>
      <c r="AO717" s="101"/>
      <c r="AP717" s="445"/>
      <c r="AQ717" s="101"/>
      <c r="AR717" s="115"/>
      <c r="AS717" s="341"/>
      <c r="AT717" s="115"/>
      <c r="AU717" s="341"/>
      <c r="AV717" s="115"/>
      <c r="AW717" s="341"/>
      <c r="AX717" s="115"/>
      <c r="AY717" s="341"/>
      <c r="AZ717" s="119"/>
      <c r="CD717" s="119"/>
    </row>
    <row r="718" ht="21.0" customHeight="1">
      <c r="A718" s="119"/>
      <c r="B718" s="90"/>
      <c r="C718" s="119"/>
      <c r="D718" s="332"/>
      <c r="E718" s="90"/>
      <c r="F718" s="92"/>
      <c r="G718" s="92"/>
      <c r="H718" s="92"/>
      <c r="I718" s="119"/>
      <c r="J718" s="119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119"/>
      <c r="V718" s="119"/>
      <c r="W718" s="119"/>
      <c r="X718" s="119"/>
      <c r="Y718" s="119"/>
      <c r="Z718" s="23"/>
      <c r="AA718" s="119"/>
      <c r="AB718" s="337"/>
      <c r="AC718" s="115"/>
      <c r="AD718" s="102"/>
      <c r="AE718" s="4"/>
      <c r="AF718" s="103"/>
      <c r="AG718" s="104"/>
      <c r="AH718" s="105"/>
      <c r="AI718" s="106"/>
      <c r="AJ718" s="109"/>
      <c r="AK718" s="111"/>
      <c r="AL718" s="338"/>
      <c r="AM718" s="339"/>
      <c r="AN718" s="340"/>
      <c r="AO718" s="101"/>
      <c r="AP718" s="445"/>
      <c r="AQ718" s="101"/>
      <c r="AR718" s="115"/>
      <c r="AS718" s="341"/>
      <c r="AT718" s="115"/>
      <c r="AU718" s="341"/>
      <c r="AV718" s="115"/>
      <c r="AW718" s="341"/>
      <c r="AX718" s="115"/>
      <c r="AY718" s="341"/>
      <c r="AZ718" s="119"/>
      <c r="CD718" s="119"/>
    </row>
    <row r="719" ht="21.0" customHeight="1">
      <c r="A719" s="119"/>
      <c r="B719" s="90"/>
      <c r="C719" s="119"/>
      <c r="D719" s="332"/>
      <c r="E719" s="90"/>
      <c r="F719" s="92"/>
      <c r="G719" s="92"/>
      <c r="H719" s="92"/>
      <c r="I719" s="119"/>
      <c r="J719" s="119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119"/>
      <c r="V719" s="119"/>
      <c r="W719" s="119"/>
      <c r="X719" s="119"/>
      <c r="Y719" s="119"/>
      <c r="Z719" s="23"/>
      <c r="AA719" s="119"/>
      <c r="AB719" s="337"/>
      <c r="AC719" s="115"/>
      <c r="AD719" s="102"/>
      <c r="AE719" s="4"/>
      <c r="AF719" s="103"/>
      <c r="AG719" s="104"/>
      <c r="AH719" s="105"/>
      <c r="AI719" s="106"/>
      <c r="AJ719" s="109"/>
      <c r="AK719" s="111"/>
      <c r="AL719" s="338"/>
      <c r="AM719" s="339"/>
      <c r="AN719" s="340"/>
      <c r="AO719" s="101"/>
      <c r="AP719" s="445"/>
      <c r="AQ719" s="101"/>
      <c r="AR719" s="115"/>
      <c r="AS719" s="341"/>
      <c r="AT719" s="115"/>
      <c r="AU719" s="341"/>
      <c r="AV719" s="115"/>
      <c r="AW719" s="341"/>
      <c r="AX719" s="115"/>
      <c r="AY719" s="341"/>
      <c r="AZ719" s="119"/>
      <c r="CD719" s="119"/>
    </row>
    <row r="720" ht="21.0" customHeight="1">
      <c r="A720" s="119"/>
      <c r="B720" s="90"/>
      <c r="C720" s="119"/>
      <c r="D720" s="332"/>
      <c r="E720" s="90"/>
      <c r="F720" s="92"/>
      <c r="G720" s="92"/>
      <c r="H720" s="92"/>
      <c r="I720" s="119"/>
      <c r="J720" s="119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119"/>
      <c r="V720" s="119"/>
      <c r="W720" s="119"/>
      <c r="X720" s="119"/>
      <c r="Y720" s="119"/>
      <c r="Z720" s="23"/>
      <c r="AA720" s="119"/>
      <c r="AB720" s="337"/>
      <c r="AC720" s="115"/>
      <c r="AD720" s="102"/>
      <c r="AE720" s="4"/>
      <c r="AF720" s="103"/>
      <c r="AG720" s="104"/>
      <c r="AH720" s="105"/>
      <c r="AI720" s="106"/>
      <c r="AJ720" s="109"/>
      <c r="AK720" s="111"/>
      <c r="AL720" s="338"/>
      <c r="AM720" s="339"/>
      <c r="AN720" s="340"/>
      <c r="AO720" s="101"/>
      <c r="AP720" s="445"/>
      <c r="AQ720" s="101"/>
      <c r="AR720" s="115"/>
      <c r="AS720" s="341"/>
      <c r="AT720" s="115"/>
      <c r="AU720" s="341"/>
      <c r="AV720" s="115"/>
      <c r="AW720" s="341"/>
      <c r="AX720" s="115"/>
      <c r="AY720" s="341"/>
      <c r="AZ720" s="119"/>
      <c r="CD720" s="119"/>
    </row>
    <row r="721" ht="21.0" customHeight="1">
      <c r="A721" s="119"/>
      <c r="B721" s="90"/>
      <c r="C721" s="119"/>
      <c r="D721" s="332"/>
      <c r="E721" s="90"/>
      <c r="F721" s="92"/>
      <c r="G721" s="92"/>
      <c r="H721" s="92"/>
      <c r="I721" s="119"/>
      <c r="J721" s="119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119"/>
      <c r="V721" s="119"/>
      <c r="W721" s="119"/>
      <c r="X721" s="119"/>
      <c r="Y721" s="119"/>
      <c r="Z721" s="23"/>
      <c r="AA721" s="119"/>
      <c r="AB721" s="337"/>
      <c r="AC721" s="115"/>
      <c r="AD721" s="102"/>
      <c r="AE721" s="4"/>
      <c r="AF721" s="103"/>
      <c r="AG721" s="104"/>
      <c r="AH721" s="105"/>
      <c r="AI721" s="106"/>
      <c r="AJ721" s="109"/>
      <c r="AK721" s="111"/>
      <c r="AL721" s="338"/>
      <c r="AM721" s="339"/>
      <c r="AN721" s="340"/>
      <c r="AO721" s="101"/>
      <c r="AP721" s="445"/>
      <c r="AQ721" s="101"/>
      <c r="AR721" s="115"/>
      <c r="AS721" s="341"/>
      <c r="AT721" s="115"/>
      <c r="AU721" s="341"/>
      <c r="AV721" s="115"/>
      <c r="AW721" s="341"/>
      <c r="AX721" s="115"/>
      <c r="AY721" s="341"/>
      <c r="AZ721" s="119"/>
      <c r="CD721" s="119"/>
    </row>
    <row r="722" ht="21.0" customHeight="1">
      <c r="A722" s="119"/>
      <c r="B722" s="90"/>
      <c r="C722" s="119"/>
      <c r="D722" s="332"/>
      <c r="E722" s="90"/>
      <c r="F722" s="92"/>
      <c r="G722" s="92"/>
      <c r="H722" s="92"/>
      <c r="I722" s="119"/>
      <c r="J722" s="119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119"/>
      <c r="V722" s="119"/>
      <c r="W722" s="119"/>
      <c r="X722" s="119"/>
      <c r="Y722" s="119"/>
      <c r="Z722" s="23"/>
      <c r="AA722" s="119"/>
      <c r="AB722" s="337"/>
      <c r="AC722" s="115"/>
      <c r="AD722" s="102"/>
      <c r="AE722" s="4"/>
      <c r="AF722" s="103"/>
      <c r="AG722" s="104"/>
      <c r="AH722" s="105"/>
      <c r="AI722" s="106"/>
      <c r="AJ722" s="109"/>
      <c r="AK722" s="111"/>
      <c r="AL722" s="338"/>
      <c r="AM722" s="339"/>
      <c r="AN722" s="340"/>
      <c r="AO722" s="101"/>
      <c r="AP722" s="445"/>
      <c r="AQ722" s="101"/>
      <c r="AR722" s="115"/>
      <c r="AS722" s="341"/>
      <c r="AT722" s="115"/>
      <c r="AU722" s="341"/>
      <c r="AV722" s="115"/>
      <c r="AW722" s="341"/>
      <c r="AX722" s="115"/>
      <c r="AY722" s="341"/>
      <c r="AZ722" s="119"/>
      <c r="CD722" s="119"/>
    </row>
    <row r="723" ht="21.0" customHeight="1">
      <c r="A723" s="119"/>
      <c r="B723" s="90"/>
      <c r="C723" s="119"/>
      <c r="D723" s="332"/>
      <c r="E723" s="90"/>
      <c r="F723" s="92"/>
      <c r="G723" s="92"/>
      <c r="H723" s="92"/>
      <c r="I723" s="119"/>
      <c r="J723" s="119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119"/>
      <c r="V723" s="119"/>
      <c r="W723" s="119"/>
      <c r="X723" s="119"/>
      <c r="Y723" s="119"/>
      <c r="Z723" s="23"/>
      <c r="AA723" s="119"/>
      <c r="AB723" s="337"/>
      <c r="AC723" s="115"/>
      <c r="AD723" s="102"/>
      <c r="AE723" s="4"/>
      <c r="AF723" s="103"/>
      <c r="AG723" s="104"/>
      <c r="AH723" s="105"/>
      <c r="AI723" s="106"/>
      <c r="AJ723" s="109"/>
      <c r="AK723" s="111"/>
      <c r="AL723" s="338"/>
      <c r="AM723" s="339"/>
      <c r="AN723" s="340"/>
      <c r="AO723" s="101"/>
      <c r="AP723" s="445"/>
      <c r="AQ723" s="101"/>
      <c r="AR723" s="115"/>
      <c r="AS723" s="341"/>
      <c r="AT723" s="115"/>
      <c r="AU723" s="341"/>
      <c r="AV723" s="115"/>
      <c r="AW723" s="341"/>
      <c r="AX723" s="115"/>
      <c r="AY723" s="341"/>
      <c r="AZ723" s="119"/>
      <c r="CD723" s="119"/>
    </row>
    <row r="724" ht="21.0" customHeight="1">
      <c r="A724" s="119"/>
      <c r="B724" s="90"/>
      <c r="C724" s="119"/>
      <c r="D724" s="332"/>
      <c r="E724" s="90"/>
      <c r="F724" s="92"/>
      <c r="G724" s="92"/>
      <c r="H724" s="92"/>
      <c r="I724" s="119"/>
      <c r="J724" s="119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119"/>
      <c r="V724" s="119"/>
      <c r="W724" s="119"/>
      <c r="X724" s="119"/>
      <c r="Y724" s="119"/>
      <c r="Z724" s="23"/>
      <c r="AA724" s="119"/>
      <c r="AB724" s="337"/>
      <c r="AC724" s="115"/>
      <c r="AD724" s="102"/>
      <c r="AE724" s="4"/>
      <c r="AF724" s="103"/>
      <c r="AG724" s="104"/>
      <c r="AH724" s="105"/>
      <c r="AI724" s="106"/>
      <c r="AJ724" s="109"/>
      <c r="AK724" s="111"/>
      <c r="AL724" s="338"/>
      <c r="AM724" s="339"/>
      <c r="AN724" s="340"/>
      <c r="AO724" s="101"/>
      <c r="AP724" s="445"/>
      <c r="AQ724" s="101"/>
      <c r="AR724" s="115"/>
      <c r="AS724" s="341"/>
      <c r="AT724" s="115"/>
      <c r="AU724" s="341"/>
      <c r="AV724" s="115"/>
      <c r="AW724" s="341"/>
      <c r="AX724" s="115"/>
      <c r="AY724" s="341"/>
      <c r="AZ724" s="119"/>
      <c r="CD724" s="119"/>
    </row>
    <row r="725" ht="21.0" customHeight="1">
      <c r="A725" s="119"/>
      <c r="B725" s="90"/>
      <c r="C725" s="119"/>
      <c r="D725" s="332"/>
      <c r="E725" s="90"/>
      <c r="F725" s="92"/>
      <c r="G725" s="92"/>
      <c r="H725" s="92"/>
      <c r="I725" s="119"/>
      <c r="J725" s="119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119"/>
      <c r="V725" s="119"/>
      <c r="W725" s="119"/>
      <c r="X725" s="119"/>
      <c r="Y725" s="119"/>
      <c r="Z725" s="23"/>
      <c r="AA725" s="119"/>
      <c r="AB725" s="337"/>
      <c r="AC725" s="115"/>
      <c r="AD725" s="102"/>
      <c r="AE725" s="4"/>
      <c r="AF725" s="103"/>
      <c r="AG725" s="104"/>
      <c r="AH725" s="105"/>
      <c r="AI725" s="106"/>
      <c r="AJ725" s="109"/>
      <c r="AK725" s="111"/>
      <c r="AL725" s="338"/>
      <c r="AM725" s="339"/>
      <c r="AN725" s="340"/>
      <c r="AO725" s="101"/>
      <c r="AP725" s="445"/>
      <c r="AQ725" s="101"/>
      <c r="AR725" s="115"/>
      <c r="AS725" s="341"/>
      <c r="AT725" s="115"/>
      <c r="AU725" s="341"/>
      <c r="AV725" s="115"/>
      <c r="AW725" s="341"/>
      <c r="AX725" s="115"/>
      <c r="AY725" s="341"/>
      <c r="AZ725" s="119"/>
      <c r="CD725" s="119"/>
    </row>
    <row r="726" ht="21.0" customHeight="1">
      <c r="A726" s="119"/>
      <c r="B726" s="90"/>
      <c r="C726" s="119"/>
      <c r="D726" s="332"/>
      <c r="E726" s="90"/>
      <c r="F726" s="92"/>
      <c r="G726" s="92"/>
      <c r="H726" s="92"/>
      <c r="I726" s="119"/>
      <c r="J726" s="119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119"/>
      <c r="V726" s="119"/>
      <c r="W726" s="119"/>
      <c r="X726" s="119"/>
      <c r="Y726" s="119"/>
      <c r="Z726" s="23"/>
      <c r="AA726" s="119"/>
      <c r="AB726" s="337"/>
      <c r="AC726" s="115"/>
      <c r="AD726" s="102"/>
      <c r="AE726" s="4"/>
      <c r="AF726" s="103"/>
      <c r="AG726" s="104"/>
      <c r="AH726" s="105"/>
      <c r="AI726" s="106"/>
      <c r="AJ726" s="109"/>
      <c r="AK726" s="111"/>
      <c r="AL726" s="338"/>
      <c r="AM726" s="339"/>
      <c r="AN726" s="340"/>
      <c r="AO726" s="101"/>
      <c r="AP726" s="445"/>
      <c r="AQ726" s="101"/>
      <c r="AR726" s="115"/>
      <c r="AS726" s="341"/>
      <c r="AT726" s="115"/>
      <c r="AU726" s="341"/>
      <c r="AV726" s="115"/>
      <c r="AW726" s="341"/>
      <c r="AX726" s="115"/>
      <c r="AY726" s="341"/>
      <c r="AZ726" s="119"/>
      <c r="CD726" s="119"/>
    </row>
    <row r="727" ht="21.0" customHeight="1">
      <c r="A727" s="119"/>
      <c r="B727" s="90"/>
      <c r="C727" s="119"/>
      <c r="D727" s="332"/>
      <c r="E727" s="90"/>
      <c r="F727" s="92"/>
      <c r="G727" s="92"/>
      <c r="H727" s="92"/>
      <c r="I727" s="119"/>
      <c r="J727" s="119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119"/>
      <c r="V727" s="119"/>
      <c r="W727" s="119"/>
      <c r="X727" s="119"/>
      <c r="Y727" s="119"/>
      <c r="Z727" s="23"/>
      <c r="AA727" s="119"/>
      <c r="AB727" s="337"/>
      <c r="AC727" s="115"/>
      <c r="AD727" s="102"/>
      <c r="AE727" s="4"/>
      <c r="AF727" s="103"/>
      <c r="AG727" s="104"/>
      <c r="AH727" s="105"/>
      <c r="AI727" s="106"/>
      <c r="AJ727" s="109"/>
      <c r="AK727" s="111"/>
      <c r="AL727" s="338"/>
      <c r="AM727" s="339"/>
      <c r="AN727" s="340"/>
      <c r="AO727" s="101"/>
      <c r="AP727" s="445"/>
      <c r="AQ727" s="101"/>
      <c r="AR727" s="115"/>
      <c r="AS727" s="341"/>
      <c r="AT727" s="115"/>
      <c r="AU727" s="341"/>
      <c r="AV727" s="115"/>
      <c r="AW727" s="341"/>
      <c r="AX727" s="115"/>
      <c r="AY727" s="341"/>
      <c r="AZ727" s="119"/>
      <c r="CD727" s="119"/>
    </row>
    <row r="728" ht="21.0" customHeight="1">
      <c r="A728" s="119"/>
      <c r="B728" s="90"/>
      <c r="C728" s="119"/>
      <c r="D728" s="332"/>
      <c r="E728" s="90"/>
      <c r="F728" s="92"/>
      <c r="G728" s="92"/>
      <c r="H728" s="92"/>
      <c r="I728" s="119"/>
      <c r="J728" s="119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119"/>
      <c r="V728" s="119"/>
      <c r="W728" s="119"/>
      <c r="X728" s="119"/>
      <c r="Y728" s="119"/>
      <c r="Z728" s="23"/>
      <c r="AA728" s="119"/>
      <c r="AB728" s="337"/>
      <c r="AC728" s="115"/>
      <c r="AD728" s="102"/>
      <c r="AE728" s="4"/>
      <c r="AF728" s="103"/>
      <c r="AG728" s="104"/>
      <c r="AH728" s="105"/>
      <c r="AI728" s="106"/>
      <c r="AJ728" s="109"/>
      <c r="AK728" s="111"/>
      <c r="AL728" s="338"/>
      <c r="AM728" s="339"/>
      <c r="AN728" s="340"/>
      <c r="AO728" s="101"/>
      <c r="AP728" s="445"/>
      <c r="AQ728" s="101"/>
      <c r="AR728" s="115"/>
      <c r="AS728" s="341"/>
      <c r="AT728" s="115"/>
      <c r="AU728" s="341"/>
      <c r="AV728" s="115"/>
      <c r="AW728" s="341"/>
      <c r="AX728" s="115"/>
      <c r="AY728" s="341"/>
      <c r="AZ728" s="119"/>
      <c r="CD728" s="119"/>
    </row>
    <row r="729" ht="21.0" customHeight="1">
      <c r="A729" s="119"/>
      <c r="B729" s="90"/>
      <c r="C729" s="119"/>
      <c r="D729" s="332"/>
      <c r="E729" s="90"/>
      <c r="F729" s="92"/>
      <c r="G729" s="92"/>
      <c r="H729" s="92"/>
      <c r="I729" s="119"/>
      <c r="J729" s="119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119"/>
      <c r="V729" s="119"/>
      <c r="W729" s="119"/>
      <c r="X729" s="119"/>
      <c r="Y729" s="119"/>
      <c r="Z729" s="23"/>
      <c r="AA729" s="119"/>
      <c r="AB729" s="337"/>
      <c r="AC729" s="115"/>
      <c r="AD729" s="102"/>
      <c r="AE729" s="4"/>
      <c r="AF729" s="103"/>
      <c r="AG729" s="104"/>
      <c r="AH729" s="105"/>
      <c r="AI729" s="106"/>
      <c r="AJ729" s="109"/>
      <c r="AK729" s="111"/>
      <c r="AL729" s="338"/>
      <c r="AM729" s="339"/>
      <c r="AN729" s="340"/>
      <c r="AO729" s="101"/>
      <c r="AP729" s="445"/>
      <c r="AQ729" s="101"/>
      <c r="AR729" s="115"/>
      <c r="AS729" s="341"/>
      <c r="AT729" s="115"/>
      <c r="AU729" s="341"/>
      <c r="AV729" s="115"/>
      <c r="AW729" s="341"/>
      <c r="AX729" s="115"/>
      <c r="AY729" s="341"/>
      <c r="AZ729" s="119"/>
      <c r="CD729" s="119"/>
    </row>
    <row r="730" ht="21.0" customHeight="1">
      <c r="A730" s="119"/>
      <c r="B730" s="90"/>
      <c r="C730" s="119"/>
      <c r="D730" s="332"/>
      <c r="E730" s="90"/>
      <c r="F730" s="92"/>
      <c r="G730" s="92"/>
      <c r="H730" s="92"/>
      <c r="I730" s="119"/>
      <c r="J730" s="119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119"/>
      <c r="V730" s="119"/>
      <c r="W730" s="119"/>
      <c r="X730" s="119"/>
      <c r="Y730" s="119"/>
      <c r="Z730" s="23"/>
      <c r="AA730" s="119"/>
      <c r="AB730" s="337"/>
      <c r="AC730" s="115"/>
      <c r="AD730" s="102"/>
      <c r="AE730" s="4"/>
      <c r="AF730" s="103"/>
      <c r="AG730" s="104"/>
      <c r="AH730" s="105"/>
      <c r="AI730" s="106"/>
      <c r="AJ730" s="109"/>
      <c r="AK730" s="111"/>
      <c r="AL730" s="338"/>
      <c r="AM730" s="339"/>
      <c r="AN730" s="340"/>
      <c r="AO730" s="101"/>
      <c r="AP730" s="445"/>
      <c r="AQ730" s="101"/>
      <c r="AR730" s="115"/>
      <c r="AS730" s="341"/>
      <c r="AT730" s="115"/>
      <c r="AU730" s="341"/>
      <c r="AV730" s="115"/>
      <c r="AW730" s="341"/>
      <c r="AX730" s="115"/>
      <c r="AY730" s="341"/>
      <c r="AZ730" s="119"/>
      <c r="CD730" s="119"/>
    </row>
    <row r="731" ht="21.0" customHeight="1">
      <c r="A731" s="119"/>
      <c r="B731" s="90"/>
      <c r="C731" s="119"/>
      <c r="D731" s="332"/>
      <c r="E731" s="90"/>
      <c r="F731" s="92"/>
      <c r="G731" s="92"/>
      <c r="H731" s="92"/>
      <c r="I731" s="119"/>
      <c r="J731" s="119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119"/>
      <c r="V731" s="119"/>
      <c r="W731" s="119"/>
      <c r="X731" s="119"/>
      <c r="Y731" s="119"/>
      <c r="Z731" s="23"/>
      <c r="AA731" s="119"/>
      <c r="AB731" s="337"/>
      <c r="AC731" s="115"/>
      <c r="AD731" s="102"/>
      <c r="AE731" s="4"/>
      <c r="AF731" s="103"/>
      <c r="AG731" s="104"/>
      <c r="AH731" s="105"/>
      <c r="AI731" s="106"/>
      <c r="AJ731" s="109"/>
      <c r="AK731" s="111"/>
      <c r="AL731" s="338"/>
      <c r="AM731" s="339"/>
      <c r="AN731" s="340"/>
      <c r="AO731" s="101"/>
      <c r="AP731" s="445"/>
      <c r="AQ731" s="101"/>
      <c r="AR731" s="115"/>
      <c r="AS731" s="341"/>
      <c r="AT731" s="115"/>
      <c r="AU731" s="341"/>
      <c r="AV731" s="115"/>
      <c r="AW731" s="341"/>
      <c r="AX731" s="115"/>
      <c r="AY731" s="341"/>
      <c r="AZ731" s="119"/>
      <c r="CD731" s="119"/>
    </row>
    <row r="732" ht="21.0" customHeight="1">
      <c r="A732" s="119"/>
      <c r="B732" s="90"/>
      <c r="C732" s="119"/>
      <c r="D732" s="332"/>
      <c r="E732" s="90"/>
      <c r="F732" s="92"/>
      <c r="G732" s="92"/>
      <c r="H732" s="92"/>
      <c r="I732" s="119"/>
      <c r="J732" s="119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119"/>
      <c r="V732" s="119"/>
      <c r="W732" s="119"/>
      <c r="X732" s="119"/>
      <c r="Y732" s="119"/>
      <c r="Z732" s="23"/>
      <c r="AA732" s="119"/>
      <c r="AB732" s="337"/>
      <c r="AC732" s="115"/>
      <c r="AD732" s="102"/>
      <c r="AE732" s="4"/>
      <c r="AF732" s="103"/>
      <c r="AG732" s="104"/>
      <c r="AH732" s="105"/>
      <c r="AI732" s="106"/>
      <c r="AJ732" s="109"/>
      <c r="AK732" s="111"/>
      <c r="AL732" s="338"/>
      <c r="AM732" s="339"/>
      <c r="AN732" s="340"/>
      <c r="AO732" s="101"/>
      <c r="AP732" s="445"/>
      <c r="AQ732" s="101"/>
      <c r="AR732" s="115"/>
      <c r="AS732" s="341"/>
      <c r="AT732" s="115"/>
      <c r="AU732" s="341"/>
      <c r="AV732" s="115"/>
      <c r="AW732" s="341"/>
      <c r="AX732" s="115"/>
      <c r="AY732" s="341"/>
      <c r="AZ732" s="119"/>
      <c r="CD732" s="119"/>
    </row>
    <row r="733" ht="21.0" customHeight="1">
      <c r="A733" s="119"/>
      <c r="B733" s="90"/>
      <c r="C733" s="119"/>
      <c r="D733" s="332"/>
      <c r="E733" s="90"/>
      <c r="F733" s="92"/>
      <c r="G733" s="92"/>
      <c r="H733" s="92"/>
      <c r="I733" s="119"/>
      <c r="J733" s="119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119"/>
      <c r="V733" s="119"/>
      <c r="W733" s="119"/>
      <c r="X733" s="119"/>
      <c r="Y733" s="119"/>
      <c r="Z733" s="23"/>
      <c r="AA733" s="119"/>
      <c r="AB733" s="337"/>
      <c r="AC733" s="115"/>
      <c r="AD733" s="102"/>
      <c r="AE733" s="4"/>
      <c r="AF733" s="103"/>
      <c r="AG733" s="104"/>
      <c r="AH733" s="105"/>
      <c r="AI733" s="106"/>
      <c r="AJ733" s="109"/>
      <c r="AK733" s="111"/>
      <c r="AL733" s="338"/>
      <c r="AM733" s="339"/>
      <c r="AN733" s="340"/>
      <c r="AO733" s="101"/>
      <c r="AP733" s="445"/>
      <c r="AQ733" s="101"/>
      <c r="AR733" s="115"/>
      <c r="AS733" s="341"/>
      <c r="AT733" s="115"/>
      <c r="AU733" s="341"/>
      <c r="AV733" s="115"/>
      <c r="AW733" s="341"/>
      <c r="AX733" s="115"/>
      <c r="AY733" s="341"/>
      <c r="AZ733" s="119"/>
      <c r="CD733" s="119"/>
    </row>
    <row r="734" ht="21.0" customHeight="1">
      <c r="A734" s="119"/>
      <c r="B734" s="90"/>
      <c r="C734" s="119"/>
      <c r="D734" s="332"/>
      <c r="E734" s="90"/>
      <c r="F734" s="92"/>
      <c r="G734" s="92"/>
      <c r="H734" s="92"/>
      <c r="I734" s="119"/>
      <c r="J734" s="119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119"/>
      <c r="V734" s="119"/>
      <c r="W734" s="119"/>
      <c r="X734" s="119"/>
      <c r="Y734" s="119"/>
      <c r="Z734" s="23"/>
      <c r="AA734" s="119"/>
      <c r="AB734" s="337"/>
      <c r="AC734" s="115"/>
      <c r="AD734" s="102"/>
      <c r="AE734" s="4"/>
      <c r="AF734" s="103"/>
      <c r="AG734" s="104"/>
      <c r="AH734" s="105"/>
      <c r="AI734" s="106"/>
      <c r="AJ734" s="109"/>
      <c r="AK734" s="111"/>
      <c r="AL734" s="338"/>
      <c r="AM734" s="339"/>
      <c r="AN734" s="340"/>
      <c r="AO734" s="101"/>
      <c r="AP734" s="445"/>
      <c r="AQ734" s="101"/>
      <c r="AR734" s="115"/>
      <c r="AS734" s="341"/>
      <c r="AT734" s="115"/>
      <c r="AU734" s="341"/>
      <c r="AV734" s="115"/>
      <c r="AW734" s="341"/>
      <c r="AX734" s="115"/>
      <c r="AY734" s="341"/>
      <c r="AZ734" s="119"/>
      <c r="CD734" s="119"/>
    </row>
    <row r="735" ht="21.0" customHeight="1">
      <c r="A735" s="119"/>
      <c r="B735" s="90"/>
      <c r="C735" s="119"/>
      <c r="D735" s="332"/>
      <c r="E735" s="90"/>
      <c r="F735" s="92"/>
      <c r="G735" s="92"/>
      <c r="H735" s="92"/>
      <c r="I735" s="119"/>
      <c r="J735" s="119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119"/>
      <c r="V735" s="119"/>
      <c r="W735" s="119"/>
      <c r="X735" s="119"/>
      <c r="Y735" s="119"/>
      <c r="Z735" s="23"/>
      <c r="AA735" s="119"/>
      <c r="AB735" s="337"/>
      <c r="AC735" s="115"/>
      <c r="AD735" s="102"/>
      <c r="AE735" s="4"/>
      <c r="AF735" s="103"/>
      <c r="AG735" s="104"/>
      <c r="AH735" s="105"/>
      <c r="AI735" s="106"/>
      <c r="AJ735" s="109"/>
      <c r="AK735" s="111"/>
      <c r="AL735" s="338"/>
      <c r="AM735" s="339"/>
      <c r="AN735" s="340"/>
      <c r="AO735" s="101"/>
      <c r="AP735" s="445"/>
      <c r="AQ735" s="101"/>
      <c r="AR735" s="115"/>
      <c r="AS735" s="341"/>
      <c r="AT735" s="115"/>
      <c r="AU735" s="341"/>
      <c r="AV735" s="115"/>
      <c r="AW735" s="341"/>
      <c r="AX735" s="115"/>
      <c r="AY735" s="341"/>
      <c r="AZ735" s="119"/>
      <c r="CD735" s="119"/>
    </row>
    <row r="736" ht="21.0" customHeight="1">
      <c r="A736" s="119"/>
      <c r="B736" s="90"/>
      <c r="C736" s="119"/>
      <c r="D736" s="332"/>
      <c r="E736" s="90"/>
      <c r="F736" s="92"/>
      <c r="G736" s="92"/>
      <c r="H736" s="92"/>
      <c r="I736" s="119"/>
      <c r="J736" s="119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119"/>
      <c r="V736" s="119"/>
      <c r="W736" s="119"/>
      <c r="X736" s="119"/>
      <c r="Y736" s="119"/>
      <c r="Z736" s="23"/>
      <c r="AA736" s="119"/>
      <c r="AB736" s="337"/>
      <c r="AC736" s="115"/>
      <c r="AD736" s="102"/>
      <c r="AE736" s="4"/>
      <c r="AF736" s="103"/>
      <c r="AG736" s="104"/>
      <c r="AH736" s="105"/>
      <c r="AI736" s="106"/>
      <c r="AJ736" s="109"/>
      <c r="AK736" s="111"/>
      <c r="AL736" s="338"/>
      <c r="AM736" s="339"/>
      <c r="AN736" s="340"/>
      <c r="AO736" s="101"/>
      <c r="AP736" s="445"/>
      <c r="AQ736" s="101"/>
      <c r="AR736" s="115"/>
      <c r="AS736" s="341"/>
      <c r="AT736" s="115"/>
      <c r="AU736" s="341"/>
      <c r="AV736" s="115"/>
      <c r="AW736" s="341"/>
      <c r="AX736" s="115"/>
      <c r="AY736" s="341"/>
      <c r="AZ736" s="119"/>
      <c r="CD736" s="119"/>
    </row>
    <row r="737" ht="21.0" customHeight="1">
      <c r="A737" s="119"/>
      <c r="B737" s="90"/>
      <c r="C737" s="119"/>
      <c r="D737" s="332"/>
      <c r="E737" s="90"/>
      <c r="F737" s="92"/>
      <c r="G737" s="92"/>
      <c r="H737" s="92"/>
      <c r="I737" s="119"/>
      <c r="J737" s="119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119"/>
      <c r="V737" s="119"/>
      <c r="W737" s="119"/>
      <c r="X737" s="119"/>
      <c r="Y737" s="119"/>
      <c r="Z737" s="23"/>
      <c r="AA737" s="119"/>
      <c r="AB737" s="337"/>
      <c r="AC737" s="115"/>
      <c r="AD737" s="102"/>
      <c r="AE737" s="4"/>
      <c r="AF737" s="103"/>
      <c r="AG737" s="104"/>
      <c r="AH737" s="105"/>
      <c r="AI737" s="106"/>
      <c r="AJ737" s="109"/>
      <c r="AK737" s="111"/>
      <c r="AL737" s="338"/>
      <c r="AM737" s="339"/>
      <c r="AN737" s="340"/>
      <c r="AO737" s="101"/>
      <c r="AP737" s="445"/>
      <c r="AQ737" s="101"/>
      <c r="AR737" s="115"/>
      <c r="AS737" s="341"/>
      <c r="AT737" s="115"/>
      <c r="AU737" s="341"/>
      <c r="AV737" s="115"/>
      <c r="AW737" s="341"/>
      <c r="AX737" s="115"/>
      <c r="AY737" s="341"/>
      <c r="AZ737" s="119"/>
      <c r="CD737" s="119"/>
    </row>
    <row r="738" ht="21.0" customHeight="1">
      <c r="A738" s="119"/>
      <c r="B738" s="90"/>
      <c r="C738" s="119"/>
      <c r="D738" s="332"/>
      <c r="E738" s="90"/>
      <c r="F738" s="92"/>
      <c r="G738" s="92"/>
      <c r="H738" s="92"/>
      <c r="I738" s="119"/>
      <c r="J738" s="119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119"/>
      <c r="V738" s="119"/>
      <c r="W738" s="119"/>
      <c r="X738" s="119"/>
      <c r="Y738" s="119"/>
      <c r="Z738" s="23"/>
      <c r="AA738" s="119"/>
      <c r="AB738" s="337"/>
      <c r="AC738" s="115"/>
      <c r="AD738" s="102"/>
      <c r="AE738" s="4"/>
      <c r="AF738" s="103"/>
      <c r="AG738" s="104"/>
      <c r="AH738" s="105"/>
      <c r="AI738" s="106"/>
      <c r="AJ738" s="109"/>
      <c r="AK738" s="111"/>
      <c r="AL738" s="338"/>
      <c r="AM738" s="339"/>
      <c r="AN738" s="340"/>
      <c r="AO738" s="101"/>
      <c r="AP738" s="445"/>
      <c r="AQ738" s="101"/>
      <c r="AR738" s="115"/>
      <c r="AS738" s="341"/>
      <c r="AT738" s="115"/>
      <c r="AU738" s="341"/>
      <c r="AV738" s="115"/>
      <c r="AW738" s="341"/>
      <c r="AX738" s="115"/>
      <c r="AY738" s="341"/>
      <c r="AZ738" s="119"/>
      <c r="CD738" s="119"/>
    </row>
    <row r="739" ht="21.0" customHeight="1">
      <c r="A739" s="119"/>
      <c r="B739" s="90"/>
      <c r="C739" s="119"/>
      <c r="D739" s="332"/>
      <c r="E739" s="90"/>
      <c r="F739" s="92"/>
      <c r="G739" s="92"/>
      <c r="H739" s="92"/>
      <c r="I739" s="119"/>
      <c r="J739" s="119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119"/>
      <c r="V739" s="119"/>
      <c r="W739" s="119"/>
      <c r="X739" s="119"/>
      <c r="Y739" s="119"/>
      <c r="Z739" s="23"/>
      <c r="AA739" s="119"/>
      <c r="AB739" s="337"/>
      <c r="AC739" s="115"/>
      <c r="AD739" s="102"/>
      <c r="AE739" s="4"/>
      <c r="AF739" s="103"/>
      <c r="AG739" s="104"/>
      <c r="AH739" s="105"/>
      <c r="AI739" s="106"/>
      <c r="AJ739" s="109"/>
      <c r="AK739" s="111"/>
      <c r="AL739" s="338"/>
      <c r="AM739" s="339"/>
      <c r="AN739" s="340"/>
      <c r="AO739" s="101"/>
      <c r="AP739" s="445"/>
      <c r="AQ739" s="101"/>
      <c r="AR739" s="115"/>
      <c r="AS739" s="341"/>
      <c r="AT739" s="115"/>
      <c r="AU739" s="341"/>
      <c r="AV739" s="115"/>
      <c r="AW739" s="341"/>
      <c r="AX739" s="115"/>
      <c r="AY739" s="341"/>
      <c r="AZ739" s="119"/>
      <c r="CD739" s="119"/>
    </row>
    <row r="740" ht="21.0" customHeight="1">
      <c r="A740" s="119"/>
      <c r="B740" s="90"/>
      <c r="C740" s="119"/>
      <c r="D740" s="332"/>
      <c r="E740" s="90"/>
      <c r="F740" s="92"/>
      <c r="G740" s="92"/>
      <c r="H740" s="92"/>
      <c r="I740" s="119"/>
      <c r="J740" s="119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119"/>
      <c r="V740" s="119"/>
      <c r="W740" s="119"/>
      <c r="X740" s="119"/>
      <c r="Y740" s="119"/>
      <c r="Z740" s="23"/>
      <c r="AA740" s="119"/>
      <c r="AB740" s="337"/>
      <c r="AC740" s="115"/>
      <c r="AD740" s="102"/>
      <c r="AE740" s="4"/>
      <c r="AF740" s="103"/>
      <c r="AG740" s="104"/>
      <c r="AH740" s="105"/>
      <c r="AI740" s="106"/>
      <c r="AJ740" s="109"/>
      <c r="AK740" s="111"/>
      <c r="AL740" s="338"/>
      <c r="AM740" s="339"/>
      <c r="AN740" s="340"/>
      <c r="AO740" s="101"/>
      <c r="AP740" s="445"/>
      <c r="AQ740" s="101"/>
      <c r="AR740" s="115"/>
      <c r="AS740" s="341"/>
      <c r="AT740" s="115"/>
      <c r="AU740" s="341"/>
      <c r="AV740" s="115"/>
      <c r="AW740" s="341"/>
      <c r="AX740" s="115"/>
      <c r="AY740" s="341"/>
      <c r="AZ740" s="119"/>
      <c r="CD740" s="119"/>
    </row>
    <row r="741" ht="21.0" customHeight="1">
      <c r="A741" s="119"/>
      <c r="B741" s="90"/>
      <c r="C741" s="119"/>
      <c r="D741" s="332"/>
      <c r="E741" s="90"/>
      <c r="F741" s="92"/>
      <c r="G741" s="92"/>
      <c r="H741" s="92"/>
      <c r="I741" s="119"/>
      <c r="J741" s="119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119"/>
      <c r="V741" s="119"/>
      <c r="W741" s="119"/>
      <c r="X741" s="119"/>
      <c r="Y741" s="119"/>
      <c r="Z741" s="23"/>
      <c r="AA741" s="119"/>
      <c r="AB741" s="337"/>
      <c r="AC741" s="115"/>
      <c r="AD741" s="102"/>
      <c r="AE741" s="4"/>
      <c r="AF741" s="103"/>
      <c r="AG741" s="104"/>
      <c r="AH741" s="105"/>
      <c r="AI741" s="106"/>
      <c r="AJ741" s="109"/>
      <c r="AK741" s="111"/>
      <c r="AL741" s="338"/>
      <c r="AM741" s="339"/>
      <c r="AN741" s="340"/>
      <c r="AO741" s="101"/>
      <c r="AP741" s="445"/>
      <c r="AQ741" s="101"/>
      <c r="AR741" s="115"/>
      <c r="AS741" s="341"/>
      <c r="AT741" s="115"/>
      <c r="AU741" s="341"/>
      <c r="AV741" s="115"/>
      <c r="AW741" s="341"/>
      <c r="AX741" s="115"/>
      <c r="AY741" s="341"/>
      <c r="AZ741" s="119"/>
      <c r="CD741" s="119"/>
    </row>
    <row r="742" ht="21.0" customHeight="1">
      <c r="A742" s="119"/>
      <c r="B742" s="90"/>
      <c r="C742" s="119"/>
      <c r="D742" s="332"/>
      <c r="E742" s="90"/>
      <c r="F742" s="92"/>
      <c r="G742" s="92"/>
      <c r="H742" s="92"/>
      <c r="I742" s="119"/>
      <c r="J742" s="119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119"/>
      <c r="V742" s="119"/>
      <c r="W742" s="119"/>
      <c r="X742" s="119"/>
      <c r="Y742" s="119"/>
      <c r="Z742" s="23"/>
      <c r="AA742" s="119"/>
      <c r="AB742" s="337"/>
      <c r="AC742" s="115"/>
      <c r="AD742" s="102"/>
      <c r="AE742" s="4"/>
      <c r="AF742" s="103"/>
      <c r="AG742" s="104"/>
      <c r="AH742" s="105"/>
      <c r="AI742" s="106"/>
      <c r="AJ742" s="109"/>
      <c r="AK742" s="111"/>
      <c r="AL742" s="338"/>
      <c r="AM742" s="339"/>
      <c r="AN742" s="340"/>
      <c r="AO742" s="101"/>
      <c r="AP742" s="445"/>
      <c r="AQ742" s="101"/>
      <c r="AR742" s="115"/>
      <c r="AS742" s="341"/>
      <c r="AT742" s="115"/>
      <c r="AU742" s="341"/>
      <c r="AV742" s="115"/>
      <c r="AW742" s="341"/>
      <c r="AX742" s="115"/>
      <c r="AY742" s="341"/>
      <c r="AZ742" s="119"/>
      <c r="CD742" s="119"/>
    </row>
    <row r="743" ht="21.0" customHeight="1">
      <c r="A743" s="119"/>
      <c r="B743" s="90"/>
      <c r="C743" s="119"/>
      <c r="D743" s="332"/>
      <c r="E743" s="90"/>
      <c r="F743" s="92"/>
      <c r="G743" s="92"/>
      <c r="H743" s="92"/>
      <c r="I743" s="119"/>
      <c r="J743" s="119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119"/>
      <c r="V743" s="119"/>
      <c r="W743" s="119"/>
      <c r="X743" s="119"/>
      <c r="Y743" s="119"/>
      <c r="Z743" s="23"/>
      <c r="AA743" s="119"/>
      <c r="AB743" s="337"/>
      <c r="AC743" s="115"/>
      <c r="AD743" s="102"/>
      <c r="AE743" s="4"/>
      <c r="AF743" s="103"/>
      <c r="AG743" s="104"/>
      <c r="AH743" s="105"/>
      <c r="AI743" s="106"/>
      <c r="AJ743" s="109"/>
      <c r="AK743" s="111"/>
      <c r="AL743" s="338"/>
      <c r="AM743" s="339"/>
      <c r="AN743" s="340"/>
      <c r="AO743" s="101"/>
      <c r="AP743" s="445"/>
      <c r="AQ743" s="101"/>
      <c r="AR743" s="115"/>
      <c r="AS743" s="341"/>
      <c r="AT743" s="115"/>
      <c r="AU743" s="341"/>
      <c r="AV743" s="115"/>
      <c r="AW743" s="341"/>
      <c r="AX743" s="115"/>
      <c r="AY743" s="341"/>
      <c r="AZ743" s="119"/>
      <c r="CD743" s="119"/>
    </row>
    <row r="744" ht="21.0" customHeight="1">
      <c r="A744" s="119"/>
      <c r="B744" s="90"/>
      <c r="C744" s="119"/>
      <c r="D744" s="332"/>
      <c r="E744" s="90"/>
      <c r="F744" s="92"/>
      <c r="G744" s="92"/>
      <c r="H744" s="92"/>
      <c r="I744" s="119"/>
      <c r="J744" s="119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119"/>
      <c r="V744" s="119"/>
      <c r="W744" s="119"/>
      <c r="X744" s="119"/>
      <c r="Y744" s="119"/>
      <c r="Z744" s="23"/>
      <c r="AA744" s="119"/>
      <c r="AB744" s="337"/>
      <c r="AC744" s="115"/>
      <c r="AD744" s="102"/>
      <c r="AE744" s="4"/>
      <c r="AF744" s="103"/>
      <c r="AG744" s="104"/>
      <c r="AH744" s="105"/>
      <c r="AI744" s="106"/>
      <c r="AJ744" s="109"/>
      <c r="AK744" s="111"/>
      <c r="AL744" s="338"/>
      <c r="AM744" s="339"/>
      <c r="AN744" s="340"/>
      <c r="AO744" s="101"/>
      <c r="AP744" s="445"/>
      <c r="AQ744" s="101"/>
      <c r="AR744" s="115"/>
      <c r="AS744" s="341"/>
      <c r="AT744" s="115"/>
      <c r="AU744" s="341"/>
      <c r="AV744" s="115"/>
      <c r="AW744" s="341"/>
      <c r="AX744" s="115"/>
      <c r="AY744" s="341"/>
      <c r="AZ744" s="119"/>
      <c r="CD744" s="119"/>
    </row>
    <row r="745" ht="21.0" customHeight="1">
      <c r="A745" s="119"/>
      <c r="B745" s="90"/>
      <c r="C745" s="119"/>
      <c r="D745" s="332"/>
      <c r="E745" s="90"/>
      <c r="F745" s="92"/>
      <c r="G745" s="92"/>
      <c r="H745" s="92"/>
      <c r="I745" s="119"/>
      <c r="J745" s="119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119"/>
      <c r="V745" s="119"/>
      <c r="W745" s="119"/>
      <c r="X745" s="119"/>
      <c r="Y745" s="119"/>
      <c r="Z745" s="23"/>
      <c r="AA745" s="119"/>
      <c r="AB745" s="337"/>
      <c r="AC745" s="115"/>
      <c r="AD745" s="102"/>
      <c r="AE745" s="4"/>
      <c r="AF745" s="103"/>
      <c r="AG745" s="104"/>
      <c r="AH745" s="105"/>
      <c r="AI745" s="106"/>
      <c r="AJ745" s="109"/>
      <c r="AK745" s="111"/>
      <c r="AL745" s="338"/>
      <c r="AM745" s="339"/>
      <c r="AN745" s="340"/>
      <c r="AO745" s="101"/>
      <c r="AP745" s="445"/>
      <c r="AQ745" s="101"/>
      <c r="AR745" s="115"/>
      <c r="AS745" s="341"/>
      <c r="AT745" s="115"/>
      <c r="AU745" s="341"/>
      <c r="AV745" s="115"/>
      <c r="AW745" s="341"/>
      <c r="AX745" s="115"/>
      <c r="AY745" s="341"/>
      <c r="AZ745" s="119"/>
      <c r="CD745" s="119"/>
    </row>
    <row r="746" ht="21.0" customHeight="1">
      <c r="A746" s="119"/>
      <c r="B746" s="90"/>
      <c r="C746" s="119"/>
      <c r="D746" s="332"/>
      <c r="E746" s="90"/>
      <c r="F746" s="92"/>
      <c r="G746" s="92"/>
      <c r="H746" s="92"/>
      <c r="I746" s="119"/>
      <c r="J746" s="119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119"/>
      <c r="V746" s="119"/>
      <c r="W746" s="119"/>
      <c r="X746" s="119"/>
      <c r="Y746" s="119"/>
      <c r="Z746" s="23"/>
      <c r="AA746" s="119"/>
      <c r="AB746" s="337"/>
      <c r="AC746" s="115"/>
      <c r="AD746" s="102"/>
      <c r="AE746" s="4"/>
      <c r="AF746" s="103"/>
      <c r="AG746" s="104"/>
      <c r="AH746" s="105"/>
      <c r="AI746" s="106"/>
      <c r="AJ746" s="109"/>
      <c r="AK746" s="111"/>
      <c r="AL746" s="338"/>
      <c r="AM746" s="339"/>
      <c r="AN746" s="340"/>
      <c r="AO746" s="101"/>
      <c r="AP746" s="445"/>
      <c r="AQ746" s="101"/>
      <c r="AR746" s="115"/>
      <c r="AS746" s="341"/>
      <c r="AT746" s="115"/>
      <c r="AU746" s="341"/>
      <c r="AV746" s="115"/>
      <c r="AW746" s="341"/>
      <c r="AX746" s="115"/>
      <c r="AY746" s="341"/>
      <c r="AZ746" s="119"/>
      <c r="CD746" s="119"/>
    </row>
    <row r="747" ht="21.0" customHeight="1">
      <c r="A747" s="119"/>
      <c r="B747" s="90"/>
      <c r="C747" s="119"/>
      <c r="D747" s="332"/>
      <c r="E747" s="90"/>
      <c r="F747" s="92"/>
      <c r="G747" s="92"/>
      <c r="H747" s="92"/>
      <c r="I747" s="119"/>
      <c r="J747" s="119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119"/>
      <c r="V747" s="119"/>
      <c r="W747" s="119"/>
      <c r="X747" s="119"/>
      <c r="Y747" s="119"/>
      <c r="Z747" s="23"/>
      <c r="AA747" s="119"/>
      <c r="AB747" s="337"/>
      <c r="AC747" s="115"/>
      <c r="AD747" s="102"/>
      <c r="AE747" s="4"/>
      <c r="AF747" s="103"/>
      <c r="AG747" s="104"/>
      <c r="AH747" s="105"/>
      <c r="AI747" s="106"/>
      <c r="AJ747" s="109"/>
      <c r="AK747" s="111"/>
      <c r="AL747" s="338"/>
      <c r="AM747" s="339"/>
      <c r="AN747" s="340"/>
      <c r="AO747" s="101"/>
      <c r="AP747" s="445"/>
      <c r="AQ747" s="101"/>
      <c r="AR747" s="115"/>
      <c r="AS747" s="341"/>
      <c r="AT747" s="115"/>
      <c r="AU747" s="341"/>
      <c r="AV747" s="115"/>
      <c r="AW747" s="341"/>
      <c r="AX747" s="115"/>
      <c r="AY747" s="341"/>
      <c r="AZ747" s="119"/>
      <c r="CD747" s="119"/>
    </row>
    <row r="748" ht="21.0" customHeight="1">
      <c r="A748" s="119"/>
      <c r="B748" s="90"/>
      <c r="C748" s="119"/>
      <c r="D748" s="332"/>
      <c r="E748" s="90"/>
      <c r="F748" s="92"/>
      <c r="G748" s="92"/>
      <c r="H748" s="92"/>
      <c r="I748" s="119"/>
      <c r="J748" s="119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119"/>
      <c r="V748" s="119"/>
      <c r="W748" s="119"/>
      <c r="X748" s="119"/>
      <c r="Y748" s="119"/>
      <c r="Z748" s="23"/>
      <c r="AA748" s="119"/>
      <c r="AB748" s="337"/>
      <c r="AC748" s="115"/>
      <c r="AD748" s="102"/>
      <c r="AE748" s="4"/>
      <c r="AF748" s="103"/>
      <c r="AG748" s="104"/>
      <c r="AH748" s="105"/>
      <c r="AI748" s="106"/>
      <c r="AJ748" s="109"/>
      <c r="AK748" s="111"/>
      <c r="AL748" s="338"/>
      <c r="AM748" s="339"/>
      <c r="AN748" s="340"/>
      <c r="AO748" s="101"/>
      <c r="AP748" s="445"/>
      <c r="AQ748" s="101"/>
      <c r="AR748" s="115"/>
      <c r="AS748" s="341"/>
      <c r="AT748" s="115"/>
      <c r="AU748" s="341"/>
      <c r="AV748" s="115"/>
      <c r="AW748" s="341"/>
      <c r="AX748" s="115"/>
      <c r="AY748" s="341"/>
      <c r="AZ748" s="119"/>
      <c r="CD748" s="119"/>
    </row>
    <row r="749" ht="21.0" customHeight="1">
      <c r="A749" s="119"/>
      <c r="B749" s="90"/>
      <c r="C749" s="119"/>
      <c r="D749" s="332"/>
      <c r="E749" s="90"/>
      <c r="F749" s="92"/>
      <c r="G749" s="92"/>
      <c r="H749" s="92"/>
      <c r="I749" s="119"/>
      <c r="J749" s="119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119"/>
      <c r="V749" s="119"/>
      <c r="W749" s="119"/>
      <c r="X749" s="119"/>
      <c r="Y749" s="119"/>
      <c r="Z749" s="23"/>
      <c r="AA749" s="119"/>
      <c r="AB749" s="337"/>
      <c r="AC749" s="115"/>
      <c r="AD749" s="102"/>
      <c r="AE749" s="4"/>
      <c r="AF749" s="103"/>
      <c r="AG749" s="104"/>
      <c r="AH749" s="105"/>
      <c r="AI749" s="106"/>
      <c r="AJ749" s="109"/>
      <c r="AK749" s="111"/>
      <c r="AL749" s="338"/>
      <c r="AM749" s="339"/>
      <c r="AN749" s="340"/>
      <c r="AO749" s="101"/>
      <c r="AP749" s="445"/>
      <c r="AQ749" s="101"/>
      <c r="AR749" s="115"/>
      <c r="AS749" s="341"/>
      <c r="AT749" s="115"/>
      <c r="AU749" s="341"/>
      <c r="AV749" s="115"/>
      <c r="AW749" s="341"/>
      <c r="AX749" s="115"/>
      <c r="AY749" s="341"/>
      <c r="AZ749" s="119"/>
      <c r="CD749" s="119"/>
    </row>
    <row r="750" ht="21.0" customHeight="1">
      <c r="A750" s="119"/>
      <c r="B750" s="90"/>
      <c r="C750" s="119"/>
      <c r="D750" s="332"/>
      <c r="E750" s="90"/>
      <c r="F750" s="92"/>
      <c r="G750" s="92"/>
      <c r="H750" s="92"/>
      <c r="I750" s="119"/>
      <c r="J750" s="119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119"/>
      <c r="V750" s="119"/>
      <c r="W750" s="119"/>
      <c r="X750" s="119"/>
      <c r="Y750" s="119"/>
      <c r="Z750" s="23"/>
      <c r="AA750" s="119"/>
      <c r="AB750" s="337"/>
      <c r="AC750" s="115"/>
      <c r="AD750" s="102"/>
      <c r="AE750" s="4"/>
      <c r="AF750" s="103"/>
      <c r="AG750" s="104"/>
      <c r="AH750" s="105"/>
      <c r="AI750" s="106"/>
      <c r="AJ750" s="109"/>
      <c r="AK750" s="111"/>
      <c r="AL750" s="338"/>
      <c r="AM750" s="339"/>
      <c r="AN750" s="340"/>
      <c r="AO750" s="101"/>
      <c r="AP750" s="445"/>
      <c r="AQ750" s="101"/>
      <c r="AR750" s="115"/>
      <c r="AS750" s="341"/>
      <c r="AT750" s="115"/>
      <c r="AU750" s="341"/>
      <c r="AV750" s="115"/>
      <c r="AW750" s="341"/>
      <c r="AX750" s="115"/>
      <c r="AY750" s="341"/>
      <c r="AZ750" s="119"/>
      <c r="CD750" s="119"/>
    </row>
    <row r="751" ht="21.0" customHeight="1">
      <c r="A751" s="119"/>
      <c r="B751" s="90"/>
      <c r="C751" s="119"/>
      <c r="D751" s="332"/>
      <c r="E751" s="90"/>
      <c r="F751" s="92"/>
      <c r="G751" s="92"/>
      <c r="H751" s="92"/>
      <c r="I751" s="119"/>
      <c r="J751" s="119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119"/>
      <c r="V751" s="119"/>
      <c r="W751" s="119"/>
      <c r="X751" s="119"/>
      <c r="Y751" s="119"/>
      <c r="Z751" s="23"/>
      <c r="AA751" s="119"/>
      <c r="AB751" s="337"/>
      <c r="AC751" s="115"/>
      <c r="AD751" s="102"/>
      <c r="AE751" s="4"/>
      <c r="AF751" s="103"/>
      <c r="AG751" s="104"/>
      <c r="AH751" s="105"/>
      <c r="AI751" s="106"/>
      <c r="AJ751" s="109"/>
      <c r="AK751" s="111"/>
      <c r="AL751" s="338"/>
      <c r="AM751" s="339"/>
      <c r="AN751" s="340"/>
      <c r="AO751" s="101"/>
      <c r="AP751" s="445"/>
      <c r="AQ751" s="101"/>
      <c r="AR751" s="115"/>
      <c r="AS751" s="341"/>
      <c r="AT751" s="115"/>
      <c r="AU751" s="341"/>
      <c r="AV751" s="115"/>
      <c r="AW751" s="341"/>
      <c r="AX751" s="115"/>
      <c r="AY751" s="341"/>
      <c r="AZ751" s="119"/>
      <c r="CD751" s="119"/>
    </row>
    <row r="752" ht="21.0" customHeight="1">
      <c r="A752" s="119"/>
      <c r="B752" s="90"/>
      <c r="C752" s="119"/>
      <c r="D752" s="332"/>
      <c r="E752" s="90"/>
      <c r="F752" s="92"/>
      <c r="G752" s="92"/>
      <c r="H752" s="92"/>
      <c r="I752" s="119"/>
      <c r="J752" s="119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119"/>
      <c r="V752" s="119"/>
      <c r="W752" s="119"/>
      <c r="X752" s="119"/>
      <c r="Y752" s="119"/>
      <c r="Z752" s="23"/>
      <c r="AA752" s="119"/>
      <c r="AB752" s="337"/>
      <c r="AC752" s="115"/>
      <c r="AD752" s="102"/>
      <c r="AE752" s="4"/>
      <c r="AF752" s="103"/>
      <c r="AG752" s="104"/>
      <c r="AH752" s="105"/>
      <c r="AI752" s="106"/>
      <c r="AJ752" s="109"/>
      <c r="AK752" s="111"/>
      <c r="AL752" s="338"/>
      <c r="AM752" s="339"/>
      <c r="AN752" s="340"/>
      <c r="AO752" s="101"/>
      <c r="AP752" s="445"/>
      <c r="AQ752" s="101"/>
      <c r="AR752" s="115"/>
      <c r="AS752" s="341"/>
      <c r="AT752" s="115"/>
      <c r="AU752" s="341"/>
      <c r="AV752" s="115"/>
      <c r="AW752" s="341"/>
      <c r="AX752" s="115"/>
      <c r="AY752" s="341"/>
      <c r="AZ752" s="119"/>
      <c r="CD752" s="119"/>
    </row>
    <row r="753" ht="21.0" customHeight="1">
      <c r="A753" s="119"/>
      <c r="B753" s="90"/>
      <c r="C753" s="119"/>
      <c r="D753" s="332"/>
      <c r="E753" s="90"/>
      <c r="F753" s="92"/>
      <c r="G753" s="92"/>
      <c r="H753" s="92"/>
      <c r="I753" s="119"/>
      <c r="J753" s="119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119"/>
      <c r="V753" s="119"/>
      <c r="W753" s="119"/>
      <c r="X753" s="119"/>
      <c r="Y753" s="119"/>
      <c r="Z753" s="23"/>
      <c r="AA753" s="119"/>
      <c r="AB753" s="337"/>
      <c r="AC753" s="115"/>
      <c r="AD753" s="102"/>
      <c r="AE753" s="4"/>
      <c r="AF753" s="103"/>
      <c r="AG753" s="104"/>
      <c r="AH753" s="105"/>
      <c r="AI753" s="106"/>
      <c r="AJ753" s="109"/>
      <c r="AK753" s="111"/>
      <c r="AL753" s="338"/>
      <c r="AM753" s="339"/>
      <c r="AN753" s="340"/>
      <c r="AO753" s="101"/>
      <c r="AP753" s="445"/>
      <c r="AQ753" s="101"/>
      <c r="AR753" s="115"/>
      <c r="AS753" s="341"/>
      <c r="AT753" s="115"/>
      <c r="AU753" s="341"/>
      <c r="AV753" s="115"/>
      <c r="AW753" s="341"/>
      <c r="AX753" s="115"/>
      <c r="AY753" s="341"/>
      <c r="AZ753" s="119"/>
      <c r="CD753" s="119"/>
    </row>
    <row r="754" ht="21.0" customHeight="1">
      <c r="A754" s="119"/>
      <c r="B754" s="90"/>
      <c r="C754" s="119"/>
      <c r="D754" s="332"/>
      <c r="E754" s="90"/>
      <c r="F754" s="92"/>
      <c r="G754" s="92"/>
      <c r="H754" s="92"/>
      <c r="I754" s="119"/>
      <c r="J754" s="119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119"/>
      <c r="V754" s="119"/>
      <c r="W754" s="119"/>
      <c r="X754" s="119"/>
      <c r="Y754" s="119"/>
      <c r="Z754" s="23"/>
      <c r="AA754" s="119"/>
      <c r="AB754" s="337"/>
      <c r="AC754" s="115"/>
      <c r="AD754" s="102"/>
      <c r="AE754" s="4"/>
      <c r="AF754" s="103"/>
      <c r="AG754" s="104"/>
      <c r="AH754" s="105"/>
      <c r="AI754" s="106"/>
      <c r="AJ754" s="109"/>
      <c r="AK754" s="111"/>
      <c r="AL754" s="338"/>
      <c r="AM754" s="339"/>
      <c r="AN754" s="340"/>
      <c r="AO754" s="101"/>
      <c r="AP754" s="445"/>
      <c r="AQ754" s="101"/>
      <c r="AR754" s="115"/>
      <c r="AS754" s="341"/>
      <c r="AT754" s="115"/>
      <c r="AU754" s="341"/>
      <c r="AV754" s="115"/>
      <c r="AW754" s="341"/>
      <c r="AX754" s="115"/>
      <c r="AY754" s="341"/>
      <c r="AZ754" s="119"/>
      <c r="CD754" s="119"/>
    </row>
    <row r="755" ht="21.0" customHeight="1">
      <c r="A755" s="119"/>
      <c r="B755" s="90"/>
      <c r="C755" s="119"/>
      <c r="D755" s="332"/>
      <c r="E755" s="90"/>
      <c r="F755" s="92"/>
      <c r="G755" s="92"/>
      <c r="H755" s="92"/>
      <c r="I755" s="119"/>
      <c r="J755" s="119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119"/>
      <c r="V755" s="119"/>
      <c r="W755" s="119"/>
      <c r="X755" s="119"/>
      <c r="Y755" s="119"/>
      <c r="Z755" s="23"/>
      <c r="AA755" s="119"/>
      <c r="AB755" s="337"/>
      <c r="AC755" s="115"/>
      <c r="AD755" s="102"/>
      <c r="AE755" s="4"/>
      <c r="AF755" s="103"/>
      <c r="AG755" s="104"/>
      <c r="AH755" s="105"/>
      <c r="AI755" s="106"/>
      <c r="AJ755" s="109"/>
      <c r="AK755" s="111"/>
      <c r="AL755" s="338"/>
      <c r="AM755" s="339"/>
      <c r="AN755" s="340"/>
      <c r="AO755" s="101"/>
      <c r="AP755" s="445"/>
      <c r="AQ755" s="101"/>
      <c r="AR755" s="115"/>
      <c r="AS755" s="341"/>
      <c r="AT755" s="115"/>
      <c r="AU755" s="341"/>
      <c r="AV755" s="115"/>
      <c r="AW755" s="341"/>
      <c r="AX755" s="115"/>
      <c r="AY755" s="341"/>
      <c r="AZ755" s="119"/>
      <c r="CD755" s="119"/>
    </row>
    <row r="756" ht="21.0" customHeight="1">
      <c r="A756" s="119"/>
      <c r="B756" s="90"/>
      <c r="C756" s="119"/>
      <c r="D756" s="332"/>
      <c r="E756" s="90"/>
      <c r="F756" s="92"/>
      <c r="G756" s="92"/>
      <c r="H756" s="92"/>
      <c r="I756" s="119"/>
      <c r="J756" s="119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119"/>
      <c r="V756" s="119"/>
      <c r="W756" s="119"/>
      <c r="X756" s="119"/>
      <c r="Y756" s="119"/>
      <c r="Z756" s="23"/>
      <c r="AA756" s="119"/>
      <c r="AB756" s="337"/>
      <c r="AC756" s="115"/>
      <c r="AD756" s="102"/>
      <c r="AE756" s="4"/>
      <c r="AF756" s="103"/>
      <c r="AG756" s="104"/>
      <c r="AH756" s="105"/>
      <c r="AI756" s="106"/>
      <c r="AJ756" s="109"/>
      <c r="AK756" s="111"/>
      <c r="AL756" s="338"/>
      <c r="AM756" s="339"/>
      <c r="AN756" s="340"/>
      <c r="AO756" s="101"/>
      <c r="AP756" s="445"/>
      <c r="AQ756" s="101"/>
      <c r="AR756" s="115"/>
      <c r="AS756" s="341"/>
      <c r="AT756" s="115"/>
      <c r="AU756" s="341"/>
      <c r="AV756" s="115"/>
      <c r="AW756" s="341"/>
      <c r="AX756" s="115"/>
      <c r="AY756" s="341"/>
      <c r="AZ756" s="119"/>
      <c r="CD756" s="119"/>
    </row>
    <row r="757" ht="21.0" customHeight="1">
      <c r="A757" s="119"/>
      <c r="B757" s="90"/>
      <c r="C757" s="119"/>
      <c r="D757" s="332"/>
      <c r="E757" s="90"/>
      <c r="F757" s="92"/>
      <c r="G757" s="92"/>
      <c r="H757" s="92"/>
      <c r="I757" s="119"/>
      <c r="J757" s="119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119"/>
      <c r="V757" s="119"/>
      <c r="W757" s="119"/>
      <c r="X757" s="119"/>
      <c r="Y757" s="119"/>
      <c r="Z757" s="23"/>
      <c r="AA757" s="119"/>
      <c r="AB757" s="337"/>
      <c r="AC757" s="115"/>
      <c r="AD757" s="102"/>
      <c r="AE757" s="4"/>
      <c r="AF757" s="103"/>
      <c r="AG757" s="104"/>
      <c r="AH757" s="105"/>
      <c r="AI757" s="106"/>
      <c r="AJ757" s="109"/>
      <c r="AK757" s="111"/>
      <c r="AL757" s="338"/>
      <c r="AM757" s="339"/>
      <c r="AN757" s="340"/>
      <c r="AO757" s="101"/>
      <c r="AP757" s="445"/>
      <c r="AQ757" s="101"/>
      <c r="AR757" s="115"/>
      <c r="AS757" s="341"/>
      <c r="AT757" s="115"/>
      <c r="AU757" s="341"/>
      <c r="AV757" s="115"/>
      <c r="AW757" s="341"/>
      <c r="AX757" s="115"/>
      <c r="AY757" s="341"/>
      <c r="AZ757" s="119"/>
      <c r="CD757" s="119"/>
    </row>
    <row r="758" ht="21.0" customHeight="1">
      <c r="A758" s="119"/>
      <c r="B758" s="90"/>
      <c r="C758" s="119"/>
      <c r="D758" s="332"/>
      <c r="E758" s="90"/>
      <c r="F758" s="92"/>
      <c r="G758" s="92"/>
      <c r="H758" s="92"/>
      <c r="I758" s="119"/>
      <c r="J758" s="119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119"/>
      <c r="V758" s="119"/>
      <c r="W758" s="119"/>
      <c r="X758" s="119"/>
      <c r="Y758" s="119"/>
      <c r="Z758" s="23"/>
      <c r="AA758" s="119"/>
      <c r="AB758" s="337"/>
      <c r="AC758" s="115"/>
      <c r="AD758" s="102"/>
      <c r="AE758" s="4"/>
      <c r="AF758" s="103"/>
      <c r="AG758" s="104"/>
      <c r="AH758" s="105"/>
      <c r="AI758" s="106"/>
      <c r="AJ758" s="109"/>
      <c r="AK758" s="111"/>
      <c r="AL758" s="338"/>
      <c r="AM758" s="339"/>
      <c r="AN758" s="340"/>
      <c r="AO758" s="101"/>
      <c r="AP758" s="445"/>
      <c r="AQ758" s="101"/>
      <c r="AR758" s="115"/>
      <c r="AS758" s="341"/>
      <c r="AT758" s="115"/>
      <c r="AU758" s="341"/>
      <c r="AV758" s="115"/>
      <c r="AW758" s="341"/>
      <c r="AX758" s="115"/>
      <c r="AY758" s="341"/>
      <c r="AZ758" s="119"/>
      <c r="CD758" s="119"/>
    </row>
    <row r="759" ht="21.0" customHeight="1">
      <c r="A759" s="119"/>
      <c r="B759" s="90"/>
      <c r="C759" s="119"/>
      <c r="D759" s="332"/>
      <c r="E759" s="90"/>
      <c r="F759" s="92"/>
      <c r="G759" s="92"/>
      <c r="H759" s="92"/>
      <c r="I759" s="119"/>
      <c r="J759" s="119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119"/>
      <c r="V759" s="119"/>
      <c r="W759" s="119"/>
      <c r="X759" s="119"/>
      <c r="Y759" s="119"/>
      <c r="Z759" s="23"/>
      <c r="AA759" s="119"/>
      <c r="AB759" s="337"/>
      <c r="AC759" s="115"/>
      <c r="AD759" s="102"/>
      <c r="AE759" s="4"/>
      <c r="AF759" s="103"/>
      <c r="AG759" s="104"/>
      <c r="AH759" s="105"/>
      <c r="AI759" s="106"/>
      <c r="AJ759" s="109"/>
      <c r="AK759" s="111"/>
      <c r="AL759" s="338"/>
      <c r="AM759" s="339"/>
      <c r="AN759" s="340"/>
      <c r="AO759" s="101"/>
      <c r="AP759" s="445"/>
      <c r="AQ759" s="101"/>
      <c r="AR759" s="115"/>
      <c r="AS759" s="341"/>
      <c r="AT759" s="115"/>
      <c r="AU759" s="341"/>
      <c r="AV759" s="115"/>
      <c r="AW759" s="341"/>
      <c r="AX759" s="115"/>
      <c r="AY759" s="341"/>
      <c r="AZ759" s="119"/>
      <c r="CD759" s="119"/>
    </row>
    <row r="760" ht="21.0" customHeight="1">
      <c r="A760" s="119"/>
      <c r="B760" s="90"/>
      <c r="C760" s="119"/>
      <c r="D760" s="332"/>
      <c r="E760" s="90"/>
      <c r="F760" s="92"/>
      <c r="G760" s="92"/>
      <c r="H760" s="92"/>
      <c r="I760" s="119"/>
      <c r="J760" s="119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119"/>
      <c r="V760" s="119"/>
      <c r="W760" s="119"/>
      <c r="X760" s="119"/>
      <c r="Y760" s="119"/>
      <c r="Z760" s="23"/>
      <c r="AA760" s="119"/>
      <c r="AB760" s="337"/>
      <c r="AC760" s="115"/>
      <c r="AD760" s="102"/>
      <c r="AE760" s="4"/>
      <c r="AF760" s="103"/>
      <c r="AG760" s="104"/>
      <c r="AH760" s="105"/>
      <c r="AI760" s="106"/>
      <c r="AJ760" s="109"/>
      <c r="AK760" s="111"/>
      <c r="AL760" s="338"/>
      <c r="AM760" s="339"/>
      <c r="AN760" s="340"/>
      <c r="AO760" s="101"/>
      <c r="AP760" s="445"/>
      <c r="AQ760" s="101"/>
      <c r="AR760" s="115"/>
      <c r="AS760" s="341"/>
      <c r="AT760" s="115"/>
      <c r="AU760" s="341"/>
      <c r="AV760" s="115"/>
      <c r="AW760" s="341"/>
      <c r="AX760" s="115"/>
      <c r="AY760" s="341"/>
      <c r="AZ760" s="119"/>
      <c r="CD760" s="119"/>
    </row>
    <row r="761" ht="21.0" customHeight="1">
      <c r="A761" s="119"/>
      <c r="B761" s="90"/>
      <c r="C761" s="119"/>
      <c r="D761" s="332"/>
      <c r="E761" s="90"/>
      <c r="F761" s="92"/>
      <c r="G761" s="92"/>
      <c r="H761" s="92"/>
      <c r="I761" s="119"/>
      <c r="J761" s="119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119"/>
      <c r="V761" s="119"/>
      <c r="W761" s="119"/>
      <c r="X761" s="119"/>
      <c r="Y761" s="119"/>
      <c r="Z761" s="23"/>
      <c r="AA761" s="119"/>
      <c r="AB761" s="337"/>
      <c r="AC761" s="115"/>
      <c r="AD761" s="102"/>
      <c r="AE761" s="4"/>
      <c r="AF761" s="103"/>
      <c r="AG761" s="104"/>
      <c r="AH761" s="105"/>
      <c r="AI761" s="106"/>
      <c r="AJ761" s="109"/>
      <c r="AK761" s="111"/>
      <c r="AL761" s="338"/>
      <c r="AM761" s="339"/>
      <c r="AN761" s="340"/>
      <c r="AO761" s="101"/>
      <c r="AP761" s="445"/>
      <c r="AQ761" s="101"/>
      <c r="AR761" s="115"/>
      <c r="AS761" s="341"/>
      <c r="AT761" s="115"/>
      <c r="AU761" s="341"/>
      <c r="AV761" s="115"/>
      <c r="AW761" s="341"/>
      <c r="AX761" s="115"/>
      <c r="AY761" s="341"/>
      <c r="AZ761" s="119"/>
      <c r="CD761" s="119"/>
    </row>
    <row r="762" ht="21.0" customHeight="1">
      <c r="A762" s="119"/>
      <c r="B762" s="90"/>
      <c r="C762" s="119"/>
      <c r="D762" s="332"/>
      <c r="E762" s="90"/>
      <c r="F762" s="92"/>
      <c r="G762" s="92"/>
      <c r="H762" s="92"/>
      <c r="I762" s="119"/>
      <c r="J762" s="119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119"/>
      <c r="V762" s="119"/>
      <c r="W762" s="119"/>
      <c r="X762" s="119"/>
      <c r="Y762" s="119"/>
      <c r="Z762" s="23"/>
      <c r="AA762" s="119"/>
      <c r="AB762" s="337"/>
      <c r="AC762" s="115"/>
      <c r="AD762" s="102"/>
      <c r="AE762" s="4"/>
      <c r="AF762" s="103"/>
      <c r="AG762" s="104"/>
      <c r="AH762" s="105"/>
      <c r="AI762" s="106"/>
      <c r="AJ762" s="109"/>
      <c r="AK762" s="111"/>
      <c r="AL762" s="338"/>
      <c r="AM762" s="339"/>
      <c r="AN762" s="340"/>
      <c r="AO762" s="101"/>
      <c r="AP762" s="445"/>
      <c r="AQ762" s="101"/>
      <c r="AR762" s="115"/>
      <c r="AS762" s="341"/>
      <c r="AT762" s="115"/>
      <c r="AU762" s="341"/>
      <c r="AV762" s="115"/>
      <c r="AW762" s="341"/>
      <c r="AX762" s="115"/>
      <c r="AY762" s="341"/>
      <c r="AZ762" s="119"/>
      <c r="CD762" s="119"/>
    </row>
    <row r="763" ht="21.0" customHeight="1">
      <c r="A763" s="119"/>
      <c r="B763" s="90"/>
      <c r="C763" s="119"/>
      <c r="D763" s="332"/>
      <c r="E763" s="90"/>
      <c r="F763" s="92"/>
      <c r="G763" s="92"/>
      <c r="H763" s="92"/>
      <c r="I763" s="119"/>
      <c r="J763" s="119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119"/>
      <c r="V763" s="119"/>
      <c r="W763" s="119"/>
      <c r="X763" s="119"/>
      <c r="Y763" s="119"/>
      <c r="Z763" s="23"/>
      <c r="AA763" s="119"/>
      <c r="AB763" s="337"/>
      <c r="AC763" s="115"/>
      <c r="AD763" s="102"/>
      <c r="AE763" s="4"/>
      <c r="AF763" s="103"/>
      <c r="AG763" s="104"/>
      <c r="AH763" s="105"/>
      <c r="AI763" s="106"/>
      <c r="AJ763" s="109"/>
      <c r="AK763" s="111"/>
      <c r="AL763" s="338"/>
      <c r="AM763" s="339"/>
      <c r="AN763" s="340"/>
      <c r="AO763" s="101"/>
      <c r="AP763" s="445"/>
      <c r="AQ763" s="101"/>
      <c r="AR763" s="115"/>
      <c r="AS763" s="341"/>
      <c r="AT763" s="115"/>
      <c r="AU763" s="341"/>
      <c r="AV763" s="115"/>
      <c r="AW763" s="341"/>
      <c r="AX763" s="115"/>
      <c r="AY763" s="341"/>
      <c r="AZ763" s="119"/>
      <c r="CD763" s="119"/>
    </row>
    <row r="764" ht="21.0" customHeight="1">
      <c r="A764" s="119"/>
      <c r="B764" s="90"/>
      <c r="C764" s="119"/>
      <c r="D764" s="332"/>
      <c r="E764" s="90"/>
      <c r="F764" s="92"/>
      <c r="G764" s="92"/>
      <c r="H764" s="92"/>
      <c r="I764" s="119"/>
      <c r="J764" s="119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119"/>
      <c r="V764" s="119"/>
      <c r="W764" s="119"/>
      <c r="X764" s="119"/>
      <c r="Y764" s="119"/>
      <c r="Z764" s="23"/>
      <c r="AA764" s="119"/>
      <c r="AB764" s="337"/>
      <c r="AC764" s="115"/>
      <c r="AD764" s="102"/>
      <c r="AE764" s="4"/>
      <c r="AF764" s="103"/>
      <c r="AG764" s="104"/>
      <c r="AH764" s="105"/>
      <c r="AI764" s="106"/>
      <c r="AJ764" s="109"/>
      <c r="AK764" s="111"/>
      <c r="AL764" s="338"/>
      <c r="AM764" s="339"/>
      <c r="AN764" s="340"/>
      <c r="AO764" s="101"/>
      <c r="AP764" s="445"/>
      <c r="AQ764" s="101"/>
      <c r="AR764" s="115"/>
      <c r="AS764" s="341"/>
      <c r="AT764" s="115"/>
      <c r="AU764" s="341"/>
      <c r="AV764" s="115"/>
      <c r="AW764" s="341"/>
      <c r="AX764" s="115"/>
      <c r="AY764" s="341"/>
      <c r="AZ764" s="119"/>
      <c r="CD764" s="119"/>
    </row>
    <row r="765" ht="21.0" customHeight="1">
      <c r="A765" s="119"/>
      <c r="B765" s="90"/>
      <c r="C765" s="119"/>
      <c r="D765" s="332"/>
      <c r="E765" s="90"/>
      <c r="F765" s="92"/>
      <c r="G765" s="92"/>
      <c r="H765" s="92"/>
      <c r="I765" s="119"/>
      <c r="J765" s="119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119"/>
      <c r="V765" s="119"/>
      <c r="W765" s="119"/>
      <c r="X765" s="119"/>
      <c r="Y765" s="119"/>
      <c r="Z765" s="23"/>
      <c r="AA765" s="119"/>
      <c r="AB765" s="337"/>
      <c r="AC765" s="115"/>
      <c r="AD765" s="102"/>
      <c r="AE765" s="4"/>
      <c r="AF765" s="103"/>
      <c r="AG765" s="104"/>
      <c r="AH765" s="105"/>
      <c r="AI765" s="106"/>
      <c r="AJ765" s="109"/>
      <c r="AK765" s="111"/>
      <c r="AL765" s="338"/>
      <c r="AM765" s="339"/>
      <c r="AN765" s="340"/>
      <c r="AO765" s="101"/>
      <c r="AP765" s="445"/>
      <c r="AQ765" s="101"/>
      <c r="AR765" s="115"/>
      <c r="AS765" s="341"/>
      <c r="AT765" s="115"/>
      <c r="AU765" s="341"/>
      <c r="AV765" s="115"/>
      <c r="AW765" s="341"/>
      <c r="AX765" s="115"/>
      <c r="AY765" s="341"/>
      <c r="AZ765" s="119"/>
      <c r="CD765" s="119"/>
    </row>
    <row r="766" ht="21.0" customHeight="1">
      <c r="A766" s="119"/>
      <c r="B766" s="90"/>
      <c r="C766" s="119"/>
      <c r="D766" s="332"/>
      <c r="E766" s="90"/>
      <c r="F766" s="92"/>
      <c r="G766" s="92"/>
      <c r="H766" s="92"/>
      <c r="I766" s="119"/>
      <c r="J766" s="119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119"/>
      <c r="V766" s="119"/>
      <c r="W766" s="119"/>
      <c r="X766" s="119"/>
      <c r="Y766" s="119"/>
      <c r="Z766" s="23"/>
      <c r="AA766" s="119"/>
      <c r="AB766" s="337"/>
      <c r="AC766" s="115"/>
      <c r="AD766" s="102"/>
      <c r="AE766" s="4"/>
      <c r="AF766" s="103"/>
      <c r="AG766" s="104"/>
      <c r="AH766" s="105"/>
      <c r="AI766" s="106"/>
      <c r="AJ766" s="109"/>
      <c r="AK766" s="111"/>
      <c r="AL766" s="338"/>
      <c r="AM766" s="339"/>
      <c r="AN766" s="340"/>
      <c r="AO766" s="101"/>
      <c r="AP766" s="445"/>
      <c r="AQ766" s="101"/>
      <c r="AR766" s="115"/>
      <c r="AS766" s="341"/>
      <c r="AT766" s="115"/>
      <c r="AU766" s="341"/>
      <c r="AV766" s="115"/>
      <c r="AW766" s="341"/>
      <c r="AX766" s="115"/>
      <c r="AY766" s="341"/>
      <c r="AZ766" s="119"/>
      <c r="CD766" s="119"/>
    </row>
    <row r="767" ht="21.0" customHeight="1">
      <c r="A767" s="119"/>
      <c r="B767" s="90"/>
      <c r="C767" s="119"/>
      <c r="D767" s="332"/>
      <c r="E767" s="90"/>
      <c r="F767" s="92"/>
      <c r="G767" s="92"/>
      <c r="H767" s="92"/>
      <c r="I767" s="119"/>
      <c r="J767" s="119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119"/>
      <c r="V767" s="119"/>
      <c r="W767" s="119"/>
      <c r="X767" s="119"/>
      <c r="Y767" s="119"/>
      <c r="Z767" s="23"/>
      <c r="AA767" s="119"/>
      <c r="AB767" s="337"/>
      <c r="AC767" s="115"/>
      <c r="AD767" s="102"/>
      <c r="AE767" s="4"/>
      <c r="AF767" s="103"/>
      <c r="AG767" s="104"/>
      <c r="AH767" s="105"/>
      <c r="AI767" s="106"/>
      <c r="AJ767" s="109"/>
      <c r="AK767" s="111"/>
      <c r="AL767" s="338"/>
      <c r="AM767" s="339"/>
      <c r="AN767" s="340"/>
      <c r="AO767" s="101"/>
      <c r="AP767" s="445"/>
      <c r="AQ767" s="101"/>
      <c r="AR767" s="115"/>
      <c r="AS767" s="341"/>
      <c r="AT767" s="115"/>
      <c r="AU767" s="341"/>
      <c r="AV767" s="115"/>
      <c r="AW767" s="341"/>
      <c r="AX767" s="115"/>
      <c r="AY767" s="341"/>
      <c r="AZ767" s="119"/>
      <c r="CD767" s="119"/>
    </row>
    <row r="768" ht="21.0" customHeight="1">
      <c r="A768" s="119"/>
      <c r="B768" s="90"/>
      <c r="C768" s="119"/>
      <c r="D768" s="332"/>
      <c r="E768" s="90"/>
      <c r="F768" s="92"/>
      <c r="G768" s="92"/>
      <c r="H768" s="92"/>
      <c r="I768" s="119"/>
      <c r="J768" s="119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119"/>
      <c r="V768" s="119"/>
      <c r="W768" s="119"/>
      <c r="X768" s="119"/>
      <c r="Y768" s="119"/>
      <c r="Z768" s="23"/>
      <c r="AA768" s="119"/>
      <c r="AB768" s="337"/>
      <c r="AC768" s="115"/>
      <c r="AD768" s="102"/>
      <c r="AE768" s="4"/>
      <c r="AF768" s="103"/>
      <c r="AG768" s="104"/>
      <c r="AH768" s="105"/>
      <c r="AI768" s="106"/>
      <c r="AJ768" s="109"/>
      <c r="AK768" s="111"/>
      <c r="AL768" s="338"/>
      <c r="AM768" s="339"/>
      <c r="AN768" s="340"/>
      <c r="AO768" s="101"/>
      <c r="AP768" s="445"/>
      <c r="AQ768" s="101"/>
      <c r="AR768" s="115"/>
      <c r="AS768" s="341"/>
      <c r="AT768" s="115"/>
      <c r="AU768" s="341"/>
      <c r="AV768" s="115"/>
      <c r="AW768" s="341"/>
      <c r="AX768" s="115"/>
      <c r="AY768" s="341"/>
      <c r="AZ768" s="119"/>
      <c r="CD768" s="119"/>
    </row>
    <row r="769" ht="21.0" customHeight="1">
      <c r="A769" s="119"/>
      <c r="B769" s="90"/>
      <c r="C769" s="119"/>
      <c r="D769" s="332"/>
      <c r="E769" s="90"/>
      <c r="F769" s="92"/>
      <c r="G769" s="92"/>
      <c r="H769" s="92"/>
      <c r="I769" s="119"/>
      <c r="J769" s="119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119"/>
      <c r="V769" s="119"/>
      <c r="W769" s="119"/>
      <c r="X769" s="119"/>
      <c r="Y769" s="119"/>
      <c r="Z769" s="23"/>
      <c r="AA769" s="119"/>
      <c r="AB769" s="337"/>
      <c r="AC769" s="115"/>
      <c r="AD769" s="102"/>
      <c r="AE769" s="4"/>
      <c r="AF769" s="103"/>
      <c r="AG769" s="104"/>
      <c r="AH769" s="105"/>
      <c r="AI769" s="106"/>
      <c r="AJ769" s="109"/>
      <c r="AK769" s="111"/>
      <c r="AL769" s="338"/>
      <c r="AM769" s="339"/>
      <c r="AN769" s="340"/>
      <c r="AO769" s="101"/>
      <c r="AP769" s="445"/>
      <c r="AQ769" s="101"/>
      <c r="AR769" s="115"/>
      <c r="AS769" s="341"/>
      <c r="AT769" s="115"/>
      <c r="AU769" s="341"/>
      <c r="AV769" s="115"/>
      <c r="AW769" s="341"/>
      <c r="AX769" s="115"/>
      <c r="AY769" s="341"/>
      <c r="AZ769" s="119"/>
      <c r="CD769" s="119"/>
    </row>
    <row r="770" ht="21.0" customHeight="1">
      <c r="A770" s="119"/>
      <c r="B770" s="90"/>
      <c r="C770" s="119"/>
      <c r="D770" s="332"/>
      <c r="E770" s="90"/>
      <c r="F770" s="92"/>
      <c r="G770" s="92"/>
      <c r="H770" s="92"/>
      <c r="I770" s="119"/>
      <c r="J770" s="119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119"/>
      <c r="V770" s="119"/>
      <c r="W770" s="119"/>
      <c r="X770" s="119"/>
      <c r="Y770" s="119"/>
      <c r="Z770" s="23"/>
      <c r="AA770" s="119"/>
      <c r="AB770" s="337"/>
      <c r="AC770" s="115"/>
      <c r="AD770" s="102"/>
      <c r="AE770" s="4"/>
      <c r="AF770" s="103"/>
      <c r="AG770" s="104"/>
      <c r="AH770" s="105"/>
      <c r="AI770" s="106"/>
      <c r="AJ770" s="109"/>
      <c r="AK770" s="111"/>
      <c r="AL770" s="338"/>
      <c r="AM770" s="339"/>
      <c r="AN770" s="340"/>
      <c r="AO770" s="101"/>
      <c r="AP770" s="445"/>
      <c r="AQ770" s="101"/>
      <c r="AR770" s="115"/>
      <c r="AS770" s="341"/>
      <c r="AT770" s="115"/>
      <c r="AU770" s="341"/>
      <c r="AV770" s="115"/>
      <c r="AW770" s="341"/>
      <c r="AX770" s="115"/>
      <c r="AY770" s="341"/>
      <c r="AZ770" s="119"/>
      <c r="CD770" s="119"/>
    </row>
    <row r="771" ht="21.0" customHeight="1">
      <c r="A771" s="119"/>
      <c r="B771" s="90"/>
      <c r="C771" s="119"/>
      <c r="D771" s="332"/>
      <c r="E771" s="90"/>
      <c r="F771" s="92"/>
      <c r="G771" s="92"/>
      <c r="H771" s="92"/>
      <c r="I771" s="119"/>
      <c r="J771" s="119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119"/>
      <c r="V771" s="119"/>
      <c r="W771" s="119"/>
      <c r="X771" s="119"/>
      <c r="Y771" s="119"/>
      <c r="Z771" s="23"/>
      <c r="AA771" s="119"/>
      <c r="AB771" s="337"/>
      <c r="AC771" s="115"/>
      <c r="AD771" s="102"/>
      <c r="AE771" s="4"/>
      <c r="AF771" s="103"/>
      <c r="AG771" s="104"/>
      <c r="AH771" s="105"/>
      <c r="AI771" s="106"/>
      <c r="AJ771" s="109"/>
      <c r="AK771" s="111"/>
      <c r="AL771" s="338"/>
      <c r="AM771" s="339"/>
      <c r="AN771" s="340"/>
      <c r="AO771" s="101"/>
      <c r="AP771" s="445"/>
      <c r="AQ771" s="101"/>
      <c r="AR771" s="115"/>
      <c r="AS771" s="341"/>
      <c r="AT771" s="115"/>
      <c r="AU771" s="341"/>
      <c r="AV771" s="115"/>
      <c r="AW771" s="341"/>
      <c r="AX771" s="115"/>
      <c r="AY771" s="341"/>
      <c r="AZ771" s="119"/>
      <c r="CD771" s="119"/>
    </row>
    <row r="772" ht="21.0" customHeight="1">
      <c r="A772" s="119"/>
      <c r="B772" s="90"/>
      <c r="C772" s="119"/>
      <c r="D772" s="332"/>
      <c r="E772" s="90"/>
      <c r="F772" s="92"/>
      <c r="G772" s="92"/>
      <c r="H772" s="92"/>
      <c r="I772" s="119"/>
      <c r="J772" s="119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119"/>
      <c r="V772" s="119"/>
      <c r="W772" s="119"/>
      <c r="X772" s="119"/>
      <c r="Y772" s="119"/>
      <c r="Z772" s="23"/>
      <c r="AA772" s="119"/>
      <c r="AB772" s="337"/>
      <c r="AC772" s="115"/>
      <c r="AD772" s="102"/>
      <c r="AE772" s="4"/>
      <c r="AF772" s="103"/>
      <c r="AG772" s="104"/>
      <c r="AH772" s="105"/>
      <c r="AI772" s="106"/>
      <c r="AJ772" s="109"/>
      <c r="AK772" s="111"/>
      <c r="AL772" s="338"/>
      <c r="AM772" s="339"/>
      <c r="AN772" s="340"/>
      <c r="AO772" s="101"/>
      <c r="AP772" s="445"/>
      <c r="AQ772" s="101"/>
      <c r="AR772" s="115"/>
      <c r="AS772" s="341"/>
      <c r="AT772" s="115"/>
      <c r="AU772" s="341"/>
      <c r="AV772" s="115"/>
      <c r="AW772" s="341"/>
      <c r="AX772" s="115"/>
      <c r="AY772" s="341"/>
      <c r="AZ772" s="119"/>
      <c r="CD772" s="119"/>
    </row>
    <row r="773" ht="21.0" customHeight="1">
      <c r="A773" s="119"/>
      <c r="B773" s="90"/>
      <c r="C773" s="119"/>
      <c r="D773" s="332"/>
      <c r="E773" s="90"/>
      <c r="F773" s="92"/>
      <c r="G773" s="92"/>
      <c r="H773" s="92"/>
      <c r="I773" s="119"/>
      <c r="J773" s="119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119"/>
      <c r="V773" s="119"/>
      <c r="W773" s="119"/>
      <c r="X773" s="119"/>
      <c r="Y773" s="119"/>
      <c r="Z773" s="23"/>
      <c r="AA773" s="119"/>
      <c r="AB773" s="337"/>
      <c r="AC773" s="115"/>
      <c r="AD773" s="102"/>
      <c r="AE773" s="4"/>
      <c r="AF773" s="103"/>
      <c r="AG773" s="104"/>
      <c r="AH773" s="105"/>
      <c r="AI773" s="106"/>
      <c r="AJ773" s="109"/>
      <c r="AK773" s="111"/>
      <c r="AL773" s="338"/>
      <c r="AM773" s="339"/>
      <c r="AN773" s="340"/>
      <c r="AO773" s="101"/>
      <c r="AP773" s="445"/>
      <c r="AQ773" s="101"/>
      <c r="AR773" s="115"/>
      <c r="AS773" s="341"/>
      <c r="AT773" s="115"/>
      <c r="AU773" s="341"/>
      <c r="AV773" s="115"/>
      <c r="AW773" s="341"/>
      <c r="AX773" s="115"/>
      <c r="AY773" s="341"/>
      <c r="AZ773" s="119"/>
      <c r="CD773" s="119"/>
    </row>
    <row r="774" ht="21.0" customHeight="1">
      <c r="A774" s="119"/>
      <c r="B774" s="90"/>
      <c r="C774" s="119"/>
      <c r="D774" s="332"/>
      <c r="E774" s="90"/>
      <c r="F774" s="92"/>
      <c r="G774" s="92"/>
      <c r="H774" s="92"/>
      <c r="I774" s="119"/>
      <c r="J774" s="119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119"/>
      <c r="V774" s="119"/>
      <c r="W774" s="119"/>
      <c r="X774" s="119"/>
      <c r="Y774" s="119"/>
      <c r="Z774" s="23"/>
      <c r="AA774" s="119"/>
      <c r="AB774" s="337"/>
      <c r="AC774" s="115"/>
      <c r="AD774" s="102"/>
      <c r="AE774" s="4"/>
      <c r="AF774" s="103"/>
      <c r="AG774" s="104"/>
      <c r="AH774" s="105"/>
      <c r="AI774" s="106"/>
      <c r="AJ774" s="109"/>
      <c r="AK774" s="111"/>
      <c r="AL774" s="338"/>
      <c r="AM774" s="339"/>
      <c r="AN774" s="340"/>
      <c r="AO774" s="101"/>
      <c r="AP774" s="445"/>
      <c r="AQ774" s="101"/>
      <c r="AR774" s="115"/>
      <c r="AS774" s="341"/>
      <c r="AT774" s="115"/>
      <c r="AU774" s="341"/>
      <c r="AV774" s="115"/>
      <c r="AW774" s="341"/>
      <c r="AX774" s="115"/>
      <c r="AY774" s="341"/>
      <c r="AZ774" s="119"/>
      <c r="CD774" s="119"/>
    </row>
    <row r="775" ht="21.0" customHeight="1">
      <c r="A775" s="119"/>
      <c r="B775" s="90"/>
      <c r="C775" s="119"/>
      <c r="D775" s="332"/>
      <c r="E775" s="90"/>
      <c r="F775" s="92"/>
      <c r="G775" s="92"/>
      <c r="H775" s="92"/>
      <c r="I775" s="119"/>
      <c r="J775" s="119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119"/>
      <c r="V775" s="119"/>
      <c r="W775" s="119"/>
      <c r="X775" s="119"/>
      <c r="Y775" s="119"/>
      <c r="Z775" s="23"/>
      <c r="AA775" s="119"/>
      <c r="AB775" s="337"/>
      <c r="AC775" s="115"/>
      <c r="AD775" s="102"/>
      <c r="AE775" s="4"/>
      <c r="AF775" s="103"/>
      <c r="AG775" s="104"/>
      <c r="AH775" s="105"/>
      <c r="AI775" s="106"/>
      <c r="AJ775" s="109"/>
      <c r="AK775" s="111"/>
      <c r="AL775" s="338"/>
      <c r="AM775" s="339"/>
      <c r="AN775" s="340"/>
      <c r="AO775" s="101"/>
      <c r="AP775" s="445"/>
      <c r="AQ775" s="101"/>
      <c r="AR775" s="115"/>
      <c r="AS775" s="341"/>
      <c r="AT775" s="115"/>
      <c r="AU775" s="341"/>
      <c r="AV775" s="115"/>
      <c r="AW775" s="341"/>
      <c r="AX775" s="115"/>
      <c r="AY775" s="341"/>
      <c r="AZ775" s="119"/>
      <c r="CD775" s="119"/>
    </row>
    <row r="776" ht="21.0" customHeight="1">
      <c r="A776" s="119"/>
      <c r="B776" s="90"/>
      <c r="C776" s="119"/>
      <c r="D776" s="332"/>
      <c r="E776" s="90"/>
      <c r="F776" s="92"/>
      <c r="G776" s="92"/>
      <c r="H776" s="92"/>
      <c r="I776" s="119"/>
      <c r="J776" s="119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119"/>
      <c r="V776" s="119"/>
      <c r="W776" s="119"/>
      <c r="X776" s="119"/>
      <c r="Y776" s="119"/>
      <c r="Z776" s="23"/>
      <c r="AA776" s="119"/>
      <c r="AB776" s="337"/>
      <c r="AC776" s="115"/>
      <c r="AD776" s="102"/>
      <c r="AE776" s="4"/>
      <c r="AF776" s="103"/>
      <c r="AG776" s="104"/>
      <c r="AH776" s="105"/>
      <c r="AI776" s="106"/>
      <c r="AJ776" s="109"/>
      <c r="AK776" s="111"/>
      <c r="AL776" s="338"/>
      <c r="AM776" s="339"/>
      <c r="AN776" s="340"/>
      <c r="AO776" s="101"/>
      <c r="AP776" s="445"/>
      <c r="AQ776" s="101"/>
      <c r="AR776" s="115"/>
      <c r="AS776" s="341"/>
      <c r="AT776" s="115"/>
      <c r="AU776" s="341"/>
      <c r="AV776" s="115"/>
      <c r="AW776" s="341"/>
      <c r="AX776" s="115"/>
      <c r="AY776" s="341"/>
      <c r="AZ776" s="119"/>
      <c r="CD776" s="119"/>
    </row>
    <row r="777" ht="21.0" customHeight="1">
      <c r="A777" s="119"/>
      <c r="B777" s="90"/>
      <c r="C777" s="119"/>
      <c r="D777" s="332"/>
      <c r="E777" s="90"/>
      <c r="F777" s="92"/>
      <c r="G777" s="92"/>
      <c r="H777" s="92"/>
      <c r="I777" s="119"/>
      <c r="J777" s="119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119"/>
      <c r="V777" s="119"/>
      <c r="W777" s="119"/>
      <c r="X777" s="119"/>
      <c r="Y777" s="119"/>
      <c r="Z777" s="23"/>
      <c r="AA777" s="119"/>
      <c r="AB777" s="337"/>
      <c r="AC777" s="115"/>
      <c r="AD777" s="102"/>
      <c r="AE777" s="4"/>
      <c r="AF777" s="103"/>
      <c r="AG777" s="104"/>
      <c r="AH777" s="105"/>
      <c r="AI777" s="106"/>
      <c r="AJ777" s="109"/>
      <c r="AK777" s="111"/>
      <c r="AL777" s="338"/>
      <c r="AM777" s="339"/>
      <c r="AN777" s="340"/>
      <c r="AO777" s="101"/>
      <c r="AP777" s="445"/>
      <c r="AQ777" s="101"/>
      <c r="AR777" s="115"/>
      <c r="AS777" s="341"/>
      <c r="AT777" s="115"/>
      <c r="AU777" s="341"/>
      <c r="AV777" s="115"/>
      <c r="AW777" s="341"/>
      <c r="AX777" s="115"/>
      <c r="AY777" s="341"/>
      <c r="AZ777" s="119"/>
      <c r="CD777" s="119"/>
    </row>
    <row r="778" ht="21.0" customHeight="1">
      <c r="A778" s="119"/>
      <c r="B778" s="90"/>
      <c r="C778" s="119"/>
      <c r="D778" s="332"/>
      <c r="E778" s="90"/>
      <c r="F778" s="92"/>
      <c r="G778" s="92"/>
      <c r="H778" s="92"/>
      <c r="I778" s="119"/>
      <c r="J778" s="119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119"/>
      <c r="V778" s="119"/>
      <c r="W778" s="119"/>
      <c r="X778" s="119"/>
      <c r="Y778" s="119"/>
      <c r="Z778" s="23"/>
      <c r="AA778" s="119"/>
      <c r="AB778" s="337"/>
      <c r="AC778" s="115"/>
      <c r="AD778" s="102"/>
      <c r="AE778" s="4"/>
      <c r="AF778" s="103"/>
      <c r="AG778" s="104"/>
      <c r="AH778" s="105"/>
      <c r="AI778" s="106"/>
      <c r="AJ778" s="109"/>
      <c r="AK778" s="111"/>
      <c r="AL778" s="338"/>
      <c r="AM778" s="339"/>
      <c r="AN778" s="340"/>
      <c r="AO778" s="101"/>
      <c r="AP778" s="445"/>
      <c r="AQ778" s="101"/>
      <c r="AR778" s="115"/>
      <c r="AS778" s="341"/>
      <c r="AT778" s="115"/>
      <c r="AU778" s="341"/>
      <c r="AV778" s="115"/>
      <c r="AW778" s="341"/>
      <c r="AX778" s="115"/>
      <c r="AY778" s="341"/>
      <c r="AZ778" s="119"/>
      <c r="CD778" s="119"/>
    </row>
    <row r="779" ht="21.0" customHeight="1">
      <c r="A779" s="119"/>
      <c r="B779" s="90"/>
      <c r="C779" s="119"/>
      <c r="D779" s="332"/>
      <c r="E779" s="90"/>
      <c r="F779" s="92"/>
      <c r="G779" s="92"/>
      <c r="H779" s="92"/>
      <c r="I779" s="119"/>
      <c r="J779" s="119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119"/>
      <c r="V779" s="119"/>
      <c r="W779" s="119"/>
      <c r="X779" s="119"/>
      <c r="Y779" s="119"/>
      <c r="Z779" s="23"/>
      <c r="AA779" s="119"/>
      <c r="AB779" s="337"/>
      <c r="AC779" s="115"/>
      <c r="AD779" s="102"/>
      <c r="AE779" s="4"/>
      <c r="AF779" s="103"/>
      <c r="AG779" s="104"/>
      <c r="AH779" s="105"/>
      <c r="AI779" s="106"/>
      <c r="AJ779" s="109"/>
      <c r="AK779" s="111"/>
      <c r="AL779" s="338"/>
      <c r="AM779" s="339"/>
      <c r="AN779" s="340"/>
      <c r="AO779" s="101"/>
      <c r="AP779" s="445"/>
      <c r="AQ779" s="101"/>
      <c r="AR779" s="115"/>
      <c r="AS779" s="341"/>
      <c r="AT779" s="115"/>
      <c r="AU779" s="341"/>
      <c r="AV779" s="115"/>
      <c r="AW779" s="341"/>
      <c r="AX779" s="115"/>
      <c r="AY779" s="341"/>
      <c r="AZ779" s="119"/>
      <c r="CD779" s="119"/>
    </row>
    <row r="780" ht="21.0" customHeight="1">
      <c r="A780" s="119"/>
      <c r="B780" s="90"/>
      <c r="C780" s="119"/>
      <c r="D780" s="332"/>
      <c r="E780" s="90"/>
      <c r="F780" s="92"/>
      <c r="G780" s="92"/>
      <c r="H780" s="92"/>
      <c r="I780" s="119"/>
      <c r="J780" s="119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119"/>
      <c r="V780" s="119"/>
      <c r="W780" s="119"/>
      <c r="X780" s="119"/>
      <c r="Y780" s="119"/>
      <c r="Z780" s="23"/>
      <c r="AA780" s="119"/>
      <c r="AB780" s="337"/>
      <c r="AC780" s="115"/>
      <c r="AD780" s="102"/>
      <c r="AE780" s="4"/>
      <c r="AF780" s="103"/>
      <c r="AG780" s="104"/>
      <c r="AH780" s="105"/>
      <c r="AI780" s="106"/>
      <c r="AJ780" s="109"/>
      <c r="AK780" s="111"/>
      <c r="AL780" s="338"/>
      <c r="AM780" s="339"/>
      <c r="AN780" s="340"/>
      <c r="AO780" s="101"/>
      <c r="AP780" s="445"/>
      <c r="AQ780" s="101"/>
      <c r="AR780" s="115"/>
      <c r="AS780" s="341"/>
      <c r="AT780" s="115"/>
      <c r="AU780" s="341"/>
      <c r="AV780" s="115"/>
      <c r="AW780" s="341"/>
      <c r="AX780" s="115"/>
      <c r="AY780" s="341"/>
      <c r="AZ780" s="119"/>
      <c r="CD780" s="119"/>
    </row>
    <row r="781" ht="21.0" customHeight="1">
      <c r="A781" s="119"/>
      <c r="B781" s="90"/>
      <c r="C781" s="119"/>
      <c r="D781" s="332"/>
      <c r="E781" s="90"/>
      <c r="F781" s="92"/>
      <c r="G781" s="92"/>
      <c r="H781" s="92"/>
      <c r="I781" s="119"/>
      <c r="J781" s="119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119"/>
      <c r="V781" s="119"/>
      <c r="W781" s="119"/>
      <c r="X781" s="119"/>
      <c r="Y781" s="119"/>
      <c r="Z781" s="23"/>
      <c r="AA781" s="119"/>
      <c r="AB781" s="337"/>
      <c r="AC781" s="115"/>
      <c r="AD781" s="102"/>
      <c r="AE781" s="4"/>
      <c r="AF781" s="103"/>
      <c r="AG781" s="104"/>
      <c r="AH781" s="105"/>
      <c r="AI781" s="106"/>
      <c r="AJ781" s="109"/>
      <c r="AK781" s="111"/>
      <c r="AL781" s="338"/>
      <c r="AM781" s="339"/>
      <c r="AN781" s="340"/>
      <c r="AO781" s="101"/>
      <c r="AP781" s="445"/>
      <c r="AQ781" s="101"/>
      <c r="AR781" s="115"/>
      <c r="AS781" s="341"/>
      <c r="AT781" s="115"/>
      <c r="AU781" s="341"/>
      <c r="AV781" s="115"/>
      <c r="AW781" s="341"/>
      <c r="AX781" s="115"/>
      <c r="AY781" s="341"/>
      <c r="AZ781" s="119"/>
      <c r="CD781" s="119"/>
    </row>
    <row r="782" ht="21.0" customHeight="1">
      <c r="A782" s="119"/>
      <c r="B782" s="90"/>
      <c r="C782" s="119"/>
      <c r="D782" s="332"/>
      <c r="E782" s="90"/>
      <c r="F782" s="92"/>
      <c r="G782" s="92"/>
      <c r="H782" s="92"/>
      <c r="I782" s="119"/>
      <c r="J782" s="119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119"/>
      <c r="V782" s="119"/>
      <c r="W782" s="119"/>
      <c r="X782" s="119"/>
      <c r="Y782" s="119"/>
      <c r="Z782" s="23"/>
      <c r="AA782" s="119"/>
      <c r="AB782" s="337"/>
      <c r="AC782" s="115"/>
      <c r="AD782" s="102"/>
      <c r="AE782" s="4"/>
      <c r="AF782" s="103"/>
      <c r="AG782" s="104"/>
      <c r="AH782" s="105"/>
      <c r="AI782" s="106"/>
      <c r="AJ782" s="109"/>
      <c r="AK782" s="111"/>
      <c r="AL782" s="338"/>
      <c r="AM782" s="339"/>
      <c r="AN782" s="340"/>
      <c r="AO782" s="101"/>
      <c r="AP782" s="445"/>
      <c r="AQ782" s="101"/>
      <c r="AR782" s="115"/>
      <c r="AS782" s="341"/>
      <c r="AT782" s="115"/>
      <c r="AU782" s="341"/>
      <c r="AV782" s="115"/>
      <c r="AW782" s="341"/>
      <c r="AX782" s="115"/>
      <c r="AY782" s="341"/>
      <c r="AZ782" s="119"/>
      <c r="CD782" s="119"/>
    </row>
    <row r="783" ht="21.0" customHeight="1">
      <c r="A783" s="119"/>
      <c r="B783" s="90"/>
      <c r="C783" s="119"/>
      <c r="D783" s="332"/>
      <c r="E783" s="90"/>
      <c r="F783" s="92"/>
      <c r="G783" s="92"/>
      <c r="H783" s="92"/>
      <c r="I783" s="119"/>
      <c r="J783" s="119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119"/>
      <c r="V783" s="119"/>
      <c r="W783" s="119"/>
      <c r="X783" s="119"/>
      <c r="Y783" s="119"/>
      <c r="Z783" s="23"/>
      <c r="AA783" s="119"/>
      <c r="AB783" s="337"/>
      <c r="AC783" s="115"/>
      <c r="AD783" s="102"/>
      <c r="AE783" s="4"/>
      <c r="AF783" s="103"/>
      <c r="AG783" s="104"/>
      <c r="AH783" s="105"/>
      <c r="AI783" s="106"/>
      <c r="AJ783" s="109"/>
      <c r="AK783" s="111"/>
      <c r="AL783" s="338"/>
      <c r="AM783" s="339"/>
      <c r="AN783" s="340"/>
      <c r="AO783" s="101"/>
      <c r="AP783" s="445"/>
      <c r="AQ783" s="101"/>
      <c r="AR783" s="115"/>
      <c r="AS783" s="341"/>
      <c r="AT783" s="115"/>
      <c r="AU783" s="341"/>
      <c r="AV783" s="115"/>
      <c r="AW783" s="341"/>
      <c r="AX783" s="115"/>
      <c r="AY783" s="341"/>
      <c r="AZ783" s="119"/>
      <c r="CD783" s="119"/>
    </row>
    <row r="784" ht="21.0" customHeight="1">
      <c r="A784" s="119"/>
      <c r="B784" s="90"/>
      <c r="C784" s="119"/>
      <c r="D784" s="332"/>
      <c r="E784" s="90"/>
      <c r="F784" s="92"/>
      <c r="G784" s="92"/>
      <c r="H784" s="92"/>
      <c r="I784" s="119"/>
      <c r="J784" s="119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119"/>
      <c r="V784" s="119"/>
      <c r="W784" s="119"/>
      <c r="X784" s="119"/>
      <c r="Y784" s="119"/>
      <c r="Z784" s="23"/>
      <c r="AA784" s="119"/>
      <c r="AB784" s="337"/>
      <c r="AC784" s="115"/>
      <c r="AD784" s="102"/>
      <c r="AE784" s="4"/>
      <c r="AF784" s="103"/>
      <c r="AG784" s="104"/>
      <c r="AH784" s="105"/>
      <c r="AI784" s="106"/>
      <c r="AJ784" s="109"/>
      <c r="AK784" s="111"/>
      <c r="AL784" s="338"/>
      <c r="AM784" s="339"/>
      <c r="AN784" s="340"/>
      <c r="AO784" s="101"/>
      <c r="AP784" s="445"/>
      <c r="AQ784" s="101"/>
      <c r="AR784" s="115"/>
      <c r="AS784" s="341"/>
      <c r="AT784" s="115"/>
      <c r="AU784" s="341"/>
      <c r="AV784" s="115"/>
      <c r="AW784" s="341"/>
      <c r="AX784" s="115"/>
      <c r="AY784" s="341"/>
      <c r="AZ784" s="119"/>
      <c r="CD784" s="119"/>
    </row>
    <row r="785" ht="21.0" customHeight="1">
      <c r="A785" s="119"/>
      <c r="B785" s="90"/>
      <c r="C785" s="119"/>
      <c r="D785" s="332"/>
      <c r="E785" s="90"/>
      <c r="F785" s="92"/>
      <c r="G785" s="92"/>
      <c r="H785" s="92"/>
      <c r="I785" s="119"/>
      <c r="J785" s="119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119"/>
      <c r="V785" s="119"/>
      <c r="W785" s="119"/>
      <c r="X785" s="119"/>
      <c r="Y785" s="119"/>
      <c r="Z785" s="23"/>
      <c r="AA785" s="119"/>
      <c r="AB785" s="337"/>
      <c r="AC785" s="115"/>
      <c r="AD785" s="102"/>
      <c r="AE785" s="4"/>
      <c r="AF785" s="103"/>
      <c r="AG785" s="104"/>
      <c r="AH785" s="105"/>
      <c r="AI785" s="106"/>
      <c r="AJ785" s="109"/>
      <c r="AK785" s="111"/>
      <c r="AL785" s="338"/>
      <c r="AM785" s="339"/>
      <c r="AN785" s="340"/>
      <c r="AO785" s="101"/>
      <c r="AP785" s="445"/>
      <c r="AQ785" s="101"/>
      <c r="AR785" s="115"/>
      <c r="AS785" s="341"/>
      <c r="AT785" s="115"/>
      <c r="AU785" s="341"/>
      <c r="AV785" s="115"/>
      <c r="AW785" s="341"/>
      <c r="AX785" s="115"/>
      <c r="AY785" s="341"/>
      <c r="AZ785" s="119"/>
      <c r="CD785" s="119"/>
    </row>
    <row r="786" ht="21.0" customHeight="1">
      <c r="A786" s="119"/>
      <c r="B786" s="90"/>
      <c r="C786" s="119"/>
      <c r="D786" s="332"/>
      <c r="E786" s="90"/>
      <c r="F786" s="92"/>
      <c r="G786" s="92"/>
      <c r="H786" s="92"/>
      <c r="I786" s="119"/>
      <c r="J786" s="119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119"/>
      <c r="V786" s="119"/>
      <c r="W786" s="119"/>
      <c r="X786" s="119"/>
      <c r="Y786" s="119"/>
      <c r="Z786" s="23"/>
      <c r="AA786" s="119"/>
      <c r="AB786" s="337"/>
      <c r="AC786" s="115"/>
      <c r="AD786" s="102"/>
      <c r="AE786" s="4"/>
      <c r="AF786" s="103"/>
      <c r="AG786" s="104"/>
      <c r="AH786" s="105"/>
      <c r="AI786" s="106"/>
      <c r="AJ786" s="109"/>
      <c r="AK786" s="111"/>
      <c r="AL786" s="338"/>
      <c r="AM786" s="339"/>
      <c r="AN786" s="340"/>
      <c r="AO786" s="101"/>
      <c r="AP786" s="445"/>
      <c r="AQ786" s="101"/>
      <c r="AR786" s="115"/>
      <c r="AS786" s="341"/>
      <c r="AT786" s="115"/>
      <c r="AU786" s="341"/>
      <c r="AV786" s="115"/>
      <c r="AW786" s="341"/>
      <c r="AX786" s="115"/>
      <c r="AY786" s="341"/>
      <c r="AZ786" s="119"/>
      <c r="CD786" s="119"/>
    </row>
    <row r="787" ht="21.0" customHeight="1">
      <c r="A787" s="119"/>
      <c r="B787" s="90"/>
      <c r="C787" s="119"/>
      <c r="D787" s="332"/>
      <c r="E787" s="90"/>
      <c r="F787" s="92"/>
      <c r="G787" s="92"/>
      <c r="H787" s="92"/>
      <c r="I787" s="119"/>
      <c r="J787" s="119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119"/>
      <c r="V787" s="119"/>
      <c r="W787" s="119"/>
      <c r="X787" s="119"/>
      <c r="Y787" s="119"/>
      <c r="Z787" s="23"/>
      <c r="AA787" s="119"/>
      <c r="AB787" s="337"/>
      <c r="AC787" s="115"/>
      <c r="AD787" s="102"/>
      <c r="AE787" s="4"/>
      <c r="AF787" s="103"/>
      <c r="AG787" s="104"/>
      <c r="AH787" s="105"/>
      <c r="AI787" s="106"/>
      <c r="AJ787" s="109"/>
      <c r="AK787" s="111"/>
      <c r="AL787" s="338"/>
      <c r="AM787" s="339"/>
      <c r="AN787" s="340"/>
      <c r="AO787" s="101"/>
      <c r="AP787" s="445"/>
      <c r="AQ787" s="101"/>
      <c r="AR787" s="115"/>
      <c r="AS787" s="341"/>
      <c r="AT787" s="115"/>
      <c r="AU787" s="341"/>
      <c r="AV787" s="115"/>
      <c r="AW787" s="341"/>
      <c r="AX787" s="115"/>
      <c r="AY787" s="341"/>
      <c r="AZ787" s="119"/>
      <c r="CD787" s="119"/>
    </row>
    <row r="788" ht="21.0" customHeight="1">
      <c r="A788" s="119"/>
      <c r="B788" s="90"/>
      <c r="C788" s="119"/>
      <c r="D788" s="332"/>
      <c r="E788" s="90"/>
      <c r="F788" s="92"/>
      <c r="G788" s="92"/>
      <c r="H788" s="92"/>
      <c r="I788" s="119"/>
      <c r="J788" s="119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119"/>
      <c r="V788" s="119"/>
      <c r="W788" s="119"/>
      <c r="X788" s="119"/>
      <c r="Y788" s="119"/>
      <c r="Z788" s="23"/>
      <c r="AA788" s="119"/>
      <c r="AB788" s="337"/>
      <c r="AC788" s="115"/>
      <c r="AD788" s="102"/>
      <c r="AE788" s="4"/>
      <c r="AF788" s="103"/>
      <c r="AG788" s="104"/>
      <c r="AH788" s="105"/>
      <c r="AI788" s="106"/>
      <c r="AJ788" s="109"/>
      <c r="AK788" s="111"/>
      <c r="AL788" s="338"/>
      <c r="AM788" s="339"/>
      <c r="AN788" s="340"/>
      <c r="AO788" s="101"/>
      <c r="AP788" s="445"/>
      <c r="AQ788" s="101"/>
      <c r="AR788" s="115"/>
      <c r="AS788" s="341"/>
      <c r="AT788" s="115"/>
      <c r="AU788" s="341"/>
      <c r="AV788" s="115"/>
      <c r="AW788" s="341"/>
      <c r="AX788" s="115"/>
      <c r="AY788" s="341"/>
      <c r="AZ788" s="119"/>
      <c r="CD788" s="119"/>
    </row>
    <row r="789" ht="21.0" customHeight="1">
      <c r="A789" s="119"/>
      <c r="B789" s="90"/>
      <c r="C789" s="119"/>
      <c r="D789" s="332"/>
      <c r="E789" s="90"/>
      <c r="F789" s="92"/>
      <c r="G789" s="92"/>
      <c r="H789" s="92"/>
      <c r="I789" s="119"/>
      <c r="J789" s="119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119"/>
      <c r="V789" s="119"/>
      <c r="W789" s="119"/>
      <c r="X789" s="119"/>
      <c r="Y789" s="119"/>
      <c r="Z789" s="23"/>
      <c r="AA789" s="119"/>
      <c r="AB789" s="337"/>
      <c r="AC789" s="115"/>
      <c r="AD789" s="102"/>
      <c r="AE789" s="4"/>
      <c r="AF789" s="103"/>
      <c r="AG789" s="104"/>
      <c r="AH789" s="105"/>
      <c r="AI789" s="106"/>
      <c r="AJ789" s="109"/>
      <c r="AK789" s="111"/>
      <c r="AL789" s="338"/>
      <c r="AM789" s="339"/>
      <c r="AN789" s="340"/>
      <c r="AO789" s="101"/>
      <c r="AP789" s="445"/>
      <c r="AQ789" s="101"/>
      <c r="AR789" s="115"/>
      <c r="AS789" s="341"/>
      <c r="AT789" s="115"/>
      <c r="AU789" s="341"/>
      <c r="AV789" s="115"/>
      <c r="AW789" s="341"/>
      <c r="AX789" s="115"/>
      <c r="AY789" s="341"/>
      <c r="AZ789" s="119"/>
      <c r="CD789" s="119"/>
    </row>
    <row r="790" ht="21.0" customHeight="1">
      <c r="A790" s="119"/>
      <c r="B790" s="90"/>
      <c r="C790" s="119"/>
      <c r="D790" s="332"/>
      <c r="E790" s="90"/>
      <c r="F790" s="92"/>
      <c r="G790" s="92"/>
      <c r="H790" s="92"/>
      <c r="I790" s="119"/>
      <c r="J790" s="119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119"/>
      <c r="V790" s="119"/>
      <c r="W790" s="119"/>
      <c r="X790" s="119"/>
      <c r="Y790" s="119"/>
      <c r="Z790" s="23"/>
      <c r="AA790" s="119"/>
      <c r="AB790" s="337"/>
      <c r="AC790" s="115"/>
      <c r="AD790" s="102"/>
      <c r="AE790" s="4"/>
      <c r="AF790" s="103"/>
      <c r="AG790" s="104"/>
      <c r="AH790" s="105"/>
      <c r="AI790" s="106"/>
      <c r="AJ790" s="109"/>
      <c r="AK790" s="111"/>
      <c r="AL790" s="338"/>
      <c r="AM790" s="339"/>
      <c r="AN790" s="340"/>
      <c r="AO790" s="101"/>
      <c r="AP790" s="445"/>
      <c r="AQ790" s="101"/>
      <c r="AR790" s="115"/>
      <c r="AS790" s="341"/>
      <c r="AT790" s="115"/>
      <c r="AU790" s="341"/>
      <c r="AV790" s="115"/>
      <c r="AW790" s="341"/>
      <c r="AX790" s="115"/>
      <c r="AY790" s="341"/>
      <c r="AZ790" s="119"/>
      <c r="CD790" s="119"/>
    </row>
    <row r="791" ht="21.0" customHeight="1">
      <c r="A791" s="119"/>
      <c r="B791" s="90"/>
      <c r="C791" s="119"/>
      <c r="D791" s="332"/>
      <c r="E791" s="90"/>
      <c r="F791" s="92"/>
      <c r="G791" s="92"/>
      <c r="H791" s="92"/>
      <c r="I791" s="119"/>
      <c r="J791" s="119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119"/>
      <c r="V791" s="119"/>
      <c r="W791" s="119"/>
      <c r="X791" s="119"/>
      <c r="Y791" s="119"/>
      <c r="Z791" s="23"/>
      <c r="AA791" s="119"/>
      <c r="AB791" s="337"/>
      <c r="AC791" s="115"/>
      <c r="AD791" s="102"/>
      <c r="AE791" s="4"/>
      <c r="AF791" s="103"/>
      <c r="AG791" s="104"/>
      <c r="AH791" s="105"/>
      <c r="AI791" s="106"/>
      <c r="AJ791" s="109"/>
      <c r="AK791" s="111"/>
      <c r="AL791" s="338"/>
      <c r="AM791" s="339"/>
      <c r="AN791" s="340"/>
      <c r="AO791" s="101"/>
      <c r="AP791" s="445"/>
      <c r="AQ791" s="101"/>
      <c r="AR791" s="115"/>
      <c r="AS791" s="341"/>
      <c r="AT791" s="115"/>
      <c r="AU791" s="341"/>
      <c r="AV791" s="115"/>
      <c r="AW791" s="341"/>
      <c r="AX791" s="115"/>
      <c r="AY791" s="341"/>
      <c r="AZ791" s="119"/>
      <c r="CD791" s="119"/>
    </row>
    <row r="792" ht="21.0" customHeight="1">
      <c r="A792" s="119"/>
      <c r="B792" s="90"/>
      <c r="C792" s="119"/>
      <c r="D792" s="332"/>
      <c r="E792" s="90"/>
      <c r="F792" s="92"/>
      <c r="G792" s="92"/>
      <c r="H792" s="92"/>
      <c r="I792" s="119"/>
      <c r="J792" s="119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119"/>
      <c r="V792" s="119"/>
      <c r="W792" s="119"/>
      <c r="X792" s="119"/>
      <c r="Y792" s="119"/>
      <c r="Z792" s="23"/>
      <c r="AA792" s="119"/>
      <c r="AB792" s="337"/>
      <c r="AC792" s="115"/>
      <c r="AD792" s="102"/>
      <c r="AE792" s="4"/>
      <c r="AF792" s="103"/>
      <c r="AG792" s="104"/>
      <c r="AH792" s="105"/>
      <c r="AI792" s="106"/>
      <c r="AJ792" s="109"/>
      <c r="AK792" s="111"/>
      <c r="AL792" s="338"/>
      <c r="AM792" s="339"/>
      <c r="AN792" s="340"/>
      <c r="AO792" s="101"/>
      <c r="AP792" s="445"/>
      <c r="AQ792" s="101"/>
      <c r="AR792" s="115"/>
      <c r="AS792" s="341"/>
      <c r="AT792" s="115"/>
      <c r="AU792" s="341"/>
      <c r="AV792" s="115"/>
      <c r="AW792" s="341"/>
      <c r="AX792" s="115"/>
      <c r="AY792" s="341"/>
      <c r="AZ792" s="119"/>
      <c r="CD792" s="119"/>
    </row>
    <row r="793" ht="21.0" customHeight="1">
      <c r="A793" s="119"/>
      <c r="B793" s="90"/>
      <c r="C793" s="119"/>
      <c r="D793" s="332"/>
      <c r="E793" s="90"/>
      <c r="F793" s="92"/>
      <c r="G793" s="92"/>
      <c r="H793" s="92"/>
      <c r="I793" s="119"/>
      <c r="J793" s="119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119"/>
      <c r="V793" s="119"/>
      <c r="W793" s="119"/>
      <c r="X793" s="119"/>
      <c r="Y793" s="119"/>
      <c r="Z793" s="23"/>
      <c r="AA793" s="119"/>
      <c r="AB793" s="337"/>
      <c r="AC793" s="115"/>
      <c r="AD793" s="102"/>
      <c r="AE793" s="4"/>
      <c r="AF793" s="103"/>
      <c r="AG793" s="104"/>
      <c r="AH793" s="105"/>
      <c r="AI793" s="106"/>
      <c r="AJ793" s="109"/>
      <c r="AK793" s="111"/>
      <c r="AL793" s="338"/>
      <c r="AM793" s="339"/>
      <c r="AN793" s="340"/>
      <c r="AO793" s="101"/>
      <c r="AP793" s="445"/>
      <c r="AQ793" s="101"/>
      <c r="AR793" s="115"/>
      <c r="AS793" s="341"/>
      <c r="AT793" s="115"/>
      <c r="AU793" s="341"/>
      <c r="AV793" s="115"/>
      <c r="AW793" s="341"/>
      <c r="AX793" s="115"/>
      <c r="AY793" s="341"/>
      <c r="AZ793" s="119"/>
      <c r="CD793" s="119"/>
    </row>
    <row r="794" ht="21.0" customHeight="1">
      <c r="A794" s="119"/>
      <c r="B794" s="90"/>
      <c r="C794" s="119"/>
      <c r="D794" s="332"/>
      <c r="E794" s="90"/>
      <c r="F794" s="92"/>
      <c r="G794" s="92"/>
      <c r="H794" s="92"/>
      <c r="I794" s="119"/>
      <c r="J794" s="119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119"/>
      <c r="V794" s="119"/>
      <c r="W794" s="119"/>
      <c r="X794" s="119"/>
      <c r="Y794" s="119"/>
      <c r="Z794" s="23"/>
      <c r="AA794" s="119"/>
      <c r="AB794" s="337"/>
      <c r="AC794" s="115"/>
      <c r="AD794" s="102"/>
      <c r="AE794" s="4"/>
      <c r="AF794" s="103"/>
      <c r="AG794" s="104"/>
      <c r="AH794" s="105"/>
      <c r="AI794" s="106"/>
      <c r="AJ794" s="109"/>
      <c r="AK794" s="111"/>
      <c r="AL794" s="338"/>
      <c r="AM794" s="339"/>
      <c r="AN794" s="340"/>
      <c r="AO794" s="101"/>
      <c r="AP794" s="445"/>
      <c r="AQ794" s="101"/>
      <c r="AR794" s="115"/>
      <c r="AS794" s="341"/>
      <c r="AT794" s="115"/>
      <c r="AU794" s="341"/>
      <c r="AV794" s="115"/>
      <c r="AW794" s="341"/>
      <c r="AX794" s="115"/>
      <c r="AY794" s="341"/>
      <c r="AZ794" s="119"/>
      <c r="CD794" s="119"/>
    </row>
    <row r="795" ht="21.0" customHeight="1">
      <c r="A795" s="119"/>
      <c r="B795" s="90"/>
      <c r="C795" s="119"/>
      <c r="D795" s="332"/>
      <c r="E795" s="90"/>
      <c r="F795" s="92"/>
      <c r="G795" s="92"/>
      <c r="H795" s="92"/>
      <c r="I795" s="119"/>
      <c r="J795" s="119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119"/>
      <c r="V795" s="119"/>
      <c r="W795" s="119"/>
      <c r="X795" s="119"/>
      <c r="Y795" s="119"/>
      <c r="Z795" s="23"/>
      <c r="AA795" s="119"/>
      <c r="AB795" s="337"/>
      <c r="AC795" s="115"/>
      <c r="AD795" s="102"/>
      <c r="AE795" s="4"/>
      <c r="AF795" s="103"/>
      <c r="AG795" s="104"/>
      <c r="AH795" s="105"/>
      <c r="AI795" s="106"/>
      <c r="AJ795" s="109"/>
      <c r="AK795" s="111"/>
      <c r="AL795" s="338"/>
      <c r="AM795" s="339"/>
      <c r="AN795" s="340"/>
      <c r="AO795" s="101"/>
      <c r="AP795" s="445"/>
      <c r="AQ795" s="101"/>
      <c r="AR795" s="115"/>
      <c r="AS795" s="341"/>
      <c r="AT795" s="115"/>
      <c r="AU795" s="341"/>
      <c r="AV795" s="115"/>
      <c r="AW795" s="341"/>
      <c r="AX795" s="115"/>
      <c r="AY795" s="341"/>
      <c r="AZ795" s="119"/>
      <c r="CD795" s="119"/>
    </row>
    <row r="796" ht="21.0" customHeight="1">
      <c r="A796" s="119"/>
      <c r="B796" s="90"/>
      <c r="C796" s="119"/>
      <c r="D796" s="332"/>
      <c r="E796" s="90"/>
      <c r="F796" s="92"/>
      <c r="G796" s="92"/>
      <c r="H796" s="92"/>
      <c r="I796" s="119"/>
      <c r="J796" s="119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119"/>
      <c r="V796" s="119"/>
      <c r="W796" s="119"/>
      <c r="X796" s="119"/>
      <c r="Y796" s="119"/>
      <c r="Z796" s="23"/>
      <c r="AA796" s="119"/>
      <c r="AB796" s="337"/>
      <c r="AC796" s="115"/>
      <c r="AD796" s="102"/>
      <c r="AE796" s="4"/>
      <c r="AF796" s="103"/>
      <c r="AG796" s="104"/>
      <c r="AH796" s="105"/>
      <c r="AI796" s="106"/>
      <c r="AJ796" s="109"/>
      <c r="AK796" s="111"/>
      <c r="AL796" s="338"/>
      <c r="AM796" s="339"/>
      <c r="AN796" s="340"/>
      <c r="AO796" s="101"/>
      <c r="AP796" s="445"/>
      <c r="AQ796" s="101"/>
      <c r="AR796" s="115"/>
      <c r="AS796" s="341"/>
      <c r="AT796" s="115"/>
      <c r="AU796" s="341"/>
      <c r="AV796" s="115"/>
      <c r="AW796" s="341"/>
      <c r="AX796" s="115"/>
      <c r="AY796" s="341"/>
      <c r="AZ796" s="119"/>
      <c r="CD796" s="119"/>
    </row>
    <row r="797" ht="21.0" customHeight="1">
      <c r="A797" s="119"/>
      <c r="B797" s="90"/>
      <c r="C797" s="119"/>
      <c r="D797" s="332"/>
      <c r="E797" s="90"/>
      <c r="F797" s="92"/>
      <c r="G797" s="92"/>
      <c r="H797" s="92"/>
      <c r="I797" s="119"/>
      <c r="J797" s="119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119"/>
      <c r="V797" s="119"/>
      <c r="W797" s="119"/>
      <c r="X797" s="119"/>
      <c r="Y797" s="119"/>
      <c r="Z797" s="23"/>
      <c r="AA797" s="119"/>
      <c r="AB797" s="337"/>
      <c r="AC797" s="115"/>
      <c r="AD797" s="102"/>
      <c r="AE797" s="4"/>
      <c r="AF797" s="103"/>
      <c r="AG797" s="104"/>
      <c r="AH797" s="105"/>
      <c r="AI797" s="106"/>
      <c r="AJ797" s="109"/>
      <c r="AK797" s="111"/>
      <c r="AL797" s="338"/>
      <c r="AM797" s="339"/>
      <c r="AN797" s="340"/>
      <c r="AO797" s="101"/>
      <c r="AP797" s="445"/>
      <c r="AQ797" s="101"/>
      <c r="AR797" s="115"/>
      <c r="AS797" s="341"/>
      <c r="AT797" s="115"/>
      <c r="AU797" s="341"/>
      <c r="AV797" s="115"/>
      <c r="AW797" s="341"/>
      <c r="AX797" s="115"/>
      <c r="AY797" s="341"/>
      <c r="AZ797" s="119"/>
      <c r="CD797" s="119"/>
    </row>
    <row r="798" ht="21.0" customHeight="1">
      <c r="A798" s="119"/>
      <c r="B798" s="90"/>
      <c r="C798" s="119"/>
      <c r="D798" s="332"/>
      <c r="E798" s="90"/>
      <c r="F798" s="92"/>
      <c r="G798" s="92"/>
      <c r="H798" s="92"/>
      <c r="I798" s="119"/>
      <c r="J798" s="119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119"/>
      <c r="V798" s="119"/>
      <c r="W798" s="119"/>
      <c r="X798" s="119"/>
      <c r="Y798" s="119"/>
      <c r="Z798" s="23"/>
      <c r="AA798" s="119"/>
      <c r="AB798" s="337"/>
      <c r="AC798" s="115"/>
      <c r="AD798" s="102"/>
      <c r="AE798" s="4"/>
      <c r="AF798" s="103"/>
      <c r="AG798" s="104"/>
      <c r="AH798" s="105"/>
      <c r="AI798" s="106"/>
      <c r="AJ798" s="109"/>
      <c r="AK798" s="111"/>
      <c r="AL798" s="338"/>
      <c r="AM798" s="339"/>
      <c r="AN798" s="340"/>
      <c r="AO798" s="101"/>
      <c r="AP798" s="445"/>
      <c r="AQ798" s="101"/>
      <c r="AR798" s="115"/>
      <c r="AS798" s="341"/>
      <c r="AT798" s="115"/>
      <c r="AU798" s="341"/>
      <c r="AV798" s="115"/>
      <c r="AW798" s="341"/>
      <c r="AX798" s="115"/>
      <c r="AY798" s="341"/>
      <c r="AZ798" s="119"/>
      <c r="CD798" s="119"/>
    </row>
    <row r="799" ht="21.0" customHeight="1">
      <c r="A799" s="119"/>
      <c r="B799" s="90"/>
      <c r="C799" s="119"/>
      <c r="D799" s="332"/>
      <c r="E799" s="90"/>
      <c r="F799" s="92"/>
      <c r="G799" s="92"/>
      <c r="H799" s="92"/>
      <c r="I799" s="119"/>
      <c r="J799" s="119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119"/>
      <c r="V799" s="119"/>
      <c r="W799" s="119"/>
      <c r="X799" s="119"/>
      <c r="Y799" s="119"/>
      <c r="Z799" s="23"/>
      <c r="AA799" s="119"/>
      <c r="AB799" s="337"/>
      <c r="AC799" s="115"/>
      <c r="AD799" s="102"/>
      <c r="AE799" s="4"/>
      <c r="AF799" s="103"/>
      <c r="AG799" s="104"/>
      <c r="AH799" s="105"/>
      <c r="AI799" s="106"/>
      <c r="AJ799" s="109"/>
      <c r="AK799" s="111"/>
      <c r="AL799" s="338"/>
      <c r="AM799" s="339"/>
      <c r="AN799" s="340"/>
      <c r="AO799" s="101"/>
      <c r="AP799" s="445"/>
      <c r="AQ799" s="101"/>
      <c r="AR799" s="115"/>
      <c r="AS799" s="341"/>
      <c r="AT799" s="115"/>
      <c r="AU799" s="341"/>
      <c r="AV799" s="115"/>
      <c r="AW799" s="341"/>
      <c r="AX799" s="115"/>
      <c r="AY799" s="341"/>
      <c r="AZ799" s="119"/>
      <c r="CD799" s="119"/>
    </row>
    <row r="800" ht="21.0" customHeight="1">
      <c r="A800" s="119"/>
      <c r="B800" s="90"/>
      <c r="C800" s="119"/>
      <c r="D800" s="332"/>
      <c r="E800" s="90"/>
      <c r="F800" s="92"/>
      <c r="G800" s="92"/>
      <c r="H800" s="92"/>
      <c r="I800" s="119"/>
      <c r="J800" s="119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119"/>
      <c r="V800" s="119"/>
      <c r="W800" s="119"/>
      <c r="X800" s="119"/>
      <c r="Y800" s="119"/>
      <c r="Z800" s="23"/>
      <c r="AA800" s="119"/>
      <c r="AB800" s="337"/>
      <c r="AC800" s="115"/>
      <c r="AD800" s="102"/>
      <c r="AE800" s="4"/>
      <c r="AF800" s="103"/>
      <c r="AG800" s="104"/>
      <c r="AH800" s="105"/>
      <c r="AI800" s="106"/>
      <c r="AJ800" s="109"/>
      <c r="AK800" s="111"/>
      <c r="AL800" s="338"/>
      <c r="AM800" s="339"/>
      <c r="AN800" s="340"/>
      <c r="AO800" s="101"/>
      <c r="AP800" s="445"/>
      <c r="AQ800" s="101"/>
      <c r="AR800" s="115"/>
      <c r="AS800" s="341"/>
      <c r="AT800" s="115"/>
      <c r="AU800" s="341"/>
      <c r="AV800" s="115"/>
      <c r="AW800" s="341"/>
      <c r="AX800" s="115"/>
      <c r="AY800" s="341"/>
      <c r="AZ800" s="119"/>
      <c r="CD800" s="119"/>
    </row>
    <row r="801" ht="21.0" customHeight="1">
      <c r="A801" s="119"/>
      <c r="B801" s="90"/>
      <c r="C801" s="119"/>
      <c r="D801" s="332"/>
      <c r="E801" s="90"/>
      <c r="F801" s="92"/>
      <c r="G801" s="92"/>
      <c r="H801" s="92"/>
      <c r="I801" s="119"/>
      <c r="J801" s="119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119"/>
      <c r="V801" s="119"/>
      <c r="W801" s="119"/>
      <c r="X801" s="119"/>
      <c r="Y801" s="119"/>
      <c r="Z801" s="23"/>
      <c r="AA801" s="119"/>
      <c r="AB801" s="337"/>
      <c r="AC801" s="115"/>
      <c r="AD801" s="102"/>
      <c r="AE801" s="4"/>
      <c r="AF801" s="103"/>
      <c r="AG801" s="104"/>
      <c r="AH801" s="105"/>
      <c r="AI801" s="106"/>
      <c r="AJ801" s="109"/>
      <c r="AK801" s="111"/>
      <c r="AL801" s="338"/>
      <c r="AM801" s="339"/>
      <c r="AN801" s="340"/>
      <c r="AO801" s="101"/>
      <c r="AP801" s="445"/>
      <c r="AQ801" s="101"/>
      <c r="AR801" s="115"/>
      <c r="AS801" s="341"/>
      <c r="AT801" s="115"/>
      <c r="AU801" s="341"/>
      <c r="AV801" s="115"/>
      <c r="AW801" s="341"/>
      <c r="AX801" s="115"/>
      <c r="AY801" s="341"/>
      <c r="AZ801" s="119"/>
      <c r="CD801" s="119"/>
    </row>
    <row r="802" ht="21.0" customHeight="1">
      <c r="A802" s="119"/>
      <c r="B802" s="90"/>
      <c r="C802" s="119"/>
      <c r="D802" s="332"/>
      <c r="E802" s="90"/>
      <c r="F802" s="92"/>
      <c r="G802" s="92"/>
      <c r="H802" s="92"/>
      <c r="I802" s="119"/>
      <c r="J802" s="119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119"/>
      <c r="V802" s="119"/>
      <c r="W802" s="119"/>
      <c r="X802" s="119"/>
      <c r="Y802" s="119"/>
      <c r="Z802" s="23"/>
      <c r="AA802" s="119"/>
      <c r="AB802" s="337"/>
      <c r="AC802" s="115"/>
      <c r="AD802" s="102"/>
      <c r="AE802" s="4"/>
      <c r="AF802" s="103"/>
      <c r="AG802" s="104"/>
      <c r="AH802" s="105"/>
      <c r="AI802" s="106"/>
      <c r="AJ802" s="109"/>
      <c r="AK802" s="111"/>
      <c r="AL802" s="338"/>
      <c r="AM802" s="339"/>
      <c r="AN802" s="340"/>
      <c r="AO802" s="101"/>
      <c r="AP802" s="445"/>
      <c r="AQ802" s="101"/>
      <c r="AR802" s="115"/>
      <c r="AS802" s="341"/>
      <c r="AT802" s="115"/>
      <c r="AU802" s="341"/>
      <c r="AV802" s="115"/>
      <c r="AW802" s="341"/>
      <c r="AX802" s="115"/>
      <c r="AY802" s="341"/>
      <c r="AZ802" s="119"/>
      <c r="CD802" s="119"/>
    </row>
    <row r="803" ht="21.0" customHeight="1">
      <c r="A803" s="119"/>
      <c r="B803" s="90"/>
      <c r="C803" s="119"/>
      <c r="D803" s="332"/>
      <c r="E803" s="90"/>
      <c r="F803" s="92"/>
      <c r="G803" s="92"/>
      <c r="H803" s="92"/>
      <c r="I803" s="119"/>
      <c r="J803" s="119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119"/>
      <c r="V803" s="119"/>
      <c r="W803" s="119"/>
      <c r="X803" s="119"/>
      <c r="Y803" s="119"/>
      <c r="Z803" s="23"/>
      <c r="AA803" s="119"/>
      <c r="AB803" s="337"/>
      <c r="AC803" s="115"/>
      <c r="AD803" s="102"/>
      <c r="AE803" s="4"/>
      <c r="AF803" s="103"/>
      <c r="AG803" s="104"/>
      <c r="AH803" s="105"/>
      <c r="AI803" s="106"/>
      <c r="AJ803" s="109"/>
      <c r="AK803" s="111"/>
      <c r="AL803" s="338"/>
      <c r="AM803" s="339"/>
      <c r="AN803" s="340"/>
      <c r="AO803" s="101"/>
      <c r="AP803" s="445"/>
      <c r="AQ803" s="101"/>
      <c r="AR803" s="115"/>
      <c r="AS803" s="341"/>
      <c r="AT803" s="115"/>
      <c r="AU803" s="341"/>
      <c r="AV803" s="115"/>
      <c r="AW803" s="341"/>
      <c r="AX803" s="115"/>
      <c r="AY803" s="341"/>
      <c r="AZ803" s="119"/>
      <c r="CD803" s="119"/>
    </row>
    <row r="804" ht="21.0" customHeight="1">
      <c r="A804" s="119"/>
      <c r="B804" s="90"/>
      <c r="C804" s="119"/>
      <c r="D804" s="332"/>
      <c r="E804" s="90"/>
      <c r="F804" s="92"/>
      <c r="G804" s="92"/>
      <c r="H804" s="92"/>
      <c r="I804" s="119"/>
      <c r="J804" s="119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119"/>
      <c r="V804" s="119"/>
      <c r="W804" s="119"/>
      <c r="X804" s="119"/>
      <c r="Y804" s="119"/>
      <c r="Z804" s="23"/>
      <c r="AA804" s="119"/>
      <c r="AB804" s="337"/>
      <c r="AC804" s="115"/>
      <c r="AD804" s="102"/>
      <c r="AE804" s="4"/>
      <c r="AF804" s="103"/>
      <c r="AG804" s="104"/>
      <c r="AH804" s="105"/>
      <c r="AI804" s="106"/>
      <c r="AJ804" s="109"/>
      <c r="AK804" s="111"/>
      <c r="AL804" s="338"/>
      <c r="AM804" s="339"/>
      <c r="AN804" s="340"/>
      <c r="AO804" s="101"/>
      <c r="AP804" s="445"/>
      <c r="AQ804" s="101"/>
      <c r="AR804" s="115"/>
      <c r="AS804" s="341"/>
      <c r="AT804" s="115"/>
      <c r="AU804" s="341"/>
      <c r="AV804" s="115"/>
      <c r="AW804" s="341"/>
      <c r="AX804" s="115"/>
      <c r="AY804" s="341"/>
      <c r="AZ804" s="119"/>
      <c r="CD804" s="119"/>
    </row>
    <row r="805" ht="21.0" customHeight="1">
      <c r="A805" s="119"/>
      <c r="B805" s="90"/>
      <c r="C805" s="119"/>
      <c r="D805" s="332"/>
      <c r="E805" s="90"/>
      <c r="F805" s="92"/>
      <c r="G805" s="92"/>
      <c r="H805" s="92"/>
      <c r="I805" s="119"/>
      <c r="J805" s="119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119"/>
      <c r="V805" s="119"/>
      <c r="W805" s="119"/>
      <c r="X805" s="119"/>
      <c r="Y805" s="119"/>
      <c r="Z805" s="23"/>
      <c r="AA805" s="119"/>
      <c r="AB805" s="337"/>
      <c r="AC805" s="115"/>
      <c r="AD805" s="102"/>
      <c r="AE805" s="4"/>
      <c r="AF805" s="103"/>
      <c r="AG805" s="104"/>
      <c r="AH805" s="105"/>
      <c r="AI805" s="106"/>
      <c r="AJ805" s="109"/>
      <c r="AK805" s="111"/>
      <c r="AL805" s="338"/>
      <c r="AM805" s="339"/>
      <c r="AN805" s="340"/>
      <c r="AO805" s="101"/>
      <c r="AP805" s="445"/>
      <c r="AQ805" s="101"/>
      <c r="AR805" s="115"/>
      <c r="AS805" s="341"/>
      <c r="AT805" s="115"/>
      <c r="AU805" s="341"/>
      <c r="AV805" s="115"/>
      <c r="AW805" s="341"/>
      <c r="AX805" s="115"/>
      <c r="AY805" s="341"/>
      <c r="AZ805" s="119"/>
      <c r="CD805" s="119"/>
    </row>
    <row r="806" ht="21.0" customHeight="1">
      <c r="A806" s="119"/>
      <c r="B806" s="90"/>
      <c r="C806" s="119"/>
      <c r="D806" s="332"/>
      <c r="E806" s="90"/>
      <c r="F806" s="92"/>
      <c r="G806" s="92"/>
      <c r="H806" s="92"/>
      <c r="I806" s="119"/>
      <c r="J806" s="119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119"/>
      <c r="V806" s="119"/>
      <c r="W806" s="119"/>
      <c r="X806" s="119"/>
      <c r="Y806" s="119"/>
      <c r="Z806" s="23"/>
      <c r="AA806" s="119"/>
      <c r="AB806" s="337"/>
      <c r="AC806" s="115"/>
      <c r="AD806" s="102"/>
      <c r="AE806" s="4"/>
      <c r="AF806" s="103"/>
      <c r="AG806" s="104"/>
      <c r="AH806" s="105"/>
      <c r="AI806" s="106"/>
      <c r="AJ806" s="109"/>
      <c r="AK806" s="111"/>
      <c r="AL806" s="338"/>
      <c r="AM806" s="339"/>
      <c r="AN806" s="340"/>
      <c r="AO806" s="101"/>
      <c r="AP806" s="445"/>
      <c r="AQ806" s="101"/>
      <c r="AR806" s="115"/>
      <c r="AS806" s="341"/>
      <c r="AT806" s="115"/>
      <c r="AU806" s="341"/>
      <c r="AV806" s="115"/>
      <c r="AW806" s="341"/>
      <c r="AX806" s="115"/>
      <c r="AY806" s="341"/>
      <c r="AZ806" s="119"/>
      <c r="CD806" s="119"/>
    </row>
    <row r="807" ht="21.0" customHeight="1">
      <c r="A807" s="119"/>
      <c r="B807" s="90"/>
      <c r="C807" s="119"/>
      <c r="D807" s="332"/>
      <c r="E807" s="90"/>
      <c r="F807" s="92"/>
      <c r="G807" s="92"/>
      <c r="H807" s="92"/>
      <c r="I807" s="119"/>
      <c r="J807" s="119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119"/>
      <c r="V807" s="119"/>
      <c r="W807" s="119"/>
      <c r="X807" s="119"/>
      <c r="Y807" s="119"/>
      <c r="Z807" s="23"/>
      <c r="AA807" s="119"/>
      <c r="AB807" s="337"/>
      <c r="AC807" s="115"/>
      <c r="AD807" s="102"/>
      <c r="AE807" s="4"/>
      <c r="AF807" s="103"/>
      <c r="AG807" s="104"/>
      <c r="AH807" s="105"/>
      <c r="AI807" s="106"/>
      <c r="AJ807" s="109"/>
      <c r="AK807" s="111"/>
      <c r="AL807" s="338"/>
      <c r="AM807" s="339"/>
      <c r="AN807" s="340"/>
      <c r="AO807" s="101"/>
      <c r="AP807" s="445"/>
      <c r="AQ807" s="101"/>
      <c r="AR807" s="115"/>
      <c r="AS807" s="341"/>
      <c r="AT807" s="115"/>
      <c r="AU807" s="341"/>
      <c r="AV807" s="115"/>
      <c r="AW807" s="341"/>
      <c r="AX807" s="115"/>
      <c r="AY807" s="341"/>
      <c r="AZ807" s="119"/>
      <c r="CD807" s="119"/>
    </row>
    <row r="808" ht="21.0" customHeight="1">
      <c r="A808" s="119"/>
      <c r="B808" s="90"/>
      <c r="C808" s="119"/>
      <c r="D808" s="332"/>
      <c r="E808" s="90"/>
      <c r="F808" s="92"/>
      <c r="G808" s="92"/>
      <c r="H808" s="92"/>
      <c r="I808" s="119"/>
      <c r="J808" s="119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119"/>
      <c r="V808" s="119"/>
      <c r="W808" s="119"/>
      <c r="X808" s="119"/>
      <c r="Y808" s="119"/>
      <c r="Z808" s="23"/>
      <c r="AA808" s="119"/>
      <c r="AB808" s="337"/>
      <c r="AC808" s="115"/>
      <c r="AD808" s="102"/>
      <c r="AE808" s="4"/>
      <c r="AF808" s="103"/>
      <c r="AG808" s="104"/>
      <c r="AH808" s="105"/>
      <c r="AI808" s="106"/>
      <c r="AJ808" s="109"/>
      <c r="AK808" s="111"/>
      <c r="AL808" s="338"/>
      <c r="AM808" s="339"/>
      <c r="AN808" s="340"/>
      <c r="AO808" s="101"/>
      <c r="AP808" s="445"/>
      <c r="AQ808" s="101"/>
      <c r="AR808" s="115"/>
      <c r="AS808" s="341"/>
      <c r="AT808" s="115"/>
      <c r="AU808" s="341"/>
      <c r="AV808" s="115"/>
      <c r="AW808" s="341"/>
      <c r="AX808" s="115"/>
      <c r="AY808" s="341"/>
      <c r="AZ808" s="119"/>
      <c r="CD808" s="119"/>
    </row>
    <row r="809" ht="21.0" customHeight="1">
      <c r="A809" s="119"/>
      <c r="B809" s="90"/>
      <c r="C809" s="119"/>
      <c r="D809" s="332"/>
      <c r="E809" s="90"/>
      <c r="F809" s="92"/>
      <c r="G809" s="92"/>
      <c r="H809" s="92"/>
      <c r="I809" s="119"/>
      <c r="J809" s="119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119"/>
      <c r="V809" s="119"/>
      <c r="W809" s="119"/>
      <c r="X809" s="119"/>
      <c r="Y809" s="119"/>
      <c r="Z809" s="23"/>
      <c r="AA809" s="119"/>
      <c r="AB809" s="337"/>
      <c r="AC809" s="115"/>
      <c r="AD809" s="102"/>
      <c r="AE809" s="4"/>
      <c r="AF809" s="103"/>
      <c r="AG809" s="104"/>
      <c r="AH809" s="105"/>
      <c r="AI809" s="106"/>
      <c r="AJ809" s="109"/>
      <c r="AK809" s="111"/>
      <c r="AL809" s="338"/>
      <c r="AM809" s="339"/>
      <c r="AN809" s="340"/>
      <c r="AO809" s="101"/>
      <c r="AP809" s="445"/>
      <c r="AQ809" s="101"/>
      <c r="AR809" s="115"/>
      <c r="AS809" s="341"/>
      <c r="AT809" s="115"/>
      <c r="AU809" s="341"/>
      <c r="AV809" s="115"/>
      <c r="AW809" s="341"/>
      <c r="AX809" s="115"/>
      <c r="AY809" s="341"/>
      <c r="AZ809" s="119"/>
      <c r="CD809" s="119"/>
    </row>
    <row r="810" ht="21.0" customHeight="1">
      <c r="A810" s="119"/>
      <c r="B810" s="90"/>
      <c r="C810" s="119"/>
      <c r="D810" s="332"/>
      <c r="E810" s="90"/>
      <c r="F810" s="92"/>
      <c r="G810" s="92"/>
      <c r="H810" s="92"/>
      <c r="I810" s="119"/>
      <c r="J810" s="119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119"/>
      <c r="V810" s="119"/>
      <c r="W810" s="119"/>
      <c r="X810" s="119"/>
      <c r="Y810" s="119"/>
      <c r="Z810" s="23"/>
      <c r="AA810" s="119"/>
      <c r="AB810" s="337"/>
      <c r="AC810" s="115"/>
      <c r="AD810" s="102"/>
      <c r="AE810" s="4"/>
      <c r="AF810" s="103"/>
      <c r="AG810" s="104"/>
      <c r="AH810" s="105"/>
      <c r="AI810" s="106"/>
      <c r="AJ810" s="109"/>
      <c r="AK810" s="111"/>
      <c r="AL810" s="338"/>
      <c r="AM810" s="339"/>
      <c r="AN810" s="340"/>
      <c r="AO810" s="101"/>
      <c r="AP810" s="445"/>
      <c r="AQ810" s="101"/>
      <c r="AR810" s="115"/>
      <c r="AS810" s="341"/>
      <c r="AT810" s="115"/>
      <c r="AU810" s="341"/>
      <c r="AV810" s="115"/>
      <c r="AW810" s="341"/>
      <c r="AX810" s="115"/>
      <c r="AY810" s="341"/>
      <c r="AZ810" s="119"/>
      <c r="CD810" s="119"/>
    </row>
    <row r="811" ht="21.0" customHeight="1">
      <c r="A811" s="119"/>
      <c r="B811" s="90"/>
      <c r="C811" s="119"/>
      <c r="D811" s="332"/>
      <c r="E811" s="90"/>
      <c r="F811" s="92"/>
      <c r="G811" s="92"/>
      <c r="H811" s="92"/>
      <c r="I811" s="119"/>
      <c r="J811" s="119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119"/>
      <c r="V811" s="119"/>
      <c r="W811" s="119"/>
      <c r="X811" s="119"/>
      <c r="Y811" s="119"/>
      <c r="Z811" s="23"/>
      <c r="AA811" s="119"/>
      <c r="AB811" s="337"/>
      <c r="AC811" s="115"/>
      <c r="AD811" s="102"/>
      <c r="AE811" s="4"/>
      <c r="AF811" s="103"/>
      <c r="AG811" s="104"/>
      <c r="AH811" s="105"/>
      <c r="AI811" s="106"/>
      <c r="AJ811" s="109"/>
      <c r="AK811" s="111"/>
      <c r="AL811" s="338"/>
      <c r="AM811" s="339"/>
      <c r="AN811" s="340"/>
      <c r="AO811" s="101"/>
      <c r="AP811" s="445"/>
      <c r="AQ811" s="101"/>
      <c r="AR811" s="115"/>
      <c r="AS811" s="341"/>
      <c r="AT811" s="115"/>
      <c r="AU811" s="341"/>
      <c r="AV811" s="115"/>
      <c r="AW811" s="341"/>
      <c r="AX811" s="115"/>
      <c r="AY811" s="341"/>
      <c r="AZ811" s="119"/>
      <c r="CD811" s="119"/>
    </row>
    <row r="812" ht="21.0" customHeight="1">
      <c r="A812" s="119"/>
      <c r="B812" s="90"/>
      <c r="C812" s="119"/>
      <c r="D812" s="332"/>
      <c r="E812" s="90"/>
      <c r="F812" s="92"/>
      <c r="G812" s="92"/>
      <c r="H812" s="92"/>
      <c r="I812" s="119"/>
      <c r="J812" s="119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119"/>
      <c r="V812" s="119"/>
      <c r="W812" s="119"/>
      <c r="X812" s="119"/>
      <c r="Y812" s="119"/>
      <c r="Z812" s="23"/>
      <c r="AA812" s="119"/>
      <c r="AB812" s="337"/>
      <c r="AC812" s="115"/>
      <c r="AD812" s="102"/>
      <c r="AE812" s="4"/>
      <c r="AF812" s="103"/>
      <c r="AG812" s="104"/>
      <c r="AH812" s="105"/>
      <c r="AI812" s="106"/>
      <c r="AJ812" s="109"/>
      <c r="AK812" s="111"/>
      <c r="AL812" s="338"/>
      <c r="AM812" s="339"/>
      <c r="AN812" s="340"/>
      <c r="AO812" s="101"/>
      <c r="AP812" s="445"/>
      <c r="AQ812" s="101"/>
      <c r="AR812" s="115"/>
      <c r="AS812" s="341"/>
      <c r="AT812" s="115"/>
      <c r="AU812" s="341"/>
      <c r="AV812" s="115"/>
      <c r="AW812" s="341"/>
      <c r="AX812" s="115"/>
      <c r="AY812" s="341"/>
      <c r="AZ812" s="119"/>
      <c r="CD812" s="119"/>
    </row>
    <row r="813" ht="21.0" customHeight="1">
      <c r="A813" s="119"/>
      <c r="B813" s="90"/>
      <c r="C813" s="119"/>
      <c r="D813" s="332"/>
      <c r="E813" s="90"/>
      <c r="F813" s="92"/>
      <c r="G813" s="92"/>
      <c r="H813" s="92"/>
      <c r="I813" s="119"/>
      <c r="J813" s="119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119"/>
      <c r="V813" s="119"/>
      <c r="W813" s="119"/>
      <c r="X813" s="119"/>
      <c r="Y813" s="119"/>
      <c r="Z813" s="23"/>
      <c r="AA813" s="119"/>
      <c r="AB813" s="337"/>
      <c r="AC813" s="115"/>
      <c r="AD813" s="102"/>
      <c r="AE813" s="4"/>
      <c r="AF813" s="103"/>
      <c r="AG813" s="104"/>
      <c r="AH813" s="105"/>
      <c r="AI813" s="106"/>
      <c r="AJ813" s="109"/>
      <c r="AK813" s="111"/>
      <c r="AL813" s="338"/>
      <c r="AM813" s="339"/>
      <c r="AN813" s="340"/>
      <c r="AO813" s="101"/>
      <c r="AP813" s="445"/>
      <c r="AQ813" s="101"/>
      <c r="AR813" s="115"/>
      <c r="AS813" s="341"/>
      <c r="AT813" s="115"/>
      <c r="AU813" s="341"/>
      <c r="AV813" s="115"/>
      <c r="AW813" s="341"/>
      <c r="AX813" s="115"/>
      <c r="AY813" s="341"/>
      <c r="AZ813" s="119"/>
      <c r="CD813" s="119"/>
    </row>
    <row r="814" ht="21.0" customHeight="1">
      <c r="A814" s="119"/>
      <c r="B814" s="90"/>
      <c r="C814" s="119"/>
      <c r="D814" s="332"/>
      <c r="E814" s="90"/>
      <c r="F814" s="92"/>
      <c r="G814" s="92"/>
      <c r="H814" s="92"/>
      <c r="I814" s="119"/>
      <c r="J814" s="119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119"/>
      <c r="V814" s="119"/>
      <c r="W814" s="119"/>
      <c r="X814" s="119"/>
      <c r="Y814" s="119"/>
      <c r="Z814" s="23"/>
      <c r="AA814" s="119"/>
      <c r="AB814" s="337"/>
      <c r="AC814" s="115"/>
      <c r="AD814" s="102"/>
      <c r="AE814" s="4"/>
      <c r="AF814" s="103"/>
      <c r="AG814" s="104"/>
      <c r="AH814" s="105"/>
      <c r="AI814" s="106"/>
      <c r="AJ814" s="109"/>
      <c r="AK814" s="111"/>
      <c r="AL814" s="338"/>
      <c r="AM814" s="339"/>
      <c r="AN814" s="340"/>
      <c r="AO814" s="101"/>
      <c r="AP814" s="445"/>
      <c r="AQ814" s="101"/>
      <c r="AR814" s="115"/>
      <c r="AS814" s="341"/>
      <c r="AT814" s="115"/>
      <c r="AU814" s="341"/>
      <c r="AV814" s="115"/>
      <c r="AW814" s="341"/>
      <c r="AX814" s="115"/>
      <c r="AY814" s="341"/>
      <c r="AZ814" s="119"/>
      <c r="CD814" s="119"/>
    </row>
    <row r="815" ht="21.0" customHeight="1">
      <c r="A815" s="119"/>
      <c r="B815" s="90"/>
      <c r="C815" s="119"/>
      <c r="D815" s="332"/>
      <c r="E815" s="90"/>
      <c r="F815" s="92"/>
      <c r="G815" s="92"/>
      <c r="H815" s="92"/>
      <c r="I815" s="119"/>
      <c r="J815" s="119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119"/>
      <c r="V815" s="119"/>
      <c r="W815" s="119"/>
      <c r="X815" s="119"/>
      <c r="Y815" s="119"/>
      <c r="Z815" s="23"/>
      <c r="AA815" s="119"/>
      <c r="AB815" s="337"/>
      <c r="AC815" s="115"/>
      <c r="AD815" s="102"/>
      <c r="AE815" s="4"/>
      <c r="AF815" s="103"/>
      <c r="AG815" s="104"/>
      <c r="AH815" s="105"/>
      <c r="AI815" s="106"/>
      <c r="AJ815" s="109"/>
      <c r="AK815" s="111"/>
      <c r="AL815" s="338"/>
      <c r="AM815" s="339"/>
      <c r="AN815" s="340"/>
      <c r="AO815" s="101"/>
      <c r="AP815" s="445"/>
      <c r="AQ815" s="101"/>
      <c r="AR815" s="115"/>
      <c r="AS815" s="341"/>
      <c r="AT815" s="115"/>
      <c r="AU815" s="341"/>
      <c r="AV815" s="115"/>
      <c r="AW815" s="341"/>
      <c r="AX815" s="115"/>
      <c r="AY815" s="341"/>
      <c r="AZ815" s="119"/>
      <c r="CD815" s="119"/>
    </row>
    <row r="816" ht="21.0" customHeight="1">
      <c r="A816" s="119"/>
      <c r="B816" s="90"/>
      <c r="C816" s="119"/>
      <c r="D816" s="332"/>
      <c r="E816" s="90"/>
      <c r="F816" s="92"/>
      <c r="G816" s="92"/>
      <c r="H816" s="92"/>
      <c r="I816" s="119"/>
      <c r="J816" s="119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119"/>
      <c r="V816" s="119"/>
      <c r="W816" s="119"/>
      <c r="X816" s="119"/>
      <c r="Y816" s="119"/>
      <c r="Z816" s="23"/>
      <c r="AA816" s="119"/>
      <c r="AB816" s="337"/>
      <c r="AC816" s="115"/>
      <c r="AD816" s="102"/>
      <c r="AE816" s="4"/>
      <c r="AF816" s="103"/>
      <c r="AG816" s="104"/>
      <c r="AH816" s="105"/>
      <c r="AI816" s="106"/>
      <c r="AJ816" s="109"/>
      <c r="AK816" s="111"/>
      <c r="AL816" s="338"/>
      <c r="AM816" s="339"/>
      <c r="AN816" s="340"/>
      <c r="AO816" s="101"/>
      <c r="AP816" s="445"/>
      <c r="AQ816" s="101"/>
      <c r="AR816" s="115"/>
      <c r="AS816" s="341"/>
      <c r="AT816" s="115"/>
      <c r="AU816" s="341"/>
      <c r="AV816" s="115"/>
      <c r="AW816" s="341"/>
      <c r="AX816" s="115"/>
      <c r="AY816" s="341"/>
      <c r="AZ816" s="119"/>
      <c r="CD816" s="119"/>
    </row>
    <row r="817" ht="21.0" customHeight="1">
      <c r="A817" s="119"/>
      <c r="B817" s="90"/>
      <c r="C817" s="119"/>
      <c r="D817" s="332"/>
      <c r="E817" s="90"/>
      <c r="F817" s="92"/>
      <c r="G817" s="92"/>
      <c r="H817" s="92"/>
      <c r="I817" s="119"/>
      <c r="J817" s="119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119"/>
      <c r="V817" s="119"/>
      <c r="W817" s="119"/>
      <c r="X817" s="119"/>
      <c r="Y817" s="119"/>
      <c r="Z817" s="23"/>
      <c r="AA817" s="119"/>
      <c r="AB817" s="337"/>
      <c r="AC817" s="115"/>
      <c r="AD817" s="102"/>
      <c r="AE817" s="4"/>
      <c r="AF817" s="103"/>
      <c r="AG817" s="104"/>
      <c r="AH817" s="105"/>
      <c r="AI817" s="106"/>
      <c r="AJ817" s="109"/>
      <c r="AK817" s="111"/>
      <c r="AL817" s="338"/>
      <c r="AM817" s="339"/>
      <c r="AN817" s="340"/>
      <c r="AO817" s="101"/>
      <c r="AP817" s="445"/>
      <c r="AQ817" s="101"/>
      <c r="AR817" s="115"/>
      <c r="AS817" s="341"/>
      <c r="AT817" s="115"/>
      <c r="AU817" s="341"/>
      <c r="AV817" s="115"/>
      <c r="AW817" s="341"/>
      <c r="AX817" s="115"/>
      <c r="AY817" s="341"/>
      <c r="AZ817" s="119"/>
      <c r="CD817" s="119"/>
    </row>
    <row r="818" ht="21.0" customHeight="1">
      <c r="A818" s="119"/>
      <c r="B818" s="90"/>
      <c r="C818" s="119"/>
      <c r="D818" s="332"/>
      <c r="E818" s="90"/>
      <c r="F818" s="92"/>
      <c r="G818" s="92"/>
      <c r="H818" s="92"/>
      <c r="I818" s="119"/>
      <c r="J818" s="119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119"/>
      <c r="V818" s="119"/>
      <c r="W818" s="119"/>
      <c r="X818" s="119"/>
      <c r="Y818" s="119"/>
      <c r="Z818" s="23"/>
      <c r="AA818" s="119"/>
      <c r="AB818" s="337"/>
      <c r="AC818" s="115"/>
      <c r="AD818" s="102"/>
      <c r="AE818" s="4"/>
      <c r="AF818" s="103"/>
      <c r="AG818" s="104"/>
      <c r="AH818" s="105"/>
      <c r="AI818" s="106"/>
      <c r="AJ818" s="109"/>
      <c r="AK818" s="111"/>
      <c r="AL818" s="338"/>
      <c r="AM818" s="339"/>
      <c r="AN818" s="340"/>
      <c r="AO818" s="101"/>
      <c r="AP818" s="445"/>
      <c r="AQ818" s="101"/>
      <c r="AR818" s="115"/>
      <c r="AS818" s="341"/>
      <c r="AT818" s="115"/>
      <c r="AU818" s="341"/>
      <c r="AV818" s="115"/>
      <c r="AW818" s="341"/>
      <c r="AX818" s="115"/>
      <c r="AY818" s="341"/>
      <c r="AZ818" s="119"/>
      <c r="CD818" s="119"/>
    </row>
    <row r="819" ht="21.0" customHeight="1">
      <c r="A819" s="119"/>
      <c r="B819" s="90"/>
      <c r="C819" s="119"/>
      <c r="D819" s="332"/>
      <c r="E819" s="90"/>
      <c r="F819" s="92"/>
      <c r="G819" s="92"/>
      <c r="H819" s="92"/>
      <c r="I819" s="119"/>
      <c r="J819" s="119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119"/>
      <c r="V819" s="119"/>
      <c r="W819" s="119"/>
      <c r="X819" s="119"/>
      <c r="Y819" s="119"/>
      <c r="Z819" s="23"/>
      <c r="AA819" s="119"/>
      <c r="AB819" s="337"/>
      <c r="AC819" s="115"/>
      <c r="AD819" s="102"/>
      <c r="AE819" s="4"/>
      <c r="AF819" s="103"/>
      <c r="AG819" s="104"/>
      <c r="AH819" s="105"/>
      <c r="AI819" s="106"/>
      <c r="AJ819" s="109"/>
      <c r="AK819" s="111"/>
      <c r="AL819" s="338"/>
      <c r="AM819" s="339"/>
      <c r="AN819" s="340"/>
      <c r="AO819" s="101"/>
      <c r="AP819" s="445"/>
      <c r="AQ819" s="101"/>
      <c r="AR819" s="115"/>
      <c r="AS819" s="341"/>
      <c r="AT819" s="115"/>
      <c r="AU819" s="341"/>
      <c r="AV819" s="115"/>
      <c r="AW819" s="341"/>
      <c r="AX819" s="115"/>
      <c r="AY819" s="341"/>
      <c r="AZ819" s="119"/>
      <c r="CD819" s="119"/>
    </row>
    <row r="820" ht="21.0" customHeight="1">
      <c r="A820" s="119"/>
      <c r="B820" s="90"/>
      <c r="C820" s="119"/>
      <c r="D820" s="332"/>
      <c r="E820" s="90"/>
      <c r="F820" s="92"/>
      <c r="G820" s="92"/>
      <c r="H820" s="92"/>
      <c r="I820" s="119"/>
      <c r="J820" s="119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119"/>
      <c r="V820" s="119"/>
      <c r="W820" s="119"/>
      <c r="X820" s="119"/>
      <c r="Y820" s="119"/>
      <c r="Z820" s="23"/>
      <c r="AA820" s="119"/>
      <c r="AB820" s="337"/>
      <c r="AC820" s="115"/>
      <c r="AD820" s="102"/>
      <c r="AE820" s="4"/>
      <c r="AF820" s="103"/>
      <c r="AG820" s="104"/>
      <c r="AH820" s="105"/>
      <c r="AI820" s="106"/>
      <c r="AJ820" s="109"/>
      <c r="AK820" s="111"/>
      <c r="AL820" s="338"/>
      <c r="AM820" s="339"/>
      <c r="AN820" s="340"/>
      <c r="AO820" s="101"/>
      <c r="AP820" s="445"/>
      <c r="AQ820" s="101"/>
      <c r="AR820" s="115"/>
      <c r="AS820" s="341"/>
      <c r="AT820" s="115"/>
      <c r="AU820" s="341"/>
      <c r="AV820" s="115"/>
      <c r="AW820" s="341"/>
      <c r="AX820" s="115"/>
      <c r="AY820" s="341"/>
      <c r="AZ820" s="119"/>
      <c r="CD820" s="119"/>
    </row>
    <row r="821" ht="21.0" customHeight="1">
      <c r="A821" s="119"/>
      <c r="B821" s="90"/>
      <c r="C821" s="119"/>
      <c r="D821" s="332"/>
      <c r="E821" s="90"/>
      <c r="F821" s="92"/>
      <c r="G821" s="92"/>
      <c r="H821" s="92"/>
      <c r="I821" s="119"/>
      <c r="J821" s="119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119"/>
      <c r="V821" s="119"/>
      <c r="W821" s="119"/>
      <c r="X821" s="119"/>
      <c r="Y821" s="119"/>
      <c r="Z821" s="23"/>
      <c r="AA821" s="119"/>
      <c r="AB821" s="337"/>
      <c r="AC821" s="115"/>
      <c r="AD821" s="102"/>
      <c r="AE821" s="4"/>
      <c r="AF821" s="103"/>
      <c r="AG821" s="104"/>
      <c r="AH821" s="105"/>
      <c r="AI821" s="106"/>
      <c r="AJ821" s="109"/>
      <c r="AK821" s="111"/>
      <c r="AL821" s="338"/>
      <c r="AM821" s="339"/>
      <c r="AN821" s="340"/>
      <c r="AO821" s="101"/>
      <c r="AP821" s="445"/>
      <c r="AQ821" s="101"/>
      <c r="AR821" s="115"/>
      <c r="AS821" s="341"/>
      <c r="AT821" s="115"/>
      <c r="AU821" s="341"/>
      <c r="AV821" s="115"/>
      <c r="AW821" s="341"/>
      <c r="AX821" s="115"/>
      <c r="AY821" s="341"/>
      <c r="AZ821" s="119"/>
      <c r="CD821" s="119"/>
    </row>
    <row r="822" ht="21.0" customHeight="1">
      <c r="A822" s="119"/>
      <c r="B822" s="90"/>
      <c r="C822" s="119"/>
      <c r="D822" s="332"/>
      <c r="E822" s="90"/>
      <c r="F822" s="92"/>
      <c r="G822" s="92"/>
      <c r="H822" s="92"/>
      <c r="I822" s="119"/>
      <c r="J822" s="119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119"/>
      <c r="V822" s="119"/>
      <c r="W822" s="119"/>
      <c r="X822" s="119"/>
      <c r="Y822" s="119"/>
      <c r="Z822" s="23"/>
      <c r="AA822" s="119"/>
      <c r="AB822" s="337"/>
      <c r="AC822" s="115"/>
      <c r="AD822" s="102"/>
      <c r="AE822" s="4"/>
      <c r="AF822" s="103"/>
      <c r="AG822" s="104"/>
      <c r="AH822" s="105"/>
      <c r="AI822" s="106"/>
      <c r="AJ822" s="109"/>
      <c r="AK822" s="111"/>
      <c r="AL822" s="338"/>
      <c r="AM822" s="339"/>
      <c r="AN822" s="340"/>
      <c r="AO822" s="101"/>
      <c r="AP822" s="445"/>
      <c r="AQ822" s="101"/>
      <c r="AR822" s="115"/>
      <c r="AS822" s="341"/>
      <c r="AT822" s="115"/>
      <c r="AU822" s="341"/>
      <c r="AV822" s="115"/>
      <c r="AW822" s="341"/>
      <c r="AX822" s="115"/>
      <c r="AY822" s="341"/>
      <c r="AZ822" s="119"/>
      <c r="CD822" s="119"/>
    </row>
    <row r="823" ht="21.0" customHeight="1">
      <c r="A823" s="119"/>
      <c r="B823" s="90"/>
      <c r="C823" s="119"/>
      <c r="D823" s="332"/>
      <c r="E823" s="90"/>
      <c r="F823" s="92"/>
      <c r="G823" s="92"/>
      <c r="H823" s="92"/>
      <c r="I823" s="119"/>
      <c r="J823" s="119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119"/>
      <c r="V823" s="119"/>
      <c r="W823" s="119"/>
      <c r="X823" s="119"/>
      <c r="Y823" s="119"/>
      <c r="Z823" s="23"/>
      <c r="AA823" s="119"/>
      <c r="AB823" s="337"/>
      <c r="AC823" s="115"/>
      <c r="AD823" s="102"/>
      <c r="AE823" s="4"/>
      <c r="AF823" s="103"/>
      <c r="AG823" s="104"/>
      <c r="AH823" s="105"/>
      <c r="AI823" s="106"/>
      <c r="AJ823" s="109"/>
      <c r="AK823" s="111"/>
      <c r="AL823" s="338"/>
      <c r="AM823" s="339"/>
      <c r="AN823" s="340"/>
      <c r="AO823" s="101"/>
      <c r="AP823" s="445"/>
      <c r="AQ823" s="101"/>
      <c r="AR823" s="115"/>
      <c r="AS823" s="341"/>
      <c r="AT823" s="115"/>
      <c r="AU823" s="341"/>
      <c r="AV823" s="115"/>
      <c r="AW823" s="341"/>
      <c r="AX823" s="115"/>
      <c r="AY823" s="341"/>
      <c r="AZ823" s="119"/>
      <c r="CD823" s="119"/>
    </row>
    <row r="824" ht="21.0" customHeight="1">
      <c r="A824" s="119"/>
      <c r="B824" s="90"/>
      <c r="C824" s="119"/>
      <c r="D824" s="332"/>
      <c r="E824" s="90"/>
      <c r="F824" s="92"/>
      <c r="G824" s="92"/>
      <c r="H824" s="92"/>
      <c r="I824" s="119"/>
      <c r="J824" s="119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119"/>
      <c r="V824" s="119"/>
      <c r="W824" s="119"/>
      <c r="X824" s="119"/>
      <c r="Y824" s="119"/>
      <c r="Z824" s="23"/>
      <c r="AA824" s="119"/>
      <c r="AB824" s="337"/>
      <c r="AC824" s="115"/>
      <c r="AD824" s="102"/>
      <c r="AE824" s="4"/>
      <c r="AF824" s="103"/>
      <c r="AG824" s="104"/>
      <c r="AH824" s="105"/>
      <c r="AI824" s="106"/>
      <c r="AJ824" s="109"/>
      <c r="AK824" s="111"/>
      <c r="AL824" s="338"/>
      <c r="AM824" s="339"/>
      <c r="AN824" s="340"/>
      <c r="AO824" s="101"/>
      <c r="AP824" s="445"/>
      <c r="AQ824" s="101"/>
      <c r="AR824" s="115"/>
      <c r="AS824" s="341"/>
      <c r="AT824" s="115"/>
      <c r="AU824" s="341"/>
      <c r="AV824" s="115"/>
      <c r="AW824" s="341"/>
      <c r="AX824" s="115"/>
      <c r="AY824" s="341"/>
      <c r="AZ824" s="119"/>
      <c r="CD824" s="119"/>
    </row>
    <row r="825" ht="21.0" customHeight="1">
      <c r="A825" s="119"/>
      <c r="B825" s="90"/>
      <c r="C825" s="119"/>
      <c r="D825" s="332"/>
      <c r="E825" s="90"/>
      <c r="F825" s="92"/>
      <c r="G825" s="92"/>
      <c r="H825" s="92"/>
      <c r="I825" s="119"/>
      <c r="J825" s="119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119"/>
      <c r="V825" s="119"/>
      <c r="W825" s="119"/>
      <c r="X825" s="119"/>
      <c r="Y825" s="119"/>
      <c r="Z825" s="23"/>
      <c r="AA825" s="119"/>
      <c r="AB825" s="337"/>
      <c r="AC825" s="115"/>
      <c r="AD825" s="102"/>
      <c r="AE825" s="4"/>
      <c r="AF825" s="103"/>
      <c r="AG825" s="104"/>
      <c r="AH825" s="105"/>
      <c r="AI825" s="106"/>
      <c r="AJ825" s="109"/>
      <c r="AK825" s="111"/>
      <c r="AL825" s="338"/>
      <c r="AM825" s="339"/>
      <c r="AN825" s="340"/>
      <c r="AO825" s="101"/>
      <c r="AP825" s="445"/>
      <c r="AQ825" s="101"/>
      <c r="AR825" s="115"/>
      <c r="AS825" s="341"/>
      <c r="AT825" s="115"/>
      <c r="AU825" s="341"/>
      <c r="AV825" s="115"/>
      <c r="AW825" s="341"/>
      <c r="AX825" s="115"/>
      <c r="AY825" s="341"/>
      <c r="AZ825" s="119"/>
      <c r="CD825" s="119"/>
    </row>
    <row r="826" ht="21.0" customHeight="1">
      <c r="A826" s="119"/>
      <c r="B826" s="90"/>
      <c r="C826" s="119"/>
      <c r="D826" s="332"/>
      <c r="E826" s="90"/>
      <c r="F826" s="92"/>
      <c r="G826" s="92"/>
      <c r="H826" s="92"/>
      <c r="I826" s="119"/>
      <c r="J826" s="119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119"/>
      <c r="V826" s="119"/>
      <c r="W826" s="119"/>
      <c r="X826" s="119"/>
      <c r="Y826" s="119"/>
      <c r="Z826" s="23"/>
      <c r="AA826" s="119"/>
      <c r="AB826" s="337"/>
      <c r="AC826" s="115"/>
      <c r="AD826" s="102"/>
      <c r="AE826" s="4"/>
      <c r="AF826" s="103"/>
      <c r="AG826" s="104"/>
      <c r="AH826" s="105"/>
      <c r="AI826" s="106"/>
      <c r="AJ826" s="109"/>
      <c r="AK826" s="111"/>
      <c r="AL826" s="338"/>
      <c r="AM826" s="339"/>
      <c r="AN826" s="340"/>
      <c r="AO826" s="101"/>
      <c r="AP826" s="445"/>
      <c r="AQ826" s="101"/>
      <c r="AR826" s="115"/>
      <c r="AS826" s="341"/>
      <c r="AT826" s="115"/>
      <c r="AU826" s="341"/>
      <c r="AV826" s="115"/>
      <c r="AW826" s="341"/>
      <c r="AX826" s="115"/>
      <c r="AY826" s="341"/>
      <c r="AZ826" s="119"/>
      <c r="CD826" s="119"/>
    </row>
    <row r="827" ht="21.0" customHeight="1">
      <c r="A827" s="119"/>
      <c r="B827" s="90"/>
      <c r="C827" s="119"/>
      <c r="D827" s="332"/>
      <c r="E827" s="90"/>
      <c r="F827" s="92"/>
      <c r="G827" s="92"/>
      <c r="H827" s="92"/>
      <c r="I827" s="119"/>
      <c r="J827" s="119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119"/>
      <c r="V827" s="119"/>
      <c r="W827" s="119"/>
      <c r="X827" s="119"/>
      <c r="Y827" s="119"/>
      <c r="Z827" s="23"/>
      <c r="AA827" s="119"/>
      <c r="AB827" s="337"/>
      <c r="AC827" s="115"/>
      <c r="AD827" s="102"/>
      <c r="AE827" s="4"/>
      <c r="AF827" s="103"/>
      <c r="AG827" s="104"/>
      <c r="AH827" s="105"/>
      <c r="AI827" s="106"/>
      <c r="AJ827" s="109"/>
      <c r="AK827" s="111"/>
      <c r="AL827" s="338"/>
      <c r="AM827" s="339"/>
      <c r="AN827" s="340"/>
      <c r="AO827" s="101"/>
      <c r="AP827" s="445"/>
      <c r="AQ827" s="101"/>
      <c r="AR827" s="115"/>
      <c r="AS827" s="341"/>
      <c r="AT827" s="115"/>
      <c r="AU827" s="341"/>
      <c r="AV827" s="115"/>
      <c r="AW827" s="341"/>
      <c r="AX827" s="115"/>
      <c r="AY827" s="341"/>
      <c r="AZ827" s="119"/>
      <c r="CD827" s="119"/>
    </row>
    <row r="828" ht="21.0" customHeight="1">
      <c r="A828" s="119"/>
      <c r="B828" s="90"/>
      <c r="C828" s="119"/>
      <c r="D828" s="332"/>
      <c r="E828" s="90"/>
      <c r="F828" s="92"/>
      <c r="G828" s="92"/>
      <c r="H828" s="92"/>
      <c r="I828" s="119"/>
      <c r="J828" s="119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119"/>
      <c r="V828" s="119"/>
      <c r="W828" s="119"/>
      <c r="X828" s="119"/>
      <c r="Y828" s="119"/>
      <c r="Z828" s="23"/>
      <c r="AA828" s="119"/>
      <c r="AB828" s="337"/>
      <c r="AC828" s="115"/>
      <c r="AD828" s="102"/>
      <c r="AE828" s="4"/>
      <c r="AF828" s="103"/>
      <c r="AG828" s="104"/>
      <c r="AH828" s="105"/>
      <c r="AI828" s="106"/>
      <c r="AJ828" s="109"/>
      <c r="AK828" s="111"/>
      <c r="AL828" s="338"/>
      <c r="AM828" s="339"/>
      <c r="AN828" s="340"/>
      <c r="AO828" s="101"/>
      <c r="AP828" s="445"/>
      <c r="AQ828" s="101"/>
      <c r="AR828" s="115"/>
      <c r="AS828" s="341"/>
      <c r="AT828" s="115"/>
      <c r="AU828" s="341"/>
      <c r="AV828" s="115"/>
      <c r="AW828" s="341"/>
      <c r="AX828" s="115"/>
      <c r="AY828" s="341"/>
      <c r="AZ828" s="119"/>
      <c r="CD828" s="119"/>
    </row>
    <row r="829" ht="21.0" customHeight="1">
      <c r="A829" s="119"/>
      <c r="B829" s="90"/>
      <c r="C829" s="119"/>
      <c r="D829" s="332"/>
      <c r="E829" s="90"/>
      <c r="F829" s="92"/>
      <c r="G829" s="92"/>
      <c r="H829" s="92"/>
      <c r="I829" s="119"/>
      <c r="J829" s="119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119"/>
      <c r="V829" s="119"/>
      <c r="W829" s="119"/>
      <c r="X829" s="119"/>
      <c r="Y829" s="119"/>
      <c r="Z829" s="23"/>
      <c r="AA829" s="119"/>
      <c r="AB829" s="337"/>
      <c r="AC829" s="115"/>
      <c r="AD829" s="102"/>
      <c r="AE829" s="4"/>
      <c r="AF829" s="103"/>
      <c r="AG829" s="104"/>
      <c r="AH829" s="105"/>
      <c r="AI829" s="106"/>
      <c r="AJ829" s="109"/>
      <c r="AK829" s="111"/>
      <c r="AL829" s="338"/>
      <c r="AM829" s="339"/>
      <c r="AN829" s="340"/>
      <c r="AO829" s="101"/>
      <c r="AP829" s="445"/>
      <c r="AQ829" s="101"/>
      <c r="AR829" s="115"/>
      <c r="AS829" s="341"/>
      <c r="AT829" s="115"/>
      <c r="AU829" s="341"/>
      <c r="AV829" s="115"/>
      <c r="AW829" s="341"/>
      <c r="AX829" s="115"/>
      <c r="AY829" s="341"/>
      <c r="AZ829" s="119"/>
      <c r="CD829" s="119"/>
    </row>
    <row r="830" ht="21.0" customHeight="1">
      <c r="A830" s="119"/>
      <c r="B830" s="90"/>
      <c r="C830" s="119"/>
      <c r="D830" s="332"/>
      <c r="E830" s="90"/>
      <c r="F830" s="92"/>
      <c r="G830" s="92"/>
      <c r="H830" s="92"/>
      <c r="I830" s="119"/>
      <c r="J830" s="119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119"/>
      <c r="V830" s="119"/>
      <c r="W830" s="119"/>
      <c r="X830" s="119"/>
      <c r="Y830" s="119"/>
      <c r="Z830" s="23"/>
      <c r="AA830" s="119"/>
      <c r="AB830" s="337"/>
      <c r="AC830" s="115"/>
      <c r="AD830" s="102"/>
      <c r="AE830" s="4"/>
      <c r="AF830" s="103"/>
      <c r="AG830" s="104"/>
      <c r="AH830" s="105"/>
      <c r="AI830" s="106"/>
      <c r="AJ830" s="109"/>
      <c r="AK830" s="111"/>
      <c r="AL830" s="338"/>
      <c r="AM830" s="339"/>
      <c r="AN830" s="340"/>
      <c r="AO830" s="101"/>
      <c r="AP830" s="445"/>
      <c r="AQ830" s="101"/>
      <c r="AR830" s="115"/>
      <c r="AS830" s="341"/>
      <c r="AT830" s="115"/>
      <c r="AU830" s="341"/>
      <c r="AV830" s="115"/>
      <c r="AW830" s="341"/>
      <c r="AX830" s="115"/>
      <c r="AY830" s="341"/>
      <c r="AZ830" s="119"/>
      <c r="CD830" s="119"/>
    </row>
    <row r="831" ht="21.0" customHeight="1">
      <c r="A831" s="119"/>
      <c r="B831" s="90"/>
      <c r="C831" s="119"/>
      <c r="D831" s="332"/>
      <c r="E831" s="90"/>
      <c r="F831" s="92"/>
      <c r="G831" s="92"/>
      <c r="H831" s="92"/>
      <c r="I831" s="119"/>
      <c r="J831" s="119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119"/>
      <c r="V831" s="119"/>
      <c r="W831" s="119"/>
      <c r="X831" s="119"/>
      <c r="Y831" s="119"/>
      <c r="Z831" s="23"/>
      <c r="AA831" s="119"/>
      <c r="AB831" s="337"/>
      <c r="AC831" s="115"/>
      <c r="AD831" s="102"/>
      <c r="AE831" s="4"/>
      <c r="AF831" s="103"/>
      <c r="AG831" s="104"/>
      <c r="AH831" s="105"/>
      <c r="AI831" s="106"/>
      <c r="AJ831" s="109"/>
      <c r="AK831" s="111"/>
      <c r="AL831" s="338"/>
      <c r="AM831" s="339"/>
      <c r="AN831" s="340"/>
      <c r="AO831" s="101"/>
      <c r="AP831" s="445"/>
      <c r="AQ831" s="101"/>
      <c r="AR831" s="115"/>
      <c r="AS831" s="341"/>
      <c r="AT831" s="115"/>
      <c r="AU831" s="341"/>
      <c r="AV831" s="115"/>
      <c r="AW831" s="341"/>
      <c r="AX831" s="115"/>
      <c r="AY831" s="341"/>
      <c r="AZ831" s="119"/>
      <c r="CD831" s="119"/>
    </row>
    <row r="832" ht="21.0" customHeight="1">
      <c r="A832" s="119"/>
      <c r="B832" s="90"/>
      <c r="C832" s="119"/>
      <c r="D832" s="332"/>
      <c r="E832" s="90"/>
      <c r="F832" s="92"/>
      <c r="G832" s="92"/>
      <c r="H832" s="92"/>
      <c r="I832" s="119"/>
      <c r="J832" s="119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119"/>
      <c r="V832" s="119"/>
      <c r="W832" s="119"/>
      <c r="X832" s="119"/>
      <c r="Y832" s="119"/>
      <c r="Z832" s="23"/>
      <c r="AA832" s="119"/>
      <c r="AB832" s="337"/>
      <c r="AC832" s="115"/>
      <c r="AD832" s="102"/>
      <c r="AE832" s="4"/>
      <c r="AF832" s="103"/>
      <c r="AG832" s="104"/>
      <c r="AH832" s="105"/>
      <c r="AI832" s="106"/>
      <c r="AJ832" s="109"/>
      <c r="AK832" s="111"/>
      <c r="AL832" s="338"/>
      <c r="AM832" s="339"/>
      <c r="AN832" s="340"/>
      <c r="AO832" s="101"/>
      <c r="AP832" s="445"/>
      <c r="AQ832" s="101"/>
      <c r="AR832" s="115"/>
      <c r="AS832" s="341"/>
      <c r="AT832" s="115"/>
      <c r="AU832" s="341"/>
      <c r="AV832" s="115"/>
      <c r="AW832" s="341"/>
      <c r="AX832" s="115"/>
      <c r="AY832" s="341"/>
      <c r="AZ832" s="119"/>
      <c r="CD832" s="119"/>
    </row>
    <row r="833" ht="21.0" customHeight="1">
      <c r="A833" s="119"/>
      <c r="B833" s="90"/>
      <c r="C833" s="119"/>
      <c r="D833" s="332"/>
      <c r="E833" s="90"/>
      <c r="F833" s="92"/>
      <c r="G833" s="92"/>
      <c r="H833" s="92"/>
      <c r="I833" s="119"/>
      <c r="J833" s="119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119"/>
      <c r="V833" s="119"/>
      <c r="W833" s="119"/>
      <c r="X833" s="119"/>
      <c r="Y833" s="119"/>
      <c r="Z833" s="23"/>
      <c r="AA833" s="119"/>
      <c r="AB833" s="337"/>
      <c r="AC833" s="115"/>
      <c r="AD833" s="102"/>
      <c r="AE833" s="4"/>
      <c r="AF833" s="103"/>
      <c r="AG833" s="104"/>
      <c r="AH833" s="105"/>
      <c r="AI833" s="106"/>
      <c r="AJ833" s="109"/>
      <c r="AK833" s="111"/>
      <c r="AL833" s="338"/>
      <c r="AM833" s="339"/>
      <c r="AN833" s="340"/>
      <c r="AO833" s="101"/>
      <c r="AP833" s="445"/>
      <c r="AQ833" s="101"/>
      <c r="AR833" s="115"/>
      <c r="AS833" s="341"/>
      <c r="AT833" s="115"/>
      <c r="AU833" s="341"/>
      <c r="AV833" s="115"/>
      <c r="AW833" s="341"/>
      <c r="AX833" s="115"/>
      <c r="AY833" s="341"/>
      <c r="AZ833" s="119"/>
      <c r="CD833" s="119"/>
    </row>
    <row r="834" ht="21.0" customHeight="1">
      <c r="A834" s="119"/>
      <c r="B834" s="90"/>
      <c r="C834" s="119"/>
      <c r="D834" s="332"/>
      <c r="E834" s="90"/>
      <c r="F834" s="92"/>
      <c r="G834" s="92"/>
      <c r="H834" s="92"/>
      <c r="I834" s="119"/>
      <c r="J834" s="119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119"/>
      <c r="V834" s="119"/>
      <c r="W834" s="119"/>
      <c r="X834" s="119"/>
      <c r="Y834" s="119"/>
      <c r="Z834" s="23"/>
      <c r="AA834" s="119"/>
      <c r="AB834" s="337"/>
      <c r="AC834" s="115"/>
      <c r="AD834" s="102"/>
      <c r="AE834" s="4"/>
      <c r="AF834" s="103"/>
      <c r="AG834" s="104"/>
      <c r="AH834" s="105"/>
      <c r="AI834" s="106"/>
      <c r="AJ834" s="109"/>
      <c r="AK834" s="111"/>
      <c r="AL834" s="338"/>
      <c r="AM834" s="339"/>
      <c r="AN834" s="340"/>
      <c r="AO834" s="101"/>
      <c r="AP834" s="445"/>
      <c r="AQ834" s="101"/>
      <c r="AR834" s="115"/>
      <c r="AS834" s="341"/>
      <c r="AT834" s="115"/>
      <c r="AU834" s="341"/>
      <c r="AV834" s="115"/>
      <c r="AW834" s="341"/>
      <c r="AX834" s="115"/>
      <c r="AY834" s="341"/>
      <c r="AZ834" s="119"/>
      <c r="CD834" s="119"/>
    </row>
    <row r="835" ht="21.0" customHeight="1">
      <c r="A835" s="119"/>
      <c r="B835" s="90"/>
      <c r="C835" s="119"/>
      <c r="D835" s="332"/>
      <c r="E835" s="90"/>
      <c r="F835" s="92"/>
      <c r="G835" s="92"/>
      <c r="H835" s="92"/>
      <c r="I835" s="119"/>
      <c r="J835" s="119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119"/>
      <c r="V835" s="119"/>
      <c r="W835" s="119"/>
      <c r="X835" s="119"/>
      <c r="Y835" s="119"/>
      <c r="Z835" s="23"/>
      <c r="AA835" s="119"/>
      <c r="AB835" s="337"/>
      <c r="AC835" s="115"/>
      <c r="AD835" s="102"/>
      <c r="AE835" s="4"/>
      <c r="AF835" s="103"/>
      <c r="AG835" s="104"/>
      <c r="AH835" s="105"/>
      <c r="AI835" s="106"/>
      <c r="AJ835" s="109"/>
      <c r="AK835" s="111"/>
      <c r="AL835" s="338"/>
      <c r="AM835" s="339"/>
      <c r="AN835" s="340"/>
      <c r="AO835" s="101"/>
      <c r="AP835" s="445"/>
      <c r="AQ835" s="101"/>
      <c r="AR835" s="115"/>
      <c r="AS835" s="341"/>
      <c r="AT835" s="115"/>
      <c r="AU835" s="341"/>
      <c r="AV835" s="115"/>
      <c r="AW835" s="341"/>
      <c r="AX835" s="115"/>
      <c r="AY835" s="341"/>
      <c r="AZ835" s="119"/>
      <c r="CD835" s="119"/>
    </row>
    <row r="836" ht="21.0" customHeight="1">
      <c r="A836" s="119"/>
      <c r="B836" s="90"/>
      <c r="C836" s="119"/>
      <c r="D836" s="332"/>
      <c r="E836" s="90"/>
      <c r="F836" s="92"/>
      <c r="G836" s="92"/>
      <c r="H836" s="92"/>
      <c r="I836" s="119"/>
      <c r="J836" s="119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119"/>
      <c r="V836" s="119"/>
      <c r="W836" s="119"/>
      <c r="X836" s="119"/>
      <c r="Y836" s="119"/>
      <c r="Z836" s="23"/>
      <c r="AA836" s="119"/>
      <c r="AB836" s="337"/>
      <c r="AC836" s="115"/>
      <c r="AD836" s="102"/>
      <c r="AE836" s="4"/>
      <c r="AF836" s="103"/>
      <c r="AG836" s="104"/>
      <c r="AH836" s="105"/>
      <c r="AI836" s="106"/>
      <c r="AJ836" s="109"/>
      <c r="AK836" s="111"/>
      <c r="AL836" s="338"/>
      <c r="AM836" s="339"/>
      <c r="AN836" s="340"/>
      <c r="AO836" s="101"/>
      <c r="AP836" s="445"/>
      <c r="AQ836" s="101"/>
      <c r="AR836" s="115"/>
      <c r="AS836" s="341"/>
      <c r="AT836" s="115"/>
      <c r="AU836" s="341"/>
      <c r="AV836" s="115"/>
      <c r="AW836" s="341"/>
      <c r="AX836" s="115"/>
      <c r="AY836" s="341"/>
      <c r="AZ836" s="119"/>
      <c r="CD836" s="119"/>
    </row>
    <row r="837" ht="21.0" customHeight="1">
      <c r="A837" s="119"/>
      <c r="B837" s="90"/>
      <c r="C837" s="119"/>
      <c r="D837" s="332"/>
      <c r="E837" s="90"/>
      <c r="F837" s="92"/>
      <c r="G837" s="92"/>
      <c r="H837" s="92"/>
      <c r="I837" s="119"/>
      <c r="J837" s="119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119"/>
      <c r="V837" s="119"/>
      <c r="W837" s="119"/>
      <c r="X837" s="119"/>
      <c r="Y837" s="119"/>
      <c r="Z837" s="23"/>
      <c r="AA837" s="119"/>
      <c r="AB837" s="337"/>
      <c r="AC837" s="115"/>
      <c r="AD837" s="102"/>
      <c r="AE837" s="4"/>
      <c r="AF837" s="103"/>
      <c r="AG837" s="104"/>
      <c r="AH837" s="105"/>
      <c r="AI837" s="106"/>
      <c r="AJ837" s="109"/>
      <c r="AK837" s="111"/>
      <c r="AL837" s="338"/>
      <c r="AM837" s="339"/>
      <c r="AN837" s="340"/>
      <c r="AO837" s="101"/>
      <c r="AP837" s="445"/>
      <c r="AQ837" s="101"/>
      <c r="AR837" s="115"/>
      <c r="AS837" s="341"/>
      <c r="AT837" s="115"/>
      <c r="AU837" s="341"/>
      <c r="AV837" s="115"/>
      <c r="AW837" s="341"/>
      <c r="AX837" s="115"/>
      <c r="AY837" s="341"/>
      <c r="AZ837" s="119"/>
      <c r="CD837" s="119"/>
    </row>
    <row r="838" ht="21.0" customHeight="1">
      <c r="A838" s="119"/>
      <c r="B838" s="90"/>
      <c r="C838" s="119"/>
      <c r="D838" s="332"/>
      <c r="E838" s="90"/>
      <c r="F838" s="92"/>
      <c r="G838" s="92"/>
      <c r="H838" s="92"/>
      <c r="I838" s="119"/>
      <c r="J838" s="119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119"/>
      <c r="V838" s="119"/>
      <c r="W838" s="119"/>
      <c r="X838" s="119"/>
      <c r="Y838" s="119"/>
      <c r="Z838" s="23"/>
      <c r="AA838" s="119"/>
      <c r="AB838" s="337"/>
      <c r="AC838" s="115"/>
      <c r="AD838" s="102"/>
      <c r="AE838" s="4"/>
      <c r="AF838" s="103"/>
      <c r="AG838" s="104"/>
      <c r="AH838" s="105"/>
      <c r="AI838" s="106"/>
      <c r="AJ838" s="109"/>
      <c r="AK838" s="111"/>
      <c r="AL838" s="338"/>
      <c r="AM838" s="339"/>
      <c r="AN838" s="340"/>
      <c r="AO838" s="101"/>
      <c r="AP838" s="445"/>
      <c r="AQ838" s="101"/>
      <c r="AR838" s="115"/>
      <c r="AS838" s="341"/>
      <c r="AT838" s="115"/>
      <c r="AU838" s="341"/>
      <c r="AV838" s="115"/>
      <c r="AW838" s="341"/>
      <c r="AX838" s="115"/>
      <c r="AY838" s="341"/>
      <c r="AZ838" s="119"/>
      <c r="CD838" s="119"/>
    </row>
    <row r="839" ht="21.0" customHeight="1">
      <c r="A839" s="119"/>
      <c r="B839" s="90"/>
      <c r="C839" s="119"/>
      <c r="D839" s="332"/>
      <c r="E839" s="90"/>
      <c r="F839" s="92"/>
      <c r="G839" s="92"/>
      <c r="H839" s="92"/>
      <c r="I839" s="119"/>
      <c r="J839" s="119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119"/>
      <c r="V839" s="119"/>
      <c r="W839" s="119"/>
      <c r="X839" s="119"/>
      <c r="Y839" s="119"/>
      <c r="Z839" s="23"/>
      <c r="AA839" s="119"/>
      <c r="AB839" s="337"/>
      <c r="AC839" s="115"/>
      <c r="AD839" s="102"/>
      <c r="AE839" s="4"/>
      <c r="AF839" s="103"/>
      <c r="AG839" s="104"/>
      <c r="AH839" s="105"/>
      <c r="AI839" s="106"/>
      <c r="AJ839" s="109"/>
      <c r="AK839" s="111"/>
      <c r="AL839" s="338"/>
      <c r="AM839" s="339"/>
      <c r="AN839" s="340"/>
      <c r="AO839" s="101"/>
      <c r="AP839" s="445"/>
      <c r="AQ839" s="101"/>
      <c r="AR839" s="115"/>
      <c r="AS839" s="341"/>
      <c r="AT839" s="115"/>
      <c r="AU839" s="341"/>
      <c r="AV839" s="115"/>
      <c r="AW839" s="341"/>
      <c r="AX839" s="115"/>
      <c r="AY839" s="341"/>
      <c r="AZ839" s="119"/>
      <c r="CD839" s="119"/>
    </row>
    <row r="840" ht="21.0" customHeight="1">
      <c r="A840" s="119"/>
      <c r="B840" s="90"/>
      <c r="C840" s="119"/>
      <c r="D840" s="332"/>
      <c r="E840" s="90"/>
      <c r="F840" s="92"/>
      <c r="G840" s="92"/>
      <c r="H840" s="92"/>
      <c r="I840" s="119"/>
      <c r="J840" s="119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119"/>
      <c r="V840" s="119"/>
      <c r="W840" s="119"/>
      <c r="X840" s="119"/>
      <c r="Y840" s="119"/>
      <c r="Z840" s="23"/>
      <c r="AA840" s="119"/>
      <c r="AB840" s="337"/>
      <c r="AC840" s="115"/>
      <c r="AD840" s="102"/>
      <c r="AE840" s="4"/>
      <c r="AF840" s="103"/>
      <c r="AG840" s="104"/>
      <c r="AH840" s="105"/>
      <c r="AI840" s="106"/>
      <c r="AJ840" s="109"/>
      <c r="AK840" s="111"/>
      <c r="AL840" s="338"/>
      <c r="AM840" s="339"/>
      <c r="AN840" s="340"/>
      <c r="AO840" s="101"/>
      <c r="AP840" s="445"/>
      <c r="AQ840" s="101"/>
      <c r="AR840" s="115"/>
      <c r="AS840" s="341"/>
      <c r="AT840" s="115"/>
      <c r="AU840" s="341"/>
      <c r="AV840" s="115"/>
      <c r="AW840" s="341"/>
      <c r="AX840" s="115"/>
      <c r="AY840" s="341"/>
      <c r="AZ840" s="119"/>
      <c r="CD840" s="119"/>
    </row>
    <row r="841" ht="21.0" customHeight="1">
      <c r="A841" s="119"/>
      <c r="B841" s="90"/>
      <c r="C841" s="119"/>
      <c r="D841" s="332"/>
      <c r="E841" s="90"/>
      <c r="F841" s="92"/>
      <c r="G841" s="92"/>
      <c r="H841" s="92"/>
      <c r="I841" s="119"/>
      <c r="J841" s="119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119"/>
      <c r="V841" s="119"/>
      <c r="W841" s="119"/>
      <c r="X841" s="119"/>
      <c r="Y841" s="119"/>
      <c r="Z841" s="23"/>
      <c r="AA841" s="119"/>
      <c r="AB841" s="337"/>
      <c r="AC841" s="115"/>
      <c r="AD841" s="102"/>
      <c r="AE841" s="4"/>
      <c r="AF841" s="103"/>
      <c r="AG841" s="104"/>
      <c r="AH841" s="105"/>
      <c r="AI841" s="106"/>
      <c r="AJ841" s="109"/>
      <c r="AK841" s="111"/>
      <c r="AL841" s="338"/>
      <c r="AM841" s="339"/>
      <c r="AN841" s="340"/>
      <c r="AO841" s="101"/>
      <c r="AP841" s="445"/>
      <c r="AQ841" s="101"/>
      <c r="AR841" s="115"/>
      <c r="AS841" s="341"/>
      <c r="AT841" s="115"/>
      <c r="AU841" s="341"/>
      <c r="AV841" s="115"/>
      <c r="AW841" s="341"/>
      <c r="AX841" s="115"/>
      <c r="AY841" s="341"/>
      <c r="AZ841" s="119"/>
      <c r="CD841" s="119"/>
    </row>
    <row r="842" ht="21.0" customHeight="1">
      <c r="A842" s="119"/>
      <c r="B842" s="90"/>
      <c r="C842" s="119"/>
      <c r="D842" s="332"/>
      <c r="E842" s="90"/>
      <c r="F842" s="92"/>
      <c r="G842" s="92"/>
      <c r="H842" s="92"/>
      <c r="I842" s="119"/>
      <c r="J842" s="119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119"/>
      <c r="V842" s="119"/>
      <c r="W842" s="119"/>
      <c r="X842" s="119"/>
      <c r="Y842" s="119"/>
      <c r="Z842" s="23"/>
      <c r="AA842" s="119"/>
      <c r="AB842" s="337"/>
      <c r="AC842" s="115"/>
      <c r="AD842" s="102"/>
      <c r="AE842" s="4"/>
      <c r="AF842" s="103"/>
      <c r="AG842" s="104"/>
      <c r="AH842" s="105"/>
      <c r="AI842" s="106"/>
      <c r="AJ842" s="109"/>
      <c r="AK842" s="111"/>
      <c r="AL842" s="338"/>
      <c r="AM842" s="339"/>
      <c r="AN842" s="340"/>
      <c r="AO842" s="101"/>
      <c r="AP842" s="445"/>
      <c r="AQ842" s="101"/>
      <c r="AR842" s="115"/>
      <c r="AS842" s="341"/>
      <c r="AT842" s="115"/>
      <c r="AU842" s="341"/>
      <c r="AV842" s="115"/>
      <c r="AW842" s="341"/>
      <c r="AX842" s="115"/>
      <c r="AY842" s="341"/>
      <c r="AZ842" s="119"/>
      <c r="CD842" s="119"/>
    </row>
    <row r="843" ht="21.0" customHeight="1">
      <c r="A843" s="119"/>
      <c r="B843" s="90"/>
      <c r="C843" s="119"/>
      <c r="D843" s="332"/>
      <c r="E843" s="90"/>
      <c r="F843" s="92"/>
      <c r="G843" s="92"/>
      <c r="H843" s="92"/>
      <c r="I843" s="119"/>
      <c r="J843" s="119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119"/>
      <c r="V843" s="119"/>
      <c r="W843" s="119"/>
      <c r="X843" s="119"/>
      <c r="Y843" s="119"/>
      <c r="Z843" s="23"/>
      <c r="AA843" s="119"/>
      <c r="AB843" s="337"/>
      <c r="AC843" s="115"/>
      <c r="AD843" s="102"/>
      <c r="AE843" s="4"/>
      <c r="AF843" s="103"/>
      <c r="AG843" s="104"/>
      <c r="AH843" s="105"/>
      <c r="AI843" s="106"/>
      <c r="AJ843" s="109"/>
      <c r="AK843" s="111"/>
      <c r="AL843" s="338"/>
      <c r="AM843" s="339"/>
      <c r="AN843" s="340"/>
      <c r="AO843" s="101"/>
      <c r="AP843" s="445"/>
      <c r="AQ843" s="101"/>
      <c r="AR843" s="115"/>
      <c r="AS843" s="341"/>
      <c r="AT843" s="115"/>
      <c r="AU843" s="341"/>
      <c r="AV843" s="115"/>
      <c r="AW843" s="341"/>
      <c r="AX843" s="115"/>
      <c r="AY843" s="341"/>
      <c r="AZ843" s="119"/>
      <c r="CD843" s="119"/>
    </row>
    <row r="844" ht="21.0" customHeight="1">
      <c r="A844" s="119"/>
      <c r="B844" s="90"/>
      <c r="C844" s="119"/>
      <c r="D844" s="332"/>
      <c r="E844" s="90"/>
      <c r="F844" s="92"/>
      <c r="G844" s="92"/>
      <c r="H844" s="92"/>
      <c r="I844" s="119"/>
      <c r="J844" s="119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119"/>
      <c r="V844" s="119"/>
      <c r="W844" s="119"/>
      <c r="X844" s="119"/>
      <c r="Y844" s="119"/>
      <c r="Z844" s="23"/>
      <c r="AA844" s="119"/>
      <c r="AB844" s="337"/>
      <c r="AC844" s="115"/>
      <c r="AD844" s="102"/>
      <c r="AE844" s="4"/>
      <c r="AF844" s="103"/>
      <c r="AG844" s="104"/>
      <c r="AH844" s="105"/>
      <c r="AI844" s="106"/>
      <c r="AJ844" s="109"/>
      <c r="AK844" s="111"/>
      <c r="AL844" s="338"/>
      <c r="AM844" s="339"/>
      <c r="AN844" s="340"/>
      <c r="AO844" s="101"/>
      <c r="AP844" s="445"/>
      <c r="AQ844" s="101"/>
      <c r="AR844" s="115"/>
      <c r="AS844" s="341"/>
      <c r="AT844" s="115"/>
      <c r="AU844" s="341"/>
      <c r="AV844" s="115"/>
      <c r="AW844" s="341"/>
      <c r="AX844" s="115"/>
      <c r="AY844" s="341"/>
      <c r="AZ844" s="119"/>
      <c r="CD844" s="119"/>
    </row>
    <row r="845" ht="21.0" customHeight="1">
      <c r="A845" s="119"/>
      <c r="B845" s="90"/>
      <c r="C845" s="119"/>
      <c r="D845" s="332"/>
      <c r="E845" s="90"/>
      <c r="F845" s="92"/>
      <c r="G845" s="92"/>
      <c r="H845" s="92"/>
      <c r="I845" s="119"/>
      <c r="J845" s="119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119"/>
      <c r="V845" s="119"/>
      <c r="W845" s="119"/>
      <c r="X845" s="119"/>
      <c r="Y845" s="119"/>
      <c r="Z845" s="23"/>
      <c r="AA845" s="119"/>
      <c r="AB845" s="337"/>
      <c r="AC845" s="115"/>
      <c r="AD845" s="102"/>
      <c r="AE845" s="4"/>
      <c r="AF845" s="103"/>
      <c r="AG845" s="104"/>
      <c r="AH845" s="105"/>
      <c r="AI845" s="106"/>
      <c r="AJ845" s="109"/>
      <c r="AK845" s="111"/>
      <c r="AL845" s="338"/>
      <c r="AM845" s="339"/>
      <c r="AN845" s="340"/>
      <c r="AO845" s="101"/>
      <c r="AP845" s="445"/>
      <c r="AQ845" s="101"/>
      <c r="AR845" s="115"/>
      <c r="AS845" s="341"/>
      <c r="AT845" s="115"/>
      <c r="AU845" s="341"/>
      <c r="AV845" s="115"/>
      <c r="AW845" s="341"/>
      <c r="AX845" s="115"/>
      <c r="AY845" s="341"/>
      <c r="AZ845" s="119"/>
      <c r="CD845" s="119"/>
    </row>
    <row r="846" ht="21.0" customHeight="1">
      <c r="A846" s="119"/>
      <c r="B846" s="90"/>
      <c r="C846" s="119"/>
      <c r="D846" s="332"/>
      <c r="E846" s="90"/>
      <c r="F846" s="92"/>
      <c r="G846" s="92"/>
      <c r="H846" s="92"/>
      <c r="I846" s="119"/>
      <c r="J846" s="119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119"/>
      <c r="V846" s="119"/>
      <c r="W846" s="119"/>
      <c r="X846" s="119"/>
      <c r="Y846" s="119"/>
      <c r="Z846" s="23"/>
      <c r="AA846" s="119"/>
      <c r="AB846" s="337"/>
      <c r="AC846" s="115"/>
      <c r="AD846" s="102"/>
      <c r="AE846" s="4"/>
      <c r="AF846" s="103"/>
      <c r="AG846" s="104"/>
      <c r="AH846" s="105"/>
      <c r="AI846" s="106"/>
      <c r="AJ846" s="109"/>
      <c r="AK846" s="111"/>
      <c r="AL846" s="338"/>
      <c r="AM846" s="339"/>
      <c r="AN846" s="340"/>
      <c r="AO846" s="101"/>
      <c r="AP846" s="445"/>
      <c r="AQ846" s="101"/>
      <c r="AR846" s="115"/>
      <c r="AS846" s="341"/>
      <c r="AT846" s="115"/>
      <c r="AU846" s="341"/>
      <c r="AV846" s="115"/>
      <c r="AW846" s="341"/>
      <c r="AX846" s="115"/>
      <c r="AY846" s="341"/>
      <c r="AZ846" s="119"/>
      <c r="CD846" s="119"/>
    </row>
    <row r="847" ht="21.0" customHeight="1">
      <c r="A847" s="119"/>
      <c r="B847" s="90"/>
      <c r="C847" s="119"/>
      <c r="D847" s="332"/>
      <c r="E847" s="90"/>
      <c r="F847" s="92"/>
      <c r="G847" s="92"/>
      <c r="H847" s="92"/>
      <c r="I847" s="119"/>
      <c r="J847" s="119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119"/>
      <c r="V847" s="119"/>
      <c r="W847" s="119"/>
      <c r="X847" s="119"/>
      <c r="Y847" s="119"/>
      <c r="Z847" s="23"/>
      <c r="AA847" s="119"/>
      <c r="AB847" s="337"/>
      <c r="AC847" s="115"/>
      <c r="AD847" s="102"/>
      <c r="AE847" s="4"/>
      <c r="AF847" s="103"/>
      <c r="AG847" s="104"/>
      <c r="AH847" s="105"/>
      <c r="AI847" s="106"/>
      <c r="AJ847" s="109"/>
      <c r="AK847" s="111"/>
      <c r="AL847" s="338"/>
      <c r="AM847" s="339"/>
      <c r="AN847" s="340"/>
      <c r="AO847" s="101"/>
      <c r="AP847" s="445"/>
      <c r="AQ847" s="101"/>
      <c r="AR847" s="115"/>
      <c r="AS847" s="341"/>
      <c r="AT847" s="115"/>
      <c r="AU847" s="341"/>
      <c r="AV847" s="115"/>
      <c r="AW847" s="341"/>
      <c r="AX847" s="115"/>
      <c r="AY847" s="341"/>
      <c r="AZ847" s="119"/>
      <c r="CD847" s="119"/>
    </row>
    <row r="848" ht="21.0" customHeight="1">
      <c r="A848" s="119"/>
      <c r="B848" s="90"/>
      <c r="C848" s="119"/>
      <c r="D848" s="332"/>
      <c r="E848" s="90"/>
      <c r="F848" s="92"/>
      <c r="G848" s="92"/>
      <c r="H848" s="92"/>
      <c r="I848" s="119"/>
      <c r="J848" s="119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119"/>
      <c r="V848" s="119"/>
      <c r="W848" s="119"/>
      <c r="X848" s="119"/>
      <c r="Y848" s="119"/>
      <c r="Z848" s="23"/>
      <c r="AA848" s="119"/>
      <c r="AB848" s="337"/>
      <c r="AC848" s="115"/>
      <c r="AD848" s="102"/>
      <c r="AE848" s="4"/>
      <c r="AF848" s="103"/>
      <c r="AG848" s="104"/>
      <c r="AH848" s="105"/>
      <c r="AI848" s="106"/>
      <c r="AJ848" s="109"/>
      <c r="AK848" s="111"/>
      <c r="AL848" s="338"/>
      <c r="AM848" s="339"/>
      <c r="AN848" s="340"/>
      <c r="AO848" s="101"/>
      <c r="AP848" s="445"/>
      <c r="AQ848" s="101"/>
      <c r="AR848" s="115"/>
      <c r="AS848" s="341"/>
      <c r="AT848" s="115"/>
      <c r="AU848" s="341"/>
      <c r="AV848" s="115"/>
      <c r="AW848" s="341"/>
      <c r="AX848" s="115"/>
      <c r="AY848" s="341"/>
      <c r="AZ848" s="119"/>
      <c r="CD848" s="119"/>
    </row>
    <row r="849" ht="21.0" customHeight="1">
      <c r="A849" s="119"/>
      <c r="B849" s="90"/>
      <c r="C849" s="119"/>
      <c r="D849" s="332"/>
      <c r="E849" s="90"/>
      <c r="F849" s="92"/>
      <c r="G849" s="92"/>
      <c r="H849" s="92"/>
      <c r="I849" s="119"/>
      <c r="J849" s="119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119"/>
      <c r="V849" s="119"/>
      <c r="W849" s="119"/>
      <c r="X849" s="119"/>
      <c r="Y849" s="119"/>
      <c r="Z849" s="23"/>
      <c r="AA849" s="119"/>
      <c r="AB849" s="337"/>
      <c r="AC849" s="115"/>
      <c r="AD849" s="102"/>
      <c r="AE849" s="4"/>
      <c r="AF849" s="103"/>
      <c r="AG849" s="104"/>
      <c r="AH849" s="105"/>
      <c r="AI849" s="106"/>
      <c r="AJ849" s="109"/>
      <c r="AK849" s="111"/>
      <c r="AL849" s="338"/>
      <c r="AM849" s="339"/>
      <c r="AN849" s="340"/>
      <c r="AO849" s="101"/>
      <c r="AP849" s="445"/>
      <c r="AQ849" s="101"/>
      <c r="AR849" s="115"/>
      <c r="AS849" s="341"/>
      <c r="AT849" s="115"/>
      <c r="AU849" s="341"/>
      <c r="AV849" s="115"/>
      <c r="AW849" s="341"/>
      <c r="AX849" s="115"/>
      <c r="AY849" s="341"/>
      <c r="AZ849" s="119"/>
      <c r="CD849" s="119"/>
    </row>
    <row r="850" ht="21.0" customHeight="1">
      <c r="A850" s="119"/>
      <c r="B850" s="90"/>
      <c r="C850" s="119"/>
      <c r="D850" s="332"/>
      <c r="E850" s="90"/>
      <c r="F850" s="92"/>
      <c r="G850" s="92"/>
      <c r="H850" s="92"/>
      <c r="I850" s="119"/>
      <c r="J850" s="119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119"/>
      <c r="V850" s="119"/>
      <c r="W850" s="119"/>
      <c r="X850" s="119"/>
      <c r="Y850" s="119"/>
      <c r="Z850" s="23"/>
      <c r="AA850" s="119"/>
      <c r="AB850" s="337"/>
      <c r="AC850" s="115"/>
      <c r="AD850" s="102"/>
      <c r="AE850" s="4"/>
      <c r="AF850" s="103"/>
      <c r="AG850" s="104"/>
      <c r="AH850" s="105"/>
      <c r="AI850" s="106"/>
      <c r="AJ850" s="109"/>
      <c r="AK850" s="111"/>
      <c r="AL850" s="338"/>
      <c r="AM850" s="339"/>
      <c r="AN850" s="340"/>
      <c r="AO850" s="101"/>
      <c r="AP850" s="445"/>
      <c r="AQ850" s="101"/>
      <c r="AR850" s="115"/>
      <c r="AS850" s="341"/>
      <c r="AT850" s="115"/>
      <c r="AU850" s="341"/>
      <c r="AV850" s="115"/>
      <c r="AW850" s="341"/>
      <c r="AX850" s="115"/>
      <c r="AY850" s="341"/>
      <c r="AZ850" s="119"/>
      <c r="CD850" s="119"/>
    </row>
    <row r="851" ht="21.0" customHeight="1">
      <c r="A851" s="119"/>
      <c r="B851" s="90"/>
      <c r="C851" s="119"/>
      <c r="D851" s="332"/>
      <c r="E851" s="90"/>
      <c r="F851" s="92"/>
      <c r="G851" s="92"/>
      <c r="H851" s="92"/>
      <c r="I851" s="119"/>
      <c r="J851" s="119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119"/>
      <c r="V851" s="119"/>
      <c r="W851" s="119"/>
      <c r="X851" s="119"/>
      <c r="Y851" s="119"/>
      <c r="Z851" s="23"/>
      <c r="AA851" s="119"/>
      <c r="AB851" s="337"/>
      <c r="AC851" s="115"/>
      <c r="AD851" s="102"/>
      <c r="AE851" s="4"/>
      <c r="AF851" s="103"/>
      <c r="AG851" s="104"/>
      <c r="AH851" s="105"/>
      <c r="AI851" s="106"/>
      <c r="AJ851" s="109"/>
      <c r="AK851" s="111"/>
      <c r="AL851" s="338"/>
      <c r="AM851" s="339"/>
      <c r="AN851" s="340"/>
      <c r="AO851" s="101"/>
      <c r="AP851" s="445"/>
      <c r="AQ851" s="101"/>
      <c r="AR851" s="115"/>
      <c r="AS851" s="341"/>
      <c r="AT851" s="115"/>
      <c r="AU851" s="341"/>
      <c r="AV851" s="115"/>
      <c r="AW851" s="341"/>
      <c r="AX851" s="115"/>
      <c r="AY851" s="341"/>
      <c r="AZ851" s="119"/>
      <c r="CD851" s="119"/>
    </row>
    <row r="852" ht="21.0" customHeight="1">
      <c r="A852" s="119"/>
      <c r="B852" s="90"/>
      <c r="C852" s="119"/>
      <c r="D852" s="332"/>
      <c r="E852" s="90"/>
      <c r="F852" s="92"/>
      <c r="G852" s="92"/>
      <c r="H852" s="92"/>
      <c r="I852" s="119"/>
      <c r="J852" s="119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119"/>
      <c r="V852" s="119"/>
      <c r="W852" s="119"/>
      <c r="X852" s="119"/>
      <c r="Y852" s="119"/>
      <c r="Z852" s="23"/>
      <c r="AA852" s="119"/>
      <c r="AB852" s="337"/>
      <c r="AC852" s="115"/>
      <c r="AD852" s="102"/>
      <c r="AE852" s="4"/>
      <c r="AF852" s="103"/>
      <c r="AG852" s="104"/>
      <c r="AH852" s="105"/>
      <c r="AI852" s="106"/>
      <c r="AJ852" s="109"/>
      <c r="AK852" s="111"/>
      <c r="AL852" s="338"/>
      <c r="AM852" s="339"/>
      <c r="AN852" s="340"/>
      <c r="AO852" s="101"/>
      <c r="AP852" s="445"/>
      <c r="AQ852" s="101"/>
      <c r="AR852" s="115"/>
      <c r="AS852" s="341"/>
      <c r="AT852" s="115"/>
      <c r="AU852" s="341"/>
      <c r="AV852" s="115"/>
      <c r="AW852" s="341"/>
      <c r="AX852" s="115"/>
      <c r="AY852" s="341"/>
      <c r="AZ852" s="119"/>
      <c r="CD852" s="119"/>
    </row>
    <row r="853" ht="21.0" customHeight="1">
      <c r="A853" s="119"/>
      <c r="B853" s="90"/>
      <c r="C853" s="119"/>
      <c r="D853" s="332"/>
      <c r="E853" s="90"/>
      <c r="F853" s="92"/>
      <c r="G853" s="92"/>
      <c r="H853" s="92"/>
      <c r="I853" s="119"/>
      <c r="J853" s="119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119"/>
      <c r="V853" s="119"/>
      <c r="W853" s="119"/>
      <c r="X853" s="119"/>
      <c r="Y853" s="119"/>
      <c r="Z853" s="23"/>
      <c r="AA853" s="119"/>
      <c r="AB853" s="337"/>
      <c r="AC853" s="115"/>
      <c r="AD853" s="102"/>
      <c r="AE853" s="4"/>
      <c r="AF853" s="103"/>
      <c r="AG853" s="104"/>
      <c r="AH853" s="105"/>
      <c r="AI853" s="106"/>
      <c r="AJ853" s="109"/>
      <c r="AK853" s="111"/>
      <c r="AL853" s="338"/>
      <c r="AM853" s="339"/>
      <c r="AN853" s="340"/>
      <c r="AO853" s="101"/>
      <c r="AP853" s="445"/>
      <c r="AQ853" s="101"/>
      <c r="AR853" s="115"/>
      <c r="AS853" s="341"/>
      <c r="AT853" s="115"/>
      <c r="AU853" s="341"/>
      <c r="AV853" s="115"/>
      <c r="AW853" s="341"/>
      <c r="AX853" s="115"/>
      <c r="AY853" s="341"/>
      <c r="AZ853" s="119"/>
      <c r="CD853" s="119"/>
    </row>
    <row r="854" ht="21.0" customHeight="1">
      <c r="A854" s="119"/>
      <c r="B854" s="90"/>
      <c r="C854" s="119"/>
      <c r="D854" s="332"/>
      <c r="E854" s="90"/>
      <c r="F854" s="92"/>
      <c r="G854" s="92"/>
      <c r="H854" s="92"/>
      <c r="I854" s="119"/>
      <c r="J854" s="119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119"/>
      <c r="V854" s="119"/>
      <c r="W854" s="119"/>
      <c r="X854" s="119"/>
      <c r="Y854" s="119"/>
      <c r="Z854" s="23"/>
      <c r="AA854" s="119"/>
      <c r="AB854" s="337"/>
      <c r="AC854" s="115"/>
      <c r="AD854" s="102"/>
      <c r="AE854" s="4"/>
      <c r="AF854" s="103"/>
      <c r="AG854" s="104"/>
      <c r="AH854" s="105"/>
      <c r="AI854" s="106"/>
      <c r="AJ854" s="109"/>
      <c r="AK854" s="111"/>
      <c r="AL854" s="338"/>
      <c r="AM854" s="339"/>
      <c r="AN854" s="340"/>
      <c r="AO854" s="101"/>
      <c r="AP854" s="445"/>
      <c r="AQ854" s="101"/>
      <c r="AR854" s="115"/>
      <c r="AS854" s="341"/>
      <c r="AT854" s="115"/>
      <c r="AU854" s="341"/>
      <c r="AV854" s="115"/>
      <c r="AW854" s="341"/>
      <c r="AX854" s="115"/>
      <c r="AY854" s="341"/>
      <c r="AZ854" s="119"/>
      <c r="CD854" s="119"/>
    </row>
    <row r="855" ht="21.0" customHeight="1">
      <c r="A855" s="119"/>
      <c r="B855" s="90"/>
      <c r="C855" s="119"/>
      <c r="D855" s="332"/>
      <c r="E855" s="90"/>
      <c r="F855" s="92"/>
      <c r="G855" s="92"/>
      <c r="H855" s="92"/>
      <c r="I855" s="119"/>
      <c r="J855" s="119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119"/>
      <c r="V855" s="119"/>
      <c r="W855" s="119"/>
      <c r="X855" s="119"/>
      <c r="Y855" s="119"/>
      <c r="Z855" s="23"/>
      <c r="AA855" s="119"/>
      <c r="AB855" s="337"/>
      <c r="AC855" s="115"/>
      <c r="AD855" s="102"/>
      <c r="AE855" s="4"/>
      <c r="AF855" s="103"/>
      <c r="AG855" s="104"/>
      <c r="AH855" s="105"/>
      <c r="AI855" s="106"/>
      <c r="AJ855" s="109"/>
      <c r="AK855" s="111"/>
      <c r="AL855" s="338"/>
      <c r="AM855" s="339"/>
      <c r="AN855" s="340"/>
      <c r="AO855" s="101"/>
      <c r="AP855" s="445"/>
      <c r="AQ855" s="101"/>
      <c r="AR855" s="115"/>
      <c r="AS855" s="341"/>
      <c r="AT855" s="115"/>
      <c r="AU855" s="341"/>
      <c r="AV855" s="115"/>
      <c r="AW855" s="341"/>
      <c r="AX855" s="115"/>
      <c r="AY855" s="341"/>
      <c r="AZ855" s="119"/>
      <c r="CD855" s="119"/>
    </row>
    <row r="856" ht="21.0" customHeight="1">
      <c r="A856" s="119"/>
      <c r="B856" s="90"/>
      <c r="C856" s="119"/>
      <c r="D856" s="332"/>
      <c r="E856" s="90"/>
      <c r="F856" s="92"/>
      <c r="G856" s="92"/>
      <c r="H856" s="92"/>
      <c r="I856" s="119"/>
      <c r="J856" s="119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119"/>
      <c r="V856" s="119"/>
      <c r="W856" s="119"/>
      <c r="X856" s="119"/>
      <c r="Y856" s="119"/>
      <c r="Z856" s="23"/>
      <c r="AA856" s="119"/>
      <c r="AB856" s="337"/>
      <c r="AC856" s="115"/>
      <c r="AD856" s="102"/>
      <c r="AE856" s="4"/>
      <c r="AF856" s="103"/>
      <c r="AG856" s="104"/>
      <c r="AH856" s="105"/>
      <c r="AI856" s="106"/>
      <c r="AJ856" s="109"/>
      <c r="AK856" s="111"/>
      <c r="AL856" s="338"/>
      <c r="AM856" s="339"/>
      <c r="AN856" s="340"/>
      <c r="AO856" s="101"/>
      <c r="AP856" s="445"/>
      <c r="AQ856" s="101"/>
      <c r="AR856" s="115"/>
      <c r="AS856" s="341"/>
      <c r="AT856" s="115"/>
      <c r="AU856" s="341"/>
      <c r="AV856" s="115"/>
      <c r="AW856" s="341"/>
      <c r="AX856" s="115"/>
      <c r="AY856" s="341"/>
      <c r="AZ856" s="119"/>
      <c r="CD856" s="119"/>
    </row>
    <row r="857" ht="21.0" customHeight="1">
      <c r="A857" s="119"/>
      <c r="B857" s="90"/>
      <c r="C857" s="119"/>
      <c r="D857" s="332"/>
      <c r="E857" s="90"/>
      <c r="F857" s="92"/>
      <c r="G857" s="92"/>
      <c r="H857" s="92"/>
      <c r="I857" s="119"/>
      <c r="J857" s="119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119"/>
      <c r="V857" s="119"/>
      <c r="W857" s="119"/>
      <c r="X857" s="119"/>
      <c r="Y857" s="119"/>
      <c r="Z857" s="23"/>
      <c r="AA857" s="119"/>
      <c r="AB857" s="337"/>
      <c r="AC857" s="115"/>
      <c r="AD857" s="102"/>
      <c r="AE857" s="4"/>
      <c r="AF857" s="103"/>
      <c r="AG857" s="104"/>
      <c r="AH857" s="105"/>
      <c r="AI857" s="106"/>
      <c r="AJ857" s="109"/>
      <c r="AK857" s="111"/>
      <c r="AL857" s="338"/>
      <c r="AM857" s="339"/>
      <c r="AN857" s="340"/>
      <c r="AO857" s="101"/>
      <c r="AP857" s="445"/>
      <c r="AQ857" s="101"/>
      <c r="AR857" s="115"/>
      <c r="AS857" s="341"/>
      <c r="AT857" s="115"/>
      <c r="AU857" s="341"/>
      <c r="AV857" s="115"/>
      <c r="AW857" s="341"/>
      <c r="AX857" s="115"/>
      <c r="AY857" s="341"/>
      <c r="AZ857" s="119"/>
      <c r="CD857" s="119"/>
    </row>
    <row r="858" ht="21.0" customHeight="1">
      <c r="A858" s="119"/>
      <c r="B858" s="90"/>
      <c r="C858" s="119"/>
      <c r="D858" s="332"/>
      <c r="E858" s="90"/>
      <c r="F858" s="92"/>
      <c r="G858" s="92"/>
      <c r="H858" s="92"/>
      <c r="I858" s="119"/>
      <c r="J858" s="119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119"/>
      <c r="V858" s="119"/>
      <c r="W858" s="119"/>
      <c r="X858" s="119"/>
      <c r="Y858" s="119"/>
      <c r="Z858" s="23"/>
      <c r="AA858" s="119"/>
      <c r="AB858" s="337"/>
      <c r="AC858" s="115"/>
      <c r="AD858" s="102"/>
      <c r="AE858" s="4"/>
      <c r="AF858" s="103"/>
      <c r="AG858" s="104"/>
      <c r="AH858" s="105"/>
      <c r="AI858" s="106"/>
      <c r="AJ858" s="109"/>
      <c r="AK858" s="111"/>
      <c r="AL858" s="338"/>
      <c r="AM858" s="339"/>
      <c r="AN858" s="340"/>
      <c r="AO858" s="101"/>
      <c r="AP858" s="445"/>
      <c r="AQ858" s="101"/>
      <c r="AR858" s="115"/>
      <c r="AS858" s="341"/>
      <c r="AT858" s="115"/>
      <c r="AU858" s="341"/>
      <c r="AV858" s="115"/>
      <c r="AW858" s="341"/>
      <c r="AX858" s="115"/>
      <c r="AY858" s="341"/>
      <c r="AZ858" s="119"/>
      <c r="CD858" s="119"/>
    </row>
    <row r="859" ht="21.0" customHeight="1">
      <c r="A859" s="119"/>
      <c r="B859" s="90"/>
      <c r="C859" s="119"/>
      <c r="D859" s="332"/>
      <c r="E859" s="90"/>
      <c r="F859" s="92"/>
      <c r="G859" s="92"/>
      <c r="H859" s="92"/>
      <c r="I859" s="119"/>
      <c r="J859" s="119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119"/>
      <c r="V859" s="119"/>
      <c r="W859" s="119"/>
      <c r="X859" s="119"/>
      <c r="Y859" s="119"/>
      <c r="Z859" s="23"/>
      <c r="AA859" s="119"/>
      <c r="AB859" s="337"/>
      <c r="AC859" s="115"/>
      <c r="AD859" s="102"/>
      <c r="AE859" s="4"/>
      <c r="AF859" s="103"/>
      <c r="AG859" s="104"/>
      <c r="AH859" s="105"/>
      <c r="AI859" s="106"/>
      <c r="AJ859" s="109"/>
      <c r="AK859" s="111"/>
      <c r="AL859" s="338"/>
      <c r="AM859" s="339"/>
      <c r="AN859" s="340"/>
      <c r="AO859" s="101"/>
      <c r="AP859" s="445"/>
      <c r="AQ859" s="101"/>
      <c r="AR859" s="115"/>
      <c r="AS859" s="341"/>
      <c r="AT859" s="115"/>
      <c r="AU859" s="341"/>
      <c r="AV859" s="115"/>
      <c r="AW859" s="341"/>
      <c r="AX859" s="115"/>
      <c r="AY859" s="341"/>
      <c r="AZ859" s="119"/>
      <c r="CD859" s="119"/>
    </row>
    <row r="860" ht="21.0" customHeight="1">
      <c r="A860" s="119"/>
      <c r="B860" s="90"/>
      <c r="C860" s="119"/>
      <c r="D860" s="332"/>
      <c r="E860" s="90"/>
      <c r="F860" s="92"/>
      <c r="G860" s="92"/>
      <c r="H860" s="92"/>
      <c r="I860" s="119"/>
      <c r="J860" s="119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119"/>
      <c r="V860" s="119"/>
      <c r="W860" s="119"/>
      <c r="X860" s="119"/>
      <c r="Y860" s="119"/>
      <c r="Z860" s="23"/>
      <c r="AA860" s="119"/>
      <c r="AB860" s="337"/>
      <c r="AC860" s="115"/>
      <c r="AD860" s="102"/>
      <c r="AE860" s="4"/>
      <c r="AF860" s="103"/>
      <c r="AG860" s="104"/>
      <c r="AH860" s="105"/>
      <c r="AI860" s="106"/>
      <c r="AJ860" s="109"/>
      <c r="AK860" s="111"/>
      <c r="AL860" s="338"/>
      <c r="AM860" s="339"/>
      <c r="AN860" s="340"/>
      <c r="AO860" s="101"/>
      <c r="AP860" s="445"/>
      <c r="AQ860" s="101"/>
      <c r="AR860" s="115"/>
      <c r="AS860" s="341"/>
      <c r="AT860" s="115"/>
      <c r="AU860" s="341"/>
      <c r="AV860" s="115"/>
      <c r="AW860" s="341"/>
      <c r="AX860" s="115"/>
      <c r="AY860" s="341"/>
      <c r="AZ860" s="119"/>
      <c r="CD860" s="119"/>
    </row>
    <row r="861" ht="21.0" customHeight="1">
      <c r="A861" s="119"/>
      <c r="B861" s="90"/>
      <c r="C861" s="119"/>
      <c r="D861" s="332"/>
      <c r="E861" s="90"/>
      <c r="F861" s="92"/>
      <c r="G861" s="92"/>
      <c r="H861" s="92"/>
      <c r="I861" s="119"/>
      <c r="J861" s="119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119"/>
      <c r="V861" s="119"/>
      <c r="W861" s="119"/>
      <c r="X861" s="119"/>
      <c r="Y861" s="119"/>
      <c r="Z861" s="23"/>
      <c r="AA861" s="119"/>
      <c r="AB861" s="337"/>
      <c r="AC861" s="115"/>
      <c r="AD861" s="102"/>
      <c r="AE861" s="4"/>
      <c r="AF861" s="103"/>
      <c r="AG861" s="104"/>
      <c r="AH861" s="105"/>
      <c r="AI861" s="106"/>
      <c r="AJ861" s="109"/>
      <c r="AK861" s="111"/>
      <c r="AL861" s="338"/>
      <c r="AM861" s="339"/>
      <c r="AN861" s="340"/>
      <c r="AO861" s="101"/>
      <c r="AP861" s="445"/>
      <c r="AQ861" s="101"/>
      <c r="AR861" s="115"/>
      <c r="AS861" s="341"/>
      <c r="AT861" s="115"/>
      <c r="AU861" s="341"/>
      <c r="AV861" s="115"/>
      <c r="AW861" s="341"/>
      <c r="AX861" s="115"/>
      <c r="AY861" s="341"/>
      <c r="AZ861" s="119"/>
      <c r="CD861" s="119"/>
    </row>
    <row r="862" ht="21.0" customHeight="1">
      <c r="A862" s="119"/>
      <c r="B862" s="90"/>
      <c r="C862" s="119"/>
      <c r="D862" s="332"/>
      <c r="E862" s="90"/>
      <c r="F862" s="92"/>
      <c r="G862" s="92"/>
      <c r="H862" s="92"/>
      <c r="I862" s="119"/>
      <c r="J862" s="119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119"/>
      <c r="V862" s="119"/>
      <c r="W862" s="119"/>
      <c r="X862" s="119"/>
      <c r="Y862" s="119"/>
      <c r="Z862" s="23"/>
      <c r="AA862" s="119"/>
      <c r="AB862" s="337"/>
      <c r="AC862" s="115"/>
      <c r="AD862" s="102"/>
      <c r="AE862" s="4"/>
      <c r="AF862" s="103"/>
      <c r="AG862" s="104"/>
      <c r="AH862" s="105"/>
      <c r="AI862" s="106"/>
      <c r="AJ862" s="109"/>
      <c r="AK862" s="111"/>
      <c r="AL862" s="338"/>
      <c r="AM862" s="339"/>
      <c r="AN862" s="340"/>
      <c r="AO862" s="101"/>
      <c r="AP862" s="445"/>
      <c r="AQ862" s="101"/>
      <c r="AR862" s="115"/>
      <c r="AS862" s="341"/>
      <c r="AT862" s="115"/>
      <c r="AU862" s="341"/>
      <c r="AV862" s="115"/>
      <c r="AW862" s="341"/>
      <c r="AX862" s="115"/>
      <c r="AY862" s="341"/>
      <c r="AZ862" s="119"/>
      <c r="CD862" s="119"/>
    </row>
    <row r="863" ht="21.0" customHeight="1">
      <c r="A863" s="119"/>
      <c r="B863" s="90"/>
      <c r="C863" s="119"/>
      <c r="D863" s="332"/>
      <c r="E863" s="90"/>
      <c r="F863" s="92"/>
      <c r="G863" s="92"/>
      <c r="H863" s="92"/>
      <c r="I863" s="119"/>
      <c r="J863" s="119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119"/>
      <c r="V863" s="119"/>
      <c r="W863" s="119"/>
      <c r="X863" s="119"/>
      <c r="Y863" s="119"/>
      <c r="Z863" s="23"/>
      <c r="AA863" s="119"/>
      <c r="AB863" s="337"/>
      <c r="AC863" s="115"/>
      <c r="AD863" s="102"/>
      <c r="AE863" s="4"/>
      <c r="AF863" s="103"/>
      <c r="AG863" s="104"/>
      <c r="AH863" s="105"/>
      <c r="AI863" s="106"/>
      <c r="AJ863" s="109"/>
      <c r="AK863" s="111"/>
      <c r="AL863" s="338"/>
      <c r="AM863" s="339"/>
      <c r="AN863" s="340"/>
      <c r="AO863" s="101"/>
      <c r="AP863" s="445"/>
      <c r="AQ863" s="101"/>
      <c r="AR863" s="115"/>
      <c r="AS863" s="341"/>
      <c r="AT863" s="115"/>
      <c r="AU863" s="341"/>
      <c r="AV863" s="115"/>
      <c r="AW863" s="341"/>
      <c r="AX863" s="115"/>
      <c r="AY863" s="341"/>
      <c r="AZ863" s="119"/>
      <c r="CD863" s="119"/>
    </row>
    <row r="864" ht="21.0" customHeight="1">
      <c r="A864" s="119"/>
      <c r="B864" s="90"/>
      <c r="C864" s="119"/>
      <c r="D864" s="332"/>
      <c r="E864" s="90"/>
      <c r="F864" s="92"/>
      <c r="G864" s="92"/>
      <c r="H864" s="92"/>
      <c r="I864" s="119"/>
      <c r="J864" s="119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119"/>
      <c r="V864" s="119"/>
      <c r="W864" s="119"/>
      <c r="X864" s="119"/>
      <c r="Y864" s="119"/>
      <c r="Z864" s="23"/>
      <c r="AA864" s="119"/>
      <c r="AB864" s="337"/>
      <c r="AC864" s="115"/>
      <c r="AD864" s="102"/>
      <c r="AE864" s="4"/>
      <c r="AF864" s="103"/>
      <c r="AG864" s="104"/>
      <c r="AH864" s="105"/>
      <c r="AI864" s="106"/>
      <c r="AJ864" s="109"/>
      <c r="AK864" s="111"/>
      <c r="AL864" s="338"/>
      <c r="AM864" s="339"/>
      <c r="AN864" s="340"/>
      <c r="AO864" s="101"/>
      <c r="AP864" s="445"/>
      <c r="AQ864" s="101"/>
      <c r="AR864" s="115"/>
      <c r="AS864" s="341"/>
      <c r="AT864" s="115"/>
      <c r="AU864" s="341"/>
      <c r="AV864" s="115"/>
      <c r="AW864" s="341"/>
      <c r="AX864" s="115"/>
      <c r="AY864" s="341"/>
      <c r="AZ864" s="119"/>
      <c r="CD864" s="119"/>
    </row>
    <row r="865" ht="21.0" customHeight="1">
      <c r="A865" s="119"/>
      <c r="B865" s="90"/>
      <c r="C865" s="119"/>
      <c r="D865" s="332"/>
      <c r="E865" s="90"/>
      <c r="F865" s="92"/>
      <c r="G865" s="92"/>
      <c r="H865" s="92"/>
      <c r="I865" s="119"/>
      <c r="J865" s="119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119"/>
      <c r="V865" s="119"/>
      <c r="W865" s="119"/>
      <c r="X865" s="119"/>
      <c r="Y865" s="119"/>
      <c r="Z865" s="23"/>
      <c r="AA865" s="119"/>
      <c r="AB865" s="337"/>
      <c r="AC865" s="115"/>
      <c r="AD865" s="102"/>
      <c r="AE865" s="4"/>
      <c r="AF865" s="103"/>
      <c r="AG865" s="104"/>
      <c r="AH865" s="105"/>
      <c r="AI865" s="106"/>
      <c r="AJ865" s="109"/>
      <c r="AK865" s="111"/>
      <c r="AL865" s="338"/>
      <c r="AM865" s="339"/>
      <c r="AN865" s="340"/>
      <c r="AO865" s="101"/>
      <c r="AP865" s="445"/>
      <c r="AQ865" s="101"/>
      <c r="AR865" s="115"/>
      <c r="AS865" s="341"/>
      <c r="AT865" s="115"/>
      <c r="AU865" s="341"/>
      <c r="AV865" s="115"/>
      <c r="AW865" s="341"/>
      <c r="AX865" s="115"/>
      <c r="AY865" s="341"/>
      <c r="AZ865" s="119"/>
      <c r="CD865" s="119"/>
    </row>
    <row r="866" ht="21.0" customHeight="1">
      <c r="A866" s="119"/>
      <c r="B866" s="90"/>
      <c r="C866" s="119"/>
      <c r="D866" s="332"/>
      <c r="E866" s="90"/>
      <c r="F866" s="92"/>
      <c r="G866" s="92"/>
      <c r="H866" s="92"/>
      <c r="I866" s="119"/>
      <c r="J866" s="119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119"/>
      <c r="V866" s="119"/>
      <c r="W866" s="119"/>
      <c r="X866" s="119"/>
      <c r="Y866" s="119"/>
      <c r="Z866" s="23"/>
      <c r="AA866" s="119"/>
      <c r="AB866" s="337"/>
      <c r="AC866" s="115"/>
      <c r="AD866" s="102"/>
      <c r="AE866" s="4"/>
      <c r="AF866" s="103"/>
      <c r="AG866" s="104"/>
      <c r="AH866" s="105"/>
      <c r="AI866" s="106"/>
      <c r="AJ866" s="109"/>
      <c r="AK866" s="111"/>
      <c r="AL866" s="338"/>
      <c r="AM866" s="339"/>
      <c r="AN866" s="340"/>
      <c r="AO866" s="101"/>
      <c r="AP866" s="445"/>
      <c r="AQ866" s="101"/>
      <c r="AR866" s="115"/>
      <c r="AS866" s="341"/>
      <c r="AT866" s="115"/>
      <c r="AU866" s="341"/>
      <c r="AV866" s="115"/>
      <c r="AW866" s="341"/>
      <c r="AX866" s="115"/>
      <c r="AY866" s="341"/>
      <c r="AZ866" s="119"/>
      <c r="CD866" s="119"/>
    </row>
    <row r="867" ht="21.0" customHeight="1">
      <c r="A867" s="119"/>
      <c r="B867" s="90"/>
      <c r="C867" s="119"/>
      <c r="D867" s="332"/>
      <c r="E867" s="90"/>
      <c r="F867" s="92"/>
      <c r="G867" s="92"/>
      <c r="H867" s="92"/>
      <c r="I867" s="119"/>
      <c r="J867" s="119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119"/>
      <c r="V867" s="119"/>
      <c r="W867" s="119"/>
      <c r="X867" s="119"/>
      <c r="Y867" s="119"/>
      <c r="Z867" s="23"/>
      <c r="AA867" s="119"/>
      <c r="AB867" s="337"/>
      <c r="AC867" s="115"/>
      <c r="AD867" s="102"/>
      <c r="AE867" s="4"/>
      <c r="AF867" s="103"/>
      <c r="AG867" s="104"/>
      <c r="AH867" s="105"/>
      <c r="AI867" s="106"/>
      <c r="AJ867" s="109"/>
      <c r="AK867" s="111"/>
      <c r="AL867" s="338"/>
      <c r="AM867" s="339"/>
      <c r="AN867" s="340"/>
      <c r="AO867" s="101"/>
      <c r="AP867" s="445"/>
      <c r="AQ867" s="101"/>
      <c r="AR867" s="115"/>
      <c r="AS867" s="341"/>
      <c r="AT867" s="115"/>
      <c r="AU867" s="341"/>
      <c r="AV867" s="115"/>
      <c r="AW867" s="341"/>
      <c r="AX867" s="115"/>
      <c r="AY867" s="341"/>
      <c r="AZ867" s="119"/>
      <c r="CD867" s="119"/>
    </row>
    <row r="868" ht="21.0" customHeight="1">
      <c r="A868" s="119"/>
      <c r="B868" s="90"/>
      <c r="C868" s="119"/>
      <c r="D868" s="332"/>
      <c r="E868" s="90"/>
      <c r="F868" s="92"/>
      <c r="G868" s="92"/>
      <c r="H868" s="92"/>
      <c r="I868" s="119"/>
      <c r="J868" s="119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119"/>
      <c r="V868" s="119"/>
      <c r="W868" s="119"/>
      <c r="X868" s="119"/>
      <c r="Y868" s="119"/>
      <c r="Z868" s="23"/>
      <c r="AA868" s="119"/>
      <c r="AB868" s="337"/>
      <c r="AC868" s="115"/>
      <c r="AD868" s="102"/>
      <c r="AE868" s="4"/>
      <c r="AF868" s="103"/>
      <c r="AG868" s="104"/>
      <c r="AH868" s="105"/>
      <c r="AI868" s="106"/>
      <c r="AJ868" s="109"/>
      <c r="AK868" s="111"/>
      <c r="AL868" s="338"/>
      <c r="AM868" s="339"/>
      <c r="AN868" s="340"/>
      <c r="AO868" s="101"/>
      <c r="AP868" s="445"/>
      <c r="AQ868" s="101"/>
      <c r="AR868" s="115"/>
      <c r="AS868" s="341"/>
      <c r="AT868" s="115"/>
      <c r="AU868" s="341"/>
      <c r="AV868" s="115"/>
      <c r="AW868" s="341"/>
      <c r="AX868" s="115"/>
      <c r="AY868" s="341"/>
      <c r="AZ868" s="119"/>
      <c r="CD868" s="119"/>
    </row>
    <row r="869" ht="21.0" customHeight="1">
      <c r="A869" s="119"/>
      <c r="B869" s="90"/>
      <c r="C869" s="119"/>
      <c r="D869" s="332"/>
      <c r="E869" s="90"/>
      <c r="F869" s="92"/>
      <c r="G869" s="92"/>
      <c r="H869" s="92"/>
      <c r="I869" s="119"/>
      <c r="J869" s="119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119"/>
      <c r="V869" s="119"/>
      <c r="W869" s="119"/>
      <c r="X869" s="119"/>
      <c r="Y869" s="119"/>
      <c r="Z869" s="23"/>
      <c r="AA869" s="119"/>
      <c r="AB869" s="337"/>
      <c r="AC869" s="115"/>
      <c r="AD869" s="102"/>
      <c r="AE869" s="4"/>
      <c r="AF869" s="103"/>
      <c r="AG869" s="104"/>
      <c r="AH869" s="105"/>
      <c r="AI869" s="106"/>
      <c r="AJ869" s="109"/>
      <c r="AK869" s="111"/>
      <c r="AL869" s="338"/>
      <c r="AM869" s="339"/>
      <c r="AN869" s="340"/>
      <c r="AO869" s="101"/>
      <c r="AP869" s="445"/>
      <c r="AQ869" s="101"/>
      <c r="AR869" s="115"/>
      <c r="AS869" s="341"/>
      <c r="AT869" s="115"/>
      <c r="AU869" s="341"/>
      <c r="AV869" s="115"/>
      <c r="AW869" s="341"/>
      <c r="AX869" s="115"/>
      <c r="AY869" s="341"/>
      <c r="AZ869" s="119"/>
      <c r="CD869" s="119"/>
    </row>
    <row r="870" ht="21.0" customHeight="1">
      <c r="A870" s="119"/>
      <c r="B870" s="90"/>
      <c r="C870" s="119"/>
      <c r="D870" s="332"/>
      <c r="E870" s="90"/>
      <c r="F870" s="92"/>
      <c r="G870" s="92"/>
      <c r="H870" s="92"/>
      <c r="I870" s="119"/>
      <c r="J870" s="119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119"/>
      <c r="V870" s="119"/>
      <c r="W870" s="119"/>
      <c r="X870" s="119"/>
      <c r="Y870" s="119"/>
      <c r="Z870" s="23"/>
      <c r="AA870" s="119"/>
      <c r="AB870" s="337"/>
      <c r="AC870" s="115"/>
      <c r="AD870" s="102"/>
      <c r="AE870" s="4"/>
      <c r="AF870" s="103"/>
      <c r="AG870" s="104"/>
      <c r="AH870" s="105"/>
      <c r="AI870" s="106"/>
      <c r="AJ870" s="109"/>
      <c r="AK870" s="111"/>
      <c r="AL870" s="338"/>
      <c r="AM870" s="339"/>
      <c r="AN870" s="340"/>
      <c r="AO870" s="101"/>
      <c r="AP870" s="445"/>
      <c r="AQ870" s="101"/>
      <c r="AR870" s="115"/>
      <c r="AS870" s="341"/>
      <c r="AT870" s="115"/>
      <c r="AU870" s="341"/>
      <c r="AV870" s="115"/>
      <c r="AW870" s="341"/>
      <c r="AX870" s="115"/>
      <c r="AY870" s="341"/>
      <c r="AZ870" s="119"/>
      <c r="CD870" s="119"/>
    </row>
    <row r="871" ht="21.0" customHeight="1">
      <c r="A871" s="119"/>
      <c r="B871" s="90"/>
      <c r="C871" s="119"/>
      <c r="D871" s="332"/>
      <c r="E871" s="90"/>
      <c r="F871" s="92"/>
      <c r="G871" s="92"/>
      <c r="H871" s="92"/>
      <c r="I871" s="119"/>
      <c r="J871" s="119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119"/>
      <c r="V871" s="119"/>
      <c r="W871" s="119"/>
      <c r="X871" s="119"/>
      <c r="Y871" s="119"/>
      <c r="Z871" s="23"/>
      <c r="AA871" s="119"/>
      <c r="AB871" s="337"/>
      <c r="AC871" s="115"/>
      <c r="AD871" s="102"/>
      <c r="AE871" s="4"/>
      <c r="AF871" s="103"/>
      <c r="AG871" s="104"/>
      <c r="AH871" s="105"/>
      <c r="AI871" s="106"/>
      <c r="AJ871" s="109"/>
      <c r="AK871" s="111"/>
      <c r="AL871" s="338"/>
      <c r="AM871" s="339"/>
      <c r="AN871" s="340"/>
      <c r="AO871" s="101"/>
      <c r="AP871" s="445"/>
      <c r="AQ871" s="101"/>
      <c r="AR871" s="115"/>
      <c r="AS871" s="341"/>
      <c r="AT871" s="115"/>
      <c r="AU871" s="341"/>
      <c r="AV871" s="115"/>
      <c r="AW871" s="341"/>
      <c r="AX871" s="115"/>
      <c r="AY871" s="341"/>
      <c r="AZ871" s="119"/>
      <c r="CD871" s="119"/>
    </row>
    <row r="872" ht="21.0" customHeight="1">
      <c r="A872" s="119"/>
      <c r="B872" s="90"/>
      <c r="C872" s="119"/>
      <c r="D872" s="332"/>
      <c r="E872" s="90"/>
      <c r="F872" s="92"/>
      <c r="G872" s="92"/>
      <c r="H872" s="92"/>
      <c r="I872" s="119"/>
      <c r="J872" s="119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119"/>
      <c r="V872" s="119"/>
      <c r="W872" s="119"/>
      <c r="X872" s="119"/>
      <c r="Y872" s="119"/>
      <c r="Z872" s="23"/>
      <c r="AA872" s="119"/>
      <c r="AB872" s="337"/>
      <c r="AC872" s="115"/>
      <c r="AD872" s="102"/>
      <c r="AE872" s="4"/>
      <c r="AF872" s="103"/>
      <c r="AG872" s="104"/>
      <c r="AH872" s="105"/>
      <c r="AI872" s="106"/>
      <c r="AJ872" s="109"/>
      <c r="AK872" s="111"/>
      <c r="AL872" s="338"/>
      <c r="AM872" s="339"/>
      <c r="AN872" s="340"/>
      <c r="AO872" s="101"/>
      <c r="AP872" s="445"/>
      <c r="AQ872" s="101"/>
      <c r="AR872" s="115"/>
      <c r="AS872" s="341"/>
      <c r="AT872" s="115"/>
      <c r="AU872" s="341"/>
      <c r="AV872" s="115"/>
      <c r="AW872" s="341"/>
      <c r="AX872" s="115"/>
      <c r="AY872" s="341"/>
      <c r="AZ872" s="119"/>
      <c r="CD872" s="119"/>
    </row>
    <row r="873" ht="21.0" customHeight="1">
      <c r="A873" s="119"/>
      <c r="B873" s="90"/>
      <c r="C873" s="119"/>
      <c r="D873" s="332"/>
      <c r="E873" s="90"/>
      <c r="F873" s="92"/>
      <c r="G873" s="92"/>
      <c r="H873" s="92"/>
      <c r="I873" s="119"/>
      <c r="J873" s="119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119"/>
      <c r="V873" s="119"/>
      <c r="W873" s="119"/>
      <c r="X873" s="119"/>
      <c r="Y873" s="119"/>
      <c r="Z873" s="23"/>
      <c r="AA873" s="119"/>
      <c r="AB873" s="337"/>
      <c r="AC873" s="115"/>
      <c r="AD873" s="102"/>
      <c r="AE873" s="4"/>
      <c r="AF873" s="103"/>
      <c r="AG873" s="104"/>
      <c r="AH873" s="105"/>
      <c r="AI873" s="106"/>
      <c r="AJ873" s="109"/>
      <c r="AK873" s="111"/>
      <c r="AL873" s="338"/>
      <c r="AM873" s="339"/>
      <c r="AN873" s="340"/>
      <c r="AO873" s="101"/>
      <c r="AP873" s="445"/>
      <c r="AQ873" s="101"/>
      <c r="AR873" s="115"/>
      <c r="AS873" s="341"/>
      <c r="AT873" s="115"/>
      <c r="AU873" s="341"/>
      <c r="AV873" s="115"/>
      <c r="AW873" s="341"/>
      <c r="AX873" s="115"/>
      <c r="AY873" s="341"/>
      <c r="AZ873" s="119"/>
      <c r="CD873" s="119"/>
    </row>
    <row r="874" ht="21.0" customHeight="1">
      <c r="A874" s="119"/>
      <c r="B874" s="90"/>
      <c r="C874" s="119"/>
      <c r="D874" s="332"/>
      <c r="E874" s="90"/>
      <c r="F874" s="92"/>
      <c r="G874" s="92"/>
      <c r="H874" s="92"/>
      <c r="I874" s="119"/>
      <c r="J874" s="119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119"/>
      <c r="V874" s="119"/>
      <c r="W874" s="119"/>
      <c r="X874" s="119"/>
      <c r="Y874" s="119"/>
      <c r="Z874" s="23"/>
      <c r="AA874" s="119"/>
      <c r="AB874" s="337"/>
      <c r="AC874" s="115"/>
      <c r="AD874" s="102"/>
      <c r="AE874" s="4"/>
      <c r="AF874" s="103"/>
      <c r="AG874" s="104"/>
      <c r="AH874" s="105"/>
      <c r="AI874" s="106"/>
      <c r="AJ874" s="109"/>
      <c r="AK874" s="111"/>
      <c r="AL874" s="338"/>
      <c r="AM874" s="339"/>
      <c r="AN874" s="340"/>
      <c r="AO874" s="101"/>
      <c r="AP874" s="445"/>
      <c r="AQ874" s="101"/>
      <c r="AR874" s="115"/>
      <c r="AS874" s="341"/>
      <c r="AT874" s="115"/>
      <c r="AU874" s="341"/>
      <c r="AV874" s="115"/>
      <c r="AW874" s="341"/>
      <c r="AX874" s="115"/>
      <c r="AY874" s="341"/>
      <c r="AZ874" s="119"/>
      <c r="CD874" s="119"/>
    </row>
    <row r="875" ht="21.0" customHeight="1">
      <c r="A875" s="119"/>
      <c r="B875" s="90"/>
      <c r="C875" s="119"/>
      <c r="D875" s="332"/>
      <c r="E875" s="90"/>
      <c r="F875" s="92"/>
      <c r="G875" s="92"/>
      <c r="H875" s="92"/>
      <c r="I875" s="119"/>
      <c r="J875" s="119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119"/>
      <c r="V875" s="119"/>
      <c r="W875" s="119"/>
      <c r="X875" s="119"/>
      <c r="Y875" s="119"/>
      <c r="Z875" s="23"/>
      <c r="AA875" s="119"/>
      <c r="AB875" s="337"/>
      <c r="AC875" s="115"/>
      <c r="AD875" s="102"/>
      <c r="AE875" s="4"/>
      <c r="AF875" s="103"/>
      <c r="AG875" s="104"/>
      <c r="AH875" s="105"/>
      <c r="AI875" s="106"/>
      <c r="AJ875" s="109"/>
      <c r="AK875" s="111"/>
      <c r="AL875" s="338"/>
      <c r="AM875" s="339"/>
      <c r="AN875" s="340"/>
      <c r="AO875" s="101"/>
      <c r="AP875" s="445"/>
      <c r="AQ875" s="101"/>
      <c r="AR875" s="115"/>
      <c r="AS875" s="341"/>
      <c r="AT875" s="115"/>
      <c r="AU875" s="341"/>
      <c r="AV875" s="115"/>
      <c r="AW875" s="341"/>
      <c r="AX875" s="115"/>
      <c r="AY875" s="341"/>
      <c r="AZ875" s="119"/>
      <c r="CD875" s="119"/>
    </row>
    <row r="876" ht="21.0" customHeight="1">
      <c r="A876" s="119"/>
      <c r="B876" s="90"/>
      <c r="C876" s="119"/>
      <c r="D876" s="332"/>
      <c r="E876" s="90"/>
      <c r="F876" s="92"/>
      <c r="G876" s="92"/>
      <c r="H876" s="92"/>
      <c r="I876" s="119"/>
      <c r="J876" s="119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119"/>
      <c r="V876" s="119"/>
      <c r="W876" s="119"/>
      <c r="X876" s="119"/>
      <c r="Y876" s="119"/>
      <c r="Z876" s="23"/>
      <c r="AA876" s="119"/>
      <c r="AB876" s="337"/>
      <c r="AC876" s="115"/>
      <c r="AD876" s="102"/>
      <c r="AE876" s="4"/>
      <c r="AF876" s="103"/>
      <c r="AG876" s="104"/>
      <c r="AH876" s="105"/>
      <c r="AI876" s="106"/>
      <c r="AJ876" s="109"/>
      <c r="AK876" s="111"/>
      <c r="AL876" s="338"/>
      <c r="AM876" s="339"/>
      <c r="AN876" s="340"/>
      <c r="AO876" s="101"/>
      <c r="AP876" s="445"/>
      <c r="AQ876" s="101"/>
      <c r="AR876" s="115"/>
      <c r="AS876" s="341"/>
      <c r="AT876" s="115"/>
      <c r="AU876" s="341"/>
      <c r="AV876" s="115"/>
      <c r="AW876" s="341"/>
      <c r="AX876" s="115"/>
      <c r="AY876" s="341"/>
      <c r="AZ876" s="119"/>
      <c r="CD876" s="119"/>
    </row>
    <row r="877" ht="21.0" customHeight="1">
      <c r="A877" s="119"/>
      <c r="B877" s="90"/>
      <c r="C877" s="119"/>
      <c r="D877" s="332"/>
      <c r="E877" s="90"/>
      <c r="F877" s="92"/>
      <c r="G877" s="92"/>
      <c r="H877" s="92"/>
      <c r="I877" s="119"/>
      <c r="J877" s="119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119"/>
      <c r="V877" s="119"/>
      <c r="W877" s="119"/>
      <c r="X877" s="119"/>
      <c r="Y877" s="119"/>
      <c r="Z877" s="23"/>
      <c r="AA877" s="119"/>
      <c r="AB877" s="337"/>
      <c r="AC877" s="115"/>
      <c r="AD877" s="102"/>
      <c r="AE877" s="4"/>
      <c r="AF877" s="103"/>
      <c r="AG877" s="104"/>
      <c r="AH877" s="105"/>
      <c r="AI877" s="106"/>
      <c r="AJ877" s="109"/>
      <c r="AK877" s="111"/>
      <c r="AL877" s="338"/>
      <c r="AM877" s="339"/>
      <c r="AN877" s="340"/>
      <c r="AO877" s="101"/>
      <c r="AP877" s="445"/>
      <c r="AQ877" s="101"/>
      <c r="AR877" s="115"/>
      <c r="AS877" s="341"/>
      <c r="AT877" s="115"/>
      <c r="AU877" s="341"/>
      <c r="AV877" s="115"/>
      <c r="AW877" s="341"/>
      <c r="AX877" s="115"/>
      <c r="AY877" s="341"/>
      <c r="AZ877" s="119"/>
      <c r="CD877" s="119"/>
    </row>
    <row r="878" ht="21.0" customHeight="1">
      <c r="A878" s="119"/>
      <c r="B878" s="90"/>
      <c r="C878" s="119"/>
      <c r="D878" s="332"/>
      <c r="E878" s="90"/>
      <c r="F878" s="92"/>
      <c r="G878" s="92"/>
      <c r="H878" s="92"/>
      <c r="I878" s="119"/>
      <c r="J878" s="119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119"/>
      <c r="V878" s="119"/>
      <c r="W878" s="119"/>
      <c r="X878" s="119"/>
      <c r="Y878" s="119"/>
      <c r="Z878" s="23"/>
      <c r="AA878" s="119"/>
      <c r="AB878" s="337"/>
      <c r="AC878" s="115"/>
      <c r="AD878" s="102"/>
      <c r="AE878" s="4"/>
      <c r="AF878" s="103"/>
      <c r="AG878" s="104"/>
      <c r="AH878" s="105"/>
      <c r="AI878" s="106"/>
      <c r="AJ878" s="109"/>
      <c r="AK878" s="111"/>
      <c r="AL878" s="338"/>
      <c r="AM878" s="339"/>
      <c r="AN878" s="340"/>
      <c r="AO878" s="101"/>
      <c r="AP878" s="445"/>
      <c r="AQ878" s="101"/>
      <c r="AR878" s="115"/>
      <c r="AS878" s="341"/>
      <c r="AT878" s="115"/>
      <c r="AU878" s="341"/>
      <c r="AV878" s="115"/>
      <c r="AW878" s="341"/>
      <c r="AX878" s="115"/>
      <c r="AY878" s="341"/>
      <c r="AZ878" s="119"/>
      <c r="CD878" s="119"/>
    </row>
    <row r="879" ht="21.0" customHeight="1">
      <c r="A879" s="119"/>
      <c r="B879" s="90"/>
      <c r="C879" s="119"/>
      <c r="D879" s="332"/>
      <c r="E879" s="90"/>
      <c r="F879" s="92"/>
      <c r="G879" s="92"/>
      <c r="H879" s="92"/>
      <c r="I879" s="119"/>
      <c r="J879" s="119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119"/>
      <c r="V879" s="119"/>
      <c r="W879" s="119"/>
      <c r="X879" s="119"/>
      <c r="Y879" s="119"/>
      <c r="Z879" s="23"/>
      <c r="AA879" s="119"/>
      <c r="AB879" s="337"/>
      <c r="AC879" s="115"/>
      <c r="AD879" s="102"/>
      <c r="AE879" s="4"/>
      <c r="AF879" s="103"/>
      <c r="AG879" s="104"/>
      <c r="AH879" s="105"/>
      <c r="AI879" s="106"/>
      <c r="AJ879" s="109"/>
      <c r="AK879" s="111"/>
      <c r="AL879" s="338"/>
      <c r="AM879" s="339"/>
      <c r="AN879" s="340"/>
      <c r="AO879" s="101"/>
      <c r="AP879" s="445"/>
      <c r="AQ879" s="101"/>
      <c r="AR879" s="115"/>
      <c r="AS879" s="341"/>
      <c r="AT879" s="115"/>
      <c r="AU879" s="341"/>
      <c r="AV879" s="115"/>
      <c r="AW879" s="341"/>
      <c r="AX879" s="115"/>
      <c r="AY879" s="341"/>
      <c r="AZ879" s="119"/>
      <c r="CD879" s="119"/>
    </row>
    <row r="880" ht="21.0" customHeight="1">
      <c r="A880" s="119"/>
      <c r="B880" s="90"/>
      <c r="C880" s="119"/>
      <c r="D880" s="332"/>
      <c r="E880" s="90"/>
      <c r="F880" s="92"/>
      <c r="G880" s="92"/>
      <c r="H880" s="92"/>
      <c r="I880" s="119"/>
      <c r="J880" s="119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119"/>
      <c r="V880" s="119"/>
      <c r="W880" s="119"/>
      <c r="X880" s="119"/>
      <c r="Y880" s="119"/>
      <c r="Z880" s="23"/>
      <c r="AA880" s="119"/>
      <c r="AB880" s="337"/>
      <c r="AC880" s="115"/>
      <c r="AD880" s="102"/>
      <c r="AE880" s="4"/>
      <c r="AF880" s="103"/>
      <c r="AG880" s="104"/>
      <c r="AH880" s="105"/>
      <c r="AI880" s="106"/>
      <c r="AJ880" s="109"/>
      <c r="AK880" s="111"/>
      <c r="AL880" s="338"/>
      <c r="AM880" s="339"/>
      <c r="AN880" s="340"/>
      <c r="AO880" s="101"/>
      <c r="AP880" s="445"/>
      <c r="AQ880" s="101"/>
      <c r="AR880" s="115"/>
      <c r="AS880" s="341"/>
      <c r="AT880" s="115"/>
      <c r="AU880" s="341"/>
      <c r="AV880" s="115"/>
      <c r="AW880" s="341"/>
      <c r="AX880" s="115"/>
      <c r="AY880" s="341"/>
      <c r="AZ880" s="119"/>
      <c r="CD880" s="119"/>
    </row>
    <row r="881" ht="21.0" customHeight="1">
      <c r="A881" s="119"/>
      <c r="B881" s="90"/>
      <c r="C881" s="119"/>
      <c r="D881" s="332"/>
      <c r="E881" s="90"/>
      <c r="F881" s="92"/>
      <c r="G881" s="92"/>
      <c r="H881" s="92"/>
      <c r="I881" s="119"/>
      <c r="J881" s="119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119"/>
      <c r="V881" s="119"/>
      <c r="W881" s="119"/>
      <c r="X881" s="119"/>
      <c r="Y881" s="119"/>
      <c r="Z881" s="23"/>
      <c r="AA881" s="119"/>
      <c r="AB881" s="337"/>
      <c r="AC881" s="115"/>
      <c r="AD881" s="102"/>
      <c r="AE881" s="4"/>
      <c r="AF881" s="103"/>
      <c r="AG881" s="104"/>
      <c r="AH881" s="105"/>
      <c r="AI881" s="106"/>
      <c r="AJ881" s="109"/>
      <c r="AK881" s="111"/>
      <c r="AL881" s="338"/>
      <c r="AM881" s="339"/>
      <c r="AN881" s="340"/>
      <c r="AO881" s="101"/>
      <c r="AP881" s="445"/>
      <c r="AQ881" s="101"/>
      <c r="AR881" s="115"/>
      <c r="AS881" s="341"/>
      <c r="AT881" s="115"/>
      <c r="AU881" s="341"/>
      <c r="AV881" s="115"/>
      <c r="AW881" s="341"/>
      <c r="AX881" s="115"/>
      <c r="AY881" s="341"/>
      <c r="AZ881" s="119"/>
      <c r="CD881" s="119"/>
    </row>
    <row r="882" ht="21.0" customHeight="1">
      <c r="A882" s="119"/>
      <c r="B882" s="90"/>
      <c r="C882" s="119"/>
      <c r="D882" s="332"/>
      <c r="E882" s="90"/>
      <c r="F882" s="92"/>
      <c r="G882" s="92"/>
      <c r="H882" s="92"/>
      <c r="I882" s="119"/>
      <c r="J882" s="119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119"/>
      <c r="V882" s="119"/>
      <c r="W882" s="119"/>
      <c r="X882" s="119"/>
      <c r="Y882" s="119"/>
      <c r="Z882" s="23"/>
      <c r="AA882" s="119"/>
      <c r="AB882" s="337"/>
      <c r="AC882" s="115"/>
      <c r="AD882" s="102"/>
      <c r="AE882" s="4"/>
      <c r="AF882" s="103"/>
      <c r="AG882" s="104"/>
      <c r="AH882" s="105"/>
      <c r="AI882" s="106"/>
      <c r="AJ882" s="109"/>
      <c r="AK882" s="111"/>
      <c r="AL882" s="338"/>
      <c r="AM882" s="339"/>
      <c r="AN882" s="340"/>
      <c r="AO882" s="101"/>
      <c r="AP882" s="445"/>
      <c r="AQ882" s="101"/>
      <c r="AR882" s="115"/>
      <c r="AS882" s="341"/>
      <c r="AT882" s="115"/>
      <c r="AU882" s="341"/>
      <c r="AV882" s="115"/>
      <c r="AW882" s="341"/>
      <c r="AX882" s="115"/>
      <c r="AY882" s="341"/>
      <c r="AZ882" s="119"/>
      <c r="CD882" s="119"/>
    </row>
    <row r="883" ht="21.0" customHeight="1">
      <c r="A883" s="119"/>
      <c r="B883" s="90"/>
      <c r="C883" s="119"/>
      <c r="D883" s="332"/>
      <c r="E883" s="90"/>
      <c r="F883" s="92"/>
      <c r="G883" s="92"/>
      <c r="H883" s="92"/>
      <c r="I883" s="119"/>
      <c r="J883" s="119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119"/>
      <c r="V883" s="119"/>
      <c r="W883" s="119"/>
      <c r="X883" s="119"/>
      <c r="Y883" s="119"/>
      <c r="Z883" s="23"/>
      <c r="AA883" s="119"/>
      <c r="AB883" s="337"/>
      <c r="AC883" s="115"/>
      <c r="AD883" s="102"/>
      <c r="AE883" s="4"/>
      <c r="AF883" s="103"/>
      <c r="AG883" s="104"/>
      <c r="AH883" s="105"/>
      <c r="AI883" s="106"/>
      <c r="AJ883" s="109"/>
      <c r="AK883" s="111"/>
      <c r="AL883" s="338"/>
      <c r="AM883" s="339"/>
      <c r="AN883" s="340"/>
      <c r="AO883" s="101"/>
      <c r="AP883" s="445"/>
      <c r="AQ883" s="101"/>
      <c r="AR883" s="115"/>
      <c r="AS883" s="341"/>
      <c r="AT883" s="115"/>
      <c r="AU883" s="341"/>
      <c r="AV883" s="115"/>
      <c r="AW883" s="341"/>
      <c r="AX883" s="115"/>
      <c r="AY883" s="341"/>
      <c r="AZ883" s="119"/>
      <c r="CD883" s="119"/>
    </row>
    <row r="884" ht="21.0" customHeight="1">
      <c r="A884" s="119"/>
      <c r="B884" s="90"/>
      <c r="C884" s="119"/>
      <c r="D884" s="332"/>
      <c r="E884" s="90"/>
      <c r="F884" s="92"/>
      <c r="G884" s="92"/>
      <c r="H884" s="92"/>
      <c r="I884" s="119"/>
      <c r="J884" s="119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119"/>
      <c r="V884" s="119"/>
      <c r="W884" s="119"/>
      <c r="X884" s="119"/>
      <c r="Y884" s="119"/>
      <c r="Z884" s="23"/>
      <c r="AA884" s="119"/>
      <c r="AB884" s="337"/>
      <c r="AC884" s="115"/>
      <c r="AD884" s="102"/>
      <c r="AE884" s="4"/>
      <c r="AF884" s="103"/>
      <c r="AG884" s="104"/>
      <c r="AH884" s="105"/>
      <c r="AI884" s="106"/>
      <c r="AJ884" s="109"/>
      <c r="AK884" s="111"/>
      <c r="AL884" s="338"/>
      <c r="AM884" s="339"/>
      <c r="AN884" s="340"/>
      <c r="AO884" s="101"/>
      <c r="AP884" s="445"/>
      <c r="AQ884" s="101"/>
      <c r="AR884" s="115"/>
      <c r="AS884" s="341"/>
      <c r="AT884" s="115"/>
      <c r="AU884" s="341"/>
      <c r="AV884" s="115"/>
      <c r="AW884" s="341"/>
      <c r="AX884" s="115"/>
      <c r="AY884" s="341"/>
      <c r="AZ884" s="119"/>
      <c r="CD884" s="119"/>
    </row>
    <row r="885" ht="21.0" customHeight="1">
      <c r="A885" s="119"/>
      <c r="B885" s="90"/>
      <c r="C885" s="119"/>
      <c r="D885" s="332"/>
      <c r="E885" s="90"/>
      <c r="F885" s="92"/>
      <c r="G885" s="92"/>
      <c r="H885" s="92"/>
      <c r="I885" s="119"/>
      <c r="J885" s="119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119"/>
      <c r="V885" s="119"/>
      <c r="W885" s="119"/>
      <c r="X885" s="119"/>
      <c r="Y885" s="119"/>
      <c r="Z885" s="23"/>
      <c r="AA885" s="119"/>
      <c r="AB885" s="337"/>
      <c r="AC885" s="115"/>
      <c r="AD885" s="102"/>
      <c r="AE885" s="4"/>
      <c r="AF885" s="103"/>
      <c r="AG885" s="104"/>
      <c r="AH885" s="105"/>
      <c r="AI885" s="106"/>
      <c r="AJ885" s="109"/>
      <c r="AK885" s="111"/>
      <c r="AL885" s="338"/>
      <c r="AM885" s="339"/>
      <c r="AN885" s="340"/>
      <c r="AO885" s="101"/>
      <c r="AP885" s="445"/>
      <c r="AQ885" s="101"/>
      <c r="AR885" s="115"/>
      <c r="AS885" s="341"/>
      <c r="AT885" s="115"/>
      <c r="AU885" s="341"/>
      <c r="AV885" s="115"/>
      <c r="AW885" s="341"/>
      <c r="AX885" s="115"/>
      <c r="AY885" s="341"/>
      <c r="AZ885" s="119"/>
      <c r="CD885" s="119"/>
    </row>
    <row r="886" ht="21.0" customHeight="1">
      <c r="A886" s="119"/>
      <c r="B886" s="90"/>
      <c r="C886" s="119"/>
      <c r="D886" s="332"/>
      <c r="E886" s="90"/>
      <c r="F886" s="92"/>
      <c r="G886" s="92"/>
      <c r="H886" s="92"/>
      <c r="I886" s="119"/>
      <c r="J886" s="119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119"/>
      <c r="V886" s="119"/>
      <c r="W886" s="119"/>
      <c r="X886" s="119"/>
      <c r="Y886" s="119"/>
      <c r="Z886" s="23"/>
      <c r="AA886" s="119"/>
      <c r="AB886" s="337"/>
      <c r="AC886" s="115"/>
      <c r="AD886" s="102"/>
      <c r="AE886" s="4"/>
      <c r="AF886" s="103"/>
      <c r="AG886" s="104"/>
      <c r="AH886" s="105"/>
      <c r="AI886" s="106"/>
      <c r="AJ886" s="109"/>
      <c r="AK886" s="111"/>
      <c r="AL886" s="338"/>
      <c r="AM886" s="339"/>
      <c r="AN886" s="340"/>
      <c r="AO886" s="101"/>
      <c r="AP886" s="445"/>
      <c r="AQ886" s="101"/>
      <c r="AR886" s="115"/>
      <c r="AS886" s="341"/>
      <c r="AT886" s="115"/>
      <c r="AU886" s="341"/>
      <c r="AV886" s="115"/>
      <c r="AW886" s="341"/>
      <c r="AX886" s="115"/>
      <c r="AY886" s="341"/>
      <c r="AZ886" s="119"/>
      <c r="CD886" s="119"/>
    </row>
    <row r="887" ht="21.0" customHeight="1">
      <c r="A887" s="119"/>
      <c r="B887" s="90"/>
      <c r="C887" s="119"/>
      <c r="D887" s="332"/>
      <c r="E887" s="90"/>
      <c r="F887" s="92"/>
      <c r="G887" s="92"/>
      <c r="H887" s="92"/>
      <c r="I887" s="119"/>
      <c r="J887" s="119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119"/>
      <c r="V887" s="119"/>
      <c r="W887" s="119"/>
      <c r="X887" s="119"/>
      <c r="Y887" s="119"/>
      <c r="Z887" s="23"/>
      <c r="AA887" s="119"/>
      <c r="AB887" s="337"/>
      <c r="AC887" s="115"/>
      <c r="AD887" s="102"/>
      <c r="AE887" s="4"/>
      <c r="AF887" s="103"/>
      <c r="AG887" s="104"/>
      <c r="AH887" s="105"/>
      <c r="AI887" s="106"/>
      <c r="AJ887" s="109"/>
      <c r="AK887" s="111"/>
      <c r="AL887" s="338"/>
      <c r="AM887" s="339"/>
      <c r="AN887" s="340"/>
      <c r="AO887" s="101"/>
      <c r="AP887" s="445"/>
      <c r="AQ887" s="101"/>
      <c r="AR887" s="115"/>
      <c r="AS887" s="341"/>
      <c r="AT887" s="115"/>
      <c r="AU887" s="341"/>
      <c r="AV887" s="115"/>
      <c r="AW887" s="341"/>
      <c r="AX887" s="115"/>
      <c r="AY887" s="341"/>
      <c r="AZ887" s="119"/>
      <c r="CD887" s="119"/>
    </row>
    <row r="888" ht="21.0" customHeight="1">
      <c r="A888" s="119"/>
      <c r="B888" s="90"/>
      <c r="C888" s="119"/>
      <c r="D888" s="332"/>
      <c r="E888" s="90"/>
      <c r="F888" s="92"/>
      <c r="G888" s="92"/>
      <c r="H888" s="92"/>
      <c r="I888" s="119"/>
      <c r="J888" s="119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119"/>
      <c r="V888" s="119"/>
      <c r="W888" s="119"/>
      <c r="X888" s="119"/>
      <c r="Y888" s="119"/>
      <c r="Z888" s="23"/>
      <c r="AA888" s="119"/>
      <c r="AB888" s="337"/>
      <c r="AC888" s="115"/>
      <c r="AD888" s="102"/>
      <c r="AE888" s="4"/>
      <c r="AF888" s="103"/>
      <c r="AG888" s="104"/>
      <c r="AH888" s="105"/>
      <c r="AI888" s="106"/>
      <c r="AJ888" s="109"/>
      <c r="AK888" s="111"/>
      <c r="AL888" s="338"/>
      <c r="AM888" s="339"/>
      <c r="AN888" s="340"/>
      <c r="AO888" s="101"/>
      <c r="AP888" s="445"/>
      <c r="AQ888" s="101"/>
      <c r="AR888" s="115"/>
      <c r="AS888" s="341"/>
      <c r="AT888" s="115"/>
      <c r="AU888" s="341"/>
      <c r="AV888" s="115"/>
      <c r="AW888" s="341"/>
      <c r="AX888" s="115"/>
      <c r="AY888" s="341"/>
      <c r="AZ888" s="119"/>
      <c r="CD888" s="119"/>
    </row>
    <row r="889" ht="21.0" customHeight="1">
      <c r="A889" s="119"/>
      <c r="B889" s="90"/>
      <c r="C889" s="119"/>
      <c r="D889" s="332"/>
      <c r="E889" s="90"/>
      <c r="F889" s="92"/>
      <c r="G889" s="92"/>
      <c r="H889" s="92"/>
      <c r="I889" s="119"/>
      <c r="J889" s="119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119"/>
      <c r="V889" s="119"/>
      <c r="W889" s="119"/>
      <c r="X889" s="119"/>
      <c r="Y889" s="119"/>
      <c r="Z889" s="23"/>
      <c r="AA889" s="119"/>
      <c r="AB889" s="337"/>
      <c r="AC889" s="115"/>
      <c r="AD889" s="102"/>
      <c r="AE889" s="4"/>
      <c r="AF889" s="103"/>
      <c r="AG889" s="104"/>
      <c r="AH889" s="105"/>
      <c r="AI889" s="106"/>
      <c r="AJ889" s="109"/>
      <c r="AK889" s="111"/>
      <c r="AL889" s="338"/>
      <c r="AM889" s="339"/>
      <c r="AN889" s="340"/>
      <c r="AO889" s="101"/>
      <c r="AP889" s="445"/>
      <c r="AQ889" s="101"/>
      <c r="AR889" s="115"/>
      <c r="AS889" s="341"/>
      <c r="AT889" s="115"/>
      <c r="AU889" s="341"/>
      <c r="AV889" s="115"/>
      <c r="AW889" s="341"/>
      <c r="AX889" s="115"/>
      <c r="AY889" s="341"/>
      <c r="AZ889" s="119"/>
      <c r="CD889" s="119"/>
    </row>
    <row r="890" ht="21.0" customHeight="1">
      <c r="A890" s="119"/>
      <c r="B890" s="90"/>
      <c r="C890" s="119"/>
      <c r="D890" s="332"/>
      <c r="E890" s="90"/>
      <c r="F890" s="92"/>
      <c r="G890" s="92"/>
      <c r="H890" s="92"/>
      <c r="I890" s="119"/>
      <c r="J890" s="119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119"/>
      <c r="V890" s="119"/>
      <c r="W890" s="119"/>
      <c r="X890" s="119"/>
      <c r="Y890" s="119"/>
      <c r="Z890" s="23"/>
      <c r="AA890" s="119"/>
      <c r="AB890" s="337"/>
      <c r="AC890" s="115"/>
      <c r="AD890" s="102"/>
      <c r="AE890" s="4"/>
      <c r="AF890" s="103"/>
      <c r="AG890" s="104"/>
      <c r="AH890" s="105"/>
      <c r="AI890" s="106"/>
      <c r="AJ890" s="109"/>
      <c r="AK890" s="111"/>
      <c r="AL890" s="338"/>
      <c r="AM890" s="339"/>
      <c r="AN890" s="340"/>
      <c r="AO890" s="101"/>
      <c r="AP890" s="445"/>
      <c r="AQ890" s="101"/>
      <c r="AR890" s="115"/>
      <c r="AS890" s="341"/>
      <c r="AT890" s="115"/>
      <c r="AU890" s="341"/>
      <c r="AV890" s="115"/>
      <c r="AW890" s="341"/>
      <c r="AX890" s="115"/>
      <c r="AY890" s="341"/>
      <c r="AZ890" s="119"/>
      <c r="CD890" s="119"/>
    </row>
    <row r="891" ht="21.0" customHeight="1">
      <c r="A891" s="119"/>
      <c r="B891" s="90"/>
      <c r="C891" s="119"/>
      <c r="D891" s="332"/>
      <c r="E891" s="90"/>
      <c r="F891" s="92"/>
      <c r="G891" s="92"/>
      <c r="H891" s="92"/>
      <c r="I891" s="119"/>
      <c r="J891" s="119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119"/>
      <c r="V891" s="119"/>
      <c r="W891" s="119"/>
      <c r="X891" s="119"/>
      <c r="Y891" s="119"/>
      <c r="Z891" s="23"/>
      <c r="AA891" s="119"/>
      <c r="AB891" s="337"/>
      <c r="AC891" s="115"/>
      <c r="AD891" s="102"/>
      <c r="AE891" s="4"/>
      <c r="AF891" s="103"/>
      <c r="AG891" s="104"/>
      <c r="AH891" s="105"/>
      <c r="AI891" s="106"/>
      <c r="AJ891" s="109"/>
      <c r="AK891" s="111"/>
      <c r="AL891" s="338"/>
      <c r="AM891" s="339"/>
      <c r="AN891" s="340"/>
      <c r="AO891" s="101"/>
      <c r="AP891" s="445"/>
      <c r="AQ891" s="101"/>
      <c r="AR891" s="115"/>
      <c r="AS891" s="341"/>
      <c r="AT891" s="115"/>
      <c r="AU891" s="341"/>
      <c r="AV891" s="115"/>
      <c r="AW891" s="341"/>
      <c r="AX891" s="115"/>
      <c r="AY891" s="341"/>
      <c r="AZ891" s="119"/>
      <c r="CD891" s="119"/>
    </row>
    <row r="892" ht="21.0" customHeight="1">
      <c r="A892" s="119"/>
      <c r="B892" s="90"/>
      <c r="C892" s="119"/>
      <c r="D892" s="332"/>
      <c r="E892" s="90"/>
      <c r="F892" s="92"/>
      <c r="G892" s="92"/>
      <c r="H892" s="92"/>
      <c r="I892" s="119"/>
      <c r="J892" s="119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119"/>
      <c r="V892" s="119"/>
      <c r="W892" s="119"/>
      <c r="X892" s="119"/>
      <c r="Y892" s="119"/>
      <c r="Z892" s="23"/>
      <c r="AA892" s="119"/>
      <c r="AB892" s="337"/>
      <c r="AC892" s="115"/>
      <c r="AD892" s="102"/>
      <c r="AE892" s="4"/>
      <c r="AF892" s="103"/>
      <c r="AG892" s="104"/>
      <c r="AH892" s="105"/>
      <c r="AI892" s="106"/>
      <c r="AJ892" s="109"/>
      <c r="AK892" s="111"/>
      <c r="AL892" s="338"/>
      <c r="AM892" s="339"/>
      <c r="AN892" s="340"/>
      <c r="AO892" s="101"/>
      <c r="AP892" s="445"/>
      <c r="AQ892" s="101"/>
      <c r="AR892" s="115"/>
      <c r="AS892" s="341"/>
      <c r="AT892" s="115"/>
      <c r="AU892" s="341"/>
      <c r="AV892" s="115"/>
      <c r="AW892" s="341"/>
      <c r="AX892" s="115"/>
      <c r="AY892" s="341"/>
      <c r="AZ892" s="119"/>
      <c r="CD892" s="119"/>
    </row>
    <row r="893" ht="21.0" customHeight="1">
      <c r="A893" s="119"/>
      <c r="B893" s="90"/>
      <c r="C893" s="119"/>
      <c r="D893" s="332"/>
      <c r="E893" s="90"/>
      <c r="F893" s="92"/>
      <c r="G893" s="92"/>
      <c r="H893" s="92"/>
      <c r="I893" s="119"/>
      <c r="J893" s="119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119"/>
      <c r="V893" s="119"/>
      <c r="W893" s="119"/>
      <c r="X893" s="119"/>
      <c r="Y893" s="119"/>
      <c r="Z893" s="23"/>
      <c r="AA893" s="119"/>
      <c r="AB893" s="337"/>
      <c r="AC893" s="115"/>
      <c r="AD893" s="102"/>
      <c r="AE893" s="4"/>
      <c r="AF893" s="103"/>
      <c r="AG893" s="104"/>
      <c r="AH893" s="105"/>
      <c r="AI893" s="106"/>
      <c r="AJ893" s="109"/>
      <c r="AK893" s="111"/>
      <c r="AL893" s="338"/>
      <c r="AM893" s="339"/>
      <c r="AN893" s="340"/>
      <c r="AO893" s="101"/>
      <c r="AP893" s="445"/>
      <c r="AQ893" s="101"/>
      <c r="AR893" s="115"/>
      <c r="AS893" s="341"/>
      <c r="AT893" s="115"/>
      <c r="AU893" s="341"/>
      <c r="AV893" s="115"/>
      <c r="AW893" s="341"/>
      <c r="AX893" s="115"/>
      <c r="AY893" s="341"/>
      <c r="AZ893" s="119"/>
      <c r="CD893" s="119"/>
    </row>
    <row r="894" ht="21.0" customHeight="1">
      <c r="A894" s="119"/>
      <c r="B894" s="90"/>
      <c r="C894" s="119"/>
      <c r="D894" s="332"/>
      <c r="E894" s="90"/>
      <c r="F894" s="92"/>
      <c r="G894" s="92"/>
      <c r="H894" s="92"/>
      <c r="I894" s="119"/>
      <c r="J894" s="119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119"/>
      <c r="V894" s="119"/>
      <c r="W894" s="119"/>
      <c r="X894" s="119"/>
      <c r="Y894" s="119"/>
      <c r="Z894" s="23"/>
      <c r="AA894" s="119"/>
      <c r="AB894" s="337"/>
      <c r="AC894" s="115"/>
      <c r="AD894" s="102"/>
      <c r="AE894" s="4"/>
      <c r="AF894" s="103"/>
      <c r="AG894" s="104"/>
      <c r="AH894" s="105"/>
      <c r="AI894" s="106"/>
      <c r="AJ894" s="109"/>
      <c r="AK894" s="111"/>
      <c r="AL894" s="338"/>
      <c r="AM894" s="339"/>
      <c r="AN894" s="340"/>
      <c r="AO894" s="101"/>
      <c r="AP894" s="445"/>
      <c r="AQ894" s="101"/>
      <c r="AR894" s="115"/>
      <c r="AS894" s="341"/>
      <c r="AT894" s="115"/>
      <c r="AU894" s="341"/>
      <c r="AV894" s="115"/>
      <c r="AW894" s="341"/>
      <c r="AX894" s="115"/>
      <c r="AY894" s="341"/>
      <c r="AZ894" s="119"/>
      <c r="CD894" s="119"/>
    </row>
    <row r="895" ht="21.0" customHeight="1">
      <c r="A895" s="119"/>
      <c r="B895" s="90"/>
      <c r="C895" s="119"/>
      <c r="D895" s="332"/>
      <c r="E895" s="90"/>
      <c r="F895" s="92"/>
      <c r="G895" s="92"/>
      <c r="H895" s="92"/>
      <c r="I895" s="119"/>
      <c r="J895" s="119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119"/>
      <c r="V895" s="119"/>
      <c r="W895" s="119"/>
      <c r="X895" s="119"/>
      <c r="Y895" s="119"/>
      <c r="Z895" s="23"/>
      <c r="AA895" s="119"/>
      <c r="AB895" s="337"/>
      <c r="AC895" s="115"/>
      <c r="AD895" s="102"/>
      <c r="AE895" s="4"/>
      <c r="AF895" s="103"/>
      <c r="AG895" s="104"/>
      <c r="AH895" s="105"/>
      <c r="AI895" s="106"/>
      <c r="AJ895" s="109"/>
      <c r="AK895" s="111"/>
      <c r="AL895" s="338"/>
      <c r="AM895" s="339"/>
      <c r="AN895" s="340"/>
      <c r="AO895" s="101"/>
      <c r="AP895" s="445"/>
      <c r="AQ895" s="101"/>
      <c r="AR895" s="115"/>
      <c r="AS895" s="341"/>
      <c r="AT895" s="115"/>
      <c r="AU895" s="341"/>
      <c r="AV895" s="115"/>
      <c r="AW895" s="341"/>
      <c r="AX895" s="115"/>
      <c r="AY895" s="341"/>
      <c r="AZ895" s="119"/>
      <c r="CD895" s="119"/>
    </row>
    <row r="896" ht="21.0" customHeight="1">
      <c r="A896" s="119"/>
      <c r="B896" s="90"/>
      <c r="C896" s="119"/>
      <c r="D896" s="332"/>
      <c r="E896" s="90"/>
      <c r="F896" s="92"/>
      <c r="G896" s="92"/>
      <c r="H896" s="92"/>
      <c r="I896" s="119"/>
      <c r="J896" s="119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119"/>
      <c r="V896" s="119"/>
      <c r="W896" s="119"/>
      <c r="X896" s="119"/>
      <c r="Y896" s="119"/>
      <c r="Z896" s="23"/>
      <c r="AA896" s="119"/>
      <c r="AB896" s="337"/>
      <c r="AC896" s="115"/>
      <c r="AD896" s="102"/>
      <c r="AE896" s="4"/>
      <c r="AF896" s="103"/>
      <c r="AG896" s="104"/>
      <c r="AH896" s="105"/>
      <c r="AI896" s="106"/>
      <c r="AJ896" s="109"/>
      <c r="AK896" s="111"/>
      <c r="AL896" s="338"/>
      <c r="AM896" s="339"/>
      <c r="AN896" s="340"/>
      <c r="AO896" s="101"/>
      <c r="AP896" s="445"/>
      <c r="AQ896" s="101"/>
      <c r="AR896" s="115"/>
      <c r="AS896" s="341"/>
      <c r="AT896" s="115"/>
      <c r="AU896" s="341"/>
      <c r="AV896" s="115"/>
      <c r="AW896" s="341"/>
      <c r="AX896" s="115"/>
      <c r="AY896" s="341"/>
      <c r="AZ896" s="119"/>
      <c r="CD896" s="119"/>
    </row>
    <row r="897" ht="21.0" customHeight="1">
      <c r="A897" s="119"/>
      <c r="B897" s="90"/>
      <c r="C897" s="119"/>
      <c r="D897" s="332"/>
      <c r="E897" s="90"/>
      <c r="F897" s="92"/>
      <c r="G897" s="92"/>
      <c r="H897" s="92"/>
      <c r="I897" s="119"/>
      <c r="J897" s="119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119"/>
      <c r="V897" s="119"/>
      <c r="W897" s="119"/>
      <c r="X897" s="119"/>
      <c r="Y897" s="119"/>
      <c r="Z897" s="23"/>
      <c r="AA897" s="119"/>
      <c r="AB897" s="337"/>
      <c r="AC897" s="115"/>
      <c r="AD897" s="102"/>
      <c r="AE897" s="4"/>
      <c r="AF897" s="103"/>
      <c r="AG897" s="104"/>
      <c r="AH897" s="105"/>
      <c r="AI897" s="106"/>
      <c r="AJ897" s="109"/>
      <c r="AK897" s="111"/>
      <c r="AL897" s="338"/>
      <c r="AM897" s="339"/>
      <c r="AN897" s="340"/>
      <c r="AO897" s="101"/>
      <c r="AP897" s="445"/>
      <c r="AQ897" s="101"/>
      <c r="AR897" s="115"/>
      <c r="AS897" s="341"/>
      <c r="AT897" s="115"/>
      <c r="AU897" s="341"/>
      <c r="AV897" s="115"/>
      <c r="AW897" s="341"/>
      <c r="AX897" s="115"/>
      <c r="AY897" s="341"/>
      <c r="AZ897" s="119"/>
      <c r="CD897" s="119"/>
    </row>
    <row r="898" ht="21.0" customHeight="1">
      <c r="A898" s="119"/>
      <c r="B898" s="90"/>
      <c r="C898" s="119"/>
      <c r="D898" s="332"/>
      <c r="E898" s="90"/>
      <c r="F898" s="92"/>
      <c r="G898" s="92"/>
      <c r="H898" s="92"/>
      <c r="I898" s="119"/>
      <c r="J898" s="119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119"/>
      <c r="V898" s="119"/>
      <c r="W898" s="119"/>
      <c r="X898" s="119"/>
      <c r="Y898" s="119"/>
      <c r="Z898" s="23"/>
      <c r="AA898" s="119"/>
      <c r="AB898" s="337"/>
      <c r="AC898" s="115"/>
      <c r="AD898" s="102"/>
      <c r="AE898" s="4"/>
      <c r="AF898" s="103"/>
      <c r="AG898" s="104"/>
      <c r="AH898" s="105"/>
      <c r="AI898" s="106"/>
      <c r="AJ898" s="109"/>
      <c r="AK898" s="111"/>
      <c r="AL898" s="338"/>
      <c r="AM898" s="339"/>
      <c r="AN898" s="340"/>
      <c r="AO898" s="101"/>
      <c r="AP898" s="445"/>
      <c r="AQ898" s="101"/>
      <c r="AR898" s="115"/>
      <c r="AS898" s="341"/>
      <c r="AT898" s="115"/>
      <c r="AU898" s="341"/>
      <c r="AV898" s="115"/>
      <c r="AW898" s="341"/>
      <c r="AX898" s="115"/>
      <c r="AY898" s="341"/>
      <c r="AZ898" s="119"/>
      <c r="CD898" s="119"/>
    </row>
    <row r="899" ht="21.0" customHeight="1">
      <c r="A899" s="119"/>
      <c r="B899" s="90"/>
      <c r="C899" s="119"/>
      <c r="D899" s="332"/>
      <c r="E899" s="90"/>
      <c r="F899" s="92"/>
      <c r="G899" s="92"/>
      <c r="H899" s="92"/>
      <c r="I899" s="119"/>
      <c r="J899" s="119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119"/>
      <c r="V899" s="119"/>
      <c r="W899" s="119"/>
      <c r="X899" s="119"/>
      <c r="Y899" s="119"/>
      <c r="Z899" s="23"/>
      <c r="AA899" s="119"/>
      <c r="AB899" s="337"/>
      <c r="AC899" s="115"/>
      <c r="AD899" s="102"/>
      <c r="AE899" s="4"/>
      <c r="AF899" s="103"/>
      <c r="AG899" s="104"/>
      <c r="AH899" s="105"/>
      <c r="AI899" s="106"/>
      <c r="AJ899" s="109"/>
      <c r="AK899" s="111"/>
      <c r="AL899" s="338"/>
      <c r="AM899" s="339"/>
      <c r="AN899" s="340"/>
      <c r="AO899" s="101"/>
      <c r="AP899" s="445"/>
      <c r="AQ899" s="101"/>
      <c r="AR899" s="115"/>
      <c r="AS899" s="341"/>
      <c r="AT899" s="115"/>
      <c r="AU899" s="341"/>
      <c r="AV899" s="115"/>
      <c r="AW899" s="341"/>
      <c r="AX899" s="115"/>
      <c r="AY899" s="341"/>
      <c r="AZ899" s="119"/>
      <c r="CD899" s="119"/>
    </row>
    <row r="900" ht="21.0" customHeight="1">
      <c r="A900" s="119"/>
      <c r="B900" s="90"/>
      <c r="C900" s="119"/>
      <c r="D900" s="332"/>
      <c r="E900" s="90"/>
      <c r="F900" s="92"/>
      <c r="G900" s="92"/>
      <c r="H900" s="92"/>
      <c r="I900" s="119"/>
      <c r="J900" s="119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119"/>
      <c r="V900" s="119"/>
      <c r="W900" s="119"/>
      <c r="X900" s="119"/>
      <c r="Y900" s="119"/>
      <c r="Z900" s="23"/>
      <c r="AA900" s="119"/>
      <c r="AB900" s="337"/>
      <c r="AC900" s="115"/>
      <c r="AD900" s="102"/>
      <c r="AE900" s="4"/>
      <c r="AF900" s="103"/>
      <c r="AG900" s="104"/>
      <c r="AH900" s="105"/>
      <c r="AI900" s="106"/>
      <c r="AJ900" s="109"/>
      <c r="AK900" s="111"/>
      <c r="AL900" s="338"/>
      <c r="AM900" s="339"/>
      <c r="AN900" s="340"/>
      <c r="AO900" s="101"/>
      <c r="AP900" s="445"/>
      <c r="AQ900" s="101"/>
      <c r="AR900" s="115"/>
      <c r="AS900" s="341"/>
      <c r="AT900" s="115"/>
      <c r="AU900" s="341"/>
      <c r="AV900" s="115"/>
      <c r="AW900" s="341"/>
      <c r="AX900" s="115"/>
      <c r="AY900" s="341"/>
      <c r="AZ900" s="119"/>
      <c r="CD900" s="119"/>
    </row>
    <row r="901" ht="21.0" customHeight="1">
      <c r="A901" s="119"/>
      <c r="B901" s="90"/>
      <c r="C901" s="119"/>
      <c r="D901" s="332"/>
      <c r="E901" s="90"/>
      <c r="F901" s="92"/>
      <c r="G901" s="92"/>
      <c r="H901" s="92"/>
      <c r="I901" s="119"/>
      <c r="J901" s="119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119"/>
      <c r="V901" s="119"/>
      <c r="W901" s="119"/>
      <c r="X901" s="119"/>
      <c r="Y901" s="119"/>
      <c r="Z901" s="23"/>
      <c r="AA901" s="119"/>
      <c r="AB901" s="337"/>
      <c r="AC901" s="115"/>
      <c r="AD901" s="102"/>
      <c r="AE901" s="4"/>
      <c r="AF901" s="103"/>
      <c r="AG901" s="104"/>
      <c r="AH901" s="105"/>
      <c r="AI901" s="106"/>
      <c r="AJ901" s="109"/>
      <c r="AK901" s="111"/>
      <c r="AL901" s="338"/>
      <c r="AM901" s="339"/>
      <c r="AN901" s="340"/>
      <c r="AO901" s="101"/>
      <c r="AP901" s="445"/>
      <c r="AQ901" s="101"/>
      <c r="AR901" s="115"/>
      <c r="AS901" s="341"/>
      <c r="AT901" s="115"/>
      <c r="AU901" s="341"/>
      <c r="AV901" s="115"/>
      <c r="AW901" s="341"/>
      <c r="AX901" s="115"/>
      <c r="AY901" s="341"/>
      <c r="AZ901" s="119"/>
      <c r="CD901" s="119"/>
    </row>
    <row r="902" ht="21.0" customHeight="1">
      <c r="A902" s="119"/>
      <c r="B902" s="90"/>
      <c r="C902" s="119"/>
      <c r="D902" s="332"/>
      <c r="E902" s="90"/>
      <c r="F902" s="92"/>
      <c r="G902" s="92"/>
      <c r="H902" s="92"/>
      <c r="I902" s="119"/>
      <c r="J902" s="119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119"/>
      <c r="V902" s="119"/>
      <c r="W902" s="119"/>
      <c r="X902" s="119"/>
      <c r="Y902" s="119"/>
      <c r="Z902" s="23"/>
      <c r="AA902" s="119"/>
      <c r="AB902" s="337"/>
      <c r="AC902" s="115"/>
      <c r="AD902" s="102"/>
      <c r="AE902" s="4"/>
      <c r="AF902" s="103"/>
      <c r="AG902" s="104"/>
      <c r="AH902" s="105"/>
      <c r="AI902" s="106"/>
      <c r="AJ902" s="109"/>
      <c r="AK902" s="111"/>
      <c r="AL902" s="338"/>
      <c r="AM902" s="339"/>
      <c r="AN902" s="340"/>
      <c r="AO902" s="101"/>
      <c r="AP902" s="445"/>
      <c r="AQ902" s="101"/>
      <c r="AR902" s="115"/>
      <c r="AS902" s="341"/>
      <c r="AT902" s="115"/>
      <c r="AU902" s="341"/>
      <c r="AV902" s="115"/>
      <c r="AW902" s="341"/>
      <c r="AX902" s="115"/>
      <c r="AY902" s="341"/>
      <c r="AZ902" s="119"/>
      <c r="CD902" s="119"/>
    </row>
    <row r="903" ht="21.0" customHeight="1">
      <c r="A903" s="119"/>
      <c r="B903" s="90"/>
      <c r="C903" s="119"/>
      <c r="D903" s="332"/>
      <c r="E903" s="90"/>
      <c r="F903" s="92"/>
      <c r="G903" s="92"/>
      <c r="H903" s="92"/>
      <c r="I903" s="119"/>
      <c r="J903" s="119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119"/>
      <c r="V903" s="119"/>
      <c r="W903" s="119"/>
      <c r="X903" s="119"/>
      <c r="Y903" s="119"/>
      <c r="Z903" s="23"/>
      <c r="AA903" s="119"/>
      <c r="AB903" s="337"/>
      <c r="AC903" s="115"/>
      <c r="AD903" s="102"/>
      <c r="AE903" s="4"/>
      <c r="AF903" s="103"/>
      <c r="AG903" s="104"/>
      <c r="AH903" s="105"/>
      <c r="AI903" s="106"/>
      <c r="AJ903" s="109"/>
      <c r="AK903" s="111"/>
      <c r="AL903" s="338"/>
      <c r="AM903" s="339"/>
      <c r="AN903" s="340"/>
      <c r="AO903" s="101"/>
      <c r="AP903" s="445"/>
      <c r="AQ903" s="101"/>
      <c r="AR903" s="115"/>
      <c r="AS903" s="341"/>
      <c r="AT903" s="115"/>
      <c r="AU903" s="341"/>
      <c r="AV903" s="115"/>
      <c r="AW903" s="341"/>
      <c r="AX903" s="115"/>
      <c r="AY903" s="341"/>
      <c r="AZ903" s="119"/>
      <c r="CD903" s="119"/>
    </row>
    <row r="904" ht="21.0" customHeight="1">
      <c r="A904" s="119"/>
      <c r="B904" s="90"/>
      <c r="C904" s="119"/>
      <c r="D904" s="332"/>
      <c r="E904" s="90"/>
      <c r="F904" s="92"/>
      <c r="G904" s="92"/>
      <c r="H904" s="92"/>
      <c r="I904" s="119"/>
      <c r="J904" s="119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119"/>
      <c r="V904" s="119"/>
      <c r="W904" s="119"/>
      <c r="X904" s="119"/>
      <c r="Y904" s="119"/>
      <c r="Z904" s="23"/>
      <c r="AA904" s="119"/>
      <c r="AB904" s="337"/>
      <c r="AC904" s="115"/>
      <c r="AD904" s="102"/>
      <c r="AE904" s="4"/>
      <c r="AF904" s="103"/>
      <c r="AG904" s="104"/>
      <c r="AH904" s="105"/>
      <c r="AI904" s="106"/>
      <c r="AJ904" s="109"/>
      <c r="AK904" s="111"/>
      <c r="AL904" s="338"/>
      <c r="AM904" s="339"/>
      <c r="AN904" s="340"/>
      <c r="AO904" s="101"/>
      <c r="AP904" s="445"/>
      <c r="AQ904" s="101"/>
      <c r="AR904" s="115"/>
      <c r="AS904" s="341"/>
      <c r="AT904" s="115"/>
      <c r="AU904" s="341"/>
      <c r="AV904" s="115"/>
      <c r="AW904" s="341"/>
      <c r="AX904" s="115"/>
      <c r="AY904" s="341"/>
      <c r="AZ904" s="119"/>
      <c r="CD904" s="119"/>
    </row>
    <row r="905" ht="21.0" customHeight="1">
      <c r="A905" s="119"/>
      <c r="B905" s="90"/>
      <c r="C905" s="119"/>
      <c r="D905" s="332"/>
      <c r="E905" s="90"/>
      <c r="F905" s="92"/>
      <c r="G905" s="92"/>
      <c r="H905" s="92"/>
      <c r="I905" s="119"/>
      <c r="J905" s="119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119"/>
      <c r="V905" s="119"/>
      <c r="W905" s="119"/>
      <c r="X905" s="119"/>
      <c r="Y905" s="119"/>
      <c r="Z905" s="23"/>
      <c r="AA905" s="119"/>
      <c r="AB905" s="337"/>
      <c r="AC905" s="115"/>
      <c r="AD905" s="102"/>
      <c r="AE905" s="4"/>
      <c r="AF905" s="103"/>
      <c r="AG905" s="104"/>
      <c r="AH905" s="105"/>
      <c r="AI905" s="106"/>
      <c r="AJ905" s="109"/>
      <c r="AK905" s="111"/>
      <c r="AL905" s="338"/>
      <c r="AM905" s="339"/>
      <c r="AN905" s="340"/>
      <c r="AO905" s="101"/>
      <c r="AP905" s="445"/>
      <c r="AQ905" s="101"/>
      <c r="AR905" s="115"/>
      <c r="AS905" s="341"/>
      <c r="AT905" s="115"/>
      <c r="AU905" s="341"/>
      <c r="AV905" s="115"/>
      <c r="AW905" s="341"/>
      <c r="AX905" s="115"/>
      <c r="AY905" s="341"/>
      <c r="AZ905" s="119"/>
      <c r="CD905" s="119"/>
    </row>
    <row r="906" ht="21.0" customHeight="1">
      <c r="A906" s="119"/>
      <c r="B906" s="90"/>
      <c r="C906" s="119"/>
      <c r="D906" s="332"/>
      <c r="E906" s="90"/>
      <c r="F906" s="92"/>
      <c r="G906" s="92"/>
      <c r="H906" s="92"/>
      <c r="I906" s="119"/>
      <c r="J906" s="119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119"/>
      <c r="V906" s="119"/>
      <c r="W906" s="119"/>
      <c r="X906" s="119"/>
      <c r="Y906" s="119"/>
      <c r="Z906" s="23"/>
      <c r="AA906" s="119"/>
      <c r="AB906" s="337"/>
      <c r="AC906" s="115"/>
      <c r="AD906" s="102"/>
      <c r="AE906" s="4"/>
      <c r="AF906" s="103"/>
      <c r="AG906" s="104"/>
      <c r="AH906" s="105"/>
      <c r="AI906" s="106"/>
      <c r="AJ906" s="109"/>
      <c r="AK906" s="111"/>
      <c r="AL906" s="338"/>
      <c r="AM906" s="339"/>
      <c r="AN906" s="340"/>
      <c r="AO906" s="101"/>
      <c r="AP906" s="445"/>
      <c r="AQ906" s="101"/>
      <c r="AR906" s="115"/>
      <c r="AS906" s="341"/>
      <c r="AT906" s="115"/>
      <c r="AU906" s="341"/>
      <c r="AV906" s="115"/>
      <c r="AW906" s="341"/>
      <c r="AX906" s="115"/>
      <c r="AY906" s="341"/>
      <c r="AZ906" s="119"/>
      <c r="CD906" s="119"/>
    </row>
    <row r="907" ht="21.0" customHeight="1">
      <c r="A907" s="119"/>
      <c r="B907" s="90"/>
      <c r="C907" s="119"/>
      <c r="D907" s="332"/>
      <c r="E907" s="90"/>
      <c r="F907" s="92"/>
      <c r="G907" s="92"/>
      <c r="H907" s="92"/>
      <c r="I907" s="119"/>
      <c r="J907" s="119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119"/>
      <c r="V907" s="119"/>
      <c r="W907" s="119"/>
      <c r="X907" s="119"/>
      <c r="Y907" s="119"/>
      <c r="Z907" s="23"/>
      <c r="AA907" s="119"/>
      <c r="AB907" s="337"/>
      <c r="AC907" s="115"/>
      <c r="AD907" s="102"/>
      <c r="AE907" s="4"/>
      <c r="AF907" s="103"/>
      <c r="AG907" s="104"/>
      <c r="AH907" s="105"/>
      <c r="AI907" s="106"/>
      <c r="AJ907" s="109"/>
      <c r="AK907" s="111"/>
      <c r="AL907" s="338"/>
      <c r="AM907" s="339"/>
      <c r="AN907" s="340"/>
      <c r="AO907" s="101"/>
      <c r="AP907" s="445"/>
      <c r="AQ907" s="101"/>
      <c r="AR907" s="115"/>
      <c r="AS907" s="341"/>
      <c r="AT907" s="115"/>
      <c r="AU907" s="341"/>
      <c r="AV907" s="115"/>
      <c r="AW907" s="341"/>
      <c r="AX907" s="115"/>
      <c r="AY907" s="341"/>
      <c r="AZ907" s="119"/>
      <c r="CD907" s="119"/>
    </row>
    <row r="908" ht="21.0" customHeight="1">
      <c r="A908" s="119"/>
      <c r="B908" s="90"/>
      <c r="C908" s="119"/>
      <c r="D908" s="332"/>
      <c r="E908" s="90"/>
      <c r="F908" s="92"/>
      <c r="G908" s="92"/>
      <c r="H908" s="92"/>
      <c r="I908" s="119"/>
      <c r="J908" s="119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119"/>
      <c r="V908" s="119"/>
      <c r="W908" s="119"/>
      <c r="X908" s="119"/>
      <c r="Y908" s="119"/>
      <c r="Z908" s="23"/>
      <c r="AA908" s="119"/>
      <c r="AB908" s="337"/>
      <c r="AC908" s="115"/>
      <c r="AD908" s="102"/>
      <c r="AE908" s="4"/>
      <c r="AF908" s="103"/>
      <c r="AG908" s="104"/>
      <c r="AH908" s="105"/>
      <c r="AI908" s="106"/>
      <c r="AJ908" s="109"/>
      <c r="AK908" s="111"/>
      <c r="AL908" s="338"/>
      <c r="AM908" s="339"/>
      <c r="AN908" s="340"/>
      <c r="AO908" s="101"/>
      <c r="AP908" s="445"/>
      <c r="AQ908" s="101"/>
      <c r="AR908" s="115"/>
      <c r="AS908" s="341"/>
      <c r="AT908" s="115"/>
      <c r="AU908" s="341"/>
      <c r="AV908" s="115"/>
      <c r="AW908" s="341"/>
      <c r="AX908" s="115"/>
      <c r="AY908" s="341"/>
      <c r="AZ908" s="119"/>
      <c r="CD908" s="119"/>
    </row>
    <row r="909" ht="21.0" customHeight="1">
      <c r="A909" s="119"/>
      <c r="B909" s="90"/>
      <c r="C909" s="119"/>
      <c r="D909" s="332"/>
      <c r="E909" s="90"/>
      <c r="F909" s="92"/>
      <c r="G909" s="92"/>
      <c r="H909" s="92"/>
      <c r="I909" s="119"/>
      <c r="J909" s="119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119"/>
      <c r="V909" s="119"/>
      <c r="W909" s="119"/>
      <c r="X909" s="119"/>
      <c r="Y909" s="119"/>
      <c r="Z909" s="23"/>
      <c r="AA909" s="119"/>
      <c r="AB909" s="337"/>
      <c r="AC909" s="115"/>
      <c r="AD909" s="102"/>
      <c r="AE909" s="4"/>
      <c r="AF909" s="103"/>
      <c r="AG909" s="104"/>
      <c r="AH909" s="105"/>
      <c r="AI909" s="106"/>
      <c r="AJ909" s="109"/>
      <c r="AK909" s="111"/>
      <c r="AL909" s="338"/>
      <c r="AM909" s="339"/>
      <c r="AN909" s="340"/>
      <c r="AO909" s="101"/>
      <c r="AP909" s="445"/>
      <c r="AQ909" s="101"/>
      <c r="AR909" s="115"/>
      <c r="AS909" s="341"/>
      <c r="AT909" s="115"/>
      <c r="AU909" s="341"/>
      <c r="AV909" s="115"/>
      <c r="AW909" s="341"/>
      <c r="AX909" s="115"/>
      <c r="AY909" s="341"/>
      <c r="AZ909" s="119"/>
      <c r="CD909" s="119"/>
    </row>
    <row r="910" ht="21.0" customHeight="1">
      <c r="A910" s="119"/>
      <c r="B910" s="90"/>
      <c r="C910" s="119"/>
      <c r="D910" s="332"/>
      <c r="E910" s="90"/>
      <c r="F910" s="92"/>
      <c r="G910" s="92"/>
      <c r="H910" s="92"/>
      <c r="I910" s="119"/>
      <c r="J910" s="119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119"/>
      <c r="V910" s="119"/>
      <c r="W910" s="119"/>
      <c r="X910" s="119"/>
      <c r="Y910" s="119"/>
      <c r="Z910" s="23"/>
      <c r="AA910" s="119"/>
      <c r="AB910" s="337"/>
      <c r="AC910" s="115"/>
      <c r="AD910" s="102"/>
      <c r="AE910" s="4"/>
      <c r="AF910" s="103"/>
      <c r="AG910" s="104"/>
      <c r="AH910" s="105"/>
      <c r="AI910" s="106"/>
      <c r="AJ910" s="109"/>
      <c r="AK910" s="111"/>
      <c r="AL910" s="338"/>
      <c r="AM910" s="339"/>
      <c r="AN910" s="340"/>
      <c r="AO910" s="101"/>
      <c r="AP910" s="445"/>
      <c r="AQ910" s="101"/>
      <c r="AR910" s="115"/>
      <c r="AS910" s="341"/>
      <c r="AT910" s="115"/>
      <c r="AU910" s="341"/>
      <c r="AV910" s="115"/>
      <c r="AW910" s="341"/>
      <c r="AX910" s="115"/>
      <c r="AY910" s="341"/>
      <c r="AZ910" s="119"/>
      <c r="CD910" s="119"/>
    </row>
    <row r="911" ht="21.0" customHeight="1">
      <c r="A911" s="119"/>
      <c r="B911" s="90"/>
      <c r="C911" s="119"/>
      <c r="D911" s="332"/>
      <c r="E911" s="90"/>
      <c r="F911" s="92"/>
      <c r="G911" s="92"/>
      <c r="H911" s="92"/>
      <c r="I911" s="119"/>
      <c r="J911" s="119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119"/>
      <c r="V911" s="119"/>
      <c r="W911" s="119"/>
      <c r="X911" s="119"/>
      <c r="Y911" s="119"/>
      <c r="Z911" s="23"/>
      <c r="AA911" s="119"/>
      <c r="AB911" s="337"/>
      <c r="AC911" s="115"/>
      <c r="AD911" s="102"/>
      <c r="AE911" s="4"/>
      <c r="AF911" s="103"/>
      <c r="AG911" s="104"/>
      <c r="AH911" s="105"/>
      <c r="AI911" s="106"/>
      <c r="AJ911" s="109"/>
      <c r="AK911" s="111"/>
      <c r="AL911" s="338"/>
      <c r="AM911" s="339"/>
      <c r="AN911" s="340"/>
      <c r="AO911" s="101"/>
      <c r="AP911" s="445"/>
      <c r="AQ911" s="101"/>
      <c r="AR911" s="115"/>
      <c r="AS911" s="341"/>
      <c r="AT911" s="115"/>
      <c r="AU911" s="341"/>
      <c r="AV911" s="115"/>
      <c r="AW911" s="341"/>
      <c r="AX911" s="115"/>
      <c r="AY911" s="341"/>
      <c r="AZ911" s="119"/>
      <c r="CD911" s="119"/>
    </row>
    <row r="912" ht="21.0" customHeight="1">
      <c r="A912" s="119"/>
      <c r="B912" s="90"/>
      <c r="C912" s="119"/>
      <c r="D912" s="332"/>
      <c r="E912" s="90"/>
      <c r="F912" s="92"/>
      <c r="G912" s="92"/>
      <c r="H912" s="92"/>
      <c r="I912" s="119"/>
      <c r="J912" s="119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119"/>
      <c r="V912" s="119"/>
      <c r="W912" s="119"/>
      <c r="X912" s="119"/>
      <c r="Y912" s="119"/>
      <c r="Z912" s="23"/>
      <c r="AA912" s="119"/>
      <c r="AB912" s="337"/>
      <c r="AC912" s="115"/>
      <c r="AD912" s="102"/>
      <c r="AE912" s="4"/>
      <c r="AF912" s="103"/>
      <c r="AG912" s="104"/>
      <c r="AH912" s="105"/>
      <c r="AI912" s="106"/>
      <c r="AJ912" s="109"/>
      <c r="AK912" s="111"/>
      <c r="AL912" s="338"/>
      <c r="AM912" s="339"/>
      <c r="AN912" s="340"/>
      <c r="AO912" s="101"/>
      <c r="AP912" s="445"/>
      <c r="AQ912" s="101"/>
      <c r="AR912" s="115"/>
      <c r="AS912" s="341"/>
      <c r="AT912" s="115"/>
      <c r="AU912" s="341"/>
      <c r="AV912" s="115"/>
      <c r="AW912" s="341"/>
      <c r="AX912" s="115"/>
      <c r="AY912" s="341"/>
      <c r="AZ912" s="119"/>
      <c r="CD912" s="119"/>
    </row>
    <row r="913" ht="21.0" customHeight="1">
      <c r="A913" s="119"/>
      <c r="B913" s="90"/>
      <c r="C913" s="119"/>
      <c r="D913" s="332"/>
      <c r="E913" s="90"/>
      <c r="F913" s="92"/>
      <c r="G913" s="92"/>
      <c r="H913" s="92"/>
      <c r="I913" s="119"/>
      <c r="J913" s="119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119"/>
      <c r="V913" s="119"/>
      <c r="W913" s="119"/>
      <c r="X913" s="119"/>
      <c r="Y913" s="119"/>
      <c r="Z913" s="23"/>
      <c r="AA913" s="119"/>
      <c r="AB913" s="337"/>
      <c r="AC913" s="115"/>
      <c r="AD913" s="102"/>
      <c r="AE913" s="4"/>
      <c r="AF913" s="103"/>
      <c r="AG913" s="104"/>
      <c r="AH913" s="105"/>
      <c r="AI913" s="106"/>
      <c r="AJ913" s="109"/>
      <c r="AK913" s="111"/>
      <c r="AL913" s="338"/>
      <c r="AM913" s="339"/>
      <c r="AN913" s="340"/>
      <c r="AO913" s="101"/>
      <c r="AP913" s="445"/>
      <c r="AQ913" s="101"/>
      <c r="AR913" s="115"/>
      <c r="AS913" s="341"/>
      <c r="AT913" s="115"/>
      <c r="AU913" s="341"/>
      <c r="AV913" s="115"/>
      <c r="AW913" s="341"/>
      <c r="AX913" s="115"/>
      <c r="AY913" s="341"/>
      <c r="AZ913" s="119"/>
      <c r="CD913" s="119"/>
    </row>
    <row r="914" ht="21.0" customHeight="1">
      <c r="A914" s="119"/>
      <c r="B914" s="90"/>
      <c r="C914" s="119"/>
      <c r="D914" s="332"/>
      <c r="E914" s="90"/>
      <c r="F914" s="92"/>
      <c r="G914" s="92"/>
      <c r="H914" s="92"/>
      <c r="I914" s="119"/>
      <c r="J914" s="119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119"/>
      <c r="V914" s="119"/>
      <c r="W914" s="119"/>
      <c r="X914" s="119"/>
      <c r="Y914" s="119"/>
      <c r="Z914" s="23"/>
      <c r="AA914" s="119"/>
      <c r="AB914" s="337"/>
      <c r="AC914" s="115"/>
      <c r="AD914" s="102"/>
      <c r="AE914" s="4"/>
      <c r="AF914" s="103"/>
      <c r="AG914" s="104"/>
      <c r="AH914" s="105"/>
      <c r="AI914" s="106"/>
      <c r="AJ914" s="109"/>
      <c r="AK914" s="111"/>
      <c r="AL914" s="338"/>
      <c r="AM914" s="339"/>
      <c r="AN914" s="340"/>
      <c r="AO914" s="101"/>
      <c r="AP914" s="445"/>
      <c r="AQ914" s="101"/>
      <c r="AR914" s="115"/>
      <c r="AS914" s="341"/>
      <c r="AT914" s="115"/>
      <c r="AU914" s="341"/>
      <c r="AV914" s="115"/>
      <c r="AW914" s="341"/>
      <c r="AX914" s="115"/>
      <c r="AY914" s="341"/>
      <c r="AZ914" s="119"/>
      <c r="CD914" s="119"/>
    </row>
    <row r="915" ht="21.0" customHeight="1">
      <c r="A915" s="119"/>
      <c r="B915" s="90"/>
      <c r="C915" s="119"/>
      <c r="D915" s="332"/>
      <c r="E915" s="90"/>
      <c r="F915" s="92"/>
      <c r="G915" s="92"/>
      <c r="H915" s="92"/>
      <c r="I915" s="119"/>
      <c r="J915" s="119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119"/>
      <c r="V915" s="119"/>
      <c r="W915" s="119"/>
      <c r="X915" s="119"/>
      <c r="Y915" s="119"/>
      <c r="Z915" s="23"/>
      <c r="AA915" s="119"/>
      <c r="AB915" s="337"/>
      <c r="AC915" s="115"/>
      <c r="AD915" s="102"/>
      <c r="AE915" s="4"/>
      <c r="AF915" s="103"/>
      <c r="AG915" s="104"/>
      <c r="AH915" s="105"/>
      <c r="AI915" s="106"/>
      <c r="AJ915" s="109"/>
      <c r="AK915" s="111"/>
      <c r="AL915" s="338"/>
      <c r="AM915" s="339"/>
      <c r="AN915" s="340"/>
      <c r="AO915" s="101"/>
      <c r="AP915" s="445"/>
      <c r="AQ915" s="101"/>
      <c r="AR915" s="115"/>
      <c r="AS915" s="341"/>
      <c r="AT915" s="115"/>
      <c r="AU915" s="341"/>
      <c r="AV915" s="115"/>
      <c r="AW915" s="341"/>
      <c r="AX915" s="115"/>
      <c r="AY915" s="341"/>
      <c r="AZ915" s="119"/>
      <c r="CD915" s="119"/>
    </row>
    <row r="916" ht="21.0" customHeight="1">
      <c r="A916" s="119"/>
      <c r="B916" s="90"/>
      <c r="C916" s="119"/>
      <c r="D916" s="332"/>
      <c r="E916" s="90"/>
      <c r="F916" s="92"/>
      <c r="G916" s="92"/>
      <c r="H916" s="92"/>
      <c r="I916" s="119"/>
      <c r="J916" s="119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119"/>
      <c r="V916" s="119"/>
      <c r="W916" s="119"/>
      <c r="X916" s="119"/>
      <c r="Y916" s="119"/>
      <c r="Z916" s="23"/>
      <c r="AA916" s="119"/>
      <c r="AB916" s="337"/>
      <c r="AC916" s="115"/>
      <c r="AD916" s="102"/>
      <c r="AE916" s="4"/>
      <c r="AF916" s="103"/>
      <c r="AG916" s="104"/>
      <c r="AH916" s="105"/>
      <c r="AI916" s="106"/>
      <c r="AJ916" s="109"/>
      <c r="AK916" s="111"/>
      <c r="AL916" s="338"/>
      <c r="AM916" s="339"/>
      <c r="AN916" s="340"/>
      <c r="AO916" s="101"/>
      <c r="AP916" s="445"/>
      <c r="AQ916" s="101"/>
      <c r="AR916" s="115"/>
      <c r="AS916" s="341"/>
      <c r="AT916" s="115"/>
      <c r="AU916" s="341"/>
      <c r="AV916" s="115"/>
      <c r="AW916" s="341"/>
      <c r="AX916" s="115"/>
      <c r="AY916" s="341"/>
      <c r="AZ916" s="119"/>
      <c r="CD916" s="119"/>
    </row>
    <row r="917" ht="21.0" customHeight="1">
      <c r="A917" s="119"/>
      <c r="B917" s="90"/>
      <c r="C917" s="119"/>
      <c r="D917" s="332"/>
      <c r="E917" s="90"/>
      <c r="F917" s="92"/>
      <c r="G917" s="92"/>
      <c r="H917" s="92"/>
      <c r="I917" s="119"/>
      <c r="J917" s="119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119"/>
      <c r="V917" s="119"/>
      <c r="W917" s="119"/>
      <c r="X917" s="119"/>
      <c r="Y917" s="119"/>
      <c r="Z917" s="23"/>
      <c r="AA917" s="119"/>
      <c r="AB917" s="337"/>
      <c r="AC917" s="115"/>
      <c r="AD917" s="102"/>
      <c r="AE917" s="4"/>
      <c r="AF917" s="103"/>
      <c r="AG917" s="104"/>
      <c r="AH917" s="105"/>
      <c r="AI917" s="106"/>
      <c r="AJ917" s="109"/>
      <c r="AK917" s="111"/>
      <c r="AL917" s="338"/>
      <c r="AM917" s="339"/>
      <c r="AN917" s="340"/>
      <c r="AO917" s="101"/>
      <c r="AP917" s="445"/>
      <c r="AQ917" s="101"/>
      <c r="AR917" s="115"/>
      <c r="AS917" s="341"/>
      <c r="AT917" s="115"/>
      <c r="AU917" s="341"/>
      <c r="AV917" s="115"/>
      <c r="AW917" s="341"/>
      <c r="AX917" s="115"/>
      <c r="AY917" s="341"/>
      <c r="AZ917" s="119"/>
      <c r="CD917" s="119"/>
    </row>
    <row r="918" ht="21.0" customHeight="1">
      <c r="A918" s="119"/>
      <c r="B918" s="90"/>
      <c r="C918" s="119"/>
      <c r="D918" s="332"/>
      <c r="E918" s="90"/>
      <c r="F918" s="92"/>
      <c r="G918" s="92"/>
      <c r="H918" s="92"/>
      <c r="I918" s="119"/>
      <c r="J918" s="119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119"/>
      <c r="V918" s="119"/>
      <c r="W918" s="119"/>
      <c r="X918" s="119"/>
      <c r="Y918" s="119"/>
      <c r="Z918" s="23"/>
      <c r="AA918" s="119"/>
      <c r="AB918" s="337"/>
      <c r="AC918" s="115"/>
      <c r="AD918" s="102"/>
      <c r="AE918" s="4"/>
      <c r="AF918" s="103"/>
      <c r="AG918" s="104"/>
      <c r="AH918" s="105"/>
      <c r="AI918" s="106"/>
      <c r="AJ918" s="109"/>
      <c r="AK918" s="111"/>
      <c r="AL918" s="338"/>
      <c r="AM918" s="339"/>
      <c r="AN918" s="340"/>
      <c r="AO918" s="101"/>
      <c r="AP918" s="445"/>
      <c r="AQ918" s="101"/>
      <c r="AR918" s="115"/>
      <c r="AS918" s="341"/>
      <c r="AT918" s="115"/>
      <c r="AU918" s="341"/>
      <c r="AV918" s="115"/>
      <c r="AW918" s="341"/>
      <c r="AX918" s="115"/>
      <c r="AY918" s="341"/>
      <c r="AZ918" s="119"/>
      <c r="CD918" s="119"/>
    </row>
    <row r="919" ht="21.0" customHeight="1">
      <c r="A919" s="119"/>
      <c r="B919" s="90"/>
      <c r="C919" s="119"/>
      <c r="D919" s="332"/>
      <c r="E919" s="90"/>
      <c r="F919" s="92"/>
      <c r="G919" s="92"/>
      <c r="H919" s="92"/>
      <c r="I919" s="119"/>
      <c r="J919" s="119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119"/>
      <c r="V919" s="119"/>
      <c r="W919" s="119"/>
      <c r="X919" s="119"/>
      <c r="Y919" s="119"/>
      <c r="Z919" s="23"/>
      <c r="AA919" s="119"/>
      <c r="AB919" s="337"/>
      <c r="AC919" s="115"/>
      <c r="AD919" s="102"/>
      <c r="AE919" s="4"/>
      <c r="AF919" s="103"/>
      <c r="AG919" s="104"/>
      <c r="AH919" s="105"/>
      <c r="AI919" s="106"/>
      <c r="AJ919" s="109"/>
      <c r="AK919" s="111"/>
      <c r="AL919" s="338"/>
      <c r="AM919" s="339"/>
      <c r="AN919" s="340"/>
      <c r="AO919" s="101"/>
      <c r="AP919" s="445"/>
      <c r="AQ919" s="101"/>
      <c r="AR919" s="115"/>
      <c r="AS919" s="341"/>
      <c r="AT919" s="115"/>
      <c r="AU919" s="341"/>
      <c r="AV919" s="115"/>
      <c r="AW919" s="341"/>
      <c r="AX919" s="115"/>
      <c r="AY919" s="341"/>
      <c r="AZ919" s="119"/>
      <c r="CD919" s="119"/>
    </row>
    <row r="920" ht="21.0" customHeight="1">
      <c r="A920" s="119"/>
      <c r="B920" s="90"/>
      <c r="C920" s="119"/>
      <c r="D920" s="332"/>
      <c r="E920" s="90"/>
      <c r="F920" s="92"/>
      <c r="G920" s="92"/>
      <c r="H920" s="92"/>
      <c r="I920" s="119"/>
      <c r="J920" s="119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119"/>
      <c r="V920" s="119"/>
      <c r="W920" s="119"/>
      <c r="X920" s="119"/>
      <c r="Y920" s="119"/>
      <c r="Z920" s="23"/>
      <c r="AA920" s="119"/>
      <c r="AB920" s="337"/>
      <c r="AC920" s="115"/>
      <c r="AD920" s="102"/>
      <c r="AE920" s="4"/>
      <c r="AF920" s="103"/>
      <c r="AG920" s="104"/>
      <c r="AH920" s="105"/>
      <c r="AI920" s="106"/>
      <c r="AJ920" s="109"/>
      <c r="AK920" s="111"/>
      <c r="AL920" s="338"/>
      <c r="AM920" s="339"/>
      <c r="AN920" s="340"/>
      <c r="AO920" s="101"/>
      <c r="AP920" s="445"/>
      <c r="AQ920" s="101"/>
      <c r="AR920" s="115"/>
      <c r="AS920" s="341"/>
      <c r="AT920" s="115"/>
      <c r="AU920" s="341"/>
      <c r="AV920" s="115"/>
      <c r="AW920" s="341"/>
      <c r="AX920" s="115"/>
      <c r="AY920" s="341"/>
      <c r="AZ920" s="119"/>
      <c r="CD920" s="119"/>
    </row>
    <row r="921" ht="21.0" customHeight="1">
      <c r="A921" s="119"/>
      <c r="B921" s="90"/>
      <c r="C921" s="119"/>
      <c r="D921" s="332"/>
      <c r="E921" s="90"/>
      <c r="F921" s="92"/>
      <c r="G921" s="92"/>
      <c r="H921" s="92"/>
      <c r="I921" s="119"/>
      <c r="J921" s="119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119"/>
      <c r="V921" s="119"/>
      <c r="W921" s="119"/>
      <c r="X921" s="119"/>
      <c r="Y921" s="119"/>
      <c r="Z921" s="23"/>
      <c r="AA921" s="119"/>
      <c r="AB921" s="337"/>
      <c r="AC921" s="115"/>
      <c r="AD921" s="102"/>
      <c r="AE921" s="4"/>
      <c r="AF921" s="103"/>
      <c r="AG921" s="104"/>
      <c r="AH921" s="105"/>
      <c r="AI921" s="106"/>
      <c r="AJ921" s="109"/>
      <c r="AK921" s="111"/>
      <c r="AL921" s="338"/>
      <c r="AM921" s="339"/>
      <c r="AN921" s="340"/>
      <c r="AO921" s="101"/>
      <c r="AP921" s="445"/>
      <c r="AQ921" s="101"/>
      <c r="AR921" s="115"/>
      <c r="AS921" s="341"/>
      <c r="AT921" s="115"/>
      <c r="AU921" s="341"/>
      <c r="AV921" s="115"/>
      <c r="AW921" s="341"/>
      <c r="AX921" s="115"/>
      <c r="AY921" s="341"/>
      <c r="AZ921" s="119"/>
      <c r="CD921" s="119"/>
    </row>
    <row r="922" ht="21.0" customHeight="1">
      <c r="A922" s="119"/>
      <c r="B922" s="90"/>
      <c r="C922" s="119"/>
      <c r="D922" s="332"/>
      <c r="E922" s="90"/>
      <c r="F922" s="92"/>
      <c r="G922" s="92"/>
      <c r="H922" s="92"/>
      <c r="I922" s="119"/>
      <c r="J922" s="119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119"/>
      <c r="V922" s="119"/>
      <c r="W922" s="119"/>
      <c r="X922" s="119"/>
      <c r="Y922" s="119"/>
      <c r="Z922" s="23"/>
      <c r="AA922" s="119"/>
      <c r="AB922" s="337"/>
      <c r="AC922" s="115"/>
      <c r="AD922" s="102"/>
      <c r="AE922" s="4"/>
      <c r="AF922" s="103"/>
      <c r="AG922" s="104"/>
      <c r="AH922" s="105"/>
      <c r="AI922" s="106"/>
      <c r="AJ922" s="109"/>
      <c r="AK922" s="111"/>
      <c r="AL922" s="338"/>
      <c r="AM922" s="339"/>
      <c r="AN922" s="340"/>
      <c r="AO922" s="101"/>
      <c r="AP922" s="445"/>
      <c r="AQ922" s="101"/>
      <c r="AR922" s="115"/>
      <c r="AS922" s="341"/>
      <c r="AT922" s="115"/>
      <c r="AU922" s="341"/>
      <c r="AV922" s="115"/>
      <c r="AW922" s="341"/>
      <c r="AX922" s="115"/>
      <c r="AY922" s="341"/>
      <c r="AZ922" s="119"/>
      <c r="CD922" s="119"/>
    </row>
    <row r="923" ht="21.0" customHeight="1">
      <c r="A923" s="119"/>
      <c r="B923" s="90"/>
      <c r="C923" s="119"/>
      <c r="D923" s="332"/>
      <c r="E923" s="90"/>
      <c r="F923" s="92"/>
      <c r="G923" s="92"/>
      <c r="H923" s="92"/>
      <c r="I923" s="119"/>
      <c r="J923" s="119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119"/>
      <c r="V923" s="119"/>
      <c r="W923" s="119"/>
      <c r="X923" s="119"/>
      <c r="Y923" s="119"/>
      <c r="Z923" s="23"/>
      <c r="AA923" s="119"/>
      <c r="AB923" s="337"/>
      <c r="AC923" s="115"/>
      <c r="AD923" s="102"/>
      <c r="AE923" s="4"/>
      <c r="AF923" s="103"/>
      <c r="AG923" s="104"/>
      <c r="AH923" s="105"/>
      <c r="AI923" s="106"/>
      <c r="AJ923" s="109"/>
      <c r="AK923" s="111"/>
      <c r="AL923" s="338"/>
      <c r="AM923" s="339"/>
      <c r="AN923" s="340"/>
      <c r="AO923" s="101"/>
      <c r="AP923" s="445"/>
      <c r="AQ923" s="101"/>
      <c r="AR923" s="115"/>
      <c r="AS923" s="341"/>
      <c r="AT923" s="115"/>
      <c r="AU923" s="341"/>
      <c r="AV923" s="115"/>
      <c r="AW923" s="341"/>
      <c r="AX923" s="115"/>
      <c r="AY923" s="341"/>
      <c r="AZ923" s="119"/>
      <c r="CD923" s="119"/>
    </row>
    <row r="924" ht="21.0" customHeight="1">
      <c r="A924" s="119"/>
      <c r="B924" s="90"/>
      <c r="C924" s="119"/>
      <c r="D924" s="332"/>
      <c r="E924" s="90"/>
      <c r="F924" s="92"/>
      <c r="G924" s="92"/>
      <c r="H924" s="92"/>
      <c r="I924" s="119"/>
      <c r="J924" s="119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119"/>
      <c r="V924" s="119"/>
      <c r="W924" s="119"/>
      <c r="X924" s="119"/>
      <c r="Y924" s="119"/>
      <c r="Z924" s="23"/>
      <c r="AA924" s="119"/>
      <c r="AB924" s="337"/>
      <c r="AC924" s="115"/>
      <c r="AD924" s="102"/>
      <c r="AE924" s="4"/>
      <c r="AF924" s="103"/>
      <c r="AG924" s="104"/>
      <c r="AH924" s="105"/>
      <c r="AI924" s="106"/>
      <c r="AJ924" s="109"/>
      <c r="AK924" s="111"/>
      <c r="AL924" s="338"/>
      <c r="AM924" s="339"/>
      <c r="AN924" s="340"/>
      <c r="AO924" s="101"/>
      <c r="AP924" s="445"/>
      <c r="AQ924" s="101"/>
      <c r="AR924" s="115"/>
      <c r="AS924" s="341"/>
      <c r="AT924" s="115"/>
      <c r="AU924" s="341"/>
      <c r="AV924" s="115"/>
      <c r="AW924" s="341"/>
      <c r="AX924" s="115"/>
      <c r="AY924" s="341"/>
      <c r="AZ924" s="119"/>
      <c r="CD924" s="119"/>
    </row>
    <row r="925" ht="21.0" customHeight="1">
      <c r="A925" s="119"/>
      <c r="B925" s="90"/>
      <c r="C925" s="119"/>
      <c r="D925" s="332"/>
      <c r="E925" s="90"/>
      <c r="F925" s="92"/>
      <c r="G925" s="92"/>
      <c r="H925" s="92"/>
      <c r="I925" s="119"/>
      <c r="J925" s="119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119"/>
      <c r="V925" s="119"/>
      <c r="W925" s="119"/>
      <c r="X925" s="119"/>
      <c r="Y925" s="119"/>
      <c r="Z925" s="23"/>
      <c r="AA925" s="119"/>
      <c r="AB925" s="337"/>
      <c r="AC925" s="115"/>
      <c r="AD925" s="102"/>
      <c r="AE925" s="4"/>
      <c r="AF925" s="103"/>
      <c r="AG925" s="104"/>
      <c r="AH925" s="105"/>
      <c r="AI925" s="106"/>
      <c r="AJ925" s="109"/>
      <c r="AK925" s="111"/>
      <c r="AL925" s="338"/>
      <c r="AM925" s="339"/>
      <c r="AN925" s="340"/>
      <c r="AO925" s="101"/>
      <c r="AP925" s="445"/>
      <c r="AQ925" s="101"/>
      <c r="AR925" s="115"/>
      <c r="AS925" s="341"/>
      <c r="AT925" s="115"/>
      <c r="AU925" s="341"/>
      <c r="AV925" s="115"/>
      <c r="AW925" s="341"/>
      <c r="AX925" s="115"/>
      <c r="AY925" s="341"/>
      <c r="AZ925" s="119"/>
      <c r="CD925" s="119"/>
    </row>
    <row r="926" ht="21.0" customHeight="1">
      <c r="A926" s="119"/>
      <c r="B926" s="90"/>
      <c r="C926" s="119"/>
      <c r="D926" s="332"/>
      <c r="E926" s="90"/>
      <c r="F926" s="92"/>
      <c r="G926" s="92"/>
      <c r="H926" s="92"/>
      <c r="I926" s="119"/>
      <c r="J926" s="119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119"/>
      <c r="V926" s="119"/>
      <c r="W926" s="119"/>
      <c r="X926" s="119"/>
      <c r="Y926" s="119"/>
      <c r="Z926" s="23"/>
      <c r="AA926" s="119"/>
      <c r="AB926" s="337"/>
      <c r="AC926" s="115"/>
      <c r="AD926" s="102"/>
      <c r="AE926" s="4"/>
      <c r="AF926" s="103"/>
      <c r="AG926" s="104"/>
      <c r="AH926" s="105"/>
      <c r="AI926" s="106"/>
      <c r="AJ926" s="109"/>
      <c r="AK926" s="111"/>
      <c r="AL926" s="338"/>
      <c r="AM926" s="339"/>
      <c r="AN926" s="340"/>
      <c r="AO926" s="101"/>
      <c r="AP926" s="445"/>
      <c r="AQ926" s="101"/>
      <c r="AR926" s="115"/>
      <c r="AS926" s="341"/>
      <c r="AT926" s="115"/>
      <c r="AU926" s="341"/>
      <c r="AV926" s="115"/>
      <c r="AW926" s="341"/>
      <c r="AX926" s="115"/>
      <c r="AY926" s="341"/>
      <c r="AZ926" s="119"/>
      <c r="CD926" s="119"/>
    </row>
    <row r="927" ht="21.0" customHeight="1">
      <c r="A927" s="119"/>
      <c r="B927" s="90"/>
      <c r="C927" s="119"/>
      <c r="D927" s="332"/>
      <c r="E927" s="90"/>
      <c r="F927" s="92"/>
      <c r="G927" s="92"/>
      <c r="H927" s="92"/>
      <c r="I927" s="119"/>
      <c r="J927" s="119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119"/>
      <c r="V927" s="119"/>
      <c r="W927" s="119"/>
      <c r="X927" s="119"/>
      <c r="Y927" s="119"/>
      <c r="Z927" s="23"/>
      <c r="AA927" s="119"/>
      <c r="AB927" s="337"/>
      <c r="AC927" s="115"/>
      <c r="AD927" s="102"/>
      <c r="AE927" s="4"/>
      <c r="AF927" s="103"/>
      <c r="AG927" s="104"/>
      <c r="AH927" s="105"/>
      <c r="AI927" s="106"/>
      <c r="AJ927" s="109"/>
      <c r="AK927" s="111"/>
      <c r="AL927" s="338"/>
      <c r="AM927" s="339"/>
      <c r="AN927" s="340"/>
      <c r="AO927" s="101"/>
      <c r="AP927" s="445"/>
      <c r="AQ927" s="101"/>
      <c r="AR927" s="115"/>
      <c r="AS927" s="341"/>
      <c r="AT927" s="115"/>
      <c r="AU927" s="341"/>
      <c r="AV927" s="115"/>
      <c r="AW927" s="341"/>
      <c r="AX927" s="115"/>
      <c r="AY927" s="341"/>
      <c r="AZ927" s="119"/>
      <c r="CD927" s="119"/>
    </row>
    <row r="928" ht="21.0" customHeight="1">
      <c r="A928" s="119"/>
      <c r="B928" s="90"/>
      <c r="C928" s="119"/>
      <c r="D928" s="332"/>
      <c r="E928" s="90"/>
      <c r="F928" s="92"/>
      <c r="G928" s="92"/>
      <c r="H928" s="92"/>
      <c r="I928" s="119"/>
      <c r="J928" s="119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119"/>
      <c r="V928" s="119"/>
      <c r="W928" s="119"/>
      <c r="X928" s="119"/>
      <c r="Y928" s="119"/>
      <c r="Z928" s="23"/>
      <c r="AA928" s="119"/>
      <c r="AB928" s="337"/>
      <c r="AC928" s="115"/>
      <c r="AD928" s="102"/>
      <c r="AE928" s="4"/>
      <c r="AF928" s="103"/>
      <c r="AG928" s="104"/>
      <c r="AH928" s="105"/>
      <c r="AI928" s="106"/>
      <c r="AJ928" s="109"/>
      <c r="AK928" s="111"/>
      <c r="AL928" s="338"/>
      <c r="AM928" s="339"/>
      <c r="AN928" s="340"/>
      <c r="AO928" s="101"/>
      <c r="AP928" s="445"/>
      <c r="AQ928" s="101"/>
      <c r="AR928" s="115"/>
      <c r="AS928" s="341"/>
      <c r="AT928" s="115"/>
      <c r="AU928" s="341"/>
      <c r="AV928" s="115"/>
      <c r="AW928" s="341"/>
      <c r="AX928" s="115"/>
      <c r="AY928" s="341"/>
      <c r="AZ928" s="119"/>
      <c r="CD928" s="119"/>
    </row>
    <row r="929" ht="21.0" customHeight="1">
      <c r="A929" s="119"/>
      <c r="B929" s="90"/>
      <c r="C929" s="119"/>
      <c r="D929" s="332"/>
      <c r="E929" s="90"/>
      <c r="F929" s="92"/>
      <c r="G929" s="92"/>
      <c r="H929" s="92"/>
      <c r="I929" s="119"/>
      <c r="J929" s="119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119"/>
      <c r="V929" s="119"/>
      <c r="W929" s="119"/>
      <c r="X929" s="119"/>
      <c r="Y929" s="119"/>
      <c r="Z929" s="23"/>
      <c r="AA929" s="119"/>
      <c r="AB929" s="337"/>
      <c r="AC929" s="115"/>
      <c r="AD929" s="102"/>
      <c r="AE929" s="4"/>
      <c r="AF929" s="103"/>
      <c r="AG929" s="104"/>
      <c r="AH929" s="105"/>
      <c r="AI929" s="106"/>
      <c r="AJ929" s="109"/>
      <c r="AK929" s="111"/>
      <c r="AL929" s="338"/>
      <c r="AM929" s="339"/>
      <c r="AN929" s="340"/>
      <c r="AO929" s="101"/>
      <c r="AP929" s="445"/>
      <c r="AQ929" s="101"/>
      <c r="AR929" s="115"/>
      <c r="AS929" s="341"/>
      <c r="AT929" s="115"/>
      <c r="AU929" s="341"/>
      <c r="AV929" s="115"/>
      <c r="AW929" s="341"/>
      <c r="AX929" s="115"/>
      <c r="AY929" s="341"/>
      <c r="AZ929" s="119"/>
      <c r="CD929" s="119"/>
    </row>
    <row r="930" ht="21.0" customHeight="1">
      <c r="A930" s="119"/>
      <c r="B930" s="90"/>
      <c r="C930" s="119"/>
      <c r="D930" s="332"/>
      <c r="E930" s="90"/>
      <c r="F930" s="92"/>
      <c r="G930" s="92"/>
      <c r="H930" s="92"/>
      <c r="I930" s="119"/>
      <c r="J930" s="119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119"/>
      <c r="V930" s="119"/>
      <c r="W930" s="119"/>
      <c r="X930" s="119"/>
      <c r="Y930" s="119"/>
      <c r="Z930" s="23"/>
      <c r="AA930" s="119"/>
      <c r="AB930" s="337"/>
      <c r="AC930" s="115"/>
      <c r="AD930" s="102"/>
      <c r="AE930" s="4"/>
      <c r="AF930" s="103"/>
      <c r="AG930" s="104"/>
      <c r="AH930" s="105"/>
      <c r="AI930" s="106"/>
      <c r="AJ930" s="109"/>
      <c r="AK930" s="111"/>
      <c r="AL930" s="338"/>
      <c r="AM930" s="339"/>
      <c r="AN930" s="340"/>
      <c r="AO930" s="101"/>
      <c r="AP930" s="445"/>
      <c r="AQ930" s="101"/>
      <c r="AR930" s="115"/>
      <c r="AS930" s="341"/>
      <c r="AT930" s="115"/>
      <c r="AU930" s="341"/>
      <c r="AV930" s="115"/>
      <c r="AW930" s="341"/>
      <c r="AX930" s="115"/>
      <c r="AY930" s="341"/>
      <c r="AZ930" s="119"/>
      <c r="CD930" s="119"/>
    </row>
    <row r="931" ht="21.0" customHeight="1">
      <c r="A931" s="119"/>
      <c r="B931" s="90"/>
      <c r="C931" s="119"/>
      <c r="D931" s="332"/>
      <c r="E931" s="90"/>
      <c r="F931" s="92"/>
      <c r="G931" s="92"/>
      <c r="H931" s="92"/>
      <c r="I931" s="119"/>
      <c r="J931" s="119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119"/>
      <c r="V931" s="119"/>
      <c r="W931" s="119"/>
      <c r="X931" s="119"/>
      <c r="Y931" s="119"/>
      <c r="Z931" s="23"/>
      <c r="AA931" s="119"/>
      <c r="AB931" s="337"/>
      <c r="AC931" s="115"/>
      <c r="AD931" s="102"/>
      <c r="AE931" s="4"/>
      <c r="AF931" s="103"/>
      <c r="AG931" s="104"/>
      <c r="AH931" s="105"/>
      <c r="AI931" s="106"/>
      <c r="AJ931" s="109"/>
      <c r="AK931" s="111"/>
      <c r="AL931" s="338"/>
      <c r="AM931" s="339"/>
      <c r="AN931" s="340"/>
      <c r="AO931" s="101"/>
      <c r="AP931" s="445"/>
      <c r="AQ931" s="101"/>
      <c r="AR931" s="115"/>
      <c r="AS931" s="341"/>
      <c r="AT931" s="115"/>
      <c r="AU931" s="341"/>
      <c r="AV931" s="115"/>
      <c r="AW931" s="341"/>
      <c r="AX931" s="115"/>
      <c r="AY931" s="341"/>
      <c r="AZ931" s="119"/>
      <c r="CD931" s="119"/>
    </row>
    <row r="932" ht="21.0" customHeight="1">
      <c r="A932" s="119"/>
      <c r="B932" s="90"/>
      <c r="C932" s="119"/>
      <c r="D932" s="332"/>
      <c r="E932" s="90"/>
      <c r="F932" s="92"/>
      <c r="G932" s="92"/>
      <c r="H932" s="92"/>
      <c r="I932" s="119"/>
      <c r="J932" s="119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119"/>
      <c r="V932" s="119"/>
      <c r="W932" s="119"/>
      <c r="X932" s="119"/>
      <c r="Y932" s="119"/>
      <c r="Z932" s="23"/>
      <c r="AA932" s="119"/>
      <c r="AB932" s="337"/>
      <c r="AC932" s="115"/>
      <c r="AD932" s="102"/>
      <c r="AE932" s="4"/>
      <c r="AF932" s="103"/>
      <c r="AG932" s="104"/>
      <c r="AH932" s="105"/>
      <c r="AI932" s="106"/>
      <c r="AJ932" s="109"/>
      <c r="AK932" s="111"/>
      <c r="AL932" s="338"/>
      <c r="AM932" s="339"/>
      <c r="AN932" s="340"/>
      <c r="AO932" s="101"/>
      <c r="AP932" s="445"/>
      <c r="AQ932" s="101"/>
      <c r="AR932" s="115"/>
      <c r="AS932" s="341"/>
      <c r="AT932" s="115"/>
      <c r="AU932" s="341"/>
      <c r="AV932" s="115"/>
      <c r="AW932" s="341"/>
      <c r="AX932" s="115"/>
      <c r="AY932" s="341"/>
      <c r="AZ932" s="119"/>
      <c r="CD932" s="119"/>
    </row>
    <row r="933" ht="21.0" customHeight="1">
      <c r="A933" s="119"/>
      <c r="B933" s="90"/>
      <c r="C933" s="119"/>
      <c r="D933" s="332"/>
      <c r="E933" s="90"/>
      <c r="F933" s="92"/>
      <c r="G933" s="92"/>
      <c r="H933" s="92"/>
      <c r="I933" s="119"/>
      <c r="J933" s="119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119"/>
      <c r="V933" s="119"/>
      <c r="W933" s="119"/>
      <c r="X933" s="119"/>
      <c r="Y933" s="119"/>
      <c r="Z933" s="23"/>
      <c r="AA933" s="119"/>
      <c r="AB933" s="337"/>
      <c r="AC933" s="115"/>
      <c r="AD933" s="102"/>
      <c r="AE933" s="4"/>
      <c r="AF933" s="103"/>
      <c r="AG933" s="104"/>
      <c r="AH933" s="105"/>
      <c r="AI933" s="106"/>
      <c r="AJ933" s="109"/>
      <c r="AK933" s="111"/>
      <c r="AL933" s="338"/>
      <c r="AM933" s="339"/>
      <c r="AN933" s="340"/>
      <c r="AO933" s="101"/>
      <c r="AP933" s="445"/>
      <c r="AQ933" s="101"/>
      <c r="AR933" s="115"/>
      <c r="AS933" s="341"/>
      <c r="AT933" s="115"/>
      <c r="AU933" s="341"/>
      <c r="AV933" s="115"/>
      <c r="AW933" s="341"/>
      <c r="AX933" s="115"/>
      <c r="AY933" s="341"/>
      <c r="AZ933" s="119"/>
      <c r="CD933" s="119"/>
    </row>
    <row r="934" ht="21.0" customHeight="1">
      <c r="A934" s="119"/>
      <c r="B934" s="90"/>
      <c r="C934" s="119"/>
      <c r="D934" s="332"/>
      <c r="E934" s="90"/>
      <c r="F934" s="92"/>
      <c r="G934" s="92"/>
      <c r="H934" s="92"/>
      <c r="I934" s="119"/>
      <c r="J934" s="119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119"/>
      <c r="V934" s="119"/>
      <c r="W934" s="119"/>
      <c r="X934" s="119"/>
      <c r="Y934" s="119"/>
      <c r="Z934" s="23"/>
      <c r="AA934" s="119"/>
      <c r="AB934" s="337"/>
      <c r="AC934" s="115"/>
      <c r="AD934" s="102"/>
      <c r="AE934" s="4"/>
      <c r="AF934" s="103"/>
      <c r="AG934" s="104"/>
      <c r="AH934" s="105"/>
      <c r="AI934" s="106"/>
      <c r="AJ934" s="109"/>
      <c r="AK934" s="111"/>
      <c r="AL934" s="338"/>
      <c r="AM934" s="339"/>
      <c r="AN934" s="340"/>
      <c r="AO934" s="101"/>
      <c r="AP934" s="445"/>
      <c r="AQ934" s="101"/>
      <c r="AR934" s="115"/>
      <c r="AS934" s="341"/>
      <c r="AT934" s="115"/>
      <c r="AU934" s="341"/>
      <c r="AV934" s="115"/>
      <c r="AW934" s="341"/>
      <c r="AX934" s="115"/>
      <c r="AY934" s="341"/>
      <c r="AZ934" s="119"/>
      <c r="CD934" s="119"/>
    </row>
    <row r="935" ht="21.0" customHeight="1">
      <c r="A935" s="119"/>
      <c r="B935" s="90"/>
      <c r="C935" s="119"/>
      <c r="D935" s="332"/>
      <c r="E935" s="90"/>
      <c r="F935" s="92"/>
      <c r="G935" s="92"/>
      <c r="H935" s="92"/>
      <c r="I935" s="119"/>
      <c r="J935" s="119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119"/>
      <c r="V935" s="119"/>
      <c r="W935" s="119"/>
      <c r="X935" s="119"/>
      <c r="Y935" s="119"/>
      <c r="Z935" s="23"/>
      <c r="AA935" s="119"/>
      <c r="AB935" s="337"/>
      <c r="AC935" s="115"/>
      <c r="AD935" s="102"/>
      <c r="AE935" s="4"/>
      <c r="AF935" s="103"/>
      <c r="AG935" s="104"/>
      <c r="AH935" s="105"/>
      <c r="AI935" s="106"/>
      <c r="AJ935" s="109"/>
      <c r="AK935" s="111"/>
      <c r="AL935" s="338"/>
      <c r="AM935" s="339"/>
      <c r="AN935" s="340"/>
      <c r="AO935" s="101"/>
      <c r="AP935" s="445"/>
      <c r="AQ935" s="101"/>
      <c r="AR935" s="115"/>
      <c r="AS935" s="341"/>
      <c r="AT935" s="115"/>
      <c r="AU935" s="341"/>
      <c r="AV935" s="115"/>
      <c r="AW935" s="341"/>
      <c r="AX935" s="115"/>
      <c r="AY935" s="341"/>
      <c r="AZ935" s="119"/>
      <c r="CD935" s="119"/>
    </row>
    <row r="936" ht="21.0" customHeight="1">
      <c r="A936" s="119"/>
      <c r="B936" s="90"/>
      <c r="C936" s="119"/>
      <c r="D936" s="332"/>
      <c r="E936" s="90"/>
      <c r="F936" s="92"/>
      <c r="G936" s="92"/>
      <c r="H936" s="92"/>
      <c r="I936" s="119"/>
      <c r="J936" s="119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119"/>
      <c r="V936" s="119"/>
      <c r="W936" s="119"/>
      <c r="X936" s="119"/>
      <c r="Y936" s="119"/>
      <c r="Z936" s="23"/>
      <c r="AA936" s="119"/>
      <c r="AB936" s="337"/>
      <c r="AC936" s="115"/>
      <c r="AD936" s="102"/>
      <c r="AE936" s="4"/>
      <c r="AF936" s="103"/>
      <c r="AG936" s="104"/>
      <c r="AH936" s="105"/>
      <c r="AI936" s="106"/>
      <c r="AJ936" s="109"/>
      <c r="AK936" s="111"/>
      <c r="AL936" s="338"/>
      <c r="AM936" s="339"/>
      <c r="AN936" s="340"/>
      <c r="AO936" s="101"/>
      <c r="AP936" s="445"/>
      <c r="AQ936" s="101"/>
      <c r="AR936" s="115"/>
      <c r="AS936" s="341"/>
      <c r="AT936" s="115"/>
      <c r="AU936" s="341"/>
      <c r="AV936" s="115"/>
      <c r="AW936" s="341"/>
      <c r="AX936" s="115"/>
      <c r="AY936" s="341"/>
      <c r="AZ936" s="119"/>
      <c r="CD936" s="119"/>
    </row>
    <row r="937" ht="21.0" customHeight="1">
      <c r="A937" s="119"/>
      <c r="B937" s="90"/>
      <c r="C937" s="119"/>
      <c r="D937" s="332"/>
      <c r="E937" s="90"/>
      <c r="F937" s="92"/>
      <c r="G937" s="92"/>
      <c r="H937" s="92"/>
      <c r="I937" s="119"/>
      <c r="J937" s="119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119"/>
      <c r="V937" s="119"/>
      <c r="W937" s="119"/>
      <c r="X937" s="119"/>
      <c r="Y937" s="119"/>
      <c r="Z937" s="23"/>
      <c r="AA937" s="119"/>
      <c r="AB937" s="337"/>
      <c r="AC937" s="115"/>
      <c r="AD937" s="102"/>
      <c r="AE937" s="4"/>
      <c r="AF937" s="103"/>
      <c r="AG937" s="104"/>
      <c r="AH937" s="105"/>
      <c r="AI937" s="106"/>
      <c r="AJ937" s="109"/>
      <c r="AK937" s="111"/>
      <c r="AL937" s="338"/>
      <c r="AM937" s="339"/>
      <c r="AN937" s="340"/>
      <c r="AO937" s="101"/>
      <c r="AP937" s="445"/>
      <c r="AQ937" s="101"/>
      <c r="AR937" s="115"/>
      <c r="AS937" s="341"/>
      <c r="AT937" s="115"/>
      <c r="AU937" s="341"/>
      <c r="AV937" s="115"/>
      <c r="AW937" s="341"/>
      <c r="AX937" s="115"/>
      <c r="AY937" s="341"/>
      <c r="AZ937" s="119"/>
      <c r="CD937" s="119"/>
    </row>
    <row r="938" ht="21.0" customHeight="1">
      <c r="A938" s="119"/>
      <c r="B938" s="90"/>
      <c r="C938" s="119"/>
      <c r="D938" s="332"/>
      <c r="E938" s="90"/>
      <c r="F938" s="92"/>
      <c r="G938" s="92"/>
      <c r="H938" s="92"/>
      <c r="I938" s="119"/>
      <c r="J938" s="119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119"/>
      <c r="V938" s="119"/>
      <c r="W938" s="119"/>
      <c r="X938" s="119"/>
      <c r="Y938" s="119"/>
      <c r="Z938" s="23"/>
      <c r="AA938" s="119"/>
      <c r="AB938" s="337"/>
      <c r="AC938" s="115"/>
      <c r="AD938" s="102"/>
      <c r="AE938" s="4"/>
      <c r="AF938" s="103"/>
      <c r="AG938" s="104"/>
      <c r="AH938" s="105"/>
      <c r="AI938" s="106"/>
      <c r="AJ938" s="109"/>
      <c r="AK938" s="111"/>
      <c r="AL938" s="338"/>
      <c r="AM938" s="339"/>
      <c r="AN938" s="340"/>
      <c r="AO938" s="101"/>
      <c r="AP938" s="445"/>
      <c r="AQ938" s="101"/>
      <c r="AR938" s="115"/>
      <c r="AS938" s="341"/>
      <c r="AT938" s="115"/>
      <c r="AU938" s="341"/>
      <c r="AV938" s="115"/>
      <c r="AW938" s="341"/>
      <c r="AX938" s="115"/>
      <c r="AY938" s="341"/>
      <c r="AZ938" s="119"/>
      <c r="CD938" s="119"/>
    </row>
    <row r="939" ht="21.0" customHeight="1">
      <c r="A939" s="119"/>
      <c r="B939" s="90"/>
      <c r="C939" s="119"/>
      <c r="D939" s="332"/>
      <c r="E939" s="90"/>
      <c r="F939" s="92"/>
      <c r="G939" s="92"/>
      <c r="H939" s="92"/>
      <c r="I939" s="119"/>
      <c r="J939" s="119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119"/>
      <c r="V939" s="119"/>
      <c r="W939" s="119"/>
      <c r="X939" s="119"/>
      <c r="Y939" s="119"/>
      <c r="Z939" s="23"/>
      <c r="AA939" s="119"/>
      <c r="AB939" s="337"/>
      <c r="AC939" s="115"/>
      <c r="AD939" s="102"/>
      <c r="AE939" s="4"/>
      <c r="AF939" s="103"/>
      <c r="AG939" s="104"/>
      <c r="AH939" s="105"/>
      <c r="AI939" s="106"/>
      <c r="AJ939" s="109"/>
      <c r="AK939" s="111"/>
      <c r="AL939" s="338"/>
      <c r="AM939" s="339"/>
      <c r="AN939" s="340"/>
      <c r="AO939" s="101"/>
      <c r="AP939" s="445"/>
      <c r="AQ939" s="101"/>
      <c r="AR939" s="115"/>
      <c r="AS939" s="341"/>
      <c r="AT939" s="115"/>
      <c r="AU939" s="341"/>
      <c r="AV939" s="115"/>
      <c r="AW939" s="341"/>
      <c r="AX939" s="115"/>
      <c r="AY939" s="341"/>
      <c r="AZ939" s="119"/>
      <c r="CD939" s="119"/>
    </row>
    <row r="940" ht="21.0" customHeight="1">
      <c r="A940" s="119"/>
      <c r="B940" s="90"/>
      <c r="C940" s="119"/>
      <c r="D940" s="332"/>
      <c r="E940" s="90"/>
      <c r="F940" s="92"/>
      <c r="G940" s="92"/>
      <c r="H940" s="92"/>
      <c r="I940" s="119"/>
      <c r="J940" s="119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119"/>
      <c r="V940" s="119"/>
      <c r="W940" s="119"/>
      <c r="X940" s="119"/>
      <c r="Y940" s="119"/>
      <c r="Z940" s="23"/>
      <c r="AA940" s="119"/>
      <c r="AB940" s="337"/>
      <c r="AC940" s="115"/>
      <c r="AD940" s="102"/>
      <c r="AE940" s="4"/>
      <c r="AF940" s="103"/>
      <c r="AG940" s="104"/>
      <c r="AH940" s="105"/>
      <c r="AI940" s="106"/>
      <c r="AJ940" s="109"/>
      <c r="AK940" s="111"/>
      <c r="AL940" s="338"/>
      <c r="AM940" s="339"/>
      <c r="AN940" s="340"/>
      <c r="AO940" s="101"/>
      <c r="AP940" s="445"/>
      <c r="AQ940" s="101"/>
      <c r="AR940" s="115"/>
      <c r="AS940" s="341"/>
      <c r="AT940" s="115"/>
      <c r="AU940" s="341"/>
      <c r="AV940" s="115"/>
      <c r="AW940" s="341"/>
      <c r="AX940" s="115"/>
      <c r="AY940" s="341"/>
      <c r="AZ940" s="119"/>
      <c r="CD940" s="119"/>
    </row>
    <row r="941" ht="21.0" customHeight="1">
      <c r="A941" s="119"/>
      <c r="B941" s="90"/>
      <c r="C941" s="119"/>
      <c r="D941" s="332"/>
      <c r="E941" s="90"/>
      <c r="F941" s="92"/>
      <c r="G941" s="92"/>
      <c r="H941" s="92"/>
      <c r="I941" s="119"/>
      <c r="J941" s="119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119"/>
      <c r="V941" s="119"/>
      <c r="W941" s="119"/>
      <c r="X941" s="119"/>
      <c r="Y941" s="119"/>
      <c r="Z941" s="23"/>
      <c r="AA941" s="119"/>
      <c r="AB941" s="337"/>
      <c r="AC941" s="115"/>
      <c r="AD941" s="102"/>
      <c r="AE941" s="4"/>
      <c r="AF941" s="103"/>
      <c r="AG941" s="104"/>
      <c r="AH941" s="105"/>
      <c r="AI941" s="106"/>
      <c r="AJ941" s="109"/>
      <c r="AK941" s="111"/>
      <c r="AL941" s="338"/>
      <c r="AM941" s="339"/>
      <c r="AN941" s="340"/>
      <c r="AO941" s="101"/>
      <c r="AP941" s="445"/>
      <c r="AQ941" s="101"/>
      <c r="AR941" s="115"/>
      <c r="AS941" s="341"/>
      <c r="AT941" s="115"/>
      <c r="AU941" s="341"/>
      <c r="AV941" s="115"/>
      <c r="AW941" s="341"/>
      <c r="AX941" s="115"/>
      <c r="AY941" s="341"/>
      <c r="AZ941" s="119"/>
      <c r="CD941" s="119"/>
    </row>
    <row r="942" ht="21.0" customHeight="1">
      <c r="A942" s="119"/>
      <c r="B942" s="90"/>
      <c r="C942" s="119"/>
      <c r="D942" s="332"/>
      <c r="E942" s="90"/>
      <c r="F942" s="92"/>
      <c r="G942" s="92"/>
      <c r="H942" s="92"/>
      <c r="I942" s="119"/>
      <c r="J942" s="119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119"/>
      <c r="V942" s="119"/>
      <c r="W942" s="119"/>
      <c r="X942" s="119"/>
      <c r="Y942" s="119"/>
      <c r="Z942" s="23"/>
      <c r="AA942" s="119"/>
      <c r="AB942" s="337"/>
      <c r="AC942" s="115"/>
      <c r="AD942" s="102"/>
      <c r="AE942" s="4"/>
      <c r="AF942" s="103"/>
      <c r="AG942" s="104"/>
      <c r="AH942" s="105"/>
      <c r="AI942" s="106"/>
      <c r="AJ942" s="109"/>
      <c r="AK942" s="111"/>
      <c r="AL942" s="338"/>
      <c r="AM942" s="339"/>
      <c r="AN942" s="340"/>
      <c r="AO942" s="101"/>
      <c r="AP942" s="445"/>
      <c r="AQ942" s="101"/>
      <c r="AR942" s="115"/>
      <c r="AS942" s="341"/>
      <c r="AT942" s="115"/>
      <c r="AU942" s="341"/>
      <c r="AV942" s="115"/>
      <c r="AW942" s="341"/>
      <c r="AX942" s="115"/>
      <c r="AY942" s="341"/>
      <c r="AZ942" s="119"/>
      <c r="CD942" s="119"/>
    </row>
    <row r="943" ht="21.0" customHeight="1">
      <c r="A943" s="119"/>
      <c r="B943" s="90"/>
      <c r="C943" s="119"/>
      <c r="D943" s="332"/>
      <c r="E943" s="90"/>
      <c r="F943" s="92"/>
      <c r="G943" s="92"/>
      <c r="H943" s="92"/>
      <c r="I943" s="119"/>
      <c r="J943" s="119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119"/>
      <c r="V943" s="119"/>
      <c r="W943" s="119"/>
      <c r="X943" s="119"/>
      <c r="Y943" s="119"/>
      <c r="Z943" s="23"/>
      <c r="AA943" s="119"/>
      <c r="AB943" s="337"/>
      <c r="AC943" s="115"/>
      <c r="AD943" s="102"/>
      <c r="AE943" s="4"/>
      <c r="AF943" s="103"/>
      <c r="AG943" s="104"/>
      <c r="AH943" s="105"/>
      <c r="AI943" s="106"/>
      <c r="AJ943" s="109"/>
      <c r="AK943" s="111"/>
      <c r="AL943" s="338"/>
      <c r="AM943" s="339"/>
      <c r="AN943" s="340"/>
      <c r="AO943" s="101"/>
      <c r="AP943" s="445"/>
      <c r="AQ943" s="101"/>
      <c r="AR943" s="115"/>
      <c r="AS943" s="341"/>
      <c r="AT943" s="115"/>
      <c r="AU943" s="341"/>
      <c r="AV943" s="115"/>
      <c r="AW943" s="341"/>
      <c r="AX943" s="115"/>
      <c r="AY943" s="341"/>
      <c r="AZ943" s="119"/>
      <c r="CD943" s="119"/>
    </row>
    <row r="944" ht="21.0" customHeight="1">
      <c r="A944" s="119"/>
      <c r="B944" s="90"/>
      <c r="C944" s="119"/>
      <c r="D944" s="332"/>
      <c r="E944" s="90"/>
      <c r="F944" s="92"/>
      <c r="G944" s="92"/>
      <c r="H944" s="92"/>
      <c r="I944" s="119"/>
      <c r="J944" s="119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119"/>
      <c r="V944" s="119"/>
      <c r="W944" s="119"/>
      <c r="X944" s="119"/>
      <c r="Y944" s="119"/>
      <c r="Z944" s="23"/>
      <c r="AA944" s="119"/>
      <c r="AB944" s="337"/>
      <c r="AC944" s="115"/>
      <c r="AD944" s="102"/>
      <c r="AE944" s="4"/>
      <c r="AF944" s="103"/>
      <c r="AG944" s="104"/>
      <c r="AH944" s="105"/>
      <c r="AI944" s="106"/>
      <c r="AJ944" s="109"/>
      <c r="AK944" s="111"/>
      <c r="AL944" s="338"/>
      <c r="AM944" s="339"/>
      <c r="AN944" s="340"/>
      <c r="AO944" s="101"/>
      <c r="AP944" s="445"/>
      <c r="AQ944" s="101"/>
      <c r="AR944" s="115"/>
      <c r="AS944" s="341"/>
      <c r="AT944" s="115"/>
      <c r="AU944" s="341"/>
      <c r="AV944" s="115"/>
      <c r="AW944" s="341"/>
      <c r="AX944" s="115"/>
      <c r="AY944" s="341"/>
      <c r="AZ944" s="119"/>
      <c r="CD944" s="119"/>
    </row>
    <row r="945" ht="21.0" customHeight="1">
      <c r="A945" s="119"/>
      <c r="B945" s="90"/>
      <c r="C945" s="119"/>
      <c r="D945" s="332"/>
      <c r="E945" s="90"/>
      <c r="F945" s="92"/>
      <c r="G945" s="92"/>
      <c r="H945" s="92"/>
      <c r="I945" s="119"/>
      <c r="J945" s="119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119"/>
      <c r="V945" s="119"/>
      <c r="W945" s="119"/>
      <c r="X945" s="119"/>
      <c r="Y945" s="119"/>
      <c r="Z945" s="23"/>
      <c r="AA945" s="119"/>
      <c r="AB945" s="337"/>
      <c r="AC945" s="115"/>
      <c r="AD945" s="102"/>
      <c r="AE945" s="4"/>
      <c r="AF945" s="103"/>
      <c r="AG945" s="104"/>
      <c r="AH945" s="105"/>
      <c r="AI945" s="106"/>
      <c r="AJ945" s="109"/>
      <c r="AK945" s="111"/>
      <c r="AL945" s="338"/>
      <c r="AM945" s="339"/>
      <c r="AN945" s="340"/>
      <c r="AO945" s="101"/>
      <c r="AP945" s="445"/>
      <c r="AQ945" s="101"/>
      <c r="AR945" s="115"/>
      <c r="AS945" s="341"/>
      <c r="AT945" s="115"/>
      <c r="AU945" s="341"/>
      <c r="AV945" s="115"/>
      <c r="AW945" s="341"/>
      <c r="AX945" s="115"/>
      <c r="AY945" s="341"/>
      <c r="AZ945" s="119"/>
      <c r="CD945" s="119"/>
    </row>
    <row r="946" ht="21.0" customHeight="1">
      <c r="A946" s="119"/>
      <c r="B946" s="90"/>
      <c r="C946" s="119"/>
      <c r="D946" s="332"/>
      <c r="E946" s="90"/>
      <c r="F946" s="92"/>
      <c r="G946" s="92"/>
      <c r="H946" s="92"/>
      <c r="I946" s="119"/>
      <c r="J946" s="119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119"/>
      <c r="V946" s="119"/>
      <c r="W946" s="119"/>
      <c r="X946" s="119"/>
      <c r="Y946" s="119"/>
      <c r="Z946" s="23"/>
      <c r="AA946" s="119"/>
      <c r="AB946" s="337"/>
      <c r="AC946" s="115"/>
      <c r="AD946" s="102"/>
      <c r="AE946" s="4"/>
      <c r="AF946" s="103"/>
      <c r="AG946" s="104"/>
      <c r="AH946" s="105"/>
      <c r="AI946" s="106"/>
      <c r="AJ946" s="109"/>
      <c r="AK946" s="111"/>
      <c r="AL946" s="338"/>
      <c r="AM946" s="339"/>
      <c r="AN946" s="340"/>
      <c r="AO946" s="101"/>
      <c r="AP946" s="445"/>
      <c r="AQ946" s="101"/>
      <c r="AR946" s="115"/>
      <c r="AS946" s="341"/>
      <c r="AT946" s="115"/>
      <c r="AU946" s="341"/>
      <c r="AV946" s="115"/>
      <c r="AW946" s="341"/>
      <c r="AX946" s="115"/>
      <c r="AY946" s="341"/>
      <c r="AZ946" s="119"/>
      <c r="CD946" s="119"/>
    </row>
    <row r="947" ht="21.0" customHeight="1">
      <c r="A947" s="119"/>
      <c r="B947" s="90"/>
      <c r="C947" s="119"/>
      <c r="D947" s="332"/>
      <c r="E947" s="90"/>
      <c r="F947" s="92"/>
      <c r="G947" s="92"/>
      <c r="H947" s="92"/>
      <c r="I947" s="119"/>
      <c r="J947" s="119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119"/>
      <c r="V947" s="119"/>
      <c r="W947" s="119"/>
      <c r="X947" s="119"/>
      <c r="Y947" s="119"/>
      <c r="Z947" s="23"/>
      <c r="AA947" s="119"/>
      <c r="AB947" s="337"/>
      <c r="AC947" s="115"/>
      <c r="AD947" s="102"/>
      <c r="AE947" s="4"/>
      <c r="AF947" s="103"/>
      <c r="AG947" s="104"/>
      <c r="AH947" s="105"/>
      <c r="AI947" s="106"/>
      <c r="AJ947" s="109"/>
      <c r="AK947" s="111"/>
      <c r="AL947" s="338"/>
      <c r="AM947" s="339"/>
      <c r="AN947" s="340"/>
      <c r="AO947" s="101"/>
      <c r="AP947" s="445"/>
      <c r="AQ947" s="101"/>
      <c r="AR947" s="115"/>
      <c r="AS947" s="341"/>
      <c r="AT947" s="115"/>
      <c r="AU947" s="341"/>
      <c r="AV947" s="115"/>
      <c r="AW947" s="341"/>
      <c r="AX947" s="115"/>
      <c r="AY947" s="341"/>
      <c r="AZ947" s="119"/>
      <c r="CD947" s="119"/>
    </row>
    <row r="948" ht="21.0" customHeight="1">
      <c r="A948" s="119"/>
      <c r="B948" s="90"/>
      <c r="C948" s="119"/>
      <c r="D948" s="332"/>
      <c r="E948" s="90"/>
      <c r="F948" s="92"/>
      <c r="G948" s="92"/>
      <c r="H948" s="92"/>
      <c r="I948" s="119"/>
      <c r="J948" s="119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119"/>
      <c r="V948" s="119"/>
      <c r="W948" s="119"/>
      <c r="X948" s="119"/>
      <c r="Y948" s="119"/>
      <c r="Z948" s="23"/>
      <c r="AA948" s="119"/>
      <c r="AB948" s="337"/>
      <c r="AC948" s="115"/>
      <c r="AD948" s="102"/>
      <c r="AE948" s="4"/>
      <c r="AF948" s="103"/>
      <c r="AG948" s="104"/>
      <c r="AH948" s="105"/>
      <c r="AI948" s="106"/>
      <c r="AJ948" s="109"/>
      <c r="AK948" s="111"/>
      <c r="AL948" s="338"/>
      <c r="AM948" s="339"/>
      <c r="AN948" s="340"/>
      <c r="AO948" s="101"/>
      <c r="AP948" s="445"/>
      <c r="AQ948" s="101"/>
      <c r="AR948" s="115"/>
      <c r="AS948" s="341"/>
      <c r="AT948" s="115"/>
      <c r="AU948" s="341"/>
      <c r="AV948" s="115"/>
      <c r="AW948" s="341"/>
      <c r="AX948" s="115"/>
      <c r="AY948" s="341"/>
      <c r="AZ948" s="119"/>
      <c r="CD948" s="119"/>
    </row>
    <row r="949" ht="21.0" customHeight="1">
      <c r="A949" s="119"/>
      <c r="B949" s="90"/>
      <c r="C949" s="119"/>
      <c r="D949" s="332"/>
      <c r="E949" s="90"/>
      <c r="F949" s="92"/>
      <c r="G949" s="92"/>
      <c r="H949" s="92"/>
      <c r="I949" s="119"/>
      <c r="J949" s="119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119"/>
      <c r="V949" s="119"/>
      <c r="W949" s="119"/>
      <c r="X949" s="119"/>
      <c r="Y949" s="119"/>
      <c r="Z949" s="23"/>
      <c r="AA949" s="119"/>
      <c r="AB949" s="337"/>
      <c r="AC949" s="115"/>
      <c r="AD949" s="102"/>
      <c r="AE949" s="4"/>
      <c r="AF949" s="103"/>
      <c r="AG949" s="104"/>
      <c r="AH949" s="105"/>
      <c r="AI949" s="106"/>
      <c r="AJ949" s="109"/>
      <c r="AK949" s="111"/>
      <c r="AL949" s="338"/>
      <c r="AM949" s="339"/>
      <c r="AN949" s="340"/>
      <c r="AO949" s="101"/>
      <c r="AP949" s="445"/>
      <c r="AQ949" s="101"/>
      <c r="AR949" s="115"/>
      <c r="AS949" s="341"/>
      <c r="AT949" s="115"/>
      <c r="AU949" s="341"/>
      <c r="AV949" s="115"/>
      <c r="AW949" s="341"/>
      <c r="AX949" s="115"/>
      <c r="AY949" s="341"/>
      <c r="AZ949" s="119"/>
      <c r="CD949" s="119"/>
    </row>
    <row r="950" ht="21.0" customHeight="1">
      <c r="A950" s="119"/>
      <c r="B950" s="90"/>
      <c r="C950" s="119"/>
      <c r="D950" s="332"/>
      <c r="E950" s="90"/>
      <c r="F950" s="92"/>
      <c r="G950" s="92"/>
      <c r="H950" s="92"/>
      <c r="I950" s="119"/>
      <c r="J950" s="119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119"/>
      <c r="V950" s="119"/>
      <c r="W950" s="119"/>
      <c r="X950" s="119"/>
      <c r="Y950" s="119"/>
      <c r="Z950" s="23"/>
      <c r="AA950" s="119"/>
      <c r="AB950" s="337"/>
      <c r="AC950" s="115"/>
      <c r="AD950" s="102"/>
      <c r="AE950" s="4"/>
      <c r="AF950" s="103"/>
      <c r="AG950" s="104"/>
      <c r="AH950" s="105"/>
      <c r="AI950" s="106"/>
      <c r="AJ950" s="109"/>
      <c r="AK950" s="111"/>
      <c r="AL950" s="338"/>
      <c r="AM950" s="339"/>
      <c r="AN950" s="340"/>
      <c r="AO950" s="101"/>
      <c r="AP950" s="445"/>
      <c r="AQ950" s="101"/>
      <c r="AR950" s="115"/>
      <c r="AS950" s="341"/>
      <c r="AT950" s="115"/>
      <c r="AU950" s="341"/>
      <c r="AV950" s="115"/>
      <c r="AW950" s="341"/>
      <c r="AX950" s="115"/>
      <c r="AY950" s="341"/>
      <c r="AZ950" s="119"/>
      <c r="CD950" s="119"/>
    </row>
    <row r="951" ht="21.0" customHeight="1">
      <c r="A951" s="119"/>
      <c r="B951" s="90"/>
      <c r="C951" s="119"/>
      <c r="D951" s="332"/>
      <c r="E951" s="90"/>
      <c r="F951" s="92"/>
      <c r="G951" s="92"/>
      <c r="H951" s="92"/>
      <c r="I951" s="119"/>
      <c r="J951" s="119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119"/>
      <c r="V951" s="119"/>
      <c r="W951" s="119"/>
      <c r="X951" s="119"/>
      <c r="Y951" s="119"/>
      <c r="Z951" s="23"/>
      <c r="AA951" s="119"/>
      <c r="AB951" s="337"/>
      <c r="AC951" s="115"/>
      <c r="AD951" s="102"/>
      <c r="AE951" s="4"/>
      <c r="AF951" s="103"/>
      <c r="AG951" s="104"/>
      <c r="AH951" s="105"/>
      <c r="AI951" s="106"/>
      <c r="AJ951" s="109"/>
      <c r="AK951" s="111"/>
      <c r="AL951" s="338"/>
      <c r="AM951" s="339"/>
      <c r="AN951" s="340"/>
      <c r="AO951" s="101"/>
      <c r="AP951" s="445"/>
      <c r="AQ951" s="101"/>
      <c r="AR951" s="115"/>
      <c r="AS951" s="341"/>
      <c r="AT951" s="115"/>
      <c r="AU951" s="341"/>
      <c r="AV951" s="115"/>
      <c r="AW951" s="341"/>
      <c r="AX951" s="115"/>
      <c r="AY951" s="341"/>
      <c r="AZ951" s="119"/>
      <c r="CD951" s="119"/>
    </row>
    <row r="952" ht="21.0" customHeight="1">
      <c r="A952" s="119"/>
      <c r="B952" s="90"/>
      <c r="C952" s="119"/>
      <c r="D952" s="332"/>
      <c r="E952" s="90"/>
      <c r="F952" s="92"/>
      <c r="G952" s="92"/>
      <c r="H952" s="92"/>
      <c r="I952" s="119"/>
      <c r="J952" s="119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119"/>
      <c r="V952" s="119"/>
      <c r="W952" s="119"/>
      <c r="X952" s="119"/>
      <c r="Y952" s="119"/>
      <c r="Z952" s="23"/>
      <c r="AA952" s="119"/>
      <c r="AB952" s="337"/>
      <c r="AC952" s="115"/>
      <c r="AD952" s="102"/>
      <c r="AE952" s="4"/>
      <c r="AF952" s="103"/>
      <c r="AG952" s="104"/>
      <c r="AH952" s="105"/>
      <c r="AI952" s="106"/>
      <c r="AJ952" s="109"/>
      <c r="AK952" s="111"/>
      <c r="AL952" s="338"/>
      <c r="AM952" s="339"/>
      <c r="AN952" s="340"/>
      <c r="AO952" s="101"/>
      <c r="AP952" s="445"/>
      <c r="AQ952" s="101"/>
      <c r="AR952" s="115"/>
      <c r="AS952" s="341"/>
      <c r="AT952" s="115"/>
      <c r="AU952" s="341"/>
      <c r="AV952" s="115"/>
      <c r="AW952" s="341"/>
      <c r="AX952" s="115"/>
      <c r="AY952" s="341"/>
      <c r="AZ952" s="119"/>
      <c r="CD952" s="119"/>
    </row>
    <row r="953" ht="21.0" customHeight="1">
      <c r="A953" s="119"/>
      <c r="B953" s="90"/>
      <c r="C953" s="119"/>
      <c r="D953" s="332"/>
      <c r="E953" s="90"/>
      <c r="F953" s="92"/>
      <c r="G953" s="92"/>
      <c r="H953" s="92"/>
      <c r="I953" s="119"/>
      <c r="J953" s="119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119"/>
      <c r="V953" s="119"/>
      <c r="W953" s="119"/>
      <c r="X953" s="119"/>
      <c r="Y953" s="119"/>
      <c r="Z953" s="23"/>
      <c r="AA953" s="119"/>
      <c r="AB953" s="337"/>
      <c r="AC953" s="115"/>
      <c r="AD953" s="102"/>
      <c r="AE953" s="4"/>
      <c r="AF953" s="103"/>
      <c r="AG953" s="104"/>
      <c r="AH953" s="105"/>
      <c r="AI953" s="106"/>
      <c r="AJ953" s="109"/>
      <c r="AK953" s="111"/>
      <c r="AL953" s="338"/>
      <c r="AM953" s="339"/>
      <c r="AN953" s="340"/>
      <c r="AO953" s="101"/>
      <c r="AP953" s="445"/>
      <c r="AQ953" s="101"/>
      <c r="AR953" s="115"/>
      <c r="AS953" s="341"/>
      <c r="AT953" s="115"/>
      <c r="AU953" s="341"/>
      <c r="AV953" s="115"/>
      <c r="AW953" s="341"/>
      <c r="AX953" s="115"/>
      <c r="AY953" s="341"/>
      <c r="AZ953" s="119"/>
      <c r="CD953" s="119"/>
    </row>
    <row r="954" ht="21.0" customHeight="1">
      <c r="A954" s="119"/>
      <c r="B954" s="90"/>
      <c r="C954" s="119"/>
      <c r="D954" s="332"/>
      <c r="E954" s="90"/>
      <c r="F954" s="92"/>
      <c r="G954" s="92"/>
      <c r="H954" s="92"/>
      <c r="I954" s="119"/>
      <c r="J954" s="119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119"/>
      <c r="V954" s="119"/>
      <c r="W954" s="119"/>
      <c r="X954" s="119"/>
      <c r="Y954" s="119"/>
      <c r="Z954" s="23"/>
      <c r="AA954" s="119"/>
      <c r="AB954" s="337"/>
      <c r="AC954" s="115"/>
      <c r="AD954" s="102"/>
      <c r="AE954" s="4"/>
      <c r="AF954" s="103"/>
      <c r="AG954" s="104"/>
      <c r="AH954" s="105"/>
      <c r="AI954" s="106"/>
      <c r="AJ954" s="109"/>
      <c r="AK954" s="111"/>
      <c r="AL954" s="338"/>
      <c r="AM954" s="339"/>
      <c r="AN954" s="340"/>
      <c r="AO954" s="101"/>
      <c r="AP954" s="445"/>
      <c r="AQ954" s="101"/>
      <c r="AR954" s="115"/>
      <c r="AS954" s="341"/>
      <c r="AT954" s="115"/>
      <c r="AU954" s="341"/>
      <c r="AV954" s="115"/>
      <c r="AW954" s="341"/>
      <c r="AX954" s="115"/>
      <c r="AY954" s="341"/>
      <c r="AZ954" s="119"/>
      <c r="CD954" s="119"/>
    </row>
    <row r="955" ht="21.0" customHeight="1">
      <c r="A955" s="119"/>
      <c r="B955" s="90"/>
      <c r="C955" s="119"/>
      <c r="D955" s="332"/>
      <c r="E955" s="90"/>
      <c r="F955" s="92"/>
      <c r="G955" s="92"/>
      <c r="H955" s="92"/>
      <c r="I955" s="119"/>
      <c r="J955" s="119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119"/>
      <c r="V955" s="119"/>
      <c r="W955" s="119"/>
      <c r="X955" s="119"/>
      <c r="Y955" s="119"/>
      <c r="Z955" s="23"/>
      <c r="AA955" s="119"/>
      <c r="AB955" s="337"/>
      <c r="AC955" s="115"/>
      <c r="AD955" s="102"/>
      <c r="AE955" s="4"/>
      <c r="AF955" s="103"/>
      <c r="AG955" s="104"/>
      <c r="AH955" s="105"/>
      <c r="AI955" s="106"/>
      <c r="AJ955" s="109"/>
      <c r="AK955" s="111"/>
      <c r="AL955" s="338"/>
      <c r="AM955" s="339"/>
      <c r="AN955" s="340"/>
      <c r="AO955" s="101"/>
      <c r="AP955" s="445"/>
      <c r="AQ955" s="101"/>
      <c r="AR955" s="115"/>
      <c r="AS955" s="341"/>
      <c r="AT955" s="115"/>
      <c r="AU955" s="341"/>
      <c r="AV955" s="115"/>
      <c r="AW955" s="341"/>
      <c r="AX955" s="115"/>
      <c r="AY955" s="341"/>
      <c r="AZ955" s="119"/>
      <c r="CD955" s="119"/>
    </row>
    <row r="956" ht="21.0" customHeight="1">
      <c r="A956" s="119"/>
      <c r="B956" s="90"/>
      <c r="C956" s="119"/>
      <c r="D956" s="332"/>
      <c r="E956" s="90"/>
      <c r="F956" s="92"/>
      <c r="G956" s="92"/>
      <c r="H956" s="92"/>
      <c r="I956" s="119"/>
      <c r="J956" s="119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119"/>
      <c r="V956" s="119"/>
      <c r="W956" s="119"/>
      <c r="X956" s="119"/>
      <c r="Y956" s="119"/>
      <c r="Z956" s="23"/>
      <c r="AA956" s="119"/>
      <c r="AB956" s="337"/>
      <c r="AC956" s="115"/>
      <c r="AD956" s="102"/>
      <c r="AE956" s="4"/>
      <c r="AF956" s="103"/>
      <c r="AG956" s="104"/>
      <c r="AH956" s="105"/>
      <c r="AI956" s="106"/>
      <c r="AJ956" s="109"/>
      <c r="AK956" s="111"/>
      <c r="AL956" s="338"/>
      <c r="AM956" s="339"/>
      <c r="AN956" s="340"/>
      <c r="AO956" s="101"/>
      <c r="AP956" s="445"/>
      <c r="AQ956" s="101"/>
      <c r="AR956" s="115"/>
      <c r="AS956" s="341"/>
      <c r="AT956" s="115"/>
      <c r="AU956" s="341"/>
      <c r="AV956" s="115"/>
      <c r="AW956" s="341"/>
      <c r="AX956" s="115"/>
      <c r="AY956" s="341"/>
      <c r="AZ956" s="119"/>
      <c r="CD956" s="119"/>
    </row>
    <row r="957" ht="21.0" customHeight="1">
      <c r="A957" s="119"/>
      <c r="B957" s="90"/>
      <c r="C957" s="119"/>
      <c r="D957" s="332"/>
      <c r="E957" s="90"/>
      <c r="F957" s="92"/>
      <c r="G957" s="92"/>
      <c r="H957" s="92"/>
      <c r="I957" s="119"/>
      <c r="J957" s="119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119"/>
      <c r="V957" s="119"/>
      <c r="W957" s="119"/>
      <c r="X957" s="119"/>
      <c r="Y957" s="119"/>
      <c r="Z957" s="23"/>
      <c r="AA957" s="119"/>
      <c r="AB957" s="337"/>
      <c r="AC957" s="115"/>
      <c r="AD957" s="102"/>
      <c r="AE957" s="4"/>
      <c r="AF957" s="103"/>
      <c r="AG957" s="104"/>
      <c r="AH957" s="105"/>
      <c r="AI957" s="106"/>
      <c r="AJ957" s="109"/>
      <c r="AK957" s="111"/>
      <c r="AL957" s="338"/>
      <c r="AM957" s="339"/>
      <c r="AN957" s="340"/>
      <c r="AO957" s="101"/>
      <c r="AP957" s="445"/>
      <c r="AQ957" s="101"/>
      <c r="AR957" s="115"/>
      <c r="AS957" s="341"/>
      <c r="AT957" s="115"/>
      <c r="AU957" s="341"/>
      <c r="AV957" s="115"/>
      <c r="AW957" s="341"/>
      <c r="AX957" s="115"/>
      <c r="AY957" s="341"/>
      <c r="AZ957" s="119"/>
      <c r="CD957" s="119"/>
    </row>
    <row r="958" ht="21.0" customHeight="1">
      <c r="A958" s="119"/>
      <c r="B958" s="90"/>
      <c r="C958" s="119"/>
      <c r="D958" s="332"/>
      <c r="E958" s="90"/>
      <c r="F958" s="92"/>
      <c r="G958" s="92"/>
      <c r="H958" s="92"/>
      <c r="I958" s="119"/>
      <c r="J958" s="119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119"/>
      <c r="V958" s="119"/>
      <c r="W958" s="119"/>
      <c r="X958" s="119"/>
      <c r="Y958" s="119"/>
      <c r="Z958" s="23"/>
      <c r="AA958" s="119"/>
      <c r="AB958" s="337"/>
      <c r="AC958" s="115"/>
      <c r="AD958" s="102"/>
      <c r="AE958" s="4"/>
      <c r="AF958" s="103"/>
      <c r="AG958" s="104"/>
      <c r="AH958" s="105"/>
      <c r="AI958" s="106"/>
      <c r="AJ958" s="109"/>
      <c r="AK958" s="111"/>
      <c r="AL958" s="338"/>
      <c r="AM958" s="339"/>
      <c r="AN958" s="340"/>
      <c r="AO958" s="101"/>
      <c r="AP958" s="445"/>
      <c r="AQ958" s="101"/>
      <c r="AR958" s="115"/>
      <c r="AS958" s="341"/>
      <c r="AT958" s="115"/>
      <c r="AU958" s="341"/>
      <c r="AV958" s="115"/>
      <c r="AW958" s="341"/>
      <c r="AX958" s="115"/>
      <c r="AY958" s="341"/>
      <c r="AZ958" s="119"/>
      <c r="CD958" s="119"/>
    </row>
    <row r="959" ht="21.0" customHeight="1">
      <c r="A959" s="119"/>
      <c r="B959" s="90"/>
      <c r="C959" s="119"/>
      <c r="D959" s="332"/>
      <c r="E959" s="90"/>
      <c r="F959" s="92"/>
      <c r="G959" s="92"/>
      <c r="H959" s="92"/>
      <c r="I959" s="119"/>
      <c r="J959" s="119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119"/>
      <c r="V959" s="119"/>
      <c r="W959" s="119"/>
      <c r="X959" s="119"/>
      <c r="Y959" s="119"/>
      <c r="Z959" s="23"/>
      <c r="AA959" s="119"/>
      <c r="AB959" s="337"/>
      <c r="AC959" s="115"/>
      <c r="AD959" s="102"/>
      <c r="AE959" s="4"/>
      <c r="AF959" s="103"/>
      <c r="AG959" s="104"/>
      <c r="AH959" s="105"/>
      <c r="AI959" s="106"/>
      <c r="AJ959" s="109"/>
      <c r="AK959" s="111"/>
      <c r="AL959" s="338"/>
      <c r="AM959" s="339"/>
      <c r="AN959" s="340"/>
      <c r="AO959" s="101"/>
      <c r="AP959" s="445"/>
      <c r="AQ959" s="101"/>
      <c r="AR959" s="115"/>
      <c r="AS959" s="341"/>
      <c r="AT959" s="115"/>
      <c r="AU959" s="341"/>
      <c r="AV959" s="115"/>
      <c r="AW959" s="341"/>
      <c r="AX959" s="115"/>
      <c r="AY959" s="341"/>
      <c r="AZ959" s="119"/>
      <c r="CD959" s="119"/>
    </row>
    <row r="960" ht="21.0" customHeight="1">
      <c r="A960" s="119"/>
      <c r="B960" s="90"/>
      <c r="C960" s="119"/>
      <c r="D960" s="332"/>
      <c r="E960" s="90"/>
      <c r="F960" s="92"/>
      <c r="G960" s="92"/>
      <c r="H960" s="92"/>
      <c r="I960" s="119"/>
      <c r="J960" s="119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119"/>
      <c r="V960" s="119"/>
      <c r="W960" s="119"/>
      <c r="X960" s="119"/>
      <c r="Y960" s="119"/>
      <c r="Z960" s="23"/>
      <c r="AA960" s="119"/>
      <c r="AB960" s="337"/>
      <c r="AC960" s="115"/>
      <c r="AD960" s="102"/>
      <c r="AE960" s="4"/>
      <c r="AF960" s="103"/>
      <c r="AG960" s="104"/>
      <c r="AH960" s="105"/>
      <c r="AI960" s="106"/>
      <c r="AJ960" s="109"/>
      <c r="AK960" s="111"/>
      <c r="AL960" s="338"/>
      <c r="AM960" s="339"/>
      <c r="AN960" s="340"/>
      <c r="AO960" s="101"/>
      <c r="AP960" s="445"/>
      <c r="AQ960" s="101"/>
      <c r="AR960" s="115"/>
      <c r="AS960" s="341"/>
      <c r="AT960" s="115"/>
      <c r="AU960" s="341"/>
      <c r="AV960" s="115"/>
      <c r="AW960" s="341"/>
      <c r="AX960" s="115"/>
      <c r="AY960" s="341"/>
      <c r="AZ960" s="119"/>
      <c r="CD960" s="119"/>
    </row>
    <row r="961" ht="21.0" customHeight="1">
      <c r="A961" s="119"/>
      <c r="B961" s="90"/>
      <c r="C961" s="119"/>
      <c r="D961" s="332"/>
      <c r="E961" s="90"/>
      <c r="F961" s="92"/>
      <c r="G961" s="92"/>
      <c r="H961" s="92"/>
      <c r="I961" s="119"/>
      <c r="J961" s="119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119"/>
      <c r="V961" s="119"/>
      <c r="W961" s="119"/>
      <c r="X961" s="119"/>
      <c r="Y961" s="119"/>
      <c r="Z961" s="23"/>
      <c r="AA961" s="119"/>
      <c r="AB961" s="337"/>
      <c r="AC961" s="115"/>
      <c r="AD961" s="102"/>
      <c r="AE961" s="4"/>
      <c r="AF961" s="103"/>
      <c r="AG961" s="104"/>
      <c r="AH961" s="105"/>
      <c r="AI961" s="106"/>
      <c r="AJ961" s="109"/>
      <c r="AK961" s="111"/>
      <c r="AL961" s="338"/>
      <c r="AM961" s="339"/>
      <c r="AN961" s="340"/>
      <c r="AO961" s="101"/>
      <c r="AP961" s="445"/>
      <c r="AQ961" s="101"/>
      <c r="AR961" s="115"/>
      <c r="AS961" s="341"/>
      <c r="AT961" s="115"/>
      <c r="AU961" s="341"/>
      <c r="AV961" s="115"/>
      <c r="AW961" s="341"/>
      <c r="AX961" s="115"/>
      <c r="AY961" s="341"/>
      <c r="AZ961" s="119"/>
      <c r="CD961" s="119"/>
    </row>
    <row r="962" ht="21.0" customHeight="1">
      <c r="A962" s="119"/>
      <c r="B962" s="90"/>
      <c r="C962" s="119"/>
      <c r="D962" s="332"/>
      <c r="E962" s="90"/>
      <c r="F962" s="92"/>
      <c r="G962" s="92"/>
      <c r="H962" s="92"/>
      <c r="I962" s="119"/>
      <c r="J962" s="119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119"/>
      <c r="V962" s="119"/>
      <c r="W962" s="119"/>
      <c r="X962" s="119"/>
      <c r="Y962" s="119"/>
      <c r="Z962" s="23"/>
      <c r="AA962" s="119"/>
      <c r="AB962" s="337"/>
      <c r="AC962" s="115"/>
      <c r="AD962" s="102"/>
      <c r="AE962" s="4"/>
      <c r="AF962" s="103"/>
      <c r="AG962" s="104"/>
      <c r="AH962" s="105"/>
      <c r="AI962" s="106"/>
      <c r="AJ962" s="109"/>
      <c r="AK962" s="111"/>
      <c r="AL962" s="338"/>
      <c r="AM962" s="339"/>
      <c r="AN962" s="340"/>
      <c r="AO962" s="101"/>
      <c r="AP962" s="445"/>
      <c r="AQ962" s="101"/>
      <c r="AR962" s="115"/>
      <c r="AS962" s="341"/>
      <c r="AT962" s="115"/>
      <c r="AU962" s="341"/>
      <c r="AV962" s="115"/>
      <c r="AW962" s="341"/>
      <c r="AX962" s="115"/>
      <c r="AY962" s="341"/>
      <c r="AZ962" s="119"/>
      <c r="CD962" s="119"/>
    </row>
    <row r="963" ht="21.0" customHeight="1">
      <c r="A963" s="119"/>
      <c r="B963" s="90"/>
      <c r="C963" s="119"/>
      <c r="D963" s="332"/>
      <c r="E963" s="90"/>
      <c r="F963" s="92"/>
      <c r="G963" s="92"/>
      <c r="H963" s="92"/>
      <c r="I963" s="119"/>
      <c r="J963" s="119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119"/>
      <c r="V963" s="119"/>
      <c r="W963" s="119"/>
      <c r="X963" s="119"/>
      <c r="Y963" s="119"/>
      <c r="Z963" s="23"/>
      <c r="AA963" s="119"/>
      <c r="AB963" s="337"/>
      <c r="AC963" s="115"/>
      <c r="AD963" s="102"/>
      <c r="AE963" s="4"/>
      <c r="AF963" s="103"/>
      <c r="AG963" s="104"/>
      <c r="AH963" s="105"/>
      <c r="AI963" s="106"/>
      <c r="AJ963" s="109"/>
      <c r="AK963" s="111"/>
      <c r="AL963" s="338"/>
      <c r="AM963" s="339"/>
      <c r="AN963" s="340"/>
      <c r="AO963" s="101"/>
      <c r="AP963" s="445"/>
      <c r="AQ963" s="101"/>
      <c r="AR963" s="115"/>
      <c r="AS963" s="341"/>
      <c r="AT963" s="115"/>
      <c r="AU963" s="341"/>
      <c r="AV963" s="115"/>
      <c r="AW963" s="341"/>
      <c r="AX963" s="115"/>
      <c r="AY963" s="341"/>
      <c r="AZ963" s="119"/>
      <c r="CD963" s="119"/>
    </row>
    <row r="964" ht="21.0" customHeight="1">
      <c r="A964" s="119"/>
      <c r="B964" s="90"/>
      <c r="C964" s="119"/>
      <c r="D964" s="332"/>
      <c r="E964" s="90"/>
      <c r="F964" s="92"/>
      <c r="G964" s="92"/>
      <c r="H964" s="92"/>
      <c r="I964" s="119"/>
      <c r="J964" s="119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119"/>
      <c r="V964" s="119"/>
      <c r="W964" s="119"/>
      <c r="X964" s="119"/>
      <c r="Y964" s="119"/>
      <c r="Z964" s="23"/>
      <c r="AA964" s="119"/>
      <c r="AB964" s="337"/>
      <c r="AC964" s="115"/>
      <c r="AD964" s="102"/>
      <c r="AE964" s="4"/>
      <c r="AF964" s="103"/>
      <c r="AG964" s="104"/>
      <c r="AH964" s="105"/>
      <c r="AI964" s="106"/>
      <c r="AJ964" s="109"/>
      <c r="AK964" s="111"/>
      <c r="AL964" s="338"/>
      <c r="AM964" s="339"/>
      <c r="AN964" s="340"/>
      <c r="AO964" s="101"/>
      <c r="AP964" s="445"/>
      <c r="AQ964" s="101"/>
      <c r="AR964" s="115"/>
      <c r="AS964" s="341"/>
      <c r="AT964" s="115"/>
      <c r="AU964" s="341"/>
      <c r="AV964" s="115"/>
      <c r="AW964" s="341"/>
      <c r="AX964" s="115"/>
      <c r="AY964" s="341"/>
      <c r="AZ964" s="119"/>
      <c r="CD964" s="119"/>
    </row>
    <row r="965" ht="21.0" customHeight="1">
      <c r="A965" s="119"/>
      <c r="B965" s="90"/>
      <c r="C965" s="119"/>
      <c r="D965" s="332"/>
      <c r="E965" s="90"/>
      <c r="F965" s="92"/>
      <c r="G965" s="92"/>
      <c r="H965" s="92"/>
      <c r="I965" s="119"/>
      <c r="J965" s="119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119"/>
      <c r="V965" s="119"/>
      <c r="W965" s="119"/>
      <c r="X965" s="119"/>
      <c r="Y965" s="119"/>
      <c r="Z965" s="23"/>
      <c r="AA965" s="119"/>
      <c r="AB965" s="337"/>
      <c r="AC965" s="115"/>
      <c r="AD965" s="102"/>
      <c r="AE965" s="4"/>
      <c r="AF965" s="103"/>
      <c r="AG965" s="104"/>
      <c r="AH965" s="105"/>
      <c r="AI965" s="106"/>
      <c r="AJ965" s="109"/>
      <c r="AK965" s="111"/>
      <c r="AL965" s="338"/>
      <c r="AM965" s="339"/>
      <c r="AN965" s="340"/>
      <c r="AO965" s="101"/>
      <c r="AP965" s="445"/>
      <c r="AQ965" s="101"/>
      <c r="AR965" s="115"/>
      <c r="AS965" s="341"/>
      <c r="AT965" s="115"/>
      <c r="AU965" s="341"/>
      <c r="AV965" s="115"/>
      <c r="AW965" s="341"/>
      <c r="AX965" s="115"/>
      <c r="AY965" s="341"/>
      <c r="AZ965" s="119"/>
      <c r="CD965" s="119"/>
    </row>
    <row r="966" ht="21.0" customHeight="1">
      <c r="A966" s="119"/>
      <c r="B966" s="90"/>
      <c r="C966" s="119"/>
      <c r="D966" s="332"/>
      <c r="E966" s="90"/>
      <c r="F966" s="92"/>
      <c r="G966" s="92"/>
      <c r="H966" s="92"/>
      <c r="I966" s="119"/>
      <c r="J966" s="119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119"/>
      <c r="V966" s="119"/>
      <c r="W966" s="119"/>
      <c r="X966" s="119"/>
      <c r="Y966" s="119"/>
      <c r="Z966" s="23"/>
      <c r="AA966" s="119"/>
      <c r="AB966" s="337"/>
      <c r="AC966" s="115"/>
      <c r="AD966" s="102"/>
      <c r="AE966" s="4"/>
      <c r="AF966" s="103"/>
      <c r="AG966" s="104"/>
      <c r="AH966" s="105"/>
      <c r="AI966" s="106"/>
      <c r="AJ966" s="109"/>
      <c r="AK966" s="111"/>
      <c r="AL966" s="338"/>
      <c r="AM966" s="339"/>
      <c r="AN966" s="340"/>
      <c r="AO966" s="101"/>
      <c r="AP966" s="445"/>
      <c r="AQ966" s="101"/>
      <c r="AR966" s="115"/>
      <c r="AS966" s="341"/>
      <c r="AT966" s="115"/>
      <c r="AU966" s="341"/>
      <c r="AV966" s="115"/>
      <c r="AW966" s="341"/>
      <c r="AX966" s="115"/>
      <c r="AY966" s="341"/>
      <c r="AZ966" s="119"/>
      <c r="CD966" s="119"/>
    </row>
    <row r="967" ht="21.0" customHeight="1">
      <c r="A967" s="119"/>
      <c r="B967" s="90"/>
      <c r="C967" s="119"/>
      <c r="D967" s="332"/>
      <c r="E967" s="90"/>
      <c r="F967" s="92"/>
      <c r="G967" s="92"/>
      <c r="H967" s="92"/>
      <c r="I967" s="119"/>
      <c r="J967" s="119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119"/>
      <c r="V967" s="119"/>
      <c r="W967" s="119"/>
      <c r="X967" s="119"/>
      <c r="Y967" s="119"/>
      <c r="Z967" s="23"/>
      <c r="AA967" s="119"/>
      <c r="AB967" s="337"/>
      <c r="AC967" s="115"/>
      <c r="AD967" s="102"/>
      <c r="AE967" s="4"/>
      <c r="AF967" s="103"/>
      <c r="AG967" s="104"/>
      <c r="AH967" s="105"/>
      <c r="AI967" s="106"/>
      <c r="AJ967" s="109"/>
      <c r="AK967" s="111"/>
      <c r="AL967" s="338"/>
      <c r="AM967" s="339"/>
      <c r="AN967" s="340"/>
      <c r="AO967" s="101"/>
      <c r="AP967" s="445"/>
      <c r="AQ967" s="101"/>
      <c r="AR967" s="115"/>
      <c r="AS967" s="341"/>
      <c r="AT967" s="115"/>
      <c r="AU967" s="341"/>
      <c r="AV967" s="115"/>
      <c r="AW967" s="341"/>
      <c r="AX967" s="115"/>
      <c r="AY967" s="341"/>
      <c r="AZ967" s="119"/>
      <c r="CD967" s="119"/>
    </row>
    <row r="968" ht="21.0" customHeight="1">
      <c r="A968" s="119"/>
      <c r="B968" s="90"/>
      <c r="C968" s="119"/>
      <c r="D968" s="332"/>
      <c r="E968" s="90"/>
      <c r="F968" s="92"/>
      <c r="G968" s="92"/>
      <c r="H968" s="92"/>
      <c r="I968" s="119"/>
      <c r="J968" s="119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119"/>
      <c r="V968" s="119"/>
      <c r="W968" s="119"/>
      <c r="X968" s="119"/>
      <c r="Y968" s="119"/>
      <c r="Z968" s="23"/>
      <c r="AA968" s="119"/>
      <c r="AB968" s="337"/>
      <c r="AC968" s="115"/>
      <c r="AD968" s="102"/>
      <c r="AE968" s="4"/>
      <c r="AF968" s="103"/>
      <c r="AG968" s="104"/>
      <c r="AH968" s="105"/>
      <c r="AI968" s="106"/>
      <c r="AJ968" s="109"/>
      <c r="AK968" s="111"/>
      <c r="AL968" s="338"/>
      <c r="AM968" s="339"/>
      <c r="AN968" s="340"/>
      <c r="AO968" s="101"/>
      <c r="AP968" s="445"/>
      <c r="AQ968" s="101"/>
      <c r="AR968" s="115"/>
      <c r="AS968" s="341"/>
      <c r="AT968" s="115"/>
      <c r="AU968" s="341"/>
      <c r="AV968" s="115"/>
      <c r="AW968" s="341"/>
      <c r="AX968" s="115"/>
      <c r="AY968" s="341"/>
      <c r="AZ968" s="119"/>
      <c r="CD968" s="119"/>
    </row>
    <row r="969" ht="21.0" customHeight="1">
      <c r="A969" s="119"/>
      <c r="B969" s="90"/>
      <c r="C969" s="119"/>
      <c r="D969" s="332"/>
      <c r="E969" s="90"/>
      <c r="F969" s="92"/>
      <c r="G969" s="92"/>
      <c r="H969" s="92"/>
      <c r="I969" s="119"/>
      <c r="J969" s="119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119"/>
      <c r="V969" s="119"/>
      <c r="W969" s="119"/>
      <c r="X969" s="119"/>
      <c r="Y969" s="119"/>
      <c r="Z969" s="23"/>
      <c r="AA969" s="119"/>
      <c r="AB969" s="337"/>
      <c r="AC969" s="115"/>
      <c r="AD969" s="102"/>
      <c r="AE969" s="4"/>
      <c r="AF969" s="103"/>
      <c r="AG969" s="104"/>
      <c r="AH969" s="105"/>
      <c r="AI969" s="106"/>
      <c r="AJ969" s="109"/>
      <c r="AK969" s="111"/>
      <c r="AL969" s="338"/>
      <c r="AM969" s="339"/>
      <c r="AN969" s="340"/>
      <c r="AO969" s="101"/>
      <c r="AP969" s="445"/>
      <c r="AQ969" s="101"/>
      <c r="AR969" s="115"/>
      <c r="AS969" s="341"/>
      <c r="AT969" s="115"/>
      <c r="AU969" s="341"/>
      <c r="AV969" s="115"/>
      <c r="AW969" s="341"/>
      <c r="AX969" s="115"/>
      <c r="AY969" s="341"/>
      <c r="AZ969" s="119"/>
      <c r="CD969" s="119"/>
    </row>
    <row r="970" ht="21.0" customHeight="1">
      <c r="A970" s="119"/>
      <c r="B970" s="90"/>
      <c r="C970" s="119"/>
      <c r="D970" s="332"/>
      <c r="E970" s="90"/>
      <c r="F970" s="92"/>
      <c r="G970" s="92"/>
      <c r="H970" s="92"/>
      <c r="I970" s="119"/>
      <c r="J970" s="119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119"/>
      <c r="V970" s="119"/>
      <c r="W970" s="119"/>
      <c r="X970" s="119"/>
      <c r="Y970" s="119"/>
      <c r="Z970" s="23"/>
      <c r="AA970" s="119"/>
      <c r="AB970" s="337"/>
      <c r="AC970" s="115"/>
      <c r="AD970" s="102"/>
      <c r="AE970" s="4"/>
      <c r="AF970" s="103"/>
      <c r="AG970" s="104"/>
      <c r="AH970" s="105"/>
      <c r="AI970" s="106"/>
      <c r="AJ970" s="109"/>
      <c r="AK970" s="111"/>
      <c r="AL970" s="338"/>
      <c r="AM970" s="339"/>
      <c r="AN970" s="340"/>
      <c r="AO970" s="101"/>
      <c r="AP970" s="445"/>
      <c r="AQ970" s="101"/>
      <c r="AR970" s="115"/>
      <c r="AS970" s="341"/>
      <c r="AT970" s="115"/>
      <c r="AU970" s="341"/>
      <c r="AV970" s="115"/>
      <c r="AW970" s="341"/>
      <c r="AX970" s="115"/>
      <c r="AY970" s="341"/>
      <c r="AZ970" s="119"/>
      <c r="CD970" s="119"/>
    </row>
    <row r="971" ht="21.0" customHeight="1">
      <c r="A971" s="119"/>
      <c r="B971" s="90"/>
      <c r="C971" s="119"/>
      <c r="D971" s="332"/>
      <c r="E971" s="90"/>
      <c r="F971" s="92"/>
      <c r="G971" s="92"/>
      <c r="H971" s="92"/>
      <c r="I971" s="119"/>
      <c r="J971" s="119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119"/>
      <c r="V971" s="119"/>
      <c r="W971" s="119"/>
      <c r="X971" s="119"/>
      <c r="Y971" s="119"/>
      <c r="Z971" s="23"/>
      <c r="AA971" s="119"/>
      <c r="AB971" s="337"/>
      <c r="AC971" s="115"/>
      <c r="AD971" s="102"/>
      <c r="AE971" s="4"/>
      <c r="AF971" s="103"/>
      <c r="AG971" s="104"/>
      <c r="AH971" s="105"/>
      <c r="AI971" s="106"/>
      <c r="AJ971" s="109"/>
      <c r="AK971" s="111"/>
      <c r="AL971" s="338"/>
      <c r="AM971" s="339"/>
      <c r="AN971" s="340"/>
      <c r="AO971" s="101"/>
      <c r="AP971" s="445"/>
      <c r="AQ971" s="101"/>
      <c r="AR971" s="115"/>
      <c r="AS971" s="341"/>
      <c r="AT971" s="115"/>
      <c r="AU971" s="341"/>
      <c r="AV971" s="115"/>
      <c r="AW971" s="341"/>
      <c r="AX971" s="115"/>
      <c r="AY971" s="341"/>
      <c r="AZ971" s="119"/>
      <c r="CD971" s="119"/>
    </row>
    <row r="972" ht="21.0" customHeight="1">
      <c r="A972" s="119"/>
      <c r="B972" s="90"/>
      <c r="C972" s="119"/>
      <c r="D972" s="332"/>
      <c r="E972" s="90"/>
      <c r="F972" s="92"/>
      <c r="G972" s="92"/>
      <c r="H972" s="92"/>
      <c r="I972" s="119"/>
      <c r="J972" s="119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119"/>
      <c r="V972" s="119"/>
      <c r="W972" s="119"/>
      <c r="X972" s="119"/>
      <c r="Y972" s="119"/>
      <c r="Z972" s="23"/>
      <c r="AA972" s="119"/>
      <c r="AB972" s="337"/>
      <c r="AC972" s="115"/>
      <c r="AD972" s="102"/>
      <c r="AE972" s="4"/>
      <c r="AF972" s="103"/>
      <c r="AG972" s="104"/>
      <c r="AH972" s="105"/>
      <c r="AI972" s="106"/>
      <c r="AJ972" s="109"/>
      <c r="AK972" s="111"/>
      <c r="AL972" s="338"/>
      <c r="AM972" s="339"/>
      <c r="AN972" s="340"/>
      <c r="AO972" s="101"/>
      <c r="AP972" s="445"/>
      <c r="AQ972" s="101"/>
      <c r="AR972" s="115"/>
      <c r="AS972" s="341"/>
      <c r="AT972" s="115"/>
      <c r="AU972" s="341"/>
      <c r="AV972" s="115"/>
      <c r="AW972" s="341"/>
      <c r="AX972" s="115"/>
      <c r="AY972" s="341"/>
      <c r="AZ972" s="119"/>
      <c r="CD972" s="119"/>
    </row>
    <row r="973" ht="21.0" customHeight="1">
      <c r="A973" s="119"/>
      <c r="B973" s="90"/>
      <c r="C973" s="119"/>
      <c r="D973" s="332"/>
      <c r="E973" s="90"/>
      <c r="F973" s="92"/>
      <c r="G973" s="92"/>
      <c r="H973" s="92"/>
      <c r="I973" s="119"/>
      <c r="J973" s="119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119"/>
      <c r="V973" s="119"/>
      <c r="W973" s="119"/>
      <c r="X973" s="119"/>
      <c r="Y973" s="119"/>
      <c r="Z973" s="23"/>
      <c r="AA973" s="119"/>
      <c r="AB973" s="337"/>
      <c r="AC973" s="115"/>
      <c r="AD973" s="102"/>
      <c r="AE973" s="4"/>
      <c r="AF973" s="103"/>
      <c r="AG973" s="104"/>
      <c r="AH973" s="105"/>
      <c r="AI973" s="106"/>
      <c r="AJ973" s="109"/>
      <c r="AK973" s="111"/>
      <c r="AL973" s="338"/>
      <c r="AM973" s="339"/>
      <c r="AN973" s="340"/>
      <c r="AO973" s="101"/>
      <c r="AP973" s="445"/>
      <c r="AQ973" s="101"/>
      <c r="AR973" s="115"/>
      <c r="AS973" s="341"/>
      <c r="AT973" s="115"/>
      <c r="AU973" s="341"/>
      <c r="AV973" s="115"/>
      <c r="AW973" s="341"/>
      <c r="AX973" s="115"/>
      <c r="AY973" s="341"/>
      <c r="AZ973" s="119"/>
      <c r="CD973" s="119"/>
    </row>
    <row r="974" ht="21.0" customHeight="1">
      <c r="A974" s="119"/>
      <c r="B974" s="90"/>
      <c r="C974" s="119"/>
      <c r="D974" s="332"/>
      <c r="E974" s="90"/>
      <c r="F974" s="92"/>
      <c r="G974" s="92"/>
      <c r="H974" s="92"/>
      <c r="I974" s="119"/>
      <c r="J974" s="119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119"/>
      <c r="V974" s="119"/>
      <c r="W974" s="119"/>
      <c r="X974" s="119"/>
      <c r="Y974" s="119"/>
      <c r="Z974" s="23"/>
      <c r="AA974" s="119"/>
      <c r="AB974" s="337"/>
      <c r="AC974" s="115"/>
      <c r="AD974" s="102"/>
      <c r="AE974" s="4"/>
      <c r="AF974" s="103"/>
      <c r="AG974" s="104"/>
      <c r="AH974" s="105"/>
      <c r="AI974" s="106"/>
      <c r="AJ974" s="109"/>
      <c r="AK974" s="111"/>
      <c r="AL974" s="338"/>
      <c r="AM974" s="339"/>
      <c r="AN974" s="340"/>
      <c r="AO974" s="101"/>
      <c r="AP974" s="445"/>
      <c r="AQ974" s="101"/>
      <c r="AR974" s="115"/>
      <c r="AS974" s="341"/>
      <c r="AT974" s="115"/>
      <c r="AU974" s="341"/>
      <c r="AV974" s="115"/>
      <c r="AW974" s="341"/>
      <c r="AX974" s="115"/>
      <c r="AY974" s="341"/>
      <c r="AZ974" s="119"/>
      <c r="CD974" s="119"/>
    </row>
    <row r="975" ht="21.0" customHeight="1">
      <c r="A975" s="119"/>
      <c r="B975" s="90"/>
      <c r="C975" s="119"/>
      <c r="D975" s="332"/>
      <c r="E975" s="90"/>
      <c r="F975" s="92"/>
      <c r="G975" s="92"/>
      <c r="H975" s="92"/>
      <c r="I975" s="119"/>
      <c r="J975" s="119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119"/>
      <c r="V975" s="119"/>
      <c r="W975" s="119"/>
      <c r="X975" s="119"/>
      <c r="Y975" s="119"/>
      <c r="Z975" s="23"/>
      <c r="AA975" s="119"/>
      <c r="AB975" s="337"/>
      <c r="AC975" s="115"/>
      <c r="AD975" s="102"/>
      <c r="AE975" s="4"/>
      <c r="AF975" s="103"/>
      <c r="AG975" s="104"/>
      <c r="AH975" s="105"/>
      <c r="AI975" s="106"/>
      <c r="AJ975" s="109"/>
      <c r="AK975" s="111"/>
      <c r="AL975" s="338"/>
      <c r="AM975" s="339"/>
      <c r="AN975" s="340"/>
      <c r="AO975" s="101"/>
      <c r="AP975" s="445"/>
      <c r="AQ975" s="101"/>
      <c r="AR975" s="115"/>
      <c r="AS975" s="341"/>
      <c r="AT975" s="115"/>
      <c r="AU975" s="341"/>
      <c r="AV975" s="115"/>
      <c r="AW975" s="341"/>
      <c r="AX975" s="115"/>
      <c r="AY975" s="341"/>
      <c r="AZ975" s="119"/>
      <c r="CD975" s="119"/>
    </row>
    <row r="976" ht="21.0" customHeight="1">
      <c r="A976" s="119"/>
      <c r="B976" s="90"/>
      <c r="C976" s="119"/>
      <c r="D976" s="332"/>
      <c r="E976" s="90"/>
      <c r="F976" s="92"/>
      <c r="G976" s="92"/>
      <c r="H976" s="92"/>
      <c r="I976" s="119"/>
      <c r="J976" s="119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119"/>
      <c r="V976" s="119"/>
      <c r="W976" s="119"/>
      <c r="X976" s="119"/>
      <c r="Y976" s="119"/>
      <c r="Z976" s="23"/>
      <c r="AA976" s="119"/>
      <c r="AB976" s="337"/>
      <c r="AC976" s="115"/>
      <c r="AD976" s="102"/>
      <c r="AE976" s="4"/>
      <c r="AF976" s="103"/>
      <c r="AG976" s="104"/>
      <c r="AH976" s="105"/>
      <c r="AI976" s="106"/>
      <c r="AJ976" s="109"/>
      <c r="AK976" s="111"/>
      <c r="AL976" s="338"/>
      <c r="AM976" s="339"/>
      <c r="AN976" s="340"/>
      <c r="AO976" s="101"/>
      <c r="AP976" s="445"/>
      <c r="AQ976" s="101"/>
      <c r="AR976" s="115"/>
      <c r="AS976" s="341"/>
      <c r="AT976" s="115"/>
      <c r="AU976" s="341"/>
      <c r="AV976" s="115"/>
      <c r="AW976" s="341"/>
      <c r="AX976" s="115"/>
      <c r="AY976" s="341"/>
      <c r="AZ976" s="119"/>
      <c r="CD976" s="119"/>
    </row>
    <row r="977" ht="21.0" customHeight="1">
      <c r="A977" s="119"/>
      <c r="B977" s="90"/>
      <c r="C977" s="119"/>
      <c r="D977" s="332"/>
      <c r="E977" s="90"/>
      <c r="F977" s="92"/>
      <c r="G977" s="92"/>
      <c r="H977" s="92"/>
      <c r="I977" s="119"/>
      <c r="J977" s="119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119"/>
      <c r="V977" s="119"/>
      <c r="W977" s="119"/>
      <c r="X977" s="119"/>
      <c r="Y977" s="119"/>
      <c r="Z977" s="23"/>
      <c r="AA977" s="119"/>
      <c r="AB977" s="337"/>
      <c r="AC977" s="115"/>
      <c r="AD977" s="102"/>
      <c r="AE977" s="4"/>
      <c r="AF977" s="103"/>
      <c r="AG977" s="104"/>
      <c r="AH977" s="105"/>
      <c r="AI977" s="106"/>
      <c r="AJ977" s="109"/>
      <c r="AK977" s="111"/>
      <c r="AL977" s="338"/>
      <c r="AM977" s="339"/>
      <c r="AN977" s="340"/>
      <c r="AO977" s="101"/>
      <c r="AP977" s="445"/>
      <c r="AQ977" s="101"/>
      <c r="AR977" s="115"/>
      <c r="AS977" s="341"/>
      <c r="AT977" s="115"/>
      <c r="AU977" s="341"/>
      <c r="AV977" s="115"/>
      <c r="AW977" s="341"/>
      <c r="AX977" s="115"/>
      <c r="AY977" s="341"/>
      <c r="AZ977" s="119"/>
      <c r="CD977" s="119"/>
    </row>
    <row r="978" ht="21.0" customHeight="1">
      <c r="A978" s="119"/>
      <c r="B978" s="90"/>
      <c r="C978" s="119"/>
      <c r="D978" s="332"/>
      <c r="E978" s="90"/>
      <c r="F978" s="92"/>
      <c r="G978" s="92"/>
      <c r="H978" s="92"/>
      <c r="I978" s="119"/>
      <c r="J978" s="119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119"/>
      <c r="V978" s="119"/>
      <c r="W978" s="119"/>
      <c r="X978" s="119"/>
      <c r="Y978" s="119"/>
      <c r="Z978" s="23"/>
      <c r="AA978" s="119"/>
      <c r="AB978" s="337"/>
      <c r="AC978" s="115"/>
      <c r="AD978" s="102"/>
      <c r="AE978" s="4"/>
      <c r="AF978" s="103"/>
      <c r="AG978" s="104"/>
      <c r="AH978" s="105"/>
      <c r="AI978" s="106"/>
      <c r="AJ978" s="109"/>
      <c r="AK978" s="111"/>
      <c r="AL978" s="338"/>
      <c r="AM978" s="339"/>
      <c r="AN978" s="340"/>
      <c r="AO978" s="101"/>
      <c r="AP978" s="445"/>
      <c r="AQ978" s="101"/>
      <c r="AR978" s="115"/>
      <c r="AS978" s="341"/>
      <c r="AT978" s="115"/>
      <c r="AU978" s="341"/>
      <c r="AV978" s="115"/>
      <c r="AW978" s="341"/>
      <c r="AX978" s="115"/>
      <c r="AY978" s="341"/>
      <c r="AZ978" s="119"/>
      <c r="CD978" s="119"/>
    </row>
    <row r="979" ht="21.0" customHeight="1">
      <c r="A979" s="119"/>
      <c r="B979" s="90"/>
      <c r="C979" s="119"/>
      <c r="D979" s="332"/>
      <c r="E979" s="90"/>
      <c r="F979" s="92"/>
      <c r="G979" s="92"/>
      <c r="H979" s="92"/>
      <c r="I979" s="119"/>
      <c r="J979" s="119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119"/>
      <c r="V979" s="119"/>
      <c r="W979" s="119"/>
      <c r="X979" s="119"/>
      <c r="Y979" s="119"/>
      <c r="Z979" s="23"/>
      <c r="AA979" s="119"/>
      <c r="AB979" s="337"/>
      <c r="AC979" s="115"/>
      <c r="AD979" s="102"/>
      <c r="AE979" s="4"/>
      <c r="AF979" s="103"/>
      <c r="AG979" s="104"/>
      <c r="AH979" s="105"/>
      <c r="AI979" s="106"/>
      <c r="AJ979" s="109"/>
      <c r="AK979" s="111"/>
      <c r="AL979" s="338"/>
      <c r="AM979" s="339"/>
      <c r="AN979" s="340"/>
      <c r="AO979" s="101"/>
      <c r="AP979" s="445"/>
      <c r="AQ979" s="101"/>
      <c r="AR979" s="115"/>
      <c r="AS979" s="341"/>
      <c r="AT979" s="115"/>
      <c r="AU979" s="341"/>
      <c r="AV979" s="115"/>
      <c r="AW979" s="341"/>
      <c r="AX979" s="115"/>
      <c r="AY979" s="341"/>
      <c r="AZ979" s="119"/>
      <c r="CD979" s="119"/>
    </row>
    <row r="980" ht="21.0" customHeight="1">
      <c r="A980" s="119"/>
      <c r="B980" s="90"/>
      <c r="C980" s="119"/>
      <c r="D980" s="332"/>
      <c r="E980" s="90"/>
      <c r="F980" s="92"/>
      <c r="G980" s="92"/>
      <c r="H980" s="92"/>
      <c r="I980" s="119"/>
      <c r="J980" s="119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119"/>
      <c r="V980" s="119"/>
      <c r="W980" s="119"/>
      <c r="X980" s="119"/>
      <c r="Y980" s="119"/>
      <c r="Z980" s="23"/>
      <c r="AA980" s="119"/>
      <c r="AB980" s="337"/>
      <c r="AC980" s="115"/>
      <c r="AD980" s="102"/>
      <c r="AE980" s="4"/>
      <c r="AF980" s="103"/>
      <c r="AG980" s="104"/>
      <c r="AH980" s="105"/>
      <c r="AI980" s="106"/>
      <c r="AJ980" s="109"/>
      <c r="AK980" s="111"/>
      <c r="AL980" s="338"/>
      <c r="AM980" s="339"/>
      <c r="AN980" s="340"/>
      <c r="AO980" s="101"/>
      <c r="AP980" s="445"/>
      <c r="AQ980" s="101"/>
      <c r="AR980" s="115"/>
      <c r="AS980" s="341"/>
      <c r="AT980" s="115"/>
      <c r="AU980" s="341"/>
      <c r="AV980" s="115"/>
      <c r="AW980" s="341"/>
      <c r="AX980" s="115"/>
      <c r="AY980" s="341"/>
      <c r="AZ980" s="119"/>
      <c r="CD980" s="119"/>
    </row>
    <row r="981" ht="21.0" customHeight="1">
      <c r="A981" s="119"/>
      <c r="B981" s="90"/>
      <c r="C981" s="119"/>
      <c r="D981" s="332"/>
      <c r="E981" s="90"/>
      <c r="F981" s="92"/>
      <c r="G981" s="92"/>
      <c r="H981" s="92"/>
      <c r="I981" s="119"/>
      <c r="J981" s="119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119"/>
      <c r="V981" s="119"/>
      <c r="W981" s="119"/>
      <c r="X981" s="119"/>
      <c r="Y981" s="119"/>
      <c r="Z981" s="23"/>
      <c r="AA981" s="119"/>
      <c r="AB981" s="337"/>
      <c r="AC981" s="115"/>
      <c r="AD981" s="102"/>
      <c r="AE981" s="4"/>
      <c r="AF981" s="103"/>
      <c r="AG981" s="104"/>
      <c r="AH981" s="105"/>
      <c r="AI981" s="106"/>
      <c r="AJ981" s="109"/>
      <c r="AK981" s="111"/>
      <c r="AL981" s="338"/>
      <c r="AM981" s="339"/>
      <c r="AN981" s="340"/>
      <c r="AO981" s="101"/>
      <c r="AP981" s="445"/>
      <c r="AQ981" s="101"/>
      <c r="AR981" s="115"/>
      <c r="AS981" s="341"/>
      <c r="AT981" s="115"/>
      <c r="AU981" s="341"/>
      <c r="AV981" s="115"/>
      <c r="AW981" s="341"/>
      <c r="AX981" s="115"/>
      <c r="AY981" s="341"/>
      <c r="AZ981" s="119"/>
      <c r="CD981" s="119"/>
    </row>
    <row r="982" ht="21.0" customHeight="1">
      <c r="A982" s="119"/>
      <c r="B982" s="90"/>
      <c r="C982" s="119"/>
      <c r="D982" s="332"/>
      <c r="E982" s="90"/>
      <c r="F982" s="92"/>
      <c r="G982" s="92"/>
      <c r="H982" s="92"/>
      <c r="I982" s="119"/>
      <c r="J982" s="119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119"/>
      <c r="V982" s="119"/>
      <c r="W982" s="119"/>
      <c r="X982" s="119"/>
      <c r="Y982" s="119"/>
      <c r="Z982" s="23"/>
      <c r="AA982" s="119"/>
      <c r="AB982" s="337"/>
      <c r="AC982" s="115"/>
      <c r="AD982" s="102"/>
      <c r="AE982" s="4"/>
      <c r="AF982" s="103"/>
      <c r="AG982" s="104"/>
      <c r="AH982" s="105"/>
      <c r="AI982" s="106"/>
      <c r="AJ982" s="109"/>
      <c r="AK982" s="111"/>
      <c r="AL982" s="338"/>
      <c r="AM982" s="339"/>
      <c r="AN982" s="340"/>
      <c r="AO982" s="101"/>
      <c r="AP982" s="445"/>
      <c r="AQ982" s="101"/>
      <c r="AR982" s="115"/>
      <c r="AS982" s="341"/>
      <c r="AT982" s="115"/>
      <c r="AU982" s="341"/>
      <c r="AV982" s="115"/>
      <c r="AW982" s="341"/>
      <c r="AX982" s="115"/>
      <c r="AY982" s="341"/>
      <c r="AZ982" s="119"/>
      <c r="CD982" s="119"/>
    </row>
    <row r="983" ht="21.0" customHeight="1">
      <c r="A983" s="119"/>
      <c r="B983" s="90"/>
      <c r="C983" s="119"/>
      <c r="D983" s="332"/>
      <c r="E983" s="90"/>
      <c r="F983" s="92"/>
      <c r="G983" s="92"/>
      <c r="H983" s="92"/>
      <c r="I983" s="119"/>
      <c r="J983" s="119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119"/>
      <c r="V983" s="119"/>
      <c r="W983" s="119"/>
      <c r="X983" s="119"/>
      <c r="Y983" s="119"/>
      <c r="Z983" s="23"/>
      <c r="AA983" s="119"/>
      <c r="AB983" s="337"/>
      <c r="AC983" s="115"/>
      <c r="AD983" s="102"/>
      <c r="AE983" s="4"/>
      <c r="AF983" s="103"/>
      <c r="AG983" s="104"/>
      <c r="AH983" s="105"/>
      <c r="AI983" s="106"/>
      <c r="AJ983" s="109"/>
      <c r="AK983" s="111"/>
      <c r="AL983" s="338"/>
      <c r="AM983" s="339"/>
      <c r="AN983" s="340"/>
      <c r="AO983" s="101"/>
      <c r="AP983" s="445"/>
      <c r="AQ983" s="101"/>
      <c r="AR983" s="115"/>
      <c r="AS983" s="341"/>
      <c r="AT983" s="115"/>
      <c r="AU983" s="341"/>
      <c r="AV983" s="115"/>
      <c r="AW983" s="341"/>
      <c r="AX983" s="115"/>
      <c r="AY983" s="341"/>
      <c r="AZ983" s="119"/>
      <c r="CD983" s="119"/>
    </row>
    <row r="984" ht="21.0" customHeight="1">
      <c r="A984" s="119"/>
      <c r="B984" s="90"/>
      <c r="C984" s="119"/>
      <c r="D984" s="332"/>
      <c r="E984" s="90"/>
      <c r="F984" s="92"/>
      <c r="G984" s="92"/>
      <c r="H984" s="92"/>
      <c r="I984" s="119"/>
      <c r="J984" s="119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119"/>
      <c r="V984" s="119"/>
      <c r="W984" s="119"/>
      <c r="X984" s="119"/>
      <c r="Y984" s="119"/>
      <c r="Z984" s="23"/>
      <c r="AA984" s="119"/>
      <c r="AB984" s="337"/>
      <c r="AC984" s="115"/>
      <c r="AD984" s="102"/>
      <c r="AE984" s="4"/>
      <c r="AF984" s="103"/>
      <c r="AG984" s="104"/>
      <c r="AH984" s="105"/>
      <c r="AI984" s="106"/>
      <c r="AJ984" s="109"/>
      <c r="AK984" s="111"/>
      <c r="AL984" s="338"/>
      <c r="AM984" s="339"/>
      <c r="AN984" s="340"/>
      <c r="AO984" s="101"/>
      <c r="AP984" s="445"/>
      <c r="AQ984" s="101"/>
      <c r="AR984" s="115"/>
      <c r="AS984" s="341"/>
      <c r="AT984" s="115"/>
      <c r="AU984" s="341"/>
      <c r="AV984" s="115"/>
      <c r="AW984" s="341"/>
      <c r="AX984" s="115"/>
      <c r="AY984" s="341"/>
      <c r="AZ984" s="119"/>
      <c r="CD984" s="119"/>
    </row>
    <row r="985" ht="21.0" customHeight="1">
      <c r="A985" s="119"/>
      <c r="B985" s="90"/>
      <c r="C985" s="119"/>
      <c r="D985" s="332"/>
      <c r="E985" s="90"/>
      <c r="F985" s="92"/>
      <c r="G985" s="92"/>
      <c r="H985" s="92"/>
      <c r="I985" s="119"/>
      <c r="J985" s="119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119"/>
      <c r="V985" s="119"/>
      <c r="W985" s="119"/>
      <c r="X985" s="119"/>
      <c r="Y985" s="119"/>
      <c r="Z985" s="23"/>
      <c r="AA985" s="119"/>
      <c r="AB985" s="337"/>
      <c r="AC985" s="115"/>
      <c r="AD985" s="102"/>
      <c r="AE985" s="4"/>
      <c r="AF985" s="103"/>
      <c r="AG985" s="104"/>
      <c r="AH985" s="105"/>
      <c r="AI985" s="106"/>
      <c r="AJ985" s="109"/>
      <c r="AK985" s="111"/>
      <c r="AL985" s="338"/>
      <c r="AM985" s="339"/>
      <c r="AN985" s="340"/>
      <c r="AO985" s="101"/>
      <c r="AP985" s="445"/>
      <c r="AQ985" s="101"/>
      <c r="AR985" s="115"/>
      <c r="AS985" s="341"/>
      <c r="AT985" s="115"/>
      <c r="AU985" s="341"/>
      <c r="AV985" s="115"/>
      <c r="AW985" s="341"/>
      <c r="AX985" s="115"/>
      <c r="AY985" s="341"/>
      <c r="AZ985" s="119"/>
      <c r="CD985" s="119"/>
    </row>
    <row r="986" ht="21.0" customHeight="1">
      <c r="A986" s="119"/>
      <c r="B986" s="90"/>
      <c r="C986" s="119"/>
      <c r="D986" s="332"/>
      <c r="E986" s="90"/>
      <c r="F986" s="92"/>
      <c r="G986" s="92"/>
      <c r="H986" s="92"/>
      <c r="I986" s="119"/>
      <c r="J986" s="119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119"/>
      <c r="V986" s="119"/>
      <c r="W986" s="119"/>
      <c r="X986" s="119"/>
      <c r="Y986" s="119"/>
      <c r="Z986" s="23"/>
      <c r="AA986" s="119"/>
      <c r="AB986" s="337"/>
      <c r="AC986" s="115"/>
      <c r="AD986" s="102"/>
      <c r="AE986" s="4"/>
      <c r="AF986" s="103"/>
      <c r="AG986" s="104"/>
      <c r="AH986" s="105"/>
      <c r="AI986" s="106"/>
      <c r="AJ986" s="109"/>
      <c r="AK986" s="111"/>
      <c r="AL986" s="338"/>
      <c r="AM986" s="339"/>
      <c r="AN986" s="340"/>
      <c r="AO986" s="101"/>
      <c r="AP986" s="445"/>
      <c r="AQ986" s="101"/>
      <c r="AR986" s="115"/>
      <c r="AS986" s="341"/>
      <c r="AT986" s="115"/>
      <c r="AU986" s="341"/>
      <c r="AV986" s="115"/>
      <c r="AW986" s="341"/>
      <c r="AX986" s="115"/>
      <c r="AY986" s="341"/>
      <c r="AZ986" s="119"/>
      <c r="CD986" s="119"/>
    </row>
    <row r="987" ht="21.0" customHeight="1">
      <c r="A987" s="119"/>
      <c r="B987" s="90"/>
      <c r="C987" s="119"/>
      <c r="D987" s="332"/>
      <c r="E987" s="90"/>
      <c r="F987" s="92"/>
      <c r="G987" s="92"/>
      <c r="H987" s="92"/>
      <c r="I987" s="119"/>
      <c r="J987" s="119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119"/>
      <c r="V987" s="119"/>
      <c r="W987" s="119"/>
      <c r="X987" s="119"/>
      <c r="Y987" s="119"/>
      <c r="Z987" s="23"/>
      <c r="AA987" s="119"/>
      <c r="AB987" s="337"/>
      <c r="AC987" s="115"/>
      <c r="AD987" s="102"/>
      <c r="AE987" s="4"/>
      <c r="AF987" s="103"/>
      <c r="AG987" s="104"/>
      <c r="AH987" s="105"/>
      <c r="AI987" s="106"/>
      <c r="AJ987" s="109"/>
      <c r="AK987" s="111"/>
      <c r="AL987" s="338"/>
      <c r="AM987" s="339"/>
      <c r="AN987" s="340"/>
      <c r="AO987" s="101"/>
      <c r="AP987" s="445"/>
      <c r="AQ987" s="101"/>
      <c r="AR987" s="115"/>
      <c r="AS987" s="341"/>
      <c r="AT987" s="115"/>
      <c r="AU987" s="341"/>
      <c r="AV987" s="115"/>
      <c r="AW987" s="341"/>
      <c r="AX987" s="115"/>
      <c r="AY987" s="341"/>
      <c r="AZ987" s="119"/>
      <c r="CD987" s="119"/>
    </row>
    <row r="988" ht="21.0" customHeight="1">
      <c r="A988" s="119"/>
      <c r="B988" s="90"/>
      <c r="C988" s="119"/>
      <c r="D988" s="332"/>
      <c r="E988" s="90"/>
      <c r="F988" s="92"/>
      <c r="G988" s="92"/>
      <c r="H988" s="92"/>
      <c r="I988" s="119"/>
      <c r="J988" s="119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119"/>
      <c r="V988" s="119"/>
      <c r="W988" s="119"/>
      <c r="X988" s="119"/>
      <c r="Y988" s="119"/>
      <c r="Z988" s="23"/>
      <c r="AA988" s="119"/>
      <c r="AB988" s="337"/>
      <c r="AC988" s="115"/>
      <c r="AD988" s="102"/>
      <c r="AE988" s="4"/>
      <c r="AF988" s="103"/>
      <c r="AG988" s="104"/>
      <c r="AH988" s="105"/>
      <c r="AI988" s="106"/>
      <c r="AJ988" s="109"/>
      <c r="AK988" s="111"/>
      <c r="AL988" s="338"/>
      <c r="AM988" s="339"/>
      <c r="AN988" s="340"/>
      <c r="AO988" s="101"/>
      <c r="AP988" s="445"/>
      <c r="AQ988" s="101"/>
      <c r="AR988" s="115"/>
      <c r="AS988" s="341"/>
      <c r="AT988" s="115"/>
      <c r="AU988" s="341"/>
      <c r="AV988" s="115"/>
      <c r="AW988" s="341"/>
      <c r="AX988" s="115"/>
      <c r="AY988" s="341"/>
      <c r="AZ988" s="119"/>
      <c r="CD988" s="119"/>
    </row>
    <row r="989" ht="21.0" customHeight="1">
      <c r="A989" s="119"/>
      <c r="B989" s="90"/>
      <c r="C989" s="119"/>
      <c r="D989" s="332"/>
      <c r="E989" s="90"/>
      <c r="F989" s="92"/>
      <c r="G989" s="92"/>
      <c r="H989" s="92"/>
      <c r="I989" s="119"/>
      <c r="J989" s="119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119"/>
      <c r="V989" s="119"/>
      <c r="W989" s="119"/>
      <c r="X989" s="119"/>
      <c r="Y989" s="119"/>
      <c r="Z989" s="23"/>
      <c r="AA989" s="119"/>
      <c r="AB989" s="337"/>
      <c r="AC989" s="115"/>
      <c r="AD989" s="102"/>
      <c r="AE989" s="4"/>
      <c r="AF989" s="103"/>
      <c r="AG989" s="104"/>
      <c r="AH989" s="105"/>
      <c r="AI989" s="106"/>
      <c r="AJ989" s="109"/>
      <c r="AK989" s="111"/>
      <c r="AL989" s="338"/>
      <c r="AM989" s="339"/>
      <c r="AN989" s="340"/>
      <c r="AO989" s="101"/>
      <c r="AP989" s="445"/>
      <c r="AQ989" s="101"/>
      <c r="AR989" s="115"/>
      <c r="AS989" s="341"/>
      <c r="AT989" s="115"/>
      <c r="AU989" s="341"/>
      <c r="AV989" s="115"/>
      <c r="AW989" s="341"/>
      <c r="AX989" s="115"/>
      <c r="AY989" s="341"/>
      <c r="AZ989" s="119"/>
      <c r="CD989" s="119"/>
    </row>
    <row r="990" ht="21.0" customHeight="1">
      <c r="A990" s="119"/>
      <c r="B990" s="90"/>
      <c r="C990" s="119"/>
      <c r="D990" s="332"/>
      <c r="E990" s="90"/>
      <c r="F990" s="92"/>
      <c r="G990" s="92"/>
      <c r="H990" s="92"/>
      <c r="I990" s="119"/>
      <c r="J990" s="119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119"/>
      <c r="V990" s="119"/>
      <c r="W990" s="119"/>
      <c r="X990" s="119"/>
      <c r="Y990" s="119"/>
      <c r="Z990" s="23"/>
      <c r="AA990" s="119"/>
      <c r="AB990" s="337"/>
      <c r="AC990" s="115"/>
      <c r="AD990" s="102"/>
      <c r="AE990" s="4"/>
      <c r="AF990" s="103"/>
      <c r="AG990" s="104"/>
      <c r="AH990" s="105"/>
      <c r="AI990" s="106"/>
      <c r="AJ990" s="109"/>
      <c r="AK990" s="111"/>
      <c r="AL990" s="338"/>
      <c r="AM990" s="339"/>
      <c r="AN990" s="340"/>
      <c r="AO990" s="101"/>
      <c r="AP990" s="445"/>
      <c r="AQ990" s="101"/>
      <c r="AR990" s="115"/>
      <c r="AS990" s="341"/>
      <c r="AT990" s="115"/>
      <c r="AU990" s="341"/>
      <c r="AV990" s="115"/>
      <c r="AW990" s="341"/>
      <c r="AX990" s="115"/>
      <c r="AY990" s="341"/>
      <c r="AZ990" s="119"/>
      <c r="CD990" s="119"/>
    </row>
    <row r="991" ht="21.0" customHeight="1">
      <c r="A991" s="119"/>
      <c r="B991" s="90"/>
      <c r="C991" s="119"/>
      <c r="D991" s="332"/>
      <c r="E991" s="90"/>
      <c r="F991" s="92"/>
      <c r="G991" s="92"/>
      <c r="H991" s="92"/>
      <c r="I991" s="119"/>
      <c r="J991" s="119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119"/>
      <c r="V991" s="119"/>
      <c r="W991" s="119"/>
      <c r="X991" s="119"/>
      <c r="Y991" s="119"/>
      <c r="Z991" s="23"/>
      <c r="AA991" s="119"/>
      <c r="AB991" s="337"/>
      <c r="AC991" s="115"/>
      <c r="AD991" s="102"/>
      <c r="AE991" s="4"/>
      <c r="AF991" s="103"/>
      <c r="AG991" s="104"/>
      <c r="AH991" s="105"/>
      <c r="AI991" s="106"/>
      <c r="AJ991" s="109"/>
      <c r="AK991" s="111"/>
      <c r="AL991" s="338"/>
      <c r="AM991" s="339"/>
      <c r="AN991" s="340"/>
      <c r="AO991" s="101"/>
      <c r="AP991" s="445"/>
      <c r="AQ991" s="101"/>
      <c r="AR991" s="115"/>
      <c r="AS991" s="341"/>
      <c r="AT991" s="115"/>
      <c r="AU991" s="341"/>
      <c r="AV991" s="115"/>
      <c r="AW991" s="341"/>
      <c r="AX991" s="115"/>
      <c r="AY991" s="341"/>
      <c r="AZ991" s="119"/>
      <c r="CD991" s="119"/>
    </row>
    <row r="992" ht="21.0" customHeight="1">
      <c r="A992" s="119"/>
      <c r="B992" s="90"/>
      <c r="C992" s="119"/>
      <c r="D992" s="332"/>
      <c r="E992" s="90"/>
      <c r="F992" s="92"/>
      <c r="G992" s="92"/>
      <c r="H992" s="92"/>
      <c r="I992" s="119"/>
      <c r="J992" s="119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119"/>
      <c r="V992" s="119"/>
      <c r="W992" s="119"/>
      <c r="X992" s="119"/>
      <c r="Y992" s="119"/>
      <c r="Z992" s="23"/>
      <c r="AA992" s="119"/>
      <c r="AB992" s="337"/>
      <c r="AC992" s="115"/>
      <c r="AD992" s="102"/>
      <c r="AE992" s="4"/>
      <c r="AF992" s="103"/>
      <c r="AG992" s="104"/>
      <c r="AH992" s="105"/>
      <c r="AI992" s="106"/>
      <c r="AJ992" s="109"/>
      <c r="AK992" s="111"/>
      <c r="AL992" s="338"/>
      <c r="AM992" s="339"/>
      <c r="AN992" s="340"/>
      <c r="AO992" s="101"/>
      <c r="AP992" s="445"/>
      <c r="AQ992" s="101"/>
      <c r="AR992" s="115"/>
      <c r="AS992" s="341"/>
      <c r="AT992" s="115"/>
      <c r="AU992" s="341"/>
      <c r="AV992" s="115"/>
      <c r="AW992" s="341"/>
      <c r="AX992" s="115"/>
      <c r="AY992" s="341"/>
      <c r="AZ992" s="119"/>
      <c r="CD992" s="119"/>
    </row>
    <row r="993" ht="21.0" customHeight="1">
      <c r="A993" s="119"/>
      <c r="B993" s="90"/>
      <c r="C993" s="119"/>
      <c r="D993" s="332"/>
      <c r="E993" s="90"/>
      <c r="F993" s="92"/>
      <c r="G993" s="92"/>
      <c r="H993" s="92"/>
      <c r="I993" s="119"/>
      <c r="J993" s="119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119"/>
      <c r="V993" s="119"/>
      <c r="W993" s="119"/>
      <c r="X993" s="119"/>
      <c r="Y993" s="119"/>
      <c r="Z993" s="23"/>
      <c r="AA993" s="119"/>
      <c r="AB993" s="337"/>
      <c r="AC993" s="115"/>
      <c r="AD993" s="102"/>
      <c r="AE993" s="4"/>
      <c r="AF993" s="103"/>
      <c r="AG993" s="104"/>
      <c r="AH993" s="105"/>
      <c r="AI993" s="106"/>
      <c r="AJ993" s="109"/>
      <c r="AK993" s="111"/>
      <c r="AL993" s="338"/>
      <c r="AM993" s="339"/>
      <c r="AN993" s="340"/>
      <c r="AO993" s="101"/>
      <c r="AP993" s="445"/>
      <c r="AQ993" s="101"/>
      <c r="AR993" s="115"/>
      <c r="AS993" s="341"/>
      <c r="AT993" s="115"/>
      <c r="AU993" s="341"/>
      <c r="AV993" s="115"/>
      <c r="AW993" s="341"/>
      <c r="AX993" s="115"/>
      <c r="AY993" s="341"/>
      <c r="AZ993" s="119"/>
      <c r="CD993" s="119"/>
    </row>
    <row r="994" ht="21.0" customHeight="1">
      <c r="A994" s="119"/>
      <c r="B994" s="90"/>
      <c r="C994" s="119"/>
      <c r="D994" s="332"/>
      <c r="E994" s="90"/>
      <c r="F994" s="92"/>
      <c r="G994" s="92"/>
      <c r="H994" s="92"/>
      <c r="I994" s="119"/>
      <c r="J994" s="119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119"/>
      <c r="V994" s="119"/>
      <c r="W994" s="119"/>
      <c r="X994" s="119"/>
      <c r="Y994" s="119"/>
      <c r="Z994" s="23"/>
      <c r="AA994" s="119"/>
      <c r="AB994" s="337"/>
      <c r="AC994" s="115"/>
      <c r="AD994" s="102"/>
      <c r="AE994" s="4"/>
      <c r="AF994" s="103"/>
      <c r="AG994" s="104"/>
      <c r="AH994" s="105"/>
      <c r="AI994" s="106"/>
      <c r="AJ994" s="109"/>
      <c r="AK994" s="111"/>
      <c r="AL994" s="338"/>
      <c r="AM994" s="339"/>
      <c r="AN994" s="340"/>
      <c r="AO994" s="101"/>
      <c r="AP994" s="445"/>
      <c r="AQ994" s="101"/>
      <c r="AR994" s="115"/>
      <c r="AS994" s="341"/>
      <c r="AT994" s="115"/>
      <c r="AU994" s="341"/>
      <c r="AV994" s="115"/>
      <c r="AW994" s="341"/>
      <c r="AX994" s="115"/>
      <c r="AY994" s="341"/>
      <c r="AZ994" s="119"/>
      <c r="CD994" s="119"/>
    </row>
    <row r="995" ht="21.0" customHeight="1">
      <c r="A995" s="119"/>
      <c r="B995" s="90"/>
      <c r="C995" s="119"/>
      <c r="D995" s="332"/>
      <c r="E995" s="90"/>
      <c r="F995" s="92"/>
      <c r="G995" s="92"/>
      <c r="H995" s="92"/>
      <c r="I995" s="119"/>
      <c r="J995" s="119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119"/>
      <c r="V995" s="119"/>
      <c r="W995" s="119"/>
      <c r="X995" s="119"/>
      <c r="Y995" s="119"/>
      <c r="Z995" s="23"/>
      <c r="AA995" s="119"/>
      <c r="AB995" s="337"/>
      <c r="AC995" s="115"/>
      <c r="AD995" s="102"/>
      <c r="AE995" s="4"/>
      <c r="AF995" s="103"/>
      <c r="AG995" s="104"/>
      <c r="AH995" s="105"/>
      <c r="AI995" s="106"/>
      <c r="AJ995" s="109"/>
      <c r="AK995" s="111"/>
      <c r="AL995" s="338"/>
      <c r="AM995" s="339"/>
      <c r="AN995" s="340"/>
      <c r="AO995" s="101"/>
      <c r="AP995" s="445"/>
      <c r="AQ995" s="101"/>
      <c r="AR995" s="115"/>
      <c r="AS995" s="341"/>
      <c r="AT995" s="115"/>
      <c r="AU995" s="341"/>
      <c r="AV995" s="115"/>
      <c r="AW995" s="341"/>
      <c r="AX995" s="115"/>
      <c r="AY995" s="341"/>
      <c r="AZ995" s="119"/>
      <c r="CD995" s="119"/>
    </row>
    <row r="996" ht="21.0" customHeight="1">
      <c r="A996" s="119"/>
      <c r="B996" s="90"/>
      <c r="C996" s="119"/>
      <c r="D996" s="332"/>
      <c r="E996" s="90"/>
      <c r="F996" s="92"/>
      <c r="G996" s="92"/>
      <c r="H996" s="92"/>
      <c r="I996" s="119"/>
      <c r="J996" s="119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119"/>
      <c r="V996" s="119"/>
      <c r="W996" s="119"/>
      <c r="X996" s="119"/>
      <c r="Y996" s="119"/>
      <c r="Z996" s="23"/>
      <c r="AA996" s="119"/>
      <c r="AB996" s="337"/>
      <c r="AC996" s="115"/>
      <c r="AD996" s="102"/>
      <c r="AE996" s="4"/>
      <c r="AF996" s="103"/>
      <c r="AG996" s="104"/>
      <c r="AH996" s="105"/>
      <c r="AI996" s="106"/>
      <c r="AJ996" s="109"/>
      <c r="AK996" s="111"/>
      <c r="AL996" s="338"/>
      <c r="AM996" s="339"/>
      <c r="AN996" s="340"/>
      <c r="AO996" s="101"/>
      <c r="AP996" s="445"/>
      <c r="AQ996" s="101"/>
      <c r="AR996" s="115"/>
      <c r="AS996" s="341"/>
      <c r="AT996" s="115"/>
      <c r="AU996" s="341"/>
      <c r="AV996" s="115"/>
      <c r="AW996" s="341"/>
      <c r="AX996" s="115"/>
      <c r="AY996" s="341"/>
      <c r="AZ996" s="119"/>
      <c r="CD996" s="119"/>
    </row>
    <row r="997" ht="21.0" customHeight="1">
      <c r="A997" s="119"/>
      <c r="B997" s="90"/>
      <c r="C997" s="119"/>
      <c r="D997" s="332"/>
      <c r="E997" s="90"/>
      <c r="F997" s="92"/>
      <c r="G997" s="92"/>
      <c r="H997" s="92"/>
      <c r="I997" s="119"/>
      <c r="J997" s="119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119"/>
      <c r="V997" s="119"/>
      <c r="W997" s="119"/>
      <c r="X997" s="119"/>
      <c r="Y997" s="119"/>
      <c r="Z997" s="23"/>
      <c r="AA997" s="119"/>
      <c r="AB997" s="337"/>
      <c r="AC997" s="115"/>
      <c r="AD997" s="102"/>
      <c r="AE997" s="4"/>
      <c r="AF997" s="103"/>
      <c r="AG997" s="104"/>
      <c r="AH997" s="105"/>
      <c r="AI997" s="106"/>
      <c r="AJ997" s="109"/>
      <c r="AK997" s="111"/>
      <c r="AL997" s="338"/>
      <c r="AM997" s="339"/>
      <c r="AN997" s="340"/>
      <c r="AO997" s="101"/>
      <c r="AP997" s="445"/>
      <c r="AQ997" s="101"/>
      <c r="AR997" s="115"/>
      <c r="AS997" s="341"/>
      <c r="AT997" s="115"/>
      <c r="AU997" s="341"/>
      <c r="AV997" s="115"/>
      <c r="AW997" s="341"/>
      <c r="AX997" s="115"/>
      <c r="AY997" s="341"/>
      <c r="AZ997" s="119"/>
      <c r="CD997" s="119"/>
    </row>
    <row r="998" ht="21.0" customHeight="1">
      <c r="A998" s="119"/>
      <c r="B998" s="90"/>
      <c r="C998" s="119"/>
      <c r="D998" s="332"/>
      <c r="E998" s="90"/>
      <c r="F998" s="92"/>
      <c r="G998" s="92"/>
      <c r="H998" s="92"/>
      <c r="I998" s="119"/>
      <c r="J998" s="119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119"/>
      <c r="V998" s="119"/>
      <c r="W998" s="119"/>
      <c r="X998" s="119"/>
      <c r="Y998" s="119"/>
      <c r="Z998" s="23"/>
      <c r="AA998" s="119"/>
      <c r="AB998" s="337"/>
      <c r="AC998" s="115"/>
      <c r="AD998" s="102"/>
      <c r="AE998" s="4"/>
      <c r="AF998" s="103"/>
      <c r="AG998" s="104"/>
      <c r="AH998" s="105"/>
      <c r="AI998" s="106"/>
      <c r="AJ998" s="109"/>
      <c r="AK998" s="111"/>
      <c r="AL998" s="338"/>
      <c r="AM998" s="339"/>
      <c r="AN998" s="340"/>
      <c r="AO998" s="101"/>
      <c r="AP998" s="445"/>
      <c r="AQ998" s="101"/>
      <c r="AR998" s="115"/>
      <c r="AS998" s="341"/>
      <c r="AT998" s="115"/>
      <c r="AU998" s="341"/>
      <c r="AV998" s="115"/>
      <c r="AW998" s="341"/>
      <c r="AX998" s="115"/>
      <c r="AY998" s="341"/>
      <c r="AZ998" s="119"/>
      <c r="CD998" s="119"/>
    </row>
    <row r="999" ht="21.0" customHeight="1">
      <c r="A999" s="119"/>
      <c r="B999" s="90"/>
      <c r="C999" s="119"/>
      <c r="D999" s="332"/>
      <c r="E999" s="90"/>
      <c r="F999" s="92"/>
      <c r="G999" s="92"/>
      <c r="H999" s="92"/>
      <c r="I999" s="119"/>
      <c r="J999" s="119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119"/>
      <c r="V999" s="119"/>
      <c r="W999" s="119"/>
      <c r="X999" s="119"/>
      <c r="Y999" s="119"/>
      <c r="Z999" s="23"/>
      <c r="AA999" s="119"/>
      <c r="AB999" s="337"/>
      <c r="AC999" s="115"/>
      <c r="AD999" s="102"/>
      <c r="AE999" s="4"/>
      <c r="AF999" s="103"/>
      <c r="AG999" s="104"/>
      <c r="AH999" s="105"/>
      <c r="AI999" s="106"/>
      <c r="AJ999" s="109"/>
      <c r="AK999" s="111"/>
      <c r="AL999" s="338"/>
      <c r="AM999" s="339"/>
      <c r="AN999" s="340"/>
      <c r="AO999" s="101"/>
      <c r="AP999" s="445"/>
      <c r="AQ999" s="101"/>
      <c r="AR999" s="115"/>
      <c r="AS999" s="341"/>
      <c r="AT999" s="115"/>
      <c r="AU999" s="341"/>
      <c r="AV999" s="115"/>
      <c r="AW999" s="341"/>
      <c r="AX999" s="115"/>
      <c r="AY999" s="341"/>
      <c r="AZ999" s="119"/>
      <c r="CD999" s="119"/>
    </row>
    <row r="1000" ht="21.0" customHeight="1">
      <c r="A1000" s="119"/>
      <c r="B1000" s="90"/>
      <c r="C1000" s="119"/>
      <c r="D1000" s="332"/>
      <c r="E1000" s="90"/>
      <c r="F1000" s="92"/>
      <c r="G1000" s="92"/>
      <c r="H1000" s="92"/>
      <c r="I1000" s="119"/>
      <c r="J1000" s="119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119"/>
      <c r="V1000" s="119"/>
      <c r="W1000" s="119"/>
      <c r="X1000" s="119"/>
      <c r="Y1000" s="119"/>
      <c r="Z1000" s="23"/>
      <c r="AA1000" s="119"/>
      <c r="AB1000" s="337"/>
      <c r="AC1000" s="115"/>
      <c r="AD1000" s="102"/>
      <c r="AE1000" s="4"/>
      <c r="AF1000" s="103"/>
      <c r="AG1000" s="104"/>
      <c r="AH1000" s="105"/>
      <c r="AI1000" s="106"/>
      <c r="AJ1000" s="109"/>
      <c r="AK1000" s="111"/>
      <c r="AL1000" s="338"/>
      <c r="AM1000" s="339"/>
      <c r="AN1000" s="340"/>
      <c r="AO1000" s="101"/>
      <c r="AP1000" s="445"/>
      <c r="AQ1000" s="101"/>
      <c r="AR1000" s="115"/>
      <c r="AS1000" s="341"/>
      <c r="AT1000" s="115"/>
      <c r="AU1000" s="341"/>
      <c r="AV1000" s="115"/>
      <c r="AW1000" s="341"/>
      <c r="AX1000" s="115"/>
      <c r="AY1000" s="341"/>
      <c r="AZ1000" s="119"/>
      <c r="CD1000" s="119"/>
    </row>
  </sheetData>
  <autoFilter ref="$V$8:$W$27"/>
  <mergeCells count="6">
    <mergeCell ref="L1:M1"/>
    <mergeCell ref="C2:C5"/>
    <mergeCell ref="L2:M2"/>
    <mergeCell ref="L3:M3"/>
    <mergeCell ref="CC3:CC5"/>
    <mergeCell ref="BB10:BL10"/>
  </mergeCells>
  <conditionalFormatting sqref="K11:K34">
    <cfRule type="notContainsBlanks" dxfId="0" priority="1">
      <formula>LEN(TRIM(K11))&gt;0</formula>
    </cfRule>
  </conditionalFormatting>
  <conditionalFormatting sqref="L11:L34">
    <cfRule type="notContainsBlanks" dxfId="1" priority="2">
      <formula>LEN(TRIM(L11))&gt;0</formula>
    </cfRule>
  </conditionalFormatting>
  <conditionalFormatting sqref="M11:M34">
    <cfRule type="notContainsBlanks" dxfId="2" priority="3">
      <formula>LEN(TRIM(M11))&gt;0</formula>
    </cfRule>
  </conditionalFormatting>
  <conditionalFormatting sqref="N11:N34">
    <cfRule type="notContainsBlanks" dxfId="3" priority="4">
      <formula>LEN(TRIM(N11))&gt;0</formula>
    </cfRule>
  </conditionalFormatting>
  <conditionalFormatting sqref="O11:O34">
    <cfRule type="notContainsBlanks" dxfId="4" priority="5">
      <formula>LEN(TRIM(O11))&gt;0</formula>
    </cfRule>
  </conditionalFormatting>
  <conditionalFormatting sqref="P11:P34">
    <cfRule type="notContainsBlanks" dxfId="5" priority="6">
      <formula>LEN(TRIM(P11))&gt;0</formula>
    </cfRule>
  </conditionalFormatting>
  <conditionalFormatting sqref="Q11:Q34">
    <cfRule type="notContainsBlanks" dxfId="9" priority="7">
      <formula>LEN(TRIM(Q11))&gt;0</formula>
    </cfRule>
  </conditionalFormatting>
  <conditionalFormatting sqref="R11:R34">
    <cfRule type="notContainsBlanks" dxfId="11" priority="8">
      <formula>LEN(TRIM(R11))&gt;0</formula>
    </cfRule>
  </conditionalFormatting>
  <conditionalFormatting sqref="S11:S34">
    <cfRule type="notContainsBlanks" dxfId="12" priority="9">
      <formula>LEN(TRIM(S11))&gt;0</formula>
    </cfRule>
  </conditionalFormatting>
  <conditionalFormatting sqref="T11:T34">
    <cfRule type="notContainsBlanks" dxfId="15" priority="10">
      <formula>LEN(TRIM(T11))&gt;0</formula>
    </cfRule>
  </conditionalFormatting>
  <printOptions/>
  <pageMargins bottom="0.75" footer="0.0" header="0.0" left="0.25" right="0.25" top="0.75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 fitToPage="1"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1.22" defaultRowHeight="15.0"/>
  <cols>
    <col customWidth="1" min="1" max="1" width="4.22"/>
    <col customWidth="1" min="2" max="2" width="2.67"/>
    <col customWidth="1" min="3" max="3" width="11.56"/>
    <col customWidth="1" min="4" max="4" width="14.56"/>
    <col customWidth="1" min="5" max="5" width="2.67"/>
    <col customWidth="1" min="6" max="6" width="7.78"/>
    <col customWidth="1" min="7" max="7" width="6.11"/>
    <col customWidth="1" min="8" max="8" width="9.11"/>
    <col customWidth="1" min="9" max="9" width="11.56"/>
    <col customWidth="1" min="10" max="19" width="9.22"/>
    <col customWidth="1" min="20" max="20" width="14.22"/>
    <col customWidth="1" min="21" max="22" width="8.33"/>
    <col customWidth="1" hidden="1" min="23" max="26" width="8.56"/>
    <col customWidth="1" hidden="1" min="27" max="28" width="5.0"/>
    <col customWidth="1" hidden="1" min="29" max="29" width="3.89"/>
    <col customWidth="1" hidden="1" min="30" max="30" width="3.44"/>
    <col customWidth="1" hidden="1" min="31" max="31" width="3.78"/>
    <col customWidth="1" hidden="1" min="32" max="35" width="3.89"/>
    <col customWidth="1" hidden="1" min="36" max="36" width="4.56"/>
    <col customWidth="1" hidden="1" min="37" max="37" width="4.11"/>
    <col customWidth="1" hidden="1" min="38" max="38" width="3.33"/>
    <col customWidth="1" hidden="1" min="39" max="39" width="5.0"/>
    <col customWidth="1" hidden="1" min="40" max="41" width="6.89"/>
    <col customWidth="1" hidden="1" min="42" max="42" width="6.78"/>
    <col customWidth="1" hidden="1" min="43" max="43" width="6.22"/>
    <col customWidth="1" hidden="1" min="44" max="44" width="6.89"/>
    <col customWidth="1" hidden="1" min="45" max="46" width="7.11"/>
    <col customWidth="1" hidden="1" min="47" max="50" width="6.22"/>
    <col customWidth="1" hidden="1" min="51" max="79" width="8.56"/>
    <col customWidth="1" min="80" max="81" width="8.56"/>
  </cols>
  <sheetData>
    <row r="1" ht="27.75" customHeight="1">
      <c r="A1" s="119"/>
      <c r="B1" s="90"/>
      <c r="D1" s="332"/>
      <c r="E1" s="90"/>
      <c r="F1" s="92"/>
      <c r="G1" s="92"/>
      <c r="H1" s="94"/>
      <c r="I1" s="333"/>
      <c r="J1" s="334" t="s">
        <v>87</v>
      </c>
      <c r="K1" s="335">
        <f>SUM(T$11:T$1048576)</f>
        <v>0</v>
      </c>
      <c r="M1" s="336" t="s">
        <v>88</v>
      </c>
      <c r="N1" s="23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337"/>
      <c r="AB1" s="115"/>
      <c r="AC1" s="102"/>
      <c r="AD1" s="4"/>
      <c r="AE1" s="103"/>
      <c r="AF1" s="104"/>
      <c r="AG1" s="105"/>
      <c r="AH1" s="106"/>
      <c r="AI1" s="109"/>
      <c r="AJ1" s="111"/>
      <c r="AK1" s="338"/>
      <c r="AL1" s="339"/>
      <c r="AM1" s="340" t="s">
        <v>236</v>
      </c>
      <c r="AN1" s="101"/>
      <c r="AO1" s="445"/>
      <c r="AP1" s="101"/>
      <c r="AQ1" s="115"/>
      <c r="AR1" s="341"/>
      <c r="AS1" s="115"/>
      <c r="AT1" s="341"/>
      <c r="AU1" s="115"/>
      <c r="AV1" s="341"/>
      <c r="AW1" s="115"/>
      <c r="AX1" s="341"/>
      <c r="AY1" s="119"/>
      <c r="CC1" s="119"/>
    </row>
    <row r="2" ht="24.75" customHeight="1">
      <c r="A2" s="119"/>
      <c r="B2" s="116"/>
      <c r="C2" s="446"/>
      <c r="D2" s="343"/>
      <c r="E2" s="116"/>
      <c r="F2" s="92"/>
      <c r="G2" s="92"/>
      <c r="H2" s="94"/>
      <c r="I2" s="344"/>
      <c r="J2" s="124" t="s">
        <v>91</v>
      </c>
      <c r="K2" s="125">
        <f>SUM(J11:S12)</f>
        <v>0</v>
      </c>
      <c r="M2" s="130"/>
      <c r="N2" s="345"/>
      <c r="O2" s="100"/>
      <c r="P2" s="100"/>
      <c r="Q2" s="100"/>
      <c r="R2" s="100"/>
      <c r="S2" s="100"/>
      <c r="T2" s="100"/>
      <c r="U2" s="100"/>
      <c r="V2" s="346">
        <f>Y7</f>
        <v>0</v>
      </c>
      <c r="W2" s="127"/>
      <c r="X2" s="100"/>
      <c r="Y2" s="100"/>
      <c r="Z2" s="100"/>
      <c r="AA2" s="337"/>
      <c r="AB2" s="115"/>
      <c r="AK2" s="338"/>
      <c r="AL2" s="339"/>
      <c r="AN2" s="101"/>
      <c r="AO2" s="445"/>
      <c r="AP2" s="101"/>
      <c r="AQ2" s="115"/>
      <c r="AR2" s="341"/>
      <c r="AS2" s="115"/>
      <c r="AT2" s="341"/>
      <c r="AU2" s="115"/>
      <c r="AV2" s="341"/>
      <c r="AW2" s="115"/>
      <c r="AX2" s="341"/>
      <c r="AY2" s="119"/>
      <c r="CB2" s="347"/>
      <c r="CC2" s="119"/>
    </row>
    <row r="3" ht="24.75" customHeight="1">
      <c r="A3" s="119"/>
      <c r="B3" s="116"/>
      <c r="D3" s="343"/>
      <c r="E3" s="116"/>
      <c r="F3" s="92"/>
      <c r="G3" s="92"/>
      <c r="H3" s="94"/>
      <c r="I3" s="3"/>
      <c r="J3" s="124" t="s">
        <v>92</v>
      </c>
      <c r="K3" s="129">
        <f>SUM(AB11:AB12)</f>
        <v>0</v>
      </c>
      <c r="M3" s="130" t="s">
        <v>93</v>
      </c>
      <c r="N3" s="348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337"/>
      <c r="AB3" s="115"/>
      <c r="AK3" s="338"/>
      <c r="AL3" s="339"/>
      <c r="AN3" s="101"/>
      <c r="AO3" s="445"/>
      <c r="AP3" s="101"/>
      <c r="AQ3" s="115"/>
      <c r="AR3" s="341"/>
      <c r="AS3" s="115"/>
      <c r="AT3" s="341"/>
      <c r="AU3" s="115"/>
      <c r="AV3" s="341"/>
      <c r="AW3" s="115"/>
      <c r="AX3" s="341"/>
      <c r="AY3" s="119"/>
      <c r="CB3" s="133" t="s">
        <v>94</v>
      </c>
      <c r="CC3" s="119"/>
    </row>
    <row r="4" ht="16.5" customHeight="1">
      <c r="A4" s="119"/>
      <c r="B4" s="116"/>
      <c r="D4" s="343"/>
      <c r="E4" s="116"/>
      <c r="F4" s="92"/>
      <c r="G4" s="92"/>
      <c r="H4" s="94"/>
      <c r="I4" s="3"/>
      <c r="J4" s="124"/>
      <c r="K4" s="129"/>
      <c r="L4" s="129"/>
      <c r="M4" s="130"/>
      <c r="N4" s="349"/>
      <c r="O4" s="23"/>
      <c r="P4" s="23"/>
      <c r="Q4" s="23"/>
      <c r="R4" s="23"/>
      <c r="S4" s="23"/>
      <c r="T4" s="25"/>
      <c r="U4" s="25"/>
      <c r="V4" s="25"/>
      <c r="W4" s="25"/>
      <c r="X4" s="25"/>
      <c r="Y4" s="131"/>
      <c r="Z4" s="131"/>
      <c r="AA4" s="337"/>
      <c r="AB4" s="115"/>
      <c r="AK4" s="338"/>
      <c r="AL4" s="339"/>
      <c r="AN4" s="101"/>
      <c r="AO4" s="445"/>
      <c r="AP4" s="101"/>
      <c r="AQ4" s="115"/>
      <c r="AR4" s="341"/>
      <c r="AS4" s="115"/>
      <c r="AT4" s="341"/>
      <c r="AU4" s="115"/>
      <c r="AV4" s="341"/>
      <c r="AW4" s="115"/>
      <c r="AX4" s="341"/>
      <c r="AY4" s="119"/>
      <c r="CB4" s="76"/>
      <c r="CC4" s="119"/>
    </row>
    <row r="5" ht="24.75" customHeight="1">
      <c r="A5" s="119"/>
      <c r="B5" s="116"/>
      <c r="D5" s="343"/>
      <c r="E5" s="116"/>
      <c r="F5" s="92"/>
      <c r="G5" s="92"/>
      <c r="I5" s="121"/>
      <c r="J5" s="121"/>
      <c r="K5" s="121"/>
      <c r="L5" s="121"/>
      <c r="M5" s="94"/>
      <c r="N5" s="94"/>
      <c r="O5" s="94"/>
      <c r="P5" s="121"/>
      <c r="Q5" s="121"/>
      <c r="R5" s="121"/>
      <c r="S5" s="121"/>
      <c r="T5" s="350" t="s">
        <v>96</v>
      </c>
      <c r="U5" s="122"/>
      <c r="V5" s="122"/>
      <c r="W5" s="122"/>
      <c r="X5" s="122"/>
      <c r="Y5" s="122"/>
      <c r="Z5" s="119"/>
      <c r="AA5" s="337"/>
      <c r="AB5" s="115"/>
      <c r="AK5" s="338"/>
      <c r="AL5" s="339"/>
      <c r="AN5" s="101"/>
      <c r="AO5" s="445"/>
      <c r="AP5" s="101"/>
      <c r="AQ5" s="115"/>
      <c r="AR5" s="341"/>
      <c r="AS5" s="115"/>
      <c r="AT5" s="341"/>
      <c r="AU5" s="115"/>
      <c r="AV5" s="341"/>
      <c r="AW5" s="115"/>
      <c r="AX5" s="341"/>
      <c r="AY5" s="119"/>
      <c r="CB5" s="71"/>
      <c r="CC5" s="119"/>
    </row>
    <row r="6" ht="21.75" hidden="1" customHeight="1">
      <c r="A6" s="119"/>
      <c r="B6" s="90"/>
      <c r="C6" s="119"/>
      <c r="D6" s="332"/>
      <c r="E6" s="90"/>
      <c r="F6" s="92"/>
      <c r="G6" s="92"/>
      <c r="H6" s="119"/>
      <c r="I6" s="94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351"/>
      <c r="U6" s="119"/>
      <c r="V6" s="119"/>
      <c r="W6" s="119"/>
      <c r="X6" s="119"/>
      <c r="Y6" s="23"/>
      <c r="Z6" s="119"/>
      <c r="AA6" s="337"/>
      <c r="AB6" s="115"/>
      <c r="AC6" s="102"/>
      <c r="AD6" s="4"/>
      <c r="AE6" s="103"/>
      <c r="AF6" s="104"/>
      <c r="AG6" s="105"/>
      <c r="AH6" s="106"/>
      <c r="AI6" s="109"/>
      <c r="AJ6" s="111"/>
      <c r="AK6" s="338"/>
      <c r="AL6" s="339"/>
      <c r="AM6" s="340"/>
      <c r="AN6" s="101"/>
      <c r="AO6" s="445"/>
      <c r="AP6" s="101"/>
      <c r="AQ6" s="115"/>
      <c r="AR6" s="341"/>
      <c r="AS6" s="115"/>
      <c r="AT6" s="341"/>
      <c r="AU6" s="115"/>
      <c r="AV6" s="341"/>
      <c r="AW6" s="115"/>
      <c r="AX6" s="341"/>
      <c r="AY6" s="119"/>
      <c r="CC6" s="119"/>
    </row>
    <row r="7" ht="23.25" customHeight="1">
      <c r="B7" s="141"/>
      <c r="D7" s="142"/>
      <c r="E7" s="141"/>
      <c r="F7" s="92"/>
      <c r="G7" s="92"/>
      <c r="I7" s="143" t="s">
        <v>97</v>
      </c>
      <c r="J7" s="144">
        <f t="shared" ref="J7:S7" si="1">SUM(AC11:AC16)</f>
        <v>0</v>
      </c>
      <c r="K7" s="145">
        <f t="shared" si="1"/>
        <v>0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6">
        <f>SUM(J7:S7)</f>
        <v>0</v>
      </c>
      <c r="U7" s="49"/>
      <c r="V7" s="147"/>
      <c r="W7" s="119"/>
      <c r="X7" s="352" t="s">
        <v>98</v>
      </c>
      <c r="Y7" s="353">
        <f>SUM(Y11:Y183)</f>
        <v>0</v>
      </c>
      <c r="Z7" s="119"/>
      <c r="AA7" s="354"/>
      <c r="AB7" s="165"/>
      <c r="AC7" s="151"/>
      <c r="AD7" s="152"/>
      <c r="AE7" s="153"/>
      <c r="AF7" s="154"/>
      <c r="AG7" s="155"/>
      <c r="AH7" s="156"/>
      <c r="AI7" s="158"/>
      <c r="AJ7" s="160"/>
      <c r="AK7" s="355"/>
      <c r="AL7" s="356"/>
      <c r="AM7" s="357"/>
      <c r="AN7" s="150">
        <f>SUM(SUMPRODUCT($AN$11:$AN$283,M11:M283)+SUMPRODUCT($AN$11:$AN$283,N11:N283)+SUMPRODUCT($AN$11:$AN$283,O11:O283)+SUMPRODUCT($AN$11:$AN$283,P11:P283)+SUMPRODUCT($AN$11:$AN$283,R11:R283)+SUMPRODUCT($AN$11:$AN$283,S11:S283)+SUMPRODUCT($AN$11:$AN$283,Q11:Q283)+SUMPRODUCT($AN$11:$AN$283,J11:J283)+SUMPRODUCT($AN$11:$AN$283,L11:L283)+SUMPRODUCT($AN$11:$AN$283,K11:K283))</f>
        <v>0</v>
      </c>
      <c r="AO7" s="447"/>
      <c r="AP7" s="150"/>
      <c r="AQ7" s="165">
        <f>SUM(SUMPRODUCT($AQ$11:$AQ$283,M11:M283)+SUMPRODUCT($AQ$11:$AQ$283,N11:N283)+SUMPRODUCT($AQ$11:$AQ$283,O11:O283)+SUMPRODUCT($AQ$11:$AQ$283,P11:P283)+SUMPRODUCT($AQ$11:$AQ$283,R11:R283)+SUMPRODUCT($AQ$11:$AQ$283,S11:S283)+SUMPRODUCT($AQ$11:$AQ$283,Q11:Q283)+SUMPRODUCT($AQ$11:$AQ$283,J11:J283)+SUMPRODUCT($AQ$11:$AQ$283,L11:L283)+SUMPRODUCT($AQ$11:$AQ$283,K11:K283))</f>
        <v>0</v>
      </c>
      <c r="AR7" s="358">
        <f>SUM(SUMPRODUCT($AR$11:$AR$283,M11:M283)+SUMPRODUCT($AR$11:$AR$283,N11:N283)+SUMPRODUCT($AR$11:$AR$283,O11:O283)+SUMPRODUCT($AR$11:$AR$283,P11:P283)+SUMPRODUCT($AR$11:$AR$283,R11:R283)+SUMPRODUCT($AR$11:$AR$283,S11:S283)+SUMPRODUCT($AR$11:$AR$283,Q11:Q283)+SUMPRODUCT($AR$11:$AR$283,J11:J283)+SUMPRODUCT($AR$11:$AR$283,L11:L283)+SUMPRODUCT($AR$11:$AR$283,K11:K283))</f>
        <v>0</v>
      </c>
      <c r="AS7" s="165">
        <f>SUM(SUMPRODUCT($AS$11:$AS$283,M11:M283)+SUMPRODUCT($AS$11:$AS$283,N11:N283)+SUMPRODUCT($AS$11:$AS$283,O11:O283)+SUMPRODUCT($AS$11:$AS$283,P11:P283)+SUMPRODUCT($AS$11:$AS$283,R11:R283)+SUMPRODUCT($AS$11:$AS$283,S11:S283)+SUMPRODUCT($AS$11:$AS$283,Q11:Q283)+SUMPRODUCT($AS$11:$AS$283,J11:J283)+SUMPRODUCT($AS$11:$AS$283,L11:L283)+SUMPRODUCT($AS$11:$AS$283,K11:K283))</f>
        <v>0</v>
      </c>
      <c r="AT7" s="358">
        <f>SUM(SUMPRODUCT($AT$11:$AT$283,M11:M283)+SUMPRODUCT($AT$11:$AT$283,N11:N283)+SUMPRODUCT($AT$11:$AT$283,O11:O283)+SUMPRODUCT($AT$11:$AT$283,P11:P283)+SUMPRODUCT($AT$11:$AT$283,R11:R283)+SUMPRODUCT($AT$11:$AT$283,S11:S283)+SUMPRODUCT($AT$11:$AT$283,Q11:Q283)+SUMPRODUCT($AT$11:$AT$283,J11:J283)+SUMPRODUCT($AT$11:$AT$283,L11:L283)+SUMPRODUCT($AT$11:$AT$283,K11:K283))</f>
        <v>0</v>
      </c>
      <c r="AU7" s="165">
        <f>SUM(SUMPRODUCT($AU$11:$AU$283,M11:M283)+SUMPRODUCT($AU$11:$AU$283,N11:N283)+SUMPRODUCT($AU$11:$AU$283,O11:O283)+SUMPRODUCT($AU$11:$AU$283,P11:P283)+SUMPRODUCT($AU$11:$AU$283,R11:R283)+SUMPRODUCT($AU$11:$AU$283,S11:S283)+SUMPRODUCT($AU$11:$AU$283,Q11:Q283)+SUMPRODUCT($AU$11:$AU$283,J11:J283)+SUMPRODUCT($AU$11:$AU$283,L11:L283)+SUMPRODUCT($AU$11:$AU$283,K11:K283))</f>
        <v>0</v>
      </c>
      <c r="AV7" s="165">
        <f>SUM(SUMPRODUCT($AV$11:$AV$283,N11:N283)+SUMPRODUCT($AV$11:$AV$283,O11:O283)+SUMPRODUCT($AV$11:$AV$283,P11:P283)+SUMPRODUCT($AV$11:$AV$283,Q11:Q283)+SUMPRODUCT($AV$11:$AV$283,S11:S283)+SUMPRODUCT($AV$11:$AV$283,J11:J283)+SUMPRODUCT($AV$11:$AV$283,R11:R283)+SUMPRODUCT($AV$11:$AV$283,K11:K283)+SUMPRODUCT($AV$11:$AV$283,M11:M283)+SUMPRODUCT($AV$11:$AV$283,L11:L283))</f>
        <v>0</v>
      </c>
      <c r="AW7" s="165">
        <f>SUM(SUMPRODUCT($AW$11:$AW$283,O11:O283)+SUMPRODUCT($AW$11:$AW$283,P11:P283)+SUMPRODUCT($AW$11:$AW$283,Q11:Q283)+SUMPRODUCT($AW$11:$AW$283,R11:R283)+SUMPRODUCT($AW$11:$AW$283,J11:J283)+SUMPRODUCT($AW$11:$AW$283,K11:K283)+SUMPRODUCT($AW$11:$AW$283,S11:S283)+SUMPRODUCT($AW$11:$AW$283,L11:L283)+SUMPRODUCT($AW$11:$AW$283,N11:N283)+SUMPRODUCT($AW$11:$AW$283,M11:M283))</f>
        <v>0</v>
      </c>
      <c r="AX7" s="165">
        <f>SUM(SUMPRODUCT($AX$11:$AX$283,P11:P283)+SUMPRODUCT($AX$11:$AX$283,Q11:Q283)+SUMPRODUCT($AX$11:$AX$283,R11:R283)+SUMPRODUCT($AX$11:$AX$283,S11:S283)+SUMPRODUCT($AX$11:$AX$283,K11:K283)+SUMPRODUCT($AX$11:$AX$283,L11:L283)+SUMPRODUCT($AX$11:$AX$283,J11:J283)+SUMPRODUCT($AX$11:$AX$283,M11:M283)+SUMPRODUCT($AX$11:$AX$283,O11:O283)+SUMPRODUCT($AX$11:$AX$283,N11:N283))</f>
        <v>0</v>
      </c>
      <c r="AY7" s="119"/>
      <c r="AZ7" s="23">
        <f t="shared" ref="AZ7:BG7" si="2">SUM(AZ11:AZ35)</f>
        <v>0</v>
      </c>
      <c r="BA7" s="23">
        <f t="shared" si="2"/>
        <v>0</v>
      </c>
      <c r="BB7" s="23">
        <f t="shared" si="2"/>
        <v>0</v>
      </c>
      <c r="BC7" s="23">
        <f t="shared" si="2"/>
        <v>0</v>
      </c>
      <c r="BD7" s="23">
        <f t="shared" si="2"/>
        <v>0</v>
      </c>
      <c r="BE7" s="23">
        <f t="shared" si="2"/>
        <v>0</v>
      </c>
      <c r="BF7" s="23">
        <f t="shared" si="2"/>
        <v>0</v>
      </c>
      <c r="BG7" s="23">
        <f t="shared" si="2"/>
        <v>0</v>
      </c>
      <c r="BH7" s="23">
        <f>SUM(BH11:BH24)</f>
        <v>0</v>
      </c>
      <c r="BI7" s="23">
        <f t="shared" ref="BI7:BJ7" si="3">SUM(BI11:BI35)</f>
        <v>0</v>
      </c>
      <c r="BJ7" s="23">
        <f t="shared" si="3"/>
        <v>0</v>
      </c>
      <c r="BK7" s="23">
        <f>SUM(BK11:BK24)</f>
        <v>0</v>
      </c>
      <c r="BL7" s="23" t="str">
        <f t="shared" ref="BL7:CA7" si="4">SUM(BL11:BL35)</f>
        <v>#REF!</v>
      </c>
      <c r="BM7" s="23" t="str">
        <f t="shared" si="4"/>
        <v>#REF!</v>
      </c>
      <c r="BN7" s="23" t="str">
        <f t="shared" si="4"/>
        <v>#REF!</v>
      </c>
      <c r="BO7" s="23" t="str">
        <f t="shared" si="4"/>
        <v>#REF!</v>
      </c>
      <c r="BP7" s="23" t="str">
        <f t="shared" si="4"/>
        <v>#REF!</v>
      </c>
      <c r="BQ7" s="23" t="str">
        <f t="shared" si="4"/>
        <v>#REF!</v>
      </c>
      <c r="BR7" s="23" t="str">
        <f t="shared" si="4"/>
        <v>#REF!</v>
      </c>
      <c r="BS7" s="23" t="str">
        <f t="shared" si="4"/>
        <v>#REF!</v>
      </c>
      <c r="BT7" s="23" t="str">
        <f t="shared" si="4"/>
        <v>#REF!</v>
      </c>
      <c r="BU7" s="23" t="str">
        <f t="shared" si="4"/>
        <v>#REF!</v>
      </c>
      <c r="BV7" s="23" t="str">
        <f t="shared" si="4"/>
        <v>#REF!</v>
      </c>
      <c r="BW7" s="23" t="str">
        <f t="shared" si="4"/>
        <v>#REF!</v>
      </c>
      <c r="BX7" s="23" t="str">
        <f t="shared" si="4"/>
        <v>#REF!</v>
      </c>
      <c r="BY7" s="23" t="str">
        <f t="shared" si="4"/>
        <v>#REF!</v>
      </c>
      <c r="BZ7" s="23" t="str">
        <f t="shared" si="4"/>
        <v>#REF!</v>
      </c>
      <c r="CA7" s="23" t="str">
        <f t="shared" si="4"/>
        <v>#REF!</v>
      </c>
      <c r="CC7" s="119"/>
    </row>
    <row r="8" ht="60.0" customHeight="1">
      <c r="A8" s="23"/>
      <c r="B8" s="166"/>
      <c r="C8" s="53"/>
      <c r="D8" s="145" t="s">
        <v>99</v>
      </c>
      <c r="E8" s="359" t="s">
        <v>100</v>
      </c>
      <c r="F8" s="145" t="s">
        <v>102</v>
      </c>
      <c r="G8" s="168" t="s">
        <v>104</v>
      </c>
      <c r="H8" s="145" t="s">
        <v>105</v>
      </c>
      <c r="I8" s="168" t="s">
        <v>106</v>
      </c>
      <c r="J8" s="360" t="s">
        <v>238</v>
      </c>
      <c r="K8" s="85" t="s">
        <v>108</v>
      </c>
      <c r="L8" s="170" t="s">
        <v>239</v>
      </c>
      <c r="M8" s="171" t="s">
        <v>240</v>
      </c>
      <c r="N8" s="172" t="s">
        <v>241</v>
      </c>
      <c r="O8" s="173" t="s">
        <v>296</v>
      </c>
      <c r="P8" s="177" t="s">
        <v>243</v>
      </c>
      <c r="Q8" s="179" t="s">
        <v>323</v>
      </c>
      <c r="R8" s="180" t="s">
        <v>119</v>
      </c>
      <c r="S8" s="67" t="s">
        <v>245</v>
      </c>
      <c r="T8" s="53" t="s">
        <v>92</v>
      </c>
      <c r="U8" s="53" t="s">
        <v>123</v>
      </c>
      <c r="V8" s="184" t="s">
        <v>95</v>
      </c>
      <c r="W8" s="23"/>
      <c r="X8" s="185" t="s">
        <v>124</v>
      </c>
      <c r="Y8" s="185" t="s">
        <v>94</v>
      </c>
      <c r="Z8" s="23"/>
      <c r="AA8" s="362" t="s">
        <v>93</v>
      </c>
      <c r="AB8" s="363" t="s">
        <v>125</v>
      </c>
      <c r="AC8" s="364" t="s">
        <v>21</v>
      </c>
      <c r="AD8" s="53" t="s">
        <v>22</v>
      </c>
      <c r="AE8" s="365" t="s">
        <v>23</v>
      </c>
      <c r="AF8" s="366" t="s">
        <v>24</v>
      </c>
      <c r="AG8" s="367" t="s">
        <v>25</v>
      </c>
      <c r="AH8" s="368" t="s">
        <v>126</v>
      </c>
      <c r="AI8" s="369" t="s">
        <v>30</v>
      </c>
      <c r="AJ8" s="63" t="s">
        <v>32</v>
      </c>
      <c r="AK8" s="370" t="s">
        <v>246</v>
      </c>
      <c r="AL8" s="461" t="s">
        <v>247</v>
      </c>
      <c r="AM8" s="372" t="s">
        <v>131</v>
      </c>
      <c r="AN8" s="448" t="s">
        <v>132</v>
      </c>
      <c r="AO8" s="449" t="s">
        <v>133</v>
      </c>
      <c r="AP8" s="448" t="s">
        <v>134</v>
      </c>
      <c r="AQ8" s="374" t="s">
        <v>248</v>
      </c>
      <c r="AR8" s="373" t="s">
        <v>249</v>
      </c>
      <c r="AS8" s="374" t="s">
        <v>250</v>
      </c>
      <c r="AT8" s="373" t="s">
        <v>251</v>
      </c>
      <c r="AU8" s="374" t="s">
        <v>252</v>
      </c>
      <c r="AV8" s="450" t="s">
        <v>253</v>
      </c>
      <c r="AW8" s="375" t="s">
        <v>254</v>
      </c>
      <c r="AX8" s="450" t="s">
        <v>255</v>
      </c>
      <c r="AY8" s="23"/>
      <c r="AZ8" s="205" t="s">
        <v>42</v>
      </c>
      <c r="BA8" s="205" t="s">
        <v>43</v>
      </c>
      <c r="BB8" s="205" t="s">
        <v>44</v>
      </c>
      <c r="BC8" s="205" t="s">
        <v>45</v>
      </c>
      <c r="BD8" s="205" t="s">
        <v>46</v>
      </c>
      <c r="BE8" s="205" t="s">
        <v>47</v>
      </c>
      <c r="BF8" s="205" t="s">
        <v>48</v>
      </c>
      <c r="BG8" s="205" t="s">
        <v>49</v>
      </c>
      <c r="BH8" s="49"/>
      <c r="BI8" s="205" t="s">
        <v>38</v>
      </c>
      <c r="BJ8" s="205" t="s">
        <v>39</v>
      </c>
      <c r="BK8" s="49"/>
      <c r="BL8" s="205" t="s">
        <v>53</v>
      </c>
      <c r="BM8" s="205" t="s">
        <v>54</v>
      </c>
      <c r="BN8" s="205" t="s">
        <v>55</v>
      </c>
      <c r="BO8" s="205" t="s">
        <v>56</v>
      </c>
      <c r="BP8" s="205" t="s">
        <v>57</v>
      </c>
      <c r="BQ8" s="205" t="s">
        <v>58</v>
      </c>
      <c r="BR8" s="205" t="s">
        <v>59</v>
      </c>
      <c r="BS8" s="205" t="s">
        <v>60</v>
      </c>
      <c r="BT8" s="205" t="s">
        <v>61</v>
      </c>
      <c r="BU8" s="205" t="s">
        <v>62</v>
      </c>
      <c r="BV8" s="205" t="s">
        <v>63</v>
      </c>
      <c r="BW8" s="205" t="s">
        <v>64</v>
      </c>
      <c r="BX8" s="205" t="s">
        <v>65</v>
      </c>
      <c r="BY8" s="205" t="s">
        <v>66</v>
      </c>
      <c r="BZ8" s="205" t="s">
        <v>67</v>
      </c>
      <c r="CA8" s="205" t="s">
        <v>49</v>
      </c>
      <c r="CB8" s="23"/>
      <c r="CC8" s="23"/>
    </row>
    <row r="9" ht="30.0" hidden="1" customHeight="1">
      <c r="A9" s="17"/>
      <c r="B9" s="206"/>
      <c r="C9" s="17"/>
      <c r="D9" s="8"/>
      <c r="E9" s="376"/>
      <c r="F9" s="8"/>
      <c r="G9" s="208"/>
      <c r="H9" s="8"/>
      <c r="I9" s="377"/>
      <c r="J9" s="209" t="s">
        <v>135</v>
      </c>
      <c r="K9" s="209" t="s">
        <v>136</v>
      </c>
      <c r="L9" s="209" t="s">
        <v>137</v>
      </c>
      <c r="M9" s="209" t="s">
        <v>138</v>
      </c>
      <c r="N9" s="209" t="s">
        <v>139</v>
      </c>
      <c r="O9" s="209" t="s">
        <v>140</v>
      </c>
      <c r="P9" s="209" t="s">
        <v>144</v>
      </c>
      <c r="Q9" s="209" t="s">
        <v>146</v>
      </c>
      <c r="R9" s="209" t="s">
        <v>147</v>
      </c>
      <c r="S9" s="209" t="s">
        <v>256</v>
      </c>
      <c r="T9" s="17"/>
      <c r="U9" s="17"/>
      <c r="V9" s="211"/>
      <c r="W9" s="17"/>
      <c r="X9" s="378"/>
      <c r="Y9" s="378"/>
      <c r="Z9" s="17"/>
      <c r="AA9" s="379"/>
      <c r="AB9" s="232"/>
      <c r="AC9" s="380"/>
      <c r="AD9" s="17"/>
      <c r="AE9" s="381"/>
      <c r="AF9" s="381"/>
      <c r="AG9" s="381"/>
      <c r="AH9" s="381"/>
      <c r="AI9" s="381"/>
      <c r="AJ9" s="69"/>
      <c r="AK9" s="382"/>
      <c r="AL9" s="383"/>
      <c r="AM9" s="17"/>
      <c r="AN9" s="451"/>
      <c r="AO9" s="452"/>
      <c r="AP9" s="451"/>
      <c r="AQ9" s="381"/>
      <c r="AR9" s="381"/>
      <c r="AS9" s="381"/>
      <c r="AT9" s="381"/>
      <c r="AU9" s="381"/>
      <c r="AV9" s="450"/>
      <c r="AW9" s="381"/>
      <c r="AX9" s="450"/>
      <c r="AY9" s="17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17"/>
      <c r="CC9" s="17"/>
    </row>
    <row r="10" ht="35.25" customHeight="1">
      <c r="A10" s="17"/>
      <c r="B10" s="220"/>
      <c r="C10" s="44"/>
      <c r="D10" s="221"/>
      <c r="E10" s="220"/>
      <c r="F10" s="221"/>
      <c r="G10" s="221"/>
      <c r="H10" s="44"/>
      <c r="I10" s="17"/>
      <c r="J10" s="222"/>
      <c r="K10" s="17"/>
      <c r="L10" s="223"/>
      <c r="M10" s="44"/>
      <c r="N10" s="44"/>
      <c r="O10" s="44"/>
      <c r="P10" s="44"/>
      <c r="Q10" s="384"/>
      <c r="R10" s="384"/>
      <c r="S10" s="384"/>
      <c r="T10" s="227"/>
      <c r="U10" s="227" t="s">
        <v>151</v>
      </c>
      <c r="V10" s="227" t="s">
        <v>151</v>
      </c>
      <c r="W10" s="17"/>
      <c r="X10" s="17"/>
      <c r="Y10" s="17"/>
      <c r="Z10" s="17"/>
      <c r="AA10" s="379"/>
      <c r="AB10" s="232"/>
      <c r="AC10" s="17"/>
      <c r="AD10" s="17"/>
      <c r="AE10" s="17"/>
      <c r="AF10" s="17"/>
      <c r="AG10" s="17"/>
      <c r="AH10" s="17"/>
      <c r="AI10" s="17"/>
      <c r="AJ10" s="17"/>
      <c r="AK10" s="385"/>
      <c r="AL10" s="386"/>
      <c r="AM10" s="17"/>
      <c r="AN10" s="228"/>
      <c r="AO10" s="410"/>
      <c r="AP10" s="228"/>
      <c r="AQ10" s="232"/>
      <c r="AR10" s="387"/>
      <c r="AS10" s="232"/>
      <c r="AT10" s="387"/>
      <c r="AU10" s="232"/>
      <c r="AV10" s="435"/>
      <c r="AW10" s="320"/>
      <c r="AX10" s="387"/>
      <c r="AY10" s="17"/>
      <c r="AZ10" s="17"/>
      <c r="BA10" s="23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</row>
    <row r="11" ht="57.0" customHeight="1">
      <c r="A11" s="17"/>
      <c r="B11" s="462" t="s">
        <v>95</v>
      </c>
      <c r="C11" s="31"/>
      <c r="D11" s="388" t="s">
        <v>324</v>
      </c>
      <c r="E11" s="389"/>
      <c r="F11" s="235" t="s">
        <v>42</v>
      </c>
      <c r="G11" s="235">
        <v>30.0</v>
      </c>
      <c r="H11" s="390" t="s">
        <v>325</v>
      </c>
      <c r="I11" s="391">
        <v>21.0</v>
      </c>
      <c r="J11" s="392"/>
      <c r="K11" s="393"/>
      <c r="L11" s="394"/>
      <c r="M11" s="395"/>
      <c r="N11" s="396"/>
      <c r="O11" s="235"/>
      <c r="P11" s="397"/>
      <c r="Q11" s="398"/>
      <c r="R11" s="397"/>
      <c r="S11" s="397"/>
      <c r="T11" s="399">
        <f t="shared" ref="T11:T12" si="5">SUM(J11:S11)*I11</f>
        <v>0</v>
      </c>
      <c r="U11" s="235" t="str">
        <f t="shared" ref="U11:U12" si="6">IF(SUM(J11:S11)&gt;0,"Yes","No")</f>
        <v>No</v>
      </c>
      <c r="V11" s="398" t="str">
        <f t="shared" ref="V11:V12" si="7">IF(B11="New","Yes","No")</f>
        <v>Yes</v>
      </c>
      <c r="W11" s="23"/>
      <c r="X11" s="247">
        <v>1.0</v>
      </c>
      <c r="Y11" s="248">
        <f t="shared" ref="Y11:Y12" si="8">X11*SUM(J11:S11)</f>
        <v>0</v>
      </c>
      <c r="Z11" s="17"/>
      <c r="AA11" s="379">
        <v>0.06</v>
      </c>
      <c r="AB11" s="252">
        <f t="shared" ref="AB11:AB12" si="9">SUM(J11:S11)*AA11</f>
        <v>0</v>
      </c>
      <c r="AC11" s="229">
        <f t="shared" ref="AC11:AC12" si="10">J11*G11</f>
        <v>0</v>
      </c>
      <c r="AD11" s="229">
        <f t="shared" ref="AD11:AD12" si="11">K11*G11</f>
        <v>0</v>
      </c>
      <c r="AE11" s="229">
        <f t="shared" ref="AE11:AE12" si="12">L11*G11</f>
        <v>0</v>
      </c>
      <c r="AF11" s="229">
        <f t="shared" ref="AF11:AF12" si="13">M11*G11</f>
        <v>0</v>
      </c>
      <c r="AG11" s="229">
        <f t="shared" ref="AG11:AG12" si="14">N11*G11</f>
        <v>0</v>
      </c>
      <c r="AH11" s="229">
        <f t="shared" ref="AH11:AH12" si="15">O11*G11</f>
        <v>0</v>
      </c>
      <c r="AI11" s="229">
        <f t="shared" ref="AI11:AI12" si="16">P11*G11</f>
        <v>0</v>
      </c>
      <c r="AJ11" s="229">
        <f t="shared" ref="AJ11:AJ12" si="17">Q11*G11</f>
        <v>0</v>
      </c>
      <c r="AK11" s="229">
        <f t="shared" ref="AK11:AK12" si="18">R11*G11</f>
        <v>0</v>
      </c>
      <c r="AL11" s="229">
        <f t="shared" ref="AL11:AL12" si="19">S11*G11</f>
        <v>0</v>
      </c>
      <c r="AM11" s="296">
        <v>1.0</v>
      </c>
      <c r="AN11" s="228">
        <v>30.0</v>
      </c>
      <c r="AO11" s="410"/>
      <c r="AP11" s="228"/>
      <c r="AQ11" s="232"/>
      <c r="AR11" s="387"/>
      <c r="AS11" s="232"/>
      <c r="AT11" s="387"/>
      <c r="AU11" s="232"/>
      <c r="AV11" s="387"/>
      <c r="AW11" s="232"/>
      <c r="AX11" s="387"/>
      <c r="AY11" s="17"/>
      <c r="AZ11" s="23">
        <f t="shared" ref="AZ11:AZ35" si="20">IF(F11="XS",IF(SUM(J11:S11)&gt;0,SUM(J11:S11),0),0)*G11</f>
        <v>0</v>
      </c>
      <c r="BA11" s="23">
        <f t="shared" ref="BA11:BA35" si="21">IF(F11="S",IF(SUM(J11:S11)&gt;0,SUM(J11:S11),0),0)*G11</f>
        <v>0</v>
      </c>
      <c r="BB11" s="23">
        <f t="shared" ref="BB11:BB35" si="22">IF(F11="M",IF(SUM(J11:S11)&gt;0,SUM(J11:S11),0),0)*G11</f>
        <v>0</v>
      </c>
      <c r="BC11" s="23">
        <f t="shared" ref="BC11:BC35" si="23">IF(F11="L",IF(SUM(J11:S11)&gt;0,SUM(J11:S11),0),0)*G11</f>
        <v>0</v>
      </c>
      <c r="BD11" s="23">
        <f t="shared" ref="BD11:BD35" si="24">IF(F11="XL",IF(SUM(J11:S11)&gt;0,SUM(J11:S11),0),0)*G11</f>
        <v>0</v>
      </c>
      <c r="BE11" s="23">
        <f t="shared" ref="BE11:BE35" si="25">IF(F11="2XL",IF(SUM(J11:S11)&gt;0,SUM(J11:S11),0),0)*G11</f>
        <v>0</v>
      </c>
      <c r="BF11" s="23">
        <f t="shared" ref="BF11:BF35" si="26">IF(F11="3XL",IF(SUM(J11:S11)&gt;0,SUM(J11:S11),0),0)*G11</f>
        <v>0</v>
      </c>
      <c r="BG11" s="23">
        <f t="shared" ref="BG11:BG35" si="27">IF(F11="various",IF(SUM(J11:S11)&gt;0,SUM(J11:S11),0),0)*G11</f>
        <v>0</v>
      </c>
      <c r="BH11" s="23"/>
      <c r="BI11" s="17">
        <f t="shared" ref="BI11:BI35" si="28">IF(E11="",IF(SUM(J11:S11)&gt;0,SUM(J11:S11),0),0)*G11</f>
        <v>0</v>
      </c>
      <c r="BJ11" s="17">
        <f t="shared" ref="BJ11:BJ35" si="29">IF(E11="Dual tex.",IF(SUM(J11:S11)&gt;0,SUM(J11:S11),0),0)*G11</f>
        <v>0</v>
      </c>
      <c r="BK11" s="17"/>
      <c r="BL11" s="23" t="str">
        <f t="shared" ref="BL11:BL34" si="30">IF(#REF!="sloper",IF(SUM(J11:S11)&gt;0,SUM(J11:S11),0),0)*G11</f>
        <v>#REF!</v>
      </c>
      <c r="BM11" s="23" t="str">
        <f t="shared" ref="BM11:BM34" si="31">IF(#REF!="footholds",IF(SUM(J11:S11)&gt;0,SUM(J11:S11),0),0)*G11</f>
        <v>#REF!</v>
      </c>
      <c r="BN11" s="23" t="str">
        <f t="shared" ref="BN11:BN34" si="32">IF(#REF!="micros",IF(SUM(J11:S11)&gt;0,SUM(J11:S11),0),0)*G11</f>
        <v>#REF!</v>
      </c>
      <c r="BO11" s="23" t="str">
        <f t="shared" ref="BO11:BO34" si="33">IF(#REF!="jug",IF(SUM(J11:S11)&gt;0,SUM(J11:S11),0),0)*G11</f>
        <v>#REF!</v>
      </c>
      <c r="BP11" s="23" t="str">
        <f t="shared" ref="BP11:BP34" si="34">IF(#REF!="ledge",IF(SUM(J11:S11)&gt;0,SUM(J11:S11),0),0)*G11</f>
        <v>#REF!</v>
      </c>
      <c r="BQ11" s="23" t="str">
        <f t="shared" ref="BQ11:BQ34" si="35">IF(#REF!="edge",IF(SUM(J11:S11)&gt;0,SUM(J11:S11),0),0)*G11</f>
        <v>#REF!</v>
      </c>
      <c r="BR11" s="23" t="str">
        <f t="shared" ref="BR11:BR34" si="36">IF(#REF!="crimp",IF(SUM(J11:S11)&gt;0,SUM(J11:S11),0),0)*G11</f>
        <v>#REF!</v>
      </c>
      <c r="BS11" s="23" t="str">
        <f t="shared" ref="BS11:BS34" si="37">IF(#REF!="incut",IF(SUM(J11:S11)&gt;0,SUM(J11:S11),0),0)*G11</f>
        <v>#REF!</v>
      </c>
      <c r="BT11" s="23" t="str">
        <f t="shared" ref="BT11:BT34" si="38">IF(#REF!="dish",IF(SUM(J11:S11)&gt;0,SUM(J11:S11),0),0)*G11</f>
        <v>#REF!</v>
      </c>
      <c r="BU11" s="23" t="str">
        <f t="shared" ref="BU11:BU34" si="39">IF(#REF!="pinch",IF(SUM(J11:S11)&gt;0,SUM(J11:S11),0),0)*G11</f>
        <v>#REF!</v>
      </c>
      <c r="BV11" s="23" t="str">
        <f t="shared" ref="BV11:BV34" si="40">IF(#REF!="pocket",IF(SUM(J11:S11)&gt;0,SUM(J11:S11),0),0)*G11</f>
        <v>#REF!</v>
      </c>
      <c r="BW11" s="23" t="str">
        <f t="shared" ref="BW11:BW34" si="41">IF(#REF!="insert",IF(SUM(J11:S11)&gt;0,SUM(J11:S11),0),0)*G11</f>
        <v>#REF!</v>
      </c>
      <c r="BX11" s="23" t="str">
        <f t="shared" ref="BX11:BX34" si="42">IF(#REF!="feature",IF(SUM(J11:S11)&gt;0,SUM(J11:S11),0),0)*G11</f>
        <v>#REF!</v>
      </c>
      <c r="BY11" s="23" t="str">
        <f t="shared" ref="BY11:BY34" si="43">IF(#REF!="scoop",IF(SUM(J11:S11)&gt;0,SUM(J11:S11),0),0)*G11</f>
        <v>#REF!</v>
      </c>
      <c r="BZ11" s="23" t="str">
        <f t="shared" ref="BZ11:BZ34" si="44">IF(#REF!="positive",IF(SUM(J11:S11)&gt;0,SUM(J11:S11),0),0)*G11</f>
        <v>#REF!</v>
      </c>
      <c r="CA11" s="23" t="str">
        <f t="shared" ref="CA11:CA34" si="45">IF(#REF!="various",IF(SUM(J11:S11)&gt;0,SUM(J11:S11),0),0)*G11</f>
        <v>#REF!</v>
      </c>
      <c r="CB11" s="23"/>
      <c r="CC11" s="423"/>
    </row>
    <row r="12" ht="57.0" customHeight="1">
      <c r="A12" s="17"/>
      <c r="B12" s="463"/>
      <c r="C12" s="19"/>
      <c r="D12" s="280" t="s">
        <v>326</v>
      </c>
      <c r="E12" s="436"/>
      <c r="F12" s="279" t="s">
        <v>42</v>
      </c>
      <c r="G12" s="279">
        <v>100.0</v>
      </c>
      <c r="H12" s="437" t="s">
        <v>325</v>
      </c>
      <c r="I12" s="438">
        <v>66.0</v>
      </c>
      <c r="J12" s="464"/>
      <c r="K12" s="465"/>
      <c r="L12" s="466"/>
      <c r="M12" s="464"/>
      <c r="N12" s="465"/>
      <c r="O12" s="284"/>
      <c r="P12" s="284"/>
      <c r="Q12" s="284"/>
      <c r="R12" s="284"/>
      <c r="S12" s="284"/>
      <c r="T12" s="288">
        <f t="shared" si="5"/>
        <v>0</v>
      </c>
      <c r="U12" s="279" t="str">
        <f t="shared" si="6"/>
        <v>No</v>
      </c>
      <c r="V12" s="286" t="str">
        <f t="shared" si="7"/>
        <v>No</v>
      </c>
      <c r="W12" s="23"/>
      <c r="X12" s="247">
        <v>3.0</v>
      </c>
      <c r="Y12" s="248">
        <f t="shared" si="8"/>
        <v>0</v>
      </c>
      <c r="Z12" s="17"/>
      <c r="AA12" s="379">
        <v>0.2</v>
      </c>
      <c r="AB12" s="252">
        <f t="shared" si="9"/>
        <v>0</v>
      </c>
      <c r="AC12" s="229">
        <f t="shared" si="10"/>
        <v>0</v>
      </c>
      <c r="AD12" s="229">
        <f t="shared" si="11"/>
        <v>0</v>
      </c>
      <c r="AE12" s="229">
        <f t="shared" si="12"/>
        <v>0</v>
      </c>
      <c r="AF12" s="229">
        <f t="shared" si="13"/>
        <v>0</v>
      </c>
      <c r="AG12" s="229">
        <f t="shared" si="14"/>
        <v>0</v>
      </c>
      <c r="AH12" s="229">
        <f t="shared" si="15"/>
        <v>0</v>
      </c>
      <c r="AI12" s="229">
        <f t="shared" si="16"/>
        <v>0</v>
      </c>
      <c r="AJ12" s="229">
        <f t="shared" si="17"/>
        <v>0</v>
      </c>
      <c r="AK12" s="229">
        <f t="shared" si="18"/>
        <v>0</v>
      </c>
      <c r="AL12" s="229">
        <f t="shared" si="19"/>
        <v>0</v>
      </c>
      <c r="AM12" s="296">
        <v>3.0</v>
      </c>
      <c r="AN12" s="228">
        <v>100.0</v>
      </c>
      <c r="AO12" s="410"/>
      <c r="AP12" s="228"/>
      <c r="AQ12" s="232"/>
      <c r="AR12" s="387"/>
      <c r="AS12" s="232"/>
      <c r="AT12" s="387"/>
      <c r="AU12" s="232"/>
      <c r="AV12" s="387"/>
      <c r="AW12" s="232"/>
      <c r="AX12" s="387"/>
      <c r="AY12" s="17"/>
      <c r="AZ12" s="23">
        <f t="shared" si="20"/>
        <v>0</v>
      </c>
      <c r="BA12" s="23">
        <f t="shared" si="21"/>
        <v>0</v>
      </c>
      <c r="BB12" s="23">
        <f t="shared" si="22"/>
        <v>0</v>
      </c>
      <c r="BC12" s="23">
        <f t="shared" si="23"/>
        <v>0</v>
      </c>
      <c r="BD12" s="23">
        <f t="shared" si="24"/>
        <v>0</v>
      </c>
      <c r="BE12" s="23">
        <f t="shared" si="25"/>
        <v>0</v>
      </c>
      <c r="BF12" s="23">
        <f t="shared" si="26"/>
        <v>0</v>
      </c>
      <c r="BG12" s="23">
        <f t="shared" si="27"/>
        <v>0</v>
      </c>
      <c r="BH12" s="23"/>
      <c r="BI12" s="17">
        <f t="shared" si="28"/>
        <v>0</v>
      </c>
      <c r="BJ12" s="17">
        <f t="shared" si="29"/>
        <v>0</v>
      </c>
      <c r="BK12" s="17"/>
      <c r="BL12" s="23" t="str">
        <f t="shared" si="30"/>
        <v>#REF!</v>
      </c>
      <c r="BM12" s="23" t="str">
        <f t="shared" si="31"/>
        <v>#REF!</v>
      </c>
      <c r="BN12" s="23" t="str">
        <f t="shared" si="32"/>
        <v>#REF!</v>
      </c>
      <c r="BO12" s="23" t="str">
        <f t="shared" si="33"/>
        <v>#REF!</v>
      </c>
      <c r="BP12" s="23" t="str">
        <f t="shared" si="34"/>
        <v>#REF!</v>
      </c>
      <c r="BQ12" s="23" t="str">
        <f t="shared" si="35"/>
        <v>#REF!</v>
      </c>
      <c r="BR12" s="23" t="str">
        <f t="shared" si="36"/>
        <v>#REF!</v>
      </c>
      <c r="BS12" s="23" t="str">
        <f t="shared" si="37"/>
        <v>#REF!</v>
      </c>
      <c r="BT12" s="23" t="str">
        <f t="shared" si="38"/>
        <v>#REF!</v>
      </c>
      <c r="BU12" s="23" t="str">
        <f t="shared" si="39"/>
        <v>#REF!</v>
      </c>
      <c r="BV12" s="23" t="str">
        <f t="shared" si="40"/>
        <v>#REF!</v>
      </c>
      <c r="BW12" s="23" t="str">
        <f t="shared" si="41"/>
        <v>#REF!</v>
      </c>
      <c r="BX12" s="23" t="str">
        <f t="shared" si="42"/>
        <v>#REF!</v>
      </c>
      <c r="BY12" s="23" t="str">
        <f t="shared" si="43"/>
        <v>#REF!</v>
      </c>
      <c r="BZ12" s="23" t="str">
        <f t="shared" si="44"/>
        <v>#REF!</v>
      </c>
      <c r="CA12" s="23" t="str">
        <f t="shared" si="45"/>
        <v>#REF!</v>
      </c>
      <c r="CB12" s="23"/>
      <c r="CC12" s="423"/>
    </row>
    <row r="13" ht="21.0" customHeight="1">
      <c r="A13" s="119"/>
      <c r="B13" s="90"/>
      <c r="C13" s="119"/>
      <c r="D13" s="332"/>
      <c r="E13" s="90"/>
      <c r="F13" s="92"/>
      <c r="G13" s="92"/>
      <c r="H13" s="119"/>
      <c r="I13" s="119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19"/>
      <c r="U13" s="119"/>
      <c r="V13" s="119"/>
      <c r="W13" s="119"/>
      <c r="X13" s="119"/>
      <c r="Y13" s="23"/>
      <c r="Z13" s="119"/>
      <c r="AA13" s="337"/>
      <c r="AB13" s="115"/>
      <c r="AC13" s="102"/>
      <c r="AD13" s="4"/>
      <c r="AE13" s="103"/>
      <c r="AF13" s="104"/>
      <c r="AG13" s="105"/>
      <c r="AH13" s="106"/>
      <c r="AI13" s="109"/>
      <c r="AJ13" s="111"/>
      <c r="AK13" s="338"/>
      <c r="AL13" s="339"/>
      <c r="AM13" s="340"/>
      <c r="AN13" s="101"/>
      <c r="AO13" s="445"/>
      <c r="AP13" s="101"/>
      <c r="AQ13" s="115"/>
      <c r="AR13" s="341"/>
      <c r="AS13" s="115"/>
      <c r="AT13" s="341"/>
      <c r="AU13" s="115"/>
      <c r="AV13" s="341"/>
      <c r="AW13" s="115"/>
      <c r="AX13" s="341"/>
      <c r="AY13" s="119"/>
      <c r="AZ13" s="23">
        <f t="shared" si="20"/>
        <v>0</v>
      </c>
      <c r="BA13" s="23">
        <f t="shared" si="21"/>
        <v>0</v>
      </c>
      <c r="BB13" s="23">
        <f t="shared" si="22"/>
        <v>0</v>
      </c>
      <c r="BC13" s="23">
        <f t="shared" si="23"/>
        <v>0</v>
      </c>
      <c r="BD13" s="23">
        <f t="shared" si="24"/>
        <v>0</v>
      </c>
      <c r="BE13" s="23">
        <f t="shared" si="25"/>
        <v>0</v>
      </c>
      <c r="BF13" s="23">
        <f t="shared" si="26"/>
        <v>0</v>
      </c>
      <c r="BG13" s="23">
        <f t="shared" si="27"/>
        <v>0</v>
      </c>
      <c r="BH13" s="23"/>
      <c r="BI13" s="17">
        <f t="shared" si="28"/>
        <v>0</v>
      </c>
      <c r="BJ13" s="17">
        <f t="shared" si="29"/>
        <v>0</v>
      </c>
      <c r="BK13" s="23"/>
      <c r="BL13" s="23" t="str">
        <f t="shared" si="30"/>
        <v>#REF!</v>
      </c>
      <c r="BM13" s="23" t="str">
        <f t="shared" si="31"/>
        <v>#REF!</v>
      </c>
      <c r="BN13" s="23" t="str">
        <f t="shared" si="32"/>
        <v>#REF!</v>
      </c>
      <c r="BO13" s="23" t="str">
        <f t="shared" si="33"/>
        <v>#REF!</v>
      </c>
      <c r="BP13" s="23" t="str">
        <f t="shared" si="34"/>
        <v>#REF!</v>
      </c>
      <c r="BQ13" s="23" t="str">
        <f t="shared" si="35"/>
        <v>#REF!</v>
      </c>
      <c r="BR13" s="23" t="str">
        <f t="shared" si="36"/>
        <v>#REF!</v>
      </c>
      <c r="BS13" s="23" t="str">
        <f t="shared" si="37"/>
        <v>#REF!</v>
      </c>
      <c r="BT13" s="23" t="str">
        <f t="shared" si="38"/>
        <v>#REF!</v>
      </c>
      <c r="BU13" s="23" t="str">
        <f t="shared" si="39"/>
        <v>#REF!</v>
      </c>
      <c r="BV13" s="23" t="str">
        <f t="shared" si="40"/>
        <v>#REF!</v>
      </c>
      <c r="BW13" s="23" t="str">
        <f t="shared" si="41"/>
        <v>#REF!</v>
      </c>
      <c r="BX13" s="23" t="str">
        <f t="shared" si="42"/>
        <v>#REF!</v>
      </c>
      <c r="BY13" s="23" t="str">
        <f t="shared" si="43"/>
        <v>#REF!</v>
      </c>
      <c r="BZ13" s="23" t="str">
        <f t="shared" si="44"/>
        <v>#REF!</v>
      </c>
      <c r="CA13" s="23" t="str">
        <f t="shared" si="45"/>
        <v>#REF!</v>
      </c>
      <c r="CB13" s="23"/>
      <c r="CC13" s="119"/>
    </row>
    <row r="14" ht="21.0" customHeight="1">
      <c r="A14" s="119"/>
      <c r="B14" s="90"/>
      <c r="C14" s="119"/>
      <c r="D14" s="332"/>
      <c r="E14" s="90"/>
      <c r="F14" s="92"/>
      <c r="G14" s="92"/>
      <c r="H14" s="119"/>
      <c r="I14" s="119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119"/>
      <c r="U14" s="119"/>
      <c r="V14" s="119"/>
      <c r="W14" s="119"/>
      <c r="X14" s="119"/>
      <c r="Y14" s="23"/>
      <c r="Z14" s="119"/>
      <c r="AA14" s="337"/>
      <c r="AB14" s="115"/>
      <c r="AC14" s="102"/>
      <c r="AD14" s="4"/>
      <c r="AE14" s="103"/>
      <c r="AF14" s="104"/>
      <c r="AG14" s="105"/>
      <c r="AH14" s="106"/>
      <c r="AI14" s="109"/>
      <c r="AJ14" s="111"/>
      <c r="AK14" s="338"/>
      <c r="AL14" s="339"/>
      <c r="AM14" s="340"/>
      <c r="AN14" s="101"/>
      <c r="AO14" s="445"/>
      <c r="AP14" s="101"/>
      <c r="AQ14" s="115"/>
      <c r="AR14" s="341"/>
      <c r="AS14" s="115"/>
      <c r="AT14" s="341"/>
      <c r="AU14" s="115"/>
      <c r="AV14" s="341"/>
      <c r="AW14" s="115"/>
      <c r="AX14" s="341"/>
      <c r="AY14" s="119"/>
      <c r="AZ14" s="23">
        <f t="shared" si="20"/>
        <v>0</v>
      </c>
      <c r="BA14" s="23">
        <f t="shared" si="21"/>
        <v>0</v>
      </c>
      <c r="BB14" s="23">
        <f t="shared" si="22"/>
        <v>0</v>
      </c>
      <c r="BC14" s="23">
        <f t="shared" si="23"/>
        <v>0</v>
      </c>
      <c r="BD14" s="23">
        <f t="shared" si="24"/>
        <v>0</v>
      </c>
      <c r="BE14" s="23">
        <f t="shared" si="25"/>
        <v>0</v>
      </c>
      <c r="BF14" s="23">
        <f t="shared" si="26"/>
        <v>0</v>
      </c>
      <c r="BG14" s="23">
        <f t="shared" si="27"/>
        <v>0</v>
      </c>
      <c r="BH14" s="23"/>
      <c r="BI14" s="17">
        <f t="shared" si="28"/>
        <v>0</v>
      </c>
      <c r="BJ14" s="17">
        <f t="shared" si="29"/>
        <v>0</v>
      </c>
      <c r="BK14" s="23"/>
      <c r="BL14" s="23" t="str">
        <f t="shared" si="30"/>
        <v>#REF!</v>
      </c>
      <c r="BM14" s="23" t="str">
        <f t="shared" si="31"/>
        <v>#REF!</v>
      </c>
      <c r="BN14" s="23" t="str">
        <f t="shared" si="32"/>
        <v>#REF!</v>
      </c>
      <c r="BO14" s="23" t="str">
        <f t="shared" si="33"/>
        <v>#REF!</v>
      </c>
      <c r="BP14" s="23" t="str">
        <f t="shared" si="34"/>
        <v>#REF!</v>
      </c>
      <c r="BQ14" s="23" t="str">
        <f t="shared" si="35"/>
        <v>#REF!</v>
      </c>
      <c r="BR14" s="23" t="str">
        <f t="shared" si="36"/>
        <v>#REF!</v>
      </c>
      <c r="BS14" s="23" t="str">
        <f t="shared" si="37"/>
        <v>#REF!</v>
      </c>
      <c r="BT14" s="23" t="str">
        <f t="shared" si="38"/>
        <v>#REF!</v>
      </c>
      <c r="BU14" s="23" t="str">
        <f t="shared" si="39"/>
        <v>#REF!</v>
      </c>
      <c r="BV14" s="23" t="str">
        <f t="shared" si="40"/>
        <v>#REF!</v>
      </c>
      <c r="BW14" s="23" t="str">
        <f t="shared" si="41"/>
        <v>#REF!</v>
      </c>
      <c r="BX14" s="23" t="str">
        <f t="shared" si="42"/>
        <v>#REF!</v>
      </c>
      <c r="BY14" s="23" t="str">
        <f t="shared" si="43"/>
        <v>#REF!</v>
      </c>
      <c r="BZ14" s="23" t="str">
        <f t="shared" si="44"/>
        <v>#REF!</v>
      </c>
      <c r="CA14" s="23" t="str">
        <f t="shared" si="45"/>
        <v>#REF!</v>
      </c>
      <c r="CB14" s="23"/>
      <c r="CC14" s="119"/>
    </row>
    <row r="15" ht="21.0" customHeight="1">
      <c r="A15" s="119"/>
      <c r="B15" s="90"/>
      <c r="C15" s="119"/>
      <c r="D15" s="332"/>
      <c r="E15" s="90"/>
      <c r="F15" s="92"/>
      <c r="G15" s="92"/>
      <c r="H15" s="119"/>
      <c r="I15" s="119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119"/>
      <c r="U15" s="119"/>
      <c r="V15" s="119"/>
      <c r="W15" s="119"/>
      <c r="X15" s="119"/>
      <c r="Y15" s="23"/>
      <c r="Z15" s="119"/>
      <c r="AA15" s="337"/>
      <c r="AB15" s="115"/>
      <c r="AC15" s="102"/>
      <c r="AD15" s="4"/>
      <c r="AE15" s="103"/>
      <c r="AF15" s="104"/>
      <c r="AG15" s="105"/>
      <c r="AH15" s="106"/>
      <c r="AI15" s="109"/>
      <c r="AJ15" s="111"/>
      <c r="AK15" s="338"/>
      <c r="AL15" s="339"/>
      <c r="AM15" s="340"/>
      <c r="AN15" s="101"/>
      <c r="AO15" s="445"/>
      <c r="AP15" s="101"/>
      <c r="AQ15" s="115"/>
      <c r="AR15" s="341"/>
      <c r="AS15" s="115"/>
      <c r="AT15" s="341"/>
      <c r="AU15" s="115"/>
      <c r="AV15" s="341"/>
      <c r="AW15" s="115"/>
      <c r="AX15" s="341"/>
      <c r="AY15" s="119"/>
      <c r="AZ15" s="23">
        <f t="shared" si="20"/>
        <v>0</v>
      </c>
      <c r="BA15" s="23">
        <f t="shared" si="21"/>
        <v>0</v>
      </c>
      <c r="BB15" s="23">
        <f t="shared" si="22"/>
        <v>0</v>
      </c>
      <c r="BC15" s="23">
        <f t="shared" si="23"/>
        <v>0</v>
      </c>
      <c r="BD15" s="23">
        <f t="shared" si="24"/>
        <v>0</v>
      </c>
      <c r="BE15" s="23">
        <f t="shared" si="25"/>
        <v>0</v>
      </c>
      <c r="BF15" s="23">
        <f t="shared" si="26"/>
        <v>0</v>
      </c>
      <c r="BG15" s="23">
        <f t="shared" si="27"/>
        <v>0</v>
      </c>
      <c r="BH15" s="23"/>
      <c r="BI15" s="17">
        <f t="shared" si="28"/>
        <v>0</v>
      </c>
      <c r="BJ15" s="17">
        <f t="shared" si="29"/>
        <v>0</v>
      </c>
      <c r="BK15" s="23"/>
      <c r="BL15" s="23" t="str">
        <f t="shared" si="30"/>
        <v>#REF!</v>
      </c>
      <c r="BM15" s="23" t="str">
        <f t="shared" si="31"/>
        <v>#REF!</v>
      </c>
      <c r="BN15" s="23" t="str">
        <f t="shared" si="32"/>
        <v>#REF!</v>
      </c>
      <c r="BO15" s="23" t="str">
        <f t="shared" si="33"/>
        <v>#REF!</v>
      </c>
      <c r="BP15" s="23" t="str">
        <f t="shared" si="34"/>
        <v>#REF!</v>
      </c>
      <c r="BQ15" s="23" t="str">
        <f t="shared" si="35"/>
        <v>#REF!</v>
      </c>
      <c r="BR15" s="23" t="str">
        <f t="shared" si="36"/>
        <v>#REF!</v>
      </c>
      <c r="BS15" s="23" t="str">
        <f t="shared" si="37"/>
        <v>#REF!</v>
      </c>
      <c r="BT15" s="23" t="str">
        <f t="shared" si="38"/>
        <v>#REF!</v>
      </c>
      <c r="BU15" s="23" t="str">
        <f t="shared" si="39"/>
        <v>#REF!</v>
      </c>
      <c r="BV15" s="23" t="str">
        <f t="shared" si="40"/>
        <v>#REF!</v>
      </c>
      <c r="BW15" s="23" t="str">
        <f t="shared" si="41"/>
        <v>#REF!</v>
      </c>
      <c r="BX15" s="23" t="str">
        <f t="shared" si="42"/>
        <v>#REF!</v>
      </c>
      <c r="BY15" s="23" t="str">
        <f t="shared" si="43"/>
        <v>#REF!</v>
      </c>
      <c r="BZ15" s="23" t="str">
        <f t="shared" si="44"/>
        <v>#REF!</v>
      </c>
      <c r="CA15" s="23" t="str">
        <f t="shared" si="45"/>
        <v>#REF!</v>
      </c>
      <c r="CB15" s="23"/>
      <c r="CC15" s="119"/>
    </row>
    <row r="16" ht="21.0" customHeight="1">
      <c r="A16" s="119"/>
      <c r="B16" s="90"/>
      <c r="C16" s="119"/>
      <c r="D16" s="332"/>
      <c r="E16" s="90"/>
      <c r="F16" s="92"/>
      <c r="G16" s="92"/>
      <c r="H16" s="119"/>
      <c r="I16" s="119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119"/>
      <c r="U16" s="119"/>
      <c r="V16" s="119"/>
      <c r="W16" s="119"/>
      <c r="X16" s="119"/>
      <c r="Y16" s="23"/>
      <c r="Z16" s="119"/>
      <c r="AA16" s="337"/>
      <c r="AB16" s="115"/>
      <c r="AC16" s="102"/>
      <c r="AD16" s="4"/>
      <c r="AE16" s="103"/>
      <c r="AF16" s="104"/>
      <c r="AG16" s="105"/>
      <c r="AH16" s="106"/>
      <c r="AI16" s="109"/>
      <c r="AJ16" s="111"/>
      <c r="AK16" s="338"/>
      <c r="AL16" s="339"/>
      <c r="AM16" s="340"/>
      <c r="AN16" s="101"/>
      <c r="AO16" s="445"/>
      <c r="AP16" s="101"/>
      <c r="AQ16" s="115"/>
      <c r="AR16" s="341"/>
      <c r="AS16" s="115"/>
      <c r="AT16" s="341"/>
      <c r="AU16" s="115"/>
      <c r="AV16" s="341"/>
      <c r="AW16" s="115"/>
      <c r="AX16" s="341"/>
      <c r="AY16" s="119"/>
      <c r="AZ16" s="23">
        <f t="shared" si="20"/>
        <v>0</v>
      </c>
      <c r="BA16" s="23">
        <f t="shared" si="21"/>
        <v>0</v>
      </c>
      <c r="BB16" s="23">
        <f t="shared" si="22"/>
        <v>0</v>
      </c>
      <c r="BC16" s="23">
        <f t="shared" si="23"/>
        <v>0</v>
      </c>
      <c r="BD16" s="23">
        <f t="shared" si="24"/>
        <v>0</v>
      </c>
      <c r="BE16" s="23">
        <f t="shared" si="25"/>
        <v>0</v>
      </c>
      <c r="BF16" s="23">
        <f t="shared" si="26"/>
        <v>0</v>
      </c>
      <c r="BG16" s="23">
        <f t="shared" si="27"/>
        <v>0</v>
      </c>
      <c r="BH16" s="23"/>
      <c r="BI16" s="17">
        <f t="shared" si="28"/>
        <v>0</v>
      </c>
      <c r="BJ16" s="17">
        <f t="shared" si="29"/>
        <v>0</v>
      </c>
      <c r="BK16" s="23"/>
      <c r="BL16" s="23" t="str">
        <f t="shared" si="30"/>
        <v>#REF!</v>
      </c>
      <c r="BM16" s="23" t="str">
        <f t="shared" si="31"/>
        <v>#REF!</v>
      </c>
      <c r="BN16" s="23" t="str">
        <f t="shared" si="32"/>
        <v>#REF!</v>
      </c>
      <c r="BO16" s="23" t="str">
        <f t="shared" si="33"/>
        <v>#REF!</v>
      </c>
      <c r="BP16" s="23" t="str">
        <f t="shared" si="34"/>
        <v>#REF!</v>
      </c>
      <c r="BQ16" s="23" t="str">
        <f t="shared" si="35"/>
        <v>#REF!</v>
      </c>
      <c r="BR16" s="23" t="str">
        <f t="shared" si="36"/>
        <v>#REF!</v>
      </c>
      <c r="BS16" s="23" t="str">
        <f t="shared" si="37"/>
        <v>#REF!</v>
      </c>
      <c r="BT16" s="23" t="str">
        <f t="shared" si="38"/>
        <v>#REF!</v>
      </c>
      <c r="BU16" s="23" t="str">
        <f t="shared" si="39"/>
        <v>#REF!</v>
      </c>
      <c r="BV16" s="23" t="str">
        <f t="shared" si="40"/>
        <v>#REF!</v>
      </c>
      <c r="BW16" s="23" t="str">
        <f t="shared" si="41"/>
        <v>#REF!</v>
      </c>
      <c r="BX16" s="23" t="str">
        <f t="shared" si="42"/>
        <v>#REF!</v>
      </c>
      <c r="BY16" s="23" t="str">
        <f t="shared" si="43"/>
        <v>#REF!</v>
      </c>
      <c r="BZ16" s="23" t="str">
        <f t="shared" si="44"/>
        <v>#REF!</v>
      </c>
      <c r="CA16" s="23" t="str">
        <f t="shared" si="45"/>
        <v>#REF!</v>
      </c>
      <c r="CB16" s="23"/>
      <c r="CC16" s="119"/>
    </row>
    <row r="17" ht="21.0" customHeight="1">
      <c r="A17" s="119"/>
      <c r="B17" s="90"/>
      <c r="C17" s="119"/>
      <c r="D17" s="332"/>
      <c r="E17" s="90"/>
      <c r="F17" s="92"/>
      <c r="G17" s="92"/>
      <c r="H17" s="119"/>
      <c r="I17" s="119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119"/>
      <c r="U17" s="119"/>
      <c r="V17" s="119"/>
      <c r="W17" s="119"/>
      <c r="X17" s="119"/>
      <c r="Y17" s="23"/>
      <c r="Z17" s="119"/>
      <c r="AA17" s="337"/>
      <c r="AB17" s="115"/>
      <c r="AC17" s="102"/>
      <c r="AD17" s="4"/>
      <c r="AE17" s="103"/>
      <c r="AF17" s="104"/>
      <c r="AG17" s="105"/>
      <c r="AH17" s="106"/>
      <c r="AI17" s="109"/>
      <c r="AJ17" s="111"/>
      <c r="AK17" s="338"/>
      <c r="AL17" s="339"/>
      <c r="AM17" s="340"/>
      <c r="AN17" s="101"/>
      <c r="AO17" s="445"/>
      <c r="AP17" s="101"/>
      <c r="AQ17" s="115"/>
      <c r="AR17" s="341"/>
      <c r="AS17" s="115"/>
      <c r="AT17" s="341"/>
      <c r="AU17" s="115"/>
      <c r="AV17" s="341"/>
      <c r="AW17" s="115"/>
      <c r="AX17" s="341"/>
      <c r="AY17" s="119"/>
      <c r="AZ17" s="23">
        <f t="shared" si="20"/>
        <v>0</v>
      </c>
      <c r="BA17" s="23">
        <f t="shared" si="21"/>
        <v>0</v>
      </c>
      <c r="BB17" s="23">
        <f t="shared" si="22"/>
        <v>0</v>
      </c>
      <c r="BC17" s="23">
        <f t="shared" si="23"/>
        <v>0</v>
      </c>
      <c r="BD17" s="23">
        <f t="shared" si="24"/>
        <v>0</v>
      </c>
      <c r="BE17" s="23">
        <f t="shared" si="25"/>
        <v>0</v>
      </c>
      <c r="BF17" s="23">
        <f t="shared" si="26"/>
        <v>0</v>
      </c>
      <c r="BG17" s="23">
        <f t="shared" si="27"/>
        <v>0</v>
      </c>
      <c r="BH17" s="23"/>
      <c r="BI17" s="17">
        <f t="shared" si="28"/>
        <v>0</v>
      </c>
      <c r="BJ17" s="17">
        <f t="shared" si="29"/>
        <v>0</v>
      </c>
      <c r="BK17" s="23"/>
      <c r="BL17" s="23" t="str">
        <f t="shared" si="30"/>
        <v>#REF!</v>
      </c>
      <c r="BM17" s="23" t="str">
        <f t="shared" si="31"/>
        <v>#REF!</v>
      </c>
      <c r="BN17" s="23" t="str">
        <f t="shared" si="32"/>
        <v>#REF!</v>
      </c>
      <c r="BO17" s="23" t="str">
        <f t="shared" si="33"/>
        <v>#REF!</v>
      </c>
      <c r="BP17" s="23" t="str">
        <f t="shared" si="34"/>
        <v>#REF!</v>
      </c>
      <c r="BQ17" s="23" t="str">
        <f t="shared" si="35"/>
        <v>#REF!</v>
      </c>
      <c r="BR17" s="23" t="str">
        <f t="shared" si="36"/>
        <v>#REF!</v>
      </c>
      <c r="BS17" s="23" t="str">
        <f t="shared" si="37"/>
        <v>#REF!</v>
      </c>
      <c r="BT17" s="23" t="str">
        <f t="shared" si="38"/>
        <v>#REF!</v>
      </c>
      <c r="BU17" s="23" t="str">
        <f t="shared" si="39"/>
        <v>#REF!</v>
      </c>
      <c r="BV17" s="23" t="str">
        <f t="shared" si="40"/>
        <v>#REF!</v>
      </c>
      <c r="BW17" s="23" t="str">
        <f t="shared" si="41"/>
        <v>#REF!</v>
      </c>
      <c r="BX17" s="23" t="str">
        <f t="shared" si="42"/>
        <v>#REF!</v>
      </c>
      <c r="BY17" s="23" t="str">
        <f t="shared" si="43"/>
        <v>#REF!</v>
      </c>
      <c r="BZ17" s="23" t="str">
        <f t="shared" si="44"/>
        <v>#REF!</v>
      </c>
      <c r="CA17" s="23" t="str">
        <f t="shared" si="45"/>
        <v>#REF!</v>
      </c>
      <c r="CB17" s="23"/>
      <c r="CC17" s="119"/>
    </row>
    <row r="18" ht="21.0" customHeight="1">
      <c r="A18" s="119"/>
      <c r="B18" s="90"/>
      <c r="C18" s="119"/>
      <c r="D18" s="332"/>
      <c r="E18" s="90"/>
      <c r="F18" s="92"/>
      <c r="G18" s="92"/>
      <c r="H18" s="119"/>
      <c r="I18" s="119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119"/>
      <c r="U18" s="119"/>
      <c r="V18" s="119"/>
      <c r="W18" s="119"/>
      <c r="X18" s="119"/>
      <c r="Y18" s="23"/>
      <c r="Z18" s="119"/>
      <c r="AA18" s="337"/>
      <c r="AB18" s="115"/>
      <c r="AC18" s="102"/>
      <c r="AD18" s="4"/>
      <c r="AE18" s="103"/>
      <c r="AF18" s="104"/>
      <c r="AG18" s="105"/>
      <c r="AH18" s="106"/>
      <c r="AI18" s="109"/>
      <c r="AJ18" s="111"/>
      <c r="AK18" s="338"/>
      <c r="AL18" s="339"/>
      <c r="AM18" s="340"/>
      <c r="AN18" s="101"/>
      <c r="AO18" s="445"/>
      <c r="AP18" s="101"/>
      <c r="AQ18" s="115"/>
      <c r="AR18" s="341"/>
      <c r="AS18" s="115"/>
      <c r="AT18" s="341"/>
      <c r="AU18" s="115"/>
      <c r="AV18" s="341"/>
      <c r="AW18" s="115"/>
      <c r="AX18" s="341"/>
      <c r="AY18" s="119"/>
      <c r="AZ18" s="23">
        <f t="shared" si="20"/>
        <v>0</v>
      </c>
      <c r="BA18" s="23">
        <f t="shared" si="21"/>
        <v>0</v>
      </c>
      <c r="BB18" s="23">
        <f t="shared" si="22"/>
        <v>0</v>
      </c>
      <c r="BC18" s="23">
        <f t="shared" si="23"/>
        <v>0</v>
      </c>
      <c r="BD18" s="23">
        <f t="shared" si="24"/>
        <v>0</v>
      </c>
      <c r="BE18" s="23">
        <f t="shared" si="25"/>
        <v>0</v>
      </c>
      <c r="BF18" s="23">
        <f t="shared" si="26"/>
        <v>0</v>
      </c>
      <c r="BG18" s="23">
        <f t="shared" si="27"/>
        <v>0</v>
      </c>
      <c r="BH18" s="23"/>
      <c r="BI18" s="17">
        <f t="shared" si="28"/>
        <v>0</v>
      </c>
      <c r="BJ18" s="17">
        <f t="shared" si="29"/>
        <v>0</v>
      </c>
      <c r="BK18" s="23"/>
      <c r="BL18" s="23" t="str">
        <f t="shared" si="30"/>
        <v>#REF!</v>
      </c>
      <c r="BM18" s="23" t="str">
        <f t="shared" si="31"/>
        <v>#REF!</v>
      </c>
      <c r="BN18" s="23" t="str">
        <f t="shared" si="32"/>
        <v>#REF!</v>
      </c>
      <c r="BO18" s="23" t="str">
        <f t="shared" si="33"/>
        <v>#REF!</v>
      </c>
      <c r="BP18" s="23" t="str">
        <f t="shared" si="34"/>
        <v>#REF!</v>
      </c>
      <c r="BQ18" s="23" t="str">
        <f t="shared" si="35"/>
        <v>#REF!</v>
      </c>
      <c r="BR18" s="23" t="str">
        <f t="shared" si="36"/>
        <v>#REF!</v>
      </c>
      <c r="BS18" s="23" t="str">
        <f t="shared" si="37"/>
        <v>#REF!</v>
      </c>
      <c r="BT18" s="23" t="str">
        <f t="shared" si="38"/>
        <v>#REF!</v>
      </c>
      <c r="BU18" s="23" t="str">
        <f t="shared" si="39"/>
        <v>#REF!</v>
      </c>
      <c r="BV18" s="23" t="str">
        <f t="shared" si="40"/>
        <v>#REF!</v>
      </c>
      <c r="BW18" s="23" t="str">
        <f t="shared" si="41"/>
        <v>#REF!</v>
      </c>
      <c r="BX18" s="23" t="str">
        <f t="shared" si="42"/>
        <v>#REF!</v>
      </c>
      <c r="BY18" s="23" t="str">
        <f t="shared" si="43"/>
        <v>#REF!</v>
      </c>
      <c r="BZ18" s="23" t="str">
        <f t="shared" si="44"/>
        <v>#REF!</v>
      </c>
      <c r="CA18" s="23" t="str">
        <f t="shared" si="45"/>
        <v>#REF!</v>
      </c>
      <c r="CB18" s="17"/>
      <c r="CC18" s="119"/>
    </row>
    <row r="19" ht="21.0" customHeight="1">
      <c r="A19" s="119"/>
      <c r="B19" s="90"/>
      <c r="C19" s="119"/>
      <c r="D19" s="332"/>
      <c r="E19" s="90"/>
      <c r="F19" s="92"/>
      <c r="G19" s="92"/>
      <c r="H19" s="119"/>
      <c r="I19" s="119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119"/>
      <c r="U19" s="119"/>
      <c r="V19" s="119"/>
      <c r="W19" s="119"/>
      <c r="X19" s="119"/>
      <c r="Y19" s="23"/>
      <c r="Z19" s="119"/>
      <c r="AA19" s="337"/>
      <c r="AB19" s="115"/>
      <c r="AC19" s="102"/>
      <c r="AD19" s="4"/>
      <c r="AE19" s="103"/>
      <c r="AF19" s="104"/>
      <c r="AG19" s="105"/>
      <c r="AH19" s="106"/>
      <c r="AI19" s="109"/>
      <c r="AJ19" s="111"/>
      <c r="AK19" s="338"/>
      <c r="AL19" s="339"/>
      <c r="AM19" s="340"/>
      <c r="AN19" s="101"/>
      <c r="AO19" s="445"/>
      <c r="AP19" s="101"/>
      <c r="AQ19" s="115"/>
      <c r="AR19" s="341"/>
      <c r="AS19" s="115"/>
      <c r="AT19" s="341"/>
      <c r="AU19" s="115"/>
      <c r="AV19" s="341"/>
      <c r="AW19" s="115"/>
      <c r="AX19" s="341"/>
      <c r="AY19" s="119"/>
      <c r="AZ19" s="23">
        <f t="shared" si="20"/>
        <v>0</v>
      </c>
      <c r="BA19" s="23">
        <f t="shared" si="21"/>
        <v>0</v>
      </c>
      <c r="BB19" s="23">
        <f t="shared" si="22"/>
        <v>0</v>
      </c>
      <c r="BC19" s="23">
        <f t="shared" si="23"/>
        <v>0</v>
      </c>
      <c r="BD19" s="23">
        <f t="shared" si="24"/>
        <v>0</v>
      </c>
      <c r="BE19" s="23">
        <f t="shared" si="25"/>
        <v>0</v>
      </c>
      <c r="BF19" s="23">
        <f t="shared" si="26"/>
        <v>0</v>
      </c>
      <c r="BG19" s="23">
        <f t="shared" si="27"/>
        <v>0</v>
      </c>
      <c r="BH19" s="23"/>
      <c r="BI19" s="17">
        <f t="shared" si="28"/>
        <v>0</v>
      </c>
      <c r="BJ19" s="17">
        <f t="shared" si="29"/>
        <v>0</v>
      </c>
      <c r="BK19" s="23"/>
      <c r="BL19" s="23" t="str">
        <f t="shared" si="30"/>
        <v>#REF!</v>
      </c>
      <c r="BM19" s="23" t="str">
        <f t="shared" si="31"/>
        <v>#REF!</v>
      </c>
      <c r="BN19" s="23" t="str">
        <f t="shared" si="32"/>
        <v>#REF!</v>
      </c>
      <c r="BO19" s="23" t="str">
        <f t="shared" si="33"/>
        <v>#REF!</v>
      </c>
      <c r="BP19" s="23" t="str">
        <f t="shared" si="34"/>
        <v>#REF!</v>
      </c>
      <c r="BQ19" s="23" t="str">
        <f t="shared" si="35"/>
        <v>#REF!</v>
      </c>
      <c r="BR19" s="23" t="str">
        <f t="shared" si="36"/>
        <v>#REF!</v>
      </c>
      <c r="BS19" s="23" t="str">
        <f t="shared" si="37"/>
        <v>#REF!</v>
      </c>
      <c r="BT19" s="23" t="str">
        <f t="shared" si="38"/>
        <v>#REF!</v>
      </c>
      <c r="BU19" s="23" t="str">
        <f t="shared" si="39"/>
        <v>#REF!</v>
      </c>
      <c r="BV19" s="23" t="str">
        <f t="shared" si="40"/>
        <v>#REF!</v>
      </c>
      <c r="BW19" s="23" t="str">
        <f t="shared" si="41"/>
        <v>#REF!</v>
      </c>
      <c r="BX19" s="23" t="str">
        <f t="shared" si="42"/>
        <v>#REF!</v>
      </c>
      <c r="BY19" s="23" t="str">
        <f t="shared" si="43"/>
        <v>#REF!</v>
      </c>
      <c r="BZ19" s="23" t="str">
        <f t="shared" si="44"/>
        <v>#REF!</v>
      </c>
      <c r="CA19" s="23" t="str">
        <f t="shared" si="45"/>
        <v>#REF!</v>
      </c>
      <c r="CB19" s="17"/>
      <c r="CC19" s="119"/>
    </row>
    <row r="20" ht="21.0" customHeight="1">
      <c r="A20" s="119"/>
      <c r="B20" s="90"/>
      <c r="C20" s="119"/>
      <c r="D20" s="332"/>
      <c r="E20" s="90"/>
      <c r="F20" s="92"/>
      <c r="G20" s="92"/>
      <c r="H20" s="119"/>
      <c r="I20" s="119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119"/>
      <c r="U20" s="119"/>
      <c r="V20" s="119"/>
      <c r="W20" s="119"/>
      <c r="X20" s="119"/>
      <c r="Y20" s="23"/>
      <c r="Z20" s="119"/>
      <c r="AA20" s="337"/>
      <c r="AB20" s="115"/>
      <c r="AC20" s="102"/>
      <c r="AD20" s="4"/>
      <c r="AE20" s="103"/>
      <c r="AF20" s="104"/>
      <c r="AG20" s="105"/>
      <c r="AH20" s="106"/>
      <c r="AI20" s="109"/>
      <c r="AJ20" s="111"/>
      <c r="AK20" s="338"/>
      <c r="AL20" s="339"/>
      <c r="AM20" s="340"/>
      <c r="AN20" s="101"/>
      <c r="AO20" s="445"/>
      <c r="AP20" s="101"/>
      <c r="AQ20" s="115"/>
      <c r="AR20" s="341"/>
      <c r="AS20" s="115"/>
      <c r="AT20" s="341"/>
      <c r="AU20" s="115"/>
      <c r="AV20" s="341"/>
      <c r="AW20" s="115"/>
      <c r="AX20" s="341"/>
      <c r="AY20" s="119"/>
      <c r="AZ20" s="23">
        <f t="shared" si="20"/>
        <v>0</v>
      </c>
      <c r="BA20" s="23">
        <f t="shared" si="21"/>
        <v>0</v>
      </c>
      <c r="BB20" s="23">
        <f t="shared" si="22"/>
        <v>0</v>
      </c>
      <c r="BC20" s="23">
        <f t="shared" si="23"/>
        <v>0</v>
      </c>
      <c r="BD20" s="23">
        <f t="shared" si="24"/>
        <v>0</v>
      </c>
      <c r="BE20" s="23">
        <f t="shared" si="25"/>
        <v>0</v>
      </c>
      <c r="BF20" s="23">
        <f t="shared" si="26"/>
        <v>0</v>
      </c>
      <c r="BG20" s="23">
        <f t="shared" si="27"/>
        <v>0</v>
      </c>
      <c r="BH20" s="23"/>
      <c r="BI20" s="17">
        <f t="shared" si="28"/>
        <v>0</v>
      </c>
      <c r="BJ20" s="17">
        <f t="shared" si="29"/>
        <v>0</v>
      </c>
      <c r="BK20" s="23"/>
      <c r="BL20" s="23" t="str">
        <f t="shared" si="30"/>
        <v>#REF!</v>
      </c>
      <c r="BM20" s="23" t="str">
        <f t="shared" si="31"/>
        <v>#REF!</v>
      </c>
      <c r="BN20" s="23" t="str">
        <f t="shared" si="32"/>
        <v>#REF!</v>
      </c>
      <c r="BO20" s="23" t="str">
        <f t="shared" si="33"/>
        <v>#REF!</v>
      </c>
      <c r="BP20" s="23" t="str">
        <f t="shared" si="34"/>
        <v>#REF!</v>
      </c>
      <c r="BQ20" s="23" t="str">
        <f t="shared" si="35"/>
        <v>#REF!</v>
      </c>
      <c r="BR20" s="23" t="str">
        <f t="shared" si="36"/>
        <v>#REF!</v>
      </c>
      <c r="BS20" s="23" t="str">
        <f t="shared" si="37"/>
        <v>#REF!</v>
      </c>
      <c r="BT20" s="23" t="str">
        <f t="shared" si="38"/>
        <v>#REF!</v>
      </c>
      <c r="BU20" s="23" t="str">
        <f t="shared" si="39"/>
        <v>#REF!</v>
      </c>
      <c r="BV20" s="23" t="str">
        <f t="shared" si="40"/>
        <v>#REF!</v>
      </c>
      <c r="BW20" s="23" t="str">
        <f t="shared" si="41"/>
        <v>#REF!</v>
      </c>
      <c r="BX20" s="23" t="str">
        <f t="shared" si="42"/>
        <v>#REF!</v>
      </c>
      <c r="BY20" s="23" t="str">
        <f t="shared" si="43"/>
        <v>#REF!</v>
      </c>
      <c r="BZ20" s="23" t="str">
        <f t="shared" si="44"/>
        <v>#REF!</v>
      </c>
      <c r="CA20" s="23" t="str">
        <f t="shared" si="45"/>
        <v>#REF!</v>
      </c>
      <c r="CB20" s="23"/>
      <c r="CC20" s="119"/>
    </row>
    <row r="21" ht="21.0" customHeight="1">
      <c r="A21" s="119"/>
      <c r="B21" s="90"/>
      <c r="C21" s="119"/>
      <c r="D21" s="332"/>
      <c r="E21" s="90"/>
      <c r="F21" s="92"/>
      <c r="G21" s="92"/>
      <c r="H21" s="119"/>
      <c r="I21" s="119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19"/>
      <c r="U21" s="119"/>
      <c r="V21" s="119"/>
      <c r="W21" s="119"/>
      <c r="X21" s="119"/>
      <c r="Y21" s="23"/>
      <c r="Z21" s="119"/>
      <c r="AA21" s="337"/>
      <c r="AB21" s="115"/>
      <c r="AC21" s="102"/>
      <c r="AD21" s="4"/>
      <c r="AE21" s="103"/>
      <c r="AF21" s="104"/>
      <c r="AG21" s="105"/>
      <c r="AH21" s="106"/>
      <c r="AI21" s="109"/>
      <c r="AJ21" s="111"/>
      <c r="AK21" s="338"/>
      <c r="AL21" s="339"/>
      <c r="AM21" s="340"/>
      <c r="AN21" s="101"/>
      <c r="AO21" s="445"/>
      <c r="AP21" s="101"/>
      <c r="AQ21" s="115"/>
      <c r="AR21" s="341"/>
      <c r="AS21" s="115"/>
      <c r="AT21" s="341"/>
      <c r="AU21" s="115"/>
      <c r="AV21" s="341"/>
      <c r="AW21" s="115"/>
      <c r="AX21" s="341"/>
      <c r="AY21" s="119"/>
      <c r="AZ21" s="23">
        <f t="shared" si="20"/>
        <v>0</v>
      </c>
      <c r="BA21" s="23">
        <f t="shared" si="21"/>
        <v>0</v>
      </c>
      <c r="BB21" s="23">
        <f t="shared" si="22"/>
        <v>0</v>
      </c>
      <c r="BC21" s="23">
        <f t="shared" si="23"/>
        <v>0</v>
      </c>
      <c r="BD21" s="23">
        <f t="shared" si="24"/>
        <v>0</v>
      </c>
      <c r="BE21" s="23">
        <f t="shared" si="25"/>
        <v>0</v>
      </c>
      <c r="BF21" s="23">
        <f t="shared" si="26"/>
        <v>0</v>
      </c>
      <c r="BG21" s="23">
        <f t="shared" si="27"/>
        <v>0</v>
      </c>
      <c r="BH21" s="23"/>
      <c r="BI21" s="17">
        <f t="shared" si="28"/>
        <v>0</v>
      </c>
      <c r="BJ21" s="17">
        <f t="shared" si="29"/>
        <v>0</v>
      </c>
      <c r="BK21" s="23"/>
      <c r="BL21" s="23" t="str">
        <f t="shared" si="30"/>
        <v>#REF!</v>
      </c>
      <c r="BM21" s="23" t="str">
        <f t="shared" si="31"/>
        <v>#REF!</v>
      </c>
      <c r="BN21" s="23" t="str">
        <f t="shared" si="32"/>
        <v>#REF!</v>
      </c>
      <c r="BO21" s="23" t="str">
        <f t="shared" si="33"/>
        <v>#REF!</v>
      </c>
      <c r="BP21" s="23" t="str">
        <f t="shared" si="34"/>
        <v>#REF!</v>
      </c>
      <c r="BQ21" s="23" t="str">
        <f t="shared" si="35"/>
        <v>#REF!</v>
      </c>
      <c r="BR21" s="23" t="str">
        <f t="shared" si="36"/>
        <v>#REF!</v>
      </c>
      <c r="BS21" s="23" t="str">
        <f t="shared" si="37"/>
        <v>#REF!</v>
      </c>
      <c r="BT21" s="23" t="str">
        <f t="shared" si="38"/>
        <v>#REF!</v>
      </c>
      <c r="BU21" s="23" t="str">
        <f t="shared" si="39"/>
        <v>#REF!</v>
      </c>
      <c r="BV21" s="23" t="str">
        <f t="shared" si="40"/>
        <v>#REF!</v>
      </c>
      <c r="BW21" s="23" t="str">
        <f t="shared" si="41"/>
        <v>#REF!</v>
      </c>
      <c r="BX21" s="23" t="str">
        <f t="shared" si="42"/>
        <v>#REF!</v>
      </c>
      <c r="BY21" s="23" t="str">
        <f t="shared" si="43"/>
        <v>#REF!</v>
      </c>
      <c r="BZ21" s="23" t="str">
        <f t="shared" si="44"/>
        <v>#REF!</v>
      </c>
      <c r="CA21" s="23" t="str">
        <f t="shared" si="45"/>
        <v>#REF!</v>
      </c>
      <c r="CB21" s="23"/>
      <c r="CC21" s="119"/>
    </row>
    <row r="22" ht="21.0" customHeight="1">
      <c r="A22" s="119"/>
      <c r="B22" s="90"/>
      <c r="C22" s="119"/>
      <c r="D22" s="332"/>
      <c r="E22" s="90"/>
      <c r="F22" s="92"/>
      <c r="G22" s="92"/>
      <c r="H22" s="119"/>
      <c r="I22" s="119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119"/>
      <c r="U22" s="119"/>
      <c r="V22" s="119"/>
      <c r="W22" s="119"/>
      <c r="X22" s="119"/>
      <c r="Y22" s="23"/>
      <c r="Z22" s="119"/>
      <c r="AA22" s="337"/>
      <c r="AB22" s="115"/>
      <c r="AC22" s="102"/>
      <c r="AD22" s="4"/>
      <c r="AE22" s="103"/>
      <c r="AF22" s="104"/>
      <c r="AG22" s="105"/>
      <c r="AH22" s="106"/>
      <c r="AI22" s="109"/>
      <c r="AJ22" s="111"/>
      <c r="AK22" s="338"/>
      <c r="AL22" s="339"/>
      <c r="AM22" s="340"/>
      <c r="AN22" s="101"/>
      <c r="AO22" s="445"/>
      <c r="AP22" s="101"/>
      <c r="AQ22" s="115"/>
      <c r="AR22" s="341"/>
      <c r="AS22" s="115"/>
      <c r="AT22" s="341"/>
      <c r="AU22" s="115"/>
      <c r="AV22" s="341"/>
      <c r="AW22" s="115"/>
      <c r="AX22" s="341"/>
      <c r="AY22" s="119"/>
      <c r="AZ22" s="23">
        <f t="shared" si="20"/>
        <v>0</v>
      </c>
      <c r="BA22" s="23">
        <f t="shared" si="21"/>
        <v>0</v>
      </c>
      <c r="BB22" s="23">
        <f t="shared" si="22"/>
        <v>0</v>
      </c>
      <c r="BC22" s="23">
        <f t="shared" si="23"/>
        <v>0</v>
      </c>
      <c r="BD22" s="23">
        <f t="shared" si="24"/>
        <v>0</v>
      </c>
      <c r="BE22" s="23">
        <f t="shared" si="25"/>
        <v>0</v>
      </c>
      <c r="BF22" s="23">
        <f t="shared" si="26"/>
        <v>0</v>
      </c>
      <c r="BG22" s="23">
        <f t="shared" si="27"/>
        <v>0</v>
      </c>
      <c r="BH22" s="23"/>
      <c r="BI22" s="17">
        <f t="shared" si="28"/>
        <v>0</v>
      </c>
      <c r="BJ22" s="17">
        <f t="shared" si="29"/>
        <v>0</v>
      </c>
      <c r="BK22" s="23"/>
      <c r="BL22" s="23" t="str">
        <f t="shared" si="30"/>
        <v>#REF!</v>
      </c>
      <c r="BM22" s="23" t="str">
        <f t="shared" si="31"/>
        <v>#REF!</v>
      </c>
      <c r="BN22" s="23" t="str">
        <f t="shared" si="32"/>
        <v>#REF!</v>
      </c>
      <c r="BO22" s="23" t="str">
        <f t="shared" si="33"/>
        <v>#REF!</v>
      </c>
      <c r="BP22" s="23" t="str">
        <f t="shared" si="34"/>
        <v>#REF!</v>
      </c>
      <c r="BQ22" s="23" t="str">
        <f t="shared" si="35"/>
        <v>#REF!</v>
      </c>
      <c r="BR22" s="23" t="str">
        <f t="shared" si="36"/>
        <v>#REF!</v>
      </c>
      <c r="BS22" s="23" t="str">
        <f t="shared" si="37"/>
        <v>#REF!</v>
      </c>
      <c r="BT22" s="23" t="str">
        <f t="shared" si="38"/>
        <v>#REF!</v>
      </c>
      <c r="BU22" s="23" t="str">
        <f t="shared" si="39"/>
        <v>#REF!</v>
      </c>
      <c r="BV22" s="23" t="str">
        <f t="shared" si="40"/>
        <v>#REF!</v>
      </c>
      <c r="BW22" s="23" t="str">
        <f t="shared" si="41"/>
        <v>#REF!</v>
      </c>
      <c r="BX22" s="23" t="str">
        <f t="shared" si="42"/>
        <v>#REF!</v>
      </c>
      <c r="BY22" s="23" t="str">
        <f t="shared" si="43"/>
        <v>#REF!</v>
      </c>
      <c r="BZ22" s="23" t="str">
        <f t="shared" si="44"/>
        <v>#REF!</v>
      </c>
      <c r="CA22" s="23" t="str">
        <f t="shared" si="45"/>
        <v>#REF!</v>
      </c>
      <c r="CB22" s="17"/>
      <c r="CC22" s="119"/>
    </row>
    <row r="23" ht="21.0" customHeight="1">
      <c r="A23" s="119"/>
      <c r="B23" s="90"/>
      <c r="C23" s="119"/>
      <c r="D23" s="332"/>
      <c r="E23" s="90"/>
      <c r="F23" s="92"/>
      <c r="G23" s="92"/>
      <c r="H23" s="119"/>
      <c r="I23" s="119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119"/>
      <c r="U23" s="119"/>
      <c r="V23" s="119"/>
      <c r="W23" s="119"/>
      <c r="X23" s="119"/>
      <c r="Y23" s="23"/>
      <c r="Z23" s="119"/>
      <c r="AA23" s="337"/>
      <c r="AB23" s="115"/>
      <c r="AC23" s="102"/>
      <c r="AD23" s="4"/>
      <c r="AE23" s="103"/>
      <c r="AF23" s="104"/>
      <c r="AG23" s="105"/>
      <c r="AH23" s="106"/>
      <c r="AI23" s="109"/>
      <c r="AJ23" s="111"/>
      <c r="AK23" s="338"/>
      <c r="AL23" s="339"/>
      <c r="AM23" s="340"/>
      <c r="AN23" s="101"/>
      <c r="AO23" s="445"/>
      <c r="AP23" s="101"/>
      <c r="AQ23" s="115"/>
      <c r="AR23" s="341"/>
      <c r="AS23" s="115"/>
      <c r="AT23" s="341"/>
      <c r="AU23" s="115"/>
      <c r="AV23" s="341"/>
      <c r="AW23" s="115"/>
      <c r="AX23" s="341"/>
      <c r="AY23" s="119"/>
      <c r="AZ23" s="23">
        <f t="shared" si="20"/>
        <v>0</v>
      </c>
      <c r="BA23" s="23">
        <f t="shared" si="21"/>
        <v>0</v>
      </c>
      <c r="BB23" s="23">
        <f t="shared" si="22"/>
        <v>0</v>
      </c>
      <c r="BC23" s="23">
        <f t="shared" si="23"/>
        <v>0</v>
      </c>
      <c r="BD23" s="23">
        <f t="shared" si="24"/>
        <v>0</v>
      </c>
      <c r="BE23" s="23">
        <f t="shared" si="25"/>
        <v>0</v>
      </c>
      <c r="BF23" s="23">
        <f t="shared" si="26"/>
        <v>0</v>
      </c>
      <c r="BG23" s="23">
        <f t="shared" si="27"/>
        <v>0</v>
      </c>
      <c r="BH23" s="23"/>
      <c r="BI23" s="17">
        <f t="shared" si="28"/>
        <v>0</v>
      </c>
      <c r="BJ23" s="17">
        <f t="shared" si="29"/>
        <v>0</v>
      </c>
      <c r="BK23" s="23"/>
      <c r="BL23" s="23" t="str">
        <f t="shared" si="30"/>
        <v>#REF!</v>
      </c>
      <c r="BM23" s="23" t="str">
        <f t="shared" si="31"/>
        <v>#REF!</v>
      </c>
      <c r="BN23" s="23" t="str">
        <f t="shared" si="32"/>
        <v>#REF!</v>
      </c>
      <c r="BO23" s="23" t="str">
        <f t="shared" si="33"/>
        <v>#REF!</v>
      </c>
      <c r="BP23" s="23" t="str">
        <f t="shared" si="34"/>
        <v>#REF!</v>
      </c>
      <c r="BQ23" s="23" t="str">
        <f t="shared" si="35"/>
        <v>#REF!</v>
      </c>
      <c r="BR23" s="23" t="str">
        <f t="shared" si="36"/>
        <v>#REF!</v>
      </c>
      <c r="BS23" s="23" t="str">
        <f t="shared" si="37"/>
        <v>#REF!</v>
      </c>
      <c r="BT23" s="23" t="str">
        <f t="shared" si="38"/>
        <v>#REF!</v>
      </c>
      <c r="BU23" s="23" t="str">
        <f t="shared" si="39"/>
        <v>#REF!</v>
      </c>
      <c r="BV23" s="23" t="str">
        <f t="shared" si="40"/>
        <v>#REF!</v>
      </c>
      <c r="BW23" s="23" t="str">
        <f t="shared" si="41"/>
        <v>#REF!</v>
      </c>
      <c r="BX23" s="23" t="str">
        <f t="shared" si="42"/>
        <v>#REF!</v>
      </c>
      <c r="BY23" s="23" t="str">
        <f t="shared" si="43"/>
        <v>#REF!</v>
      </c>
      <c r="BZ23" s="23" t="str">
        <f t="shared" si="44"/>
        <v>#REF!</v>
      </c>
      <c r="CA23" s="23" t="str">
        <f t="shared" si="45"/>
        <v>#REF!</v>
      </c>
      <c r="CB23" s="23"/>
      <c r="CC23" s="119"/>
    </row>
    <row r="24" ht="21.0" customHeight="1">
      <c r="A24" s="119"/>
      <c r="B24" s="90"/>
      <c r="C24" s="119"/>
      <c r="D24" s="332"/>
      <c r="E24" s="90"/>
      <c r="F24" s="92"/>
      <c r="G24" s="92"/>
      <c r="H24" s="119"/>
      <c r="I24" s="119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119"/>
      <c r="U24" s="119"/>
      <c r="V24" s="119"/>
      <c r="W24" s="119"/>
      <c r="X24" s="119"/>
      <c r="Y24" s="23"/>
      <c r="Z24" s="119"/>
      <c r="AA24" s="337"/>
      <c r="AB24" s="115"/>
      <c r="AC24" s="102"/>
      <c r="AD24" s="4"/>
      <c r="AE24" s="103"/>
      <c r="AF24" s="104"/>
      <c r="AG24" s="105"/>
      <c r="AH24" s="106"/>
      <c r="AI24" s="109"/>
      <c r="AJ24" s="111"/>
      <c r="AK24" s="338"/>
      <c r="AL24" s="339"/>
      <c r="AM24" s="340"/>
      <c r="AN24" s="101"/>
      <c r="AO24" s="445"/>
      <c r="AP24" s="101"/>
      <c r="AQ24" s="115"/>
      <c r="AR24" s="341"/>
      <c r="AS24" s="115"/>
      <c r="AT24" s="341"/>
      <c r="AU24" s="115"/>
      <c r="AV24" s="341"/>
      <c r="AW24" s="115"/>
      <c r="AX24" s="341"/>
      <c r="AY24" s="119"/>
      <c r="AZ24" s="23">
        <f t="shared" si="20"/>
        <v>0</v>
      </c>
      <c r="BA24" s="23">
        <f t="shared" si="21"/>
        <v>0</v>
      </c>
      <c r="BB24" s="23">
        <f t="shared" si="22"/>
        <v>0</v>
      </c>
      <c r="BC24" s="23">
        <f t="shared" si="23"/>
        <v>0</v>
      </c>
      <c r="BD24" s="23">
        <f t="shared" si="24"/>
        <v>0</v>
      </c>
      <c r="BE24" s="23">
        <f t="shared" si="25"/>
        <v>0</v>
      </c>
      <c r="BF24" s="23">
        <f t="shared" si="26"/>
        <v>0</v>
      </c>
      <c r="BG24" s="23">
        <f t="shared" si="27"/>
        <v>0</v>
      </c>
      <c r="BH24" s="23"/>
      <c r="BI24" s="17">
        <f t="shared" si="28"/>
        <v>0</v>
      </c>
      <c r="BJ24" s="17">
        <f t="shared" si="29"/>
        <v>0</v>
      </c>
      <c r="BK24" s="23"/>
      <c r="BL24" s="23" t="str">
        <f t="shared" si="30"/>
        <v>#REF!</v>
      </c>
      <c r="BM24" s="23" t="str">
        <f t="shared" si="31"/>
        <v>#REF!</v>
      </c>
      <c r="BN24" s="23" t="str">
        <f t="shared" si="32"/>
        <v>#REF!</v>
      </c>
      <c r="BO24" s="23" t="str">
        <f t="shared" si="33"/>
        <v>#REF!</v>
      </c>
      <c r="BP24" s="23" t="str">
        <f t="shared" si="34"/>
        <v>#REF!</v>
      </c>
      <c r="BQ24" s="23" t="str">
        <f t="shared" si="35"/>
        <v>#REF!</v>
      </c>
      <c r="BR24" s="23" t="str">
        <f t="shared" si="36"/>
        <v>#REF!</v>
      </c>
      <c r="BS24" s="23" t="str">
        <f t="shared" si="37"/>
        <v>#REF!</v>
      </c>
      <c r="BT24" s="23" t="str">
        <f t="shared" si="38"/>
        <v>#REF!</v>
      </c>
      <c r="BU24" s="23" t="str">
        <f t="shared" si="39"/>
        <v>#REF!</v>
      </c>
      <c r="BV24" s="23" t="str">
        <f t="shared" si="40"/>
        <v>#REF!</v>
      </c>
      <c r="BW24" s="23" t="str">
        <f t="shared" si="41"/>
        <v>#REF!</v>
      </c>
      <c r="BX24" s="23" t="str">
        <f t="shared" si="42"/>
        <v>#REF!</v>
      </c>
      <c r="BY24" s="23" t="str">
        <f t="shared" si="43"/>
        <v>#REF!</v>
      </c>
      <c r="BZ24" s="23" t="str">
        <f t="shared" si="44"/>
        <v>#REF!</v>
      </c>
      <c r="CA24" s="23" t="str">
        <f t="shared" si="45"/>
        <v>#REF!</v>
      </c>
      <c r="CB24" s="23"/>
      <c r="CC24" s="119"/>
    </row>
    <row r="25" ht="21.0" customHeight="1">
      <c r="A25" s="119"/>
      <c r="B25" s="90"/>
      <c r="C25" s="119"/>
      <c r="D25" s="332"/>
      <c r="E25" s="90"/>
      <c r="F25" s="92"/>
      <c r="G25" s="92"/>
      <c r="H25" s="119"/>
      <c r="I25" s="119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119"/>
      <c r="U25" s="119"/>
      <c r="V25" s="119"/>
      <c r="W25" s="119"/>
      <c r="X25" s="119"/>
      <c r="Y25" s="23"/>
      <c r="Z25" s="119"/>
      <c r="AA25" s="337"/>
      <c r="AB25" s="115"/>
      <c r="AC25" s="102"/>
      <c r="AD25" s="4"/>
      <c r="AE25" s="103"/>
      <c r="AF25" s="104"/>
      <c r="AG25" s="105"/>
      <c r="AH25" s="106"/>
      <c r="AI25" s="109"/>
      <c r="AJ25" s="111"/>
      <c r="AK25" s="338"/>
      <c r="AL25" s="339"/>
      <c r="AM25" s="340"/>
      <c r="AN25" s="101"/>
      <c r="AO25" s="445"/>
      <c r="AP25" s="101"/>
      <c r="AQ25" s="115"/>
      <c r="AR25" s="341"/>
      <c r="AS25" s="115"/>
      <c r="AT25" s="341"/>
      <c r="AU25" s="115"/>
      <c r="AV25" s="341"/>
      <c r="AW25" s="115"/>
      <c r="AX25" s="341"/>
      <c r="AY25" s="119"/>
      <c r="AZ25" s="23">
        <f t="shared" si="20"/>
        <v>0</v>
      </c>
      <c r="BA25" s="23">
        <f t="shared" si="21"/>
        <v>0</v>
      </c>
      <c r="BB25" s="23">
        <f t="shared" si="22"/>
        <v>0</v>
      </c>
      <c r="BC25" s="23">
        <f t="shared" si="23"/>
        <v>0</v>
      </c>
      <c r="BD25" s="23">
        <f t="shared" si="24"/>
        <v>0</v>
      </c>
      <c r="BE25" s="23">
        <f t="shared" si="25"/>
        <v>0</v>
      </c>
      <c r="BF25" s="23">
        <f t="shared" si="26"/>
        <v>0</v>
      </c>
      <c r="BG25" s="23">
        <f t="shared" si="27"/>
        <v>0</v>
      </c>
      <c r="BH25" s="23"/>
      <c r="BI25" s="17">
        <f t="shared" si="28"/>
        <v>0</v>
      </c>
      <c r="BJ25" s="17">
        <f t="shared" si="29"/>
        <v>0</v>
      </c>
      <c r="BK25" s="23"/>
      <c r="BL25" s="23" t="str">
        <f t="shared" si="30"/>
        <v>#REF!</v>
      </c>
      <c r="BM25" s="23" t="str">
        <f t="shared" si="31"/>
        <v>#REF!</v>
      </c>
      <c r="BN25" s="23" t="str">
        <f t="shared" si="32"/>
        <v>#REF!</v>
      </c>
      <c r="BO25" s="23" t="str">
        <f t="shared" si="33"/>
        <v>#REF!</v>
      </c>
      <c r="BP25" s="23" t="str">
        <f t="shared" si="34"/>
        <v>#REF!</v>
      </c>
      <c r="BQ25" s="23" t="str">
        <f t="shared" si="35"/>
        <v>#REF!</v>
      </c>
      <c r="BR25" s="23" t="str">
        <f t="shared" si="36"/>
        <v>#REF!</v>
      </c>
      <c r="BS25" s="23" t="str">
        <f t="shared" si="37"/>
        <v>#REF!</v>
      </c>
      <c r="BT25" s="23" t="str">
        <f t="shared" si="38"/>
        <v>#REF!</v>
      </c>
      <c r="BU25" s="23" t="str">
        <f t="shared" si="39"/>
        <v>#REF!</v>
      </c>
      <c r="BV25" s="23" t="str">
        <f t="shared" si="40"/>
        <v>#REF!</v>
      </c>
      <c r="BW25" s="23" t="str">
        <f t="shared" si="41"/>
        <v>#REF!</v>
      </c>
      <c r="BX25" s="23" t="str">
        <f t="shared" si="42"/>
        <v>#REF!</v>
      </c>
      <c r="BY25" s="23" t="str">
        <f t="shared" si="43"/>
        <v>#REF!</v>
      </c>
      <c r="BZ25" s="23" t="str">
        <f t="shared" si="44"/>
        <v>#REF!</v>
      </c>
      <c r="CA25" s="23" t="str">
        <f t="shared" si="45"/>
        <v>#REF!</v>
      </c>
      <c r="CB25" s="23"/>
      <c r="CC25" s="119"/>
    </row>
    <row r="26" ht="21.0" customHeight="1">
      <c r="A26" s="119"/>
      <c r="B26" s="90"/>
      <c r="C26" s="119"/>
      <c r="D26" s="332"/>
      <c r="E26" s="90"/>
      <c r="F26" s="92"/>
      <c r="G26" s="92"/>
      <c r="H26" s="119"/>
      <c r="I26" s="119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119"/>
      <c r="U26" s="119"/>
      <c r="V26" s="119"/>
      <c r="W26" s="119"/>
      <c r="X26" s="119"/>
      <c r="Y26" s="23"/>
      <c r="Z26" s="119"/>
      <c r="AA26" s="337"/>
      <c r="AB26" s="115"/>
      <c r="AC26" s="102"/>
      <c r="AD26" s="4"/>
      <c r="AE26" s="103"/>
      <c r="AF26" s="104"/>
      <c r="AG26" s="105"/>
      <c r="AH26" s="106"/>
      <c r="AI26" s="109"/>
      <c r="AJ26" s="111"/>
      <c r="AK26" s="338"/>
      <c r="AL26" s="339"/>
      <c r="AM26" s="340"/>
      <c r="AN26" s="101"/>
      <c r="AO26" s="445"/>
      <c r="AP26" s="101"/>
      <c r="AQ26" s="115"/>
      <c r="AR26" s="341"/>
      <c r="AS26" s="115"/>
      <c r="AT26" s="341"/>
      <c r="AU26" s="115"/>
      <c r="AV26" s="341"/>
      <c r="AW26" s="115"/>
      <c r="AX26" s="341"/>
      <c r="AY26" s="119"/>
      <c r="AZ26" s="23">
        <f t="shared" si="20"/>
        <v>0</v>
      </c>
      <c r="BA26" s="23">
        <f t="shared" si="21"/>
        <v>0</v>
      </c>
      <c r="BB26" s="23">
        <f t="shared" si="22"/>
        <v>0</v>
      </c>
      <c r="BC26" s="23">
        <f t="shared" si="23"/>
        <v>0</v>
      </c>
      <c r="BD26" s="23">
        <f t="shared" si="24"/>
        <v>0</v>
      </c>
      <c r="BE26" s="23">
        <f t="shared" si="25"/>
        <v>0</v>
      </c>
      <c r="BF26" s="23">
        <f t="shared" si="26"/>
        <v>0</v>
      </c>
      <c r="BG26" s="23">
        <f t="shared" si="27"/>
        <v>0</v>
      </c>
      <c r="BH26" s="23"/>
      <c r="BI26" s="17">
        <f t="shared" si="28"/>
        <v>0</v>
      </c>
      <c r="BJ26" s="17">
        <f t="shared" si="29"/>
        <v>0</v>
      </c>
      <c r="BK26" s="23"/>
      <c r="BL26" s="23" t="str">
        <f t="shared" si="30"/>
        <v>#REF!</v>
      </c>
      <c r="BM26" s="23" t="str">
        <f t="shared" si="31"/>
        <v>#REF!</v>
      </c>
      <c r="BN26" s="23" t="str">
        <f t="shared" si="32"/>
        <v>#REF!</v>
      </c>
      <c r="BO26" s="23" t="str">
        <f t="shared" si="33"/>
        <v>#REF!</v>
      </c>
      <c r="BP26" s="23" t="str">
        <f t="shared" si="34"/>
        <v>#REF!</v>
      </c>
      <c r="BQ26" s="23" t="str">
        <f t="shared" si="35"/>
        <v>#REF!</v>
      </c>
      <c r="BR26" s="23" t="str">
        <f t="shared" si="36"/>
        <v>#REF!</v>
      </c>
      <c r="BS26" s="23" t="str">
        <f t="shared" si="37"/>
        <v>#REF!</v>
      </c>
      <c r="BT26" s="23" t="str">
        <f t="shared" si="38"/>
        <v>#REF!</v>
      </c>
      <c r="BU26" s="23" t="str">
        <f t="shared" si="39"/>
        <v>#REF!</v>
      </c>
      <c r="BV26" s="23" t="str">
        <f t="shared" si="40"/>
        <v>#REF!</v>
      </c>
      <c r="BW26" s="23" t="str">
        <f t="shared" si="41"/>
        <v>#REF!</v>
      </c>
      <c r="BX26" s="23" t="str">
        <f t="shared" si="42"/>
        <v>#REF!</v>
      </c>
      <c r="BY26" s="23" t="str">
        <f t="shared" si="43"/>
        <v>#REF!</v>
      </c>
      <c r="BZ26" s="23" t="str">
        <f t="shared" si="44"/>
        <v>#REF!</v>
      </c>
      <c r="CA26" s="23" t="str">
        <f t="shared" si="45"/>
        <v>#REF!</v>
      </c>
      <c r="CB26" s="23"/>
      <c r="CC26" s="119"/>
    </row>
    <row r="27" ht="21.0" customHeight="1">
      <c r="A27" s="119"/>
      <c r="B27" s="90"/>
      <c r="C27" s="119"/>
      <c r="D27" s="332"/>
      <c r="E27" s="90"/>
      <c r="F27" s="92"/>
      <c r="G27" s="92"/>
      <c r="H27" s="119"/>
      <c r="I27" s="119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119"/>
      <c r="U27" s="119"/>
      <c r="V27" s="119"/>
      <c r="W27" s="119"/>
      <c r="X27" s="119"/>
      <c r="Y27" s="23"/>
      <c r="Z27" s="119"/>
      <c r="AA27" s="337"/>
      <c r="AB27" s="115"/>
      <c r="AC27" s="102"/>
      <c r="AD27" s="4"/>
      <c r="AE27" s="103"/>
      <c r="AF27" s="104"/>
      <c r="AG27" s="105"/>
      <c r="AH27" s="106"/>
      <c r="AI27" s="109"/>
      <c r="AJ27" s="111"/>
      <c r="AK27" s="338"/>
      <c r="AL27" s="339"/>
      <c r="AM27" s="340"/>
      <c r="AN27" s="101"/>
      <c r="AO27" s="445"/>
      <c r="AP27" s="101"/>
      <c r="AQ27" s="115"/>
      <c r="AR27" s="341"/>
      <c r="AS27" s="115"/>
      <c r="AT27" s="341"/>
      <c r="AU27" s="115"/>
      <c r="AV27" s="341"/>
      <c r="AW27" s="115"/>
      <c r="AX27" s="341"/>
      <c r="AY27" s="119"/>
      <c r="AZ27" s="23">
        <f t="shared" si="20"/>
        <v>0</v>
      </c>
      <c r="BA27" s="23">
        <f t="shared" si="21"/>
        <v>0</v>
      </c>
      <c r="BB27" s="23">
        <f t="shared" si="22"/>
        <v>0</v>
      </c>
      <c r="BC27" s="23">
        <f t="shared" si="23"/>
        <v>0</v>
      </c>
      <c r="BD27" s="23">
        <f t="shared" si="24"/>
        <v>0</v>
      </c>
      <c r="BE27" s="23">
        <f t="shared" si="25"/>
        <v>0</v>
      </c>
      <c r="BF27" s="23">
        <f t="shared" si="26"/>
        <v>0</v>
      </c>
      <c r="BG27" s="23">
        <f t="shared" si="27"/>
        <v>0</v>
      </c>
      <c r="BH27" s="23"/>
      <c r="BI27" s="17">
        <f t="shared" si="28"/>
        <v>0</v>
      </c>
      <c r="BJ27" s="17">
        <f t="shared" si="29"/>
        <v>0</v>
      </c>
      <c r="BK27" s="23"/>
      <c r="BL27" s="23" t="str">
        <f t="shared" si="30"/>
        <v>#REF!</v>
      </c>
      <c r="BM27" s="23" t="str">
        <f t="shared" si="31"/>
        <v>#REF!</v>
      </c>
      <c r="BN27" s="23" t="str">
        <f t="shared" si="32"/>
        <v>#REF!</v>
      </c>
      <c r="BO27" s="23" t="str">
        <f t="shared" si="33"/>
        <v>#REF!</v>
      </c>
      <c r="BP27" s="23" t="str">
        <f t="shared" si="34"/>
        <v>#REF!</v>
      </c>
      <c r="BQ27" s="23" t="str">
        <f t="shared" si="35"/>
        <v>#REF!</v>
      </c>
      <c r="BR27" s="23" t="str">
        <f t="shared" si="36"/>
        <v>#REF!</v>
      </c>
      <c r="BS27" s="23" t="str">
        <f t="shared" si="37"/>
        <v>#REF!</v>
      </c>
      <c r="BT27" s="23" t="str">
        <f t="shared" si="38"/>
        <v>#REF!</v>
      </c>
      <c r="BU27" s="23" t="str">
        <f t="shared" si="39"/>
        <v>#REF!</v>
      </c>
      <c r="BV27" s="23" t="str">
        <f t="shared" si="40"/>
        <v>#REF!</v>
      </c>
      <c r="BW27" s="23" t="str">
        <f t="shared" si="41"/>
        <v>#REF!</v>
      </c>
      <c r="BX27" s="23" t="str">
        <f t="shared" si="42"/>
        <v>#REF!</v>
      </c>
      <c r="BY27" s="23" t="str">
        <f t="shared" si="43"/>
        <v>#REF!</v>
      </c>
      <c r="BZ27" s="23" t="str">
        <f t="shared" si="44"/>
        <v>#REF!</v>
      </c>
      <c r="CA27" s="23" t="str">
        <f t="shared" si="45"/>
        <v>#REF!</v>
      </c>
      <c r="CB27" s="23"/>
      <c r="CC27" s="119"/>
    </row>
    <row r="28" ht="21.0" customHeight="1">
      <c r="A28" s="119"/>
      <c r="B28" s="90"/>
      <c r="C28" s="119"/>
      <c r="D28" s="332"/>
      <c r="E28" s="90"/>
      <c r="F28" s="92"/>
      <c r="G28" s="92"/>
      <c r="H28" s="119"/>
      <c r="I28" s="119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119"/>
      <c r="U28" s="119"/>
      <c r="V28" s="119"/>
      <c r="W28" s="119"/>
      <c r="X28" s="119"/>
      <c r="Y28" s="23"/>
      <c r="Z28" s="119"/>
      <c r="AA28" s="337"/>
      <c r="AB28" s="115"/>
      <c r="AC28" s="102"/>
      <c r="AD28" s="4"/>
      <c r="AE28" s="103"/>
      <c r="AF28" s="104"/>
      <c r="AG28" s="105"/>
      <c r="AH28" s="106"/>
      <c r="AI28" s="109"/>
      <c r="AJ28" s="111"/>
      <c r="AK28" s="338"/>
      <c r="AL28" s="339"/>
      <c r="AM28" s="340"/>
      <c r="AN28" s="101"/>
      <c r="AO28" s="445"/>
      <c r="AP28" s="101"/>
      <c r="AQ28" s="115"/>
      <c r="AR28" s="341"/>
      <c r="AS28" s="115"/>
      <c r="AT28" s="341"/>
      <c r="AU28" s="115"/>
      <c r="AV28" s="341"/>
      <c r="AW28" s="115"/>
      <c r="AX28" s="341"/>
      <c r="AY28" s="119"/>
      <c r="AZ28" s="23">
        <f t="shared" si="20"/>
        <v>0</v>
      </c>
      <c r="BA28" s="23">
        <f t="shared" si="21"/>
        <v>0</v>
      </c>
      <c r="BB28" s="23">
        <f t="shared" si="22"/>
        <v>0</v>
      </c>
      <c r="BC28" s="23">
        <f t="shared" si="23"/>
        <v>0</v>
      </c>
      <c r="BD28" s="23">
        <f t="shared" si="24"/>
        <v>0</v>
      </c>
      <c r="BE28" s="23">
        <f t="shared" si="25"/>
        <v>0</v>
      </c>
      <c r="BF28" s="23">
        <f t="shared" si="26"/>
        <v>0</v>
      </c>
      <c r="BG28" s="23">
        <f t="shared" si="27"/>
        <v>0</v>
      </c>
      <c r="BH28" s="17"/>
      <c r="BI28" s="17">
        <f t="shared" si="28"/>
        <v>0</v>
      </c>
      <c r="BJ28" s="17">
        <f t="shared" si="29"/>
        <v>0</v>
      </c>
      <c r="BK28" s="17"/>
      <c r="BL28" s="23" t="str">
        <f t="shared" si="30"/>
        <v>#REF!</v>
      </c>
      <c r="BM28" s="23" t="str">
        <f t="shared" si="31"/>
        <v>#REF!</v>
      </c>
      <c r="BN28" s="23" t="str">
        <f t="shared" si="32"/>
        <v>#REF!</v>
      </c>
      <c r="BO28" s="23" t="str">
        <f t="shared" si="33"/>
        <v>#REF!</v>
      </c>
      <c r="BP28" s="23" t="str">
        <f t="shared" si="34"/>
        <v>#REF!</v>
      </c>
      <c r="BQ28" s="23" t="str">
        <f t="shared" si="35"/>
        <v>#REF!</v>
      </c>
      <c r="BR28" s="23" t="str">
        <f t="shared" si="36"/>
        <v>#REF!</v>
      </c>
      <c r="BS28" s="23" t="str">
        <f t="shared" si="37"/>
        <v>#REF!</v>
      </c>
      <c r="BT28" s="23" t="str">
        <f t="shared" si="38"/>
        <v>#REF!</v>
      </c>
      <c r="BU28" s="23" t="str">
        <f t="shared" si="39"/>
        <v>#REF!</v>
      </c>
      <c r="BV28" s="23" t="str">
        <f t="shared" si="40"/>
        <v>#REF!</v>
      </c>
      <c r="BW28" s="23" t="str">
        <f t="shared" si="41"/>
        <v>#REF!</v>
      </c>
      <c r="BX28" s="23" t="str">
        <f t="shared" si="42"/>
        <v>#REF!</v>
      </c>
      <c r="BY28" s="23" t="str">
        <f t="shared" si="43"/>
        <v>#REF!</v>
      </c>
      <c r="BZ28" s="23" t="str">
        <f t="shared" si="44"/>
        <v>#REF!</v>
      </c>
      <c r="CA28" s="23" t="str">
        <f t="shared" si="45"/>
        <v>#REF!</v>
      </c>
      <c r="CB28" s="17"/>
      <c r="CC28" s="119"/>
    </row>
    <row r="29" ht="21.0" customHeight="1">
      <c r="A29" s="119"/>
      <c r="B29" s="90"/>
      <c r="C29" s="119"/>
      <c r="D29" s="332"/>
      <c r="E29" s="90"/>
      <c r="F29" s="92"/>
      <c r="G29" s="92"/>
      <c r="H29" s="119"/>
      <c r="I29" s="119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119"/>
      <c r="U29" s="119"/>
      <c r="V29" s="119"/>
      <c r="W29" s="119"/>
      <c r="X29" s="119"/>
      <c r="Y29" s="23"/>
      <c r="Z29" s="119"/>
      <c r="AA29" s="337"/>
      <c r="AB29" s="115"/>
      <c r="AC29" s="102"/>
      <c r="AD29" s="4"/>
      <c r="AE29" s="103"/>
      <c r="AF29" s="104"/>
      <c r="AG29" s="105"/>
      <c r="AH29" s="106"/>
      <c r="AI29" s="109"/>
      <c r="AJ29" s="111"/>
      <c r="AK29" s="338"/>
      <c r="AL29" s="339"/>
      <c r="AM29" s="340"/>
      <c r="AN29" s="101"/>
      <c r="AO29" s="445"/>
      <c r="AP29" s="101"/>
      <c r="AQ29" s="115"/>
      <c r="AR29" s="341"/>
      <c r="AS29" s="115"/>
      <c r="AT29" s="341"/>
      <c r="AU29" s="115"/>
      <c r="AV29" s="341"/>
      <c r="AW29" s="115"/>
      <c r="AX29" s="341"/>
      <c r="AY29" s="119"/>
      <c r="AZ29" s="23">
        <f t="shared" si="20"/>
        <v>0</v>
      </c>
      <c r="BA29" s="23">
        <f t="shared" si="21"/>
        <v>0</v>
      </c>
      <c r="BB29" s="23">
        <f t="shared" si="22"/>
        <v>0</v>
      </c>
      <c r="BC29" s="23">
        <f t="shared" si="23"/>
        <v>0</v>
      </c>
      <c r="BD29" s="23">
        <f t="shared" si="24"/>
        <v>0</v>
      </c>
      <c r="BE29" s="23">
        <f t="shared" si="25"/>
        <v>0</v>
      </c>
      <c r="BF29" s="23">
        <f t="shared" si="26"/>
        <v>0</v>
      </c>
      <c r="BG29" s="23">
        <f t="shared" si="27"/>
        <v>0</v>
      </c>
      <c r="BH29" s="17"/>
      <c r="BI29" s="17">
        <f t="shared" si="28"/>
        <v>0</v>
      </c>
      <c r="BJ29" s="17">
        <f t="shared" si="29"/>
        <v>0</v>
      </c>
      <c r="BK29" s="17"/>
      <c r="BL29" s="23" t="str">
        <f t="shared" si="30"/>
        <v>#REF!</v>
      </c>
      <c r="BM29" s="23" t="str">
        <f t="shared" si="31"/>
        <v>#REF!</v>
      </c>
      <c r="BN29" s="23" t="str">
        <f t="shared" si="32"/>
        <v>#REF!</v>
      </c>
      <c r="BO29" s="23" t="str">
        <f t="shared" si="33"/>
        <v>#REF!</v>
      </c>
      <c r="BP29" s="23" t="str">
        <f t="shared" si="34"/>
        <v>#REF!</v>
      </c>
      <c r="BQ29" s="23" t="str">
        <f t="shared" si="35"/>
        <v>#REF!</v>
      </c>
      <c r="BR29" s="23" t="str">
        <f t="shared" si="36"/>
        <v>#REF!</v>
      </c>
      <c r="BS29" s="23" t="str">
        <f t="shared" si="37"/>
        <v>#REF!</v>
      </c>
      <c r="BT29" s="23" t="str">
        <f t="shared" si="38"/>
        <v>#REF!</v>
      </c>
      <c r="BU29" s="23" t="str">
        <f t="shared" si="39"/>
        <v>#REF!</v>
      </c>
      <c r="BV29" s="23" t="str">
        <f t="shared" si="40"/>
        <v>#REF!</v>
      </c>
      <c r="BW29" s="23" t="str">
        <f t="shared" si="41"/>
        <v>#REF!</v>
      </c>
      <c r="BX29" s="23" t="str">
        <f t="shared" si="42"/>
        <v>#REF!</v>
      </c>
      <c r="BY29" s="23" t="str">
        <f t="shared" si="43"/>
        <v>#REF!</v>
      </c>
      <c r="BZ29" s="23" t="str">
        <f t="shared" si="44"/>
        <v>#REF!</v>
      </c>
      <c r="CA29" s="23" t="str">
        <f t="shared" si="45"/>
        <v>#REF!</v>
      </c>
      <c r="CB29" s="17"/>
      <c r="CC29" s="119"/>
    </row>
    <row r="30" ht="21.0" customHeight="1">
      <c r="A30" s="119"/>
      <c r="B30" s="90"/>
      <c r="C30" s="119"/>
      <c r="D30" s="332"/>
      <c r="E30" s="90"/>
      <c r="F30" s="92"/>
      <c r="G30" s="92"/>
      <c r="H30" s="119"/>
      <c r="I30" s="119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119"/>
      <c r="U30" s="119"/>
      <c r="V30" s="119"/>
      <c r="W30" s="119"/>
      <c r="X30" s="119"/>
      <c r="Y30" s="23"/>
      <c r="Z30" s="119"/>
      <c r="AA30" s="337"/>
      <c r="AB30" s="115"/>
      <c r="AC30" s="102"/>
      <c r="AD30" s="4"/>
      <c r="AE30" s="103"/>
      <c r="AF30" s="104"/>
      <c r="AG30" s="105"/>
      <c r="AH30" s="106"/>
      <c r="AI30" s="109"/>
      <c r="AJ30" s="111"/>
      <c r="AK30" s="338"/>
      <c r="AL30" s="339"/>
      <c r="AM30" s="340"/>
      <c r="AN30" s="101"/>
      <c r="AO30" s="445"/>
      <c r="AP30" s="101"/>
      <c r="AQ30" s="115"/>
      <c r="AR30" s="341"/>
      <c r="AS30" s="115"/>
      <c r="AT30" s="341"/>
      <c r="AU30" s="115"/>
      <c r="AV30" s="341"/>
      <c r="AW30" s="115"/>
      <c r="AX30" s="341"/>
      <c r="AY30" s="119"/>
      <c r="AZ30" s="23">
        <f t="shared" si="20"/>
        <v>0</v>
      </c>
      <c r="BA30" s="23">
        <f t="shared" si="21"/>
        <v>0</v>
      </c>
      <c r="BB30" s="23">
        <f t="shared" si="22"/>
        <v>0</v>
      </c>
      <c r="BC30" s="23">
        <f t="shared" si="23"/>
        <v>0</v>
      </c>
      <c r="BD30" s="23">
        <f t="shared" si="24"/>
        <v>0</v>
      </c>
      <c r="BE30" s="23">
        <f t="shared" si="25"/>
        <v>0</v>
      </c>
      <c r="BF30" s="23">
        <f t="shared" si="26"/>
        <v>0</v>
      </c>
      <c r="BG30" s="23">
        <f t="shared" si="27"/>
        <v>0</v>
      </c>
      <c r="BH30" s="17"/>
      <c r="BI30" s="17">
        <f t="shared" si="28"/>
        <v>0</v>
      </c>
      <c r="BJ30" s="17">
        <f t="shared" si="29"/>
        <v>0</v>
      </c>
      <c r="BK30" s="17"/>
      <c r="BL30" s="23" t="str">
        <f t="shared" si="30"/>
        <v>#REF!</v>
      </c>
      <c r="BM30" s="23" t="str">
        <f t="shared" si="31"/>
        <v>#REF!</v>
      </c>
      <c r="BN30" s="23" t="str">
        <f t="shared" si="32"/>
        <v>#REF!</v>
      </c>
      <c r="BO30" s="23" t="str">
        <f t="shared" si="33"/>
        <v>#REF!</v>
      </c>
      <c r="BP30" s="23" t="str">
        <f t="shared" si="34"/>
        <v>#REF!</v>
      </c>
      <c r="BQ30" s="23" t="str">
        <f t="shared" si="35"/>
        <v>#REF!</v>
      </c>
      <c r="BR30" s="23" t="str">
        <f t="shared" si="36"/>
        <v>#REF!</v>
      </c>
      <c r="BS30" s="23" t="str">
        <f t="shared" si="37"/>
        <v>#REF!</v>
      </c>
      <c r="BT30" s="23" t="str">
        <f t="shared" si="38"/>
        <v>#REF!</v>
      </c>
      <c r="BU30" s="23" t="str">
        <f t="shared" si="39"/>
        <v>#REF!</v>
      </c>
      <c r="BV30" s="23" t="str">
        <f t="shared" si="40"/>
        <v>#REF!</v>
      </c>
      <c r="BW30" s="23" t="str">
        <f t="shared" si="41"/>
        <v>#REF!</v>
      </c>
      <c r="BX30" s="23" t="str">
        <f t="shared" si="42"/>
        <v>#REF!</v>
      </c>
      <c r="BY30" s="23" t="str">
        <f t="shared" si="43"/>
        <v>#REF!</v>
      </c>
      <c r="BZ30" s="23" t="str">
        <f t="shared" si="44"/>
        <v>#REF!</v>
      </c>
      <c r="CA30" s="23" t="str">
        <f t="shared" si="45"/>
        <v>#REF!</v>
      </c>
      <c r="CB30" s="17"/>
      <c r="CC30" s="119"/>
    </row>
    <row r="31" ht="21.0" customHeight="1">
      <c r="A31" s="119"/>
      <c r="B31" s="90"/>
      <c r="C31" s="119"/>
      <c r="D31" s="332"/>
      <c r="E31" s="90"/>
      <c r="F31" s="92"/>
      <c r="G31" s="92"/>
      <c r="H31" s="119"/>
      <c r="I31" s="119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19"/>
      <c r="U31" s="119"/>
      <c r="V31" s="119"/>
      <c r="W31" s="119"/>
      <c r="X31" s="119"/>
      <c r="Y31" s="23"/>
      <c r="Z31" s="119"/>
      <c r="AA31" s="337"/>
      <c r="AB31" s="115"/>
      <c r="AC31" s="102"/>
      <c r="AD31" s="4"/>
      <c r="AE31" s="103"/>
      <c r="AF31" s="104"/>
      <c r="AG31" s="105"/>
      <c r="AH31" s="106"/>
      <c r="AI31" s="109"/>
      <c r="AJ31" s="111"/>
      <c r="AK31" s="338"/>
      <c r="AL31" s="339"/>
      <c r="AM31" s="340"/>
      <c r="AN31" s="101"/>
      <c r="AO31" s="445"/>
      <c r="AP31" s="101"/>
      <c r="AQ31" s="115"/>
      <c r="AR31" s="341"/>
      <c r="AS31" s="115"/>
      <c r="AT31" s="341"/>
      <c r="AU31" s="115"/>
      <c r="AV31" s="341"/>
      <c r="AW31" s="115"/>
      <c r="AX31" s="341"/>
      <c r="AY31" s="119"/>
      <c r="AZ31" s="23">
        <f t="shared" si="20"/>
        <v>0</v>
      </c>
      <c r="BA31" s="23">
        <f t="shared" si="21"/>
        <v>0</v>
      </c>
      <c r="BB31" s="23">
        <f t="shared" si="22"/>
        <v>0</v>
      </c>
      <c r="BC31" s="23">
        <f t="shared" si="23"/>
        <v>0</v>
      </c>
      <c r="BD31" s="23">
        <f t="shared" si="24"/>
        <v>0</v>
      </c>
      <c r="BE31" s="23">
        <f t="shared" si="25"/>
        <v>0</v>
      </c>
      <c r="BF31" s="23">
        <f t="shared" si="26"/>
        <v>0</v>
      </c>
      <c r="BG31" s="23">
        <f t="shared" si="27"/>
        <v>0</v>
      </c>
      <c r="BH31" s="17"/>
      <c r="BI31" s="17">
        <f t="shared" si="28"/>
        <v>0</v>
      </c>
      <c r="BJ31" s="17">
        <f t="shared" si="29"/>
        <v>0</v>
      </c>
      <c r="BK31" s="17"/>
      <c r="BL31" s="23" t="str">
        <f t="shared" si="30"/>
        <v>#REF!</v>
      </c>
      <c r="BM31" s="23" t="str">
        <f t="shared" si="31"/>
        <v>#REF!</v>
      </c>
      <c r="BN31" s="23" t="str">
        <f t="shared" si="32"/>
        <v>#REF!</v>
      </c>
      <c r="BO31" s="23" t="str">
        <f t="shared" si="33"/>
        <v>#REF!</v>
      </c>
      <c r="BP31" s="23" t="str">
        <f t="shared" si="34"/>
        <v>#REF!</v>
      </c>
      <c r="BQ31" s="23" t="str">
        <f t="shared" si="35"/>
        <v>#REF!</v>
      </c>
      <c r="BR31" s="23" t="str">
        <f t="shared" si="36"/>
        <v>#REF!</v>
      </c>
      <c r="BS31" s="23" t="str">
        <f t="shared" si="37"/>
        <v>#REF!</v>
      </c>
      <c r="BT31" s="23" t="str">
        <f t="shared" si="38"/>
        <v>#REF!</v>
      </c>
      <c r="BU31" s="23" t="str">
        <f t="shared" si="39"/>
        <v>#REF!</v>
      </c>
      <c r="BV31" s="23" t="str">
        <f t="shared" si="40"/>
        <v>#REF!</v>
      </c>
      <c r="BW31" s="23" t="str">
        <f t="shared" si="41"/>
        <v>#REF!</v>
      </c>
      <c r="BX31" s="23" t="str">
        <f t="shared" si="42"/>
        <v>#REF!</v>
      </c>
      <c r="BY31" s="23" t="str">
        <f t="shared" si="43"/>
        <v>#REF!</v>
      </c>
      <c r="BZ31" s="23" t="str">
        <f t="shared" si="44"/>
        <v>#REF!</v>
      </c>
      <c r="CA31" s="23" t="str">
        <f t="shared" si="45"/>
        <v>#REF!</v>
      </c>
      <c r="CB31" s="17"/>
      <c r="CC31" s="119"/>
    </row>
    <row r="32" ht="21.0" customHeight="1">
      <c r="A32" s="119"/>
      <c r="B32" s="90"/>
      <c r="C32" s="119"/>
      <c r="D32" s="332"/>
      <c r="E32" s="90"/>
      <c r="F32" s="92"/>
      <c r="G32" s="92"/>
      <c r="H32" s="119"/>
      <c r="I32" s="119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119"/>
      <c r="U32" s="119"/>
      <c r="V32" s="119"/>
      <c r="W32" s="119"/>
      <c r="X32" s="119"/>
      <c r="Y32" s="23"/>
      <c r="Z32" s="119"/>
      <c r="AA32" s="337"/>
      <c r="AB32" s="115"/>
      <c r="AC32" s="102"/>
      <c r="AD32" s="4"/>
      <c r="AE32" s="103"/>
      <c r="AF32" s="104"/>
      <c r="AG32" s="105"/>
      <c r="AH32" s="106"/>
      <c r="AI32" s="109"/>
      <c r="AJ32" s="111"/>
      <c r="AK32" s="338"/>
      <c r="AL32" s="339"/>
      <c r="AM32" s="340"/>
      <c r="AN32" s="101"/>
      <c r="AO32" s="445"/>
      <c r="AP32" s="101"/>
      <c r="AQ32" s="115"/>
      <c r="AR32" s="341"/>
      <c r="AS32" s="115"/>
      <c r="AT32" s="341"/>
      <c r="AU32" s="115"/>
      <c r="AV32" s="341"/>
      <c r="AW32" s="115"/>
      <c r="AX32" s="341"/>
      <c r="AY32" s="119"/>
      <c r="AZ32" s="23">
        <f t="shared" si="20"/>
        <v>0</v>
      </c>
      <c r="BA32" s="23">
        <f t="shared" si="21"/>
        <v>0</v>
      </c>
      <c r="BB32" s="23">
        <f t="shared" si="22"/>
        <v>0</v>
      </c>
      <c r="BC32" s="23">
        <f t="shared" si="23"/>
        <v>0</v>
      </c>
      <c r="BD32" s="23">
        <f t="shared" si="24"/>
        <v>0</v>
      </c>
      <c r="BE32" s="23">
        <f t="shared" si="25"/>
        <v>0</v>
      </c>
      <c r="BF32" s="23">
        <f t="shared" si="26"/>
        <v>0</v>
      </c>
      <c r="BG32" s="23">
        <f t="shared" si="27"/>
        <v>0</v>
      </c>
      <c r="BH32" s="23"/>
      <c r="BI32" s="17">
        <f t="shared" si="28"/>
        <v>0</v>
      </c>
      <c r="BJ32" s="17">
        <f t="shared" si="29"/>
        <v>0</v>
      </c>
      <c r="BK32" s="23"/>
      <c r="BL32" s="23" t="str">
        <f t="shared" si="30"/>
        <v>#REF!</v>
      </c>
      <c r="BM32" s="23" t="str">
        <f t="shared" si="31"/>
        <v>#REF!</v>
      </c>
      <c r="BN32" s="23" t="str">
        <f t="shared" si="32"/>
        <v>#REF!</v>
      </c>
      <c r="BO32" s="23" t="str">
        <f t="shared" si="33"/>
        <v>#REF!</v>
      </c>
      <c r="BP32" s="23" t="str">
        <f t="shared" si="34"/>
        <v>#REF!</v>
      </c>
      <c r="BQ32" s="23" t="str">
        <f t="shared" si="35"/>
        <v>#REF!</v>
      </c>
      <c r="BR32" s="23" t="str">
        <f t="shared" si="36"/>
        <v>#REF!</v>
      </c>
      <c r="BS32" s="23" t="str">
        <f t="shared" si="37"/>
        <v>#REF!</v>
      </c>
      <c r="BT32" s="23" t="str">
        <f t="shared" si="38"/>
        <v>#REF!</v>
      </c>
      <c r="BU32" s="23" t="str">
        <f t="shared" si="39"/>
        <v>#REF!</v>
      </c>
      <c r="BV32" s="23" t="str">
        <f t="shared" si="40"/>
        <v>#REF!</v>
      </c>
      <c r="BW32" s="23" t="str">
        <f t="shared" si="41"/>
        <v>#REF!</v>
      </c>
      <c r="BX32" s="23" t="str">
        <f t="shared" si="42"/>
        <v>#REF!</v>
      </c>
      <c r="BY32" s="23" t="str">
        <f t="shared" si="43"/>
        <v>#REF!</v>
      </c>
      <c r="BZ32" s="23" t="str">
        <f t="shared" si="44"/>
        <v>#REF!</v>
      </c>
      <c r="CA32" s="23" t="str">
        <f t="shared" si="45"/>
        <v>#REF!</v>
      </c>
      <c r="CB32" s="23"/>
      <c r="CC32" s="119"/>
    </row>
    <row r="33" ht="21.0" customHeight="1">
      <c r="A33" s="119"/>
      <c r="B33" s="90"/>
      <c r="C33" s="119"/>
      <c r="D33" s="332"/>
      <c r="E33" s="90"/>
      <c r="F33" s="92"/>
      <c r="G33" s="92"/>
      <c r="H33" s="119"/>
      <c r="I33" s="119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119"/>
      <c r="U33" s="119"/>
      <c r="V33" s="119"/>
      <c r="W33" s="119"/>
      <c r="X33" s="119"/>
      <c r="Y33" s="23"/>
      <c r="Z33" s="119"/>
      <c r="AA33" s="337"/>
      <c r="AB33" s="115"/>
      <c r="AC33" s="102"/>
      <c r="AD33" s="4"/>
      <c r="AE33" s="103"/>
      <c r="AF33" s="104"/>
      <c r="AG33" s="105"/>
      <c r="AH33" s="106"/>
      <c r="AI33" s="109"/>
      <c r="AJ33" s="111"/>
      <c r="AK33" s="338"/>
      <c r="AL33" s="339"/>
      <c r="AM33" s="340"/>
      <c r="AN33" s="101"/>
      <c r="AO33" s="445"/>
      <c r="AP33" s="101"/>
      <c r="AQ33" s="115"/>
      <c r="AR33" s="341"/>
      <c r="AS33" s="115"/>
      <c r="AT33" s="341"/>
      <c r="AU33" s="115"/>
      <c r="AV33" s="341"/>
      <c r="AW33" s="115"/>
      <c r="AX33" s="341"/>
      <c r="AY33" s="119"/>
      <c r="AZ33" s="23">
        <f t="shared" si="20"/>
        <v>0</v>
      </c>
      <c r="BA33" s="23">
        <f t="shared" si="21"/>
        <v>0</v>
      </c>
      <c r="BB33" s="23">
        <f t="shared" si="22"/>
        <v>0</v>
      </c>
      <c r="BC33" s="23">
        <f t="shared" si="23"/>
        <v>0</v>
      </c>
      <c r="BD33" s="23">
        <f t="shared" si="24"/>
        <v>0</v>
      </c>
      <c r="BE33" s="23">
        <f t="shared" si="25"/>
        <v>0</v>
      </c>
      <c r="BF33" s="23">
        <f t="shared" si="26"/>
        <v>0</v>
      </c>
      <c r="BG33" s="23">
        <f t="shared" si="27"/>
        <v>0</v>
      </c>
      <c r="BH33" s="23"/>
      <c r="BI33" s="17">
        <f t="shared" si="28"/>
        <v>0</v>
      </c>
      <c r="BJ33" s="17">
        <f t="shared" si="29"/>
        <v>0</v>
      </c>
      <c r="BK33" s="23"/>
      <c r="BL33" s="23" t="str">
        <f t="shared" si="30"/>
        <v>#REF!</v>
      </c>
      <c r="BM33" s="23" t="str">
        <f t="shared" si="31"/>
        <v>#REF!</v>
      </c>
      <c r="BN33" s="23" t="str">
        <f t="shared" si="32"/>
        <v>#REF!</v>
      </c>
      <c r="BO33" s="23" t="str">
        <f t="shared" si="33"/>
        <v>#REF!</v>
      </c>
      <c r="BP33" s="23" t="str">
        <f t="shared" si="34"/>
        <v>#REF!</v>
      </c>
      <c r="BQ33" s="23" t="str">
        <f t="shared" si="35"/>
        <v>#REF!</v>
      </c>
      <c r="BR33" s="23" t="str">
        <f t="shared" si="36"/>
        <v>#REF!</v>
      </c>
      <c r="BS33" s="23" t="str">
        <f t="shared" si="37"/>
        <v>#REF!</v>
      </c>
      <c r="BT33" s="23" t="str">
        <f t="shared" si="38"/>
        <v>#REF!</v>
      </c>
      <c r="BU33" s="23" t="str">
        <f t="shared" si="39"/>
        <v>#REF!</v>
      </c>
      <c r="BV33" s="23" t="str">
        <f t="shared" si="40"/>
        <v>#REF!</v>
      </c>
      <c r="BW33" s="23" t="str">
        <f t="shared" si="41"/>
        <v>#REF!</v>
      </c>
      <c r="BX33" s="23" t="str">
        <f t="shared" si="42"/>
        <v>#REF!</v>
      </c>
      <c r="BY33" s="23" t="str">
        <f t="shared" si="43"/>
        <v>#REF!</v>
      </c>
      <c r="BZ33" s="23" t="str">
        <f t="shared" si="44"/>
        <v>#REF!</v>
      </c>
      <c r="CA33" s="23" t="str">
        <f t="shared" si="45"/>
        <v>#REF!</v>
      </c>
      <c r="CB33" s="23"/>
      <c r="CC33" s="119"/>
    </row>
    <row r="34" ht="21.0" customHeight="1">
      <c r="A34" s="119"/>
      <c r="B34" s="90"/>
      <c r="C34" s="119"/>
      <c r="D34" s="332"/>
      <c r="E34" s="90"/>
      <c r="F34" s="92"/>
      <c r="G34" s="92"/>
      <c r="H34" s="119"/>
      <c r="I34" s="119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119"/>
      <c r="U34" s="119"/>
      <c r="V34" s="119"/>
      <c r="W34" s="119"/>
      <c r="X34" s="119"/>
      <c r="Y34" s="23"/>
      <c r="Z34" s="119"/>
      <c r="AA34" s="337"/>
      <c r="AB34" s="115"/>
      <c r="AC34" s="102"/>
      <c r="AD34" s="4"/>
      <c r="AE34" s="103"/>
      <c r="AF34" s="104"/>
      <c r="AG34" s="105"/>
      <c r="AH34" s="106"/>
      <c r="AI34" s="109"/>
      <c r="AJ34" s="111"/>
      <c r="AK34" s="338"/>
      <c r="AL34" s="339"/>
      <c r="AM34" s="340"/>
      <c r="AN34" s="101"/>
      <c r="AO34" s="445"/>
      <c r="AP34" s="101"/>
      <c r="AQ34" s="115"/>
      <c r="AR34" s="341"/>
      <c r="AS34" s="115"/>
      <c r="AT34" s="341"/>
      <c r="AU34" s="115"/>
      <c r="AV34" s="341"/>
      <c r="AW34" s="115"/>
      <c r="AX34" s="341"/>
      <c r="AY34" s="119"/>
      <c r="AZ34" s="23">
        <f t="shared" si="20"/>
        <v>0</v>
      </c>
      <c r="BA34" s="23">
        <f t="shared" si="21"/>
        <v>0</v>
      </c>
      <c r="BB34" s="23">
        <f t="shared" si="22"/>
        <v>0</v>
      </c>
      <c r="BC34" s="23">
        <f t="shared" si="23"/>
        <v>0</v>
      </c>
      <c r="BD34" s="23">
        <f t="shared" si="24"/>
        <v>0</v>
      </c>
      <c r="BE34" s="23">
        <f t="shared" si="25"/>
        <v>0</v>
      </c>
      <c r="BF34" s="23">
        <f t="shared" si="26"/>
        <v>0</v>
      </c>
      <c r="BG34" s="23">
        <f t="shared" si="27"/>
        <v>0</v>
      </c>
      <c r="BH34" s="17"/>
      <c r="BI34" s="17">
        <f t="shared" si="28"/>
        <v>0</v>
      </c>
      <c r="BJ34" s="17">
        <f t="shared" si="29"/>
        <v>0</v>
      </c>
      <c r="BK34" s="17"/>
      <c r="BL34" s="23" t="str">
        <f t="shared" si="30"/>
        <v>#REF!</v>
      </c>
      <c r="BM34" s="23" t="str">
        <f t="shared" si="31"/>
        <v>#REF!</v>
      </c>
      <c r="BN34" s="23" t="str">
        <f t="shared" si="32"/>
        <v>#REF!</v>
      </c>
      <c r="BO34" s="23" t="str">
        <f t="shared" si="33"/>
        <v>#REF!</v>
      </c>
      <c r="BP34" s="23" t="str">
        <f t="shared" si="34"/>
        <v>#REF!</v>
      </c>
      <c r="BQ34" s="23" t="str">
        <f t="shared" si="35"/>
        <v>#REF!</v>
      </c>
      <c r="BR34" s="23" t="str">
        <f t="shared" si="36"/>
        <v>#REF!</v>
      </c>
      <c r="BS34" s="23" t="str">
        <f t="shared" si="37"/>
        <v>#REF!</v>
      </c>
      <c r="BT34" s="23" t="str">
        <f t="shared" si="38"/>
        <v>#REF!</v>
      </c>
      <c r="BU34" s="23" t="str">
        <f t="shared" si="39"/>
        <v>#REF!</v>
      </c>
      <c r="BV34" s="23" t="str">
        <f t="shared" si="40"/>
        <v>#REF!</v>
      </c>
      <c r="BW34" s="23" t="str">
        <f t="shared" si="41"/>
        <v>#REF!</v>
      </c>
      <c r="BX34" s="23" t="str">
        <f t="shared" si="42"/>
        <v>#REF!</v>
      </c>
      <c r="BY34" s="23" t="str">
        <f t="shared" si="43"/>
        <v>#REF!</v>
      </c>
      <c r="BZ34" s="23" t="str">
        <f t="shared" si="44"/>
        <v>#REF!</v>
      </c>
      <c r="CA34" s="23" t="str">
        <f t="shared" si="45"/>
        <v>#REF!</v>
      </c>
      <c r="CB34" s="17"/>
      <c r="CC34" s="119"/>
    </row>
    <row r="35" ht="21.0" customHeight="1">
      <c r="A35" s="119"/>
      <c r="B35" s="90"/>
      <c r="C35" s="119"/>
      <c r="D35" s="332"/>
      <c r="E35" s="90"/>
      <c r="F35" s="92"/>
      <c r="G35" s="92"/>
      <c r="H35" s="119"/>
      <c r="I35" s="119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119"/>
      <c r="U35" s="119"/>
      <c r="V35" s="119"/>
      <c r="W35" s="119"/>
      <c r="X35" s="119"/>
      <c r="Y35" s="23"/>
      <c r="Z35" s="119"/>
      <c r="AA35" s="337"/>
      <c r="AB35" s="115"/>
      <c r="AC35" s="102"/>
      <c r="AD35" s="4"/>
      <c r="AE35" s="103"/>
      <c r="AF35" s="104"/>
      <c r="AG35" s="105"/>
      <c r="AH35" s="106"/>
      <c r="AI35" s="109"/>
      <c r="AJ35" s="111"/>
      <c r="AK35" s="338"/>
      <c r="AL35" s="339"/>
      <c r="AM35" s="340"/>
      <c r="AN35" s="101"/>
      <c r="AO35" s="445"/>
      <c r="AP35" s="101"/>
      <c r="AQ35" s="115"/>
      <c r="AR35" s="341"/>
      <c r="AS35" s="115"/>
      <c r="AT35" s="341"/>
      <c r="AU35" s="115"/>
      <c r="AV35" s="341"/>
      <c r="AW35" s="115"/>
      <c r="AX35" s="341"/>
      <c r="AY35" s="119"/>
      <c r="AZ35" s="23">
        <f t="shared" si="20"/>
        <v>0</v>
      </c>
      <c r="BA35" s="23">
        <f t="shared" si="21"/>
        <v>0</v>
      </c>
      <c r="BB35" s="23">
        <f t="shared" si="22"/>
        <v>0</v>
      </c>
      <c r="BC35" s="23">
        <f t="shared" si="23"/>
        <v>0</v>
      </c>
      <c r="BD35" s="23">
        <f t="shared" si="24"/>
        <v>0</v>
      </c>
      <c r="BE35" s="23">
        <f t="shared" si="25"/>
        <v>0</v>
      </c>
      <c r="BF35" s="23">
        <f t="shared" si="26"/>
        <v>0</v>
      </c>
      <c r="BG35" s="23">
        <f t="shared" si="27"/>
        <v>0</v>
      </c>
      <c r="BH35" s="17"/>
      <c r="BI35" s="17">
        <f t="shared" si="28"/>
        <v>0</v>
      </c>
      <c r="BJ35" s="17">
        <f t="shared" si="29"/>
        <v>0</v>
      </c>
      <c r="BK35" s="17"/>
      <c r="BL35" s="23">
        <f>IF(B35="sloper",IF(SUM(G35:T35)&gt;0,SUM(G35:T35),0),0)*E35</f>
        <v>0</v>
      </c>
      <c r="BM35" s="23">
        <f>IF(B35="footholds",IF(SUM(G35:T35)&gt;0,SUM(G35:T35),0),0)*E35</f>
        <v>0</v>
      </c>
      <c r="BN35" s="23">
        <f>IF(B35="micros",IF(SUM(G35:T35)&gt;0,SUM(G35:T35),0),0)*E35</f>
        <v>0</v>
      </c>
      <c r="BO35" s="23">
        <f>IF(B35="jug",IF(SUM(G35:T35)&gt;0,SUM(G35:T35),0),0)*E35</f>
        <v>0</v>
      </c>
      <c r="BP35" s="23">
        <f>IF(B35="ledge",IF(SUM(G35:T35)&gt;0,SUM(G35:T35),0),0)*E35</f>
        <v>0</v>
      </c>
      <c r="BQ35" s="23">
        <f>IF(B35="edge",IF(SUM(G35:T35)&gt;0,SUM(G35:T35),0),0)*E35</f>
        <v>0</v>
      </c>
      <c r="BR35" s="23">
        <f>IF(B35="crimp",IF(SUM(G35:T35)&gt;0,SUM(G35:T35),0),0)*E35</f>
        <v>0</v>
      </c>
      <c r="BS35" s="23">
        <f>IF(B35="incut",IF(SUM(G35:T35)&gt;0,SUM(G35:T35),0),0)*E35</f>
        <v>0</v>
      </c>
      <c r="BT35" s="23">
        <f>IF(B35="dish",IF(SUM(G35:T35)&gt;0,SUM(G35:T35),0),0)*E35</f>
        <v>0</v>
      </c>
      <c r="BU35" s="23">
        <f>IF(B35="pinch",IF(SUM(G35:T35)&gt;0,SUM(G35:T35),0),0)*E35</f>
        <v>0</v>
      </c>
      <c r="BV35" s="23">
        <f>IF(B35="pocket",IF(SUM(G35:T35)&gt;0,SUM(G35:T35),0),0)*E35</f>
        <v>0</v>
      </c>
      <c r="BW35" s="23">
        <f>IF(B35="insert",IF(SUM(G35:T35)&gt;0,SUM(G35:T35),0),0)*E35</f>
        <v>0</v>
      </c>
      <c r="BX35" s="23">
        <f>IF(B35="feature",IF(SUM(G35:T35)&gt;0,SUM(G35:T35),0),0)*E35</f>
        <v>0</v>
      </c>
      <c r="BY35" s="23">
        <f>IF(B35="scoop",IF(SUM(G35:T35)&gt;0,SUM(G35:T35),0),0)*E35</f>
        <v>0</v>
      </c>
      <c r="BZ35" s="23">
        <f>IF(B35="positive",IF(SUM(G35:T35)&gt;0,SUM(G35:T35),0),0)*E35</f>
        <v>0</v>
      </c>
      <c r="CA35" s="23">
        <f>IF(B35="various",IF(SUM(G35:T35)&gt;0,SUM(G35:T35),0),0)*E35</f>
        <v>0</v>
      </c>
      <c r="CB35" s="17"/>
      <c r="CC35" s="119"/>
    </row>
    <row r="36" ht="21.0" customHeight="1">
      <c r="A36" s="119"/>
      <c r="B36" s="90"/>
      <c r="C36" s="119"/>
      <c r="D36" s="332"/>
      <c r="E36" s="90"/>
      <c r="F36" s="92"/>
      <c r="G36" s="92"/>
      <c r="H36" s="119"/>
      <c r="I36" s="119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119"/>
      <c r="U36" s="119"/>
      <c r="V36" s="119"/>
      <c r="W36" s="119"/>
      <c r="X36" s="119"/>
      <c r="Y36" s="23"/>
      <c r="Z36" s="119"/>
      <c r="AA36" s="337"/>
      <c r="AB36" s="115"/>
      <c r="AC36" s="102"/>
      <c r="AD36" s="4"/>
      <c r="AE36" s="103"/>
      <c r="AF36" s="104"/>
      <c r="AG36" s="105"/>
      <c r="AH36" s="106"/>
      <c r="AI36" s="109"/>
      <c r="AJ36" s="111"/>
      <c r="AK36" s="338"/>
      <c r="AL36" s="339"/>
      <c r="AM36" s="340"/>
      <c r="AN36" s="101"/>
      <c r="AO36" s="445"/>
      <c r="AP36" s="101"/>
      <c r="AQ36" s="115"/>
      <c r="AR36" s="341"/>
      <c r="AS36" s="115"/>
      <c r="AT36" s="341"/>
      <c r="AU36" s="115"/>
      <c r="AV36" s="341"/>
      <c r="AW36" s="115"/>
      <c r="AX36" s="341"/>
      <c r="AY36" s="119"/>
      <c r="CC36" s="119"/>
    </row>
    <row r="37" ht="21.0" customHeight="1">
      <c r="A37" s="119"/>
      <c r="B37" s="90"/>
      <c r="C37" s="119"/>
      <c r="D37" s="332"/>
      <c r="E37" s="90"/>
      <c r="F37" s="92"/>
      <c r="G37" s="92"/>
      <c r="H37" s="119"/>
      <c r="I37" s="119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119"/>
      <c r="U37" s="119"/>
      <c r="V37" s="119"/>
      <c r="W37" s="119"/>
      <c r="X37" s="119"/>
      <c r="Y37" s="23"/>
      <c r="Z37" s="119"/>
      <c r="AA37" s="337"/>
      <c r="AB37" s="115"/>
      <c r="AC37" s="102"/>
      <c r="AD37" s="4"/>
      <c r="AE37" s="103"/>
      <c r="AF37" s="104"/>
      <c r="AG37" s="105"/>
      <c r="AH37" s="106"/>
      <c r="AI37" s="109"/>
      <c r="AJ37" s="111"/>
      <c r="AK37" s="338"/>
      <c r="AL37" s="339"/>
      <c r="AM37" s="340"/>
      <c r="AN37" s="101"/>
      <c r="AO37" s="445"/>
      <c r="AP37" s="101"/>
      <c r="AQ37" s="115"/>
      <c r="AR37" s="341"/>
      <c r="AS37" s="115"/>
      <c r="AT37" s="341"/>
      <c r="AU37" s="115"/>
      <c r="AV37" s="341"/>
      <c r="AW37" s="115"/>
      <c r="AX37" s="341"/>
      <c r="AY37" s="119"/>
      <c r="CC37" s="119"/>
    </row>
    <row r="38" ht="21.0" customHeight="1">
      <c r="A38" s="119"/>
      <c r="B38" s="90"/>
      <c r="C38" s="119"/>
      <c r="D38" s="332"/>
      <c r="E38" s="90"/>
      <c r="F38" s="92"/>
      <c r="G38" s="92"/>
      <c r="H38" s="119"/>
      <c r="I38" s="119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119"/>
      <c r="U38" s="119"/>
      <c r="V38" s="119"/>
      <c r="W38" s="119"/>
      <c r="X38" s="119"/>
      <c r="Y38" s="23"/>
      <c r="Z38" s="119"/>
      <c r="AA38" s="337"/>
      <c r="AB38" s="115"/>
      <c r="AC38" s="102"/>
      <c r="AD38" s="4"/>
      <c r="AE38" s="103"/>
      <c r="AF38" s="104"/>
      <c r="AG38" s="105"/>
      <c r="AH38" s="106"/>
      <c r="AI38" s="109"/>
      <c r="AJ38" s="111"/>
      <c r="AK38" s="338"/>
      <c r="AL38" s="339"/>
      <c r="AM38" s="340"/>
      <c r="AN38" s="101"/>
      <c r="AO38" s="445"/>
      <c r="AP38" s="101"/>
      <c r="AQ38" s="115"/>
      <c r="AR38" s="341"/>
      <c r="AS38" s="115"/>
      <c r="AT38" s="341"/>
      <c r="AU38" s="115"/>
      <c r="AV38" s="341"/>
      <c r="AW38" s="115"/>
      <c r="AX38" s="341"/>
      <c r="AY38" s="119"/>
      <c r="CC38" s="119"/>
    </row>
    <row r="39" ht="21.0" customHeight="1">
      <c r="A39" s="119"/>
      <c r="B39" s="90"/>
      <c r="C39" s="119"/>
      <c r="D39" s="332"/>
      <c r="E39" s="90"/>
      <c r="F39" s="92"/>
      <c r="G39" s="92"/>
      <c r="H39" s="119"/>
      <c r="I39" s="119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119"/>
      <c r="U39" s="119"/>
      <c r="V39" s="119"/>
      <c r="W39" s="119"/>
      <c r="X39" s="119"/>
      <c r="Y39" s="23"/>
      <c r="Z39" s="119"/>
      <c r="AA39" s="337"/>
      <c r="AB39" s="115"/>
      <c r="AC39" s="102"/>
      <c r="AD39" s="4"/>
      <c r="AE39" s="103"/>
      <c r="AF39" s="104"/>
      <c r="AG39" s="105"/>
      <c r="AH39" s="106"/>
      <c r="AI39" s="109"/>
      <c r="AJ39" s="111"/>
      <c r="AK39" s="338"/>
      <c r="AL39" s="339"/>
      <c r="AM39" s="340"/>
      <c r="AN39" s="101"/>
      <c r="AO39" s="445"/>
      <c r="AP39" s="101"/>
      <c r="AQ39" s="115"/>
      <c r="AR39" s="341"/>
      <c r="AS39" s="115"/>
      <c r="AT39" s="341"/>
      <c r="AU39" s="115"/>
      <c r="AV39" s="341"/>
      <c r="AW39" s="115"/>
      <c r="AX39" s="341"/>
      <c r="AY39" s="119"/>
      <c r="CC39" s="119"/>
    </row>
    <row r="40" ht="21.0" customHeight="1">
      <c r="A40" s="119"/>
      <c r="B40" s="90"/>
      <c r="C40" s="119"/>
      <c r="D40" s="332"/>
      <c r="E40" s="90"/>
      <c r="F40" s="92"/>
      <c r="G40" s="92"/>
      <c r="H40" s="119"/>
      <c r="I40" s="119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119"/>
      <c r="U40" s="119"/>
      <c r="V40" s="119"/>
      <c r="W40" s="119"/>
      <c r="X40" s="119"/>
      <c r="Y40" s="23"/>
      <c r="Z40" s="119"/>
      <c r="AA40" s="337"/>
      <c r="AB40" s="115"/>
      <c r="AC40" s="102"/>
      <c r="AD40" s="4"/>
      <c r="AE40" s="103"/>
      <c r="AF40" s="104"/>
      <c r="AG40" s="105"/>
      <c r="AH40" s="106"/>
      <c r="AI40" s="109"/>
      <c r="AJ40" s="111"/>
      <c r="AK40" s="338"/>
      <c r="AL40" s="339"/>
      <c r="AM40" s="340"/>
      <c r="AN40" s="101"/>
      <c r="AO40" s="445"/>
      <c r="AP40" s="101"/>
      <c r="AQ40" s="115"/>
      <c r="AR40" s="341"/>
      <c r="AS40" s="115"/>
      <c r="AT40" s="341"/>
      <c r="AU40" s="115"/>
      <c r="AV40" s="341"/>
      <c r="AW40" s="115"/>
      <c r="AX40" s="341"/>
      <c r="AY40" s="119"/>
      <c r="CC40" s="119"/>
    </row>
    <row r="41" ht="21.0" customHeight="1">
      <c r="A41" s="119"/>
      <c r="B41" s="90"/>
      <c r="C41" s="119"/>
      <c r="D41" s="332"/>
      <c r="E41" s="90"/>
      <c r="F41" s="92"/>
      <c r="G41" s="92"/>
      <c r="H41" s="119"/>
      <c r="I41" s="119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119"/>
      <c r="U41" s="119"/>
      <c r="V41" s="119"/>
      <c r="W41" s="119"/>
      <c r="X41" s="119"/>
      <c r="Y41" s="23"/>
      <c r="Z41" s="119"/>
      <c r="AA41" s="337"/>
      <c r="AB41" s="115"/>
      <c r="AC41" s="102"/>
      <c r="AD41" s="4"/>
      <c r="AE41" s="103"/>
      <c r="AF41" s="104"/>
      <c r="AG41" s="105"/>
      <c r="AH41" s="106"/>
      <c r="AI41" s="109"/>
      <c r="AJ41" s="111"/>
      <c r="AK41" s="338"/>
      <c r="AL41" s="339"/>
      <c r="AM41" s="340"/>
      <c r="AN41" s="101"/>
      <c r="AO41" s="445"/>
      <c r="AP41" s="101"/>
      <c r="AQ41" s="115"/>
      <c r="AR41" s="341"/>
      <c r="AS41" s="115"/>
      <c r="AT41" s="341"/>
      <c r="AU41" s="115"/>
      <c r="AV41" s="341"/>
      <c r="AW41" s="115"/>
      <c r="AX41" s="341"/>
      <c r="AY41" s="119"/>
      <c r="CC41" s="119"/>
    </row>
    <row r="42" ht="21.0" customHeight="1">
      <c r="A42" s="119"/>
      <c r="B42" s="90"/>
      <c r="C42" s="119"/>
      <c r="D42" s="332"/>
      <c r="E42" s="90"/>
      <c r="F42" s="92"/>
      <c r="G42" s="92"/>
      <c r="H42" s="119"/>
      <c r="I42" s="119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19"/>
      <c r="U42" s="119"/>
      <c r="V42" s="119"/>
      <c r="W42" s="119"/>
      <c r="X42" s="119"/>
      <c r="Y42" s="23"/>
      <c r="Z42" s="119"/>
      <c r="AA42" s="337"/>
      <c r="AB42" s="115"/>
      <c r="AC42" s="102"/>
      <c r="AD42" s="4"/>
      <c r="AE42" s="103"/>
      <c r="AF42" s="104"/>
      <c r="AG42" s="105"/>
      <c r="AH42" s="106"/>
      <c r="AI42" s="109"/>
      <c r="AJ42" s="111"/>
      <c r="AK42" s="338"/>
      <c r="AL42" s="339"/>
      <c r="AM42" s="340"/>
      <c r="AN42" s="101"/>
      <c r="AO42" s="445"/>
      <c r="AP42" s="101"/>
      <c r="AQ42" s="115"/>
      <c r="AR42" s="341"/>
      <c r="AS42" s="115"/>
      <c r="AT42" s="341"/>
      <c r="AU42" s="115"/>
      <c r="AV42" s="341"/>
      <c r="AW42" s="115"/>
      <c r="AX42" s="341"/>
      <c r="AY42" s="119"/>
      <c r="CC42" s="119"/>
    </row>
    <row r="43" ht="21.0" customHeight="1">
      <c r="A43" s="119"/>
      <c r="B43" s="90"/>
      <c r="C43" s="119"/>
      <c r="D43" s="332"/>
      <c r="E43" s="90"/>
      <c r="F43" s="92"/>
      <c r="G43" s="92"/>
      <c r="H43" s="119"/>
      <c r="I43" s="119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119"/>
      <c r="U43" s="119"/>
      <c r="V43" s="119"/>
      <c r="W43" s="119"/>
      <c r="X43" s="119"/>
      <c r="Y43" s="23"/>
      <c r="Z43" s="119"/>
      <c r="AA43" s="337"/>
      <c r="AB43" s="115"/>
      <c r="AC43" s="102"/>
      <c r="AD43" s="4"/>
      <c r="AE43" s="103"/>
      <c r="AF43" s="104"/>
      <c r="AG43" s="105"/>
      <c r="AH43" s="106"/>
      <c r="AI43" s="109"/>
      <c r="AJ43" s="111"/>
      <c r="AK43" s="338"/>
      <c r="AL43" s="339"/>
      <c r="AM43" s="340"/>
      <c r="AN43" s="101"/>
      <c r="AO43" s="445"/>
      <c r="AP43" s="101"/>
      <c r="AQ43" s="115"/>
      <c r="AR43" s="341"/>
      <c r="AS43" s="115"/>
      <c r="AT43" s="341"/>
      <c r="AU43" s="115"/>
      <c r="AV43" s="341"/>
      <c r="AW43" s="115"/>
      <c r="AX43" s="341"/>
      <c r="AY43" s="119"/>
      <c r="CC43" s="119"/>
    </row>
    <row r="44" ht="21.0" customHeight="1">
      <c r="A44" s="119"/>
      <c r="B44" s="90"/>
      <c r="C44" s="119"/>
      <c r="D44" s="332"/>
      <c r="E44" s="90"/>
      <c r="F44" s="92"/>
      <c r="G44" s="92"/>
      <c r="H44" s="119"/>
      <c r="I44" s="119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119"/>
      <c r="U44" s="119"/>
      <c r="V44" s="119"/>
      <c r="W44" s="119"/>
      <c r="X44" s="119"/>
      <c r="Y44" s="23"/>
      <c r="Z44" s="119"/>
      <c r="AA44" s="337"/>
      <c r="AB44" s="115"/>
      <c r="AC44" s="102"/>
      <c r="AD44" s="4"/>
      <c r="AE44" s="103"/>
      <c r="AF44" s="104"/>
      <c r="AG44" s="105"/>
      <c r="AH44" s="106"/>
      <c r="AI44" s="109"/>
      <c r="AJ44" s="111"/>
      <c r="AK44" s="338"/>
      <c r="AL44" s="339"/>
      <c r="AM44" s="340"/>
      <c r="AN44" s="101"/>
      <c r="AO44" s="445"/>
      <c r="AP44" s="101"/>
      <c r="AQ44" s="115"/>
      <c r="AR44" s="341"/>
      <c r="AS44" s="115"/>
      <c r="AT44" s="341"/>
      <c r="AU44" s="115"/>
      <c r="AV44" s="341"/>
      <c r="AW44" s="115"/>
      <c r="AX44" s="341"/>
      <c r="AY44" s="119"/>
      <c r="CC44" s="119"/>
    </row>
    <row r="45" ht="21.0" customHeight="1">
      <c r="A45" s="119"/>
      <c r="B45" s="90"/>
      <c r="C45" s="119"/>
      <c r="D45" s="332"/>
      <c r="E45" s="90"/>
      <c r="F45" s="92"/>
      <c r="G45" s="92"/>
      <c r="H45" s="119"/>
      <c r="I45" s="119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119"/>
      <c r="U45" s="119"/>
      <c r="V45" s="119"/>
      <c r="W45" s="119"/>
      <c r="X45" s="119"/>
      <c r="Y45" s="23"/>
      <c r="Z45" s="119"/>
      <c r="AA45" s="337"/>
      <c r="AB45" s="115"/>
      <c r="AC45" s="102"/>
      <c r="AD45" s="4"/>
      <c r="AE45" s="103"/>
      <c r="AF45" s="104"/>
      <c r="AG45" s="105"/>
      <c r="AH45" s="106"/>
      <c r="AI45" s="109"/>
      <c r="AJ45" s="111"/>
      <c r="AK45" s="338"/>
      <c r="AL45" s="339"/>
      <c r="AM45" s="340"/>
      <c r="AN45" s="101"/>
      <c r="AO45" s="445"/>
      <c r="AP45" s="101"/>
      <c r="AQ45" s="115"/>
      <c r="AR45" s="341"/>
      <c r="AS45" s="115"/>
      <c r="AT45" s="341"/>
      <c r="AU45" s="115"/>
      <c r="AV45" s="341"/>
      <c r="AW45" s="115"/>
      <c r="AX45" s="341"/>
      <c r="AY45" s="119"/>
      <c r="CC45" s="119"/>
    </row>
    <row r="46" ht="21.0" customHeight="1">
      <c r="A46" s="119"/>
      <c r="B46" s="90"/>
      <c r="C46" s="119"/>
      <c r="D46" s="332"/>
      <c r="E46" s="90"/>
      <c r="F46" s="92"/>
      <c r="G46" s="92"/>
      <c r="H46" s="119"/>
      <c r="I46" s="119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119"/>
      <c r="U46" s="119"/>
      <c r="V46" s="119"/>
      <c r="W46" s="119"/>
      <c r="X46" s="119"/>
      <c r="Y46" s="23"/>
      <c r="Z46" s="119"/>
      <c r="AA46" s="337"/>
      <c r="AB46" s="115"/>
      <c r="AC46" s="102"/>
      <c r="AD46" s="4"/>
      <c r="AE46" s="103"/>
      <c r="AF46" s="104"/>
      <c r="AG46" s="105"/>
      <c r="AH46" s="106"/>
      <c r="AI46" s="109"/>
      <c r="AJ46" s="111"/>
      <c r="AK46" s="338"/>
      <c r="AL46" s="339"/>
      <c r="AM46" s="340"/>
      <c r="AN46" s="101"/>
      <c r="AO46" s="445"/>
      <c r="AP46" s="101"/>
      <c r="AQ46" s="115"/>
      <c r="AR46" s="341"/>
      <c r="AS46" s="115"/>
      <c r="AT46" s="341"/>
      <c r="AU46" s="115"/>
      <c r="AV46" s="341"/>
      <c r="AW46" s="115"/>
      <c r="AX46" s="341"/>
      <c r="AY46" s="119"/>
      <c r="CC46" s="119"/>
    </row>
    <row r="47" ht="21.0" customHeight="1">
      <c r="A47" s="119"/>
      <c r="B47" s="90"/>
      <c r="C47" s="119"/>
      <c r="D47" s="332"/>
      <c r="E47" s="90"/>
      <c r="F47" s="92"/>
      <c r="G47" s="92"/>
      <c r="H47" s="119"/>
      <c r="I47" s="119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119"/>
      <c r="U47" s="119"/>
      <c r="V47" s="119"/>
      <c r="W47" s="119"/>
      <c r="X47" s="119"/>
      <c r="Y47" s="23"/>
      <c r="Z47" s="119"/>
      <c r="AA47" s="337"/>
      <c r="AB47" s="115"/>
      <c r="AC47" s="102"/>
      <c r="AD47" s="4"/>
      <c r="AE47" s="103"/>
      <c r="AF47" s="104"/>
      <c r="AG47" s="105"/>
      <c r="AH47" s="106"/>
      <c r="AI47" s="109"/>
      <c r="AJ47" s="111"/>
      <c r="AK47" s="338"/>
      <c r="AL47" s="339"/>
      <c r="AM47" s="340"/>
      <c r="AN47" s="101"/>
      <c r="AO47" s="445"/>
      <c r="AP47" s="101"/>
      <c r="AQ47" s="115"/>
      <c r="AR47" s="341"/>
      <c r="AS47" s="115"/>
      <c r="AT47" s="341"/>
      <c r="AU47" s="115"/>
      <c r="AV47" s="341"/>
      <c r="AW47" s="115"/>
      <c r="AX47" s="341"/>
      <c r="AY47" s="119"/>
      <c r="CC47" s="119"/>
    </row>
    <row r="48" ht="21.0" customHeight="1">
      <c r="A48" s="119"/>
      <c r="B48" s="90"/>
      <c r="C48" s="119"/>
      <c r="D48" s="332"/>
      <c r="E48" s="90"/>
      <c r="F48" s="92"/>
      <c r="G48" s="92"/>
      <c r="H48" s="119"/>
      <c r="I48" s="119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119"/>
      <c r="U48" s="119"/>
      <c r="V48" s="119"/>
      <c r="W48" s="119"/>
      <c r="X48" s="119"/>
      <c r="Y48" s="23"/>
      <c r="Z48" s="119"/>
      <c r="AA48" s="337"/>
      <c r="AB48" s="115"/>
      <c r="AC48" s="102"/>
      <c r="AD48" s="4"/>
      <c r="AE48" s="103"/>
      <c r="AF48" s="104"/>
      <c r="AG48" s="105"/>
      <c r="AH48" s="106"/>
      <c r="AI48" s="109"/>
      <c r="AJ48" s="111"/>
      <c r="AK48" s="338"/>
      <c r="AL48" s="339"/>
      <c r="AM48" s="340"/>
      <c r="AN48" s="101"/>
      <c r="AO48" s="445"/>
      <c r="AP48" s="101"/>
      <c r="AQ48" s="115"/>
      <c r="AR48" s="341"/>
      <c r="AS48" s="115"/>
      <c r="AT48" s="341"/>
      <c r="AU48" s="115"/>
      <c r="AV48" s="341"/>
      <c r="AW48" s="115"/>
      <c r="AX48" s="341"/>
      <c r="AY48" s="119"/>
      <c r="CC48" s="119"/>
    </row>
    <row r="49" ht="21.0" customHeight="1">
      <c r="A49" s="119"/>
      <c r="B49" s="90"/>
      <c r="C49" s="119"/>
      <c r="D49" s="332"/>
      <c r="E49" s="90"/>
      <c r="F49" s="92"/>
      <c r="G49" s="92"/>
      <c r="H49" s="119"/>
      <c r="I49" s="119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119"/>
      <c r="U49" s="119"/>
      <c r="V49" s="119"/>
      <c r="W49" s="119"/>
      <c r="X49" s="119"/>
      <c r="Y49" s="23"/>
      <c r="Z49" s="119"/>
      <c r="AA49" s="337"/>
      <c r="AB49" s="115"/>
      <c r="AC49" s="102"/>
      <c r="AD49" s="4"/>
      <c r="AE49" s="103"/>
      <c r="AF49" s="104"/>
      <c r="AG49" s="105"/>
      <c r="AH49" s="106"/>
      <c r="AI49" s="109"/>
      <c r="AJ49" s="111"/>
      <c r="AK49" s="338"/>
      <c r="AL49" s="339"/>
      <c r="AM49" s="340"/>
      <c r="AN49" s="101"/>
      <c r="AO49" s="445"/>
      <c r="AP49" s="101"/>
      <c r="AQ49" s="115"/>
      <c r="AR49" s="341"/>
      <c r="AS49" s="115"/>
      <c r="AT49" s="341"/>
      <c r="AU49" s="115"/>
      <c r="AV49" s="341"/>
      <c r="AW49" s="115"/>
      <c r="AX49" s="341"/>
      <c r="AY49" s="119"/>
      <c r="CC49" s="119"/>
    </row>
    <row r="50" ht="21.0" customHeight="1">
      <c r="A50" s="119"/>
      <c r="B50" s="90"/>
      <c r="C50" s="119"/>
      <c r="D50" s="332"/>
      <c r="E50" s="90"/>
      <c r="F50" s="92"/>
      <c r="G50" s="92"/>
      <c r="H50" s="119"/>
      <c r="I50" s="119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119"/>
      <c r="U50" s="119"/>
      <c r="V50" s="119"/>
      <c r="W50" s="119"/>
      <c r="X50" s="119"/>
      <c r="Y50" s="23"/>
      <c r="Z50" s="119"/>
      <c r="AA50" s="337"/>
      <c r="AB50" s="115"/>
      <c r="AC50" s="102"/>
      <c r="AD50" s="4"/>
      <c r="AE50" s="103"/>
      <c r="AF50" s="104"/>
      <c r="AG50" s="105"/>
      <c r="AH50" s="106"/>
      <c r="AI50" s="109"/>
      <c r="AJ50" s="111"/>
      <c r="AK50" s="338"/>
      <c r="AL50" s="339"/>
      <c r="AM50" s="340"/>
      <c r="AN50" s="101"/>
      <c r="AO50" s="445"/>
      <c r="AP50" s="101"/>
      <c r="AQ50" s="115"/>
      <c r="AR50" s="341"/>
      <c r="AS50" s="115"/>
      <c r="AT50" s="341"/>
      <c r="AU50" s="115"/>
      <c r="AV50" s="341"/>
      <c r="AW50" s="115"/>
      <c r="AX50" s="341"/>
      <c r="AY50" s="119"/>
      <c r="CC50" s="119"/>
    </row>
    <row r="51" ht="21.0" customHeight="1">
      <c r="A51" s="119"/>
      <c r="B51" s="90"/>
      <c r="C51" s="119"/>
      <c r="D51" s="332"/>
      <c r="E51" s="90"/>
      <c r="F51" s="92"/>
      <c r="G51" s="92"/>
      <c r="H51" s="119"/>
      <c r="I51" s="119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119"/>
      <c r="U51" s="119"/>
      <c r="V51" s="119"/>
      <c r="W51" s="119"/>
      <c r="X51" s="119"/>
      <c r="Y51" s="23"/>
      <c r="Z51" s="119"/>
      <c r="AA51" s="337"/>
      <c r="AB51" s="115"/>
      <c r="AC51" s="102"/>
      <c r="AD51" s="4"/>
      <c r="AE51" s="103"/>
      <c r="AF51" s="104"/>
      <c r="AG51" s="105"/>
      <c r="AH51" s="106"/>
      <c r="AI51" s="109"/>
      <c r="AJ51" s="111"/>
      <c r="AK51" s="338"/>
      <c r="AL51" s="339"/>
      <c r="AM51" s="340"/>
      <c r="AN51" s="101"/>
      <c r="AO51" s="445"/>
      <c r="AP51" s="101"/>
      <c r="AQ51" s="115"/>
      <c r="AR51" s="341"/>
      <c r="AS51" s="115"/>
      <c r="AT51" s="341"/>
      <c r="AU51" s="115"/>
      <c r="AV51" s="341"/>
      <c r="AW51" s="115"/>
      <c r="AX51" s="341"/>
      <c r="AY51" s="119"/>
      <c r="CC51" s="119"/>
    </row>
    <row r="52" ht="21.0" customHeight="1">
      <c r="A52" s="119"/>
      <c r="B52" s="90"/>
      <c r="C52" s="119"/>
      <c r="D52" s="332"/>
      <c r="E52" s="90"/>
      <c r="F52" s="92"/>
      <c r="G52" s="92"/>
      <c r="H52" s="119"/>
      <c r="I52" s="119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119"/>
      <c r="U52" s="119"/>
      <c r="V52" s="119"/>
      <c r="W52" s="119"/>
      <c r="X52" s="119"/>
      <c r="Y52" s="23"/>
      <c r="Z52" s="119"/>
      <c r="AA52" s="337"/>
      <c r="AB52" s="115"/>
      <c r="AC52" s="102"/>
      <c r="AD52" s="4"/>
      <c r="AE52" s="103"/>
      <c r="AF52" s="104"/>
      <c r="AG52" s="105"/>
      <c r="AH52" s="106"/>
      <c r="AI52" s="109"/>
      <c r="AJ52" s="111"/>
      <c r="AK52" s="338"/>
      <c r="AL52" s="339"/>
      <c r="AM52" s="340"/>
      <c r="AN52" s="101"/>
      <c r="AO52" s="445"/>
      <c r="AP52" s="101"/>
      <c r="AQ52" s="115"/>
      <c r="AR52" s="341"/>
      <c r="AS52" s="115"/>
      <c r="AT52" s="341"/>
      <c r="AU52" s="115"/>
      <c r="AV52" s="341"/>
      <c r="AW52" s="115"/>
      <c r="AX52" s="341"/>
      <c r="AY52" s="119"/>
      <c r="CC52" s="119"/>
    </row>
    <row r="53" ht="21.0" customHeight="1">
      <c r="A53" s="119"/>
      <c r="B53" s="90"/>
      <c r="C53" s="119"/>
      <c r="D53" s="332"/>
      <c r="E53" s="90"/>
      <c r="F53" s="92"/>
      <c r="G53" s="92"/>
      <c r="H53" s="119"/>
      <c r="I53" s="119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119"/>
      <c r="U53" s="119"/>
      <c r="V53" s="119"/>
      <c r="W53" s="119"/>
      <c r="X53" s="119"/>
      <c r="Y53" s="23"/>
      <c r="Z53" s="119"/>
      <c r="AA53" s="337"/>
      <c r="AB53" s="115"/>
      <c r="AC53" s="102"/>
      <c r="AD53" s="4"/>
      <c r="AE53" s="103"/>
      <c r="AF53" s="104"/>
      <c r="AG53" s="105"/>
      <c r="AH53" s="106"/>
      <c r="AI53" s="109"/>
      <c r="AJ53" s="111"/>
      <c r="AK53" s="338"/>
      <c r="AL53" s="339"/>
      <c r="AM53" s="340"/>
      <c r="AN53" s="101"/>
      <c r="AO53" s="445"/>
      <c r="AP53" s="101"/>
      <c r="AQ53" s="115"/>
      <c r="AR53" s="341"/>
      <c r="AS53" s="115"/>
      <c r="AT53" s="341"/>
      <c r="AU53" s="115"/>
      <c r="AV53" s="341"/>
      <c r="AW53" s="115"/>
      <c r="AX53" s="341"/>
      <c r="AY53" s="119"/>
      <c r="CC53" s="119"/>
    </row>
    <row r="54" ht="21.0" customHeight="1">
      <c r="A54" s="119"/>
      <c r="B54" s="90"/>
      <c r="C54" s="119"/>
      <c r="D54" s="332"/>
      <c r="E54" s="90"/>
      <c r="F54" s="92"/>
      <c r="G54" s="92"/>
      <c r="H54" s="119"/>
      <c r="I54" s="119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119"/>
      <c r="U54" s="119"/>
      <c r="V54" s="119"/>
      <c r="W54" s="119"/>
      <c r="X54" s="119"/>
      <c r="Y54" s="23"/>
      <c r="Z54" s="119"/>
      <c r="AA54" s="337"/>
      <c r="AB54" s="115"/>
      <c r="AC54" s="102"/>
      <c r="AD54" s="4"/>
      <c r="AE54" s="103"/>
      <c r="AF54" s="104"/>
      <c r="AG54" s="105"/>
      <c r="AH54" s="106"/>
      <c r="AI54" s="109"/>
      <c r="AJ54" s="111"/>
      <c r="AK54" s="338"/>
      <c r="AL54" s="339"/>
      <c r="AM54" s="340"/>
      <c r="AN54" s="101"/>
      <c r="AO54" s="445"/>
      <c r="AP54" s="101"/>
      <c r="AQ54" s="115"/>
      <c r="AR54" s="341"/>
      <c r="AS54" s="115"/>
      <c r="AT54" s="341"/>
      <c r="AU54" s="115"/>
      <c r="AV54" s="341"/>
      <c r="AW54" s="115"/>
      <c r="AX54" s="341"/>
      <c r="AY54" s="119"/>
      <c r="CC54" s="119"/>
    </row>
    <row r="55" ht="21.0" customHeight="1">
      <c r="A55" s="119"/>
      <c r="B55" s="90"/>
      <c r="C55" s="119"/>
      <c r="D55" s="332"/>
      <c r="E55" s="90"/>
      <c r="F55" s="92"/>
      <c r="G55" s="92"/>
      <c r="H55" s="119"/>
      <c r="I55" s="119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119"/>
      <c r="U55" s="119"/>
      <c r="V55" s="119"/>
      <c r="W55" s="119"/>
      <c r="X55" s="119"/>
      <c r="Y55" s="23"/>
      <c r="Z55" s="119"/>
      <c r="AA55" s="337"/>
      <c r="AB55" s="115"/>
      <c r="AC55" s="102"/>
      <c r="AD55" s="4"/>
      <c r="AE55" s="103"/>
      <c r="AF55" s="104"/>
      <c r="AG55" s="105"/>
      <c r="AH55" s="106"/>
      <c r="AI55" s="109"/>
      <c r="AJ55" s="111"/>
      <c r="AK55" s="338"/>
      <c r="AL55" s="339"/>
      <c r="AM55" s="340"/>
      <c r="AN55" s="101"/>
      <c r="AO55" s="445"/>
      <c r="AP55" s="101"/>
      <c r="AQ55" s="115"/>
      <c r="AR55" s="341"/>
      <c r="AS55" s="115"/>
      <c r="AT55" s="341"/>
      <c r="AU55" s="115"/>
      <c r="AV55" s="341"/>
      <c r="AW55" s="115"/>
      <c r="AX55" s="341"/>
      <c r="AY55" s="119"/>
      <c r="CC55" s="119"/>
    </row>
    <row r="56" ht="21.0" customHeight="1">
      <c r="A56" s="119"/>
      <c r="B56" s="90"/>
      <c r="C56" s="119"/>
      <c r="D56" s="332"/>
      <c r="E56" s="90"/>
      <c r="F56" s="92"/>
      <c r="G56" s="92"/>
      <c r="H56" s="119"/>
      <c r="I56" s="119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119"/>
      <c r="U56" s="119"/>
      <c r="V56" s="119"/>
      <c r="W56" s="119"/>
      <c r="X56" s="119"/>
      <c r="Y56" s="23"/>
      <c r="Z56" s="119"/>
      <c r="AA56" s="337"/>
      <c r="AB56" s="115"/>
      <c r="AC56" s="102"/>
      <c r="AD56" s="4"/>
      <c r="AE56" s="103"/>
      <c r="AF56" s="104"/>
      <c r="AG56" s="105"/>
      <c r="AH56" s="106"/>
      <c r="AI56" s="109"/>
      <c r="AJ56" s="111"/>
      <c r="AK56" s="338"/>
      <c r="AL56" s="339"/>
      <c r="AM56" s="340"/>
      <c r="AN56" s="101"/>
      <c r="AO56" s="445"/>
      <c r="AP56" s="101"/>
      <c r="AQ56" s="115"/>
      <c r="AR56" s="341"/>
      <c r="AS56" s="115"/>
      <c r="AT56" s="341"/>
      <c r="AU56" s="115"/>
      <c r="AV56" s="341"/>
      <c r="AW56" s="115"/>
      <c r="AX56" s="341"/>
      <c r="AY56" s="119"/>
      <c r="CC56" s="119"/>
    </row>
    <row r="57" ht="21.0" customHeight="1">
      <c r="A57" s="119"/>
      <c r="B57" s="90"/>
      <c r="C57" s="119"/>
      <c r="D57" s="332"/>
      <c r="E57" s="90"/>
      <c r="F57" s="92"/>
      <c r="G57" s="92"/>
      <c r="H57" s="119"/>
      <c r="I57" s="119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119"/>
      <c r="U57" s="119"/>
      <c r="V57" s="119"/>
      <c r="W57" s="119"/>
      <c r="X57" s="119"/>
      <c r="Y57" s="23"/>
      <c r="Z57" s="119"/>
      <c r="AA57" s="337"/>
      <c r="AB57" s="115"/>
      <c r="AC57" s="102"/>
      <c r="AD57" s="4"/>
      <c r="AE57" s="103"/>
      <c r="AF57" s="104"/>
      <c r="AG57" s="105"/>
      <c r="AH57" s="106"/>
      <c r="AI57" s="109"/>
      <c r="AJ57" s="111"/>
      <c r="AK57" s="338"/>
      <c r="AL57" s="339"/>
      <c r="AM57" s="340"/>
      <c r="AN57" s="101"/>
      <c r="AO57" s="445"/>
      <c r="AP57" s="101"/>
      <c r="AQ57" s="115"/>
      <c r="AR57" s="341"/>
      <c r="AS57" s="115"/>
      <c r="AT57" s="341"/>
      <c r="AU57" s="115"/>
      <c r="AV57" s="341"/>
      <c r="AW57" s="115"/>
      <c r="AX57" s="341"/>
      <c r="AY57" s="119"/>
      <c r="CC57" s="119"/>
    </row>
    <row r="58" ht="21.0" customHeight="1">
      <c r="A58" s="119"/>
      <c r="B58" s="90"/>
      <c r="C58" s="119"/>
      <c r="D58" s="332"/>
      <c r="E58" s="90"/>
      <c r="F58" s="92"/>
      <c r="G58" s="92"/>
      <c r="H58" s="119"/>
      <c r="I58" s="119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119"/>
      <c r="U58" s="119"/>
      <c r="V58" s="119"/>
      <c r="W58" s="119"/>
      <c r="X58" s="119"/>
      <c r="Y58" s="23"/>
      <c r="Z58" s="119"/>
      <c r="AA58" s="337"/>
      <c r="AB58" s="115"/>
      <c r="AC58" s="102"/>
      <c r="AD58" s="4"/>
      <c r="AE58" s="103"/>
      <c r="AF58" s="104"/>
      <c r="AG58" s="105"/>
      <c r="AH58" s="106"/>
      <c r="AI58" s="109"/>
      <c r="AJ58" s="111"/>
      <c r="AK58" s="338"/>
      <c r="AL58" s="339"/>
      <c r="AM58" s="340"/>
      <c r="AN58" s="101"/>
      <c r="AO58" s="445"/>
      <c r="AP58" s="101"/>
      <c r="AQ58" s="115"/>
      <c r="AR58" s="341"/>
      <c r="AS58" s="115"/>
      <c r="AT58" s="341"/>
      <c r="AU58" s="115"/>
      <c r="AV58" s="341"/>
      <c r="AW58" s="115"/>
      <c r="AX58" s="341"/>
      <c r="AY58" s="119"/>
      <c r="CC58" s="119"/>
    </row>
    <row r="59" ht="21.0" customHeight="1">
      <c r="A59" s="119"/>
      <c r="B59" s="90"/>
      <c r="C59" s="119"/>
      <c r="D59" s="332"/>
      <c r="E59" s="90"/>
      <c r="F59" s="92"/>
      <c r="G59" s="92"/>
      <c r="H59" s="119"/>
      <c r="I59" s="119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119"/>
      <c r="U59" s="119"/>
      <c r="V59" s="119"/>
      <c r="W59" s="119"/>
      <c r="X59" s="119"/>
      <c r="Y59" s="23"/>
      <c r="Z59" s="119"/>
      <c r="AA59" s="337"/>
      <c r="AB59" s="115"/>
      <c r="AC59" s="102"/>
      <c r="AD59" s="4"/>
      <c r="AE59" s="103"/>
      <c r="AF59" s="104"/>
      <c r="AG59" s="105"/>
      <c r="AH59" s="106"/>
      <c r="AI59" s="109"/>
      <c r="AJ59" s="111"/>
      <c r="AK59" s="338"/>
      <c r="AL59" s="339"/>
      <c r="AM59" s="340"/>
      <c r="AN59" s="101"/>
      <c r="AO59" s="445"/>
      <c r="AP59" s="101"/>
      <c r="AQ59" s="115"/>
      <c r="AR59" s="341"/>
      <c r="AS59" s="115"/>
      <c r="AT59" s="341"/>
      <c r="AU59" s="115"/>
      <c r="AV59" s="341"/>
      <c r="AW59" s="115"/>
      <c r="AX59" s="341"/>
      <c r="AY59" s="119"/>
      <c r="CC59" s="119"/>
    </row>
    <row r="60" ht="21.0" customHeight="1">
      <c r="A60" s="119"/>
      <c r="B60" s="90"/>
      <c r="C60" s="119"/>
      <c r="D60" s="332"/>
      <c r="E60" s="90"/>
      <c r="F60" s="92"/>
      <c r="G60" s="92"/>
      <c r="H60" s="119"/>
      <c r="I60" s="119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119"/>
      <c r="U60" s="119"/>
      <c r="V60" s="119"/>
      <c r="W60" s="119"/>
      <c r="X60" s="119"/>
      <c r="Y60" s="23"/>
      <c r="Z60" s="119"/>
      <c r="AA60" s="337"/>
      <c r="AB60" s="115"/>
      <c r="AC60" s="102"/>
      <c r="AD60" s="4"/>
      <c r="AE60" s="103"/>
      <c r="AF60" s="104"/>
      <c r="AG60" s="105"/>
      <c r="AH60" s="106"/>
      <c r="AI60" s="109"/>
      <c r="AJ60" s="111"/>
      <c r="AK60" s="338"/>
      <c r="AL60" s="339"/>
      <c r="AM60" s="340"/>
      <c r="AN60" s="101"/>
      <c r="AO60" s="445"/>
      <c r="AP60" s="101"/>
      <c r="AQ60" s="115"/>
      <c r="AR60" s="341"/>
      <c r="AS60" s="115"/>
      <c r="AT60" s="341"/>
      <c r="AU60" s="115"/>
      <c r="AV60" s="341"/>
      <c r="AW60" s="115"/>
      <c r="AX60" s="341"/>
      <c r="AY60" s="119"/>
      <c r="CC60" s="119"/>
    </row>
    <row r="61" ht="21.0" customHeight="1">
      <c r="A61" s="119"/>
      <c r="B61" s="90"/>
      <c r="C61" s="119"/>
      <c r="D61" s="332"/>
      <c r="E61" s="90"/>
      <c r="F61" s="92"/>
      <c r="G61" s="92"/>
      <c r="H61" s="119"/>
      <c r="I61" s="119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119"/>
      <c r="U61" s="119"/>
      <c r="V61" s="119"/>
      <c r="W61" s="119"/>
      <c r="X61" s="119"/>
      <c r="Y61" s="23"/>
      <c r="Z61" s="119"/>
      <c r="AA61" s="337"/>
      <c r="AB61" s="115"/>
      <c r="AC61" s="102"/>
      <c r="AD61" s="4"/>
      <c r="AE61" s="103"/>
      <c r="AF61" s="104"/>
      <c r="AG61" s="105"/>
      <c r="AH61" s="106"/>
      <c r="AI61" s="109"/>
      <c r="AJ61" s="111"/>
      <c r="AK61" s="338"/>
      <c r="AL61" s="339"/>
      <c r="AM61" s="340"/>
      <c r="AN61" s="101"/>
      <c r="AO61" s="445"/>
      <c r="AP61" s="101"/>
      <c r="AQ61" s="115"/>
      <c r="AR61" s="341"/>
      <c r="AS61" s="115"/>
      <c r="AT61" s="341"/>
      <c r="AU61" s="115"/>
      <c r="AV61" s="341"/>
      <c r="AW61" s="115"/>
      <c r="AX61" s="341"/>
      <c r="AY61" s="119"/>
      <c r="CC61" s="119"/>
    </row>
    <row r="62" ht="21.0" customHeight="1">
      <c r="A62" s="119"/>
      <c r="B62" s="90"/>
      <c r="C62" s="119"/>
      <c r="D62" s="332"/>
      <c r="E62" s="90"/>
      <c r="F62" s="92"/>
      <c r="G62" s="92"/>
      <c r="H62" s="119"/>
      <c r="I62" s="119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119"/>
      <c r="U62" s="119"/>
      <c r="V62" s="119"/>
      <c r="W62" s="119"/>
      <c r="X62" s="119"/>
      <c r="Y62" s="23"/>
      <c r="Z62" s="119"/>
      <c r="AA62" s="337"/>
      <c r="AB62" s="115"/>
      <c r="AC62" s="102"/>
      <c r="AD62" s="4"/>
      <c r="AE62" s="103"/>
      <c r="AF62" s="104"/>
      <c r="AG62" s="105"/>
      <c r="AH62" s="106"/>
      <c r="AI62" s="109"/>
      <c r="AJ62" s="111"/>
      <c r="AK62" s="338"/>
      <c r="AL62" s="339"/>
      <c r="AM62" s="340"/>
      <c r="AN62" s="101"/>
      <c r="AO62" s="445"/>
      <c r="AP62" s="101"/>
      <c r="AQ62" s="115"/>
      <c r="AR62" s="341"/>
      <c r="AS62" s="115"/>
      <c r="AT62" s="341"/>
      <c r="AU62" s="115"/>
      <c r="AV62" s="341"/>
      <c r="AW62" s="115"/>
      <c r="AX62" s="341"/>
      <c r="AY62" s="119"/>
      <c r="CC62" s="119"/>
    </row>
    <row r="63" ht="21.0" customHeight="1">
      <c r="A63" s="119"/>
      <c r="B63" s="90"/>
      <c r="C63" s="119"/>
      <c r="D63" s="332"/>
      <c r="E63" s="90"/>
      <c r="F63" s="92"/>
      <c r="G63" s="92"/>
      <c r="H63" s="119"/>
      <c r="I63" s="119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119"/>
      <c r="U63" s="119"/>
      <c r="V63" s="119"/>
      <c r="W63" s="119"/>
      <c r="X63" s="119"/>
      <c r="Y63" s="23"/>
      <c r="Z63" s="119"/>
      <c r="AA63" s="337"/>
      <c r="AB63" s="115"/>
      <c r="AC63" s="102"/>
      <c r="AD63" s="4"/>
      <c r="AE63" s="103"/>
      <c r="AF63" s="104"/>
      <c r="AG63" s="105"/>
      <c r="AH63" s="106"/>
      <c r="AI63" s="109"/>
      <c r="AJ63" s="111"/>
      <c r="AK63" s="338"/>
      <c r="AL63" s="339"/>
      <c r="AM63" s="340"/>
      <c r="AN63" s="101"/>
      <c r="AO63" s="445"/>
      <c r="AP63" s="101"/>
      <c r="AQ63" s="115"/>
      <c r="AR63" s="341"/>
      <c r="AS63" s="115"/>
      <c r="AT63" s="341"/>
      <c r="AU63" s="115"/>
      <c r="AV63" s="341"/>
      <c r="AW63" s="115"/>
      <c r="AX63" s="341"/>
      <c r="AY63" s="119"/>
      <c r="CC63" s="119"/>
    </row>
    <row r="64" ht="21.0" customHeight="1">
      <c r="A64" s="119"/>
      <c r="B64" s="90"/>
      <c r="C64" s="119"/>
      <c r="D64" s="332"/>
      <c r="E64" s="90"/>
      <c r="F64" s="92"/>
      <c r="G64" s="92"/>
      <c r="H64" s="119"/>
      <c r="I64" s="119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119"/>
      <c r="U64" s="119"/>
      <c r="V64" s="119"/>
      <c r="W64" s="119"/>
      <c r="X64" s="119"/>
      <c r="Y64" s="23"/>
      <c r="Z64" s="119"/>
      <c r="AA64" s="337"/>
      <c r="AB64" s="115"/>
      <c r="AC64" s="102"/>
      <c r="AD64" s="4"/>
      <c r="AE64" s="103"/>
      <c r="AF64" s="104"/>
      <c r="AG64" s="105"/>
      <c r="AH64" s="106"/>
      <c r="AI64" s="109"/>
      <c r="AJ64" s="111"/>
      <c r="AK64" s="338"/>
      <c r="AL64" s="339"/>
      <c r="AM64" s="340"/>
      <c r="AN64" s="101"/>
      <c r="AO64" s="445"/>
      <c r="AP64" s="101"/>
      <c r="AQ64" s="115"/>
      <c r="AR64" s="341"/>
      <c r="AS64" s="115"/>
      <c r="AT64" s="341"/>
      <c r="AU64" s="115"/>
      <c r="AV64" s="341"/>
      <c r="AW64" s="115"/>
      <c r="AX64" s="341"/>
      <c r="AY64" s="119"/>
      <c r="CC64" s="119"/>
    </row>
    <row r="65" ht="21.0" customHeight="1">
      <c r="A65" s="119"/>
      <c r="B65" s="90"/>
      <c r="C65" s="119"/>
      <c r="D65" s="332"/>
      <c r="E65" s="90"/>
      <c r="F65" s="92"/>
      <c r="G65" s="92"/>
      <c r="H65" s="119"/>
      <c r="I65" s="119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119"/>
      <c r="U65" s="119"/>
      <c r="V65" s="119"/>
      <c r="W65" s="119"/>
      <c r="X65" s="119"/>
      <c r="Y65" s="23"/>
      <c r="Z65" s="119"/>
      <c r="AA65" s="337"/>
      <c r="AB65" s="115"/>
      <c r="AC65" s="102"/>
      <c r="AD65" s="4"/>
      <c r="AE65" s="103"/>
      <c r="AF65" s="104"/>
      <c r="AG65" s="105"/>
      <c r="AH65" s="106"/>
      <c r="AI65" s="109"/>
      <c r="AJ65" s="111"/>
      <c r="AK65" s="338"/>
      <c r="AL65" s="339"/>
      <c r="AM65" s="340"/>
      <c r="AN65" s="101"/>
      <c r="AO65" s="445"/>
      <c r="AP65" s="101"/>
      <c r="AQ65" s="115"/>
      <c r="AR65" s="341"/>
      <c r="AS65" s="115"/>
      <c r="AT65" s="341"/>
      <c r="AU65" s="115"/>
      <c r="AV65" s="341"/>
      <c r="AW65" s="115"/>
      <c r="AX65" s="341"/>
      <c r="AY65" s="119"/>
      <c r="CC65" s="119"/>
    </row>
    <row r="66" ht="21.0" customHeight="1">
      <c r="A66" s="119"/>
      <c r="B66" s="90"/>
      <c r="C66" s="119"/>
      <c r="D66" s="332"/>
      <c r="E66" s="90"/>
      <c r="F66" s="92"/>
      <c r="G66" s="92"/>
      <c r="H66" s="119"/>
      <c r="I66" s="119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119"/>
      <c r="U66" s="119"/>
      <c r="V66" s="119"/>
      <c r="W66" s="119"/>
      <c r="X66" s="119"/>
      <c r="Y66" s="23"/>
      <c r="Z66" s="119"/>
      <c r="AA66" s="337"/>
      <c r="AB66" s="115"/>
      <c r="AC66" s="102"/>
      <c r="AD66" s="4"/>
      <c r="AE66" s="103"/>
      <c r="AF66" s="104"/>
      <c r="AG66" s="105"/>
      <c r="AH66" s="106"/>
      <c r="AI66" s="109"/>
      <c r="AJ66" s="111"/>
      <c r="AK66" s="338"/>
      <c r="AL66" s="339"/>
      <c r="AM66" s="340"/>
      <c r="AN66" s="101"/>
      <c r="AO66" s="445"/>
      <c r="AP66" s="101"/>
      <c r="AQ66" s="115"/>
      <c r="AR66" s="341"/>
      <c r="AS66" s="115"/>
      <c r="AT66" s="341"/>
      <c r="AU66" s="115"/>
      <c r="AV66" s="341"/>
      <c r="AW66" s="115"/>
      <c r="AX66" s="341"/>
      <c r="AY66" s="119"/>
      <c r="CC66" s="119"/>
    </row>
    <row r="67" ht="21.0" customHeight="1">
      <c r="A67" s="119"/>
      <c r="B67" s="90"/>
      <c r="C67" s="119"/>
      <c r="D67" s="332"/>
      <c r="E67" s="90"/>
      <c r="F67" s="92"/>
      <c r="G67" s="92"/>
      <c r="H67" s="119"/>
      <c r="I67" s="119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119"/>
      <c r="U67" s="119"/>
      <c r="V67" s="119"/>
      <c r="W67" s="119"/>
      <c r="X67" s="119"/>
      <c r="Y67" s="23"/>
      <c r="Z67" s="119"/>
      <c r="AA67" s="337"/>
      <c r="AB67" s="115"/>
      <c r="AC67" s="102"/>
      <c r="AD67" s="4"/>
      <c r="AE67" s="103"/>
      <c r="AF67" s="104"/>
      <c r="AG67" s="105"/>
      <c r="AH67" s="106"/>
      <c r="AI67" s="109"/>
      <c r="AJ67" s="111"/>
      <c r="AK67" s="338"/>
      <c r="AL67" s="339"/>
      <c r="AM67" s="340"/>
      <c r="AN67" s="101"/>
      <c r="AO67" s="445"/>
      <c r="AP67" s="101"/>
      <c r="AQ67" s="115"/>
      <c r="AR67" s="341"/>
      <c r="AS67" s="115"/>
      <c r="AT67" s="341"/>
      <c r="AU67" s="115"/>
      <c r="AV67" s="341"/>
      <c r="AW67" s="115"/>
      <c r="AX67" s="341"/>
      <c r="AY67" s="119"/>
      <c r="CC67" s="119"/>
    </row>
    <row r="68" ht="21.0" customHeight="1">
      <c r="A68" s="119"/>
      <c r="B68" s="90"/>
      <c r="C68" s="119"/>
      <c r="D68" s="332"/>
      <c r="E68" s="90"/>
      <c r="F68" s="92"/>
      <c r="G68" s="92"/>
      <c r="H68" s="119"/>
      <c r="I68" s="119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119"/>
      <c r="U68" s="119"/>
      <c r="V68" s="119"/>
      <c r="W68" s="119"/>
      <c r="X68" s="119"/>
      <c r="Y68" s="23"/>
      <c r="Z68" s="119"/>
      <c r="AA68" s="337"/>
      <c r="AB68" s="115"/>
      <c r="AC68" s="102"/>
      <c r="AD68" s="4"/>
      <c r="AE68" s="103"/>
      <c r="AF68" s="104"/>
      <c r="AG68" s="105"/>
      <c r="AH68" s="106"/>
      <c r="AI68" s="109"/>
      <c r="AJ68" s="111"/>
      <c r="AK68" s="338"/>
      <c r="AL68" s="339"/>
      <c r="AM68" s="340"/>
      <c r="AN68" s="101"/>
      <c r="AO68" s="445"/>
      <c r="AP68" s="101"/>
      <c r="AQ68" s="115"/>
      <c r="AR68" s="341"/>
      <c r="AS68" s="115"/>
      <c r="AT68" s="341"/>
      <c r="AU68" s="115"/>
      <c r="AV68" s="341"/>
      <c r="AW68" s="115"/>
      <c r="AX68" s="341"/>
      <c r="AY68" s="119"/>
      <c r="CC68" s="119"/>
    </row>
    <row r="69" ht="21.0" customHeight="1">
      <c r="A69" s="119"/>
      <c r="B69" s="90"/>
      <c r="C69" s="119"/>
      <c r="D69" s="332"/>
      <c r="E69" s="90"/>
      <c r="F69" s="92"/>
      <c r="G69" s="92"/>
      <c r="H69" s="119"/>
      <c r="I69" s="119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119"/>
      <c r="U69" s="119"/>
      <c r="V69" s="119"/>
      <c r="W69" s="119"/>
      <c r="X69" s="119"/>
      <c r="Y69" s="23"/>
      <c r="Z69" s="119"/>
      <c r="AA69" s="337"/>
      <c r="AB69" s="115"/>
      <c r="AC69" s="102"/>
      <c r="AD69" s="4"/>
      <c r="AE69" s="103"/>
      <c r="AF69" s="104"/>
      <c r="AG69" s="105"/>
      <c r="AH69" s="106"/>
      <c r="AI69" s="109"/>
      <c r="AJ69" s="111"/>
      <c r="AK69" s="338"/>
      <c r="AL69" s="339"/>
      <c r="AM69" s="340"/>
      <c r="AN69" s="101"/>
      <c r="AO69" s="445"/>
      <c r="AP69" s="101"/>
      <c r="AQ69" s="115"/>
      <c r="AR69" s="341"/>
      <c r="AS69" s="115"/>
      <c r="AT69" s="341"/>
      <c r="AU69" s="115"/>
      <c r="AV69" s="341"/>
      <c r="AW69" s="115"/>
      <c r="AX69" s="341"/>
      <c r="AY69" s="119"/>
      <c r="CC69" s="119"/>
    </row>
    <row r="70" ht="21.0" customHeight="1">
      <c r="A70" s="119"/>
      <c r="B70" s="90"/>
      <c r="C70" s="119"/>
      <c r="D70" s="332"/>
      <c r="E70" s="90"/>
      <c r="F70" s="92"/>
      <c r="G70" s="92"/>
      <c r="H70" s="119"/>
      <c r="I70" s="119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119"/>
      <c r="U70" s="119"/>
      <c r="V70" s="119"/>
      <c r="W70" s="119"/>
      <c r="X70" s="119"/>
      <c r="Y70" s="23"/>
      <c r="Z70" s="119"/>
      <c r="AA70" s="337"/>
      <c r="AB70" s="115"/>
      <c r="AC70" s="102"/>
      <c r="AD70" s="4"/>
      <c r="AE70" s="103"/>
      <c r="AF70" s="104"/>
      <c r="AG70" s="105"/>
      <c r="AH70" s="106"/>
      <c r="AI70" s="109"/>
      <c r="AJ70" s="111"/>
      <c r="AK70" s="338"/>
      <c r="AL70" s="339"/>
      <c r="AM70" s="340"/>
      <c r="AN70" s="101"/>
      <c r="AO70" s="445"/>
      <c r="AP70" s="101"/>
      <c r="AQ70" s="115"/>
      <c r="AR70" s="341"/>
      <c r="AS70" s="115"/>
      <c r="AT70" s="341"/>
      <c r="AU70" s="115"/>
      <c r="AV70" s="341"/>
      <c r="AW70" s="115"/>
      <c r="AX70" s="341"/>
      <c r="AY70" s="119"/>
      <c r="CC70" s="119"/>
    </row>
    <row r="71" ht="21.0" customHeight="1">
      <c r="A71" s="119"/>
      <c r="B71" s="90"/>
      <c r="C71" s="119"/>
      <c r="D71" s="332"/>
      <c r="E71" s="90"/>
      <c r="F71" s="92"/>
      <c r="G71" s="92"/>
      <c r="H71" s="119"/>
      <c r="I71" s="119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119"/>
      <c r="U71" s="119"/>
      <c r="V71" s="119"/>
      <c r="W71" s="119"/>
      <c r="X71" s="119"/>
      <c r="Y71" s="23"/>
      <c r="Z71" s="119"/>
      <c r="AA71" s="337"/>
      <c r="AB71" s="115"/>
      <c r="AC71" s="102"/>
      <c r="AD71" s="4"/>
      <c r="AE71" s="103"/>
      <c r="AF71" s="104"/>
      <c r="AG71" s="105"/>
      <c r="AH71" s="106"/>
      <c r="AI71" s="109"/>
      <c r="AJ71" s="111"/>
      <c r="AK71" s="338"/>
      <c r="AL71" s="339"/>
      <c r="AM71" s="340"/>
      <c r="AN71" s="101"/>
      <c r="AO71" s="445"/>
      <c r="AP71" s="101"/>
      <c r="AQ71" s="115"/>
      <c r="AR71" s="341"/>
      <c r="AS71" s="115"/>
      <c r="AT71" s="341"/>
      <c r="AU71" s="115"/>
      <c r="AV71" s="341"/>
      <c r="AW71" s="115"/>
      <c r="AX71" s="341"/>
      <c r="AY71" s="119"/>
      <c r="CC71" s="119"/>
    </row>
    <row r="72" ht="21.0" customHeight="1">
      <c r="A72" s="119"/>
      <c r="B72" s="90"/>
      <c r="C72" s="119"/>
      <c r="D72" s="332"/>
      <c r="E72" s="90"/>
      <c r="F72" s="92"/>
      <c r="G72" s="92"/>
      <c r="H72" s="119"/>
      <c r="I72" s="119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119"/>
      <c r="U72" s="119"/>
      <c r="V72" s="119"/>
      <c r="W72" s="119"/>
      <c r="X72" s="119"/>
      <c r="Y72" s="23"/>
      <c r="Z72" s="119"/>
      <c r="AA72" s="337"/>
      <c r="AB72" s="115"/>
      <c r="AC72" s="102"/>
      <c r="AD72" s="4"/>
      <c r="AE72" s="103"/>
      <c r="AF72" s="104"/>
      <c r="AG72" s="105"/>
      <c r="AH72" s="106"/>
      <c r="AI72" s="109"/>
      <c r="AJ72" s="111"/>
      <c r="AK72" s="338"/>
      <c r="AL72" s="339"/>
      <c r="AM72" s="340"/>
      <c r="AN72" s="101"/>
      <c r="AO72" s="445"/>
      <c r="AP72" s="101"/>
      <c r="AQ72" s="115"/>
      <c r="AR72" s="341"/>
      <c r="AS72" s="115"/>
      <c r="AT72" s="341"/>
      <c r="AU72" s="115"/>
      <c r="AV72" s="341"/>
      <c r="AW72" s="115"/>
      <c r="AX72" s="341"/>
      <c r="AY72" s="119"/>
      <c r="CC72" s="119"/>
    </row>
    <row r="73" ht="21.0" customHeight="1">
      <c r="A73" s="119"/>
      <c r="B73" s="90"/>
      <c r="C73" s="119"/>
      <c r="D73" s="332"/>
      <c r="E73" s="90"/>
      <c r="F73" s="92"/>
      <c r="G73" s="92"/>
      <c r="H73" s="119"/>
      <c r="I73" s="119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119"/>
      <c r="U73" s="119"/>
      <c r="V73" s="119"/>
      <c r="W73" s="119"/>
      <c r="X73" s="119"/>
      <c r="Y73" s="23"/>
      <c r="Z73" s="119"/>
      <c r="AA73" s="337"/>
      <c r="AB73" s="115"/>
      <c r="AC73" s="102"/>
      <c r="AD73" s="4"/>
      <c r="AE73" s="103"/>
      <c r="AF73" s="104"/>
      <c r="AG73" s="105"/>
      <c r="AH73" s="106"/>
      <c r="AI73" s="109"/>
      <c r="AJ73" s="111"/>
      <c r="AK73" s="338"/>
      <c r="AL73" s="339"/>
      <c r="AM73" s="340"/>
      <c r="AN73" s="101"/>
      <c r="AO73" s="445"/>
      <c r="AP73" s="101"/>
      <c r="AQ73" s="115"/>
      <c r="AR73" s="341"/>
      <c r="AS73" s="115"/>
      <c r="AT73" s="341"/>
      <c r="AU73" s="115"/>
      <c r="AV73" s="341"/>
      <c r="AW73" s="115"/>
      <c r="AX73" s="341"/>
      <c r="AY73" s="119"/>
      <c r="CC73" s="119"/>
    </row>
    <row r="74" ht="21.0" customHeight="1">
      <c r="A74" s="119"/>
      <c r="B74" s="90"/>
      <c r="C74" s="119"/>
      <c r="D74" s="332"/>
      <c r="E74" s="90"/>
      <c r="F74" s="92"/>
      <c r="G74" s="92"/>
      <c r="H74" s="119"/>
      <c r="I74" s="119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119"/>
      <c r="U74" s="119"/>
      <c r="V74" s="119"/>
      <c r="W74" s="119"/>
      <c r="X74" s="119"/>
      <c r="Y74" s="23"/>
      <c r="Z74" s="119"/>
      <c r="AA74" s="337"/>
      <c r="AB74" s="115"/>
      <c r="AC74" s="102"/>
      <c r="AD74" s="4"/>
      <c r="AE74" s="103"/>
      <c r="AF74" s="104"/>
      <c r="AG74" s="105"/>
      <c r="AH74" s="106"/>
      <c r="AI74" s="109"/>
      <c r="AJ74" s="111"/>
      <c r="AK74" s="338"/>
      <c r="AL74" s="339"/>
      <c r="AM74" s="340"/>
      <c r="AN74" s="101"/>
      <c r="AO74" s="445"/>
      <c r="AP74" s="101"/>
      <c r="AQ74" s="115"/>
      <c r="AR74" s="341"/>
      <c r="AS74" s="115"/>
      <c r="AT74" s="341"/>
      <c r="AU74" s="115"/>
      <c r="AV74" s="341"/>
      <c r="AW74" s="115"/>
      <c r="AX74" s="341"/>
      <c r="AY74" s="119"/>
      <c r="CC74" s="119"/>
    </row>
    <row r="75" ht="21.0" customHeight="1">
      <c r="A75" s="119"/>
      <c r="B75" s="90"/>
      <c r="C75" s="119"/>
      <c r="D75" s="332"/>
      <c r="E75" s="90"/>
      <c r="F75" s="92"/>
      <c r="G75" s="92"/>
      <c r="H75" s="119"/>
      <c r="I75" s="119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119"/>
      <c r="U75" s="119"/>
      <c r="V75" s="119"/>
      <c r="W75" s="119"/>
      <c r="X75" s="119"/>
      <c r="Y75" s="23"/>
      <c r="Z75" s="119"/>
      <c r="AA75" s="337"/>
      <c r="AB75" s="115"/>
      <c r="AC75" s="102"/>
      <c r="AD75" s="4"/>
      <c r="AE75" s="103"/>
      <c r="AF75" s="104"/>
      <c r="AG75" s="105"/>
      <c r="AH75" s="106"/>
      <c r="AI75" s="109"/>
      <c r="AJ75" s="111"/>
      <c r="AK75" s="338"/>
      <c r="AL75" s="339"/>
      <c r="AM75" s="340"/>
      <c r="AN75" s="101"/>
      <c r="AO75" s="445"/>
      <c r="AP75" s="101"/>
      <c r="AQ75" s="115"/>
      <c r="AR75" s="341"/>
      <c r="AS75" s="115"/>
      <c r="AT75" s="341"/>
      <c r="AU75" s="115"/>
      <c r="AV75" s="341"/>
      <c r="AW75" s="115"/>
      <c r="AX75" s="341"/>
      <c r="AY75" s="119"/>
      <c r="CC75" s="119"/>
    </row>
    <row r="76" ht="21.0" customHeight="1">
      <c r="A76" s="119"/>
      <c r="B76" s="90"/>
      <c r="C76" s="119"/>
      <c r="D76" s="332"/>
      <c r="E76" s="90"/>
      <c r="F76" s="92"/>
      <c r="G76" s="92"/>
      <c r="H76" s="119"/>
      <c r="I76" s="119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119"/>
      <c r="U76" s="119"/>
      <c r="V76" s="119"/>
      <c r="W76" s="119"/>
      <c r="X76" s="119"/>
      <c r="Y76" s="23"/>
      <c r="Z76" s="119"/>
      <c r="AA76" s="337"/>
      <c r="AB76" s="115"/>
      <c r="AC76" s="102"/>
      <c r="AD76" s="4"/>
      <c r="AE76" s="103"/>
      <c r="AF76" s="104"/>
      <c r="AG76" s="105"/>
      <c r="AH76" s="106"/>
      <c r="AI76" s="109"/>
      <c r="AJ76" s="111"/>
      <c r="AK76" s="338"/>
      <c r="AL76" s="339"/>
      <c r="AM76" s="340"/>
      <c r="AN76" s="101"/>
      <c r="AO76" s="445"/>
      <c r="AP76" s="101"/>
      <c r="AQ76" s="115"/>
      <c r="AR76" s="341"/>
      <c r="AS76" s="115"/>
      <c r="AT76" s="341"/>
      <c r="AU76" s="115"/>
      <c r="AV76" s="341"/>
      <c r="AW76" s="115"/>
      <c r="AX76" s="341"/>
      <c r="AY76" s="119"/>
      <c r="CC76" s="119"/>
    </row>
    <row r="77" ht="21.0" customHeight="1">
      <c r="A77" s="119"/>
      <c r="B77" s="90"/>
      <c r="C77" s="119"/>
      <c r="D77" s="332"/>
      <c r="E77" s="90"/>
      <c r="F77" s="92"/>
      <c r="G77" s="92"/>
      <c r="H77" s="119"/>
      <c r="I77" s="119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119"/>
      <c r="U77" s="119"/>
      <c r="V77" s="119"/>
      <c r="W77" s="119"/>
      <c r="X77" s="119"/>
      <c r="Y77" s="23"/>
      <c r="Z77" s="119"/>
      <c r="AA77" s="337"/>
      <c r="AB77" s="115"/>
      <c r="AC77" s="102"/>
      <c r="AD77" s="4"/>
      <c r="AE77" s="103"/>
      <c r="AF77" s="104"/>
      <c r="AG77" s="105"/>
      <c r="AH77" s="106"/>
      <c r="AI77" s="109"/>
      <c r="AJ77" s="111"/>
      <c r="AK77" s="338"/>
      <c r="AL77" s="339"/>
      <c r="AM77" s="340"/>
      <c r="AN77" s="101"/>
      <c r="AO77" s="445"/>
      <c r="AP77" s="101"/>
      <c r="AQ77" s="115"/>
      <c r="AR77" s="341"/>
      <c r="AS77" s="115"/>
      <c r="AT77" s="341"/>
      <c r="AU77" s="115"/>
      <c r="AV77" s="341"/>
      <c r="AW77" s="115"/>
      <c r="AX77" s="341"/>
      <c r="AY77" s="119"/>
      <c r="CC77" s="119"/>
    </row>
    <row r="78" ht="21.0" customHeight="1">
      <c r="A78" s="119"/>
      <c r="B78" s="90"/>
      <c r="C78" s="119"/>
      <c r="D78" s="332"/>
      <c r="E78" s="90"/>
      <c r="F78" s="92"/>
      <c r="G78" s="92"/>
      <c r="H78" s="119"/>
      <c r="I78" s="119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119"/>
      <c r="U78" s="119"/>
      <c r="V78" s="119"/>
      <c r="W78" s="119"/>
      <c r="X78" s="119"/>
      <c r="Y78" s="23"/>
      <c r="Z78" s="119"/>
      <c r="AA78" s="337"/>
      <c r="AB78" s="115"/>
      <c r="AC78" s="102"/>
      <c r="AD78" s="4"/>
      <c r="AE78" s="103"/>
      <c r="AF78" s="104"/>
      <c r="AG78" s="105"/>
      <c r="AH78" s="106"/>
      <c r="AI78" s="109"/>
      <c r="AJ78" s="111"/>
      <c r="AK78" s="338"/>
      <c r="AL78" s="339"/>
      <c r="AM78" s="340"/>
      <c r="AN78" s="101"/>
      <c r="AO78" s="445"/>
      <c r="AP78" s="101"/>
      <c r="AQ78" s="115"/>
      <c r="AR78" s="341"/>
      <c r="AS78" s="115"/>
      <c r="AT78" s="341"/>
      <c r="AU78" s="115"/>
      <c r="AV78" s="341"/>
      <c r="AW78" s="115"/>
      <c r="AX78" s="341"/>
      <c r="AY78" s="119"/>
      <c r="CC78" s="119"/>
    </row>
    <row r="79" ht="21.0" customHeight="1">
      <c r="A79" s="119"/>
      <c r="B79" s="90"/>
      <c r="C79" s="119"/>
      <c r="D79" s="332"/>
      <c r="E79" s="90"/>
      <c r="F79" s="92"/>
      <c r="G79" s="92"/>
      <c r="H79" s="119"/>
      <c r="I79" s="119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119"/>
      <c r="U79" s="119"/>
      <c r="V79" s="119"/>
      <c r="W79" s="119"/>
      <c r="X79" s="119"/>
      <c r="Y79" s="23"/>
      <c r="Z79" s="119"/>
      <c r="AA79" s="337"/>
      <c r="AB79" s="115"/>
      <c r="AC79" s="102"/>
      <c r="AD79" s="4"/>
      <c r="AE79" s="103"/>
      <c r="AF79" s="104"/>
      <c r="AG79" s="105"/>
      <c r="AH79" s="106"/>
      <c r="AI79" s="109"/>
      <c r="AJ79" s="111"/>
      <c r="AK79" s="338"/>
      <c r="AL79" s="339"/>
      <c r="AM79" s="340"/>
      <c r="AN79" s="101"/>
      <c r="AO79" s="445"/>
      <c r="AP79" s="101"/>
      <c r="AQ79" s="115"/>
      <c r="AR79" s="341"/>
      <c r="AS79" s="115"/>
      <c r="AT79" s="341"/>
      <c r="AU79" s="115"/>
      <c r="AV79" s="341"/>
      <c r="AW79" s="115"/>
      <c r="AX79" s="341"/>
      <c r="AY79" s="119"/>
      <c r="CC79" s="119"/>
    </row>
    <row r="80" ht="21.0" customHeight="1">
      <c r="A80" s="119"/>
      <c r="B80" s="90"/>
      <c r="C80" s="119"/>
      <c r="D80" s="332"/>
      <c r="E80" s="90"/>
      <c r="F80" s="92"/>
      <c r="G80" s="92"/>
      <c r="H80" s="119"/>
      <c r="I80" s="119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119"/>
      <c r="U80" s="119"/>
      <c r="V80" s="119"/>
      <c r="W80" s="119"/>
      <c r="X80" s="119"/>
      <c r="Y80" s="23"/>
      <c r="Z80" s="119"/>
      <c r="AA80" s="337"/>
      <c r="AB80" s="115"/>
      <c r="AC80" s="102"/>
      <c r="AD80" s="4"/>
      <c r="AE80" s="103"/>
      <c r="AF80" s="104"/>
      <c r="AG80" s="105"/>
      <c r="AH80" s="106"/>
      <c r="AI80" s="109"/>
      <c r="AJ80" s="111"/>
      <c r="AK80" s="338"/>
      <c r="AL80" s="339"/>
      <c r="AM80" s="340"/>
      <c r="AN80" s="101"/>
      <c r="AO80" s="445"/>
      <c r="AP80" s="101"/>
      <c r="AQ80" s="115"/>
      <c r="AR80" s="341"/>
      <c r="AS80" s="115"/>
      <c r="AT80" s="341"/>
      <c r="AU80" s="115"/>
      <c r="AV80" s="341"/>
      <c r="AW80" s="115"/>
      <c r="AX80" s="341"/>
      <c r="AY80" s="119"/>
      <c r="CC80" s="119"/>
    </row>
    <row r="81" ht="21.0" customHeight="1">
      <c r="A81" s="119"/>
      <c r="B81" s="90"/>
      <c r="C81" s="119"/>
      <c r="D81" s="332"/>
      <c r="E81" s="90"/>
      <c r="F81" s="92"/>
      <c r="G81" s="92"/>
      <c r="H81" s="119"/>
      <c r="I81" s="119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119"/>
      <c r="U81" s="119"/>
      <c r="V81" s="119"/>
      <c r="W81" s="119"/>
      <c r="X81" s="119"/>
      <c r="Y81" s="23"/>
      <c r="Z81" s="119"/>
      <c r="AA81" s="337"/>
      <c r="AB81" s="115"/>
      <c r="AC81" s="102"/>
      <c r="AD81" s="4"/>
      <c r="AE81" s="103"/>
      <c r="AF81" s="104"/>
      <c r="AG81" s="105"/>
      <c r="AH81" s="106"/>
      <c r="AI81" s="109"/>
      <c r="AJ81" s="111"/>
      <c r="AK81" s="338"/>
      <c r="AL81" s="339"/>
      <c r="AM81" s="340"/>
      <c r="AN81" s="101"/>
      <c r="AO81" s="445"/>
      <c r="AP81" s="101"/>
      <c r="AQ81" s="115"/>
      <c r="AR81" s="341"/>
      <c r="AS81" s="115"/>
      <c r="AT81" s="341"/>
      <c r="AU81" s="115"/>
      <c r="AV81" s="341"/>
      <c r="AW81" s="115"/>
      <c r="AX81" s="341"/>
      <c r="AY81" s="119"/>
      <c r="CC81" s="119"/>
    </row>
    <row r="82" ht="21.0" customHeight="1">
      <c r="A82" s="119"/>
      <c r="B82" s="90"/>
      <c r="C82" s="119"/>
      <c r="D82" s="332"/>
      <c r="E82" s="90"/>
      <c r="F82" s="92"/>
      <c r="G82" s="92"/>
      <c r="H82" s="119"/>
      <c r="I82" s="119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119"/>
      <c r="U82" s="119"/>
      <c r="V82" s="119"/>
      <c r="W82" s="119"/>
      <c r="X82" s="119"/>
      <c r="Y82" s="23"/>
      <c r="Z82" s="119"/>
      <c r="AA82" s="337"/>
      <c r="AB82" s="115"/>
      <c r="AC82" s="102"/>
      <c r="AD82" s="4"/>
      <c r="AE82" s="103"/>
      <c r="AF82" s="104"/>
      <c r="AG82" s="105"/>
      <c r="AH82" s="106"/>
      <c r="AI82" s="109"/>
      <c r="AJ82" s="111"/>
      <c r="AK82" s="338"/>
      <c r="AL82" s="339"/>
      <c r="AM82" s="340"/>
      <c r="AN82" s="101"/>
      <c r="AO82" s="445"/>
      <c r="AP82" s="101"/>
      <c r="AQ82" s="115"/>
      <c r="AR82" s="341"/>
      <c r="AS82" s="115"/>
      <c r="AT82" s="341"/>
      <c r="AU82" s="115"/>
      <c r="AV82" s="341"/>
      <c r="AW82" s="115"/>
      <c r="AX82" s="341"/>
      <c r="AY82" s="119"/>
      <c r="CC82" s="119"/>
    </row>
    <row r="83" ht="21.0" customHeight="1">
      <c r="A83" s="119"/>
      <c r="B83" s="90"/>
      <c r="C83" s="119"/>
      <c r="D83" s="332"/>
      <c r="E83" s="90"/>
      <c r="F83" s="92"/>
      <c r="G83" s="92"/>
      <c r="H83" s="119"/>
      <c r="I83" s="119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119"/>
      <c r="U83" s="119"/>
      <c r="V83" s="119"/>
      <c r="W83" s="119"/>
      <c r="X83" s="119"/>
      <c r="Y83" s="23"/>
      <c r="Z83" s="119"/>
      <c r="AA83" s="337"/>
      <c r="AB83" s="115"/>
      <c r="AC83" s="102"/>
      <c r="AD83" s="4"/>
      <c r="AE83" s="103"/>
      <c r="AF83" s="104"/>
      <c r="AG83" s="105"/>
      <c r="AH83" s="106"/>
      <c r="AI83" s="109"/>
      <c r="AJ83" s="111"/>
      <c r="AK83" s="338"/>
      <c r="AL83" s="339"/>
      <c r="AM83" s="340"/>
      <c r="AN83" s="101"/>
      <c r="AO83" s="445"/>
      <c r="AP83" s="101"/>
      <c r="AQ83" s="115"/>
      <c r="AR83" s="341"/>
      <c r="AS83" s="115"/>
      <c r="AT83" s="341"/>
      <c r="AU83" s="115"/>
      <c r="AV83" s="341"/>
      <c r="AW83" s="115"/>
      <c r="AX83" s="341"/>
      <c r="AY83" s="119"/>
      <c r="CC83" s="119"/>
    </row>
    <row r="84" ht="21.0" customHeight="1">
      <c r="A84" s="119"/>
      <c r="B84" s="90"/>
      <c r="C84" s="119"/>
      <c r="D84" s="332"/>
      <c r="E84" s="90"/>
      <c r="F84" s="92"/>
      <c r="G84" s="92"/>
      <c r="H84" s="119"/>
      <c r="I84" s="119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119"/>
      <c r="U84" s="119"/>
      <c r="V84" s="119"/>
      <c r="W84" s="119"/>
      <c r="X84" s="119"/>
      <c r="Y84" s="23"/>
      <c r="Z84" s="119"/>
      <c r="AA84" s="337"/>
      <c r="AB84" s="115"/>
      <c r="AC84" s="102"/>
      <c r="AD84" s="4"/>
      <c r="AE84" s="103"/>
      <c r="AF84" s="104"/>
      <c r="AG84" s="105"/>
      <c r="AH84" s="106"/>
      <c r="AI84" s="109"/>
      <c r="AJ84" s="111"/>
      <c r="AK84" s="338"/>
      <c r="AL84" s="339"/>
      <c r="AM84" s="340"/>
      <c r="AN84" s="101"/>
      <c r="AO84" s="445"/>
      <c r="AP84" s="101"/>
      <c r="AQ84" s="115"/>
      <c r="AR84" s="341"/>
      <c r="AS84" s="115"/>
      <c r="AT84" s="341"/>
      <c r="AU84" s="115"/>
      <c r="AV84" s="341"/>
      <c r="AW84" s="115"/>
      <c r="AX84" s="341"/>
      <c r="AY84" s="119"/>
      <c r="CC84" s="119"/>
    </row>
    <row r="85" ht="21.0" customHeight="1">
      <c r="A85" s="119"/>
      <c r="B85" s="90"/>
      <c r="C85" s="119"/>
      <c r="D85" s="332"/>
      <c r="E85" s="90"/>
      <c r="F85" s="92"/>
      <c r="G85" s="92"/>
      <c r="H85" s="119"/>
      <c r="I85" s="119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119"/>
      <c r="U85" s="119"/>
      <c r="V85" s="119"/>
      <c r="W85" s="119"/>
      <c r="X85" s="119"/>
      <c r="Y85" s="23"/>
      <c r="Z85" s="119"/>
      <c r="AA85" s="337"/>
      <c r="AB85" s="115"/>
      <c r="AC85" s="102"/>
      <c r="AD85" s="4"/>
      <c r="AE85" s="103"/>
      <c r="AF85" s="104"/>
      <c r="AG85" s="105"/>
      <c r="AH85" s="106"/>
      <c r="AI85" s="109"/>
      <c r="AJ85" s="111"/>
      <c r="AK85" s="338"/>
      <c r="AL85" s="339"/>
      <c r="AM85" s="340"/>
      <c r="AN85" s="101"/>
      <c r="AO85" s="445"/>
      <c r="AP85" s="101"/>
      <c r="AQ85" s="115"/>
      <c r="AR85" s="341"/>
      <c r="AS85" s="115"/>
      <c r="AT85" s="341"/>
      <c r="AU85" s="115"/>
      <c r="AV85" s="341"/>
      <c r="AW85" s="115"/>
      <c r="AX85" s="341"/>
      <c r="AY85" s="119"/>
      <c r="CC85" s="119"/>
    </row>
    <row r="86" ht="21.0" customHeight="1">
      <c r="A86" s="119"/>
      <c r="B86" s="90"/>
      <c r="C86" s="119"/>
      <c r="D86" s="332"/>
      <c r="E86" s="90"/>
      <c r="F86" s="92"/>
      <c r="G86" s="92"/>
      <c r="H86" s="119"/>
      <c r="I86" s="119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119"/>
      <c r="U86" s="119"/>
      <c r="V86" s="119"/>
      <c r="W86" s="119"/>
      <c r="X86" s="119"/>
      <c r="Y86" s="23"/>
      <c r="Z86" s="119"/>
      <c r="AA86" s="337"/>
      <c r="AB86" s="115"/>
      <c r="AC86" s="102"/>
      <c r="AD86" s="4"/>
      <c r="AE86" s="103"/>
      <c r="AF86" s="104"/>
      <c r="AG86" s="105"/>
      <c r="AH86" s="106"/>
      <c r="AI86" s="109"/>
      <c r="AJ86" s="111"/>
      <c r="AK86" s="338"/>
      <c r="AL86" s="339"/>
      <c r="AM86" s="340"/>
      <c r="AN86" s="101"/>
      <c r="AO86" s="445"/>
      <c r="AP86" s="101"/>
      <c r="AQ86" s="115"/>
      <c r="AR86" s="341"/>
      <c r="AS86" s="115"/>
      <c r="AT86" s="341"/>
      <c r="AU86" s="115"/>
      <c r="AV86" s="341"/>
      <c r="AW86" s="115"/>
      <c r="AX86" s="341"/>
      <c r="AY86" s="119"/>
      <c r="CC86" s="119"/>
    </row>
    <row r="87" ht="21.0" customHeight="1">
      <c r="A87" s="119"/>
      <c r="B87" s="90"/>
      <c r="C87" s="119"/>
      <c r="D87" s="332"/>
      <c r="E87" s="90"/>
      <c r="F87" s="92"/>
      <c r="G87" s="92"/>
      <c r="H87" s="119"/>
      <c r="I87" s="119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119"/>
      <c r="U87" s="119"/>
      <c r="V87" s="119"/>
      <c r="W87" s="119"/>
      <c r="X87" s="119"/>
      <c r="Y87" s="23"/>
      <c r="Z87" s="119"/>
      <c r="AA87" s="337"/>
      <c r="AB87" s="115"/>
      <c r="AC87" s="102"/>
      <c r="AD87" s="4"/>
      <c r="AE87" s="103"/>
      <c r="AF87" s="104"/>
      <c r="AG87" s="105"/>
      <c r="AH87" s="106"/>
      <c r="AI87" s="109"/>
      <c r="AJ87" s="111"/>
      <c r="AK87" s="338"/>
      <c r="AL87" s="339"/>
      <c r="AM87" s="340"/>
      <c r="AN87" s="101"/>
      <c r="AO87" s="445"/>
      <c r="AP87" s="101"/>
      <c r="AQ87" s="115"/>
      <c r="AR87" s="341"/>
      <c r="AS87" s="115"/>
      <c r="AT87" s="341"/>
      <c r="AU87" s="115"/>
      <c r="AV87" s="341"/>
      <c r="AW87" s="115"/>
      <c r="AX87" s="341"/>
      <c r="AY87" s="119"/>
      <c r="CC87" s="119"/>
    </row>
    <row r="88" ht="21.0" customHeight="1">
      <c r="A88" s="119"/>
      <c r="B88" s="90"/>
      <c r="C88" s="119"/>
      <c r="D88" s="332"/>
      <c r="E88" s="90"/>
      <c r="F88" s="92"/>
      <c r="G88" s="92"/>
      <c r="H88" s="119"/>
      <c r="I88" s="119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119"/>
      <c r="U88" s="119"/>
      <c r="V88" s="119"/>
      <c r="W88" s="119"/>
      <c r="X88" s="119"/>
      <c r="Y88" s="23"/>
      <c r="Z88" s="119"/>
      <c r="AA88" s="337"/>
      <c r="AB88" s="115"/>
      <c r="AC88" s="102"/>
      <c r="AD88" s="4"/>
      <c r="AE88" s="103"/>
      <c r="AF88" s="104"/>
      <c r="AG88" s="105"/>
      <c r="AH88" s="106"/>
      <c r="AI88" s="109"/>
      <c r="AJ88" s="111"/>
      <c r="AK88" s="338"/>
      <c r="AL88" s="339"/>
      <c r="AM88" s="340"/>
      <c r="AN88" s="101"/>
      <c r="AO88" s="445"/>
      <c r="AP88" s="101"/>
      <c r="AQ88" s="115"/>
      <c r="AR88" s="341"/>
      <c r="AS88" s="115"/>
      <c r="AT88" s="341"/>
      <c r="AU88" s="115"/>
      <c r="AV88" s="341"/>
      <c r="AW88" s="115"/>
      <c r="AX88" s="341"/>
      <c r="AY88" s="119"/>
      <c r="CC88" s="119"/>
    </row>
    <row r="89" ht="21.0" customHeight="1">
      <c r="A89" s="119"/>
      <c r="B89" s="90"/>
      <c r="C89" s="119"/>
      <c r="D89" s="332"/>
      <c r="E89" s="90"/>
      <c r="F89" s="92"/>
      <c r="G89" s="92"/>
      <c r="H89" s="119"/>
      <c r="I89" s="119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119"/>
      <c r="U89" s="119"/>
      <c r="V89" s="119"/>
      <c r="W89" s="119"/>
      <c r="X89" s="119"/>
      <c r="Y89" s="23"/>
      <c r="Z89" s="119"/>
      <c r="AA89" s="337"/>
      <c r="AB89" s="115"/>
      <c r="AC89" s="102"/>
      <c r="AD89" s="4"/>
      <c r="AE89" s="103"/>
      <c r="AF89" s="104"/>
      <c r="AG89" s="105"/>
      <c r="AH89" s="106"/>
      <c r="AI89" s="109"/>
      <c r="AJ89" s="111"/>
      <c r="AK89" s="338"/>
      <c r="AL89" s="339"/>
      <c r="AM89" s="340"/>
      <c r="AN89" s="101"/>
      <c r="AO89" s="445"/>
      <c r="AP89" s="101"/>
      <c r="AQ89" s="115"/>
      <c r="AR89" s="341"/>
      <c r="AS89" s="115"/>
      <c r="AT89" s="341"/>
      <c r="AU89" s="115"/>
      <c r="AV89" s="341"/>
      <c r="AW89" s="115"/>
      <c r="AX89" s="341"/>
      <c r="AY89" s="119"/>
      <c r="CC89" s="119"/>
    </row>
    <row r="90" ht="21.0" customHeight="1">
      <c r="A90" s="119"/>
      <c r="B90" s="90"/>
      <c r="C90" s="119"/>
      <c r="D90" s="332"/>
      <c r="E90" s="90"/>
      <c r="F90" s="92"/>
      <c r="G90" s="92"/>
      <c r="H90" s="119"/>
      <c r="I90" s="119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119"/>
      <c r="U90" s="119"/>
      <c r="V90" s="119"/>
      <c r="W90" s="119"/>
      <c r="X90" s="119"/>
      <c r="Y90" s="23"/>
      <c r="Z90" s="119"/>
      <c r="AA90" s="337"/>
      <c r="AB90" s="115"/>
      <c r="AC90" s="102"/>
      <c r="AD90" s="4"/>
      <c r="AE90" s="103"/>
      <c r="AF90" s="104"/>
      <c r="AG90" s="105"/>
      <c r="AH90" s="106"/>
      <c r="AI90" s="109"/>
      <c r="AJ90" s="111"/>
      <c r="AK90" s="338"/>
      <c r="AL90" s="339"/>
      <c r="AM90" s="340"/>
      <c r="AN90" s="101"/>
      <c r="AO90" s="445"/>
      <c r="AP90" s="101"/>
      <c r="AQ90" s="115"/>
      <c r="AR90" s="341"/>
      <c r="AS90" s="115"/>
      <c r="AT90" s="341"/>
      <c r="AU90" s="115"/>
      <c r="AV90" s="341"/>
      <c r="AW90" s="115"/>
      <c r="AX90" s="341"/>
      <c r="AY90" s="119"/>
      <c r="CC90" s="119"/>
    </row>
    <row r="91" ht="21.0" customHeight="1">
      <c r="A91" s="119"/>
      <c r="B91" s="90"/>
      <c r="C91" s="119"/>
      <c r="D91" s="332"/>
      <c r="E91" s="90"/>
      <c r="F91" s="92"/>
      <c r="G91" s="92"/>
      <c r="H91" s="119"/>
      <c r="I91" s="119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119"/>
      <c r="U91" s="119"/>
      <c r="V91" s="119"/>
      <c r="W91" s="119"/>
      <c r="X91" s="119"/>
      <c r="Y91" s="23"/>
      <c r="Z91" s="119"/>
      <c r="AA91" s="337"/>
      <c r="AB91" s="115"/>
      <c r="AC91" s="102"/>
      <c r="AD91" s="4"/>
      <c r="AE91" s="103"/>
      <c r="AF91" s="104"/>
      <c r="AG91" s="105"/>
      <c r="AH91" s="106"/>
      <c r="AI91" s="109"/>
      <c r="AJ91" s="111"/>
      <c r="AK91" s="338"/>
      <c r="AL91" s="339"/>
      <c r="AM91" s="340"/>
      <c r="AN91" s="101"/>
      <c r="AO91" s="445"/>
      <c r="AP91" s="101"/>
      <c r="AQ91" s="115"/>
      <c r="AR91" s="341"/>
      <c r="AS91" s="115"/>
      <c r="AT91" s="341"/>
      <c r="AU91" s="115"/>
      <c r="AV91" s="341"/>
      <c r="AW91" s="115"/>
      <c r="AX91" s="341"/>
      <c r="AY91" s="119"/>
      <c r="CC91" s="119"/>
    </row>
    <row r="92" ht="21.0" customHeight="1">
      <c r="A92" s="119"/>
      <c r="B92" s="90"/>
      <c r="C92" s="119"/>
      <c r="D92" s="332"/>
      <c r="E92" s="90"/>
      <c r="F92" s="92"/>
      <c r="G92" s="92"/>
      <c r="H92" s="119"/>
      <c r="I92" s="119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119"/>
      <c r="U92" s="119"/>
      <c r="V92" s="119"/>
      <c r="W92" s="119"/>
      <c r="X92" s="119"/>
      <c r="Y92" s="23"/>
      <c r="Z92" s="119"/>
      <c r="AA92" s="337"/>
      <c r="AB92" s="115"/>
      <c r="AC92" s="102"/>
      <c r="AD92" s="4"/>
      <c r="AE92" s="103"/>
      <c r="AF92" s="104"/>
      <c r="AG92" s="105"/>
      <c r="AH92" s="106"/>
      <c r="AI92" s="109"/>
      <c r="AJ92" s="111"/>
      <c r="AK92" s="338"/>
      <c r="AL92" s="339"/>
      <c r="AM92" s="340"/>
      <c r="AN92" s="101"/>
      <c r="AO92" s="445"/>
      <c r="AP92" s="101"/>
      <c r="AQ92" s="115"/>
      <c r="AR92" s="341"/>
      <c r="AS92" s="115"/>
      <c r="AT92" s="341"/>
      <c r="AU92" s="115"/>
      <c r="AV92" s="341"/>
      <c r="AW92" s="115"/>
      <c r="AX92" s="341"/>
      <c r="AY92" s="119"/>
      <c r="CC92" s="119"/>
    </row>
    <row r="93" ht="21.0" customHeight="1">
      <c r="A93" s="119"/>
      <c r="B93" s="90"/>
      <c r="C93" s="119"/>
      <c r="D93" s="332"/>
      <c r="E93" s="90"/>
      <c r="F93" s="92"/>
      <c r="G93" s="92"/>
      <c r="H93" s="119"/>
      <c r="I93" s="119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119"/>
      <c r="U93" s="119"/>
      <c r="V93" s="119"/>
      <c r="W93" s="119"/>
      <c r="X93" s="119"/>
      <c r="Y93" s="23"/>
      <c r="Z93" s="119"/>
      <c r="AA93" s="337"/>
      <c r="AB93" s="115"/>
      <c r="AC93" s="102"/>
      <c r="AD93" s="4"/>
      <c r="AE93" s="103"/>
      <c r="AF93" s="104"/>
      <c r="AG93" s="105"/>
      <c r="AH93" s="106"/>
      <c r="AI93" s="109"/>
      <c r="AJ93" s="111"/>
      <c r="AK93" s="338"/>
      <c r="AL93" s="339"/>
      <c r="AM93" s="340"/>
      <c r="AN93" s="101"/>
      <c r="AO93" s="445"/>
      <c r="AP93" s="101"/>
      <c r="AQ93" s="115"/>
      <c r="AR93" s="341"/>
      <c r="AS93" s="115"/>
      <c r="AT93" s="341"/>
      <c r="AU93" s="115"/>
      <c r="AV93" s="341"/>
      <c r="AW93" s="115"/>
      <c r="AX93" s="341"/>
      <c r="AY93" s="119"/>
      <c r="CC93" s="119"/>
    </row>
    <row r="94" ht="21.0" customHeight="1">
      <c r="A94" s="119"/>
      <c r="B94" s="90"/>
      <c r="C94" s="119"/>
      <c r="D94" s="332"/>
      <c r="E94" s="90"/>
      <c r="F94" s="92"/>
      <c r="G94" s="92"/>
      <c r="H94" s="119"/>
      <c r="I94" s="119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119"/>
      <c r="U94" s="119"/>
      <c r="V94" s="119"/>
      <c r="W94" s="119"/>
      <c r="X94" s="119"/>
      <c r="Y94" s="23"/>
      <c r="Z94" s="119"/>
      <c r="AA94" s="337"/>
      <c r="AB94" s="115"/>
      <c r="AC94" s="102"/>
      <c r="AD94" s="4"/>
      <c r="AE94" s="103"/>
      <c r="AF94" s="104"/>
      <c r="AG94" s="105"/>
      <c r="AH94" s="106"/>
      <c r="AI94" s="109"/>
      <c r="AJ94" s="111"/>
      <c r="AK94" s="338"/>
      <c r="AL94" s="339"/>
      <c r="AM94" s="340"/>
      <c r="AN94" s="101"/>
      <c r="AO94" s="445"/>
      <c r="AP94" s="101"/>
      <c r="AQ94" s="115"/>
      <c r="AR94" s="341"/>
      <c r="AS94" s="115"/>
      <c r="AT94" s="341"/>
      <c r="AU94" s="115"/>
      <c r="AV94" s="341"/>
      <c r="AW94" s="115"/>
      <c r="AX94" s="341"/>
      <c r="AY94" s="119"/>
      <c r="CC94" s="119"/>
    </row>
    <row r="95" ht="21.0" customHeight="1">
      <c r="A95" s="119"/>
      <c r="B95" s="90"/>
      <c r="C95" s="119"/>
      <c r="D95" s="332"/>
      <c r="E95" s="90"/>
      <c r="F95" s="92"/>
      <c r="G95" s="92"/>
      <c r="H95" s="119"/>
      <c r="I95" s="119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119"/>
      <c r="U95" s="119"/>
      <c r="V95" s="119"/>
      <c r="W95" s="119"/>
      <c r="X95" s="119"/>
      <c r="Y95" s="23"/>
      <c r="Z95" s="119"/>
      <c r="AA95" s="337"/>
      <c r="AB95" s="115"/>
      <c r="AC95" s="102"/>
      <c r="AD95" s="4"/>
      <c r="AE95" s="103"/>
      <c r="AF95" s="104"/>
      <c r="AG95" s="105"/>
      <c r="AH95" s="106"/>
      <c r="AI95" s="109"/>
      <c r="AJ95" s="111"/>
      <c r="AK95" s="338"/>
      <c r="AL95" s="339"/>
      <c r="AM95" s="340"/>
      <c r="AN95" s="101"/>
      <c r="AO95" s="445"/>
      <c r="AP95" s="101"/>
      <c r="AQ95" s="115"/>
      <c r="AR95" s="341"/>
      <c r="AS95" s="115"/>
      <c r="AT95" s="341"/>
      <c r="AU95" s="115"/>
      <c r="AV95" s="341"/>
      <c r="AW95" s="115"/>
      <c r="AX95" s="341"/>
      <c r="AY95" s="119"/>
      <c r="CC95" s="119"/>
    </row>
    <row r="96" ht="21.0" customHeight="1">
      <c r="A96" s="119"/>
      <c r="B96" s="90"/>
      <c r="C96" s="119"/>
      <c r="D96" s="332"/>
      <c r="E96" s="90"/>
      <c r="F96" s="92"/>
      <c r="G96" s="92"/>
      <c r="H96" s="119"/>
      <c r="I96" s="119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119"/>
      <c r="U96" s="119"/>
      <c r="V96" s="119"/>
      <c r="W96" s="119"/>
      <c r="X96" s="119"/>
      <c r="Y96" s="23"/>
      <c r="Z96" s="119"/>
      <c r="AA96" s="337"/>
      <c r="AB96" s="115"/>
      <c r="AC96" s="102"/>
      <c r="AD96" s="4"/>
      <c r="AE96" s="103"/>
      <c r="AF96" s="104"/>
      <c r="AG96" s="105"/>
      <c r="AH96" s="106"/>
      <c r="AI96" s="109"/>
      <c r="AJ96" s="111"/>
      <c r="AK96" s="338"/>
      <c r="AL96" s="339"/>
      <c r="AM96" s="340"/>
      <c r="AN96" s="101"/>
      <c r="AO96" s="445"/>
      <c r="AP96" s="101"/>
      <c r="AQ96" s="115"/>
      <c r="AR96" s="341"/>
      <c r="AS96" s="115"/>
      <c r="AT96" s="341"/>
      <c r="AU96" s="115"/>
      <c r="AV96" s="341"/>
      <c r="AW96" s="115"/>
      <c r="AX96" s="341"/>
      <c r="AY96" s="119"/>
      <c r="CC96" s="119"/>
    </row>
    <row r="97" ht="21.0" customHeight="1">
      <c r="A97" s="119"/>
      <c r="B97" s="90"/>
      <c r="C97" s="119"/>
      <c r="D97" s="332"/>
      <c r="E97" s="90"/>
      <c r="F97" s="92"/>
      <c r="G97" s="92"/>
      <c r="H97" s="119"/>
      <c r="I97" s="119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119"/>
      <c r="U97" s="119"/>
      <c r="V97" s="119"/>
      <c r="W97" s="119"/>
      <c r="X97" s="119"/>
      <c r="Y97" s="23"/>
      <c r="Z97" s="119"/>
      <c r="AA97" s="337"/>
      <c r="AB97" s="115"/>
      <c r="AC97" s="102"/>
      <c r="AD97" s="4"/>
      <c r="AE97" s="103"/>
      <c r="AF97" s="104"/>
      <c r="AG97" s="105"/>
      <c r="AH97" s="106"/>
      <c r="AI97" s="109"/>
      <c r="AJ97" s="111"/>
      <c r="AK97" s="338"/>
      <c r="AL97" s="339"/>
      <c r="AM97" s="340"/>
      <c r="AN97" s="101"/>
      <c r="AO97" s="445"/>
      <c r="AP97" s="101"/>
      <c r="AQ97" s="115"/>
      <c r="AR97" s="341"/>
      <c r="AS97" s="115"/>
      <c r="AT97" s="341"/>
      <c r="AU97" s="115"/>
      <c r="AV97" s="341"/>
      <c r="AW97" s="115"/>
      <c r="AX97" s="341"/>
      <c r="AY97" s="119"/>
      <c r="CC97" s="119"/>
    </row>
    <row r="98" ht="21.0" customHeight="1">
      <c r="A98" s="119"/>
      <c r="B98" s="90"/>
      <c r="C98" s="119"/>
      <c r="D98" s="332"/>
      <c r="E98" s="90"/>
      <c r="F98" s="92"/>
      <c r="G98" s="92"/>
      <c r="H98" s="119"/>
      <c r="I98" s="119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119"/>
      <c r="U98" s="119"/>
      <c r="V98" s="119"/>
      <c r="W98" s="119"/>
      <c r="X98" s="119"/>
      <c r="Y98" s="23"/>
      <c r="Z98" s="119"/>
      <c r="AA98" s="337"/>
      <c r="AB98" s="115"/>
      <c r="AC98" s="102"/>
      <c r="AD98" s="4"/>
      <c r="AE98" s="103"/>
      <c r="AF98" s="104"/>
      <c r="AG98" s="105"/>
      <c r="AH98" s="106"/>
      <c r="AI98" s="109"/>
      <c r="AJ98" s="111"/>
      <c r="AK98" s="338"/>
      <c r="AL98" s="339"/>
      <c r="AM98" s="340"/>
      <c r="AN98" s="101"/>
      <c r="AO98" s="445"/>
      <c r="AP98" s="101"/>
      <c r="AQ98" s="115"/>
      <c r="AR98" s="341"/>
      <c r="AS98" s="115"/>
      <c r="AT98" s="341"/>
      <c r="AU98" s="115"/>
      <c r="AV98" s="341"/>
      <c r="AW98" s="115"/>
      <c r="AX98" s="341"/>
      <c r="AY98" s="119"/>
      <c r="CC98" s="119"/>
    </row>
    <row r="99" ht="21.0" customHeight="1">
      <c r="A99" s="119"/>
      <c r="B99" s="90"/>
      <c r="C99" s="119"/>
      <c r="D99" s="332"/>
      <c r="E99" s="90"/>
      <c r="F99" s="92"/>
      <c r="G99" s="92"/>
      <c r="H99" s="119"/>
      <c r="I99" s="119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119"/>
      <c r="U99" s="119"/>
      <c r="V99" s="119"/>
      <c r="W99" s="119"/>
      <c r="X99" s="119"/>
      <c r="Y99" s="23"/>
      <c r="Z99" s="119"/>
      <c r="AA99" s="337"/>
      <c r="AB99" s="115"/>
      <c r="AC99" s="102"/>
      <c r="AD99" s="4"/>
      <c r="AE99" s="103"/>
      <c r="AF99" s="104"/>
      <c r="AG99" s="105"/>
      <c r="AH99" s="106"/>
      <c r="AI99" s="109"/>
      <c r="AJ99" s="111"/>
      <c r="AK99" s="338"/>
      <c r="AL99" s="339"/>
      <c r="AM99" s="340"/>
      <c r="AN99" s="101"/>
      <c r="AO99" s="445"/>
      <c r="AP99" s="101"/>
      <c r="AQ99" s="115"/>
      <c r="AR99" s="341"/>
      <c r="AS99" s="115"/>
      <c r="AT99" s="341"/>
      <c r="AU99" s="115"/>
      <c r="AV99" s="341"/>
      <c r="AW99" s="115"/>
      <c r="AX99" s="341"/>
      <c r="AY99" s="119"/>
      <c r="CC99" s="119"/>
    </row>
    <row r="100" ht="21.0" customHeight="1">
      <c r="A100" s="119"/>
      <c r="B100" s="90"/>
      <c r="C100" s="119"/>
      <c r="D100" s="332"/>
      <c r="E100" s="90"/>
      <c r="F100" s="92"/>
      <c r="G100" s="92"/>
      <c r="H100" s="119"/>
      <c r="I100" s="119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119"/>
      <c r="U100" s="119"/>
      <c r="V100" s="119"/>
      <c r="W100" s="119"/>
      <c r="X100" s="119"/>
      <c r="Y100" s="23"/>
      <c r="Z100" s="119"/>
      <c r="AA100" s="337"/>
      <c r="AB100" s="115"/>
      <c r="AC100" s="102"/>
      <c r="AD100" s="4"/>
      <c r="AE100" s="103"/>
      <c r="AF100" s="104"/>
      <c r="AG100" s="105"/>
      <c r="AH100" s="106"/>
      <c r="AI100" s="109"/>
      <c r="AJ100" s="111"/>
      <c r="AK100" s="338"/>
      <c r="AL100" s="339"/>
      <c r="AM100" s="340"/>
      <c r="AN100" s="101"/>
      <c r="AO100" s="445"/>
      <c r="AP100" s="101"/>
      <c r="AQ100" s="115"/>
      <c r="AR100" s="341"/>
      <c r="AS100" s="115"/>
      <c r="AT100" s="341"/>
      <c r="AU100" s="115"/>
      <c r="AV100" s="341"/>
      <c r="AW100" s="115"/>
      <c r="AX100" s="341"/>
      <c r="AY100" s="119"/>
      <c r="CC100" s="119"/>
    </row>
    <row r="101" ht="21.0" customHeight="1">
      <c r="A101" s="119"/>
      <c r="B101" s="90"/>
      <c r="C101" s="119"/>
      <c r="D101" s="332"/>
      <c r="E101" s="90"/>
      <c r="F101" s="92"/>
      <c r="G101" s="92"/>
      <c r="H101" s="119"/>
      <c r="I101" s="119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119"/>
      <c r="U101" s="119"/>
      <c r="V101" s="119"/>
      <c r="W101" s="119"/>
      <c r="X101" s="119"/>
      <c r="Y101" s="23"/>
      <c r="Z101" s="119"/>
      <c r="AA101" s="337"/>
      <c r="AB101" s="115"/>
      <c r="AC101" s="102"/>
      <c r="AD101" s="4"/>
      <c r="AE101" s="103"/>
      <c r="AF101" s="104"/>
      <c r="AG101" s="105"/>
      <c r="AH101" s="106"/>
      <c r="AI101" s="109"/>
      <c r="AJ101" s="111"/>
      <c r="AK101" s="338"/>
      <c r="AL101" s="339"/>
      <c r="AM101" s="340"/>
      <c r="AN101" s="101"/>
      <c r="AO101" s="445"/>
      <c r="AP101" s="101"/>
      <c r="AQ101" s="115"/>
      <c r="AR101" s="341"/>
      <c r="AS101" s="115"/>
      <c r="AT101" s="341"/>
      <c r="AU101" s="115"/>
      <c r="AV101" s="341"/>
      <c r="AW101" s="115"/>
      <c r="AX101" s="341"/>
      <c r="AY101" s="119"/>
      <c r="CC101" s="119"/>
    </row>
    <row r="102" ht="21.0" customHeight="1">
      <c r="A102" s="119"/>
      <c r="B102" s="90"/>
      <c r="C102" s="119"/>
      <c r="D102" s="332"/>
      <c r="E102" s="90"/>
      <c r="F102" s="92"/>
      <c r="G102" s="92"/>
      <c r="H102" s="119"/>
      <c r="I102" s="119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119"/>
      <c r="U102" s="119"/>
      <c r="V102" s="119"/>
      <c r="W102" s="119"/>
      <c r="X102" s="119"/>
      <c r="Y102" s="23"/>
      <c r="Z102" s="119"/>
      <c r="AA102" s="337"/>
      <c r="AB102" s="115"/>
      <c r="AC102" s="102"/>
      <c r="AD102" s="4"/>
      <c r="AE102" s="103"/>
      <c r="AF102" s="104"/>
      <c r="AG102" s="105"/>
      <c r="AH102" s="106"/>
      <c r="AI102" s="109"/>
      <c r="AJ102" s="111"/>
      <c r="AK102" s="338"/>
      <c r="AL102" s="339"/>
      <c r="AM102" s="340"/>
      <c r="AN102" s="101"/>
      <c r="AO102" s="445"/>
      <c r="AP102" s="101"/>
      <c r="AQ102" s="115"/>
      <c r="AR102" s="341"/>
      <c r="AS102" s="115"/>
      <c r="AT102" s="341"/>
      <c r="AU102" s="115"/>
      <c r="AV102" s="341"/>
      <c r="AW102" s="115"/>
      <c r="AX102" s="341"/>
      <c r="AY102" s="119"/>
      <c r="CC102" s="119"/>
    </row>
    <row r="103" ht="21.0" customHeight="1">
      <c r="A103" s="119"/>
      <c r="B103" s="90"/>
      <c r="C103" s="119"/>
      <c r="D103" s="332"/>
      <c r="E103" s="90"/>
      <c r="F103" s="92"/>
      <c r="G103" s="92"/>
      <c r="H103" s="119"/>
      <c r="I103" s="119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119"/>
      <c r="U103" s="119"/>
      <c r="V103" s="119"/>
      <c r="W103" s="119"/>
      <c r="X103" s="119"/>
      <c r="Y103" s="23"/>
      <c r="Z103" s="119"/>
      <c r="AA103" s="337"/>
      <c r="AB103" s="115"/>
      <c r="AC103" s="102"/>
      <c r="AD103" s="4"/>
      <c r="AE103" s="103"/>
      <c r="AF103" s="104"/>
      <c r="AG103" s="105"/>
      <c r="AH103" s="106"/>
      <c r="AI103" s="109"/>
      <c r="AJ103" s="111"/>
      <c r="AK103" s="338"/>
      <c r="AL103" s="339"/>
      <c r="AM103" s="340"/>
      <c r="AN103" s="101"/>
      <c r="AO103" s="445"/>
      <c r="AP103" s="101"/>
      <c r="AQ103" s="115"/>
      <c r="AR103" s="341"/>
      <c r="AS103" s="115"/>
      <c r="AT103" s="341"/>
      <c r="AU103" s="115"/>
      <c r="AV103" s="341"/>
      <c r="AW103" s="115"/>
      <c r="AX103" s="341"/>
      <c r="AY103" s="119"/>
      <c r="CC103" s="119"/>
    </row>
    <row r="104" ht="21.0" customHeight="1">
      <c r="A104" s="119"/>
      <c r="B104" s="90"/>
      <c r="C104" s="119"/>
      <c r="D104" s="332"/>
      <c r="E104" s="90"/>
      <c r="F104" s="92"/>
      <c r="G104" s="92"/>
      <c r="H104" s="119"/>
      <c r="I104" s="119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119"/>
      <c r="U104" s="119"/>
      <c r="V104" s="119"/>
      <c r="W104" s="119"/>
      <c r="X104" s="119"/>
      <c r="Y104" s="23"/>
      <c r="Z104" s="119"/>
      <c r="AA104" s="337"/>
      <c r="AB104" s="115"/>
      <c r="AC104" s="102"/>
      <c r="AD104" s="4"/>
      <c r="AE104" s="103"/>
      <c r="AF104" s="104"/>
      <c r="AG104" s="105"/>
      <c r="AH104" s="106"/>
      <c r="AI104" s="109"/>
      <c r="AJ104" s="111"/>
      <c r="AK104" s="338"/>
      <c r="AL104" s="339"/>
      <c r="AM104" s="340"/>
      <c r="AN104" s="101"/>
      <c r="AO104" s="445"/>
      <c r="AP104" s="101"/>
      <c r="AQ104" s="115"/>
      <c r="AR104" s="341"/>
      <c r="AS104" s="115"/>
      <c r="AT104" s="341"/>
      <c r="AU104" s="115"/>
      <c r="AV104" s="341"/>
      <c r="AW104" s="115"/>
      <c r="AX104" s="341"/>
      <c r="AY104" s="119"/>
      <c r="CC104" s="119"/>
    </row>
    <row r="105" ht="21.0" customHeight="1">
      <c r="A105" s="119"/>
      <c r="B105" s="90"/>
      <c r="C105" s="119"/>
      <c r="D105" s="332"/>
      <c r="E105" s="90"/>
      <c r="F105" s="92"/>
      <c r="G105" s="92"/>
      <c r="H105" s="119"/>
      <c r="I105" s="119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119"/>
      <c r="U105" s="119"/>
      <c r="V105" s="119"/>
      <c r="W105" s="119"/>
      <c r="X105" s="119"/>
      <c r="Y105" s="23"/>
      <c r="Z105" s="119"/>
      <c r="AA105" s="337"/>
      <c r="AB105" s="115"/>
      <c r="AC105" s="102"/>
      <c r="AD105" s="4"/>
      <c r="AE105" s="103"/>
      <c r="AF105" s="104"/>
      <c r="AG105" s="105"/>
      <c r="AH105" s="106"/>
      <c r="AI105" s="109"/>
      <c r="AJ105" s="111"/>
      <c r="AK105" s="338"/>
      <c r="AL105" s="339"/>
      <c r="AM105" s="340"/>
      <c r="AN105" s="101"/>
      <c r="AO105" s="445"/>
      <c r="AP105" s="101"/>
      <c r="AQ105" s="115"/>
      <c r="AR105" s="341"/>
      <c r="AS105" s="115"/>
      <c r="AT105" s="341"/>
      <c r="AU105" s="115"/>
      <c r="AV105" s="341"/>
      <c r="AW105" s="115"/>
      <c r="AX105" s="341"/>
      <c r="AY105" s="119"/>
      <c r="CC105" s="119"/>
    </row>
    <row r="106" ht="21.0" customHeight="1">
      <c r="A106" s="119"/>
      <c r="B106" s="90"/>
      <c r="C106" s="119"/>
      <c r="D106" s="332"/>
      <c r="E106" s="90"/>
      <c r="F106" s="92"/>
      <c r="G106" s="92"/>
      <c r="H106" s="119"/>
      <c r="I106" s="119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119"/>
      <c r="U106" s="119"/>
      <c r="V106" s="119"/>
      <c r="W106" s="119"/>
      <c r="X106" s="119"/>
      <c r="Y106" s="23"/>
      <c r="Z106" s="119"/>
      <c r="AA106" s="337"/>
      <c r="AB106" s="115"/>
      <c r="AC106" s="102"/>
      <c r="AD106" s="4"/>
      <c r="AE106" s="103"/>
      <c r="AF106" s="104"/>
      <c r="AG106" s="105"/>
      <c r="AH106" s="106"/>
      <c r="AI106" s="109"/>
      <c r="AJ106" s="111"/>
      <c r="AK106" s="338"/>
      <c r="AL106" s="339"/>
      <c r="AM106" s="340"/>
      <c r="AN106" s="101"/>
      <c r="AO106" s="445"/>
      <c r="AP106" s="101"/>
      <c r="AQ106" s="115"/>
      <c r="AR106" s="341"/>
      <c r="AS106" s="115"/>
      <c r="AT106" s="341"/>
      <c r="AU106" s="115"/>
      <c r="AV106" s="341"/>
      <c r="AW106" s="115"/>
      <c r="AX106" s="341"/>
      <c r="AY106" s="119"/>
      <c r="CC106" s="119"/>
    </row>
    <row r="107" ht="21.0" customHeight="1">
      <c r="A107" s="119"/>
      <c r="B107" s="90"/>
      <c r="C107" s="119"/>
      <c r="D107" s="332"/>
      <c r="E107" s="90"/>
      <c r="F107" s="92"/>
      <c r="G107" s="92"/>
      <c r="H107" s="119"/>
      <c r="I107" s="119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119"/>
      <c r="U107" s="119"/>
      <c r="V107" s="119"/>
      <c r="W107" s="119"/>
      <c r="X107" s="119"/>
      <c r="Y107" s="23"/>
      <c r="Z107" s="119"/>
      <c r="AA107" s="337"/>
      <c r="AB107" s="115"/>
      <c r="AC107" s="102"/>
      <c r="AD107" s="4"/>
      <c r="AE107" s="103"/>
      <c r="AF107" s="104"/>
      <c r="AG107" s="105"/>
      <c r="AH107" s="106"/>
      <c r="AI107" s="109"/>
      <c r="AJ107" s="111"/>
      <c r="AK107" s="338"/>
      <c r="AL107" s="339"/>
      <c r="AM107" s="340"/>
      <c r="AN107" s="101"/>
      <c r="AO107" s="445"/>
      <c r="AP107" s="101"/>
      <c r="AQ107" s="115"/>
      <c r="AR107" s="341"/>
      <c r="AS107" s="115"/>
      <c r="AT107" s="341"/>
      <c r="AU107" s="115"/>
      <c r="AV107" s="341"/>
      <c r="AW107" s="115"/>
      <c r="AX107" s="341"/>
      <c r="AY107" s="119"/>
      <c r="CC107" s="119"/>
    </row>
    <row r="108" ht="21.0" customHeight="1">
      <c r="A108" s="119"/>
      <c r="B108" s="90"/>
      <c r="C108" s="119"/>
      <c r="D108" s="332"/>
      <c r="E108" s="90"/>
      <c r="F108" s="92"/>
      <c r="G108" s="92"/>
      <c r="H108" s="119"/>
      <c r="I108" s="119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119"/>
      <c r="U108" s="119"/>
      <c r="V108" s="119"/>
      <c r="W108" s="119"/>
      <c r="X108" s="119"/>
      <c r="Y108" s="23"/>
      <c r="Z108" s="119"/>
      <c r="AA108" s="337"/>
      <c r="AB108" s="115"/>
      <c r="AC108" s="102"/>
      <c r="AD108" s="4"/>
      <c r="AE108" s="103"/>
      <c r="AF108" s="104"/>
      <c r="AG108" s="105"/>
      <c r="AH108" s="106"/>
      <c r="AI108" s="109"/>
      <c r="AJ108" s="111"/>
      <c r="AK108" s="338"/>
      <c r="AL108" s="339"/>
      <c r="AM108" s="340"/>
      <c r="AN108" s="101"/>
      <c r="AO108" s="445"/>
      <c r="AP108" s="101"/>
      <c r="AQ108" s="115"/>
      <c r="AR108" s="341"/>
      <c r="AS108" s="115"/>
      <c r="AT108" s="341"/>
      <c r="AU108" s="115"/>
      <c r="AV108" s="341"/>
      <c r="AW108" s="115"/>
      <c r="AX108" s="341"/>
      <c r="AY108" s="119"/>
      <c r="CC108" s="119"/>
    </row>
    <row r="109" ht="21.0" customHeight="1">
      <c r="A109" s="119"/>
      <c r="B109" s="90"/>
      <c r="C109" s="119"/>
      <c r="D109" s="332"/>
      <c r="E109" s="90"/>
      <c r="F109" s="92"/>
      <c r="G109" s="92"/>
      <c r="H109" s="119"/>
      <c r="I109" s="119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119"/>
      <c r="U109" s="119"/>
      <c r="V109" s="119"/>
      <c r="W109" s="119"/>
      <c r="X109" s="119"/>
      <c r="Y109" s="23"/>
      <c r="Z109" s="119"/>
      <c r="AA109" s="337"/>
      <c r="AB109" s="115"/>
      <c r="AC109" s="102"/>
      <c r="AD109" s="4"/>
      <c r="AE109" s="103"/>
      <c r="AF109" s="104"/>
      <c r="AG109" s="105"/>
      <c r="AH109" s="106"/>
      <c r="AI109" s="109"/>
      <c r="AJ109" s="111"/>
      <c r="AK109" s="338"/>
      <c r="AL109" s="339"/>
      <c r="AM109" s="340"/>
      <c r="AN109" s="101"/>
      <c r="AO109" s="445"/>
      <c r="AP109" s="101"/>
      <c r="AQ109" s="115"/>
      <c r="AR109" s="341"/>
      <c r="AS109" s="115"/>
      <c r="AT109" s="341"/>
      <c r="AU109" s="115"/>
      <c r="AV109" s="341"/>
      <c r="AW109" s="115"/>
      <c r="AX109" s="341"/>
      <c r="AY109" s="119"/>
      <c r="CC109" s="119"/>
    </row>
    <row r="110" ht="21.0" customHeight="1">
      <c r="A110" s="119"/>
      <c r="B110" s="90"/>
      <c r="C110" s="119"/>
      <c r="D110" s="332"/>
      <c r="E110" s="90"/>
      <c r="F110" s="92"/>
      <c r="G110" s="92"/>
      <c r="H110" s="119"/>
      <c r="I110" s="119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119"/>
      <c r="U110" s="119"/>
      <c r="V110" s="119"/>
      <c r="W110" s="119"/>
      <c r="X110" s="119"/>
      <c r="Y110" s="23"/>
      <c r="Z110" s="119"/>
      <c r="AA110" s="337"/>
      <c r="AB110" s="115"/>
      <c r="AC110" s="102"/>
      <c r="AD110" s="4"/>
      <c r="AE110" s="103"/>
      <c r="AF110" s="104"/>
      <c r="AG110" s="105"/>
      <c r="AH110" s="106"/>
      <c r="AI110" s="109"/>
      <c r="AJ110" s="111"/>
      <c r="AK110" s="338"/>
      <c r="AL110" s="339"/>
      <c r="AM110" s="340"/>
      <c r="AN110" s="101"/>
      <c r="AO110" s="445"/>
      <c r="AP110" s="101"/>
      <c r="AQ110" s="115"/>
      <c r="AR110" s="341"/>
      <c r="AS110" s="115"/>
      <c r="AT110" s="341"/>
      <c r="AU110" s="115"/>
      <c r="AV110" s="341"/>
      <c r="AW110" s="115"/>
      <c r="AX110" s="341"/>
      <c r="AY110" s="119"/>
      <c r="CC110" s="119"/>
    </row>
    <row r="111" ht="21.0" customHeight="1">
      <c r="A111" s="119"/>
      <c r="B111" s="90"/>
      <c r="C111" s="119"/>
      <c r="D111" s="332"/>
      <c r="E111" s="90"/>
      <c r="F111" s="92"/>
      <c r="G111" s="92"/>
      <c r="H111" s="119"/>
      <c r="I111" s="119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119"/>
      <c r="U111" s="119"/>
      <c r="V111" s="119"/>
      <c r="W111" s="119"/>
      <c r="X111" s="119"/>
      <c r="Y111" s="23"/>
      <c r="Z111" s="119"/>
      <c r="AA111" s="337"/>
      <c r="AB111" s="115"/>
      <c r="AC111" s="102"/>
      <c r="AD111" s="4"/>
      <c r="AE111" s="103"/>
      <c r="AF111" s="104"/>
      <c r="AG111" s="105"/>
      <c r="AH111" s="106"/>
      <c r="AI111" s="109"/>
      <c r="AJ111" s="111"/>
      <c r="AK111" s="338"/>
      <c r="AL111" s="339"/>
      <c r="AM111" s="340"/>
      <c r="AN111" s="101"/>
      <c r="AO111" s="445"/>
      <c r="AP111" s="101"/>
      <c r="AQ111" s="115"/>
      <c r="AR111" s="341"/>
      <c r="AS111" s="115"/>
      <c r="AT111" s="341"/>
      <c r="AU111" s="115"/>
      <c r="AV111" s="341"/>
      <c r="AW111" s="115"/>
      <c r="AX111" s="341"/>
      <c r="AY111" s="119"/>
      <c r="CC111" s="119"/>
    </row>
    <row r="112" ht="21.0" customHeight="1">
      <c r="A112" s="119"/>
      <c r="B112" s="90"/>
      <c r="C112" s="119"/>
      <c r="D112" s="332"/>
      <c r="E112" s="90"/>
      <c r="F112" s="92"/>
      <c r="G112" s="92"/>
      <c r="H112" s="119"/>
      <c r="I112" s="119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119"/>
      <c r="U112" s="119"/>
      <c r="V112" s="119"/>
      <c r="W112" s="119"/>
      <c r="X112" s="119"/>
      <c r="Y112" s="23"/>
      <c r="Z112" s="119"/>
      <c r="AA112" s="337"/>
      <c r="AB112" s="115"/>
      <c r="AC112" s="102"/>
      <c r="AD112" s="4"/>
      <c r="AE112" s="103"/>
      <c r="AF112" s="104"/>
      <c r="AG112" s="105"/>
      <c r="AH112" s="106"/>
      <c r="AI112" s="109"/>
      <c r="AJ112" s="111"/>
      <c r="AK112" s="338"/>
      <c r="AL112" s="339"/>
      <c r="AM112" s="340"/>
      <c r="AN112" s="101"/>
      <c r="AO112" s="445"/>
      <c r="AP112" s="101"/>
      <c r="AQ112" s="115"/>
      <c r="AR112" s="341"/>
      <c r="AS112" s="115"/>
      <c r="AT112" s="341"/>
      <c r="AU112" s="115"/>
      <c r="AV112" s="341"/>
      <c r="AW112" s="115"/>
      <c r="AX112" s="341"/>
      <c r="AY112" s="119"/>
      <c r="CC112" s="119"/>
    </row>
    <row r="113" ht="21.0" customHeight="1">
      <c r="A113" s="119"/>
      <c r="B113" s="90"/>
      <c r="C113" s="119"/>
      <c r="D113" s="332"/>
      <c r="E113" s="90"/>
      <c r="F113" s="92"/>
      <c r="G113" s="92"/>
      <c r="H113" s="119"/>
      <c r="I113" s="119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119"/>
      <c r="U113" s="119"/>
      <c r="V113" s="119"/>
      <c r="W113" s="119"/>
      <c r="X113" s="119"/>
      <c r="Y113" s="23"/>
      <c r="Z113" s="119"/>
      <c r="AA113" s="337"/>
      <c r="AB113" s="115"/>
      <c r="AC113" s="102"/>
      <c r="AD113" s="4"/>
      <c r="AE113" s="103"/>
      <c r="AF113" s="104"/>
      <c r="AG113" s="105"/>
      <c r="AH113" s="106"/>
      <c r="AI113" s="109"/>
      <c r="AJ113" s="111"/>
      <c r="AK113" s="338"/>
      <c r="AL113" s="339"/>
      <c r="AM113" s="340"/>
      <c r="AN113" s="101"/>
      <c r="AO113" s="445"/>
      <c r="AP113" s="101"/>
      <c r="AQ113" s="115"/>
      <c r="AR113" s="341"/>
      <c r="AS113" s="115"/>
      <c r="AT113" s="341"/>
      <c r="AU113" s="115"/>
      <c r="AV113" s="341"/>
      <c r="AW113" s="115"/>
      <c r="AX113" s="341"/>
      <c r="AY113" s="119"/>
      <c r="CC113" s="119"/>
    </row>
    <row r="114" ht="21.0" customHeight="1">
      <c r="A114" s="119"/>
      <c r="B114" s="90"/>
      <c r="C114" s="119"/>
      <c r="D114" s="332"/>
      <c r="E114" s="90"/>
      <c r="F114" s="92"/>
      <c r="G114" s="92"/>
      <c r="H114" s="119"/>
      <c r="I114" s="119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119"/>
      <c r="U114" s="119"/>
      <c r="V114" s="119"/>
      <c r="W114" s="119"/>
      <c r="X114" s="119"/>
      <c r="Y114" s="23"/>
      <c r="Z114" s="119"/>
      <c r="AA114" s="337"/>
      <c r="AB114" s="115"/>
      <c r="AC114" s="102"/>
      <c r="AD114" s="4"/>
      <c r="AE114" s="103"/>
      <c r="AF114" s="104"/>
      <c r="AG114" s="105"/>
      <c r="AH114" s="106"/>
      <c r="AI114" s="109"/>
      <c r="AJ114" s="111"/>
      <c r="AK114" s="338"/>
      <c r="AL114" s="339"/>
      <c r="AM114" s="340"/>
      <c r="AN114" s="101"/>
      <c r="AO114" s="445"/>
      <c r="AP114" s="101"/>
      <c r="AQ114" s="115"/>
      <c r="AR114" s="341"/>
      <c r="AS114" s="115"/>
      <c r="AT114" s="341"/>
      <c r="AU114" s="115"/>
      <c r="AV114" s="341"/>
      <c r="AW114" s="115"/>
      <c r="AX114" s="341"/>
      <c r="AY114" s="119"/>
      <c r="CC114" s="119"/>
    </row>
    <row r="115" ht="21.0" customHeight="1">
      <c r="A115" s="119"/>
      <c r="B115" s="90"/>
      <c r="C115" s="119"/>
      <c r="D115" s="332"/>
      <c r="E115" s="90"/>
      <c r="F115" s="92"/>
      <c r="G115" s="92"/>
      <c r="H115" s="119"/>
      <c r="I115" s="119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119"/>
      <c r="U115" s="119"/>
      <c r="V115" s="119"/>
      <c r="W115" s="119"/>
      <c r="X115" s="119"/>
      <c r="Y115" s="23"/>
      <c r="Z115" s="119"/>
      <c r="AA115" s="337"/>
      <c r="AB115" s="115"/>
      <c r="AC115" s="102"/>
      <c r="AD115" s="4"/>
      <c r="AE115" s="103"/>
      <c r="AF115" s="104"/>
      <c r="AG115" s="105"/>
      <c r="AH115" s="106"/>
      <c r="AI115" s="109"/>
      <c r="AJ115" s="111"/>
      <c r="AK115" s="338"/>
      <c r="AL115" s="339"/>
      <c r="AM115" s="340"/>
      <c r="AN115" s="101"/>
      <c r="AO115" s="445"/>
      <c r="AP115" s="101"/>
      <c r="AQ115" s="115"/>
      <c r="AR115" s="341"/>
      <c r="AS115" s="115"/>
      <c r="AT115" s="341"/>
      <c r="AU115" s="115"/>
      <c r="AV115" s="341"/>
      <c r="AW115" s="115"/>
      <c r="AX115" s="341"/>
      <c r="AY115" s="119"/>
      <c r="CC115" s="119"/>
    </row>
    <row r="116" ht="21.0" customHeight="1">
      <c r="A116" s="119"/>
      <c r="B116" s="90"/>
      <c r="C116" s="119"/>
      <c r="D116" s="332"/>
      <c r="E116" s="90"/>
      <c r="F116" s="92"/>
      <c r="G116" s="92"/>
      <c r="H116" s="119"/>
      <c r="I116" s="119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119"/>
      <c r="U116" s="119"/>
      <c r="V116" s="119"/>
      <c r="W116" s="119"/>
      <c r="X116" s="119"/>
      <c r="Y116" s="23"/>
      <c r="Z116" s="119"/>
      <c r="AA116" s="337"/>
      <c r="AB116" s="115"/>
      <c r="AC116" s="102"/>
      <c r="AD116" s="4"/>
      <c r="AE116" s="103"/>
      <c r="AF116" s="104"/>
      <c r="AG116" s="105"/>
      <c r="AH116" s="106"/>
      <c r="AI116" s="109"/>
      <c r="AJ116" s="111"/>
      <c r="AK116" s="338"/>
      <c r="AL116" s="339"/>
      <c r="AM116" s="340"/>
      <c r="AN116" s="101"/>
      <c r="AO116" s="445"/>
      <c r="AP116" s="101"/>
      <c r="AQ116" s="115"/>
      <c r="AR116" s="341"/>
      <c r="AS116" s="115"/>
      <c r="AT116" s="341"/>
      <c r="AU116" s="115"/>
      <c r="AV116" s="341"/>
      <c r="AW116" s="115"/>
      <c r="AX116" s="341"/>
      <c r="AY116" s="119"/>
      <c r="CC116" s="119"/>
    </row>
    <row r="117" ht="21.0" customHeight="1">
      <c r="A117" s="119"/>
      <c r="B117" s="90"/>
      <c r="C117" s="119"/>
      <c r="D117" s="332"/>
      <c r="E117" s="90"/>
      <c r="F117" s="92"/>
      <c r="G117" s="92"/>
      <c r="H117" s="119"/>
      <c r="I117" s="119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119"/>
      <c r="U117" s="119"/>
      <c r="V117" s="119"/>
      <c r="W117" s="119"/>
      <c r="X117" s="119"/>
      <c r="Y117" s="23"/>
      <c r="Z117" s="119"/>
      <c r="AA117" s="337"/>
      <c r="AB117" s="115"/>
      <c r="AC117" s="102"/>
      <c r="AD117" s="4"/>
      <c r="AE117" s="103"/>
      <c r="AF117" s="104"/>
      <c r="AG117" s="105"/>
      <c r="AH117" s="106"/>
      <c r="AI117" s="109"/>
      <c r="AJ117" s="111"/>
      <c r="AK117" s="338"/>
      <c r="AL117" s="339"/>
      <c r="AM117" s="340"/>
      <c r="AN117" s="101"/>
      <c r="AO117" s="445"/>
      <c r="AP117" s="101"/>
      <c r="AQ117" s="115"/>
      <c r="AR117" s="341"/>
      <c r="AS117" s="115"/>
      <c r="AT117" s="341"/>
      <c r="AU117" s="115"/>
      <c r="AV117" s="341"/>
      <c r="AW117" s="115"/>
      <c r="AX117" s="341"/>
      <c r="AY117" s="119"/>
      <c r="CC117" s="119"/>
    </row>
    <row r="118" ht="21.0" customHeight="1">
      <c r="A118" s="119"/>
      <c r="B118" s="90"/>
      <c r="C118" s="119"/>
      <c r="D118" s="332"/>
      <c r="E118" s="90"/>
      <c r="F118" s="92"/>
      <c r="G118" s="92"/>
      <c r="H118" s="119"/>
      <c r="I118" s="119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119"/>
      <c r="U118" s="119"/>
      <c r="V118" s="119"/>
      <c r="W118" s="119"/>
      <c r="X118" s="119"/>
      <c r="Y118" s="23"/>
      <c r="Z118" s="119"/>
      <c r="AA118" s="337"/>
      <c r="AB118" s="115"/>
      <c r="AC118" s="102"/>
      <c r="AD118" s="4"/>
      <c r="AE118" s="103"/>
      <c r="AF118" s="104"/>
      <c r="AG118" s="105"/>
      <c r="AH118" s="106"/>
      <c r="AI118" s="109"/>
      <c r="AJ118" s="111"/>
      <c r="AK118" s="338"/>
      <c r="AL118" s="339"/>
      <c r="AM118" s="340"/>
      <c r="AN118" s="101"/>
      <c r="AO118" s="445"/>
      <c r="AP118" s="101"/>
      <c r="AQ118" s="115"/>
      <c r="AR118" s="341"/>
      <c r="AS118" s="115"/>
      <c r="AT118" s="341"/>
      <c r="AU118" s="115"/>
      <c r="AV118" s="341"/>
      <c r="AW118" s="115"/>
      <c r="AX118" s="341"/>
      <c r="AY118" s="119"/>
      <c r="CC118" s="119"/>
    </row>
    <row r="119" ht="21.0" customHeight="1">
      <c r="A119" s="119"/>
      <c r="B119" s="90"/>
      <c r="C119" s="119"/>
      <c r="D119" s="332"/>
      <c r="E119" s="90"/>
      <c r="F119" s="92"/>
      <c r="G119" s="92"/>
      <c r="H119" s="119"/>
      <c r="I119" s="119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119"/>
      <c r="U119" s="119"/>
      <c r="V119" s="119"/>
      <c r="W119" s="119"/>
      <c r="X119" s="119"/>
      <c r="Y119" s="23"/>
      <c r="Z119" s="119"/>
      <c r="AA119" s="337"/>
      <c r="AB119" s="115"/>
      <c r="AC119" s="102"/>
      <c r="AD119" s="4"/>
      <c r="AE119" s="103"/>
      <c r="AF119" s="104"/>
      <c r="AG119" s="105"/>
      <c r="AH119" s="106"/>
      <c r="AI119" s="109"/>
      <c r="AJ119" s="111"/>
      <c r="AK119" s="338"/>
      <c r="AL119" s="339"/>
      <c r="AM119" s="340"/>
      <c r="AN119" s="101"/>
      <c r="AO119" s="445"/>
      <c r="AP119" s="101"/>
      <c r="AQ119" s="115"/>
      <c r="AR119" s="341"/>
      <c r="AS119" s="115"/>
      <c r="AT119" s="341"/>
      <c r="AU119" s="115"/>
      <c r="AV119" s="341"/>
      <c r="AW119" s="115"/>
      <c r="AX119" s="341"/>
      <c r="AY119" s="119"/>
      <c r="CC119" s="119"/>
    </row>
    <row r="120" ht="21.0" customHeight="1">
      <c r="A120" s="119"/>
      <c r="B120" s="90"/>
      <c r="C120" s="119"/>
      <c r="D120" s="332"/>
      <c r="E120" s="90"/>
      <c r="F120" s="92"/>
      <c r="G120" s="92"/>
      <c r="H120" s="119"/>
      <c r="I120" s="119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119"/>
      <c r="U120" s="119"/>
      <c r="V120" s="119"/>
      <c r="W120" s="119"/>
      <c r="X120" s="119"/>
      <c r="Y120" s="23"/>
      <c r="Z120" s="119"/>
      <c r="AA120" s="337"/>
      <c r="AB120" s="115"/>
      <c r="AC120" s="102"/>
      <c r="AD120" s="4"/>
      <c r="AE120" s="103"/>
      <c r="AF120" s="104"/>
      <c r="AG120" s="105"/>
      <c r="AH120" s="106"/>
      <c r="AI120" s="109"/>
      <c r="AJ120" s="111"/>
      <c r="AK120" s="338"/>
      <c r="AL120" s="339"/>
      <c r="AM120" s="340"/>
      <c r="AN120" s="101"/>
      <c r="AO120" s="445"/>
      <c r="AP120" s="101"/>
      <c r="AQ120" s="115"/>
      <c r="AR120" s="341"/>
      <c r="AS120" s="115"/>
      <c r="AT120" s="341"/>
      <c r="AU120" s="115"/>
      <c r="AV120" s="341"/>
      <c r="AW120" s="115"/>
      <c r="AX120" s="341"/>
      <c r="AY120" s="119"/>
      <c r="CC120" s="119"/>
    </row>
    <row r="121" ht="21.0" customHeight="1">
      <c r="A121" s="119"/>
      <c r="B121" s="90"/>
      <c r="C121" s="119"/>
      <c r="D121" s="332"/>
      <c r="E121" s="90"/>
      <c r="F121" s="92"/>
      <c r="G121" s="92"/>
      <c r="H121" s="119"/>
      <c r="I121" s="119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119"/>
      <c r="U121" s="119"/>
      <c r="V121" s="119"/>
      <c r="W121" s="119"/>
      <c r="X121" s="119"/>
      <c r="Y121" s="23"/>
      <c r="Z121" s="119"/>
      <c r="AA121" s="337"/>
      <c r="AB121" s="115"/>
      <c r="AC121" s="102"/>
      <c r="AD121" s="4"/>
      <c r="AE121" s="103"/>
      <c r="AF121" s="104"/>
      <c r="AG121" s="105"/>
      <c r="AH121" s="106"/>
      <c r="AI121" s="109"/>
      <c r="AJ121" s="111"/>
      <c r="AK121" s="338"/>
      <c r="AL121" s="339"/>
      <c r="AM121" s="340"/>
      <c r="AN121" s="101"/>
      <c r="AO121" s="445"/>
      <c r="AP121" s="101"/>
      <c r="AQ121" s="115"/>
      <c r="AR121" s="341"/>
      <c r="AS121" s="115"/>
      <c r="AT121" s="341"/>
      <c r="AU121" s="115"/>
      <c r="AV121" s="341"/>
      <c r="AW121" s="115"/>
      <c r="AX121" s="341"/>
      <c r="AY121" s="119"/>
      <c r="CC121" s="119"/>
    </row>
    <row r="122" ht="21.0" customHeight="1">
      <c r="A122" s="119"/>
      <c r="B122" s="90"/>
      <c r="C122" s="119"/>
      <c r="D122" s="332"/>
      <c r="E122" s="90"/>
      <c r="F122" s="92"/>
      <c r="G122" s="92"/>
      <c r="H122" s="119"/>
      <c r="I122" s="119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119"/>
      <c r="U122" s="119"/>
      <c r="V122" s="119"/>
      <c r="W122" s="119"/>
      <c r="X122" s="119"/>
      <c r="Y122" s="23"/>
      <c r="Z122" s="119"/>
      <c r="AA122" s="337"/>
      <c r="AB122" s="115"/>
      <c r="AC122" s="102"/>
      <c r="AD122" s="4"/>
      <c r="AE122" s="103"/>
      <c r="AF122" s="104"/>
      <c r="AG122" s="105"/>
      <c r="AH122" s="106"/>
      <c r="AI122" s="109"/>
      <c r="AJ122" s="111"/>
      <c r="AK122" s="338"/>
      <c r="AL122" s="339"/>
      <c r="AM122" s="340"/>
      <c r="AN122" s="101"/>
      <c r="AO122" s="445"/>
      <c r="AP122" s="101"/>
      <c r="AQ122" s="115"/>
      <c r="AR122" s="341"/>
      <c r="AS122" s="115"/>
      <c r="AT122" s="341"/>
      <c r="AU122" s="115"/>
      <c r="AV122" s="341"/>
      <c r="AW122" s="115"/>
      <c r="AX122" s="341"/>
      <c r="AY122" s="119"/>
      <c r="CC122" s="119"/>
    </row>
    <row r="123" ht="21.0" customHeight="1">
      <c r="A123" s="119"/>
      <c r="B123" s="90"/>
      <c r="C123" s="119"/>
      <c r="D123" s="332"/>
      <c r="E123" s="90"/>
      <c r="F123" s="92"/>
      <c r="G123" s="92"/>
      <c r="H123" s="119"/>
      <c r="I123" s="119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119"/>
      <c r="U123" s="119"/>
      <c r="V123" s="119"/>
      <c r="W123" s="119"/>
      <c r="X123" s="119"/>
      <c r="Y123" s="23"/>
      <c r="Z123" s="119"/>
      <c r="AA123" s="337"/>
      <c r="AB123" s="115"/>
      <c r="AC123" s="102"/>
      <c r="AD123" s="4"/>
      <c r="AE123" s="103"/>
      <c r="AF123" s="104"/>
      <c r="AG123" s="105"/>
      <c r="AH123" s="106"/>
      <c r="AI123" s="109"/>
      <c r="AJ123" s="111"/>
      <c r="AK123" s="338"/>
      <c r="AL123" s="339"/>
      <c r="AM123" s="340"/>
      <c r="AN123" s="101"/>
      <c r="AO123" s="445"/>
      <c r="AP123" s="101"/>
      <c r="AQ123" s="115"/>
      <c r="AR123" s="341"/>
      <c r="AS123" s="115"/>
      <c r="AT123" s="341"/>
      <c r="AU123" s="115"/>
      <c r="AV123" s="341"/>
      <c r="AW123" s="115"/>
      <c r="AX123" s="341"/>
      <c r="AY123" s="119"/>
      <c r="CC123" s="119"/>
    </row>
    <row r="124" ht="21.0" customHeight="1">
      <c r="A124" s="119"/>
      <c r="B124" s="90"/>
      <c r="C124" s="119"/>
      <c r="D124" s="332"/>
      <c r="E124" s="90"/>
      <c r="F124" s="92"/>
      <c r="G124" s="92"/>
      <c r="H124" s="119"/>
      <c r="I124" s="119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119"/>
      <c r="U124" s="119"/>
      <c r="V124" s="119"/>
      <c r="W124" s="119"/>
      <c r="X124" s="119"/>
      <c r="Y124" s="23"/>
      <c r="Z124" s="119"/>
      <c r="AA124" s="337"/>
      <c r="AB124" s="115"/>
      <c r="AC124" s="102"/>
      <c r="AD124" s="4"/>
      <c r="AE124" s="103"/>
      <c r="AF124" s="104"/>
      <c r="AG124" s="105"/>
      <c r="AH124" s="106"/>
      <c r="AI124" s="109"/>
      <c r="AJ124" s="111"/>
      <c r="AK124" s="338"/>
      <c r="AL124" s="339"/>
      <c r="AM124" s="340"/>
      <c r="AN124" s="101"/>
      <c r="AO124" s="445"/>
      <c r="AP124" s="101"/>
      <c r="AQ124" s="115"/>
      <c r="AR124" s="341"/>
      <c r="AS124" s="115"/>
      <c r="AT124" s="341"/>
      <c r="AU124" s="115"/>
      <c r="AV124" s="341"/>
      <c r="AW124" s="115"/>
      <c r="AX124" s="341"/>
      <c r="AY124" s="119"/>
      <c r="CC124" s="119"/>
    </row>
    <row r="125" ht="21.0" customHeight="1">
      <c r="A125" s="119"/>
      <c r="B125" s="90"/>
      <c r="C125" s="119"/>
      <c r="D125" s="332"/>
      <c r="E125" s="90"/>
      <c r="F125" s="92"/>
      <c r="G125" s="92"/>
      <c r="H125" s="119"/>
      <c r="I125" s="119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119"/>
      <c r="U125" s="119"/>
      <c r="V125" s="119"/>
      <c r="W125" s="119"/>
      <c r="X125" s="119"/>
      <c r="Y125" s="23"/>
      <c r="Z125" s="119"/>
      <c r="AA125" s="337"/>
      <c r="AB125" s="115"/>
      <c r="AC125" s="102"/>
      <c r="AD125" s="4"/>
      <c r="AE125" s="103"/>
      <c r="AF125" s="104"/>
      <c r="AG125" s="105"/>
      <c r="AH125" s="106"/>
      <c r="AI125" s="109"/>
      <c r="AJ125" s="111"/>
      <c r="AK125" s="338"/>
      <c r="AL125" s="339"/>
      <c r="AM125" s="340"/>
      <c r="AN125" s="101"/>
      <c r="AO125" s="445"/>
      <c r="AP125" s="101"/>
      <c r="AQ125" s="115"/>
      <c r="AR125" s="341"/>
      <c r="AS125" s="115"/>
      <c r="AT125" s="341"/>
      <c r="AU125" s="115"/>
      <c r="AV125" s="341"/>
      <c r="AW125" s="115"/>
      <c r="AX125" s="341"/>
      <c r="AY125" s="119"/>
      <c r="CC125" s="119"/>
    </row>
    <row r="126" ht="21.0" customHeight="1">
      <c r="A126" s="119"/>
      <c r="B126" s="90"/>
      <c r="C126" s="119"/>
      <c r="D126" s="332"/>
      <c r="E126" s="90"/>
      <c r="F126" s="92"/>
      <c r="G126" s="92"/>
      <c r="H126" s="119"/>
      <c r="I126" s="119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119"/>
      <c r="U126" s="119"/>
      <c r="V126" s="119"/>
      <c r="W126" s="119"/>
      <c r="X126" s="119"/>
      <c r="Y126" s="23"/>
      <c r="Z126" s="119"/>
      <c r="AA126" s="337"/>
      <c r="AB126" s="115"/>
      <c r="AC126" s="102"/>
      <c r="AD126" s="4"/>
      <c r="AE126" s="103"/>
      <c r="AF126" s="104"/>
      <c r="AG126" s="105"/>
      <c r="AH126" s="106"/>
      <c r="AI126" s="109"/>
      <c r="AJ126" s="111"/>
      <c r="AK126" s="338"/>
      <c r="AL126" s="339"/>
      <c r="AM126" s="340"/>
      <c r="AN126" s="101"/>
      <c r="AO126" s="445"/>
      <c r="AP126" s="101"/>
      <c r="AQ126" s="115"/>
      <c r="AR126" s="341"/>
      <c r="AS126" s="115"/>
      <c r="AT126" s="341"/>
      <c r="AU126" s="115"/>
      <c r="AV126" s="341"/>
      <c r="AW126" s="115"/>
      <c r="AX126" s="341"/>
      <c r="AY126" s="119"/>
      <c r="CC126" s="119"/>
    </row>
    <row r="127" ht="21.0" customHeight="1">
      <c r="A127" s="119"/>
      <c r="B127" s="90"/>
      <c r="C127" s="119"/>
      <c r="D127" s="332"/>
      <c r="E127" s="90"/>
      <c r="F127" s="92"/>
      <c r="G127" s="92"/>
      <c r="H127" s="119"/>
      <c r="I127" s="119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119"/>
      <c r="U127" s="119"/>
      <c r="V127" s="119"/>
      <c r="W127" s="119"/>
      <c r="X127" s="119"/>
      <c r="Y127" s="23"/>
      <c r="Z127" s="119"/>
      <c r="AA127" s="337"/>
      <c r="AB127" s="115"/>
      <c r="AC127" s="102"/>
      <c r="AD127" s="4"/>
      <c r="AE127" s="103"/>
      <c r="AF127" s="104"/>
      <c r="AG127" s="105"/>
      <c r="AH127" s="106"/>
      <c r="AI127" s="109"/>
      <c r="AJ127" s="111"/>
      <c r="AK127" s="338"/>
      <c r="AL127" s="339"/>
      <c r="AM127" s="340"/>
      <c r="AN127" s="101"/>
      <c r="AO127" s="445"/>
      <c r="AP127" s="101"/>
      <c r="AQ127" s="115"/>
      <c r="AR127" s="341"/>
      <c r="AS127" s="115"/>
      <c r="AT127" s="341"/>
      <c r="AU127" s="115"/>
      <c r="AV127" s="341"/>
      <c r="AW127" s="115"/>
      <c r="AX127" s="341"/>
      <c r="AY127" s="119"/>
      <c r="CC127" s="119"/>
    </row>
    <row r="128" ht="21.0" customHeight="1">
      <c r="A128" s="119"/>
      <c r="B128" s="90"/>
      <c r="C128" s="119"/>
      <c r="D128" s="332"/>
      <c r="E128" s="90"/>
      <c r="F128" s="92"/>
      <c r="G128" s="92"/>
      <c r="H128" s="119"/>
      <c r="I128" s="119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119"/>
      <c r="U128" s="119"/>
      <c r="V128" s="119"/>
      <c r="W128" s="119"/>
      <c r="X128" s="119"/>
      <c r="Y128" s="23"/>
      <c r="Z128" s="119"/>
      <c r="AA128" s="337"/>
      <c r="AB128" s="115"/>
      <c r="AC128" s="102"/>
      <c r="AD128" s="4"/>
      <c r="AE128" s="103"/>
      <c r="AF128" s="104"/>
      <c r="AG128" s="105"/>
      <c r="AH128" s="106"/>
      <c r="AI128" s="109"/>
      <c r="AJ128" s="111"/>
      <c r="AK128" s="338"/>
      <c r="AL128" s="339"/>
      <c r="AM128" s="340"/>
      <c r="AN128" s="101"/>
      <c r="AO128" s="445"/>
      <c r="AP128" s="101"/>
      <c r="AQ128" s="115"/>
      <c r="AR128" s="341"/>
      <c r="AS128" s="115"/>
      <c r="AT128" s="341"/>
      <c r="AU128" s="115"/>
      <c r="AV128" s="341"/>
      <c r="AW128" s="115"/>
      <c r="AX128" s="341"/>
      <c r="AY128" s="119"/>
      <c r="CC128" s="119"/>
    </row>
    <row r="129" ht="21.0" customHeight="1">
      <c r="A129" s="119"/>
      <c r="B129" s="90"/>
      <c r="C129" s="119"/>
      <c r="D129" s="332"/>
      <c r="E129" s="90"/>
      <c r="F129" s="92"/>
      <c r="G129" s="92"/>
      <c r="H129" s="119"/>
      <c r="I129" s="119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119"/>
      <c r="U129" s="119"/>
      <c r="V129" s="119"/>
      <c r="W129" s="119"/>
      <c r="X129" s="119"/>
      <c r="Y129" s="23"/>
      <c r="Z129" s="119"/>
      <c r="AA129" s="337"/>
      <c r="AB129" s="115"/>
      <c r="AC129" s="102"/>
      <c r="AD129" s="4"/>
      <c r="AE129" s="103"/>
      <c r="AF129" s="104"/>
      <c r="AG129" s="105"/>
      <c r="AH129" s="106"/>
      <c r="AI129" s="109"/>
      <c r="AJ129" s="111"/>
      <c r="AK129" s="338"/>
      <c r="AL129" s="339"/>
      <c r="AM129" s="340"/>
      <c r="AN129" s="101"/>
      <c r="AO129" s="445"/>
      <c r="AP129" s="101"/>
      <c r="AQ129" s="115"/>
      <c r="AR129" s="341"/>
      <c r="AS129" s="115"/>
      <c r="AT129" s="341"/>
      <c r="AU129" s="115"/>
      <c r="AV129" s="341"/>
      <c r="AW129" s="115"/>
      <c r="AX129" s="341"/>
      <c r="AY129" s="119"/>
      <c r="CC129" s="119"/>
    </row>
    <row r="130" ht="21.0" customHeight="1">
      <c r="A130" s="119"/>
      <c r="B130" s="90"/>
      <c r="C130" s="119"/>
      <c r="D130" s="332"/>
      <c r="E130" s="90"/>
      <c r="F130" s="92"/>
      <c r="G130" s="92"/>
      <c r="H130" s="119"/>
      <c r="I130" s="119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119"/>
      <c r="U130" s="119"/>
      <c r="V130" s="119"/>
      <c r="W130" s="119"/>
      <c r="X130" s="119"/>
      <c r="Y130" s="23"/>
      <c r="Z130" s="119"/>
      <c r="AA130" s="337"/>
      <c r="AB130" s="115"/>
      <c r="AC130" s="102"/>
      <c r="AD130" s="4"/>
      <c r="AE130" s="103"/>
      <c r="AF130" s="104"/>
      <c r="AG130" s="105"/>
      <c r="AH130" s="106"/>
      <c r="AI130" s="109"/>
      <c r="AJ130" s="111"/>
      <c r="AK130" s="338"/>
      <c r="AL130" s="339"/>
      <c r="AM130" s="340"/>
      <c r="AN130" s="101"/>
      <c r="AO130" s="445"/>
      <c r="AP130" s="101"/>
      <c r="AQ130" s="115"/>
      <c r="AR130" s="341"/>
      <c r="AS130" s="115"/>
      <c r="AT130" s="341"/>
      <c r="AU130" s="115"/>
      <c r="AV130" s="341"/>
      <c r="AW130" s="115"/>
      <c r="AX130" s="341"/>
      <c r="AY130" s="119"/>
      <c r="CC130" s="119"/>
    </row>
    <row r="131" ht="21.0" customHeight="1">
      <c r="A131" s="119"/>
      <c r="B131" s="90"/>
      <c r="C131" s="119"/>
      <c r="D131" s="332"/>
      <c r="E131" s="90"/>
      <c r="F131" s="92"/>
      <c r="G131" s="92"/>
      <c r="H131" s="119"/>
      <c r="I131" s="119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119"/>
      <c r="U131" s="119"/>
      <c r="V131" s="119"/>
      <c r="W131" s="119"/>
      <c r="X131" s="119"/>
      <c r="Y131" s="23"/>
      <c r="Z131" s="119"/>
      <c r="AA131" s="337"/>
      <c r="AB131" s="115"/>
      <c r="AC131" s="102"/>
      <c r="AD131" s="4"/>
      <c r="AE131" s="103"/>
      <c r="AF131" s="104"/>
      <c r="AG131" s="105"/>
      <c r="AH131" s="106"/>
      <c r="AI131" s="109"/>
      <c r="AJ131" s="111"/>
      <c r="AK131" s="338"/>
      <c r="AL131" s="339"/>
      <c r="AM131" s="340"/>
      <c r="AN131" s="101"/>
      <c r="AO131" s="445"/>
      <c r="AP131" s="101"/>
      <c r="AQ131" s="115"/>
      <c r="AR131" s="341"/>
      <c r="AS131" s="115"/>
      <c r="AT131" s="341"/>
      <c r="AU131" s="115"/>
      <c r="AV131" s="341"/>
      <c r="AW131" s="115"/>
      <c r="AX131" s="341"/>
      <c r="AY131" s="119"/>
      <c r="CC131" s="119"/>
    </row>
    <row r="132" ht="21.0" customHeight="1">
      <c r="A132" s="119"/>
      <c r="B132" s="90"/>
      <c r="C132" s="119"/>
      <c r="D132" s="332"/>
      <c r="E132" s="90"/>
      <c r="F132" s="92"/>
      <c r="G132" s="92"/>
      <c r="H132" s="119"/>
      <c r="I132" s="119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119"/>
      <c r="U132" s="119"/>
      <c r="V132" s="119"/>
      <c r="W132" s="119"/>
      <c r="X132" s="119"/>
      <c r="Y132" s="23"/>
      <c r="Z132" s="119"/>
      <c r="AA132" s="337"/>
      <c r="AB132" s="115"/>
      <c r="AC132" s="102"/>
      <c r="AD132" s="4"/>
      <c r="AE132" s="103"/>
      <c r="AF132" s="104"/>
      <c r="AG132" s="105"/>
      <c r="AH132" s="106"/>
      <c r="AI132" s="109"/>
      <c r="AJ132" s="111"/>
      <c r="AK132" s="338"/>
      <c r="AL132" s="339"/>
      <c r="AM132" s="340"/>
      <c r="AN132" s="101"/>
      <c r="AO132" s="445"/>
      <c r="AP132" s="101"/>
      <c r="AQ132" s="115"/>
      <c r="AR132" s="341"/>
      <c r="AS132" s="115"/>
      <c r="AT132" s="341"/>
      <c r="AU132" s="115"/>
      <c r="AV132" s="341"/>
      <c r="AW132" s="115"/>
      <c r="AX132" s="341"/>
      <c r="AY132" s="119"/>
      <c r="CC132" s="119"/>
    </row>
    <row r="133" ht="21.0" customHeight="1">
      <c r="A133" s="119"/>
      <c r="B133" s="90"/>
      <c r="C133" s="119"/>
      <c r="D133" s="332"/>
      <c r="E133" s="90"/>
      <c r="F133" s="92"/>
      <c r="G133" s="92"/>
      <c r="H133" s="119"/>
      <c r="I133" s="119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119"/>
      <c r="U133" s="119"/>
      <c r="V133" s="119"/>
      <c r="W133" s="119"/>
      <c r="X133" s="119"/>
      <c r="Y133" s="23"/>
      <c r="Z133" s="119"/>
      <c r="AA133" s="337"/>
      <c r="AB133" s="115"/>
      <c r="AC133" s="102"/>
      <c r="AD133" s="4"/>
      <c r="AE133" s="103"/>
      <c r="AF133" s="104"/>
      <c r="AG133" s="105"/>
      <c r="AH133" s="106"/>
      <c r="AI133" s="109"/>
      <c r="AJ133" s="111"/>
      <c r="AK133" s="338"/>
      <c r="AL133" s="339"/>
      <c r="AM133" s="340"/>
      <c r="AN133" s="101"/>
      <c r="AO133" s="445"/>
      <c r="AP133" s="101"/>
      <c r="AQ133" s="115"/>
      <c r="AR133" s="341"/>
      <c r="AS133" s="115"/>
      <c r="AT133" s="341"/>
      <c r="AU133" s="115"/>
      <c r="AV133" s="341"/>
      <c r="AW133" s="115"/>
      <c r="AX133" s="341"/>
      <c r="AY133" s="119"/>
      <c r="CC133" s="119"/>
    </row>
    <row r="134" ht="21.0" customHeight="1">
      <c r="A134" s="119"/>
      <c r="B134" s="90"/>
      <c r="C134" s="119"/>
      <c r="D134" s="332"/>
      <c r="E134" s="90"/>
      <c r="F134" s="92"/>
      <c r="G134" s="92"/>
      <c r="H134" s="119"/>
      <c r="I134" s="119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119"/>
      <c r="U134" s="119"/>
      <c r="V134" s="119"/>
      <c r="W134" s="119"/>
      <c r="X134" s="119"/>
      <c r="Y134" s="23"/>
      <c r="Z134" s="119"/>
      <c r="AA134" s="337"/>
      <c r="AB134" s="115"/>
      <c r="AC134" s="102"/>
      <c r="AD134" s="4"/>
      <c r="AE134" s="103"/>
      <c r="AF134" s="104"/>
      <c r="AG134" s="105"/>
      <c r="AH134" s="106"/>
      <c r="AI134" s="109"/>
      <c r="AJ134" s="111"/>
      <c r="AK134" s="338"/>
      <c r="AL134" s="339"/>
      <c r="AM134" s="340"/>
      <c r="AN134" s="101"/>
      <c r="AO134" s="445"/>
      <c r="AP134" s="101"/>
      <c r="AQ134" s="115"/>
      <c r="AR134" s="341"/>
      <c r="AS134" s="115"/>
      <c r="AT134" s="341"/>
      <c r="AU134" s="115"/>
      <c r="AV134" s="341"/>
      <c r="AW134" s="115"/>
      <c r="AX134" s="341"/>
      <c r="AY134" s="119"/>
      <c r="CC134" s="119"/>
    </row>
    <row r="135" ht="21.0" customHeight="1">
      <c r="A135" s="119"/>
      <c r="B135" s="90"/>
      <c r="C135" s="119"/>
      <c r="D135" s="332"/>
      <c r="E135" s="90"/>
      <c r="F135" s="92"/>
      <c r="G135" s="92"/>
      <c r="H135" s="119"/>
      <c r="I135" s="119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119"/>
      <c r="U135" s="119"/>
      <c r="V135" s="119"/>
      <c r="W135" s="119"/>
      <c r="X135" s="119"/>
      <c r="Y135" s="23"/>
      <c r="Z135" s="119"/>
      <c r="AA135" s="337"/>
      <c r="AB135" s="115"/>
      <c r="AC135" s="102"/>
      <c r="AD135" s="4"/>
      <c r="AE135" s="103"/>
      <c r="AF135" s="104"/>
      <c r="AG135" s="105"/>
      <c r="AH135" s="106"/>
      <c r="AI135" s="109"/>
      <c r="AJ135" s="111"/>
      <c r="AK135" s="338"/>
      <c r="AL135" s="339"/>
      <c r="AM135" s="340"/>
      <c r="AN135" s="101"/>
      <c r="AO135" s="445"/>
      <c r="AP135" s="101"/>
      <c r="AQ135" s="115"/>
      <c r="AR135" s="341"/>
      <c r="AS135" s="115"/>
      <c r="AT135" s="341"/>
      <c r="AU135" s="115"/>
      <c r="AV135" s="341"/>
      <c r="AW135" s="115"/>
      <c r="AX135" s="341"/>
      <c r="AY135" s="119"/>
      <c r="CC135" s="119"/>
    </row>
    <row r="136" ht="21.0" customHeight="1">
      <c r="A136" s="119"/>
      <c r="B136" s="90"/>
      <c r="C136" s="119"/>
      <c r="D136" s="332"/>
      <c r="E136" s="90"/>
      <c r="F136" s="92"/>
      <c r="G136" s="92"/>
      <c r="H136" s="119"/>
      <c r="I136" s="119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119"/>
      <c r="U136" s="119"/>
      <c r="V136" s="119"/>
      <c r="W136" s="119"/>
      <c r="X136" s="119"/>
      <c r="Y136" s="23"/>
      <c r="Z136" s="119"/>
      <c r="AA136" s="337"/>
      <c r="AB136" s="115"/>
      <c r="AC136" s="102"/>
      <c r="AD136" s="4"/>
      <c r="AE136" s="103"/>
      <c r="AF136" s="104"/>
      <c r="AG136" s="105"/>
      <c r="AH136" s="106"/>
      <c r="AI136" s="109"/>
      <c r="AJ136" s="111"/>
      <c r="AK136" s="338"/>
      <c r="AL136" s="339"/>
      <c r="AM136" s="340"/>
      <c r="AN136" s="101"/>
      <c r="AO136" s="445"/>
      <c r="AP136" s="101"/>
      <c r="AQ136" s="115"/>
      <c r="AR136" s="341"/>
      <c r="AS136" s="115"/>
      <c r="AT136" s="341"/>
      <c r="AU136" s="115"/>
      <c r="AV136" s="341"/>
      <c r="AW136" s="115"/>
      <c r="AX136" s="341"/>
      <c r="AY136" s="119"/>
      <c r="CC136" s="119"/>
    </row>
    <row r="137" ht="21.0" customHeight="1">
      <c r="A137" s="119"/>
      <c r="B137" s="90"/>
      <c r="C137" s="119"/>
      <c r="D137" s="332"/>
      <c r="E137" s="90"/>
      <c r="F137" s="92"/>
      <c r="G137" s="92"/>
      <c r="H137" s="119"/>
      <c r="I137" s="119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119"/>
      <c r="U137" s="119"/>
      <c r="V137" s="119"/>
      <c r="W137" s="119"/>
      <c r="X137" s="119"/>
      <c r="Y137" s="23"/>
      <c r="Z137" s="119"/>
      <c r="AA137" s="337"/>
      <c r="AB137" s="115"/>
      <c r="AC137" s="102"/>
      <c r="AD137" s="4"/>
      <c r="AE137" s="103"/>
      <c r="AF137" s="104"/>
      <c r="AG137" s="105"/>
      <c r="AH137" s="106"/>
      <c r="AI137" s="109"/>
      <c r="AJ137" s="111"/>
      <c r="AK137" s="338"/>
      <c r="AL137" s="339"/>
      <c r="AM137" s="340"/>
      <c r="AN137" s="101"/>
      <c r="AO137" s="445"/>
      <c r="AP137" s="101"/>
      <c r="AQ137" s="115"/>
      <c r="AR137" s="341"/>
      <c r="AS137" s="115"/>
      <c r="AT137" s="341"/>
      <c r="AU137" s="115"/>
      <c r="AV137" s="341"/>
      <c r="AW137" s="115"/>
      <c r="AX137" s="341"/>
      <c r="AY137" s="119"/>
      <c r="CC137" s="119"/>
    </row>
    <row r="138" ht="21.0" customHeight="1">
      <c r="A138" s="119"/>
      <c r="B138" s="90"/>
      <c r="C138" s="119"/>
      <c r="D138" s="332"/>
      <c r="E138" s="90"/>
      <c r="F138" s="92"/>
      <c r="G138" s="92"/>
      <c r="H138" s="119"/>
      <c r="I138" s="119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119"/>
      <c r="U138" s="119"/>
      <c r="V138" s="119"/>
      <c r="W138" s="119"/>
      <c r="X138" s="119"/>
      <c r="Y138" s="23"/>
      <c r="Z138" s="119"/>
      <c r="AA138" s="337"/>
      <c r="AB138" s="115"/>
      <c r="AC138" s="102"/>
      <c r="AD138" s="4"/>
      <c r="AE138" s="103"/>
      <c r="AF138" s="104"/>
      <c r="AG138" s="105"/>
      <c r="AH138" s="106"/>
      <c r="AI138" s="109"/>
      <c r="AJ138" s="111"/>
      <c r="AK138" s="338"/>
      <c r="AL138" s="339"/>
      <c r="AM138" s="340"/>
      <c r="AN138" s="101"/>
      <c r="AO138" s="445"/>
      <c r="AP138" s="101"/>
      <c r="AQ138" s="115"/>
      <c r="AR138" s="341"/>
      <c r="AS138" s="115"/>
      <c r="AT138" s="341"/>
      <c r="AU138" s="115"/>
      <c r="AV138" s="341"/>
      <c r="AW138" s="115"/>
      <c r="AX138" s="341"/>
      <c r="AY138" s="119"/>
      <c r="CC138" s="119"/>
    </row>
    <row r="139" ht="21.0" customHeight="1">
      <c r="A139" s="119"/>
      <c r="B139" s="90"/>
      <c r="C139" s="119"/>
      <c r="D139" s="332"/>
      <c r="E139" s="90"/>
      <c r="F139" s="92"/>
      <c r="G139" s="92"/>
      <c r="H139" s="119"/>
      <c r="I139" s="119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119"/>
      <c r="U139" s="119"/>
      <c r="V139" s="119"/>
      <c r="W139" s="119"/>
      <c r="X139" s="119"/>
      <c r="Y139" s="23"/>
      <c r="Z139" s="119"/>
      <c r="AA139" s="337"/>
      <c r="AB139" s="115"/>
      <c r="AC139" s="102"/>
      <c r="AD139" s="4"/>
      <c r="AE139" s="103"/>
      <c r="AF139" s="104"/>
      <c r="AG139" s="105"/>
      <c r="AH139" s="106"/>
      <c r="AI139" s="109"/>
      <c r="AJ139" s="111"/>
      <c r="AK139" s="338"/>
      <c r="AL139" s="339"/>
      <c r="AM139" s="340"/>
      <c r="AN139" s="101"/>
      <c r="AO139" s="445"/>
      <c r="AP139" s="101"/>
      <c r="AQ139" s="115"/>
      <c r="AR139" s="341"/>
      <c r="AS139" s="115"/>
      <c r="AT139" s="341"/>
      <c r="AU139" s="115"/>
      <c r="AV139" s="341"/>
      <c r="AW139" s="115"/>
      <c r="AX139" s="341"/>
      <c r="AY139" s="119"/>
      <c r="CC139" s="119"/>
    </row>
    <row r="140" ht="21.0" customHeight="1">
      <c r="A140" s="119"/>
      <c r="B140" s="90"/>
      <c r="C140" s="119"/>
      <c r="D140" s="332"/>
      <c r="E140" s="90"/>
      <c r="F140" s="92"/>
      <c r="G140" s="92"/>
      <c r="H140" s="119"/>
      <c r="I140" s="119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119"/>
      <c r="U140" s="119"/>
      <c r="V140" s="119"/>
      <c r="W140" s="119"/>
      <c r="X140" s="119"/>
      <c r="Y140" s="23"/>
      <c r="Z140" s="119"/>
      <c r="AA140" s="337"/>
      <c r="AB140" s="115"/>
      <c r="AC140" s="102"/>
      <c r="AD140" s="4"/>
      <c r="AE140" s="103"/>
      <c r="AF140" s="104"/>
      <c r="AG140" s="105"/>
      <c r="AH140" s="106"/>
      <c r="AI140" s="109"/>
      <c r="AJ140" s="111"/>
      <c r="AK140" s="338"/>
      <c r="AL140" s="339"/>
      <c r="AM140" s="340"/>
      <c r="AN140" s="101"/>
      <c r="AO140" s="445"/>
      <c r="AP140" s="101"/>
      <c r="AQ140" s="115"/>
      <c r="AR140" s="341"/>
      <c r="AS140" s="115"/>
      <c r="AT140" s="341"/>
      <c r="AU140" s="115"/>
      <c r="AV140" s="341"/>
      <c r="AW140" s="115"/>
      <c r="AX140" s="341"/>
      <c r="AY140" s="119"/>
      <c r="CC140" s="119"/>
    </row>
    <row r="141" ht="21.0" customHeight="1">
      <c r="A141" s="119"/>
      <c r="B141" s="90"/>
      <c r="C141" s="119"/>
      <c r="D141" s="332"/>
      <c r="E141" s="90"/>
      <c r="F141" s="92"/>
      <c r="G141" s="92"/>
      <c r="H141" s="119"/>
      <c r="I141" s="119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119"/>
      <c r="U141" s="119"/>
      <c r="V141" s="119"/>
      <c r="W141" s="119"/>
      <c r="X141" s="119"/>
      <c r="Y141" s="23"/>
      <c r="Z141" s="119"/>
      <c r="AA141" s="337"/>
      <c r="AB141" s="115"/>
      <c r="AC141" s="102"/>
      <c r="AD141" s="4"/>
      <c r="AE141" s="103"/>
      <c r="AF141" s="104"/>
      <c r="AG141" s="105"/>
      <c r="AH141" s="106"/>
      <c r="AI141" s="109"/>
      <c r="AJ141" s="111"/>
      <c r="AK141" s="338"/>
      <c r="AL141" s="339"/>
      <c r="AM141" s="340"/>
      <c r="AN141" s="101"/>
      <c r="AO141" s="445"/>
      <c r="AP141" s="101"/>
      <c r="AQ141" s="115"/>
      <c r="AR141" s="341"/>
      <c r="AS141" s="115"/>
      <c r="AT141" s="341"/>
      <c r="AU141" s="115"/>
      <c r="AV141" s="341"/>
      <c r="AW141" s="115"/>
      <c r="AX141" s="341"/>
      <c r="AY141" s="119"/>
      <c r="CC141" s="119"/>
    </row>
    <row r="142" ht="21.0" customHeight="1">
      <c r="A142" s="119"/>
      <c r="B142" s="90"/>
      <c r="C142" s="119"/>
      <c r="D142" s="332"/>
      <c r="E142" s="90"/>
      <c r="F142" s="92"/>
      <c r="G142" s="92"/>
      <c r="H142" s="119"/>
      <c r="I142" s="119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119"/>
      <c r="U142" s="119"/>
      <c r="V142" s="119"/>
      <c r="W142" s="119"/>
      <c r="X142" s="119"/>
      <c r="Y142" s="23"/>
      <c r="Z142" s="119"/>
      <c r="AA142" s="337"/>
      <c r="AB142" s="115"/>
      <c r="AC142" s="102"/>
      <c r="AD142" s="4"/>
      <c r="AE142" s="103"/>
      <c r="AF142" s="104"/>
      <c r="AG142" s="105"/>
      <c r="AH142" s="106"/>
      <c r="AI142" s="109"/>
      <c r="AJ142" s="111"/>
      <c r="AK142" s="338"/>
      <c r="AL142" s="339"/>
      <c r="AM142" s="340"/>
      <c r="AN142" s="101"/>
      <c r="AO142" s="445"/>
      <c r="AP142" s="101"/>
      <c r="AQ142" s="115"/>
      <c r="AR142" s="341"/>
      <c r="AS142" s="115"/>
      <c r="AT142" s="341"/>
      <c r="AU142" s="115"/>
      <c r="AV142" s="341"/>
      <c r="AW142" s="115"/>
      <c r="AX142" s="341"/>
      <c r="AY142" s="119"/>
      <c r="CC142" s="119"/>
    </row>
    <row r="143" ht="21.0" customHeight="1">
      <c r="A143" s="119"/>
      <c r="B143" s="90"/>
      <c r="C143" s="119"/>
      <c r="D143" s="332"/>
      <c r="E143" s="90"/>
      <c r="F143" s="92"/>
      <c r="G143" s="92"/>
      <c r="H143" s="119"/>
      <c r="I143" s="119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119"/>
      <c r="U143" s="119"/>
      <c r="V143" s="119"/>
      <c r="W143" s="119"/>
      <c r="X143" s="119"/>
      <c r="Y143" s="23"/>
      <c r="Z143" s="119"/>
      <c r="AA143" s="337"/>
      <c r="AB143" s="115"/>
      <c r="AC143" s="102"/>
      <c r="AD143" s="4"/>
      <c r="AE143" s="103"/>
      <c r="AF143" s="104"/>
      <c r="AG143" s="105"/>
      <c r="AH143" s="106"/>
      <c r="AI143" s="109"/>
      <c r="AJ143" s="111"/>
      <c r="AK143" s="338"/>
      <c r="AL143" s="339"/>
      <c r="AM143" s="340"/>
      <c r="AN143" s="101"/>
      <c r="AO143" s="445"/>
      <c r="AP143" s="101"/>
      <c r="AQ143" s="115"/>
      <c r="AR143" s="341"/>
      <c r="AS143" s="115"/>
      <c r="AT143" s="341"/>
      <c r="AU143" s="115"/>
      <c r="AV143" s="341"/>
      <c r="AW143" s="115"/>
      <c r="AX143" s="341"/>
      <c r="AY143" s="119"/>
      <c r="CC143" s="119"/>
    </row>
    <row r="144" ht="21.0" customHeight="1">
      <c r="A144" s="119"/>
      <c r="B144" s="90"/>
      <c r="C144" s="119"/>
      <c r="D144" s="332"/>
      <c r="E144" s="90"/>
      <c r="F144" s="92"/>
      <c r="G144" s="92"/>
      <c r="H144" s="119"/>
      <c r="I144" s="119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119"/>
      <c r="U144" s="119"/>
      <c r="V144" s="119"/>
      <c r="W144" s="119"/>
      <c r="X144" s="119"/>
      <c r="Y144" s="23"/>
      <c r="Z144" s="119"/>
      <c r="AA144" s="337"/>
      <c r="AB144" s="115"/>
      <c r="AC144" s="102"/>
      <c r="AD144" s="4"/>
      <c r="AE144" s="103"/>
      <c r="AF144" s="104"/>
      <c r="AG144" s="105"/>
      <c r="AH144" s="106"/>
      <c r="AI144" s="109"/>
      <c r="AJ144" s="111"/>
      <c r="AK144" s="338"/>
      <c r="AL144" s="339"/>
      <c r="AM144" s="340"/>
      <c r="AN144" s="101"/>
      <c r="AO144" s="445"/>
      <c r="AP144" s="101"/>
      <c r="AQ144" s="115"/>
      <c r="AR144" s="341"/>
      <c r="AS144" s="115"/>
      <c r="AT144" s="341"/>
      <c r="AU144" s="115"/>
      <c r="AV144" s="341"/>
      <c r="AW144" s="115"/>
      <c r="AX144" s="341"/>
      <c r="AY144" s="119"/>
      <c r="CC144" s="119"/>
    </row>
    <row r="145" ht="21.0" customHeight="1">
      <c r="A145" s="119"/>
      <c r="B145" s="90"/>
      <c r="C145" s="119"/>
      <c r="D145" s="332"/>
      <c r="E145" s="90"/>
      <c r="F145" s="92"/>
      <c r="G145" s="92"/>
      <c r="H145" s="119"/>
      <c r="I145" s="119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119"/>
      <c r="U145" s="119"/>
      <c r="V145" s="119"/>
      <c r="W145" s="119"/>
      <c r="X145" s="119"/>
      <c r="Y145" s="23"/>
      <c r="Z145" s="119"/>
      <c r="AA145" s="337"/>
      <c r="AB145" s="115"/>
      <c r="AC145" s="102"/>
      <c r="AD145" s="4"/>
      <c r="AE145" s="103"/>
      <c r="AF145" s="104"/>
      <c r="AG145" s="105"/>
      <c r="AH145" s="106"/>
      <c r="AI145" s="109"/>
      <c r="AJ145" s="111"/>
      <c r="AK145" s="338"/>
      <c r="AL145" s="339"/>
      <c r="AM145" s="340"/>
      <c r="AN145" s="101"/>
      <c r="AO145" s="445"/>
      <c r="AP145" s="101"/>
      <c r="AQ145" s="115"/>
      <c r="AR145" s="341"/>
      <c r="AS145" s="115"/>
      <c r="AT145" s="341"/>
      <c r="AU145" s="115"/>
      <c r="AV145" s="341"/>
      <c r="AW145" s="115"/>
      <c r="AX145" s="341"/>
      <c r="AY145" s="119"/>
      <c r="CC145" s="119"/>
    </row>
    <row r="146" ht="21.0" customHeight="1">
      <c r="A146" s="119"/>
      <c r="B146" s="90"/>
      <c r="C146" s="119"/>
      <c r="D146" s="332"/>
      <c r="E146" s="90"/>
      <c r="F146" s="92"/>
      <c r="G146" s="92"/>
      <c r="H146" s="119"/>
      <c r="I146" s="119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119"/>
      <c r="U146" s="119"/>
      <c r="V146" s="119"/>
      <c r="W146" s="119"/>
      <c r="X146" s="119"/>
      <c r="Y146" s="23"/>
      <c r="Z146" s="119"/>
      <c r="AA146" s="337"/>
      <c r="AB146" s="115"/>
      <c r="AC146" s="102"/>
      <c r="AD146" s="4"/>
      <c r="AE146" s="103"/>
      <c r="AF146" s="104"/>
      <c r="AG146" s="105"/>
      <c r="AH146" s="106"/>
      <c r="AI146" s="109"/>
      <c r="AJ146" s="111"/>
      <c r="AK146" s="338"/>
      <c r="AL146" s="339"/>
      <c r="AM146" s="340"/>
      <c r="AN146" s="101"/>
      <c r="AO146" s="445"/>
      <c r="AP146" s="101"/>
      <c r="AQ146" s="115"/>
      <c r="AR146" s="341"/>
      <c r="AS146" s="115"/>
      <c r="AT146" s="341"/>
      <c r="AU146" s="115"/>
      <c r="AV146" s="341"/>
      <c r="AW146" s="115"/>
      <c r="AX146" s="341"/>
      <c r="AY146" s="119"/>
      <c r="CC146" s="119"/>
    </row>
    <row r="147" ht="21.0" customHeight="1">
      <c r="A147" s="119"/>
      <c r="B147" s="90"/>
      <c r="C147" s="119"/>
      <c r="D147" s="332"/>
      <c r="E147" s="90"/>
      <c r="F147" s="92"/>
      <c r="G147" s="92"/>
      <c r="H147" s="119"/>
      <c r="I147" s="119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119"/>
      <c r="U147" s="119"/>
      <c r="V147" s="119"/>
      <c r="W147" s="119"/>
      <c r="X147" s="119"/>
      <c r="Y147" s="23"/>
      <c r="Z147" s="119"/>
      <c r="AA147" s="337"/>
      <c r="AB147" s="115"/>
      <c r="AC147" s="102"/>
      <c r="AD147" s="4"/>
      <c r="AE147" s="103"/>
      <c r="AF147" s="104"/>
      <c r="AG147" s="105"/>
      <c r="AH147" s="106"/>
      <c r="AI147" s="109"/>
      <c r="AJ147" s="111"/>
      <c r="AK147" s="338"/>
      <c r="AL147" s="339"/>
      <c r="AM147" s="340"/>
      <c r="AN147" s="101"/>
      <c r="AO147" s="445"/>
      <c r="AP147" s="101"/>
      <c r="AQ147" s="115"/>
      <c r="AR147" s="341"/>
      <c r="AS147" s="115"/>
      <c r="AT147" s="341"/>
      <c r="AU147" s="115"/>
      <c r="AV147" s="341"/>
      <c r="AW147" s="115"/>
      <c r="AX147" s="341"/>
      <c r="AY147" s="119"/>
      <c r="CC147" s="119"/>
    </row>
    <row r="148" ht="21.0" customHeight="1">
      <c r="A148" s="119"/>
      <c r="B148" s="90"/>
      <c r="C148" s="119"/>
      <c r="D148" s="332"/>
      <c r="E148" s="90"/>
      <c r="F148" s="92"/>
      <c r="G148" s="92"/>
      <c r="H148" s="119"/>
      <c r="I148" s="119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119"/>
      <c r="U148" s="119"/>
      <c r="V148" s="119"/>
      <c r="W148" s="119"/>
      <c r="X148" s="119"/>
      <c r="Y148" s="23"/>
      <c r="Z148" s="119"/>
      <c r="AA148" s="337"/>
      <c r="AB148" s="115"/>
      <c r="AC148" s="102"/>
      <c r="AD148" s="4"/>
      <c r="AE148" s="103"/>
      <c r="AF148" s="104"/>
      <c r="AG148" s="105"/>
      <c r="AH148" s="106"/>
      <c r="AI148" s="109"/>
      <c r="AJ148" s="111"/>
      <c r="AK148" s="338"/>
      <c r="AL148" s="339"/>
      <c r="AM148" s="340"/>
      <c r="AN148" s="101"/>
      <c r="AO148" s="445"/>
      <c r="AP148" s="101"/>
      <c r="AQ148" s="115"/>
      <c r="AR148" s="341"/>
      <c r="AS148" s="115"/>
      <c r="AT148" s="341"/>
      <c r="AU148" s="115"/>
      <c r="AV148" s="341"/>
      <c r="AW148" s="115"/>
      <c r="AX148" s="341"/>
      <c r="AY148" s="119"/>
      <c r="CC148" s="119"/>
    </row>
    <row r="149" ht="21.0" customHeight="1">
      <c r="A149" s="119"/>
      <c r="B149" s="90"/>
      <c r="C149" s="119"/>
      <c r="D149" s="332"/>
      <c r="E149" s="90"/>
      <c r="F149" s="92"/>
      <c r="G149" s="92"/>
      <c r="H149" s="119"/>
      <c r="I149" s="119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119"/>
      <c r="U149" s="119"/>
      <c r="V149" s="119"/>
      <c r="W149" s="119"/>
      <c r="X149" s="119"/>
      <c r="Y149" s="23"/>
      <c r="Z149" s="119"/>
      <c r="AA149" s="337"/>
      <c r="AB149" s="115"/>
      <c r="AC149" s="102"/>
      <c r="AD149" s="4"/>
      <c r="AE149" s="103"/>
      <c r="AF149" s="104"/>
      <c r="AG149" s="105"/>
      <c r="AH149" s="106"/>
      <c r="AI149" s="109"/>
      <c r="AJ149" s="111"/>
      <c r="AK149" s="338"/>
      <c r="AL149" s="339"/>
      <c r="AM149" s="340"/>
      <c r="AN149" s="101"/>
      <c r="AO149" s="445"/>
      <c r="AP149" s="101"/>
      <c r="AQ149" s="115"/>
      <c r="AR149" s="341"/>
      <c r="AS149" s="115"/>
      <c r="AT149" s="341"/>
      <c r="AU149" s="115"/>
      <c r="AV149" s="341"/>
      <c r="AW149" s="115"/>
      <c r="AX149" s="341"/>
      <c r="AY149" s="119"/>
      <c r="CC149" s="119"/>
    </row>
    <row r="150" ht="21.0" customHeight="1">
      <c r="A150" s="119"/>
      <c r="B150" s="90"/>
      <c r="C150" s="119"/>
      <c r="D150" s="332"/>
      <c r="E150" s="90"/>
      <c r="F150" s="92"/>
      <c r="G150" s="92"/>
      <c r="H150" s="119"/>
      <c r="I150" s="119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119"/>
      <c r="U150" s="119"/>
      <c r="V150" s="119"/>
      <c r="W150" s="119"/>
      <c r="X150" s="119"/>
      <c r="Y150" s="23"/>
      <c r="Z150" s="119"/>
      <c r="AA150" s="337"/>
      <c r="AB150" s="115"/>
      <c r="AC150" s="102"/>
      <c r="AD150" s="4"/>
      <c r="AE150" s="103"/>
      <c r="AF150" s="104"/>
      <c r="AG150" s="105"/>
      <c r="AH150" s="106"/>
      <c r="AI150" s="109"/>
      <c r="AJ150" s="111"/>
      <c r="AK150" s="338"/>
      <c r="AL150" s="339"/>
      <c r="AM150" s="340"/>
      <c r="AN150" s="101"/>
      <c r="AO150" s="445"/>
      <c r="AP150" s="101"/>
      <c r="AQ150" s="115"/>
      <c r="AR150" s="341"/>
      <c r="AS150" s="115"/>
      <c r="AT150" s="341"/>
      <c r="AU150" s="115"/>
      <c r="AV150" s="341"/>
      <c r="AW150" s="115"/>
      <c r="AX150" s="341"/>
      <c r="AY150" s="119"/>
      <c r="CC150" s="119"/>
    </row>
    <row r="151" ht="21.0" customHeight="1">
      <c r="A151" s="119"/>
      <c r="B151" s="90"/>
      <c r="C151" s="119"/>
      <c r="D151" s="332"/>
      <c r="E151" s="90"/>
      <c r="F151" s="92"/>
      <c r="G151" s="92"/>
      <c r="H151" s="119"/>
      <c r="I151" s="119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119"/>
      <c r="U151" s="119"/>
      <c r="V151" s="119"/>
      <c r="W151" s="119"/>
      <c r="X151" s="119"/>
      <c r="Y151" s="23"/>
      <c r="Z151" s="119"/>
      <c r="AA151" s="337"/>
      <c r="AB151" s="115"/>
      <c r="AC151" s="102"/>
      <c r="AD151" s="4"/>
      <c r="AE151" s="103"/>
      <c r="AF151" s="104"/>
      <c r="AG151" s="105"/>
      <c r="AH151" s="106"/>
      <c r="AI151" s="109"/>
      <c r="AJ151" s="111"/>
      <c r="AK151" s="338"/>
      <c r="AL151" s="339"/>
      <c r="AM151" s="340"/>
      <c r="AN151" s="101"/>
      <c r="AO151" s="445"/>
      <c r="AP151" s="101"/>
      <c r="AQ151" s="115"/>
      <c r="AR151" s="341"/>
      <c r="AS151" s="115"/>
      <c r="AT151" s="341"/>
      <c r="AU151" s="115"/>
      <c r="AV151" s="341"/>
      <c r="AW151" s="115"/>
      <c r="AX151" s="341"/>
      <c r="AY151" s="119"/>
      <c r="CC151" s="119"/>
    </row>
    <row r="152" ht="21.0" customHeight="1">
      <c r="A152" s="119"/>
      <c r="B152" s="90"/>
      <c r="C152" s="119"/>
      <c r="D152" s="332"/>
      <c r="E152" s="90"/>
      <c r="F152" s="92"/>
      <c r="G152" s="92"/>
      <c r="H152" s="119"/>
      <c r="I152" s="119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119"/>
      <c r="U152" s="119"/>
      <c r="V152" s="119"/>
      <c r="W152" s="119"/>
      <c r="X152" s="119"/>
      <c r="Y152" s="23"/>
      <c r="Z152" s="119"/>
      <c r="AA152" s="337"/>
      <c r="AB152" s="115"/>
      <c r="AC152" s="102"/>
      <c r="AD152" s="4"/>
      <c r="AE152" s="103"/>
      <c r="AF152" s="104"/>
      <c r="AG152" s="105"/>
      <c r="AH152" s="106"/>
      <c r="AI152" s="109"/>
      <c r="AJ152" s="111"/>
      <c r="AK152" s="338"/>
      <c r="AL152" s="339"/>
      <c r="AM152" s="340"/>
      <c r="AN152" s="101"/>
      <c r="AO152" s="445"/>
      <c r="AP152" s="101"/>
      <c r="AQ152" s="115"/>
      <c r="AR152" s="341"/>
      <c r="AS152" s="115"/>
      <c r="AT152" s="341"/>
      <c r="AU152" s="115"/>
      <c r="AV152" s="341"/>
      <c r="AW152" s="115"/>
      <c r="AX152" s="341"/>
      <c r="AY152" s="119"/>
      <c r="CC152" s="119"/>
    </row>
    <row r="153" ht="21.0" customHeight="1">
      <c r="A153" s="119"/>
      <c r="B153" s="90"/>
      <c r="C153" s="119"/>
      <c r="D153" s="332"/>
      <c r="E153" s="90"/>
      <c r="F153" s="92"/>
      <c r="G153" s="92"/>
      <c r="H153" s="119"/>
      <c r="I153" s="119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119"/>
      <c r="U153" s="119"/>
      <c r="V153" s="119"/>
      <c r="W153" s="119"/>
      <c r="X153" s="119"/>
      <c r="Y153" s="23"/>
      <c r="Z153" s="119"/>
      <c r="AA153" s="337"/>
      <c r="AB153" s="115"/>
      <c r="AC153" s="102"/>
      <c r="AD153" s="4"/>
      <c r="AE153" s="103"/>
      <c r="AF153" s="104"/>
      <c r="AG153" s="105"/>
      <c r="AH153" s="106"/>
      <c r="AI153" s="109"/>
      <c r="AJ153" s="111"/>
      <c r="AK153" s="338"/>
      <c r="AL153" s="339"/>
      <c r="AM153" s="340"/>
      <c r="AN153" s="101"/>
      <c r="AO153" s="445"/>
      <c r="AP153" s="101"/>
      <c r="AQ153" s="115"/>
      <c r="AR153" s="341"/>
      <c r="AS153" s="115"/>
      <c r="AT153" s="341"/>
      <c r="AU153" s="115"/>
      <c r="AV153" s="341"/>
      <c r="AW153" s="115"/>
      <c r="AX153" s="341"/>
      <c r="AY153" s="119"/>
      <c r="CC153" s="119"/>
    </row>
    <row r="154" ht="21.0" customHeight="1">
      <c r="A154" s="119"/>
      <c r="B154" s="90"/>
      <c r="C154" s="119"/>
      <c r="D154" s="332"/>
      <c r="E154" s="90"/>
      <c r="F154" s="92"/>
      <c r="G154" s="92"/>
      <c r="H154" s="119"/>
      <c r="I154" s="119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119"/>
      <c r="U154" s="119"/>
      <c r="V154" s="119"/>
      <c r="W154" s="119"/>
      <c r="X154" s="119"/>
      <c r="Y154" s="23"/>
      <c r="Z154" s="119"/>
      <c r="AA154" s="337"/>
      <c r="AB154" s="115"/>
      <c r="AC154" s="102"/>
      <c r="AD154" s="4"/>
      <c r="AE154" s="103"/>
      <c r="AF154" s="104"/>
      <c r="AG154" s="105"/>
      <c r="AH154" s="106"/>
      <c r="AI154" s="109"/>
      <c r="AJ154" s="111"/>
      <c r="AK154" s="338"/>
      <c r="AL154" s="339"/>
      <c r="AM154" s="340"/>
      <c r="AN154" s="101"/>
      <c r="AO154" s="445"/>
      <c r="AP154" s="101"/>
      <c r="AQ154" s="115"/>
      <c r="AR154" s="341"/>
      <c r="AS154" s="115"/>
      <c r="AT154" s="341"/>
      <c r="AU154" s="115"/>
      <c r="AV154" s="341"/>
      <c r="AW154" s="115"/>
      <c r="AX154" s="341"/>
      <c r="AY154" s="119"/>
      <c r="CC154" s="119"/>
    </row>
    <row r="155" ht="21.0" customHeight="1">
      <c r="A155" s="119"/>
      <c r="B155" s="90"/>
      <c r="C155" s="119"/>
      <c r="D155" s="332"/>
      <c r="E155" s="90"/>
      <c r="F155" s="92"/>
      <c r="G155" s="92"/>
      <c r="H155" s="119"/>
      <c r="I155" s="119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119"/>
      <c r="U155" s="119"/>
      <c r="V155" s="119"/>
      <c r="W155" s="119"/>
      <c r="X155" s="119"/>
      <c r="Y155" s="23"/>
      <c r="Z155" s="119"/>
      <c r="AA155" s="337"/>
      <c r="AB155" s="115"/>
      <c r="AC155" s="102"/>
      <c r="AD155" s="4"/>
      <c r="AE155" s="103"/>
      <c r="AF155" s="104"/>
      <c r="AG155" s="105"/>
      <c r="AH155" s="106"/>
      <c r="AI155" s="109"/>
      <c r="AJ155" s="111"/>
      <c r="AK155" s="338"/>
      <c r="AL155" s="339"/>
      <c r="AM155" s="340"/>
      <c r="AN155" s="101"/>
      <c r="AO155" s="445"/>
      <c r="AP155" s="101"/>
      <c r="AQ155" s="115"/>
      <c r="AR155" s="341"/>
      <c r="AS155" s="115"/>
      <c r="AT155" s="341"/>
      <c r="AU155" s="115"/>
      <c r="AV155" s="341"/>
      <c r="AW155" s="115"/>
      <c r="AX155" s="341"/>
      <c r="AY155" s="119"/>
      <c r="CC155" s="119"/>
    </row>
    <row r="156" ht="21.0" customHeight="1">
      <c r="A156" s="119"/>
      <c r="B156" s="90"/>
      <c r="C156" s="119"/>
      <c r="D156" s="332"/>
      <c r="E156" s="90"/>
      <c r="F156" s="92"/>
      <c r="G156" s="92"/>
      <c r="H156" s="119"/>
      <c r="I156" s="119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119"/>
      <c r="U156" s="119"/>
      <c r="V156" s="119"/>
      <c r="W156" s="119"/>
      <c r="X156" s="119"/>
      <c r="Y156" s="23"/>
      <c r="Z156" s="119"/>
      <c r="AA156" s="337"/>
      <c r="AB156" s="115"/>
      <c r="AC156" s="102"/>
      <c r="AD156" s="4"/>
      <c r="AE156" s="103"/>
      <c r="AF156" s="104"/>
      <c r="AG156" s="105"/>
      <c r="AH156" s="106"/>
      <c r="AI156" s="109"/>
      <c r="AJ156" s="111"/>
      <c r="AK156" s="338"/>
      <c r="AL156" s="339"/>
      <c r="AM156" s="340"/>
      <c r="AN156" s="101"/>
      <c r="AO156" s="445"/>
      <c r="AP156" s="101"/>
      <c r="AQ156" s="115"/>
      <c r="AR156" s="341"/>
      <c r="AS156" s="115"/>
      <c r="AT156" s="341"/>
      <c r="AU156" s="115"/>
      <c r="AV156" s="341"/>
      <c r="AW156" s="115"/>
      <c r="AX156" s="341"/>
      <c r="AY156" s="119"/>
      <c r="CC156" s="119"/>
    </row>
    <row r="157" ht="21.0" customHeight="1">
      <c r="A157" s="119"/>
      <c r="B157" s="90"/>
      <c r="C157" s="119"/>
      <c r="D157" s="332"/>
      <c r="E157" s="90"/>
      <c r="F157" s="92"/>
      <c r="G157" s="92"/>
      <c r="H157" s="119"/>
      <c r="I157" s="119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119"/>
      <c r="U157" s="119"/>
      <c r="V157" s="119"/>
      <c r="W157" s="119"/>
      <c r="X157" s="119"/>
      <c r="Y157" s="23"/>
      <c r="Z157" s="119"/>
      <c r="AA157" s="337"/>
      <c r="AB157" s="115"/>
      <c r="AC157" s="102"/>
      <c r="AD157" s="4"/>
      <c r="AE157" s="103"/>
      <c r="AF157" s="104"/>
      <c r="AG157" s="105"/>
      <c r="AH157" s="106"/>
      <c r="AI157" s="109"/>
      <c r="AJ157" s="111"/>
      <c r="AK157" s="338"/>
      <c r="AL157" s="339"/>
      <c r="AM157" s="340"/>
      <c r="AN157" s="101"/>
      <c r="AO157" s="445"/>
      <c r="AP157" s="101"/>
      <c r="AQ157" s="115"/>
      <c r="AR157" s="341"/>
      <c r="AS157" s="115"/>
      <c r="AT157" s="341"/>
      <c r="AU157" s="115"/>
      <c r="AV157" s="341"/>
      <c r="AW157" s="115"/>
      <c r="AX157" s="341"/>
      <c r="AY157" s="119"/>
      <c r="CC157" s="119"/>
    </row>
    <row r="158" ht="21.0" customHeight="1">
      <c r="A158" s="119"/>
      <c r="B158" s="90"/>
      <c r="C158" s="119"/>
      <c r="D158" s="332"/>
      <c r="E158" s="90"/>
      <c r="F158" s="92"/>
      <c r="G158" s="92"/>
      <c r="H158" s="119"/>
      <c r="I158" s="119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119"/>
      <c r="U158" s="119"/>
      <c r="V158" s="119"/>
      <c r="W158" s="119"/>
      <c r="X158" s="119"/>
      <c r="Y158" s="23"/>
      <c r="Z158" s="119"/>
      <c r="AA158" s="337"/>
      <c r="AB158" s="115"/>
      <c r="AC158" s="102"/>
      <c r="AD158" s="4"/>
      <c r="AE158" s="103"/>
      <c r="AF158" s="104"/>
      <c r="AG158" s="105"/>
      <c r="AH158" s="106"/>
      <c r="AI158" s="109"/>
      <c r="AJ158" s="111"/>
      <c r="AK158" s="338"/>
      <c r="AL158" s="339"/>
      <c r="AM158" s="340"/>
      <c r="AN158" s="101"/>
      <c r="AO158" s="445"/>
      <c r="AP158" s="101"/>
      <c r="AQ158" s="115"/>
      <c r="AR158" s="341"/>
      <c r="AS158" s="115"/>
      <c r="AT158" s="341"/>
      <c r="AU158" s="115"/>
      <c r="AV158" s="341"/>
      <c r="AW158" s="115"/>
      <c r="AX158" s="341"/>
      <c r="AY158" s="119"/>
      <c r="CC158" s="119"/>
    </row>
    <row r="159" ht="21.0" customHeight="1">
      <c r="A159" s="119"/>
      <c r="B159" s="90"/>
      <c r="C159" s="119"/>
      <c r="D159" s="332"/>
      <c r="E159" s="90"/>
      <c r="F159" s="92"/>
      <c r="G159" s="92"/>
      <c r="H159" s="119"/>
      <c r="I159" s="119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119"/>
      <c r="U159" s="119"/>
      <c r="V159" s="119"/>
      <c r="W159" s="119"/>
      <c r="X159" s="119"/>
      <c r="Y159" s="23"/>
      <c r="Z159" s="119"/>
      <c r="AA159" s="337"/>
      <c r="AB159" s="115"/>
      <c r="AC159" s="102"/>
      <c r="AD159" s="4"/>
      <c r="AE159" s="103"/>
      <c r="AF159" s="104"/>
      <c r="AG159" s="105"/>
      <c r="AH159" s="106"/>
      <c r="AI159" s="109"/>
      <c r="AJ159" s="111"/>
      <c r="AK159" s="338"/>
      <c r="AL159" s="339"/>
      <c r="AM159" s="340"/>
      <c r="AN159" s="101"/>
      <c r="AO159" s="445"/>
      <c r="AP159" s="101"/>
      <c r="AQ159" s="115"/>
      <c r="AR159" s="341"/>
      <c r="AS159" s="115"/>
      <c r="AT159" s="341"/>
      <c r="AU159" s="115"/>
      <c r="AV159" s="341"/>
      <c r="AW159" s="115"/>
      <c r="AX159" s="341"/>
      <c r="AY159" s="119"/>
      <c r="CC159" s="119"/>
    </row>
    <row r="160" ht="21.0" customHeight="1">
      <c r="A160" s="119"/>
      <c r="B160" s="90"/>
      <c r="C160" s="119"/>
      <c r="D160" s="332"/>
      <c r="E160" s="90"/>
      <c r="F160" s="92"/>
      <c r="G160" s="92"/>
      <c r="H160" s="119"/>
      <c r="I160" s="119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119"/>
      <c r="U160" s="119"/>
      <c r="V160" s="119"/>
      <c r="W160" s="119"/>
      <c r="X160" s="119"/>
      <c r="Y160" s="23"/>
      <c r="Z160" s="119"/>
      <c r="AA160" s="337"/>
      <c r="AB160" s="115"/>
      <c r="AC160" s="102"/>
      <c r="AD160" s="4"/>
      <c r="AE160" s="103"/>
      <c r="AF160" s="104"/>
      <c r="AG160" s="105"/>
      <c r="AH160" s="106"/>
      <c r="AI160" s="109"/>
      <c r="AJ160" s="111"/>
      <c r="AK160" s="338"/>
      <c r="AL160" s="339"/>
      <c r="AM160" s="340"/>
      <c r="AN160" s="101"/>
      <c r="AO160" s="445"/>
      <c r="AP160" s="101"/>
      <c r="AQ160" s="115"/>
      <c r="AR160" s="341"/>
      <c r="AS160" s="115"/>
      <c r="AT160" s="341"/>
      <c r="AU160" s="115"/>
      <c r="AV160" s="341"/>
      <c r="AW160" s="115"/>
      <c r="AX160" s="341"/>
      <c r="AY160" s="119"/>
      <c r="CC160" s="119"/>
    </row>
    <row r="161" ht="21.0" customHeight="1">
      <c r="A161" s="119"/>
      <c r="B161" s="90"/>
      <c r="C161" s="119"/>
      <c r="D161" s="332"/>
      <c r="E161" s="90"/>
      <c r="F161" s="92"/>
      <c r="G161" s="92"/>
      <c r="H161" s="119"/>
      <c r="I161" s="119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119"/>
      <c r="U161" s="119"/>
      <c r="V161" s="119"/>
      <c r="W161" s="119"/>
      <c r="X161" s="119"/>
      <c r="Y161" s="23"/>
      <c r="Z161" s="119"/>
      <c r="AA161" s="337"/>
      <c r="AB161" s="115"/>
      <c r="AC161" s="102"/>
      <c r="AD161" s="4"/>
      <c r="AE161" s="103"/>
      <c r="AF161" s="104"/>
      <c r="AG161" s="105"/>
      <c r="AH161" s="106"/>
      <c r="AI161" s="109"/>
      <c r="AJ161" s="111"/>
      <c r="AK161" s="338"/>
      <c r="AL161" s="339"/>
      <c r="AM161" s="340"/>
      <c r="AN161" s="101"/>
      <c r="AO161" s="445"/>
      <c r="AP161" s="101"/>
      <c r="AQ161" s="115"/>
      <c r="AR161" s="341"/>
      <c r="AS161" s="115"/>
      <c r="AT161" s="341"/>
      <c r="AU161" s="115"/>
      <c r="AV161" s="341"/>
      <c r="AW161" s="115"/>
      <c r="AX161" s="341"/>
      <c r="AY161" s="119"/>
      <c r="CC161" s="119"/>
    </row>
    <row r="162" ht="21.0" customHeight="1">
      <c r="A162" s="119"/>
      <c r="B162" s="90"/>
      <c r="C162" s="119"/>
      <c r="D162" s="332"/>
      <c r="E162" s="90"/>
      <c r="F162" s="92"/>
      <c r="G162" s="92"/>
      <c r="H162" s="119"/>
      <c r="I162" s="119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119"/>
      <c r="U162" s="119"/>
      <c r="V162" s="119"/>
      <c r="W162" s="119"/>
      <c r="X162" s="119"/>
      <c r="Y162" s="23"/>
      <c r="Z162" s="119"/>
      <c r="AA162" s="337"/>
      <c r="AB162" s="115"/>
      <c r="AC162" s="102"/>
      <c r="AD162" s="4"/>
      <c r="AE162" s="103"/>
      <c r="AF162" s="104"/>
      <c r="AG162" s="105"/>
      <c r="AH162" s="106"/>
      <c r="AI162" s="109"/>
      <c r="AJ162" s="111"/>
      <c r="AK162" s="338"/>
      <c r="AL162" s="339"/>
      <c r="AM162" s="340"/>
      <c r="AN162" s="101"/>
      <c r="AO162" s="445"/>
      <c r="AP162" s="101"/>
      <c r="AQ162" s="115"/>
      <c r="AR162" s="341"/>
      <c r="AS162" s="115"/>
      <c r="AT162" s="341"/>
      <c r="AU162" s="115"/>
      <c r="AV162" s="341"/>
      <c r="AW162" s="115"/>
      <c r="AX162" s="341"/>
      <c r="AY162" s="119"/>
      <c r="CC162" s="119"/>
    </row>
    <row r="163" ht="21.0" customHeight="1">
      <c r="A163" s="119"/>
      <c r="B163" s="90"/>
      <c r="C163" s="119"/>
      <c r="D163" s="332"/>
      <c r="E163" s="90"/>
      <c r="F163" s="92"/>
      <c r="G163" s="92"/>
      <c r="H163" s="119"/>
      <c r="I163" s="119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119"/>
      <c r="U163" s="119"/>
      <c r="V163" s="119"/>
      <c r="W163" s="119"/>
      <c r="X163" s="119"/>
      <c r="Y163" s="23"/>
      <c r="Z163" s="119"/>
      <c r="AA163" s="337"/>
      <c r="AB163" s="115"/>
      <c r="AC163" s="102"/>
      <c r="AD163" s="4"/>
      <c r="AE163" s="103"/>
      <c r="AF163" s="104"/>
      <c r="AG163" s="105"/>
      <c r="AH163" s="106"/>
      <c r="AI163" s="109"/>
      <c r="AJ163" s="111"/>
      <c r="AK163" s="338"/>
      <c r="AL163" s="339"/>
      <c r="AM163" s="340"/>
      <c r="AN163" s="101"/>
      <c r="AO163" s="445"/>
      <c r="AP163" s="101"/>
      <c r="AQ163" s="115"/>
      <c r="AR163" s="341"/>
      <c r="AS163" s="115"/>
      <c r="AT163" s="341"/>
      <c r="AU163" s="115"/>
      <c r="AV163" s="341"/>
      <c r="AW163" s="115"/>
      <c r="AX163" s="341"/>
      <c r="AY163" s="119"/>
      <c r="CC163" s="119"/>
    </row>
    <row r="164" ht="21.0" customHeight="1">
      <c r="A164" s="119"/>
      <c r="B164" s="90"/>
      <c r="C164" s="119"/>
      <c r="D164" s="332"/>
      <c r="E164" s="90"/>
      <c r="F164" s="92"/>
      <c r="G164" s="92"/>
      <c r="H164" s="119"/>
      <c r="I164" s="119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119"/>
      <c r="U164" s="119"/>
      <c r="V164" s="119"/>
      <c r="W164" s="119"/>
      <c r="X164" s="119"/>
      <c r="Y164" s="23"/>
      <c r="Z164" s="119"/>
      <c r="AA164" s="337"/>
      <c r="AB164" s="115"/>
      <c r="AC164" s="102"/>
      <c r="AD164" s="4"/>
      <c r="AE164" s="103"/>
      <c r="AF164" s="104"/>
      <c r="AG164" s="105"/>
      <c r="AH164" s="106"/>
      <c r="AI164" s="109"/>
      <c r="AJ164" s="111"/>
      <c r="AK164" s="338"/>
      <c r="AL164" s="339"/>
      <c r="AM164" s="340"/>
      <c r="AN164" s="101"/>
      <c r="AO164" s="445"/>
      <c r="AP164" s="101"/>
      <c r="AQ164" s="115"/>
      <c r="AR164" s="341"/>
      <c r="AS164" s="115"/>
      <c r="AT164" s="341"/>
      <c r="AU164" s="115"/>
      <c r="AV164" s="341"/>
      <c r="AW164" s="115"/>
      <c r="AX164" s="341"/>
      <c r="AY164" s="119"/>
      <c r="CC164" s="119"/>
    </row>
    <row r="165" ht="21.0" customHeight="1">
      <c r="A165" s="119"/>
      <c r="B165" s="90"/>
      <c r="C165" s="119"/>
      <c r="D165" s="332"/>
      <c r="E165" s="90"/>
      <c r="F165" s="92"/>
      <c r="G165" s="92"/>
      <c r="H165" s="119"/>
      <c r="I165" s="119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119"/>
      <c r="U165" s="119"/>
      <c r="V165" s="119"/>
      <c r="W165" s="119"/>
      <c r="X165" s="119"/>
      <c r="Y165" s="23"/>
      <c r="Z165" s="119"/>
      <c r="AA165" s="337"/>
      <c r="AB165" s="115"/>
      <c r="AC165" s="102"/>
      <c r="AD165" s="4"/>
      <c r="AE165" s="103"/>
      <c r="AF165" s="104"/>
      <c r="AG165" s="105"/>
      <c r="AH165" s="106"/>
      <c r="AI165" s="109"/>
      <c r="AJ165" s="111"/>
      <c r="AK165" s="338"/>
      <c r="AL165" s="339"/>
      <c r="AM165" s="340"/>
      <c r="AN165" s="101"/>
      <c r="AO165" s="445"/>
      <c r="AP165" s="101"/>
      <c r="AQ165" s="115"/>
      <c r="AR165" s="341"/>
      <c r="AS165" s="115"/>
      <c r="AT165" s="341"/>
      <c r="AU165" s="115"/>
      <c r="AV165" s="341"/>
      <c r="AW165" s="115"/>
      <c r="AX165" s="341"/>
      <c r="AY165" s="119"/>
      <c r="CC165" s="119"/>
    </row>
    <row r="166" ht="21.0" customHeight="1">
      <c r="A166" s="119"/>
      <c r="B166" s="90"/>
      <c r="C166" s="119"/>
      <c r="D166" s="332"/>
      <c r="E166" s="90"/>
      <c r="F166" s="92"/>
      <c r="G166" s="92"/>
      <c r="H166" s="119"/>
      <c r="I166" s="119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119"/>
      <c r="U166" s="119"/>
      <c r="V166" s="119"/>
      <c r="W166" s="119"/>
      <c r="X166" s="119"/>
      <c r="Y166" s="23"/>
      <c r="Z166" s="119"/>
      <c r="AA166" s="337"/>
      <c r="AB166" s="115"/>
      <c r="AC166" s="102"/>
      <c r="AD166" s="4"/>
      <c r="AE166" s="103"/>
      <c r="AF166" s="104"/>
      <c r="AG166" s="105"/>
      <c r="AH166" s="106"/>
      <c r="AI166" s="109"/>
      <c r="AJ166" s="111"/>
      <c r="AK166" s="338"/>
      <c r="AL166" s="339"/>
      <c r="AM166" s="340"/>
      <c r="AN166" s="101"/>
      <c r="AO166" s="445"/>
      <c r="AP166" s="101"/>
      <c r="AQ166" s="115"/>
      <c r="AR166" s="341"/>
      <c r="AS166" s="115"/>
      <c r="AT166" s="341"/>
      <c r="AU166" s="115"/>
      <c r="AV166" s="341"/>
      <c r="AW166" s="115"/>
      <c r="AX166" s="341"/>
      <c r="AY166" s="119"/>
      <c r="CC166" s="119"/>
    </row>
    <row r="167" ht="21.0" customHeight="1">
      <c r="A167" s="119"/>
      <c r="B167" s="90"/>
      <c r="C167" s="119"/>
      <c r="D167" s="332"/>
      <c r="E167" s="90"/>
      <c r="F167" s="92"/>
      <c r="G167" s="92"/>
      <c r="H167" s="119"/>
      <c r="I167" s="119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119"/>
      <c r="U167" s="119"/>
      <c r="V167" s="119"/>
      <c r="W167" s="119"/>
      <c r="X167" s="119"/>
      <c r="Y167" s="23"/>
      <c r="Z167" s="119"/>
      <c r="AA167" s="337"/>
      <c r="AB167" s="115"/>
      <c r="AC167" s="102"/>
      <c r="AD167" s="4"/>
      <c r="AE167" s="103"/>
      <c r="AF167" s="104"/>
      <c r="AG167" s="105"/>
      <c r="AH167" s="106"/>
      <c r="AI167" s="109"/>
      <c r="AJ167" s="111"/>
      <c r="AK167" s="338"/>
      <c r="AL167" s="339"/>
      <c r="AM167" s="340"/>
      <c r="AN167" s="101"/>
      <c r="AO167" s="445"/>
      <c r="AP167" s="101"/>
      <c r="AQ167" s="115"/>
      <c r="AR167" s="341"/>
      <c r="AS167" s="115"/>
      <c r="AT167" s="341"/>
      <c r="AU167" s="115"/>
      <c r="AV167" s="341"/>
      <c r="AW167" s="115"/>
      <c r="AX167" s="341"/>
      <c r="AY167" s="119"/>
      <c r="CC167" s="119"/>
    </row>
    <row r="168" ht="21.0" customHeight="1">
      <c r="A168" s="119"/>
      <c r="B168" s="90"/>
      <c r="C168" s="119"/>
      <c r="D168" s="332"/>
      <c r="E168" s="90"/>
      <c r="F168" s="92"/>
      <c r="G168" s="92"/>
      <c r="H168" s="119"/>
      <c r="I168" s="119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119"/>
      <c r="U168" s="119"/>
      <c r="V168" s="119"/>
      <c r="W168" s="119"/>
      <c r="X168" s="119"/>
      <c r="Y168" s="23"/>
      <c r="Z168" s="119"/>
      <c r="AA168" s="337"/>
      <c r="AB168" s="115"/>
      <c r="AC168" s="102"/>
      <c r="AD168" s="4"/>
      <c r="AE168" s="103"/>
      <c r="AF168" s="104"/>
      <c r="AG168" s="105"/>
      <c r="AH168" s="106"/>
      <c r="AI168" s="109"/>
      <c r="AJ168" s="111"/>
      <c r="AK168" s="338"/>
      <c r="AL168" s="339"/>
      <c r="AM168" s="340"/>
      <c r="AN168" s="101"/>
      <c r="AO168" s="445"/>
      <c r="AP168" s="101"/>
      <c r="AQ168" s="115"/>
      <c r="AR168" s="341"/>
      <c r="AS168" s="115"/>
      <c r="AT168" s="341"/>
      <c r="AU168" s="115"/>
      <c r="AV168" s="341"/>
      <c r="AW168" s="115"/>
      <c r="AX168" s="341"/>
      <c r="AY168" s="119"/>
      <c r="CC168" s="119"/>
    </row>
    <row r="169" ht="21.0" customHeight="1">
      <c r="A169" s="119"/>
      <c r="B169" s="90"/>
      <c r="C169" s="119"/>
      <c r="D169" s="332"/>
      <c r="E169" s="90"/>
      <c r="F169" s="92"/>
      <c r="G169" s="92"/>
      <c r="H169" s="119"/>
      <c r="I169" s="119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119"/>
      <c r="U169" s="119"/>
      <c r="V169" s="119"/>
      <c r="W169" s="119"/>
      <c r="X169" s="119"/>
      <c r="Y169" s="23"/>
      <c r="Z169" s="119"/>
      <c r="AA169" s="337"/>
      <c r="AB169" s="115"/>
      <c r="AC169" s="102"/>
      <c r="AD169" s="4"/>
      <c r="AE169" s="103"/>
      <c r="AF169" s="104"/>
      <c r="AG169" s="105"/>
      <c r="AH169" s="106"/>
      <c r="AI169" s="109"/>
      <c r="AJ169" s="111"/>
      <c r="AK169" s="338"/>
      <c r="AL169" s="339"/>
      <c r="AM169" s="340"/>
      <c r="AN169" s="101"/>
      <c r="AO169" s="445"/>
      <c r="AP169" s="101"/>
      <c r="AQ169" s="115"/>
      <c r="AR169" s="341"/>
      <c r="AS169" s="115"/>
      <c r="AT169" s="341"/>
      <c r="AU169" s="115"/>
      <c r="AV169" s="341"/>
      <c r="AW169" s="115"/>
      <c r="AX169" s="341"/>
      <c r="AY169" s="119"/>
      <c r="CC169" s="119"/>
    </row>
    <row r="170" ht="21.0" customHeight="1">
      <c r="A170" s="119"/>
      <c r="B170" s="90"/>
      <c r="C170" s="119"/>
      <c r="D170" s="332"/>
      <c r="E170" s="90"/>
      <c r="F170" s="92"/>
      <c r="G170" s="92"/>
      <c r="H170" s="119"/>
      <c r="I170" s="119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119"/>
      <c r="U170" s="119"/>
      <c r="V170" s="119"/>
      <c r="W170" s="119"/>
      <c r="X170" s="119"/>
      <c r="Y170" s="23"/>
      <c r="Z170" s="119"/>
      <c r="AA170" s="337"/>
      <c r="AB170" s="115"/>
      <c r="AC170" s="102"/>
      <c r="AD170" s="4"/>
      <c r="AE170" s="103"/>
      <c r="AF170" s="104"/>
      <c r="AG170" s="105"/>
      <c r="AH170" s="106"/>
      <c r="AI170" s="109"/>
      <c r="AJ170" s="111"/>
      <c r="AK170" s="338"/>
      <c r="AL170" s="339"/>
      <c r="AM170" s="340"/>
      <c r="AN170" s="101"/>
      <c r="AO170" s="445"/>
      <c r="AP170" s="101"/>
      <c r="AQ170" s="115"/>
      <c r="AR170" s="341"/>
      <c r="AS170" s="115"/>
      <c r="AT170" s="341"/>
      <c r="AU170" s="115"/>
      <c r="AV170" s="341"/>
      <c r="AW170" s="115"/>
      <c r="AX170" s="341"/>
      <c r="AY170" s="119"/>
      <c r="CC170" s="119"/>
    </row>
    <row r="171" ht="21.0" customHeight="1">
      <c r="A171" s="119"/>
      <c r="B171" s="90"/>
      <c r="C171" s="119"/>
      <c r="D171" s="332"/>
      <c r="E171" s="90"/>
      <c r="F171" s="92"/>
      <c r="G171" s="92"/>
      <c r="H171" s="119"/>
      <c r="I171" s="119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119"/>
      <c r="U171" s="119"/>
      <c r="V171" s="119"/>
      <c r="W171" s="119"/>
      <c r="X171" s="119"/>
      <c r="Y171" s="23"/>
      <c r="Z171" s="119"/>
      <c r="AA171" s="337"/>
      <c r="AB171" s="115"/>
      <c r="AC171" s="102"/>
      <c r="AD171" s="4"/>
      <c r="AE171" s="103"/>
      <c r="AF171" s="104"/>
      <c r="AG171" s="105"/>
      <c r="AH171" s="106"/>
      <c r="AI171" s="109"/>
      <c r="AJ171" s="111"/>
      <c r="AK171" s="338"/>
      <c r="AL171" s="339"/>
      <c r="AM171" s="340"/>
      <c r="AN171" s="101"/>
      <c r="AO171" s="445"/>
      <c r="AP171" s="101"/>
      <c r="AQ171" s="115"/>
      <c r="AR171" s="341"/>
      <c r="AS171" s="115"/>
      <c r="AT171" s="341"/>
      <c r="AU171" s="115"/>
      <c r="AV171" s="341"/>
      <c r="AW171" s="115"/>
      <c r="AX171" s="341"/>
      <c r="AY171" s="119"/>
      <c r="CC171" s="119"/>
    </row>
    <row r="172" ht="21.0" customHeight="1">
      <c r="A172" s="119"/>
      <c r="B172" s="90"/>
      <c r="C172" s="119"/>
      <c r="D172" s="332"/>
      <c r="E172" s="90"/>
      <c r="F172" s="92"/>
      <c r="G172" s="92"/>
      <c r="H172" s="119"/>
      <c r="I172" s="119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119"/>
      <c r="U172" s="119"/>
      <c r="V172" s="119"/>
      <c r="W172" s="119"/>
      <c r="X172" s="119"/>
      <c r="Y172" s="23"/>
      <c r="Z172" s="119"/>
      <c r="AA172" s="337"/>
      <c r="AB172" s="115"/>
      <c r="AC172" s="102"/>
      <c r="AD172" s="4"/>
      <c r="AE172" s="103"/>
      <c r="AF172" s="104"/>
      <c r="AG172" s="105"/>
      <c r="AH172" s="106"/>
      <c r="AI172" s="109"/>
      <c r="AJ172" s="111"/>
      <c r="AK172" s="338"/>
      <c r="AL172" s="339"/>
      <c r="AM172" s="340"/>
      <c r="AN172" s="101"/>
      <c r="AO172" s="445"/>
      <c r="AP172" s="101"/>
      <c r="AQ172" s="115"/>
      <c r="AR172" s="341"/>
      <c r="AS172" s="115"/>
      <c r="AT172" s="341"/>
      <c r="AU172" s="115"/>
      <c r="AV172" s="341"/>
      <c r="AW172" s="115"/>
      <c r="AX172" s="341"/>
      <c r="AY172" s="119"/>
      <c r="CC172" s="119"/>
    </row>
    <row r="173" ht="21.0" customHeight="1">
      <c r="A173" s="119"/>
      <c r="B173" s="90"/>
      <c r="C173" s="119"/>
      <c r="D173" s="332"/>
      <c r="E173" s="90"/>
      <c r="F173" s="92"/>
      <c r="G173" s="92"/>
      <c r="H173" s="119"/>
      <c r="I173" s="119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119"/>
      <c r="U173" s="119"/>
      <c r="V173" s="119"/>
      <c r="W173" s="119"/>
      <c r="X173" s="119"/>
      <c r="Y173" s="23"/>
      <c r="Z173" s="119"/>
      <c r="AA173" s="337"/>
      <c r="AB173" s="115"/>
      <c r="AC173" s="102"/>
      <c r="AD173" s="4"/>
      <c r="AE173" s="103"/>
      <c r="AF173" s="104"/>
      <c r="AG173" s="105"/>
      <c r="AH173" s="106"/>
      <c r="AI173" s="109"/>
      <c r="AJ173" s="111"/>
      <c r="AK173" s="338"/>
      <c r="AL173" s="339"/>
      <c r="AM173" s="340"/>
      <c r="AN173" s="101"/>
      <c r="AO173" s="445"/>
      <c r="AP173" s="101"/>
      <c r="AQ173" s="115"/>
      <c r="AR173" s="341"/>
      <c r="AS173" s="115"/>
      <c r="AT173" s="341"/>
      <c r="AU173" s="115"/>
      <c r="AV173" s="341"/>
      <c r="AW173" s="115"/>
      <c r="AX173" s="341"/>
      <c r="AY173" s="119"/>
      <c r="CC173" s="119"/>
    </row>
    <row r="174" ht="21.0" customHeight="1">
      <c r="A174" s="119"/>
      <c r="B174" s="90"/>
      <c r="C174" s="119"/>
      <c r="D174" s="332"/>
      <c r="E174" s="90"/>
      <c r="F174" s="92"/>
      <c r="G174" s="92"/>
      <c r="H174" s="119"/>
      <c r="I174" s="119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119"/>
      <c r="U174" s="119"/>
      <c r="V174" s="119"/>
      <c r="W174" s="119"/>
      <c r="X174" s="119"/>
      <c r="Y174" s="23"/>
      <c r="Z174" s="119"/>
      <c r="AA174" s="337"/>
      <c r="AB174" s="115"/>
      <c r="AC174" s="102"/>
      <c r="AD174" s="4"/>
      <c r="AE174" s="103"/>
      <c r="AF174" s="104"/>
      <c r="AG174" s="105"/>
      <c r="AH174" s="106"/>
      <c r="AI174" s="109"/>
      <c r="AJ174" s="111"/>
      <c r="AK174" s="338"/>
      <c r="AL174" s="339"/>
      <c r="AM174" s="340"/>
      <c r="AN174" s="101"/>
      <c r="AO174" s="445"/>
      <c r="AP174" s="101"/>
      <c r="AQ174" s="115"/>
      <c r="AR174" s="341"/>
      <c r="AS174" s="115"/>
      <c r="AT174" s="341"/>
      <c r="AU174" s="115"/>
      <c r="AV174" s="341"/>
      <c r="AW174" s="115"/>
      <c r="AX174" s="341"/>
      <c r="AY174" s="119"/>
      <c r="CC174" s="119"/>
    </row>
    <row r="175" ht="21.0" customHeight="1">
      <c r="A175" s="119"/>
      <c r="B175" s="90"/>
      <c r="C175" s="119"/>
      <c r="D175" s="332"/>
      <c r="E175" s="90"/>
      <c r="F175" s="92"/>
      <c r="G175" s="92"/>
      <c r="H175" s="119"/>
      <c r="I175" s="119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119"/>
      <c r="U175" s="119"/>
      <c r="V175" s="119"/>
      <c r="W175" s="119"/>
      <c r="X175" s="119"/>
      <c r="Y175" s="23"/>
      <c r="Z175" s="119"/>
      <c r="AA175" s="337"/>
      <c r="AB175" s="115"/>
      <c r="AC175" s="102"/>
      <c r="AD175" s="4"/>
      <c r="AE175" s="103"/>
      <c r="AF175" s="104"/>
      <c r="AG175" s="105"/>
      <c r="AH175" s="106"/>
      <c r="AI175" s="109"/>
      <c r="AJ175" s="111"/>
      <c r="AK175" s="338"/>
      <c r="AL175" s="339"/>
      <c r="AM175" s="340"/>
      <c r="AN175" s="101"/>
      <c r="AO175" s="445"/>
      <c r="AP175" s="101"/>
      <c r="AQ175" s="115"/>
      <c r="AR175" s="341"/>
      <c r="AS175" s="115"/>
      <c r="AT175" s="341"/>
      <c r="AU175" s="115"/>
      <c r="AV175" s="341"/>
      <c r="AW175" s="115"/>
      <c r="AX175" s="341"/>
      <c r="AY175" s="119"/>
      <c r="CC175" s="119"/>
    </row>
    <row r="176" ht="21.0" customHeight="1">
      <c r="A176" s="119"/>
      <c r="B176" s="90"/>
      <c r="C176" s="119"/>
      <c r="D176" s="332"/>
      <c r="E176" s="90"/>
      <c r="F176" s="92"/>
      <c r="G176" s="92"/>
      <c r="H176" s="119"/>
      <c r="I176" s="119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119"/>
      <c r="U176" s="119"/>
      <c r="V176" s="119"/>
      <c r="W176" s="119"/>
      <c r="X176" s="119"/>
      <c r="Y176" s="23"/>
      <c r="Z176" s="119"/>
      <c r="AA176" s="337"/>
      <c r="AB176" s="115"/>
      <c r="AC176" s="102"/>
      <c r="AD176" s="4"/>
      <c r="AE176" s="103"/>
      <c r="AF176" s="104"/>
      <c r="AG176" s="105"/>
      <c r="AH176" s="106"/>
      <c r="AI176" s="109"/>
      <c r="AJ176" s="111"/>
      <c r="AK176" s="338"/>
      <c r="AL176" s="339"/>
      <c r="AM176" s="340"/>
      <c r="AN176" s="101"/>
      <c r="AO176" s="445"/>
      <c r="AP176" s="101"/>
      <c r="AQ176" s="115"/>
      <c r="AR176" s="341"/>
      <c r="AS176" s="115"/>
      <c r="AT176" s="341"/>
      <c r="AU176" s="115"/>
      <c r="AV176" s="341"/>
      <c r="AW176" s="115"/>
      <c r="AX176" s="341"/>
      <c r="AY176" s="119"/>
      <c r="CC176" s="119"/>
    </row>
    <row r="177" ht="21.0" customHeight="1">
      <c r="A177" s="119"/>
      <c r="B177" s="90"/>
      <c r="C177" s="119"/>
      <c r="D177" s="332"/>
      <c r="E177" s="90"/>
      <c r="F177" s="92"/>
      <c r="G177" s="92"/>
      <c r="H177" s="119"/>
      <c r="I177" s="119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119"/>
      <c r="U177" s="119"/>
      <c r="V177" s="119"/>
      <c r="W177" s="119"/>
      <c r="X177" s="119"/>
      <c r="Y177" s="23"/>
      <c r="Z177" s="119"/>
      <c r="AA177" s="337"/>
      <c r="AB177" s="115"/>
      <c r="AC177" s="102"/>
      <c r="AD177" s="4"/>
      <c r="AE177" s="103"/>
      <c r="AF177" s="104"/>
      <c r="AG177" s="105"/>
      <c r="AH177" s="106"/>
      <c r="AI177" s="109"/>
      <c r="AJ177" s="111"/>
      <c r="AK177" s="338"/>
      <c r="AL177" s="339"/>
      <c r="AM177" s="340"/>
      <c r="AN177" s="101"/>
      <c r="AO177" s="445"/>
      <c r="AP177" s="101"/>
      <c r="AQ177" s="115"/>
      <c r="AR177" s="341"/>
      <c r="AS177" s="115"/>
      <c r="AT177" s="341"/>
      <c r="AU177" s="115"/>
      <c r="AV177" s="341"/>
      <c r="AW177" s="115"/>
      <c r="AX177" s="341"/>
      <c r="AY177" s="119"/>
      <c r="CC177" s="119"/>
    </row>
    <row r="178" ht="21.0" customHeight="1">
      <c r="A178" s="119"/>
      <c r="B178" s="90"/>
      <c r="C178" s="119"/>
      <c r="D178" s="332"/>
      <c r="E178" s="90"/>
      <c r="F178" s="92"/>
      <c r="G178" s="92"/>
      <c r="H178" s="119"/>
      <c r="I178" s="119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119"/>
      <c r="U178" s="119"/>
      <c r="V178" s="119"/>
      <c r="W178" s="119"/>
      <c r="X178" s="119"/>
      <c r="Y178" s="23"/>
      <c r="Z178" s="119"/>
      <c r="AA178" s="337"/>
      <c r="AB178" s="115"/>
      <c r="AC178" s="102"/>
      <c r="AD178" s="4"/>
      <c r="AE178" s="103"/>
      <c r="AF178" s="104"/>
      <c r="AG178" s="105"/>
      <c r="AH178" s="106"/>
      <c r="AI178" s="109"/>
      <c r="AJ178" s="111"/>
      <c r="AK178" s="338"/>
      <c r="AL178" s="339"/>
      <c r="AM178" s="340"/>
      <c r="AN178" s="101"/>
      <c r="AO178" s="445"/>
      <c r="AP178" s="101"/>
      <c r="AQ178" s="115"/>
      <c r="AR178" s="341"/>
      <c r="AS178" s="115"/>
      <c r="AT178" s="341"/>
      <c r="AU178" s="115"/>
      <c r="AV178" s="341"/>
      <c r="AW178" s="115"/>
      <c r="AX178" s="341"/>
      <c r="AY178" s="119"/>
      <c r="CC178" s="119"/>
    </row>
    <row r="179" ht="21.0" customHeight="1">
      <c r="A179" s="119"/>
      <c r="B179" s="90"/>
      <c r="C179" s="119"/>
      <c r="D179" s="332"/>
      <c r="E179" s="90"/>
      <c r="F179" s="92"/>
      <c r="G179" s="92"/>
      <c r="H179" s="119"/>
      <c r="I179" s="119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119"/>
      <c r="U179" s="119"/>
      <c r="V179" s="119"/>
      <c r="W179" s="119"/>
      <c r="X179" s="119"/>
      <c r="Y179" s="23"/>
      <c r="Z179" s="119"/>
      <c r="AA179" s="337"/>
      <c r="AB179" s="115"/>
      <c r="AC179" s="102"/>
      <c r="AD179" s="4"/>
      <c r="AE179" s="103"/>
      <c r="AF179" s="104"/>
      <c r="AG179" s="105"/>
      <c r="AH179" s="106"/>
      <c r="AI179" s="109"/>
      <c r="AJ179" s="111"/>
      <c r="AK179" s="338"/>
      <c r="AL179" s="339"/>
      <c r="AM179" s="340"/>
      <c r="AN179" s="101"/>
      <c r="AO179" s="445"/>
      <c r="AP179" s="101"/>
      <c r="AQ179" s="115"/>
      <c r="AR179" s="341"/>
      <c r="AS179" s="115"/>
      <c r="AT179" s="341"/>
      <c r="AU179" s="115"/>
      <c r="AV179" s="341"/>
      <c r="AW179" s="115"/>
      <c r="AX179" s="341"/>
      <c r="AY179" s="119"/>
      <c r="CC179" s="119"/>
    </row>
    <row r="180" ht="21.0" customHeight="1">
      <c r="A180" s="119"/>
      <c r="B180" s="90"/>
      <c r="C180" s="119"/>
      <c r="D180" s="332"/>
      <c r="E180" s="90"/>
      <c r="F180" s="92"/>
      <c r="G180" s="92"/>
      <c r="H180" s="119"/>
      <c r="I180" s="119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119"/>
      <c r="U180" s="119"/>
      <c r="V180" s="119"/>
      <c r="W180" s="119"/>
      <c r="X180" s="119"/>
      <c r="Y180" s="23"/>
      <c r="Z180" s="119"/>
      <c r="AA180" s="337"/>
      <c r="AB180" s="115"/>
      <c r="AC180" s="102"/>
      <c r="AD180" s="4"/>
      <c r="AE180" s="103"/>
      <c r="AF180" s="104"/>
      <c r="AG180" s="105"/>
      <c r="AH180" s="106"/>
      <c r="AI180" s="109"/>
      <c r="AJ180" s="111"/>
      <c r="AK180" s="338"/>
      <c r="AL180" s="339"/>
      <c r="AM180" s="340"/>
      <c r="AN180" s="101"/>
      <c r="AO180" s="445"/>
      <c r="AP180" s="101"/>
      <c r="AQ180" s="115"/>
      <c r="AR180" s="341"/>
      <c r="AS180" s="115"/>
      <c r="AT180" s="341"/>
      <c r="AU180" s="115"/>
      <c r="AV180" s="341"/>
      <c r="AW180" s="115"/>
      <c r="AX180" s="341"/>
      <c r="AY180" s="119"/>
      <c r="CC180" s="119"/>
    </row>
    <row r="181" ht="21.0" customHeight="1">
      <c r="A181" s="119"/>
      <c r="B181" s="90"/>
      <c r="C181" s="119"/>
      <c r="D181" s="332"/>
      <c r="E181" s="90"/>
      <c r="F181" s="92"/>
      <c r="G181" s="92"/>
      <c r="H181" s="119"/>
      <c r="I181" s="119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119"/>
      <c r="U181" s="119"/>
      <c r="V181" s="119"/>
      <c r="W181" s="119"/>
      <c r="X181" s="119"/>
      <c r="Y181" s="23"/>
      <c r="Z181" s="119"/>
      <c r="AA181" s="337"/>
      <c r="AB181" s="115"/>
      <c r="AC181" s="102"/>
      <c r="AD181" s="4"/>
      <c r="AE181" s="103"/>
      <c r="AF181" s="104"/>
      <c r="AG181" s="105"/>
      <c r="AH181" s="106"/>
      <c r="AI181" s="109"/>
      <c r="AJ181" s="111"/>
      <c r="AK181" s="338"/>
      <c r="AL181" s="339"/>
      <c r="AM181" s="340"/>
      <c r="AN181" s="101"/>
      <c r="AO181" s="445"/>
      <c r="AP181" s="101"/>
      <c r="AQ181" s="115"/>
      <c r="AR181" s="341"/>
      <c r="AS181" s="115"/>
      <c r="AT181" s="341"/>
      <c r="AU181" s="115"/>
      <c r="AV181" s="341"/>
      <c r="AW181" s="115"/>
      <c r="AX181" s="341"/>
      <c r="AY181" s="119"/>
      <c r="CC181" s="119"/>
    </row>
    <row r="182" ht="21.0" customHeight="1">
      <c r="A182" s="119"/>
      <c r="B182" s="90"/>
      <c r="C182" s="119"/>
      <c r="D182" s="332"/>
      <c r="E182" s="90"/>
      <c r="F182" s="92"/>
      <c r="G182" s="92"/>
      <c r="H182" s="119"/>
      <c r="I182" s="119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119"/>
      <c r="U182" s="119"/>
      <c r="V182" s="119"/>
      <c r="W182" s="119"/>
      <c r="X182" s="119"/>
      <c r="Y182" s="23"/>
      <c r="Z182" s="119"/>
      <c r="AA182" s="337"/>
      <c r="AB182" s="115"/>
      <c r="AC182" s="102"/>
      <c r="AD182" s="4"/>
      <c r="AE182" s="103"/>
      <c r="AF182" s="104"/>
      <c r="AG182" s="105"/>
      <c r="AH182" s="106"/>
      <c r="AI182" s="109"/>
      <c r="AJ182" s="111"/>
      <c r="AK182" s="338"/>
      <c r="AL182" s="339"/>
      <c r="AM182" s="340"/>
      <c r="AN182" s="101"/>
      <c r="AO182" s="445"/>
      <c r="AP182" s="101"/>
      <c r="AQ182" s="115"/>
      <c r="AR182" s="341"/>
      <c r="AS182" s="115"/>
      <c r="AT182" s="341"/>
      <c r="AU182" s="115"/>
      <c r="AV182" s="341"/>
      <c r="AW182" s="115"/>
      <c r="AX182" s="341"/>
      <c r="AY182" s="119"/>
      <c r="CC182" s="119"/>
    </row>
    <row r="183" ht="21.0" customHeight="1">
      <c r="A183" s="119"/>
      <c r="B183" s="90"/>
      <c r="C183" s="119"/>
      <c r="D183" s="332"/>
      <c r="E183" s="90"/>
      <c r="F183" s="92"/>
      <c r="G183" s="92"/>
      <c r="H183" s="119"/>
      <c r="I183" s="119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119"/>
      <c r="U183" s="119"/>
      <c r="V183" s="119"/>
      <c r="W183" s="119"/>
      <c r="X183" s="119"/>
      <c r="Y183" s="23"/>
      <c r="Z183" s="119"/>
      <c r="AA183" s="337"/>
      <c r="AB183" s="115"/>
      <c r="AC183" s="102"/>
      <c r="AD183" s="4"/>
      <c r="AE183" s="103"/>
      <c r="AF183" s="104"/>
      <c r="AG183" s="105"/>
      <c r="AH183" s="106"/>
      <c r="AI183" s="109"/>
      <c r="AJ183" s="111"/>
      <c r="AK183" s="338"/>
      <c r="AL183" s="339"/>
      <c r="AM183" s="340"/>
      <c r="AN183" s="101"/>
      <c r="AO183" s="445"/>
      <c r="AP183" s="101"/>
      <c r="AQ183" s="115"/>
      <c r="AR183" s="341"/>
      <c r="AS183" s="115"/>
      <c r="AT183" s="341"/>
      <c r="AU183" s="115"/>
      <c r="AV183" s="341"/>
      <c r="AW183" s="115"/>
      <c r="AX183" s="341"/>
      <c r="AY183" s="119"/>
      <c r="CC183" s="119"/>
    </row>
    <row r="184" ht="21.0" customHeight="1">
      <c r="A184" s="119"/>
      <c r="B184" s="90"/>
      <c r="C184" s="119"/>
      <c r="D184" s="332"/>
      <c r="E184" s="90"/>
      <c r="F184" s="92"/>
      <c r="G184" s="92"/>
      <c r="H184" s="119"/>
      <c r="I184" s="119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119"/>
      <c r="U184" s="119"/>
      <c r="V184" s="119"/>
      <c r="W184" s="119"/>
      <c r="X184" s="119"/>
      <c r="Y184" s="23"/>
      <c r="Z184" s="119"/>
      <c r="AA184" s="337"/>
      <c r="AB184" s="115"/>
      <c r="AC184" s="102"/>
      <c r="AD184" s="4"/>
      <c r="AE184" s="103"/>
      <c r="AF184" s="104"/>
      <c r="AG184" s="105"/>
      <c r="AH184" s="106"/>
      <c r="AI184" s="109"/>
      <c r="AJ184" s="111"/>
      <c r="AK184" s="338"/>
      <c r="AL184" s="339"/>
      <c r="AM184" s="340"/>
      <c r="AN184" s="101"/>
      <c r="AO184" s="445"/>
      <c r="AP184" s="101"/>
      <c r="AQ184" s="115"/>
      <c r="AR184" s="341"/>
      <c r="AS184" s="115"/>
      <c r="AT184" s="341"/>
      <c r="AU184" s="115"/>
      <c r="AV184" s="341"/>
      <c r="AW184" s="115"/>
      <c r="AX184" s="341"/>
      <c r="AY184" s="119"/>
      <c r="CC184" s="119"/>
    </row>
    <row r="185" ht="21.0" customHeight="1">
      <c r="A185" s="119"/>
      <c r="B185" s="90"/>
      <c r="C185" s="119"/>
      <c r="D185" s="332"/>
      <c r="E185" s="90"/>
      <c r="F185" s="92"/>
      <c r="G185" s="92"/>
      <c r="H185" s="119"/>
      <c r="I185" s="119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119"/>
      <c r="U185" s="119"/>
      <c r="V185" s="119"/>
      <c r="W185" s="119"/>
      <c r="X185" s="119"/>
      <c r="Y185" s="23"/>
      <c r="Z185" s="119"/>
      <c r="AA185" s="337"/>
      <c r="AB185" s="115"/>
      <c r="AC185" s="102"/>
      <c r="AD185" s="4"/>
      <c r="AE185" s="103"/>
      <c r="AF185" s="104"/>
      <c r="AG185" s="105"/>
      <c r="AH185" s="106"/>
      <c r="AI185" s="109"/>
      <c r="AJ185" s="111"/>
      <c r="AK185" s="338"/>
      <c r="AL185" s="339"/>
      <c r="AM185" s="340"/>
      <c r="AN185" s="101"/>
      <c r="AO185" s="445"/>
      <c r="AP185" s="101"/>
      <c r="AQ185" s="115"/>
      <c r="AR185" s="341"/>
      <c r="AS185" s="115"/>
      <c r="AT185" s="341"/>
      <c r="AU185" s="115"/>
      <c r="AV185" s="341"/>
      <c r="AW185" s="115"/>
      <c r="AX185" s="341"/>
      <c r="AY185" s="119"/>
      <c r="CC185" s="119"/>
    </row>
    <row r="186" ht="21.0" customHeight="1">
      <c r="A186" s="119"/>
      <c r="B186" s="90"/>
      <c r="C186" s="119"/>
      <c r="D186" s="332"/>
      <c r="E186" s="90"/>
      <c r="F186" s="92"/>
      <c r="G186" s="92"/>
      <c r="H186" s="119"/>
      <c r="I186" s="119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119"/>
      <c r="U186" s="119"/>
      <c r="V186" s="119"/>
      <c r="W186" s="119"/>
      <c r="X186" s="119"/>
      <c r="Y186" s="23"/>
      <c r="Z186" s="119"/>
      <c r="AA186" s="337"/>
      <c r="AB186" s="115"/>
      <c r="AC186" s="102"/>
      <c r="AD186" s="4"/>
      <c r="AE186" s="103"/>
      <c r="AF186" s="104"/>
      <c r="AG186" s="105"/>
      <c r="AH186" s="106"/>
      <c r="AI186" s="109"/>
      <c r="AJ186" s="111"/>
      <c r="AK186" s="338"/>
      <c r="AL186" s="339"/>
      <c r="AM186" s="340"/>
      <c r="AN186" s="101"/>
      <c r="AO186" s="445"/>
      <c r="AP186" s="101"/>
      <c r="AQ186" s="115"/>
      <c r="AR186" s="341"/>
      <c r="AS186" s="115"/>
      <c r="AT186" s="341"/>
      <c r="AU186" s="115"/>
      <c r="AV186" s="341"/>
      <c r="AW186" s="115"/>
      <c r="AX186" s="341"/>
      <c r="AY186" s="119"/>
      <c r="CC186" s="119"/>
    </row>
    <row r="187" ht="21.0" customHeight="1">
      <c r="A187" s="119"/>
      <c r="B187" s="90"/>
      <c r="C187" s="119"/>
      <c r="D187" s="332"/>
      <c r="E187" s="90"/>
      <c r="F187" s="92"/>
      <c r="G187" s="92"/>
      <c r="H187" s="119"/>
      <c r="I187" s="119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119"/>
      <c r="U187" s="119"/>
      <c r="V187" s="119"/>
      <c r="W187" s="119"/>
      <c r="X187" s="119"/>
      <c r="Y187" s="23"/>
      <c r="Z187" s="119"/>
      <c r="AA187" s="337"/>
      <c r="AB187" s="115"/>
      <c r="AC187" s="102"/>
      <c r="AD187" s="4"/>
      <c r="AE187" s="103"/>
      <c r="AF187" s="104"/>
      <c r="AG187" s="105"/>
      <c r="AH187" s="106"/>
      <c r="AI187" s="109"/>
      <c r="AJ187" s="111"/>
      <c r="AK187" s="338"/>
      <c r="AL187" s="339"/>
      <c r="AM187" s="340"/>
      <c r="AN187" s="101"/>
      <c r="AO187" s="445"/>
      <c r="AP187" s="101"/>
      <c r="AQ187" s="115"/>
      <c r="AR187" s="341"/>
      <c r="AS187" s="115"/>
      <c r="AT187" s="341"/>
      <c r="AU187" s="115"/>
      <c r="AV187" s="341"/>
      <c r="AW187" s="115"/>
      <c r="AX187" s="341"/>
      <c r="AY187" s="119"/>
      <c r="CC187" s="119"/>
    </row>
    <row r="188" ht="21.0" customHeight="1">
      <c r="A188" s="119"/>
      <c r="B188" s="90"/>
      <c r="C188" s="119"/>
      <c r="D188" s="332"/>
      <c r="E188" s="90"/>
      <c r="F188" s="92"/>
      <c r="G188" s="92"/>
      <c r="H188" s="119"/>
      <c r="I188" s="119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119"/>
      <c r="U188" s="119"/>
      <c r="V188" s="119"/>
      <c r="W188" s="119"/>
      <c r="X188" s="119"/>
      <c r="Y188" s="23"/>
      <c r="Z188" s="119"/>
      <c r="AA188" s="337"/>
      <c r="AB188" s="115"/>
      <c r="AC188" s="102"/>
      <c r="AD188" s="4"/>
      <c r="AE188" s="103"/>
      <c r="AF188" s="104"/>
      <c r="AG188" s="105"/>
      <c r="AH188" s="106"/>
      <c r="AI188" s="109"/>
      <c r="AJ188" s="111"/>
      <c r="AK188" s="338"/>
      <c r="AL188" s="339"/>
      <c r="AM188" s="340"/>
      <c r="AN188" s="101"/>
      <c r="AO188" s="445"/>
      <c r="AP188" s="101"/>
      <c r="AQ188" s="115"/>
      <c r="AR188" s="341"/>
      <c r="AS188" s="115"/>
      <c r="AT188" s="341"/>
      <c r="AU188" s="115"/>
      <c r="AV188" s="341"/>
      <c r="AW188" s="115"/>
      <c r="AX188" s="341"/>
      <c r="AY188" s="119"/>
      <c r="CC188" s="119"/>
    </row>
    <row r="189" ht="21.0" customHeight="1">
      <c r="A189" s="119"/>
      <c r="B189" s="90"/>
      <c r="C189" s="119"/>
      <c r="D189" s="332"/>
      <c r="E189" s="90"/>
      <c r="F189" s="92"/>
      <c r="G189" s="92"/>
      <c r="H189" s="119"/>
      <c r="I189" s="119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119"/>
      <c r="U189" s="119"/>
      <c r="V189" s="119"/>
      <c r="W189" s="119"/>
      <c r="X189" s="119"/>
      <c r="Y189" s="23"/>
      <c r="Z189" s="119"/>
      <c r="AA189" s="337"/>
      <c r="AB189" s="115"/>
      <c r="AC189" s="102"/>
      <c r="AD189" s="4"/>
      <c r="AE189" s="103"/>
      <c r="AF189" s="104"/>
      <c r="AG189" s="105"/>
      <c r="AH189" s="106"/>
      <c r="AI189" s="109"/>
      <c r="AJ189" s="111"/>
      <c r="AK189" s="338"/>
      <c r="AL189" s="339"/>
      <c r="AM189" s="340"/>
      <c r="AN189" s="101"/>
      <c r="AO189" s="445"/>
      <c r="AP189" s="101"/>
      <c r="AQ189" s="115"/>
      <c r="AR189" s="341"/>
      <c r="AS189" s="115"/>
      <c r="AT189" s="341"/>
      <c r="AU189" s="115"/>
      <c r="AV189" s="341"/>
      <c r="AW189" s="115"/>
      <c r="AX189" s="341"/>
      <c r="AY189" s="119"/>
      <c r="CC189" s="119"/>
    </row>
    <row r="190" ht="21.0" customHeight="1">
      <c r="A190" s="119"/>
      <c r="B190" s="90"/>
      <c r="C190" s="119"/>
      <c r="D190" s="332"/>
      <c r="E190" s="90"/>
      <c r="F190" s="92"/>
      <c r="G190" s="92"/>
      <c r="H190" s="119"/>
      <c r="I190" s="119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119"/>
      <c r="U190" s="119"/>
      <c r="V190" s="119"/>
      <c r="W190" s="119"/>
      <c r="X190" s="119"/>
      <c r="Y190" s="23"/>
      <c r="Z190" s="119"/>
      <c r="AA190" s="337"/>
      <c r="AB190" s="115"/>
      <c r="AC190" s="102"/>
      <c r="AD190" s="4"/>
      <c r="AE190" s="103"/>
      <c r="AF190" s="104"/>
      <c r="AG190" s="105"/>
      <c r="AH190" s="106"/>
      <c r="AI190" s="109"/>
      <c r="AJ190" s="111"/>
      <c r="AK190" s="338"/>
      <c r="AL190" s="339"/>
      <c r="AM190" s="340"/>
      <c r="AN190" s="101"/>
      <c r="AO190" s="445"/>
      <c r="AP190" s="101"/>
      <c r="AQ190" s="115"/>
      <c r="AR190" s="341"/>
      <c r="AS190" s="115"/>
      <c r="AT190" s="341"/>
      <c r="AU190" s="115"/>
      <c r="AV190" s="341"/>
      <c r="AW190" s="115"/>
      <c r="AX190" s="341"/>
      <c r="AY190" s="119"/>
      <c r="CC190" s="119"/>
    </row>
    <row r="191" ht="21.0" customHeight="1">
      <c r="A191" s="119"/>
      <c r="B191" s="90"/>
      <c r="C191" s="119"/>
      <c r="D191" s="332"/>
      <c r="E191" s="90"/>
      <c r="F191" s="92"/>
      <c r="G191" s="92"/>
      <c r="H191" s="119"/>
      <c r="I191" s="119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119"/>
      <c r="U191" s="119"/>
      <c r="V191" s="119"/>
      <c r="W191" s="119"/>
      <c r="X191" s="119"/>
      <c r="Y191" s="23"/>
      <c r="Z191" s="119"/>
      <c r="AA191" s="337"/>
      <c r="AB191" s="115"/>
      <c r="AC191" s="102"/>
      <c r="AD191" s="4"/>
      <c r="AE191" s="103"/>
      <c r="AF191" s="104"/>
      <c r="AG191" s="105"/>
      <c r="AH191" s="106"/>
      <c r="AI191" s="109"/>
      <c r="AJ191" s="111"/>
      <c r="AK191" s="338"/>
      <c r="AL191" s="339"/>
      <c r="AM191" s="340"/>
      <c r="AN191" s="101"/>
      <c r="AO191" s="445"/>
      <c r="AP191" s="101"/>
      <c r="AQ191" s="115"/>
      <c r="AR191" s="341"/>
      <c r="AS191" s="115"/>
      <c r="AT191" s="341"/>
      <c r="AU191" s="115"/>
      <c r="AV191" s="341"/>
      <c r="AW191" s="115"/>
      <c r="AX191" s="341"/>
      <c r="AY191" s="119"/>
      <c r="CC191" s="119"/>
    </row>
    <row r="192" ht="21.0" customHeight="1">
      <c r="A192" s="119"/>
      <c r="B192" s="90"/>
      <c r="C192" s="119"/>
      <c r="D192" s="332"/>
      <c r="E192" s="90"/>
      <c r="F192" s="92"/>
      <c r="G192" s="92"/>
      <c r="H192" s="119"/>
      <c r="I192" s="119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119"/>
      <c r="U192" s="119"/>
      <c r="V192" s="119"/>
      <c r="W192" s="119"/>
      <c r="X192" s="119"/>
      <c r="Y192" s="23"/>
      <c r="Z192" s="119"/>
      <c r="AA192" s="337"/>
      <c r="AB192" s="115"/>
      <c r="AC192" s="102"/>
      <c r="AD192" s="4"/>
      <c r="AE192" s="103"/>
      <c r="AF192" s="104"/>
      <c r="AG192" s="105"/>
      <c r="AH192" s="106"/>
      <c r="AI192" s="109"/>
      <c r="AJ192" s="111"/>
      <c r="AK192" s="338"/>
      <c r="AL192" s="339"/>
      <c r="AM192" s="340"/>
      <c r="AN192" s="101"/>
      <c r="AO192" s="445"/>
      <c r="AP192" s="101"/>
      <c r="AQ192" s="115"/>
      <c r="AR192" s="341"/>
      <c r="AS192" s="115"/>
      <c r="AT192" s="341"/>
      <c r="AU192" s="115"/>
      <c r="AV192" s="341"/>
      <c r="AW192" s="115"/>
      <c r="AX192" s="341"/>
      <c r="AY192" s="119"/>
      <c r="CC192" s="119"/>
    </row>
    <row r="193" ht="21.0" customHeight="1">
      <c r="A193" s="119"/>
      <c r="B193" s="90"/>
      <c r="C193" s="119"/>
      <c r="D193" s="332"/>
      <c r="E193" s="90"/>
      <c r="F193" s="92"/>
      <c r="G193" s="92"/>
      <c r="H193" s="119"/>
      <c r="I193" s="119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119"/>
      <c r="U193" s="119"/>
      <c r="V193" s="119"/>
      <c r="W193" s="119"/>
      <c r="X193" s="119"/>
      <c r="Y193" s="23"/>
      <c r="Z193" s="119"/>
      <c r="AA193" s="337"/>
      <c r="AB193" s="115"/>
      <c r="AC193" s="102"/>
      <c r="AD193" s="4"/>
      <c r="AE193" s="103"/>
      <c r="AF193" s="104"/>
      <c r="AG193" s="105"/>
      <c r="AH193" s="106"/>
      <c r="AI193" s="109"/>
      <c r="AJ193" s="111"/>
      <c r="AK193" s="338"/>
      <c r="AL193" s="339"/>
      <c r="AM193" s="340"/>
      <c r="AN193" s="101"/>
      <c r="AO193" s="445"/>
      <c r="AP193" s="101"/>
      <c r="AQ193" s="115"/>
      <c r="AR193" s="341"/>
      <c r="AS193" s="115"/>
      <c r="AT193" s="341"/>
      <c r="AU193" s="115"/>
      <c r="AV193" s="341"/>
      <c r="AW193" s="115"/>
      <c r="AX193" s="341"/>
      <c r="AY193" s="119"/>
      <c r="CC193" s="119"/>
    </row>
    <row r="194" ht="21.0" customHeight="1">
      <c r="A194" s="119"/>
      <c r="B194" s="90"/>
      <c r="C194" s="119"/>
      <c r="D194" s="332"/>
      <c r="E194" s="90"/>
      <c r="F194" s="92"/>
      <c r="G194" s="92"/>
      <c r="H194" s="119"/>
      <c r="I194" s="119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119"/>
      <c r="U194" s="119"/>
      <c r="V194" s="119"/>
      <c r="W194" s="119"/>
      <c r="X194" s="119"/>
      <c r="Y194" s="23"/>
      <c r="Z194" s="119"/>
      <c r="AA194" s="337"/>
      <c r="AB194" s="115"/>
      <c r="AC194" s="102"/>
      <c r="AD194" s="4"/>
      <c r="AE194" s="103"/>
      <c r="AF194" s="104"/>
      <c r="AG194" s="105"/>
      <c r="AH194" s="106"/>
      <c r="AI194" s="109"/>
      <c r="AJ194" s="111"/>
      <c r="AK194" s="338"/>
      <c r="AL194" s="339"/>
      <c r="AM194" s="340"/>
      <c r="AN194" s="101"/>
      <c r="AO194" s="445"/>
      <c r="AP194" s="101"/>
      <c r="AQ194" s="115"/>
      <c r="AR194" s="341"/>
      <c r="AS194" s="115"/>
      <c r="AT194" s="341"/>
      <c r="AU194" s="115"/>
      <c r="AV194" s="341"/>
      <c r="AW194" s="115"/>
      <c r="AX194" s="341"/>
      <c r="AY194" s="119"/>
      <c r="CC194" s="119"/>
    </row>
    <row r="195" ht="21.0" customHeight="1">
      <c r="A195" s="119"/>
      <c r="B195" s="90"/>
      <c r="C195" s="119"/>
      <c r="D195" s="332"/>
      <c r="E195" s="90"/>
      <c r="F195" s="92"/>
      <c r="G195" s="92"/>
      <c r="H195" s="119"/>
      <c r="I195" s="119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119"/>
      <c r="U195" s="119"/>
      <c r="V195" s="119"/>
      <c r="W195" s="119"/>
      <c r="X195" s="119"/>
      <c r="Y195" s="23"/>
      <c r="Z195" s="119"/>
      <c r="AA195" s="337"/>
      <c r="AB195" s="115"/>
      <c r="AC195" s="102"/>
      <c r="AD195" s="4"/>
      <c r="AE195" s="103"/>
      <c r="AF195" s="104"/>
      <c r="AG195" s="105"/>
      <c r="AH195" s="106"/>
      <c r="AI195" s="109"/>
      <c r="AJ195" s="111"/>
      <c r="AK195" s="338"/>
      <c r="AL195" s="339"/>
      <c r="AM195" s="340"/>
      <c r="AN195" s="101"/>
      <c r="AO195" s="445"/>
      <c r="AP195" s="101"/>
      <c r="AQ195" s="115"/>
      <c r="AR195" s="341"/>
      <c r="AS195" s="115"/>
      <c r="AT195" s="341"/>
      <c r="AU195" s="115"/>
      <c r="AV195" s="341"/>
      <c r="AW195" s="115"/>
      <c r="AX195" s="341"/>
      <c r="AY195" s="119"/>
      <c r="CC195" s="119"/>
    </row>
    <row r="196" ht="21.0" customHeight="1">
      <c r="A196" s="119"/>
      <c r="B196" s="90"/>
      <c r="C196" s="119"/>
      <c r="D196" s="332"/>
      <c r="E196" s="90"/>
      <c r="F196" s="92"/>
      <c r="G196" s="92"/>
      <c r="H196" s="119"/>
      <c r="I196" s="119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119"/>
      <c r="U196" s="119"/>
      <c r="V196" s="119"/>
      <c r="W196" s="119"/>
      <c r="X196" s="119"/>
      <c r="Y196" s="23"/>
      <c r="Z196" s="119"/>
      <c r="AA196" s="337"/>
      <c r="AB196" s="115"/>
      <c r="AC196" s="102"/>
      <c r="AD196" s="4"/>
      <c r="AE196" s="103"/>
      <c r="AF196" s="104"/>
      <c r="AG196" s="105"/>
      <c r="AH196" s="106"/>
      <c r="AI196" s="109"/>
      <c r="AJ196" s="111"/>
      <c r="AK196" s="338"/>
      <c r="AL196" s="339"/>
      <c r="AM196" s="340"/>
      <c r="AN196" s="101"/>
      <c r="AO196" s="445"/>
      <c r="AP196" s="101"/>
      <c r="AQ196" s="115"/>
      <c r="AR196" s="341"/>
      <c r="AS196" s="115"/>
      <c r="AT196" s="341"/>
      <c r="AU196" s="115"/>
      <c r="AV196" s="341"/>
      <c r="AW196" s="115"/>
      <c r="AX196" s="341"/>
      <c r="AY196" s="119"/>
      <c r="CC196" s="119"/>
    </row>
    <row r="197" ht="21.0" customHeight="1">
      <c r="A197" s="119"/>
      <c r="B197" s="90"/>
      <c r="C197" s="119"/>
      <c r="D197" s="332"/>
      <c r="E197" s="90"/>
      <c r="F197" s="92"/>
      <c r="G197" s="92"/>
      <c r="H197" s="119"/>
      <c r="I197" s="119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119"/>
      <c r="U197" s="119"/>
      <c r="V197" s="119"/>
      <c r="W197" s="119"/>
      <c r="X197" s="119"/>
      <c r="Y197" s="23"/>
      <c r="Z197" s="119"/>
      <c r="AA197" s="337"/>
      <c r="AB197" s="115"/>
      <c r="AC197" s="102"/>
      <c r="AD197" s="4"/>
      <c r="AE197" s="103"/>
      <c r="AF197" s="104"/>
      <c r="AG197" s="105"/>
      <c r="AH197" s="106"/>
      <c r="AI197" s="109"/>
      <c r="AJ197" s="111"/>
      <c r="AK197" s="338"/>
      <c r="AL197" s="339"/>
      <c r="AM197" s="340"/>
      <c r="AN197" s="101"/>
      <c r="AO197" s="445"/>
      <c r="AP197" s="101"/>
      <c r="AQ197" s="115"/>
      <c r="AR197" s="341"/>
      <c r="AS197" s="115"/>
      <c r="AT197" s="341"/>
      <c r="AU197" s="115"/>
      <c r="AV197" s="341"/>
      <c r="AW197" s="115"/>
      <c r="AX197" s="341"/>
      <c r="AY197" s="119"/>
      <c r="CC197" s="119"/>
    </row>
    <row r="198" ht="21.0" customHeight="1">
      <c r="A198" s="119"/>
      <c r="B198" s="90"/>
      <c r="C198" s="119"/>
      <c r="D198" s="332"/>
      <c r="E198" s="90"/>
      <c r="F198" s="92"/>
      <c r="G198" s="92"/>
      <c r="H198" s="119"/>
      <c r="I198" s="119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119"/>
      <c r="U198" s="119"/>
      <c r="V198" s="119"/>
      <c r="W198" s="119"/>
      <c r="X198" s="119"/>
      <c r="Y198" s="23"/>
      <c r="Z198" s="119"/>
      <c r="AA198" s="337"/>
      <c r="AB198" s="115"/>
      <c r="AC198" s="102"/>
      <c r="AD198" s="4"/>
      <c r="AE198" s="103"/>
      <c r="AF198" s="104"/>
      <c r="AG198" s="105"/>
      <c r="AH198" s="106"/>
      <c r="AI198" s="109"/>
      <c r="AJ198" s="111"/>
      <c r="AK198" s="338"/>
      <c r="AL198" s="339"/>
      <c r="AM198" s="340"/>
      <c r="AN198" s="101"/>
      <c r="AO198" s="445"/>
      <c r="AP198" s="101"/>
      <c r="AQ198" s="115"/>
      <c r="AR198" s="341"/>
      <c r="AS198" s="115"/>
      <c r="AT198" s="341"/>
      <c r="AU198" s="115"/>
      <c r="AV198" s="341"/>
      <c r="AW198" s="115"/>
      <c r="AX198" s="341"/>
      <c r="AY198" s="119"/>
      <c r="CC198" s="119"/>
    </row>
    <row r="199" ht="21.0" customHeight="1">
      <c r="A199" s="119"/>
      <c r="B199" s="90"/>
      <c r="C199" s="119"/>
      <c r="D199" s="332"/>
      <c r="E199" s="90"/>
      <c r="F199" s="92"/>
      <c r="G199" s="92"/>
      <c r="H199" s="119"/>
      <c r="I199" s="119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119"/>
      <c r="U199" s="119"/>
      <c r="V199" s="119"/>
      <c r="W199" s="119"/>
      <c r="X199" s="119"/>
      <c r="Y199" s="23"/>
      <c r="Z199" s="119"/>
      <c r="AA199" s="337"/>
      <c r="AB199" s="115"/>
      <c r="AC199" s="102"/>
      <c r="AD199" s="4"/>
      <c r="AE199" s="103"/>
      <c r="AF199" s="104"/>
      <c r="AG199" s="105"/>
      <c r="AH199" s="106"/>
      <c r="AI199" s="109"/>
      <c r="AJ199" s="111"/>
      <c r="AK199" s="338"/>
      <c r="AL199" s="339"/>
      <c r="AM199" s="340"/>
      <c r="AN199" s="101"/>
      <c r="AO199" s="445"/>
      <c r="AP199" s="101"/>
      <c r="AQ199" s="115"/>
      <c r="AR199" s="341"/>
      <c r="AS199" s="115"/>
      <c r="AT199" s="341"/>
      <c r="AU199" s="115"/>
      <c r="AV199" s="341"/>
      <c r="AW199" s="115"/>
      <c r="AX199" s="341"/>
      <c r="AY199" s="119"/>
      <c r="CC199" s="119"/>
    </row>
    <row r="200" ht="21.0" customHeight="1">
      <c r="A200" s="119"/>
      <c r="B200" s="90"/>
      <c r="C200" s="119"/>
      <c r="D200" s="332"/>
      <c r="E200" s="90"/>
      <c r="F200" s="92"/>
      <c r="G200" s="92"/>
      <c r="H200" s="119"/>
      <c r="I200" s="119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119"/>
      <c r="U200" s="119"/>
      <c r="V200" s="119"/>
      <c r="W200" s="119"/>
      <c r="X200" s="119"/>
      <c r="Y200" s="23"/>
      <c r="Z200" s="119"/>
      <c r="AA200" s="337"/>
      <c r="AB200" s="115"/>
      <c r="AC200" s="102"/>
      <c r="AD200" s="4"/>
      <c r="AE200" s="103"/>
      <c r="AF200" s="104"/>
      <c r="AG200" s="105"/>
      <c r="AH200" s="106"/>
      <c r="AI200" s="109"/>
      <c r="AJ200" s="111"/>
      <c r="AK200" s="338"/>
      <c r="AL200" s="339"/>
      <c r="AM200" s="340"/>
      <c r="AN200" s="101"/>
      <c r="AO200" s="445"/>
      <c r="AP200" s="101"/>
      <c r="AQ200" s="115"/>
      <c r="AR200" s="341"/>
      <c r="AS200" s="115"/>
      <c r="AT200" s="341"/>
      <c r="AU200" s="115"/>
      <c r="AV200" s="341"/>
      <c r="AW200" s="115"/>
      <c r="AX200" s="341"/>
      <c r="AY200" s="119"/>
      <c r="CC200" s="119"/>
    </row>
    <row r="201" ht="21.0" customHeight="1">
      <c r="A201" s="119"/>
      <c r="B201" s="90"/>
      <c r="C201" s="119"/>
      <c r="D201" s="332"/>
      <c r="E201" s="90"/>
      <c r="F201" s="92"/>
      <c r="G201" s="92"/>
      <c r="H201" s="119"/>
      <c r="I201" s="119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119"/>
      <c r="U201" s="119"/>
      <c r="V201" s="119"/>
      <c r="W201" s="119"/>
      <c r="X201" s="119"/>
      <c r="Y201" s="23"/>
      <c r="Z201" s="119"/>
      <c r="AA201" s="337"/>
      <c r="AB201" s="115"/>
      <c r="AC201" s="102"/>
      <c r="AD201" s="4"/>
      <c r="AE201" s="103"/>
      <c r="AF201" s="104"/>
      <c r="AG201" s="105"/>
      <c r="AH201" s="106"/>
      <c r="AI201" s="109"/>
      <c r="AJ201" s="111"/>
      <c r="AK201" s="338"/>
      <c r="AL201" s="339"/>
      <c r="AM201" s="340"/>
      <c r="AN201" s="101"/>
      <c r="AO201" s="445"/>
      <c r="AP201" s="101"/>
      <c r="AQ201" s="115"/>
      <c r="AR201" s="341"/>
      <c r="AS201" s="115"/>
      <c r="AT201" s="341"/>
      <c r="AU201" s="115"/>
      <c r="AV201" s="341"/>
      <c r="AW201" s="115"/>
      <c r="AX201" s="341"/>
      <c r="AY201" s="119"/>
      <c r="CC201" s="119"/>
    </row>
    <row r="202" ht="21.0" customHeight="1">
      <c r="A202" s="119"/>
      <c r="B202" s="90"/>
      <c r="C202" s="119"/>
      <c r="D202" s="332"/>
      <c r="E202" s="90"/>
      <c r="F202" s="92"/>
      <c r="G202" s="92"/>
      <c r="H202" s="119"/>
      <c r="I202" s="119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119"/>
      <c r="U202" s="119"/>
      <c r="V202" s="119"/>
      <c r="W202" s="119"/>
      <c r="X202" s="119"/>
      <c r="Y202" s="23"/>
      <c r="Z202" s="119"/>
      <c r="AA202" s="337"/>
      <c r="AB202" s="115"/>
      <c r="AC202" s="102"/>
      <c r="AD202" s="4"/>
      <c r="AE202" s="103"/>
      <c r="AF202" s="104"/>
      <c r="AG202" s="105"/>
      <c r="AH202" s="106"/>
      <c r="AI202" s="109"/>
      <c r="AJ202" s="111"/>
      <c r="AK202" s="338"/>
      <c r="AL202" s="339"/>
      <c r="AM202" s="340"/>
      <c r="AN202" s="101"/>
      <c r="AO202" s="445"/>
      <c r="AP202" s="101"/>
      <c r="AQ202" s="115"/>
      <c r="AR202" s="341"/>
      <c r="AS202" s="115"/>
      <c r="AT202" s="341"/>
      <c r="AU202" s="115"/>
      <c r="AV202" s="341"/>
      <c r="AW202" s="115"/>
      <c r="AX202" s="341"/>
      <c r="AY202" s="119"/>
      <c r="CC202" s="119"/>
    </row>
    <row r="203" ht="21.0" customHeight="1">
      <c r="A203" s="119"/>
      <c r="B203" s="90"/>
      <c r="C203" s="119"/>
      <c r="D203" s="332"/>
      <c r="E203" s="90"/>
      <c r="F203" s="92"/>
      <c r="G203" s="92"/>
      <c r="H203" s="119"/>
      <c r="I203" s="119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119"/>
      <c r="U203" s="119"/>
      <c r="V203" s="119"/>
      <c r="W203" s="119"/>
      <c r="X203" s="119"/>
      <c r="Y203" s="23"/>
      <c r="Z203" s="119"/>
      <c r="AA203" s="337"/>
      <c r="AB203" s="115"/>
      <c r="AC203" s="102"/>
      <c r="AD203" s="4"/>
      <c r="AE203" s="103"/>
      <c r="AF203" s="104"/>
      <c r="AG203" s="105"/>
      <c r="AH203" s="106"/>
      <c r="AI203" s="109"/>
      <c r="AJ203" s="111"/>
      <c r="AK203" s="338"/>
      <c r="AL203" s="339"/>
      <c r="AM203" s="340"/>
      <c r="AN203" s="101"/>
      <c r="AO203" s="445"/>
      <c r="AP203" s="101"/>
      <c r="AQ203" s="115"/>
      <c r="AR203" s="341"/>
      <c r="AS203" s="115"/>
      <c r="AT203" s="341"/>
      <c r="AU203" s="115"/>
      <c r="AV203" s="341"/>
      <c r="AW203" s="115"/>
      <c r="AX203" s="341"/>
      <c r="AY203" s="119"/>
      <c r="CC203" s="119"/>
    </row>
    <row r="204" ht="21.0" customHeight="1">
      <c r="A204" s="119"/>
      <c r="B204" s="90"/>
      <c r="C204" s="119"/>
      <c r="D204" s="332"/>
      <c r="E204" s="90"/>
      <c r="F204" s="92"/>
      <c r="G204" s="92"/>
      <c r="H204" s="119"/>
      <c r="I204" s="119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119"/>
      <c r="U204" s="119"/>
      <c r="V204" s="119"/>
      <c r="W204" s="119"/>
      <c r="X204" s="119"/>
      <c r="Y204" s="23"/>
      <c r="Z204" s="119"/>
      <c r="AA204" s="337"/>
      <c r="AB204" s="115"/>
      <c r="AC204" s="102"/>
      <c r="AD204" s="4"/>
      <c r="AE204" s="103"/>
      <c r="AF204" s="104"/>
      <c r="AG204" s="105"/>
      <c r="AH204" s="106"/>
      <c r="AI204" s="109"/>
      <c r="AJ204" s="111"/>
      <c r="AK204" s="338"/>
      <c r="AL204" s="339"/>
      <c r="AM204" s="340"/>
      <c r="AN204" s="101"/>
      <c r="AO204" s="445"/>
      <c r="AP204" s="101"/>
      <c r="AQ204" s="115"/>
      <c r="AR204" s="341"/>
      <c r="AS204" s="115"/>
      <c r="AT204" s="341"/>
      <c r="AU204" s="115"/>
      <c r="AV204" s="341"/>
      <c r="AW204" s="115"/>
      <c r="AX204" s="341"/>
      <c r="AY204" s="119"/>
      <c r="CC204" s="119"/>
    </row>
    <row r="205" ht="21.0" customHeight="1">
      <c r="A205" s="119"/>
      <c r="B205" s="90"/>
      <c r="C205" s="119"/>
      <c r="D205" s="332"/>
      <c r="E205" s="90"/>
      <c r="F205" s="92"/>
      <c r="G205" s="92"/>
      <c r="H205" s="119"/>
      <c r="I205" s="119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119"/>
      <c r="U205" s="119"/>
      <c r="V205" s="119"/>
      <c r="W205" s="119"/>
      <c r="X205" s="119"/>
      <c r="Y205" s="23"/>
      <c r="Z205" s="119"/>
      <c r="AA205" s="337"/>
      <c r="AB205" s="115"/>
      <c r="AC205" s="102"/>
      <c r="AD205" s="4"/>
      <c r="AE205" s="103"/>
      <c r="AF205" s="104"/>
      <c r="AG205" s="105"/>
      <c r="AH205" s="106"/>
      <c r="AI205" s="109"/>
      <c r="AJ205" s="111"/>
      <c r="AK205" s="338"/>
      <c r="AL205" s="339"/>
      <c r="AM205" s="340"/>
      <c r="AN205" s="101"/>
      <c r="AO205" s="445"/>
      <c r="AP205" s="101"/>
      <c r="AQ205" s="115"/>
      <c r="AR205" s="341"/>
      <c r="AS205" s="115"/>
      <c r="AT205" s="341"/>
      <c r="AU205" s="115"/>
      <c r="AV205" s="341"/>
      <c r="AW205" s="115"/>
      <c r="AX205" s="341"/>
      <c r="AY205" s="119"/>
      <c r="CC205" s="119"/>
    </row>
    <row r="206" ht="21.0" customHeight="1">
      <c r="A206" s="119"/>
      <c r="B206" s="90"/>
      <c r="C206" s="119"/>
      <c r="D206" s="332"/>
      <c r="E206" s="90"/>
      <c r="F206" s="92"/>
      <c r="G206" s="92"/>
      <c r="H206" s="119"/>
      <c r="I206" s="119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119"/>
      <c r="U206" s="119"/>
      <c r="V206" s="119"/>
      <c r="W206" s="119"/>
      <c r="X206" s="119"/>
      <c r="Y206" s="23"/>
      <c r="Z206" s="119"/>
      <c r="AA206" s="337"/>
      <c r="AB206" s="115"/>
      <c r="AC206" s="102"/>
      <c r="AD206" s="4"/>
      <c r="AE206" s="103"/>
      <c r="AF206" s="104"/>
      <c r="AG206" s="105"/>
      <c r="AH206" s="106"/>
      <c r="AI206" s="109"/>
      <c r="AJ206" s="111"/>
      <c r="AK206" s="338"/>
      <c r="AL206" s="339"/>
      <c r="AM206" s="340"/>
      <c r="AN206" s="101"/>
      <c r="AO206" s="445"/>
      <c r="AP206" s="101"/>
      <c r="AQ206" s="115"/>
      <c r="AR206" s="341"/>
      <c r="AS206" s="115"/>
      <c r="AT206" s="341"/>
      <c r="AU206" s="115"/>
      <c r="AV206" s="341"/>
      <c r="AW206" s="115"/>
      <c r="AX206" s="341"/>
      <c r="AY206" s="119"/>
      <c r="CC206" s="119"/>
    </row>
    <row r="207" ht="21.0" customHeight="1">
      <c r="A207" s="119"/>
      <c r="B207" s="90"/>
      <c r="C207" s="119"/>
      <c r="D207" s="332"/>
      <c r="E207" s="90"/>
      <c r="F207" s="92"/>
      <c r="G207" s="92"/>
      <c r="H207" s="119"/>
      <c r="I207" s="119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119"/>
      <c r="U207" s="119"/>
      <c r="V207" s="119"/>
      <c r="W207" s="119"/>
      <c r="X207" s="119"/>
      <c r="Y207" s="23"/>
      <c r="Z207" s="119"/>
      <c r="AA207" s="337"/>
      <c r="AB207" s="115"/>
      <c r="AC207" s="102"/>
      <c r="AD207" s="4"/>
      <c r="AE207" s="103"/>
      <c r="AF207" s="104"/>
      <c r="AG207" s="105"/>
      <c r="AH207" s="106"/>
      <c r="AI207" s="109"/>
      <c r="AJ207" s="111"/>
      <c r="AK207" s="338"/>
      <c r="AL207" s="339"/>
      <c r="AM207" s="340"/>
      <c r="AN207" s="101"/>
      <c r="AO207" s="445"/>
      <c r="AP207" s="101"/>
      <c r="AQ207" s="115"/>
      <c r="AR207" s="341"/>
      <c r="AS207" s="115"/>
      <c r="AT207" s="341"/>
      <c r="AU207" s="115"/>
      <c r="AV207" s="341"/>
      <c r="AW207" s="115"/>
      <c r="AX207" s="341"/>
      <c r="AY207" s="119"/>
      <c r="CC207" s="119"/>
    </row>
    <row r="208" ht="21.0" customHeight="1">
      <c r="A208" s="119"/>
      <c r="B208" s="90"/>
      <c r="C208" s="119"/>
      <c r="D208" s="332"/>
      <c r="E208" s="90"/>
      <c r="F208" s="92"/>
      <c r="G208" s="92"/>
      <c r="H208" s="119"/>
      <c r="I208" s="119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119"/>
      <c r="U208" s="119"/>
      <c r="V208" s="119"/>
      <c r="W208" s="119"/>
      <c r="X208" s="119"/>
      <c r="Y208" s="23"/>
      <c r="Z208" s="119"/>
      <c r="AA208" s="337"/>
      <c r="AB208" s="115"/>
      <c r="AC208" s="102"/>
      <c r="AD208" s="4"/>
      <c r="AE208" s="103"/>
      <c r="AF208" s="104"/>
      <c r="AG208" s="105"/>
      <c r="AH208" s="106"/>
      <c r="AI208" s="109"/>
      <c r="AJ208" s="111"/>
      <c r="AK208" s="338"/>
      <c r="AL208" s="339"/>
      <c r="AM208" s="340"/>
      <c r="AN208" s="101"/>
      <c r="AO208" s="445"/>
      <c r="AP208" s="101"/>
      <c r="AQ208" s="115"/>
      <c r="AR208" s="341"/>
      <c r="AS208" s="115"/>
      <c r="AT208" s="341"/>
      <c r="AU208" s="115"/>
      <c r="AV208" s="341"/>
      <c r="AW208" s="115"/>
      <c r="AX208" s="341"/>
      <c r="AY208" s="119"/>
      <c r="CC208" s="119"/>
    </row>
    <row r="209" ht="21.0" customHeight="1">
      <c r="A209" s="119"/>
      <c r="B209" s="90"/>
      <c r="C209" s="119"/>
      <c r="D209" s="332"/>
      <c r="E209" s="90"/>
      <c r="F209" s="92"/>
      <c r="G209" s="92"/>
      <c r="H209" s="119"/>
      <c r="I209" s="119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119"/>
      <c r="U209" s="119"/>
      <c r="V209" s="119"/>
      <c r="W209" s="119"/>
      <c r="X209" s="119"/>
      <c r="Y209" s="23"/>
      <c r="Z209" s="119"/>
      <c r="AA209" s="337"/>
      <c r="AB209" s="115"/>
      <c r="AC209" s="102"/>
      <c r="AD209" s="4"/>
      <c r="AE209" s="103"/>
      <c r="AF209" s="104"/>
      <c r="AG209" s="105"/>
      <c r="AH209" s="106"/>
      <c r="AI209" s="109"/>
      <c r="AJ209" s="111"/>
      <c r="AK209" s="338"/>
      <c r="AL209" s="339"/>
      <c r="AM209" s="340"/>
      <c r="AN209" s="101"/>
      <c r="AO209" s="445"/>
      <c r="AP209" s="101"/>
      <c r="AQ209" s="115"/>
      <c r="AR209" s="341"/>
      <c r="AS209" s="115"/>
      <c r="AT209" s="341"/>
      <c r="AU209" s="115"/>
      <c r="AV209" s="341"/>
      <c r="AW209" s="115"/>
      <c r="AX209" s="341"/>
      <c r="AY209" s="119"/>
      <c r="CC209" s="119"/>
    </row>
    <row r="210" ht="21.0" customHeight="1">
      <c r="A210" s="119"/>
      <c r="B210" s="90"/>
      <c r="C210" s="119"/>
      <c r="D210" s="332"/>
      <c r="E210" s="90"/>
      <c r="F210" s="92"/>
      <c r="G210" s="92"/>
      <c r="H210" s="119"/>
      <c r="I210" s="119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119"/>
      <c r="U210" s="119"/>
      <c r="V210" s="119"/>
      <c r="W210" s="119"/>
      <c r="X210" s="119"/>
      <c r="Y210" s="23"/>
      <c r="Z210" s="119"/>
      <c r="AA210" s="337"/>
      <c r="AB210" s="115"/>
      <c r="AC210" s="102"/>
      <c r="AD210" s="4"/>
      <c r="AE210" s="103"/>
      <c r="AF210" s="104"/>
      <c r="AG210" s="105"/>
      <c r="AH210" s="106"/>
      <c r="AI210" s="109"/>
      <c r="AJ210" s="111"/>
      <c r="AK210" s="338"/>
      <c r="AL210" s="339"/>
      <c r="AM210" s="340"/>
      <c r="AN210" s="101"/>
      <c r="AO210" s="445"/>
      <c r="AP210" s="101"/>
      <c r="AQ210" s="115"/>
      <c r="AR210" s="341"/>
      <c r="AS210" s="115"/>
      <c r="AT210" s="341"/>
      <c r="AU210" s="115"/>
      <c r="AV210" s="341"/>
      <c r="AW210" s="115"/>
      <c r="AX210" s="341"/>
      <c r="AY210" s="119"/>
      <c r="CC210" s="119"/>
    </row>
    <row r="211" ht="21.0" customHeight="1">
      <c r="A211" s="119"/>
      <c r="B211" s="90"/>
      <c r="C211" s="119"/>
      <c r="D211" s="332"/>
      <c r="E211" s="90"/>
      <c r="F211" s="92"/>
      <c r="G211" s="92"/>
      <c r="H211" s="119"/>
      <c r="I211" s="119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119"/>
      <c r="U211" s="119"/>
      <c r="V211" s="119"/>
      <c r="W211" s="119"/>
      <c r="X211" s="119"/>
      <c r="Y211" s="23"/>
      <c r="Z211" s="119"/>
      <c r="AA211" s="337"/>
      <c r="AB211" s="115"/>
      <c r="AC211" s="102"/>
      <c r="AD211" s="4"/>
      <c r="AE211" s="103"/>
      <c r="AF211" s="104"/>
      <c r="AG211" s="105"/>
      <c r="AH211" s="106"/>
      <c r="AI211" s="109"/>
      <c r="AJ211" s="111"/>
      <c r="AK211" s="338"/>
      <c r="AL211" s="339"/>
      <c r="AM211" s="340"/>
      <c r="AN211" s="101"/>
      <c r="AO211" s="445"/>
      <c r="AP211" s="101"/>
      <c r="AQ211" s="115"/>
      <c r="AR211" s="341"/>
      <c r="AS211" s="115"/>
      <c r="AT211" s="341"/>
      <c r="AU211" s="115"/>
      <c r="AV211" s="341"/>
      <c r="AW211" s="115"/>
      <c r="AX211" s="341"/>
      <c r="AY211" s="119"/>
      <c r="CC211" s="119"/>
    </row>
    <row r="212" ht="21.0" customHeight="1">
      <c r="A212" s="119"/>
      <c r="B212" s="90"/>
      <c r="C212" s="119"/>
      <c r="D212" s="332"/>
      <c r="E212" s="90"/>
      <c r="F212" s="92"/>
      <c r="G212" s="92"/>
      <c r="H212" s="119"/>
      <c r="I212" s="119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119"/>
      <c r="U212" s="119"/>
      <c r="V212" s="119"/>
      <c r="W212" s="119"/>
      <c r="X212" s="119"/>
      <c r="Y212" s="23"/>
      <c r="Z212" s="119"/>
      <c r="AA212" s="337"/>
      <c r="AB212" s="115"/>
      <c r="AC212" s="102"/>
      <c r="AD212" s="4"/>
      <c r="AE212" s="103"/>
      <c r="AF212" s="104"/>
      <c r="AG212" s="105"/>
      <c r="AH212" s="106"/>
      <c r="AI212" s="109"/>
      <c r="AJ212" s="111"/>
      <c r="AK212" s="338"/>
      <c r="AL212" s="339"/>
      <c r="AM212" s="340"/>
      <c r="AN212" s="101"/>
      <c r="AO212" s="445"/>
      <c r="AP212" s="101"/>
      <c r="AQ212" s="115"/>
      <c r="AR212" s="341"/>
      <c r="AS212" s="115"/>
      <c r="AT212" s="341"/>
      <c r="AU212" s="115"/>
      <c r="AV212" s="341"/>
      <c r="AW212" s="115"/>
      <c r="AX212" s="341"/>
      <c r="AY212" s="119"/>
      <c r="CC212" s="119"/>
    </row>
    <row r="213" ht="21.0" customHeight="1">
      <c r="A213" s="119"/>
      <c r="B213" s="90"/>
      <c r="C213" s="119"/>
      <c r="D213" s="332"/>
      <c r="E213" s="90"/>
      <c r="F213" s="92"/>
      <c r="G213" s="92"/>
      <c r="H213" s="119"/>
      <c r="I213" s="119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119"/>
      <c r="U213" s="119"/>
      <c r="V213" s="119"/>
      <c r="W213" s="119"/>
      <c r="X213" s="119"/>
      <c r="Y213" s="23"/>
      <c r="Z213" s="119"/>
      <c r="AA213" s="337"/>
      <c r="AB213" s="115"/>
      <c r="AC213" s="102"/>
      <c r="AD213" s="4"/>
      <c r="AE213" s="103"/>
      <c r="AF213" s="104"/>
      <c r="AG213" s="105"/>
      <c r="AH213" s="106"/>
      <c r="AI213" s="109"/>
      <c r="AJ213" s="111"/>
      <c r="AK213" s="338"/>
      <c r="AL213" s="339"/>
      <c r="AM213" s="340"/>
      <c r="AN213" s="101"/>
      <c r="AO213" s="445"/>
      <c r="AP213" s="101"/>
      <c r="AQ213" s="115"/>
      <c r="AR213" s="341"/>
      <c r="AS213" s="115"/>
      <c r="AT213" s="341"/>
      <c r="AU213" s="115"/>
      <c r="AV213" s="341"/>
      <c r="AW213" s="115"/>
      <c r="AX213" s="341"/>
      <c r="AY213" s="119"/>
      <c r="CC213" s="119"/>
    </row>
    <row r="214" ht="21.0" customHeight="1">
      <c r="A214" s="119"/>
      <c r="B214" s="90"/>
      <c r="C214" s="119"/>
      <c r="D214" s="332"/>
      <c r="E214" s="90"/>
      <c r="F214" s="92"/>
      <c r="G214" s="92"/>
      <c r="H214" s="119"/>
      <c r="I214" s="119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119"/>
      <c r="U214" s="119"/>
      <c r="V214" s="119"/>
      <c r="W214" s="119"/>
      <c r="X214" s="119"/>
      <c r="Y214" s="23"/>
      <c r="Z214" s="119"/>
      <c r="AA214" s="337"/>
      <c r="AB214" s="115"/>
      <c r="AC214" s="102"/>
      <c r="AD214" s="4"/>
      <c r="AE214" s="103"/>
      <c r="AF214" s="104"/>
      <c r="AG214" s="105"/>
      <c r="AH214" s="106"/>
      <c r="AI214" s="109"/>
      <c r="AJ214" s="111"/>
      <c r="AK214" s="338"/>
      <c r="AL214" s="339"/>
      <c r="AM214" s="340"/>
      <c r="AN214" s="101"/>
      <c r="AO214" s="445"/>
      <c r="AP214" s="101"/>
      <c r="AQ214" s="115"/>
      <c r="AR214" s="341"/>
      <c r="AS214" s="115"/>
      <c r="AT214" s="341"/>
      <c r="AU214" s="115"/>
      <c r="AV214" s="341"/>
      <c r="AW214" s="115"/>
      <c r="AX214" s="341"/>
      <c r="AY214" s="119"/>
      <c r="CC214" s="119"/>
    </row>
    <row r="215" ht="21.0" customHeight="1">
      <c r="A215" s="119"/>
      <c r="B215" s="90"/>
      <c r="C215" s="119"/>
      <c r="D215" s="332"/>
      <c r="E215" s="90"/>
      <c r="F215" s="92"/>
      <c r="G215" s="92"/>
      <c r="H215" s="119"/>
      <c r="I215" s="119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119"/>
      <c r="U215" s="119"/>
      <c r="V215" s="119"/>
      <c r="W215" s="119"/>
      <c r="X215" s="119"/>
      <c r="Y215" s="23"/>
      <c r="Z215" s="119"/>
      <c r="AA215" s="337"/>
      <c r="AB215" s="115"/>
      <c r="AC215" s="102"/>
      <c r="AD215" s="4"/>
      <c r="AE215" s="103"/>
      <c r="AF215" s="104"/>
      <c r="AG215" s="105"/>
      <c r="AH215" s="106"/>
      <c r="AI215" s="109"/>
      <c r="AJ215" s="111"/>
      <c r="AK215" s="338"/>
      <c r="AL215" s="339"/>
      <c r="AM215" s="340"/>
      <c r="AN215" s="101"/>
      <c r="AO215" s="445"/>
      <c r="AP215" s="101"/>
      <c r="AQ215" s="115"/>
      <c r="AR215" s="341"/>
      <c r="AS215" s="115"/>
      <c r="AT215" s="341"/>
      <c r="AU215" s="115"/>
      <c r="AV215" s="341"/>
      <c r="AW215" s="115"/>
      <c r="AX215" s="341"/>
      <c r="AY215" s="119"/>
      <c r="CC215" s="119"/>
    </row>
    <row r="216" ht="21.0" customHeight="1">
      <c r="A216" s="119"/>
      <c r="B216" s="90"/>
      <c r="C216" s="119"/>
      <c r="D216" s="332"/>
      <c r="E216" s="90"/>
      <c r="F216" s="92"/>
      <c r="G216" s="92"/>
      <c r="H216" s="119"/>
      <c r="I216" s="119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119"/>
      <c r="U216" s="119"/>
      <c r="V216" s="119"/>
      <c r="W216" s="119"/>
      <c r="X216" s="119"/>
      <c r="Y216" s="23"/>
      <c r="Z216" s="119"/>
      <c r="AA216" s="337"/>
      <c r="AB216" s="115"/>
      <c r="AC216" s="102"/>
      <c r="AD216" s="4"/>
      <c r="AE216" s="103"/>
      <c r="AF216" s="104"/>
      <c r="AG216" s="105"/>
      <c r="AH216" s="106"/>
      <c r="AI216" s="109"/>
      <c r="AJ216" s="111"/>
      <c r="AK216" s="338"/>
      <c r="AL216" s="339"/>
      <c r="AM216" s="340"/>
      <c r="AN216" s="101"/>
      <c r="AO216" s="445"/>
      <c r="AP216" s="101"/>
      <c r="AQ216" s="115"/>
      <c r="AR216" s="341"/>
      <c r="AS216" s="115"/>
      <c r="AT216" s="341"/>
      <c r="AU216" s="115"/>
      <c r="AV216" s="341"/>
      <c r="AW216" s="115"/>
      <c r="AX216" s="341"/>
      <c r="AY216" s="119"/>
      <c r="CC216" s="119"/>
    </row>
    <row r="217" ht="21.0" customHeight="1">
      <c r="A217" s="119"/>
      <c r="B217" s="90"/>
      <c r="C217" s="119"/>
      <c r="D217" s="332"/>
      <c r="E217" s="90"/>
      <c r="F217" s="92"/>
      <c r="G217" s="92"/>
      <c r="H217" s="119"/>
      <c r="I217" s="119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119"/>
      <c r="U217" s="119"/>
      <c r="V217" s="119"/>
      <c r="W217" s="119"/>
      <c r="X217" s="119"/>
      <c r="Y217" s="23"/>
      <c r="Z217" s="119"/>
      <c r="AA217" s="337"/>
      <c r="AB217" s="115"/>
      <c r="AC217" s="102"/>
      <c r="AD217" s="4"/>
      <c r="AE217" s="103"/>
      <c r="AF217" s="104"/>
      <c r="AG217" s="105"/>
      <c r="AH217" s="106"/>
      <c r="AI217" s="109"/>
      <c r="AJ217" s="111"/>
      <c r="AK217" s="338"/>
      <c r="AL217" s="339"/>
      <c r="AM217" s="340"/>
      <c r="AN217" s="101"/>
      <c r="AO217" s="445"/>
      <c r="AP217" s="101"/>
      <c r="AQ217" s="115"/>
      <c r="AR217" s="341"/>
      <c r="AS217" s="115"/>
      <c r="AT217" s="341"/>
      <c r="AU217" s="115"/>
      <c r="AV217" s="341"/>
      <c r="AW217" s="115"/>
      <c r="AX217" s="341"/>
      <c r="AY217" s="119"/>
      <c r="CC217" s="119"/>
    </row>
    <row r="218" ht="21.0" customHeight="1">
      <c r="A218" s="119"/>
      <c r="B218" s="90"/>
      <c r="C218" s="119"/>
      <c r="D218" s="332"/>
      <c r="E218" s="90"/>
      <c r="F218" s="92"/>
      <c r="G218" s="92"/>
      <c r="H218" s="119"/>
      <c r="I218" s="119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119"/>
      <c r="U218" s="119"/>
      <c r="V218" s="119"/>
      <c r="W218" s="119"/>
      <c r="X218" s="119"/>
      <c r="Y218" s="23"/>
      <c r="Z218" s="119"/>
      <c r="AA218" s="337"/>
      <c r="AB218" s="115"/>
      <c r="AC218" s="102"/>
      <c r="AD218" s="4"/>
      <c r="AE218" s="103"/>
      <c r="AF218" s="104"/>
      <c r="AG218" s="105"/>
      <c r="AH218" s="106"/>
      <c r="AI218" s="109"/>
      <c r="AJ218" s="111"/>
      <c r="AK218" s="338"/>
      <c r="AL218" s="339"/>
      <c r="AM218" s="340"/>
      <c r="AN218" s="101"/>
      <c r="AO218" s="445"/>
      <c r="AP218" s="101"/>
      <c r="AQ218" s="115"/>
      <c r="AR218" s="341"/>
      <c r="AS218" s="115"/>
      <c r="AT218" s="341"/>
      <c r="AU218" s="115"/>
      <c r="AV218" s="341"/>
      <c r="AW218" s="115"/>
      <c r="AX218" s="341"/>
      <c r="AY218" s="119"/>
      <c r="CC218" s="119"/>
    </row>
    <row r="219" ht="21.0" customHeight="1">
      <c r="A219" s="119"/>
      <c r="B219" s="90"/>
      <c r="C219" s="119"/>
      <c r="D219" s="332"/>
      <c r="E219" s="90"/>
      <c r="F219" s="92"/>
      <c r="G219" s="92"/>
      <c r="H219" s="119"/>
      <c r="I219" s="119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119"/>
      <c r="U219" s="119"/>
      <c r="V219" s="119"/>
      <c r="W219" s="119"/>
      <c r="X219" s="119"/>
      <c r="Y219" s="23"/>
      <c r="Z219" s="119"/>
      <c r="AA219" s="337"/>
      <c r="AB219" s="115"/>
      <c r="AC219" s="102"/>
      <c r="AD219" s="4"/>
      <c r="AE219" s="103"/>
      <c r="AF219" s="104"/>
      <c r="AG219" s="105"/>
      <c r="AH219" s="106"/>
      <c r="AI219" s="109"/>
      <c r="AJ219" s="111"/>
      <c r="AK219" s="338"/>
      <c r="AL219" s="339"/>
      <c r="AM219" s="340"/>
      <c r="AN219" s="101"/>
      <c r="AO219" s="445"/>
      <c r="AP219" s="101"/>
      <c r="AQ219" s="115"/>
      <c r="AR219" s="341"/>
      <c r="AS219" s="115"/>
      <c r="AT219" s="341"/>
      <c r="AU219" s="115"/>
      <c r="AV219" s="341"/>
      <c r="AW219" s="115"/>
      <c r="AX219" s="341"/>
      <c r="AY219" s="119"/>
      <c r="CC219" s="119"/>
    </row>
    <row r="220" ht="21.0" customHeight="1">
      <c r="A220" s="119"/>
      <c r="B220" s="90"/>
      <c r="C220" s="119"/>
      <c r="D220" s="332"/>
      <c r="E220" s="90"/>
      <c r="F220" s="92"/>
      <c r="G220" s="92"/>
      <c r="H220" s="119"/>
      <c r="I220" s="119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119"/>
      <c r="U220" s="119"/>
      <c r="V220" s="119"/>
      <c r="W220" s="119"/>
      <c r="X220" s="119"/>
      <c r="Y220" s="23"/>
      <c r="Z220" s="119"/>
      <c r="AA220" s="337"/>
      <c r="AB220" s="115"/>
      <c r="AC220" s="102"/>
      <c r="AD220" s="4"/>
      <c r="AE220" s="103"/>
      <c r="AF220" s="104"/>
      <c r="AG220" s="105"/>
      <c r="AH220" s="106"/>
      <c r="AI220" s="109"/>
      <c r="AJ220" s="111"/>
      <c r="AK220" s="338"/>
      <c r="AL220" s="339"/>
      <c r="AM220" s="340"/>
      <c r="AN220" s="101"/>
      <c r="AO220" s="445"/>
      <c r="AP220" s="101"/>
      <c r="AQ220" s="115"/>
      <c r="AR220" s="341"/>
      <c r="AS220" s="115"/>
      <c r="AT220" s="341"/>
      <c r="AU220" s="115"/>
      <c r="AV220" s="341"/>
      <c r="AW220" s="115"/>
      <c r="AX220" s="341"/>
      <c r="AY220" s="119"/>
      <c r="CC220" s="119"/>
    </row>
    <row r="221" ht="21.0" customHeight="1">
      <c r="A221" s="119"/>
      <c r="B221" s="90"/>
      <c r="C221" s="119"/>
      <c r="D221" s="332"/>
      <c r="E221" s="90"/>
      <c r="F221" s="92"/>
      <c r="G221" s="92"/>
      <c r="H221" s="119"/>
      <c r="I221" s="119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119"/>
      <c r="U221" s="119"/>
      <c r="V221" s="119"/>
      <c r="W221" s="119"/>
      <c r="X221" s="119"/>
      <c r="Y221" s="23"/>
      <c r="Z221" s="119"/>
      <c r="AA221" s="337"/>
      <c r="AB221" s="115"/>
      <c r="AC221" s="102"/>
      <c r="AD221" s="4"/>
      <c r="AE221" s="103"/>
      <c r="AF221" s="104"/>
      <c r="AG221" s="105"/>
      <c r="AH221" s="106"/>
      <c r="AI221" s="109"/>
      <c r="AJ221" s="111"/>
      <c r="AK221" s="338"/>
      <c r="AL221" s="339"/>
      <c r="AM221" s="340"/>
      <c r="AN221" s="101"/>
      <c r="AO221" s="445"/>
      <c r="AP221" s="101"/>
      <c r="AQ221" s="115"/>
      <c r="AR221" s="341"/>
      <c r="AS221" s="115"/>
      <c r="AT221" s="341"/>
      <c r="AU221" s="115"/>
      <c r="AV221" s="341"/>
      <c r="AW221" s="115"/>
      <c r="AX221" s="341"/>
      <c r="AY221" s="119"/>
      <c r="CC221" s="119"/>
    </row>
    <row r="222" ht="21.0" customHeight="1">
      <c r="A222" s="119"/>
      <c r="B222" s="90"/>
      <c r="C222" s="119"/>
      <c r="D222" s="332"/>
      <c r="E222" s="90"/>
      <c r="F222" s="92"/>
      <c r="G222" s="92"/>
      <c r="H222" s="119"/>
      <c r="I222" s="119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119"/>
      <c r="U222" s="119"/>
      <c r="V222" s="119"/>
      <c r="W222" s="119"/>
      <c r="X222" s="119"/>
      <c r="Y222" s="23"/>
      <c r="Z222" s="119"/>
      <c r="AA222" s="337"/>
      <c r="AB222" s="115"/>
      <c r="AC222" s="102"/>
      <c r="AD222" s="4"/>
      <c r="AE222" s="103"/>
      <c r="AF222" s="104"/>
      <c r="AG222" s="105"/>
      <c r="AH222" s="106"/>
      <c r="AI222" s="109"/>
      <c r="AJ222" s="111"/>
      <c r="AK222" s="338"/>
      <c r="AL222" s="339"/>
      <c r="AM222" s="340"/>
      <c r="AN222" s="101"/>
      <c r="AO222" s="445"/>
      <c r="AP222" s="101"/>
      <c r="AQ222" s="115"/>
      <c r="AR222" s="341"/>
      <c r="AS222" s="115"/>
      <c r="AT222" s="341"/>
      <c r="AU222" s="115"/>
      <c r="AV222" s="341"/>
      <c r="AW222" s="115"/>
      <c r="AX222" s="341"/>
      <c r="AY222" s="119"/>
      <c r="CC222" s="119"/>
    </row>
    <row r="223" ht="21.0" customHeight="1">
      <c r="A223" s="119"/>
      <c r="B223" s="90"/>
      <c r="C223" s="119"/>
      <c r="D223" s="332"/>
      <c r="E223" s="90"/>
      <c r="F223" s="92"/>
      <c r="G223" s="92"/>
      <c r="H223" s="119"/>
      <c r="I223" s="119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119"/>
      <c r="U223" s="119"/>
      <c r="V223" s="119"/>
      <c r="W223" s="119"/>
      <c r="X223" s="119"/>
      <c r="Y223" s="23"/>
      <c r="Z223" s="119"/>
      <c r="AA223" s="337"/>
      <c r="AB223" s="115"/>
      <c r="AC223" s="102"/>
      <c r="AD223" s="4"/>
      <c r="AE223" s="103"/>
      <c r="AF223" s="104"/>
      <c r="AG223" s="105"/>
      <c r="AH223" s="106"/>
      <c r="AI223" s="109"/>
      <c r="AJ223" s="111"/>
      <c r="AK223" s="338"/>
      <c r="AL223" s="339"/>
      <c r="AM223" s="340"/>
      <c r="AN223" s="101"/>
      <c r="AO223" s="445"/>
      <c r="AP223" s="101"/>
      <c r="AQ223" s="115"/>
      <c r="AR223" s="341"/>
      <c r="AS223" s="115"/>
      <c r="AT223" s="341"/>
      <c r="AU223" s="115"/>
      <c r="AV223" s="341"/>
      <c r="AW223" s="115"/>
      <c r="AX223" s="341"/>
      <c r="AY223" s="119"/>
      <c r="CC223" s="119"/>
    </row>
    <row r="224" ht="21.0" customHeight="1">
      <c r="A224" s="119"/>
      <c r="B224" s="90"/>
      <c r="C224" s="119"/>
      <c r="D224" s="332"/>
      <c r="E224" s="90"/>
      <c r="F224" s="92"/>
      <c r="G224" s="92"/>
      <c r="H224" s="119"/>
      <c r="I224" s="119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119"/>
      <c r="U224" s="119"/>
      <c r="V224" s="119"/>
      <c r="W224" s="119"/>
      <c r="X224" s="119"/>
      <c r="Y224" s="23"/>
      <c r="Z224" s="119"/>
      <c r="AA224" s="337"/>
      <c r="AB224" s="115"/>
      <c r="AC224" s="102"/>
      <c r="AD224" s="4"/>
      <c r="AE224" s="103"/>
      <c r="AF224" s="104"/>
      <c r="AG224" s="105"/>
      <c r="AH224" s="106"/>
      <c r="AI224" s="109"/>
      <c r="AJ224" s="111"/>
      <c r="AK224" s="338"/>
      <c r="AL224" s="339"/>
      <c r="AM224" s="340"/>
      <c r="AN224" s="101"/>
      <c r="AO224" s="445"/>
      <c r="AP224" s="101"/>
      <c r="AQ224" s="115"/>
      <c r="AR224" s="341"/>
      <c r="AS224" s="115"/>
      <c r="AT224" s="341"/>
      <c r="AU224" s="115"/>
      <c r="AV224" s="341"/>
      <c r="AW224" s="115"/>
      <c r="AX224" s="341"/>
      <c r="AY224" s="119"/>
      <c r="CC224" s="119"/>
    </row>
    <row r="225" ht="21.0" customHeight="1">
      <c r="A225" s="119"/>
      <c r="B225" s="90"/>
      <c r="C225" s="119"/>
      <c r="D225" s="332"/>
      <c r="E225" s="90"/>
      <c r="F225" s="92"/>
      <c r="G225" s="92"/>
      <c r="H225" s="119"/>
      <c r="I225" s="119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119"/>
      <c r="U225" s="119"/>
      <c r="V225" s="119"/>
      <c r="W225" s="119"/>
      <c r="X225" s="119"/>
      <c r="Y225" s="23"/>
      <c r="Z225" s="119"/>
      <c r="AA225" s="337"/>
      <c r="AB225" s="115"/>
      <c r="AC225" s="102"/>
      <c r="AD225" s="4"/>
      <c r="AE225" s="103"/>
      <c r="AF225" s="104"/>
      <c r="AG225" s="105"/>
      <c r="AH225" s="106"/>
      <c r="AI225" s="109"/>
      <c r="AJ225" s="111"/>
      <c r="AK225" s="338"/>
      <c r="AL225" s="339"/>
      <c r="AM225" s="340"/>
      <c r="AN225" s="101"/>
      <c r="AO225" s="445"/>
      <c r="AP225" s="101"/>
      <c r="AQ225" s="115"/>
      <c r="AR225" s="341"/>
      <c r="AS225" s="115"/>
      <c r="AT225" s="341"/>
      <c r="AU225" s="115"/>
      <c r="AV225" s="341"/>
      <c r="AW225" s="115"/>
      <c r="AX225" s="341"/>
      <c r="AY225" s="119"/>
      <c r="CC225" s="119"/>
    </row>
    <row r="226" ht="21.0" customHeight="1">
      <c r="A226" s="119"/>
      <c r="B226" s="90"/>
      <c r="C226" s="119"/>
      <c r="D226" s="332"/>
      <c r="E226" s="90"/>
      <c r="F226" s="92"/>
      <c r="G226" s="92"/>
      <c r="H226" s="119"/>
      <c r="I226" s="119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119"/>
      <c r="U226" s="119"/>
      <c r="V226" s="119"/>
      <c r="W226" s="119"/>
      <c r="X226" s="119"/>
      <c r="Y226" s="23"/>
      <c r="Z226" s="119"/>
      <c r="AA226" s="337"/>
      <c r="AB226" s="115"/>
      <c r="AC226" s="102"/>
      <c r="AD226" s="4"/>
      <c r="AE226" s="103"/>
      <c r="AF226" s="104"/>
      <c r="AG226" s="105"/>
      <c r="AH226" s="106"/>
      <c r="AI226" s="109"/>
      <c r="AJ226" s="111"/>
      <c r="AK226" s="338"/>
      <c r="AL226" s="339"/>
      <c r="AM226" s="340"/>
      <c r="AN226" s="101"/>
      <c r="AO226" s="445"/>
      <c r="AP226" s="101"/>
      <c r="AQ226" s="115"/>
      <c r="AR226" s="341"/>
      <c r="AS226" s="115"/>
      <c r="AT226" s="341"/>
      <c r="AU226" s="115"/>
      <c r="AV226" s="341"/>
      <c r="AW226" s="115"/>
      <c r="AX226" s="341"/>
      <c r="AY226" s="119"/>
      <c r="CC226" s="119"/>
    </row>
    <row r="227" ht="21.0" customHeight="1">
      <c r="A227" s="119"/>
      <c r="B227" s="90"/>
      <c r="C227" s="119"/>
      <c r="D227" s="332"/>
      <c r="E227" s="90"/>
      <c r="F227" s="92"/>
      <c r="G227" s="92"/>
      <c r="H227" s="119"/>
      <c r="I227" s="119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119"/>
      <c r="U227" s="119"/>
      <c r="V227" s="119"/>
      <c r="W227" s="119"/>
      <c r="X227" s="119"/>
      <c r="Y227" s="23"/>
      <c r="Z227" s="119"/>
      <c r="AA227" s="337"/>
      <c r="AB227" s="115"/>
      <c r="AC227" s="102"/>
      <c r="AD227" s="4"/>
      <c r="AE227" s="103"/>
      <c r="AF227" s="104"/>
      <c r="AG227" s="105"/>
      <c r="AH227" s="106"/>
      <c r="AI227" s="109"/>
      <c r="AJ227" s="111"/>
      <c r="AK227" s="338"/>
      <c r="AL227" s="339"/>
      <c r="AM227" s="340"/>
      <c r="AN227" s="101"/>
      <c r="AO227" s="445"/>
      <c r="AP227" s="101"/>
      <c r="AQ227" s="115"/>
      <c r="AR227" s="341"/>
      <c r="AS227" s="115"/>
      <c r="AT227" s="341"/>
      <c r="AU227" s="115"/>
      <c r="AV227" s="341"/>
      <c r="AW227" s="115"/>
      <c r="AX227" s="341"/>
      <c r="AY227" s="119"/>
      <c r="CC227" s="119"/>
    </row>
    <row r="228" ht="21.0" customHeight="1">
      <c r="A228" s="119"/>
      <c r="B228" s="90"/>
      <c r="C228" s="119"/>
      <c r="D228" s="332"/>
      <c r="E228" s="90"/>
      <c r="F228" s="92"/>
      <c r="G228" s="92"/>
      <c r="H228" s="119"/>
      <c r="I228" s="119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119"/>
      <c r="U228" s="119"/>
      <c r="V228" s="119"/>
      <c r="W228" s="119"/>
      <c r="X228" s="119"/>
      <c r="Y228" s="23"/>
      <c r="Z228" s="119"/>
      <c r="AA228" s="337"/>
      <c r="AB228" s="115"/>
      <c r="AC228" s="102"/>
      <c r="AD228" s="4"/>
      <c r="AE228" s="103"/>
      <c r="AF228" s="104"/>
      <c r="AG228" s="105"/>
      <c r="AH228" s="106"/>
      <c r="AI228" s="109"/>
      <c r="AJ228" s="111"/>
      <c r="AK228" s="338"/>
      <c r="AL228" s="339"/>
      <c r="AM228" s="340"/>
      <c r="AN228" s="101"/>
      <c r="AO228" s="445"/>
      <c r="AP228" s="101"/>
      <c r="AQ228" s="115"/>
      <c r="AR228" s="341"/>
      <c r="AS228" s="115"/>
      <c r="AT228" s="341"/>
      <c r="AU228" s="115"/>
      <c r="AV228" s="341"/>
      <c r="AW228" s="115"/>
      <c r="AX228" s="341"/>
      <c r="AY228" s="119"/>
      <c r="CC228" s="119"/>
    </row>
    <row r="229" ht="21.0" customHeight="1">
      <c r="A229" s="119"/>
      <c r="B229" s="90"/>
      <c r="C229" s="119"/>
      <c r="D229" s="332"/>
      <c r="E229" s="90"/>
      <c r="F229" s="92"/>
      <c r="G229" s="92"/>
      <c r="H229" s="119"/>
      <c r="I229" s="119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119"/>
      <c r="U229" s="119"/>
      <c r="V229" s="119"/>
      <c r="W229" s="119"/>
      <c r="X229" s="119"/>
      <c r="Y229" s="23"/>
      <c r="Z229" s="119"/>
      <c r="AA229" s="337"/>
      <c r="AB229" s="115"/>
      <c r="AC229" s="102"/>
      <c r="AD229" s="4"/>
      <c r="AE229" s="103"/>
      <c r="AF229" s="104"/>
      <c r="AG229" s="105"/>
      <c r="AH229" s="106"/>
      <c r="AI229" s="109"/>
      <c r="AJ229" s="111"/>
      <c r="AK229" s="338"/>
      <c r="AL229" s="339"/>
      <c r="AM229" s="340"/>
      <c r="AN229" s="101"/>
      <c r="AO229" s="445"/>
      <c r="AP229" s="101"/>
      <c r="AQ229" s="115"/>
      <c r="AR229" s="341"/>
      <c r="AS229" s="115"/>
      <c r="AT229" s="341"/>
      <c r="AU229" s="115"/>
      <c r="AV229" s="341"/>
      <c r="AW229" s="115"/>
      <c r="AX229" s="341"/>
      <c r="AY229" s="119"/>
      <c r="CC229" s="119"/>
    </row>
    <row r="230" ht="21.0" customHeight="1">
      <c r="A230" s="119"/>
      <c r="B230" s="90"/>
      <c r="C230" s="119"/>
      <c r="D230" s="332"/>
      <c r="E230" s="90"/>
      <c r="F230" s="92"/>
      <c r="G230" s="92"/>
      <c r="H230" s="119"/>
      <c r="I230" s="119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119"/>
      <c r="U230" s="119"/>
      <c r="V230" s="119"/>
      <c r="W230" s="119"/>
      <c r="X230" s="119"/>
      <c r="Y230" s="23"/>
      <c r="Z230" s="119"/>
      <c r="AA230" s="337"/>
      <c r="AB230" s="115"/>
      <c r="AC230" s="102"/>
      <c r="AD230" s="4"/>
      <c r="AE230" s="103"/>
      <c r="AF230" s="104"/>
      <c r="AG230" s="105"/>
      <c r="AH230" s="106"/>
      <c r="AI230" s="109"/>
      <c r="AJ230" s="111"/>
      <c r="AK230" s="338"/>
      <c r="AL230" s="339"/>
      <c r="AM230" s="340"/>
      <c r="AN230" s="101"/>
      <c r="AO230" s="445"/>
      <c r="AP230" s="101"/>
      <c r="AQ230" s="115"/>
      <c r="AR230" s="341"/>
      <c r="AS230" s="115"/>
      <c r="AT230" s="341"/>
      <c r="AU230" s="115"/>
      <c r="AV230" s="341"/>
      <c r="AW230" s="115"/>
      <c r="AX230" s="341"/>
      <c r="AY230" s="119"/>
      <c r="CC230" s="119"/>
    </row>
    <row r="231" ht="21.0" customHeight="1">
      <c r="A231" s="119"/>
      <c r="B231" s="90"/>
      <c r="C231" s="119"/>
      <c r="D231" s="332"/>
      <c r="E231" s="90"/>
      <c r="F231" s="92"/>
      <c r="G231" s="92"/>
      <c r="H231" s="119"/>
      <c r="I231" s="119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119"/>
      <c r="U231" s="119"/>
      <c r="V231" s="119"/>
      <c r="W231" s="119"/>
      <c r="X231" s="119"/>
      <c r="Y231" s="23"/>
      <c r="Z231" s="119"/>
      <c r="AA231" s="337"/>
      <c r="AB231" s="115"/>
      <c r="AC231" s="102"/>
      <c r="AD231" s="4"/>
      <c r="AE231" s="103"/>
      <c r="AF231" s="104"/>
      <c r="AG231" s="105"/>
      <c r="AH231" s="106"/>
      <c r="AI231" s="109"/>
      <c r="AJ231" s="111"/>
      <c r="AK231" s="338"/>
      <c r="AL231" s="339"/>
      <c r="AM231" s="340"/>
      <c r="AN231" s="101"/>
      <c r="AO231" s="445"/>
      <c r="AP231" s="101"/>
      <c r="AQ231" s="115"/>
      <c r="AR231" s="341"/>
      <c r="AS231" s="115"/>
      <c r="AT231" s="341"/>
      <c r="AU231" s="115"/>
      <c r="AV231" s="341"/>
      <c r="AW231" s="115"/>
      <c r="AX231" s="341"/>
      <c r="AY231" s="119"/>
      <c r="CC231" s="119"/>
    </row>
    <row r="232" ht="21.0" customHeight="1">
      <c r="A232" s="119"/>
      <c r="B232" s="90"/>
      <c r="C232" s="119"/>
      <c r="D232" s="332"/>
      <c r="E232" s="90"/>
      <c r="F232" s="92"/>
      <c r="G232" s="92"/>
      <c r="H232" s="119"/>
      <c r="I232" s="119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119"/>
      <c r="U232" s="119"/>
      <c r="V232" s="119"/>
      <c r="W232" s="119"/>
      <c r="X232" s="119"/>
      <c r="Y232" s="23"/>
      <c r="Z232" s="119"/>
      <c r="AA232" s="337"/>
      <c r="AB232" s="115"/>
      <c r="AC232" s="102"/>
      <c r="AD232" s="4"/>
      <c r="AE232" s="103"/>
      <c r="AF232" s="104"/>
      <c r="AG232" s="105"/>
      <c r="AH232" s="106"/>
      <c r="AI232" s="109"/>
      <c r="AJ232" s="111"/>
      <c r="AK232" s="338"/>
      <c r="AL232" s="339"/>
      <c r="AM232" s="340"/>
      <c r="AN232" s="101"/>
      <c r="AO232" s="445"/>
      <c r="AP232" s="101"/>
      <c r="AQ232" s="115"/>
      <c r="AR232" s="341"/>
      <c r="AS232" s="115"/>
      <c r="AT232" s="341"/>
      <c r="AU232" s="115"/>
      <c r="AV232" s="341"/>
      <c r="AW232" s="115"/>
      <c r="AX232" s="341"/>
      <c r="AY232" s="119"/>
      <c r="CC232" s="119"/>
    </row>
    <row r="233" ht="21.0" customHeight="1">
      <c r="A233" s="119"/>
      <c r="B233" s="90"/>
      <c r="C233" s="119"/>
      <c r="D233" s="332"/>
      <c r="E233" s="90"/>
      <c r="F233" s="92"/>
      <c r="G233" s="92"/>
      <c r="H233" s="119"/>
      <c r="I233" s="119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119"/>
      <c r="U233" s="119"/>
      <c r="V233" s="119"/>
      <c r="W233" s="119"/>
      <c r="X233" s="119"/>
      <c r="Y233" s="23"/>
      <c r="Z233" s="119"/>
      <c r="AA233" s="337"/>
      <c r="AB233" s="115"/>
      <c r="AC233" s="102"/>
      <c r="AD233" s="4"/>
      <c r="AE233" s="103"/>
      <c r="AF233" s="104"/>
      <c r="AG233" s="105"/>
      <c r="AH233" s="106"/>
      <c r="AI233" s="109"/>
      <c r="AJ233" s="111"/>
      <c r="AK233" s="338"/>
      <c r="AL233" s="339"/>
      <c r="AM233" s="340"/>
      <c r="AN233" s="101"/>
      <c r="AO233" s="445"/>
      <c r="AP233" s="101"/>
      <c r="AQ233" s="115"/>
      <c r="AR233" s="341"/>
      <c r="AS233" s="115"/>
      <c r="AT233" s="341"/>
      <c r="AU233" s="115"/>
      <c r="AV233" s="341"/>
      <c r="AW233" s="115"/>
      <c r="AX233" s="341"/>
      <c r="AY233" s="119"/>
      <c r="CC233" s="119"/>
    </row>
    <row r="234" ht="21.0" customHeight="1">
      <c r="A234" s="119"/>
      <c r="B234" s="90"/>
      <c r="C234" s="119"/>
      <c r="D234" s="332"/>
      <c r="E234" s="90"/>
      <c r="F234" s="92"/>
      <c r="G234" s="92"/>
      <c r="H234" s="119"/>
      <c r="I234" s="119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119"/>
      <c r="U234" s="119"/>
      <c r="V234" s="119"/>
      <c r="W234" s="119"/>
      <c r="X234" s="119"/>
      <c r="Y234" s="23"/>
      <c r="Z234" s="119"/>
      <c r="AA234" s="337"/>
      <c r="AB234" s="115"/>
      <c r="AC234" s="102"/>
      <c r="AD234" s="4"/>
      <c r="AE234" s="103"/>
      <c r="AF234" s="104"/>
      <c r="AG234" s="105"/>
      <c r="AH234" s="106"/>
      <c r="AI234" s="109"/>
      <c r="AJ234" s="111"/>
      <c r="AK234" s="338"/>
      <c r="AL234" s="339"/>
      <c r="AM234" s="340"/>
      <c r="AN234" s="101"/>
      <c r="AO234" s="445"/>
      <c r="AP234" s="101"/>
      <c r="AQ234" s="115"/>
      <c r="AR234" s="341"/>
      <c r="AS234" s="115"/>
      <c r="AT234" s="341"/>
      <c r="AU234" s="115"/>
      <c r="AV234" s="341"/>
      <c r="AW234" s="115"/>
      <c r="AX234" s="341"/>
      <c r="AY234" s="119"/>
      <c r="CC234" s="119"/>
    </row>
    <row r="235" ht="21.0" customHeight="1">
      <c r="A235" s="119"/>
      <c r="B235" s="90"/>
      <c r="C235" s="119"/>
      <c r="D235" s="332"/>
      <c r="E235" s="90"/>
      <c r="F235" s="92"/>
      <c r="G235" s="92"/>
      <c r="H235" s="119"/>
      <c r="I235" s="119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119"/>
      <c r="U235" s="119"/>
      <c r="V235" s="119"/>
      <c r="W235" s="119"/>
      <c r="X235" s="119"/>
      <c r="Y235" s="23"/>
      <c r="Z235" s="119"/>
      <c r="AA235" s="337"/>
      <c r="AB235" s="115"/>
      <c r="AC235" s="102"/>
      <c r="AD235" s="4"/>
      <c r="AE235" s="103"/>
      <c r="AF235" s="104"/>
      <c r="AG235" s="105"/>
      <c r="AH235" s="106"/>
      <c r="AI235" s="109"/>
      <c r="AJ235" s="111"/>
      <c r="AK235" s="338"/>
      <c r="AL235" s="339"/>
      <c r="AM235" s="340"/>
      <c r="AN235" s="101"/>
      <c r="AO235" s="445"/>
      <c r="AP235" s="101"/>
      <c r="AQ235" s="115"/>
      <c r="AR235" s="341"/>
      <c r="AS235" s="115"/>
      <c r="AT235" s="341"/>
      <c r="AU235" s="115"/>
      <c r="AV235" s="341"/>
      <c r="AW235" s="115"/>
      <c r="AX235" s="341"/>
      <c r="AY235" s="119"/>
      <c r="CC235" s="119"/>
    </row>
    <row r="236" ht="21.0" customHeight="1">
      <c r="A236" s="119"/>
      <c r="B236" s="90"/>
      <c r="C236" s="119"/>
      <c r="D236" s="332"/>
      <c r="E236" s="90"/>
      <c r="F236" s="92"/>
      <c r="G236" s="92"/>
      <c r="H236" s="119"/>
      <c r="I236" s="119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119"/>
      <c r="U236" s="119"/>
      <c r="V236" s="119"/>
      <c r="W236" s="119"/>
      <c r="X236" s="119"/>
      <c r="Y236" s="23"/>
      <c r="Z236" s="119"/>
      <c r="AA236" s="337"/>
      <c r="AB236" s="115"/>
      <c r="AC236" s="102"/>
      <c r="AD236" s="4"/>
      <c r="AE236" s="103"/>
      <c r="AF236" s="104"/>
      <c r="AG236" s="105"/>
      <c r="AH236" s="106"/>
      <c r="AI236" s="109"/>
      <c r="AJ236" s="111"/>
      <c r="AK236" s="338"/>
      <c r="AL236" s="339"/>
      <c r="AM236" s="340"/>
      <c r="AN236" s="101"/>
      <c r="AO236" s="445"/>
      <c r="AP236" s="101"/>
      <c r="AQ236" s="115"/>
      <c r="AR236" s="341"/>
      <c r="AS236" s="115"/>
      <c r="AT236" s="341"/>
      <c r="AU236" s="115"/>
      <c r="AV236" s="341"/>
      <c r="AW236" s="115"/>
      <c r="AX236" s="341"/>
      <c r="AY236" s="119"/>
      <c r="CC236" s="119"/>
    </row>
    <row r="237" ht="21.0" customHeight="1">
      <c r="A237" s="119"/>
      <c r="B237" s="90"/>
      <c r="C237" s="119"/>
      <c r="D237" s="332"/>
      <c r="E237" s="90"/>
      <c r="F237" s="92"/>
      <c r="G237" s="92"/>
      <c r="H237" s="119"/>
      <c r="I237" s="119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119"/>
      <c r="U237" s="119"/>
      <c r="V237" s="119"/>
      <c r="W237" s="119"/>
      <c r="X237" s="119"/>
      <c r="Y237" s="23"/>
      <c r="Z237" s="119"/>
      <c r="AA237" s="337"/>
      <c r="AB237" s="115"/>
      <c r="AC237" s="102"/>
      <c r="AD237" s="4"/>
      <c r="AE237" s="103"/>
      <c r="AF237" s="104"/>
      <c r="AG237" s="105"/>
      <c r="AH237" s="106"/>
      <c r="AI237" s="109"/>
      <c r="AJ237" s="111"/>
      <c r="AK237" s="338"/>
      <c r="AL237" s="339"/>
      <c r="AM237" s="340"/>
      <c r="AN237" s="101"/>
      <c r="AO237" s="445"/>
      <c r="AP237" s="101"/>
      <c r="AQ237" s="115"/>
      <c r="AR237" s="341"/>
      <c r="AS237" s="115"/>
      <c r="AT237" s="341"/>
      <c r="AU237" s="115"/>
      <c r="AV237" s="341"/>
      <c r="AW237" s="115"/>
      <c r="AX237" s="341"/>
      <c r="AY237" s="119"/>
      <c r="CC237" s="119"/>
    </row>
    <row r="238" ht="21.0" customHeight="1">
      <c r="A238" s="119"/>
      <c r="B238" s="90"/>
      <c r="C238" s="119"/>
      <c r="D238" s="332"/>
      <c r="E238" s="90"/>
      <c r="F238" s="92"/>
      <c r="G238" s="92"/>
      <c r="H238" s="119"/>
      <c r="I238" s="119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119"/>
      <c r="U238" s="119"/>
      <c r="V238" s="119"/>
      <c r="W238" s="119"/>
      <c r="X238" s="119"/>
      <c r="Y238" s="23"/>
      <c r="Z238" s="119"/>
      <c r="AA238" s="337"/>
      <c r="AB238" s="115"/>
      <c r="AC238" s="102"/>
      <c r="AD238" s="4"/>
      <c r="AE238" s="103"/>
      <c r="AF238" s="104"/>
      <c r="AG238" s="105"/>
      <c r="AH238" s="106"/>
      <c r="AI238" s="109"/>
      <c r="AJ238" s="111"/>
      <c r="AK238" s="338"/>
      <c r="AL238" s="339"/>
      <c r="AM238" s="340"/>
      <c r="AN238" s="101"/>
      <c r="AO238" s="445"/>
      <c r="AP238" s="101"/>
      <c r="AQ238" s="115"/>
      <c r="AR238" s="341"/>
      <c r="AS238" s="115"/>
      <c r="AT238" s="341"/>
      <c r="AU238" s="115"/>
      <c r="AV238" s="341"/>
      <c r="AW238" s="115"/>
      <c r="AX238" s="341"/>
      <c r="AY238" s="119"/>
      <c r="CC238" s="119"/>
    </row>
    <row r="239" ht="21.0" customHeight="1">
      <c r="A239" s="119"/>
      <c r="B239" s="90"/>
      <c r="C239" s="119"/>
      <c r="D239" s="332"/>
      <c r="E239" s="90"/>
      <c r="F239" s="92"/>
      <c r="G239" s="92"/>
      <c r="H239" s="119"/>
      <c r="I239" s="119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119"/>
      <c r="U239" s="119"/>
      <c r="V239" s="119"/>
      <c r="W239" s="119"/>
      <c r="X239" s="119"/>
      <c r="Y239" s="23"/>
      <c r="Z239" s="119"/>
      <c r="AA239" s="337"/>
      <c r="AB239" s="115"/>
      <c r="AC239" s="102"/>
      <c r="AD239" s="4"/>
      <c r="AE239" s="103"/>
      <c r="AF239" s="104"/>
      <c r="AG239" s="105"/>
      <c r="AH239" s="106"/>
      <c r="AI239" s="109"/>
      <c r="AJ239" s="111"/>
      <c r="AK239" s="338"/>
      <c r="AL239" s="339"/>
      <c r="AM239" s="340"/>
      <c r="AN239" s="101"/>
      <c r="AO239" s="445"/>
      <c r="AP239" s="101"/>
      <c r="AQ239" s="115"/>
      <c r="AR239" s="341"/>
      <c r="AS239" s="115"/>
      <c r="AT239" s="341"/>
      <c r="AU239" s="115"/>
      <c r="AV239" s="341"/>
      <c r="AW239" s="115"/>
      <c r="AX239" s="341"/>
      <c r="AY239" s="119"/>
      <c r="CC239" s="119"/>
    </row>
    <row r="240" ht="21.0" customHeight="1">
      <c r="A240" s="119"/>
      <c r="B240" s="90"/>
      <c r="C240" s="119"/>
      <c r="D240" s="332"/>
      <c r="E240" s="90"/>
      <c r="F240" s="92"/>
      <c r="G240" s="92"/>
      <c r="H240" s="119"/>
      <c r="I240" s="119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119"/>
      <c r="U240" s="119"/>
      <c r="V240" s="119"/>
      <c r="W240" s="119"/>
      <c r="X240" s="119"/>
      <c r="Y240" s="23"/>
      <c r="Z240" s="119"/>
      <c r="AA240" s="337"/>
      <c r="AB240" s="115"/>
      <c r="AC240" s="102"/>
      <c r="AD240" s="4"/>
      <c r="AE240" s="103"/>
      <c r="AF240" s="104"/>
      <c r="AG240" s="105"/>
      <c r="AH240" s="106"/>
      <c r="AI240" s="109"/>
      <c r="AJ240" s="111"/>
      <c r="AK240" s="338"/>
      <c r="AL240" s="339"/>
      <c r="AM240" s="340"/>
      <c r="AN240" s="101"/>
      <c r="AO240" s="445"/>
      <c r="AP240" s="101"/>
      <c r="AQ240" s="115"/>
      <c r="AR240" s="341"/>
      <c r="AS240" s="115"/>
      <c r="AT240" s="341"/>
      <c r="AU240" s="115"/>
      <c r="AV240" s="341"/>
      <c r="AW240" s="115"/>
      <c r="AX240" s="341"/>
      <c r="AY240" s="119"/>
      <c r="CC240" s="119"/>
    </row>
    <row r="241" ht="21.0" customHeight="1">
      <c r="A241" s="119"/>
      <c r="B241" s="90"/>
      <c r="C241" s="119"/>
      <c r="D241" s="332"/>
      <c r="E241" s="90"/>
      <c r="F241" s="92"/>
      <c r="G241" s="92"/>
      <c r="H241" s="119"/>
      <c r="I241" s="119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119"/>
      <c r="U241" s="119"/>
      <c r="V241" s="119"/>
      <c r="W241" s="119"/>
      <c r="X241" s="119"/>
      <c r="Y241" s="23"/>
      <c r="Z241" s="119"/>
      <c r="AA241" s="337"/>
      <c r="AB241" s="115"/>
      <c r="AC241" s="102"/>
      <c r="AD241" s="4"/>
      <c r="AE241" s="103"/>
      <c r="AF241" s="104"/>
      <c r="AG241" s="105"/>
      <c r="AH241" s="106"/>
      <c r="AI241" s="109"/>
      <c r="AJ241" s="111"/>
      <c r="AK241" s="338"/>
      <c r="AL241" s="339"/>
      <c r="AM241" s="340"/>
      <c r="AN241" s="101"/>
      <c r="AO241" s="445"/>
      <c r="AP241" s="101"/>
      <c r="AQ241" s="115"/>
      <c r="AR241" s="341"/>
      <c r="AS241" s="115"/>
      <c r="AT241" s="341"/>
      <c r="AU241" s="115"/>
      <c r="AV241" s="341"/>
      <c r="AW241" s="115"/>
      <c r="AX241" s="341"/>
      <c r="AY241" s="119"/>
      <c r="CC241" s="119"/>
    </row>
    <row r="242" ht="21.0" customHeight="1">
      <c r="A242" s="119"/>
      <c r="B242" s="90"/>
      <c r="C242" s="119"/>
      <c r="D242" s="332"/>
      <c r="E242" s="90"/>
      <c r="F242" s="92"/>
      <c r="G242" s="92"/>
      <c r="H242" s="119"/>
      <c r="I242" s="119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119"/>
      <c r="U242" s="119"/>
      <c r="V242" s="119"/>
      <c r="W242" s="119"/>
      <c r="X242" s="119"/>
      <c r="Y242" s="23"/>
      <c r="Z242" s="119"/>
      <c r="AA242" s="337"/>
      <c r="AB242" s="115"/>
      <c r="AC242" s="102"/>
      <c r="AD242" s="4"/>
      <c r="AE242" s="103"/>
      <c r="AF242" s="104"/>
      <c r="AG242" s="105"/>
      <c r="AH242" s="106"/>
      <c r="AI242" s="109"/>
      <c r="AJ242" s="111"/>
      <c r="AK242" s="338"/>
      <c r="AL242" s="339"/>
      <c r="AM242" s="340"/>
      <c r="AN242" s="101"/>
      <c r="AO242" s="445"/>
      <c r="AP242" s="101"/>
      <c r="AQ242" s="115"/>
      <c r="AR242" s="341"/>
      <c r="AS242" s="115"/>
      <c r="AT242" s="341"/>
      <c r="AU242" s="115"/>
      <c r="AV242" s="341"/>
      <c r="AW242" s="115"/>
      <c r="AX242" s="341"/>
      <c r="AY242" s="119"/>
      <c r="CC242" s="119"/>
    </row>
    <row r="243" ht="21.0" customHeight="1">
      <c r="A243" s="119"/>
      <c r="B243" s="90"/>
      <c r="C243" s="119"/>
      <c r="D243" s="332"/>
      <c r="E243" s="90"/>
      <c r="F243" s="92"/>
      <c r="G243" s="92"/>
      <c r="H243" s="119"/>
      <c r="I243" s="119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119"/>
      <c r="U243" s="119"/>
      <c r="V243" s="119"/>
      <c r="W243" s="119"/>
      <c r="X243" s="119"/>
      <c r="Y243" s="23"/>
      <c r="Z243" s="119"/>
      <c r="AA243" s="337"/>
      <c r="AB243" s="115"/>
      <c r="AC243" s="102"/>
      <c r="AD243" s="4"/>
      <c r="AE243" s="103"/>
      <c r="AF243" s="104"/>
      <c r="AG243" s="105"/>
      <c r="AH243" s="106"/>
      <c r="AI243" s="109"/>
      <c r="AJ243" s="111"/>
      <c r="AK243" s="338"/>
      <c r="AL243" s="339"/>
      <c r="AM243" s="340"/>
      <c r="AN243" s="101"/>
      <c r="AO243" s="445"/>
      <c r="AP243" s="101"/>
      <c r="AQ243" s="115"/>
      <c r="AR243" s="341"/>
      <c r="AS243" s="115"/>
      <c r="AT243" s="341"/>
      <c r="AU243" s="115"/>
      <c r="AV243" s="341"/>
      <c r="AW243" s="115"/>
      <c r="AX243" s="341"/>
      <c r="AY243" s="119"/>
      <c r="CC243" s="119"/>
    </row>
    <row r="244" ht="21.0" customHeight="1">
      <c r="A244" s="119"/>
      <c r="B244" s="90"/>
      <c r="C244" s="119"/>
      <c r="D244" s="332"/>
      <c r="E244" s="90"/>
      <c r="F244" s="92"/>
      <c r="G244" s="92"/>
      <c r="H244" s="119"/>
      <c r="I244" s="119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119"/>
      <c r="U244" s="119"/>
      <c r="V244" s="119"/>
      <c r="W244" s="119"/>
      <c r="X244" s="119"/>
      <c r="Y244" s="23"/>
      <c r="Z244" s="119"/>
      <c r="AA244" s="337"/>
      <c r="AB244" s="115"/>
      <c r="AC244" s="102"/>
      <c r="AD244" s="4"/>
      <c r="AE244" s="103"/>
      <c r="AF244" s="104"/>
      <c r="AG244" s="105"/>
      <c r="AH244" s="106"/>
      <c r="AI244" s="109"/>
      <c r="AJ244" s="111"/>
      <c r="AK244" s="338"/>
      <c r="AL244" s="339"/>
      <c r="AM244" s="340"/>
      <c r="AN244" s="101"/>
      <c r="AO244" s="445"/>
      <c r="AP244" s="101"/>
      <c r="AQ244" s="115"/>
      <c r="AR244" s="341"/>
      <c r="AS244" s="115"/>
      <c r="AT244" s="341"/>
      <c r="AU244" s="115"/>
      <c r="AV244" s="341"/>
      <c r="AW244" s="115"/>
      <c r="AX244" s="341"/>
      <c r="AY244" s="119"/>
      <c r="CC244" s="119"/>
    </row>
    <row r="245" ht="21.0" customHeight="1">
      <c r="A245" s="119"/>
      <c r="B245" s="90"/>
      <c r="C245" s="119"/>
      <c r="D245" s="332"/>
      <c r="E245" s="90"/>
      <c r="F245" s="92"/>
      <c r="G245" s="92"/>
      <c r="H245" s="119"/>
      <c r="I245" s="119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119"/>
      <c r="U245" s="119"/>
      <c r="V245" s="119"/>
      <c r="W245" s="119"/>
      <c r="X245" s="119"/>
      <c r="Y245" s="23"/>
      <c r="Z245" s="119"/>
      <c r="AA245" s="337"/>
      <c r="AB245" s="115"/>
      <c r="AC245" s="102"/>
      <c r="AD245" s="4"/>
      <c r="AE245" s="103"/>
      <c r="AF245" s="104"/>
      <c r="AG245" s="105"/>
      <c r="AH245" s="106"/>
      <c r="AI245" s="109"/>
      <c r="AJ245" s="111"/>
      <c r="AK245" s="338"/>
      <c r="AL245" s="339"/>
      <c r="AM245" s="340"/>
      <c r="AN245" s="101"/>
      <c r="AO245" s="445"/>
      <c r="AP245" s="101"/>
      <c r="AQ245" s="115"/>
      <c r="AR245" s="341"/>
      <c r="AS245" s="115"/>
      <c r="AT245" s="341"/>
      <c r="AU245" s="115"/>
      <c r="AV245" s="341"/>
      <c r="AW245" s="115"/>
      <c r="AX245" s="341"/>
      <c r="AY245" s="119"/>
      <c r="CC245" s="119"/>
    </row>
    <row r="246" ht="21.0" customHeight="1">
      <c r="A246" s="119"/>
      <c r="B246" s="90"/>
      <c r="C246" s="119"/>
      <c r="D246" s="332"/>
      <c r="E246" s="90"/>
      <c r="F246" s="92"/>
      <c r="G246" s="92"/>
      <c r="H246" s="119"/>
      <c r="I246" s="119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119"/>
      <c r="U246" s="119"/>
      <c r="V246" s="119"/>
      <c r="W246" s="119"/>
      <c r="X246" s="119"/>
      <c r="Y246" s="23"/>
      <c r="Z246" s="119"/>
      <c r="AA246" s="337"/>
      <c r="AB246" s="115"/>
      <c r="AC246" s="102"/>
      <c r="AD246" s="4"/>
      <c r="AE246" s="103"/>
      <c r="AF246" s="104"/>
      <c r="AG246" s="105"/>
      <c r="AH246" s="106"/>
      <c r="AI246" s="109"/>
      <c r="AJ246" s="111"/>
      <c r="AK246" s="338"/>
      <c r="AL246" s="339"/>
      <c r="AM246" s="340"/>
      <c r="AN246" s="101"/>
      <c r="AO246" s="445"/>
      <c r="AP246" s="101"/>
      <c r="AQ246" s="115"/>
      <c r="AR246" s="341"/>
      <c r="AS246" s="115"/>
      <c r="AT246" s="341"/>
      <c r="AU246" s="115"/>
      <c r="AV246" s="341"/>
      <c r="AW246" s="115"/>
      <c r="AX246" s="341"/>
      <c r="AY246" s="119"/>
      <c r="CC246" s="119"/>
    </row>
    <row r="247" ht="21.0" customHeight="1">
      <c r="A247" s="119"/>
      <c r="B247" s="90"/>
      <c r="C247" s="119"/>
      <c r="D247" s="332"/>
      <c r="E247" s="90"/>
      <c r="F247" s="92"/>
      <c r="G247" s="92"/>
      <c r="H247" s="119"/>
      <c r="I247" s="119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119"/>
      <c r="U247" s="119"/>
      <c r="V247" s="119"/>
      <c r="W247" s="119"/>
      <c r="X247" s="119"/>
      <c r="Y247" s="23"/>
      <c r="Z247" s="119"/>
      <c r="AA247" s="337"/>
      <c r="AB247" s="115"/>
      <c r="AC247" s="102"/>
      <c r="AD247" s="4"/>
      <c r="AE247" s="103"/>
      <c r="AF247" s="104"/>
      <c r="AG247" s="105"/>
      <c r="AH247" s="106"/>
      <c r="AI247" s="109"/>
      <c r="AJ247" s="111"/>
      <c r="AK247" s="338"/>
      <c r="AL247" s="339"/>
      <c r="AM247" s="340"/>
      <c r="AN247" s="101"/>
      <c r="AO247" s="445"/>
      <c r="AP247" s="101"/>
      <c r="AQ247" s="115"/>
      <c r="AR247" s="341"/>
      <c r="AS247" s="115"/>
      <c r="AT247" s="341"/>
      <c r="AU247" s="115"/>
      <c r="AV247" s="341"/>
      <c r="AW247" s="115"/>
      <c r="AX247" s="341"/>
      <c r="AY247" s="119"/>
      <c r="CC247" s="119"/>
    </row>
    <row r="248" ht="21.0" customHeight="1">
      <c r="A248" s="119"/>
      <c r="B248" s="90"/>
      <c r="C248" s="119"/>
      <c r="D248" s="332"/>
      <c r="E248" s="90"/>
      <c r="F248" s="92"/>
      <c r="G248" s="92"/>
      <c r="H248" s="119"/>
      <c r="I248" s="119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119"/>
      <c r="U248" s="119"/>
      <c r="V248" s="119"/>
      <c r="W248" s="119"/>
      <c r="X248" s="119"/>
      <c r="Y248" s="23"/>
      <c r="Z248" s="119"/>
      <c r="AA248" s="337"/>
      <c r="AB248" s="115"/>
      <c r="AC248" s="102"/>
      <c r="AD248" s="4"/>
      <c r="AE248" s="103"/>
      <c r="AF248" s="104"/>
      <c r="AG248" s="105"/>
      <c r="AH248" s="106"/>
      <c r="AI248" s="109"/>
      <c r="AJ248" s="111"/>
      <c r="AK248" s="338"/>
      <c r="AL248" s="339"/>
      <c r="AM248" s="340"/>
      <c r="AN248" s="101"/>
      <c r="AO248" s="445"/>
      <c r="AP248" s="101"/>
      <c r="AQ248" s="115"/>
      <c r="AR248" s="341"/>
      <c r="AS248" s="115"/>
      <c r="AT248" s="341"/>
      <c r="AU248" s="115"/>
      <c r="AV248" s="341"/>
      <c r="AW248" s="115"/>
      <c r="AX248" s="341"/>
      <c r="AY248" s="119"/>
      <c r="CC248" s="119"/>
    </row>
    <row r="249" ht="21.0" customHeight="1">
      <c r="A249" s="119"/>
      <c r="B249" s="90"/>
      <c r="C249" s="119"/>
      <c r="D249" s="332"/>
      <c r="E249" s="90"/>
      <c r="F249" s="92"/>
      <c r="G249" s="92"/>
      <c r="H249" s="119"/>
      <c r="I249" s="119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119"/>
      <c r="U249" s="119"/>
      <c r="V249" s="119"/>
      <c r="W249" s="119"/>
      <c r="X249" s="119"/>
      <c r="Y249" s="23"/>
      <c r="Z249" s="119"/>
      <c r="AA249" s="337"/>
      <c r="AB249" s="115"/>
      <c r="AC249" s="102"/>
      <c r="AD249" s="4"/>
      <c r="AE249" s="103"/>
      <c r="AF249" s="104"/>
      <c r="AG249" s="105"/>
      <c r="AH249" s="106"/>
      <c r="AI249" s="109"/>
      <c r="AJ249" s="111"/>
      <c r="AK249" s="338"/>
      <c r="AL249" s="339"/>
      <c r="AM249" s="340"/>
      <c r="AN249" s="101"/>
      <c r="AO249" s="445"/>
      <c r="AP249" s="101"/>
      <c r="AQ249" s="115"/>
      <c r="AR249" s="341"/>
      <c r="AS249" s="115"/>
      <c r="AT249" s="341"/>
      <c r="AU249" s="115"/>
      <c r="AV249" s="341"/>
      <c r="AW249" s="115"/>
      <c r="AX249" s="341"/>
      <c r="AY249" s="119"/>
      <c r="CC249" s="119"/>
    </row>
    <row r="250" ht="21.0" customHeight="1">
      <c r="A250" s="119"/>
      <c r="B250" s="90"/>
      <c r="C250" s="119"/>
      <c r="D250" s="332"/>
      <c r="E250" s="90"/>
      <c r="F250" s="92"/>
      <c r="G250" s="92"/>
      <c r="H250" s="119"/>
      <c r="I250" s="119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119"/>
      <c r="U250" s="119"/>
      <c r="V250" s="119"/>
      <c r="W250" s="119"/>
      <c r="X250" s="119"/>
      <c r="Y250" s="23"/>
      <c r="Z250" s="119"/>
      <c r="AA250" s="337"/>
      <c r="AB250" s="115"/>
      <c r="AC250" s="102"/>
      <c r="AD250" s="4"/>
      <c r="AE250" s="103"/>
      <c r="AF250" s="104"/>
      <c r="AG250" s="105"/>
      <c r="AH250" s="106"/>
      <c r="AI250" s="109"/>
      <c r="AJ250" s="111"/>
      <c r="AK250" s="338"/>
      <c r="AL250" s="339"/>
      <c r="AM250" s="340"/>
      <c r="AN250" s="101"/>
      <c r="AO250" s="445"/>
      <c r="AP250" s="101"/>
      <c r="AQ250" s="115"/>
      <c r="AR250" s="341"/>
      <c r="AS250" s="115"/>
      <c r="AT250" s="341"/>
      <c r="AU250" s="115"/>
      <c r="AV250" s="341"/>
      <c r="AW250" s="115"/>
      <c r="AX250" s="341"/>
      <c r="AY250" s="119"/>
      <c r="CC250" s="119"/>
    </row>
    <row r="251" ht="21.0" customHeight="1">
      <c r="A251" s="119"/>
      <c r="B251" s="90"/>
      <c r="C251" s="119"/>
      <c r="D251" s="332"/>
      <c r="E251" s="90"/>
      <c r="F251" s="92"/>
      <c r="G251" s="92"/>
      <c r="H251" s="119"/>
      <c r="I251" s="119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119"/>
      <c r="U251" s="119"/>
      <c r="V251" s="119"/>
      <c r="W251" s="119"/>
      <c r="X251" s="119"/>
      <c r="Y251" s="23"/>
      <c r="Z251" s="119"/>
      <c r="AA251" s="337"/>
      <c r="AB251" s="115"/>
      <c r="AC251" s="102"/>
      <c r="AD251" s="4"/>
      <c r="AE251" s="103"/>
      <c r="AF251" s="104"/>
      <c r="AG251" s="105"/>
      <c r="AH251" s="106"/>
      <c r="AI251" s="109"/>
      <c r="AJ251" s="111"/>
      <c r="AK251" s="338"/>
      <c r="AL251" s="339"/>
      <c r="AM251" s="340"/>
      <c r="AN251" s="101"/>
      <c r="AO251" s="445"/>
      <c r="AP251" s="101"/>
      <c r="AQ251" s="115"/>
      <c r="AR251" s="341"/>
      <c r="AS251" s="115"/>
      <c r="AT251" s="341"/>
      <c r="AU251" s="115"/>
      <c r="AV251" s="341"/>
      <c r="AW251" s="115"/>
      <c r="AX251" s="341"/>
      <c r="AY251" s="119"/>
      <c r="CC251" s="119"/>
    </row>
    <row r="252" ht="21.0" customHeight="1">
      <c r="A252" s="119"/>
      <c r="B252" s="90"/>
      <c r="C252" s="119"/>
      <c r="D252" s="332"/>
      <c r="E252" s="90"/>
      <c r="F252" s="92"/>
      <c r="G252" s="92"/>
      <c r="H252" s="119"/>
      <c r="I252" s="119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119"/>
      <c r="U252" s="119"/>
      <c r="V252" s="119"/>
      <c r="W252" s="119"/>
      <c r="X252" s="119"/>
      <c r="Y252" s="23"/>
      <c r="Z252" s="119"/>
      <c r="AA252" s="337"/>
      <c r="AB252" s="115"/>
      <c r="AC252" s="102"/>
      <c r="AD252" s="4"/>
      <c r="AE252" s="103"/>
      <c r="AF252" s="104"/>
      <c r="AG252" s="105"/>
      <c r="AH252" s="106"/>
      <c r="AI252" s="109"/>
      <c r="AJ252" s="111"/>
      <c r="AK252" s="338"/>
      <c r="AL252" s="339"/>
      <c r="AM252" s="340"/>
      <c r="AN252" s="101"/>
      <c r="AO252" s="445"/>
      <c r="AP252" s="101"/>
      <c r="AQ252" s="115"/>
      <c r="AR252" s="341"/>
      <c r="AS252" s="115"/>
      <c r="AT252" s="341"/>
      <c r="AU252" s="115"/>
      <c r="AV252" s="341"/>
      <c r="AW252" s="115"/>
      <c r="AX252" s="341"/>
      <c r="AY252" s="119"/>
      <c r="CC252" s="119"/>
    </row>
    <row r="253" ht="21.0" customHeight="1">
      <c r="A253" s="119"/>
      <c r="B253" s="90"/>
      <c r="C253" s="119"/>
      <c r="D253" s="332"/>
      <c r="E253" s="90"/>
      <c r="F253" s="92"/>
      <c r="G253" s="92"/>
      <c r="H253" s="119"/>
      <c r="I253" s="119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119"/>
      <c r="U253" s="119"/>
      <c r="V253" s="119"/>
      <c r="W253" s="119"/>
      <c r="X253" s="119"/>
      <c r="Y253" s="23"/>
      <c r="Z253" s="119"/>
      <c r="AA253" s="337"/>
      <c r="AB253" s="115"/>
      <c r="AC253" s="102"/>
      <c r="AD253" s="4"/>
      <c r="AE253" s="103"/>
      <c r="AF253" s="104"/>
      <c r="AG253" s="105"/>
      <c r="AH253" s="106"/>
      <c r="AI253" s="109"/>
      <c r="AJ253" s="111"/>
      <c r="AK253" s="338"/>
      <c r="AL253" s="339"/>
      <c r="AM253" s="340"/>
      <c r="AN253" s="101"/>
      <c r="AO253" s="445"/>
      <c r="AP253" s="101"/>
      <c r="AQ253" s="115"/>
      <c r="AR253" s="341"/>
      <c r="AS253" s="115"/>
      <c r="AT253" s="341"/>
      <c r="AU253" s="115"/>
      <c r="AV253" s="341"/>
      <c r="AW253" s="115"/>
      <c r="AX253" s="341"/>
      <c r="AY253" s="119"/>
      <c r="CC253" s="119"/>
    </row>
    <row r="254" ht="21.0" customHeight="1">
      <c r="A254" s="119"/>
      <c r="B254" s="90"/>
      <c r="C254" s="119"/>
      <c r="D254" s="332"/>
      <c r="E254" s="90"/>
      <c r="F254" s="92"/>
      <c r="G254" s="92"/>
      <c r="H254" s="119"/>
      <c r="I254" s="119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119"/>
      <c r="U254" s="119"/>
      <c r="V254" s="119"/>
      <c r="W254" s="119"/>
      <c r="X254" s="119"/>
      <c r="Y254" s="23"/>
      <c r="Z254" s="119"/>
      <c r="AA254" s="337"/>
      <c r="AB254" s="115"/>
      <c r="AC254" s="102"/>
      <c r="AD254" s="4"/>
      <c r="AE254" s="103"/>
      <c r="AF254" s="104"/>
      <c r="AG254" s="105"/>
      <c r="AH254" s="106"/>
      <c r="AI254" s="109"/>
      <c r="AJ254" s="111"/>
      <c r="AK254" s="338"/>
      <c r="AL254" s="339"/>
      <c r="AM254" s="340"/>
      <c r="AN254" s="101"/>
      <c r="AO254" s="445"/>
      <c r="AP254" s="101"/>
      <c r="AQ254" s="115"/>
      <c r="AR254" s="341"/>
      <c r="AS254" s="115"/>
      <c r="AT254" s="341"/>
      <c r="AU254" s="115"/>
      <c r="AV254" s="341"/>
      <c r="AW254" s="115"/>
      <c r="AX254" s="341"/>
      <c r="AY254" s="119"/>
      <c r="CC254" s="119"/>
    </row>
    <row r="255" ht="21.0" customHeight="1">
      <c r="A255" s="119"/>
      <c r="B255" s="90"/>
      <c r="C255" s="119"/>
      <c r="D255" s="332"/>
      <c r="E255" s="90"/>
      <c r="F255" s="92"/>
      <c r="G255" s="92"/>
      <c r="H255" s="119"/>
      <c r="I255" s="119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119"/>
      <c r="U255" s="119"/>
      <c r="V255" s="119"/>
      <c r="W255" s="119"/>
      <c r="X255" s="119"/>
      <c r="Y255" s="23"/>
      <c r="Z255" s="119"/>
      <c r="AA255" s="337"/>
      <c r="AB255" s="115"/>
      <c r="AC255" s="102"/>
      <c r="AD255" s="4"/>
      <c r="AE255" s="103"/>
      <c r="AF255" s="104"/>
      <c r="AG255" s="105"/>
      <c r="AH255" s="106"/>
      <c r="AI255" s="109"/>
      <c r="AJ255" s="111"/>
      <c r="AK255" s="338"/>
      <c r="AL255" s="339"/>
      <c r="AM255" s="340"/>
      <c r="AN255" s="101"/>
      <c r="AO255" s="445"/>
      <c r="AP255" s="101"/>
      <c r="AQ255" s="115"/>
      <c r="AR255" s="341"/>
      <c r="AS255" s="115"/>
      <c r="AT255" s="341"/>
      <c r="AU255" s="115"/>
      <c r="AV255" s="341"/>
      <c r="AW255" s="115"/>
      <c r="AX255" s="341"/>
      <c r="AY255" s="119"/>
      <c r="CC255" s="119"/>
    </row>
    <row r="256" ht="21.0" customHeight="1">
      <c r="A256" s="119"/>
      <c r="B256" s="90"/>
      <c r="C256" s="119"/>
      <c r="D256" s="332"/>
      <c r="E256" s="90"/>
      <c r="F256" s="92"/>
      <c r="G256" s="92"/>
      <c r="H256" s="119"/>
      <c r="I256" s="119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119"/>
      <c r="U256" s="119"/>
      <c r="V256" s="119"/>
      <c r="W256" s="119"/>
      <c r="X256" s="119"/>
      <c r="Y256" s="23"/>
      <c r="Z256" s="119"/>
      <c r="AA256" s="337"/>
      <c r="AB256" s="115"/>
      <c r="AC256" s="102"/>
      <c r="AD256" s="4"/>
      <c r="AE256" s="103"/>
      <c r="AF256" s="104"/>
      <c r="AG256" s="105"/>
      <c r="AH256" s="106"/>
      <c r="AI256" s="109"/>
      <c r="AJ256" s="111"/>
      <c r="AK256" s="338"/>
      <c r="AL256" s="339"/>
      <c r="AM256" s="340"/>
      <c r="AN256" s="101"/>
      <c r="AO256" s="445"/>
      <c r="AP256" s="101"/>
      <c r="AQ256" s="115"/>
      <c r="AR256" s="341"/>
      <c r="AS256" s="115"/>
      <c r="AT256" s="341"/>
      <c r="AU256" s="115"/>
      <c r="AV256" s="341"/>
      <c r="AW256" s="115"/>
      <c r="AX256" s="341"/>
      <c r="AY256" s="119"/>
      <c r="CC256" s="119"/>
    </row>
    <row r="257" ht="21.0" customHeight="1">
      <c r="A257" s="119"/>
      <c r="B257" s="90"/>
      <c r="C257" s="119"/>
      <c r="D257" s="332"/>
      <c r="E257" s="90"/>
      <c r="F257" s="92"/>
      <c r="G257" s="92"/>
      <c r="H257" s="119"/>
      <c r="I257" s="119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119"/>
      <c r="U257" s="119"/>
      <c r="V257" s="119"/>
      <c r="W257" s="119"/>
      <c r="X257" s="119"/>
      <c r="Y257" s="23"/>
      <c r="Z257" s="119"/>
      <c r="AA257" s="337"/>
      <c r="AB257" s="115"/>
      <c r="AC257" s="102"/>
      <c r="AD257" s="4"/>
      <c r="AE257" s="103"/>
      <c r="AF257" s="104"/>
      <c r="AG257" s="105"/>
      <c r="AH257" s="106"/>
      <c r="AI257" s="109"/>
      <c r="AJ257" s="111"/>
      <c r="AK257" s="338"/>
      <c r="AL257" s="339"/>
      <c r="AM257" s="340"/>
      <c r="AN257" s="101"/>
      <c r="AO257" s="445"/>
      <c r="AP257" s="101"/>
      <c r="AQ257" s="115"/>
      <c r="AR257" s="341"/>
      <c r="AS257" s="115"/>
      <c r="AT257" s="341"/>
      <c r="AU257" s="115"/>
      <c r="AV257" s="341"/>
      <c r="AW257" s="115"/>
      <c r="AX257" s="341"/>
      <c r="AY257" s="119"/>
      <c r="CC257" s="119"/>
    </row>
    <row r="258" ht="21.0" customHeight="1">
      <c r="A258" s="119"/>
      <c r="B258" s="90"/>
      <c r="C258" s="119"/>
      <c r="D258" s="332"/>
      <c r="E258" s="90"/>
      <c r="F258" s="92"/>
      <c r="G258" s="92"/>
      <c r="H258" s="119"/>
      <c r="I258" s="119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119"/>
      <c r="U258" s="119"/>
      <c r="V258" s="119"/>
      <c r="W258" s="119"/>
      <c r="X258" s="119"/>
      <c r="Y258" s="23"/>
      <c r="Z258" s="119"/>
      <c r="AA258" s="337"/>
      <c r="AB258" s="115"/>
      <c r="AC258" s="102"/>
      <c r="AD258" s="4"/>
      <c r="AE258" s="103"/>
      <c r="AF258" s="104"/>
      <c r="AG258" s="105"/>
      <c r="AH258" s="106"/>
      <c r="AI258" s="109"/>
      <c r="AJ258" s="111"/>
      <c r="AK258" s="338"/>
      <c r="AL258" s="339"/>
      <c r="AM258" s="340"/>
      <c r="AN258" s="101"/>
      <c r="AO258" s="445"/>
      <c r="AP258" s="101"/>
      <c r="AQ258" s="115"/>
      <c r="AR258" s="341"/>
      <c r="AS258" s="115"/>
      <c r="AT258" s="341"/>
      <c r="AU258" s="115"/>
      <c r="AV258" s="341"/>
      <c r="AW258" s="115"/>
      <c r="AX258" s="341"/>
      <c r="AY258" s="119"/>
      <c r="CC258" s="119"/>
    </row>
    <row r="259" ht="21.0" customHeight="1">
      <c r="A259" s="119"/>
      <c r="B259" s="90"/>
      <c r="C259" s="119"/>
      <c r="D259" s="332"/>
      <c r="E259" s="90"/>
      <c r="F259" s="92"/>
      <c r="G259" s="92"/>
      <c r="H259" s="119"/>
      <c r="I259" s="119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119"/>
      <c r="U259" s="119"/>
      <c r="V259" s="119"/>
      <c r="W259" s="119"/>
      <c r="X259" s="119"/>
      <c r="Y259" s="23"/>
      <c r="Z259" s="119"/>
      <c r="AA259" s="337"/>
      <c r="AB259" s="115"/>
      <c r="AC259" s="102"/>
      <c r="AD259" s="4"/>
      <c r="AE259" s="103"/>
      <c r="AF259" s="104"/>
      <c r="AG259" s="105"/>
      <c r="AH259" s="106"/>
      <c r="AI259" s="109"/>
      <c r="AJ259" s="111"/>
      <c r="AK259" s="338"/>
      <c r="AL259" s="339"/>
      <c r="AM259" s="340"/>
      <c r="AN259" s="101"/>
      <c r="AO259" s="445"/>
      <c r="AP259" s="101"/>
      <c r="AQ259" s="115"/>
      <c r="AR259" s="341"/>
      <c r="AS259" s="115"/>
      <c r="AT259" s="341"/>
      <c r="AU259" s="115"/>
      <c r="AV259" s="341"/>
      <c r="AW259" s="115"/>
      <c r="AX259" s="341"/>
      <c r="AY259" s="119"/>
      <c r="CC259" s="119"/>
    </row>
    <row r="260" ht="21.0" customHeight="1">
      <c r="A260" s="119"/>
      <c r="B260" s="90"/>
      <c r="C260" s="119"/>
      <c r="D260" s="332"/>
      <c r="E260" s="90"/>
      <c r="F260" s="92"/>
      <c r="G260" s="92"/>
      <c r="H260" s="119"/>
      <c r="I260" s="119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119"/>
      <c r="U260" s="119"/>
      <c r="V260" s="119"/>
      <c r="W260" s="119"/>
      <c r="X260" s="119"/>
      <c r="Y260" s="23"/>
      <c r="Z260" s="119"/>
      <c r="AA260" s="337"/>
      <c r="AB260" s="115"/>
      <c r="AC260" s="102"/>
      <c r="AD260" s="4"/>
      <c r="AE260" s="103"/>
      <c r="AF260" s="104"/>
      <c r="AG260" s="105"/>
      <c r="AH260" s="106"/>
      <c r="AI260" s="109"/>
      <c r="AJ260" s="111"/>
      <c r="AK260" s="338"/>
      <c r="AL260" s="339"/>
      <c r="AM260" s="340"/>
      <c r="AN260" s="101"/>
      <c r="AO260" s="445"/>
      <c r="AP260" s="101"/>
      <c r="AQ260" s="115"/>
      <c r="AR260" s="341"/>
      <c r="AS260" s="115"/>
      <c r="AT260" s="341"/>
      <c r="AU260" s="115"/>
      <c r="AV260" s="341"/>
      <c r="AW260" s="115"/>
      <c r="AX260" s="341"/>
      <c r="AY260" s="119"/>
      <c r="CC260" s="119"/>
    </row>
    <row r="261" ht="21.0" customHeight="1">
      <c r="A261" s="119"/>
      <c r="B261" s="90"/>
      <c r="C261" s="119"/>
      <c r="D261" s="332"/>
      <c r="E261" s="90"/>
      <c r="F261" s="92"/>
      <c r="G261" s="92"/>
      <c r="H261" s="119"/>
      <c r="I261" s="119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119"/>
      <c r="U261" s="119"/>
      <c r="V261" s="119"/>
      <c r="W261" s="119"/>
      <c r="X261" s="119"/>
      <c r="Y261" s="23"/>
      <c r="Z261" s="119"/>
      <c r="AA261" s="337"/>
      <c r="AB261" s="115"/>
      <c r="AC261" s="102"/>
      <c r="AD261" s="4"/>
      <c r="AE261" s="103"/>
      <c r="AF261" s="104"/>
      <c r="AG261" s="105"/>
      <c r="AH261" s="106"/>
      <c r="AI261" s="109"/>
      <c r="AJ261" s="111"/>
      <c r="AK261" s="338"/>
      <c r="AL261" s="339"/>
      <c r="AM261" s="340"/>
      <c r="AN261" s="101"/>
      <c r="AO261" s="445"/>
      <c r="AP261" s="101"/>
      <c r="AQ261" s="115"/>
      <c r="AR261" s="341"/>
      <c r="AS261" s="115"/>
      <c r="AT261" s="341"/>
      <c r="AU261" s="115"/>
      <c r="AV261" s="341"/>
      <c r="AW261" s="115"/>
      <c r="AX261" s="341"/>
      <c r="AY261" s="119"/>
      <c r="CC261" s="119"/>
    </row>
    <row r="262" ht="21.0" customHeight="1">
      <c r="A262" s="119"/>
      <c r="B262" s="90"/>
      <c r="C262" s="119"/>
      <c r="D262" s="332"/>
      <c r="E262" s="90"/>
      <c r="F262" s="92"/>
      <c r="G262" s="92"/>
      <c r="H262" s="119"/>
      <c r="I262" s="119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119"/>
      <c r="U262" s="119"/>
      <c r="V262" s="119"/>
      <c r="W262" s="119"/>
      <c r="X262" s="119"/>
      <c r="Y262" s="23"/>
      <c r="Z262" s="119"/>
      <c r="AA262" s="337"/>
      <c r="AB262" s="115"/>
      <c r="AC262" s="102"/>
      <c r="AD262" s="4"/>
      <c r="AE262" s="103"/>
      <c r="AF262" s="104"/>
      <c r="AG262" s="105"/>
      <c r="AH262" s="106"/>
      <c r="AI262" s="109"/>
      <c r="AJ262" s="111"/>
      <c r="AK262" s="338"/>
      <c r="AL262" s="339"/>
      <c r="AM262" s="340"/>
      <c r="AN262" s="101"/>
      <c r="AO262" s="445"/>
      <c r="AP262" s="101"/>
      <c r="AQ262" s="115"/>
      <c r="AR262" s="341"/>
      <c r="AS262" s="115"/>
      <c r="AT262" s="341"/>
      <c r="AU262" s="115"/>
      <c r="AV262" s="341"/>
      <c r="AW262" s="115"/>
      <c r="AX262" s="341"/>
      <c r="AY262" s="119"/>
      <c r="CC262" s="119"/>
    </row>
    <row r="263" ht="21.0" customHeight="1">
      <c r="A263" s="119"/>
      <c r="B263" s="90"/>
      <c r="C263" s="119"/>
      <c r="D263" s="332"/>
      <c r="E263" s="90"/>
      <c r="F263" s="92"/>
      <c r="G263" s="92"/>
      <c r="H263" s="119"/>
      <c r="I263" s="119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119"/>
      <c r="U263" s="119"/>
      <c r="V263" s="119"/>
      <c r="W263" s="119"/>
      <c r="X263" s="119"/>
      <c r="Y263" s="23"/>
      <c r="Z263" s="119"/>
      <c r="AA263" s="337"/>
      <c r="AB263" s="115"/>
      <c r="AC263" s="102"/>
      <c r="AD263" s="4"/>
      <c r="AE263" s="103"/>
      <c r="AF263" s="104"/>
      <c r="AG263" s="105"/>
      <c r="AH263" s="106"/>
      <c r="AI263" s="109"/>
      <c r="AJ263" s="111"/>
      <c r="AK263" s="338"/>
      <c r="AL263" s="339"/>
      <c r="AM263" s="340"/>
      <c r="AN263" s="101"/>
      <c r="AO263" s="445"/>
      <c r="AP263" s="101"/>
      <c r="AQ263" s="115"/>
      <c r="AR263" s="341"/>
      <c r="AS263" s="115"/>
      <c r="AT263" s="341"/>
      <c r="AU263" s="115"/>
      <c r="AV263" s="341"/>
      <c r="AW263" s="115"/>
      <c r="AX263" s="341"/>
      <c r="AY263" s="119"/>
      <c r="CC263" s="119"/>
    </row>
    <row r="264" ht="21.0" customHeight="1">
      <c r="A264" s="119"/>
      <c r="B264" s="90"/>
      <c r="C264" s="119"/>
      <c r="D264" s="332"/>
      <c r="E264" s="90"/>
      <c r="F264" s="92"/>
      <c r="G264" s="92"/>
      <c r="H264" s="119"/>
      <c r="I264" s="119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119"/>
      <c r="U264" s="119"/>
      <c r="V264" s="119"/>
      <c r="W264" s="119"/>
      <c r="X264" s="119"/>
      <c r="Y264" s="23"/>
      <c r="Z264" s="119"/>
      <c r="AA264" s="337"/>
      <c r="AB264" s="115"/>
      <c r="AC264" s="102"/>
      <c r="AD264" s="4"/>
      <c r="AE264" s="103"/>
      <c r="AF264" s="104"/>
      <c r="AG264" s="105"/>
      <c r="AH264" s="106"/>
      <c r="AI264" s="109"/>
      <c r="AJ264" s="111"/>
      <c r="AK264" s="338"/>
      <c r="AL264" s="339"/>
      <c r="AM264" s="340"/>
      <c r="AN264" s="101"/>
      <c r="AO264" s="445"/>
      <c r="AP264" s="101"/>
      <c r="AQ264" s="115"/>
      <c r="AR264" s="341"/>
      <c r="AS264" s="115"/>
      <c r="AT264" s="341"/>
      <c r="AU264" s="115"/>
      <c r="AV264" s="341"/>
      <c r="AW264" s="115"/>
      <c r="AX264" s="341"/>
      <c r="AY264" s="119"/>
      <c r="CC264" s="119"/>
    </row>
    <row r="265" ht="21.0" customHeight="1">
      <c r="A265" s="119"/>
      <c r="B265" s="90"/>
      <c r="C265" s="119"/>
      <c r="D265" s="332"/>
      <c r="E265" s="90"/>
      <c r="F265" s="92"/>
      <c r="G265" s="92"/>
      <c r="H265" s="119"/>
      <c r="I265" s="119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119"/>
      <c r="U265" s="119"/>
      <c r="V265" s="119"/>
      <c r="W265" s="119"/>
      <c r="X265" s="119"/>
      <c r="Y265" s="23"/>
      <c r="Z265" s="119"/>
      <c r="AA265" s="337"/>
      <c r="AB265" s="115"/>
      <c r="AC265" s="102"/>
      <c r="AD265" s="4"/>
      <c r="AE265" s="103"/>
      <c r="AF265" s="104"/>
      <c r="AG265" s="105"/>
      <c r="AH265" s="106"/>
      <c r="AI265" s="109"/>
      <c r="AJ265" s="111"/>
      <c r="AK265" s="338"/>
      <c r="AL265" s="339"/>
      <c r="AM265" s="340"/>
      <c r="AN265" s="101"/>
      <c r="AO265" s="445"/>
      <c r="AP265" s="101"/>
      <c r="AQ265" s="115"/>
      <c r="AR265" s="341"/>
      <c r="AS265" s="115"/>
      <c r="AT265" s="341"/>
      <c r="AU265" s="115"/>
      <c r="AV265" s="341"/>
      <c r="AW265" s="115"/>
      <c r="AX265" s="341"/>
      <c r="AY265" s="119"/>
      <c r="CC265" s="119"/>
    </row>
    <row r="266" ht="21.0" customHeight="1">
      <c r="A266" s="119"/>
      <c r="B266" s="90"/>
      <c r="C266" s="119"/>
      <c r="D266" s="332"/>
      <c r="E266" s="90"/>
      <c r="F266" s="92"/>
      <c r="G266" s="92"/>
      <c r="H266" s="119"/>
      <c r="I266" s="119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119"/>
      <c r="U266" s="119"/>
      <c r="V266" s="119"/>
      <c r="W266" s="119"/>
      <c r="X266" s="119"/>
      <c r="Y266" s="23"/>
      <c r="Z266" s="119"/>
      <c r="AA266" s="337"/>
      <c r="AB266" s="115"/>
      <c r="AC266" s="102"/>
      <c r="AD266" s="4"/>
      <c r="AE266" s="103"/>
      <c r="AF266" s="104"/>
      <c r="AG266" s="105"/>
      <c r="AH266" s="106"/>
      <c r="AI266" s="109"/>
      <c r="AJ266" s="111"/>
      <c r="AK266" s="338"/>
      <c r="AL266" s="339"/>
      <c r="AM266" s="340"/>
      <c r="AN266" s="101"/>
      <c r="AO266" s="445"/>
      <c r="AP266" s="101"/>
      <c r="AQ266" s="115"/>
      <c r="AR266" s="341"/>
      <c r="AS266" s="115"/>
      <c r="AT266" s="341"/>
      <c r="AU266" s="115"/>
      <c r="AV266" s="341"/>
      <c r="AW266" s="115"/>
      <c r="AX266" s="341"/>
      <c r="AY266" s="119"/>
      <c r="CC266" s="119"/>
    </row>
    <row r="267" ht="21.0" customHeight="1">
      <c r="A267" s="119"/>
      <c r="B267" s="90"/>
      <c r="C267" s="119"/>
      <c r="D267" s="332"/>
      <c r="E267" s="90"/>
      <c r="F267" s="92"/>
      <c r="G267" s="92"/>
      <c r="H267" s="119"/>
      <c r="I267" s="119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119"/>
      <c r="U267" s="119"/>
      <c r="V267" s="119"/>
      <c r="W267" s="119"/>
      <c r="X267" s="119"/>
      <c r="Y267" s="23"/>
      <c r="Z267" s="119"/>
      <c r="AA267" s="337"/>
      <c r="AB267" s="115"/>
      <c r="AC267" s="102"/>
      <c r="AD267" s="4"/>
      <c r="AE267" s="103"/>
      <c r="AF267" s="104"/>
      <c r="AG267" s="105"/>
      <c r="AH267" s="106"/>
      <c r="AI267" s="109"/>
      <c r="AJ267" s="111"/>
      <c r="AK267" s="338"/>
      <c r="AL267" s="339"/>
      <c r="AM267" s="340"/>
      <c r="AN267" s="101"/>
      <c r="AO267" s="445"/>
      <c r="AP267" s="101"/>
      <c r="AQ267" s="115"/>
      <c r="AR267" s="341"/>
      <c r="AS267" s="115"/>
      <c r="AT267" s="341"/>
      <c r="AU267" s="115"/>
      <c r="AV267" s="341"/>
      <c r="AW267" s="115"/>
      <c r="AX267" s="341"/>
      <c r="AY267" s="119"/>
      <c r="CC267" s="119"/>
    </row>
    <row r="268" ht="21.0" customHeight="1">
      <c r="A268" s="119"/>
      <c r="B268" s="90"/>
      <c r="C268" s="119"/>
      <c r="D268" s="332"/>
      <c r="E268" s="90"/>
      <c r="F268" s="92"/>
      <c r="G268" s="92"/>
      <c r="H268" s="119"/>
      <c r="I268" s="119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119"/>
      <c r="U268" s="119"/>
      <c r="V268" s="119"/>
      <c r="W268" s="119"/>
      <c r="X268" s="119"/>
      <c r="Y268" s="23"/>
      <c r="Z268" s="119"/>
      <c r="AA268" s="337"/>
      <c r="AB268" s="115"/>
      <c r="AC268" s="102"/>
      <c r="AD268" s="4"/>
      <c r="AE268" s="103"/>
      <c r="AF268" s="104"/>
      <c r="AG268" s="105"/>
      <c r="AH268" s="106"/>
      <c r="AI268" s="109"/>
      <c r="AJ268" s="111"/>
      <c r="AK268" s="338"/>
      <c r="AL268" s="339"/>
      <c r="AM268" s="340"/>
      <c r="AN268" s="101"/>
      <c r="AO268" s="445"/>
      <c r="AP268" s="101"/>
      <c r="AQ268" s="115"/>
      <c r="AR268" s="341"/>
      <c r="AS268" s="115"/>
      <c r="AT268" s="341"/>
      <c r="AU268" s="115"/>
      <c r="AV268" s="341"/>
      <c r="AW268" s="115"/>
      <c r="AX268" s="341"/>
      <c r="AY268" s="119"/>
      <c r="CC268" s="119"/>
    </row>
    <row r="269" ht="21.0" customHeight="1">
      <c r="A269" s="119"/>
      <c r="B269" s="90"/>
      <c r="C269" s="119"/>
      <c r="D269" s="332"/>
      <c r="E269" s="90"/>
      <c r="F269" s="92"/>
      <c r="G269" s="92"/>
      <c r="H269" s="119"/>
      <c r="I269" s="119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119"/>
      <c r="U269" s="119"/>
      <c r="V269" s="119"/>
      <c r="W269" s="119"/>
      <c r="X269" s="119"/>
      <c r="Y269" s="23"/>
      <c r="Z269" s="119"/>
      <c r="AA269" s="337"/>
      <c r="AB269" s="115"/>
      <c r="AC269" s="102"/>
      <c r="AD269" s="4"/>
      <c r="AE269" s="103"/>
      <c r="AF269" s="104"/>
      <c r="AG269" s="105"/>
      <c r="AH269" s="106"/>
      <c r="AI269" s="109"/>
      <c r="AJ269" s="111"/>
      <c r="AK269" s="338"/>
      <c r="AL269" s="339"/>
      <c r="AM269" s="340"/>
      <c r="AN269" s="101"/>
      <c r="AO269" s="445"/>
      <c r="AP269" s="101"/>
      <c r="AQ269" s="115"/>
      <c r="AR269" s="341"/>
      <c r="AS269" s="115"/>
      <c r="AT269" s="341"/>
      <c r="AU269" s="115"/>
      <c r="AV269" s="341"/>
      <c r="AW269" s="115"/>
      <c r="AX269" s="341"/>
      <c r="AY269" s="119"/>
      <c r="CC269" s="119"/>
    </row>
    <row r="270" ht="21.0" customHeight="1">
      <c r="A270" s="119"/>
      <c r="B270" s="90"/>
      <c r="C270" s="119"/>
      <c r="D270" s="332"/>
      <c r="E270" s="90"/>
      <c r="F270" s="92"/>
      <c r="G270" s="92"/>
      <c r="H270" s="119"/>
      <c r="I270" s="119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119"/>
      <c r="U270" s="119"/>
      <c r="V270" s="119"/>
      <c r="W270" s="119"/>
      <c r="X270" s="119"/>
      <c r="Y270" s="23"/>
      <c r="Z270" s="119"/>
      <c r="AA270" s="337"/>
      <c r="AB270" s="115"/>
      <c r="AC270" s="102"/>
      <c r="AD270" s="4"/>
      <c r="AE270" s="103"/>
      <c r="AF270" s="104"/>
      <c r="AG270" s="105"/>
      <c r="AH270" s="106"/>
      <c r="AI270" s="109"/>
      <c r="AJ270" s="111"/>
      <c r="AK270" s="338"/>
      <c r="AL270" s="339"/>
      <c r="AM270" s="340"/>
      <c r="AN270" s="101"/>
      <c r="AO270" s="445"/>
      <c r="AP270" s="101"/>
      <c r="AQ270" s="115"/>
      <c r="AR270" s="341"/>
      <c r="AS270" s="115"/>
      <c r="AT270" s="341"/>
      <c r="AU270" s="115"/>
      <c r="AV270" s="341"/>
      <c r="AW270" s="115"/>
      <c r="AX270" s="341"/>
      <c r="AY270" s="119"/>
      <c r="CC270" s="119"/>
    </row>
    <row r="271" ht="21.0" customHeight="1">
      <c r="A271" s="119"/>
      <c r="B271" s="90"/>
      <c r="C271" s="119"/>
      <c r="D271" s="332"/>
      <c r="E271" s="90"/>
      <c r="F271" s="92"/>
      <c r="G271" s="92"/>
      <c r="H271" s="119"/>
      <c r="I271" s="119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119"/>
      <c r="U271" s="119"/>
      <c r="V271" s="119"/>
      <c r="W271" s="119"/>
      <c r="X271" s="119"/>
      <c r="Y271" s="23"/>
      <c r="Z271" s="119"/>
      <c r="AA271" s="337"/>
      <c r="AB271" s="115"/>
      <c r="AC271" s="102"/>
      <c r="AD271" s="4"/>
      <c r="AE271" s="103"/>
      <c r="AF271" s="104"/>
      <c r="AG271" s="105"/>
      <c r="AH271" s="106"/>
      <c r="AI271" s="109"/>
      <c r="AJ271" s="111"/>
      <c r="AK271" s="338"/>
      <c r="AL271" s="339"/>
      <c r="AM271" s="340"/>
      <c r="AN271" s="101"/>
      <c r="AO271" s="445"/>
      <c r="AP271" s="101"/>
      <c r="AQ271" s="115"/>
      <c r="AR271" s="341"/>
      <c r="AS271" s="115"/>
      <c r="AT271" s="341"/>
      <c r="AU271" s="115"/>
      <c r="AV271" s="341"/>
      <c r="AW271" s="115"/>
      <c r="AX271" s="341"/>
      <c r="AY271" s="119"/>
      <c r="CC271" s="119"/>
    </row>
    <row r="272" ht="21.0" customHeight="1">
      <c r="A272" s="119"/>
      <c r="B272" s="90"/>
      <c r="C272" s="119"/>
      <c r="D272" s="332"/>
      <c r="E272" s="90"/>
      <c r="F272" s="92"/>
      <c r="G272" s="92"/>
      <c r="H272" s="119"/>
      <c r="I272" s="119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119"/>
      <c r="U272" s="119"/>
      <c r="V272" s="119"/>
      <c r="W272" s="119"/>
      <c r="X272" s="119"/>
      <c r="Y272" s="23"/>
      <c r="Z272" s="119"/>
      <c r="AA272" s="337"/>
      <c r="AB272" s="115"/>
      <c r="AC272" s="102"/>
      <c r="AD272" s="4"/>
      <c r="AE272" s="103"/>
      <c r="AF272" s="104"/>
      <c r="AG272" s="105"/>
      <c r="AH272" s="106"/>
      <c r="AI272" s="109"/>
      <c r="AJ272" s="111"/>
      <c r="AK272" s="338"/>
      <c r="AL272" s="339"/>
      <c r="AM272" s="340"/>
      <c r="AN272" s="101"/>
      <c r="AO272" s="445"/>
      <c r="AP272" s="101"/>
      <c r="AQ272" s="115"/>
      <c r="AR272" s="341"/>
      <c r="AS272" s="115"/>
      <c r="AT272" s="341"/>
      <c r="AU272" s="115"/>
      <c r="AV272" s="341"/>
      <c r="AW272" s="115"/>
      <c r="AX272" s="341"/>
      <c r="AY272" s="119"/>
      <c r="CC272" s="119"/>
    </row>
    <row r="273" ht="21.0" customHeight="1">
      <c r="A273" s="119"/>
      <c r="B273" s="90"/>
      <c r="C273" s="119"/>
      <c r="D273" s="332"/>
      <c r="E273" s="90"/>
      <c r="F273" s="92"/>
      <c r="G273" s="92"/>
      <c r="H273" s="119"/>
      <c r="I273" s="119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119"/>
      <c r="U273" s="119"/>
      <c r="V273" s="119"/>
      <c r="W273" s="119"/>
      <c r="X273" s="119"/>
      <c r="Y273" s="23"/>
      <c r="Z273" s="119"/>
      <c r="AA273" s="337"/>
      <c r="AB273" s="115"/>
      <c r="AC273" s="102"/>
      <c r="AD273" s="4"/>
      <c r="AE273" s="103"/>
      <c r="AF273" s="104"/>
      <c r="AG273" s="105"/>
      <c r="AH273" s="106"/>
      <c r="AI273" s="109"/>
      <c r="AJ273" s="111"/>
      <c r="AK273" s="338"/>
      <c r="AL273" s="339"/>
      <c r="AM273" s="340"/>
      <c r="AN273" s="101"/>
      <c r="AO273" s="445"/>
      <c r="AP273" s="101"/>
      <c r="AQ273" s="115"/>
      <c r="AR273" s="341"/>
      <c r="AS273" s="115"/>
      <c r="AT273" s="341"/>
      <c r="AU273" s="115"/>
      <c r="AV273" s="341"/>
      <c r="AW273" s="115"/>
      <c r="AX273" s="341"/>
      <c r="AY273" s="119"/>
      <c r="CC273" s="119"/>
    </row>
    <row r="274" ht="21.0" customHeight="1">
      <c r="A274" s="119"/>
      <c r="B274" s="90"/>
      <c r="C274" s="119"/>
      <c r="D274" s="332"/>
      <c r="E274" s="90"/>
      <c r="F274" s="92"/>
      <c r="G274" s="92"/>
      <c r="H274" s="119"/>
      <c r="I274" s="119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119"/>
      <c r="U274" s="119"/>
      <c r="V274" s="119"/>
      <c r="W274" s="119"/>
      <c r="X274" s="119"/>
      <c r="Y274" s="23"/>
      <c r="Z274" s="119"/>
      <c r="AA274" s="337"/>
      <c r="AB274" s="115"/>
      <c r="AC274" s="102"/>
      <c r="AD274" s="4"/>
      <c r="AE274" s="103"/>
      <c r="AF274" s="104"/>
      <c r="AG274" s="105"/>
      <c r="AH274" s="106"/>
      <c r="AI274" s="109"/>
      <c r="AJ274" s="111"/>
      <c r="AK274" s="338"/>
      <c r="AL274" s="339"/>
      <c r="AM274" s="340"/>
      <c r="AN274" s="101"/>
      <c r="AO274" s="445"/>
      <c r="AP274" s="101"/>
      <c r="AQ274" s="115"/>
      <c r="AR274" s="341"/>
      <c r="AS274" s="115"/>
      <c r="AT274" s="341"/>
      <c r="AU274" s="115"/>
      <c r="AV274" s="341"/>
      <c r="AW274" s="115"/>
      <c r="AX274" s="341"/>
      <c r="AY274" s="119"/>
      <c r="CC274" s="119"/>
    </row>
    <row r="275" ht="21.0" customHeight="1">
      <c r="A275" s="119"/>
      <c r="B275" s="90"/>
      <c r="C275" s="119"/>
      <c r="D275" s="332"/>
      <c r="E275" s="90"/>
      <c r="F275" s="92"/>
      <c r="G275" s="92"/>
      <c r="H275" s="119"/>
      <c r="I275" s="119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119"/>
      <c r="U275" s="119"/>
      <c r="V275" s="119"/>
      <c r="W275" s="119"/>
      <c r="X275" s="119"/>
      <c r="Y275" s="23"/>
      <c r="Z275" s="119"/>
      <c r="AA275" s="337"/>
      <c r="AB275" s="115"/>
      <c r="AC275" s="102"/>
      <c r="AD275" s="4"/>
      <c r="AE275" s="103"/>
      <c r="AF275" s="104"/>
      <c r="AG275" s="105"/>
      <c r="AH275" s="106"/>
      <c r="AI275" s="109"/>
      <c r="AJ275" s="111"/>
      <c r="AK275" s="338"/>
      <c r="AL275" s="339"/>
      <c r="AM275" s="340"/>
      <c r="AN275" s="101"/>
      <c r="AO275" s="445"/>
      <c r="AP275" s="101"/>
      <c r="AQ275" s="115"/>
      <c r="AR275" s="341"/>
      <c r="AS275" s="115"/>
      <c r="AT275" s="341"/>
      <c r="AU275" s="115"/>
      <c r="AV275" s="341"/>
      <c r="AW275" s="115"/>
      <c r="AX275" s="341"/>
      <c r="AY275" s="119"/>
      <c r="CC275" s="119"/>
    </row>
    <row r="276" ht="21.0" customHeight="1">
      <c r="A276" s="119"/>
      <c r="B276" s="90"/>
      <c r="C276" s="119"/>
      <c r="D276" s="332"/>
      <c r="E276" s="90"/>
      <c r="F276" s="92"/>
      <c r="G276" s="92"/>
      <c r="H276" s="119"/>
      <c r="I276" s="119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119"/>
      <c r="U276" s="119"/>
      <c r="V276" s="119"/>
      <c r="W276" s="119"/>
      <c r="X276" s="119"/>
      <c r="Y276" s="23"/>
      <c r="Z276" s="119"/>
      <c r="AA276" s="337"/>
      <c r="AB276" s="115"/>
      <c r="AC276" s="102"/>
      <c r="AD276" s="4"/>
      <c r="AE276" s="103"/>
      <c r="AF276" s="104"/>
      <c r="AG276" s="105"/>
      <c r="AH276" s="106"/>
      <c r="AI276" s="109"/>
      <c r="AJ276" s="111"/>
      <c r="AK276" s="338"/>
      <c r="AL276" s="339"/>
      <c r="AM276" s="340"/>
      <c r="AN276" s="101"/>
      <c r="AO276" s="445"/>
      <c r="AP276" s="101"/>
      <c r="AQ276" s="115"/>
      <c r="AR276" s="341"/>
      <c r="AS276" s="115"/>
      <c r="AT276" s="341"/>
      <c r="AU276" s="115"/>
      <c r="AV276" s="341"/>
      <c r="AW276" s="115"/>
      <c r="AX276" s="341"/>
      <c r="AY276" s="119"/>
      <c r="CC276" s="119"/>
    </row>
    <row r="277" ht="21.0" customHeight="1">
      <c r="A277" s="119"/>
      <c r="B277" s="90"/>
      <c r="C277" s="119"/>
      <c r="D277" s="332"/>
      <c r="E277" s="90"/>
      <c r="F277" s="92"/>
      <c r="G277" s="92"/>
      <c r="H277" s="119"/>
      <c r="I277" s="119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119"/>
      <c r="U277" s="119"/>
      <c r="V277" s="119"/>
      <c r="W277" s="119"/>
      <c r="X277" s="119"/>
      <c r="Y277" s="23"/>
      <c r="Z277" s="119"/>
      <c r="AA277" s="337"/>
      <c r="AB277" s="115"/>
      <c r="AC277" s="102"/>
      <c r="AD277" s="4"/>
      <c r="AE277" s="103"/>
      <c r="AF277" s="104"/>
      <c r="AG277" s="105"/>
      <c r="AH277" s="106"/>
      <c r="AI277" s="109"/>
      <c r="AJ277" s="111"/>
      <c r="AK277" s="338"/>
      <c r="AL277" s="339"/>
      <c r="AM277" s="340"/>
      <c r="AN277" s="101"/>
      <c r="AO277" s="445"/>
      <c r="AP277" s="101"/>
      <c r="AQ277" s="115"/>
      <c r="AR277" s="341"/>
      <c r="AS277" s="115"/>
      <c r="AT277" s="341"/>
      <c r="AU277" s="115"/>
      <c r="AV277" s="341"/>
      <c r="AW277" s="115"/>
      <c r="AX277" s="341"/>
      <c r="AY277" s="119"/>
      <c r="CC277" s="119"/>
    </row>
    <row r="278" ht="21.0" customHeight="1">
      <c r="A278" s="119"/>
      <c r="B278" s="90"/>
      <c r="C278" s="119"/>
      <c r="D278" s="332"/>
      <c r="E278" s="90"/>
      <c r="F278" s="92"/>
      <c r="G278" s="92"/>
      <c r="H278" s="119"/>
      <c r="I278" s="119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119"/>
      <c r="U278" s="119"/>
      <c r="V278" s="119"/>
      <c r="W278" s="119"/>
      <c r="X278" s="119"/>
      <c r="Y278" s="23"/>
      <c r="Z278" s="119"/>
      <c r="AA278" s="337"/>
      <c r="AB278" s="115"/>
      <c r="AC278" s="102"/>
      <c r="AD278" s="4"/>
      <c r="AE278" s="103"/>
      <c r="AF278" s="104"/>
      <c r="AG278" s="105"/>
      <c r="AH278" s="106"/>
      <c r="AI278" s="109"/>
      <c r="AJ278" s="111"/>
      <c r="AK278" s="338"/>
      <c r="AL278" s="339"/>
      <c r="AM278" s="340"/>
      <c r="AN278" s="101"/>
      <c r="AO278" s="445"/>
      <c r="AP278" s="101"/>
      <c r="AQ278" s="115"/>
      <c r="AR278" s="341"/>
      <c r="AS278" s="115"/>
      <c r="AT278" s="341"/>
      <c r="AU278" s="115"/>
      <c r="AV278" s="341"/>
      <c r="AW278" s="115"/>
      <c r="AX278" s="341"/>
      <c r="AY278" s="119"/>
      <c r="CC278" s="119"/>
    </row>
    <row r="279" ht="21.0" customHeight="1">
      <c r="A279" s="119"/>
      <c r="B279" s="90"/>
      <c r="C279" s="119"/>
      <c r="D279" s="332"/>
      <c r="E279" s="90"/>
      <c r="F279" s="92"/>
      <c r="G279" s="92"/>
      <c r="H279" s="119"/>
      <c r="I279" s="119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119"/>
      <c r="U279" s="119"/>
      <c r="V279" s="119"/>
      <c r="W279" s="119"/>
      <c r="X279" s="119"/>
      <c r="Y279" s="23"/>
      <c r="Z279" s="119"/>
      <c r="AA279" s="337"/>
      <c r="AB279" s="115"/>
      <c r="AC279" s="102"/>
      <c r="AD279" s="4"/>
      <c r="AE279" s="103"/>
      <c r="AF279" s="104"/>
      <c r="AG279" s="105"/>
      <c r="AH279" s="106"/>
      <c r="AI279" s="109"/>
      <c r="AJ279" s="111"/>
      <c r="AK279" s="338"/>
      <c r="AL279" s="339"/>
      <c r="AM279" s="340"/>
      <c r="AN279" s="101"/>
      <c r="AO279" s="445"/>
      <c r="AP279" s="101"/>
      <c r="AQ279" s="115"/>
      <c r="AR279" s="341"/>
      <c r="AS279" s="115"/>
      <c r="AT279" s="341"/>
      <c r="AU279" s="115"/>
      <c r="AV279" s="341"/>
      <c r="AW279" s="115"/>
      <c r="AX279" s="341"/>
      <c r="AY279" s="119"/>
      <c r="CC279" s="119"/>
    </row>
    <row r="280" ht="21.0" customHeight="1">
      <c r="A280" s="119"/>
      <c r="B280" s="90"/>
      <c r="C280" s="119"/>
      <c r="D280" s="332"/>
      <c r="E280" s="90"/>
      <c r="F280" s="92"/>
      <c r="G280" s="92"/>
      <c r="H280" s="119"/>
      <c r="I280" s="119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119"/>
      <c r="U280" s="119"/>
      <c r="V280" s="119"/>
      <c r="W280" s="119"/>
      <c r="X280" s="119"/>
      <c r="Y280" s="23"/>
      <c r="Z280" s="119"/>
      <c r="AA280" s="337"/>
      <c r="AB280" s="115"/>
      <c r="AC280" s="102"/>
      <c r="AD280" s="4"/>
      <c r="AE280" s="103"/>
      <c r="AF280" s="104"/>
      <c r="AG280" s="105"/>
      <c r="AH280" s="106"/>
      <c r="AI280" s="109"/>
      <c r="AJ280" s="111"/>
      <c r="AK280" s="338"/>
      <c r="AL280" s="339"/>
      <c r="AM280" s="340"/>
      <c r="AN280" s="101"/>
      <c r="AO280" s="445"/>
      <c r="AP280" s="101"/>
      <c r="AQ280" s="115"/>
      <c r="AR280" s="341"/>
      <c r="AS280" s="115"/>
      <c r="AT280" s="341"/>
      <c r="AU280" s="115"/>
      <c r="AV280" s="341"/>
      <c r="AW280" s="115"/>
      <c r="AX280" s="341"/>
      <c r="AY280" s="119"/>
      <c r="CC280" s="119"/>
    </row>
    <row r="281" ht="21.0" customHeight="1">
      <c r="A281" s="119"/>
      <c r="B281" s="90"/>
      <c r="C281" s="119"/>
      <c r="D281" s="332"/>
      <c r="E281" s="90"/>
      <c r="F281" s="92"/>
      <c r="G281" s="92"/>
      <c r="H281" s="119"/>
      <c r="I281" s="119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119"/>
      <c r="U281" s="119"/>
      <c r="V281" s="119"/>
      <c r="W281" s="119"/>
      <c r="X281" s="119"/>
      <c r="Y281" s="23"/>
      <c r="Z281" s="119"/>
      <c r="AA281" s="337"/>
      <c r="AB281" s="115"/>
      <c r="AC281" s="102"/>
      <c r="AD281" s="4"/>
      <c r="AE281" s="103"/>
      <c r="AF281" s="104"/>
      <c r="AG281" s="105"/>
      <c r="AH281" s="106"/>
      <c r="AI281" s="109"/>
      <c r="AJ281" s="111"/>
      <c r="AK281" s="338"/>
      <c r="AL281" s="339"/>
      <c r="AM281" s="340"/>
      <c r="AN281" s="101"/>
      <c r="AO281" s="445"/>
      <c r="AP281" s="101"/>
      <c r="AQ281" s="115"/>
      <c r="AR281" s="341"/>
      <c r="AS281" s="115"/>
      <c r="AT281" s="341"/>
      <c r="AU281" s="115"/>
      <c r="AV281" s="341"/>
      <c r="AW281" s="115"/>
      <c r="AX281" s="341"/>
      <c r="AY281" s="119"/>
      <c r="CC281" s="119"/>
    </row>
    <row r="282" ht="21.0" customHeight="1">
      <c r="A282" s="119"/>
      <c r="B282" s="90"/>
      <c r="C282" s="119"/>
      <c r="D282" s="332"/>
      <c r="E282" s="90"/>
      <c r="F282" s="92"/>
      <c r="G282" s="92"/>
      <c r="H282" s="119"/>
      <c r="I282" s="119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119"/>
      <c r="U282" s="119"/>
      <c r="V282" s="119"/>
      <c r="W282" s="119"/>
      <c r="X282" s="119"/>
      <c r="Y282" s="23"/>
      <c r="Z282" s="119"/>
      <c r="AA282" s="337"/>
      <c r="AB282" s="115"/>
      <c r="AC282" s="102"/>
      <c r="AD282" s="4"/>
      <c r="AE282" s="103"/>
      <c r="AF282" s="104"/>
      <c r="AG282" s="105"/>
      <c r="AH282" s="106"/>
      <c r="AI282" s="109"/>
      <c r="AJ282" s="111"/>
      <c r="AK282" s="338"/>
      <c r="AL282" s="339"/>
      <c r="AM282" s="340"/>
      <c r="AN282" s="101"/>
      <c r="AO282" s="445"/>
      <c r="AP282" s="101"/>
      <c r="AQ282" s="115"/>
      <c r="AR282" s="341"/>
      <c r="AS282" s="115"/>
      <c r="AT282" s="341"/>
      <c r="AU282" s="115"/>
      <c r="AV282" s="341"/>
      <c r="AW282" s="115"/>
      <c r="AX282" s="341"/>
      <c r="AY282" s="119"/>
      <c r="CC282" s="119"/>
    </row>
    <row r="283" ht="21.0" customHeight="1">
      <c r="A283" s="119"/>
      <c r="B283" s="90"/>
      <c r="C283" s="119"/>
      <c r="D283" s="332"/>
      <c r="E283" s="90"/>
      <c r="F283" s="92"/>
      <c r="G283" s="92"/>
      <c r="H283" s="119"/>
      <c r="I283" s="119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119"/>
      <c r="U283" s="119"/>
      <c r="V283" s="119"/>
      <c r="W283" s="119"/>
      <c r="X283" s="119"/>
      <c r="Y283" s="23"/>
      <c r="Z283" s="119"/>
      <c r="AA283" s="337"/>
      <c r="AB283" s="115"/>
      <c r="AC283" s="102"/>
      <c r="AD283" s="4"/>
      <c r="AE283" s="103"/>
      <c r="AF283" s="104"/>
      <c r="AG283" s="105"/>
      <c r="AH283" s="106"/>
      <c r="AI283" s="109"/>
      <c r="AJ283" s="111"/>
      <c r="AK283" s="338"/>
      <c r="AL283" s="339"/>
      <c r="AM283" s="340"/>
      <c r="AN283" s="101"/>
      <c r="AO283" s="445"/>
      <c r="AP283" s="101"/>
      <c r="AQ283" s="115"/>
      <c r="AR283" s="341"/>
      <c r="AS283" s="115"/>
      <c r="AT283" s="341"/>
      <c r="AU283" s="115"/>
      <c r="AV283" s="341"/>
      <c r="AW283" s="115"/>
      <c r="AX283" s="341"/>
      <c r="AY283" s="119"/>
      <c r="CC283" s="119"/>
    </row>
    <row r="284" ht="21.0" customHeight="1">
      <c r="A284" s="119"/>
      <c r="B284" s="90"/>
      <c r="C284" s="119"/>
      <c r="D284" s="332"/>
      <c r="E284" s="90"/>
      <c r="F284" s="92"/>
      <c r="G284" s="92"/>
      <c r="H284" s="119"/>
      <c r="I284" s="119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119"/>
      <c r="U284" s="119"/>
      <c r="V284" s="119"/>
      <c r="W284" s="119"/>
      <c r="X284" s="119"/>
      <c r="Y284" s="23"/>
      <c r="Z284" s="119"/>
      <c r="AA284" s="337"/>
      <c r="AB284" s="115"/>
      <c r="AC284" s="102"/>
      <c r="AD284" s="4"/>
      <c r="AE284" s="103"/>
      <c r="AF284" s="104"/>
      <c r="AG284" s="105"/>
      <c r="AH284" s="106"/>
      <c r="AI284" s="109"/>
      <c r="AJ284" s="111"/>
      <c r="AK284" s="338"/>
      <c r="AL284" s="339"/>
      <c r="AM284" s="340"/>
      <c r="AN284" s="101"/>
      <c r="AO284" s="445"/>
      <c r="AP284" s="101"/>
      <c r="AQ284" s="115"/>
      <c r="AR284" s="341"/>
      <c r="AS284" s="115"/>
      <c r="AT284" s="341"/>
      <c r="AU284" s="115"/>
      <c r="AV284" s="341"/>
      <c r="AW284" s="115"/>
      <c r="AX284" s="341"/>
      <c r="AY284" s="119"/>
      <c r="CC284" s="119"/>
    </row>
    <row r="285" ht="21.0" customHeight="1">
      <c r="A285" s="119"/>
      <c r="B285" s="90"/>
      <c r="C285" s="119"/>
      <c r="D285" s="332"/>
      <c r="E285" s="90"/>
      <c r="F285" s="92"/>
      <c r="G285" s="92"/>
      <c r="H285" s="119"/>
      <c r="I285" s="119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119"/>
      <c r="U285" s="119"/>
      <c r="V285" s="119"/>
      <c r="W285" s="119"/>
      <c r="X285" s="119"/>
      <c r="Y285" s="23"/>
      <c r="Z285" s="119"/>
      <c r="AA285" s="337"/>
      <c r="AB285" s="115"/>
      <c r="AC285" s="102"/>
      <c r="AD285" s="4"/>
      <c r="AE285" s="103"/>
      <c r="AF285" s="104"/>
      <c r="AG285" s="105"/>
      <c r="AH285" s="106"/>
      <c r="AI285" s="109"/>
      <c r="AJ285" s="111"/>
      <c r="AK285" s="338"/>
      <c r="AL285" s="339"/>
      <c r="AM285" s="340"/>
      <c r="AN285" s="101"/>
      <c r="AO285" s="445"/>
      <c r="AP285" s="101"/>
      <c r="AQ285" s="115"/>
      <c r="AR285" s="341"/>
      <c r="AS285" s="115"/>
      <c r="AT285" s="341"/>
      <c r="AU285" s="115"/>
      <c r="AV285" s="341"/>
      <c r="AW285" s="115"/>
      <c r="AX285" s="341"/>
      <c r="AY285" s="119"/>
      <c r="CC285" s="119"/>
    </row>
    <row r="286" ht="21.0" customHeight="1">
      <c r="A286" s="119"/>
      <c r="B286" s="90"/>
      <c r="C286" s="119"/>
      <c r="D286" s="332"/>
      <c r="E286" s="90"/>
      <c r="F286" s="92"/>
      <c r="G286" s="92"/>
      <c r="H286" s="119"/>
      <c r="I286" s="119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119"/>
      <c r="U286" s="119"/>
      <c r="V286" s="119"/>
      <c r="W286" s="119"/>
      <c r="X286" s="119"/>
      <c r="Y286" s="23"/>
      <c r="Z286" s="119"/>
      <c r="AA286" s="337"/>
      <c r="AB286" s="115"/>
      <c r="AC286" s="102"/>
      <c r="AD286" s="4"/>
      <c r="AE286" s="103"/>
      <c r="AF286" s="104"/>
      <c r="AG286" s="105"/>
      <c r="AH286" s="106"/>
      <c r="AI286" s="109"/>
      <c r="AJ286" s="111"/>
      <c r="AK286" s="338"/>
      <c r="AL286" s="339"/>
      <c r="AM286" s="340"/>
      <c r="AN286" s="101"/>
      <c r="AO286" s="445"/>
      <c r="AP286" s="101"/>
      <c r="AQ286" s="115"/>
      <c r="AR286" s="341"/>
      <c r="AS286" s="115"/>
      <c r="AT286" s="341"/>
      <c r="AU286" s="115"/>
      <c r="AV286" s="341"/>
      <c r="AW286" s="115"/>
      <c r="AX286" s="341"/>
      <c r="AY286" s="119"/>
      <c r="CC286" s="119"/>
    </row>
    <row r="287" ht="21.0" customHeight="1">
      <c r="A287" s="119"/>
      <c r="B287" s="90"/>
      <c r="C287" s="119"/>
      <c r="D287" s="332"/>
      <c r="E287" s="90"/>
      <c r="F287" s="92"/>
      <c r="G287" s="92"/>
      <c r="H287" s="119"/>
      <c r="I287" s="119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119"/>
      <c r="U287" s="119"/>
      <c r="V287" s="119"/>
      <c r="W287" s="119"/>
      <c r="X287" s="119"/>
      <c r="Y287" s="23"/>
      <c r="Z287" s="119"/>
      <c r="AA287" s="337"/>
      <c r="AB287" s="115"/>
      <c r="AC287" s="102"/>
      <c r="AD287" s="4"/>
      <c r="AE287" s="103"/>
      <c r="AF287" s="104"/>
      <c r="AG287" s="105"/>
      <c r="AH287" s="106"/>
      <c r="AI287" s="109"/>
      <c r="AJ287" s="111"/>
      <c r="AK287" s="338"/>
      <c r="AL287" s="339"/>
      <c r="AM287" s="340"/>
      <c r="AN287" s="101"/>
      <c r="AO287" s="445"/>
      <c r="AP287" s="101"/>
      <c r="AQ287" s="115"/>
      <c r="AR287" s="341"/>
      <c r="AS287" s="115"/>
      <c r="AT287" s="341"/>
      <c r="AU287" s="115"/>
      <c r="AV287" s="341"/>
      <c r="AW287" s="115"/>
      <c r="AX287" s="341"/>
      <c r="AY287" s="119"/>
      <c r="CC287" s="119"/>
    </row>
    <row r="288" ht="21.0" customHeight="1">
      <c r="A288" s="119"/>
      <c r="B288" s="90"/>
      <c r="C288" s="119"/>
      <c r="D288" s="332"/>
      <c r="E288" s="90"/>
      <c r="F288" s="92"/>
      <c r="G288" s="92"/>
      <c r="H288" s="119"/>
      <c r="I288" s="119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119"/>
      <c r="U288" s="119"/>
      <c r="V288" s="119"/>
      <c r="W288" s="119"/>
      <c r="X288" s="119"/>
      <c r="Y288" s="23"/>
      <c r="Z288" s="119"/>
      <c r="AA288" s="337"/>
      <c r="AB288" s="115"/>
      <c r="AC288" s="102"/>
      <c r="AD288" s="4"/>
      <c r="AE288" s="103"/>
      <c r="AF288" s="104"/>
      <c r="AG288" s="105"/>
      <c r="AH288" s="106"/>
      <c r="AI288" s="109"/>
      <c r="AJ288" s="111"/>
      <c r="AK288" s="338"/>
      <c r="AL288" s="339"/>
      <c r="AM288" s="340"/>
      <c r="AN288" s="101"/>
      <c r="AO288" s="445"/>
      <c r="AP288" s="101"/>
      <c r="AQ288" s="115"/>
      <c r="AR288" s="341"/>
      <c r="AS288" s="115"/>
      <c r="AT288" s="341"/>
      <c r="AU288" s="115"/>
      <c r="AV288" s="341"/>
      <c r="AW288" s="115"/>
      <c r="AX288" s="341"/>
      <c r="AY288" s="119"/>
      <c r="CC288" s="119"/>
    </row>
    <row r="289" ht="21.0" customHeight="1">
      <c r="A289" s="119"/>
      <c r="B289" s="90"/>
      <c r="C289" s="119"/>
      <c r="D289" s="332"/>
      <c r="E289" s="90"/>
      <c r="F289" s="92"/>
      <c r="G289" s="92"/>
      <c r="H289" s="119"/>
      <c r="I289" s="119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119"/>
      <c r="U289" s="119"/>
      <c r="V289" s="119"/>
      <c r="W289" s="119"/>
      <c r="X289" s="119"/>
      <c r="Y289" s="23"/>
      <c r="Z289" s="119"/>
      <c r="AA289" s="337"/>
      <c r="AB289" s="115"/>
      <c r="AC289" s="102"/>
      <c r="AD289" s="4"/>
      <c r="AE289" s="103"/>
      <c r="AF289" s="104"/>
      <c r="AG289" s="105"/>
      <c r="AH289" s="106"/>
      <c r="AI289" s="109"/>
      <c r="AJ289" s="111"/>
      <c r="AK289" s="338"/>
      <c r="AL289" s="339"/>
      <c r="AM289" s="340"/>
      <c r="AN289" s="101"/>
      <c r="AO289" s="445"/>
      <c r="AP289" s="101"/>
      <c r="AQ289" s="115"/>
      <c r="AR289" s="341"/>
      <c r="AS289" s="115"/>
      <c r="AT289" s="341"/>
      <c r="AU289" s="115"/>
      <c r="AV289" s="341"/>
      <c r="AW289" s="115"/>
      <c r="AX289" s="341"/>
      <c r="AY289" s="119"/>
      <c r="CC289" s="119"/>
    </row>
    <row r="290" ht="21.0" customHeight="1">
      <c r="A290" s="119"/>
      <c r="B290" s="90"/>
      <c r="C290" s="119"/>
      <c r="D290" s="332"/>
      <c r="E290" s="90"/>
      <c r="F290" s="92"/>
      <c r="G290" s="92"/>
      <c r="H290" s="119"/>
      <c r="I290" s="119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119"/>
      <c r="U290" s="119"/>
      <c r="V290" s="119"/>
      <c r="W290" s="119"/>
      <c r="X290" s="119"/>
      <c r="Y290" s="23"/>
      <c r="Z290" s="119"/>
      <c r="AA290" s="337"/>
      <c r="AB290" s="115"/>
      <c r="AC290" s="102"/>
      <c r="AD290" s="4"/>
      <c r="AE290" s="103"/>
      <c r="AF290" s="104"/>
      <c r="AG290" s="105"/>
      <c r="AH290" s="106"/>
      <c r="AI290" s="109"/>
      <c r="AJ290" s="111"/>
      <c r="AK290" s="338"/>
      <c r="AL290" s="339"/>
      <c r="AM290" s="340"/>
      <c r="AN290" s="101"/>
      <c r="AO290" s="445"/>
      <c r="AP290" s="101"/>
      <c r="AQ290" s="115"/>
      <c r="AR290" s="341"/>
      <c r="AS290" s="115"/>
      <c r="AT290" s="341"/>
      <c r="AU290" s="115"/>
      <c r="AV290" s="341"/>
      <c r="AW290" s="115"/>
      <c r="AX290" s="341"/>
      <c r="AY290" s="119"/>
      <c r="CC290" s="119"/>
    </row>
    <row r="291" ht="21.0" customHeight="1">
      <c r="A291" s="119"/>
      <c r="B291" s="90"/>
      <c r="C291" s="119"/>
      <c r="D291" s="332"/>
      <c r="E291" s="90"/>
      <c r="F291" s="92"/>
      <c r="G291" s="92"/>
      <c r="H291" s="119"/>
      <c r="I291" s="119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119"/>
      <c r="U291" s="119"/>
      <c r="V291" s="119"/>
      <c r="W291" s="119"/>
      <c r="X291" s="119"/>
      <c r="Y291" s="23"/>
      <c r="Z291" s="119"/>
      <c r="AA291" s="337"/>
      <c r="AB291" s="115"/>
      <c r="AC291" s="102"/>
      <c r="AD291" s="4"/>
      <c r="AE291" s="103"/>
      <c r="AF291" s="104"/>
      <c r="AG291" s="105"/>
      <c r="AH291" s="106"/>
      <c r="AI291" s="109"/>
      <c r="AJ291" s="111"/>
      <c r="AK291" s="338"/>
      <c r="AL291" s="339"/>
      <c r="AM291" s="340"/>
      <c r="AN291" s="101"/>
      <c r="AO291" s="445"/>
      <c r="AP291" s="101"/>
      <c r="AQ291" s="115"/>
      <c r="AR291" s="341"/>
      <c r="AS291" s="115"/>
      <c r="AT291" s="341"/>
      <c r="AU291" s="115"/>
      <c r="AV291" s="341"/>
      <c r="AW291" s="115"/>
      <c r="AX291" s="341"/>
      <c r="AY291" s="119"/>
      <c r="CC291" s="119"/>
    </row>
    <row r="292" ht="21.0" customHeight="1">
      <c r="A292" s="119"/>
      <c r="B292" s="90"/>
      <c r="C292" s="119"/>
      <c r="D292" s="332"/>
      <c r="E292" s="90"/>
      <c r="F292" s="92"/>
      <c r="G292" s="92"/>
      <c r="H292" s="119"/>
      <c r="I292" s="119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119"/>
      <c r="U292" s="119"/>
      <c r="V292" s="119"/>
      <c r="W292" s="119"/>
      <c r="X292" s="119"/>
      <c r="Y292" s="23"/>
      <c r="Z292" s="119"/>
      <c r="AA292" s="337"/>
      <c r="AB292" s="115"/>
      <c r="AC292" s="102"/>
      <c r="AD292" s="4"/>
      <c r="AE292" s="103"/>
      <c r="AF292" s="104"/>
      <c r="AG292" s="105"/>
      <c r="AH292" s="106"/>
      <c r="AI292" s="109"/>
      <c r="AJ292" s="111"/>
      <c r="AK292" s="338"/>
      <c r="AL292" s="339"/>
      <c r="AM292" s="340"/>
      <c r="AN292" s="101"/>
      <c r="AO292" s="445"/>
      <c r="AP292" s="101"/>
      <c r="AQ292" s="115"/>
      <c r="AR292" s="341"/>
      <c r="AS292" s="115"/>
      <c r="AT292" s="341"/>
      <c r="AU292" s="115"/>
      <c r="AV292" s="341"/>
      <c r="AW292" s="115"/>
      <c r="AX292" s="341"/>
      <c r="AY292" s="119"/>
      <c r="CC292" s="119"/>
    </row>
    <row r="293" ht="21.0" customHeight="1">
      <c r="A293" s="119"/>
      <c r="B293" s="90"/>
      <c r="C293" s="119"/>
      <c r="D293" s="332"/>
      <c r="E293" s="90"/>
      <c r="F293" s="92"/>
      <c r="G293" s="92"/>
      <c r="H293" s="119"/>
      <c r="I293" s="119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119"/>
      <c r="U293" s="119"/>
      <c r="V293" s="119"/>
      <c r="W293" s="119"/>
      <c r="X293" s="119"/>
      <c r="Y293" s="23"/>
      <c r="Z293" s="119"/>
      <c r="AA293" s="337"/>
      <c r="AB293" s="115"/>
      <c r="AC293" s="102"/>
      <c r="AD293" s="4"/>
      <c r="AE293" s="103"/>
      <c r="AF293" s="104"/>
      <c r="AG293" s="105"/>
      <c r="AH293" s="106"/>
      <c r="AI293" s="109"/>
      <c r="AJ293" s="111"/>
      <c r="AK293" s="338"/>
      <c r="AL293" s="339"/>
      <c r="AM293" s="340"/>
      <c r="AN293" s="101"/>
      <c r="AO293" s="445"/>
      <c r="AP293" s="101"/>
      <c r="AQ293" s="115"/>
      <c r="AR293" s="341"/>
      <c r="AS293" s="115"/>
      <c r="AT293" s="341"/>
      <c r="AU293" s="115"/>
      <c r="AV293" s="341"/>
      <c r="AW293" s="115"/>
      <c r="AX293" s="341"/>
      <c r="AY293" s="119"/>
      <c r="CC293" s="119"/>
    </row>
    <row r="294" ht="21.0" customHeight="1">
      <c r="A294" s="119"/>
      <c r="B294" s="90"/>
      <c r="C294" s="119"/>
      <c r="D294" s="332"/>
      <c r="E294" s="90"/>
      <c r="F294" s="92"/>
      <c r="G294" s="92"/>
      <c r="H294" s="119"/>
      <c r="I294" s="119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119"/>
      <c r="U294" s="119"/>
      <c r="V294" s="119"/>
      <c r="W294" s="119"/>
      <c r="X294" s="119"/>
      <c r="Y294" s="23"/>
      <c r="Z294" s="119"/>
      <c r="AA294" s="337"/>
      <c r="AB294" s="115"/>
      <c r="AC294" s="102"/>
      <c r="AD294" s="4"/>
      <c r="AE294" s="103"/>
      <c r="AF294" s="104"/>
      <c r="AG294" s="105"/>
      <c r="AH294" s="106"/>
      <c r="AI294" s="109"/>
      <c r="AJ294" s="111"/>
      <c r="AK294" s="338"/>
      <c r="AL294" s="339"/>
      <c r="AM294" s="340"/>
      <c r="AN294" s="101"/>
      <c r="AO294" s="445"/>
      <c r="AP294" s="101"/>
      <c r="AQ294" s="115"/>
      <c r="AR294" s="341"/>
      <c r="AS294" s="115"/>
      <c r="AT294" s="341"/>
      <c r="AU294" s="115"/>
      <c r="AV294" s="341"/>
      <c r="AW294" s="115"/>
      <c r="AX294" s="341"/>
      <c r="AY294" s="119"/>
      <c r="CC294" s="119"/>
    </row>
    <row r="295" ht="21.0" customHeight="1">
      <c r="A295" s="119"/>
      <c r="B295" s="90"/>
      <c r="C295" s="119"/>
      <c r="D295" s="332"/>
      <c r="E295" s="90"/>
      <c r="F295" s="92"/>
      <c r="G295" s="92"/>
      <c r="H295" s="119"/>
      <c r="I295" s="119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119"/>
      <c r="U295" s="119"/>
      <c r="V295" s="119"/>
      <c r="W295" s="119"/>
      <c r="X295" s="119"/>
      <c r="Y295" s="23"/>
      <c r="Z295" s="119"/>
      <c r="AA295" s="337"/>
      <c r="AB295" s="115"/>
      <c r="AC295" s="102"/>
      <c r="AD295" s="4"/>
      <c r="AE295" s="103"/>
      <c r="AF295" s="104"/>
      <c r="AG295" s="105"/>
      <c r="AH295" s="106"/>
      <c r="AI295" s="109"/>
      <c r="AJ295" s="111"/>
      <c r="AK295" s="338"/>
      <c r="AL295" s="339"/>
      <c r="AM295" s="340"/>
      <c r="AN295" s="101"/>
      <c r="AO295" s="445"/>
      <c r="AP295" s="101"/>
      <c r="AQ295" s="115"/>
      <c r="AR295" s="341"/>
      <c r="AS295" s="115"/>
      <c r="AT295" s="341"/>
      <c r="AU295" s="115"/>
      <c r="AV295" s="341"/>
      <c r="AW295" s="115"/>
      <c r="AX295" s="341"/>
      <c r="AY295" s="119"/>
      <c r="CC295" s="119"/>
    </row>
    <row r="296" ht="21.0" customHeight="1">
      <c r="A296" s="119"/>
      <c r="B296" s="90"/>
      <c r="C296" s="119"/>
      <c r="D296" s="332"/>
      <c r="E296" s="90"/>
      <c r="F296" s="92"/>
      <c r="G296" s="92"/>
      <c r="H296" s="119"/>
      <c r="I296" s="119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119"/>
      <c r="U296" s="119"/>
      <c r="V296" s="119"/>
      <c r="W296" s="119"/>
      <c r="X296" s="119"/>
      <c r="Y296" s="23"/>
      <c r="Z296" s="119"/>
      <c r="AA296" s="337"/>
      <c r="AB296" s="115"/>
      <c r="AC296" s="102"/>
      <c r="AD296" s="4"/>
      <c r="AE296" s="103"/>
      <c r="AF296" s="104"/>
      <c r="AG296" s="105"/>
      <c r="AH296" s="106"/>
      <c r="AI296" s="109"/>
      <c r="AJ296" s="111"/>
      <c r="AK296" s="338"/>
      <c r="AL296" s="339"/>
      <c r="AM296" s="340"/>
      <c r="AN296" s="101"/>
      <c r="AO296" s="445"/>
      <c r="AP296" s="101"/>
      <c r="AQ296" s="115"/>
      <c r="AR296" s="341"/>
      <c r="AS296" s="115"/>
      <c r="AT296" s="341"/>
      <c r="AU296" s="115"/>
      <c r="AV296" s="341"/>
      <c r="AW296" s="115"/>
      <c r="AX296" s="341"/>
      <c r="AY296" s="119"/>
      <c r="CC296" s="119"/>
    </row>
    <row r="297" ht="21.0" customHeight="1">
      <c r="A297" s="119"/>
      <c r="B297" s="90"/>
      <c r="C297" s="119"/>
      <c r="D297" s="332"/>
      <c r="E297" s="90"/>
      <c r="F297" s="92"/>
      <c r="G297" s="92"/>
      <c r="H297" s="119"/>
      <c r="I297" s="119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119"/>
      <c r="U297" s="119"/>
      <c r="V297" s="119"/>
      <c r="W297" s="119"/>
      <c r="X297" s="119"/>
      <c r="Y297" s="23"/>
      <c r="Z297" s="119"/>
      <c r="AA297" s="337"/>
      <c r="AB297" s="115"/>
      <c r="AC297" s="102"/>
      <c r="AD297" s="4"/>
      <c r="AE297" s="103"/>
      <c r="AF297" s="104"/>
      <c r="AG297" s="105"/>
      <c r="AH297" s="106"/>
      <c r="AI297" s="109"/>
      <c r="AJ297" s="111"/>
      <c r="AK297" s="338"/>
      <c r="AL297" s="339"/>
      <c r="AM297" s="340"/>
      <c r="AN297" s="101"/>
      <c r="AO297" s="445"/>
      <c r="AP297" s="101"/>
      <c r="AQ297" s="115"/>
      <c r="AR297" s="341"/>
      <c r="AS297" s="115"/>
      <c r="AT297" s="341"/>
      <c r="AU297" s="115"/>
      <c r="AV297" s="341"/>
      <c r="AW297" s="115"/>
      <c r="AX297" s="341"/>
      <c r="AY297" s="119"/>
      <c r="CC297" s="119"/>
    </row>
    <row r="298" ht="21.0" customHeight="1">
      <c r="A298" s="119"/>
      <c r="B298" s="90"/>
      <c r="C298" s="119"/>
      <c r="D298" s="332"/>
      <c r="E298" s="90"/>
      <c r="F298" s="92"/>
      <c r="G298" s="92"/>
      <c r="H298" s="119"/>
      <c r="I298" s="119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119"/>
      <c r="U298" s="119"/>
      <c r="V298" s="119"/>
      <c r="W298" s="119"/>
      <c r="X298" s="119"/>
      <c r="Y298" s="23"/>
      <c r="Z298" s="119"/>
      <c r="AA298" s="337"/>
      <c r="AB298" s="115"/>
      <c r="AC298" s="102"/>
      <c r="AD298" s="4"/>
      <c r="AE298" s="103"/>
      <c r="AF298" s="104"/>
      <c r="AG298" s="105"/>
      <c r="AH298" s="106"/>
      <c r="AI298" s="109"/>
      <c r="AJ298" s="111"/>
      <c r="AK298" s="338"/>
      <c r="AL298" s="339"/>
      <c r="AM298" s="340"/>
      <c r="AN298" s="101"/>
      <c r="AO298" s="445"/>
      <c r="AP298" s="101"/>
      <c r="AQ298" s="115"/>
      <c r="AR298" s="341"/>
      <c r="AS298" s="115"/>
      <c r="AT298" s="341"/>
      <c r="AU298" s="115"/>
      <c r="AV298" s="341"/>
      <c r="AW298" s="115"/>
      <c r="AX298" s="341"/>
      <c r="AY298" s="119"/>
      <c r="CC298" s="119"/>
    </row>
    <row r="299" ht="21.0" customHeight="1">
      <c r="A299" s="119"/>
      <c r="B299" s="90"/>
      <c r="C299" s="119"/>
      <c r="D299" s="332"/>
      <c r="E299" s="90"/>
      <c r="F299" s="92"/>
      <c r="G299" s="92"/>
      <c r="H299" s="119"/>
      <c r="I299" s="119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119"/>
      <c r="U299" s="119"/>
      <c r="V299" s="119"/>
      <c r="W299" s="119"/>
      <c r="X299" s="119"/>
      <c r="Y299" s="23"/>
      <c r="Z299" s="119"/>
      <c r="AA299" s="337"/>
      <c r="AB299" s="115"/>
      <c r="AC299" s="102"/>
      <c r="AD299" s="4"/>
      <c r="AE299" s="103"/>
      <c r="AF299" s="104"/>
      <c r="AG299" s="105"/>
      <c r="AH299" s="106"/>
      <c r="AI299" s="109"/>
      <c r="AJ299" s="111"/>
      <c r="AK299" s="338"/>
      <c r="AL299" s="339"/>
      <c r="AM299" s="340"/>
      <c r="AN299" s="101"/>
      <c r="AO299" s="445"/>
      <c r="AP299" s="101"/>
      <c r="AQ299" s="115"/>
      <c r="AR299" s="341"/>
      <c r="AS299" s="115"/>
      <c r="AT299" s="341"/>
      <c r="AU299" s="115"/>
      <c r="AV299" s="341"/>
      <c r="AW299" s="115"/>
      <c r="AX299" s="341"/>
      <c r="AY299" s="119"/>
      <c r="CC299" s="119"/>
    </row>
    <row r="300" ht="21.0" customHeight="1">
      <c r="A300" s="119"/>
      <c r="B300" s="90"/>
      <c r="C300" s="119"/>
      <c r="D300" s="332"/>
      <c r="E300" s="90"/>
      <c r="F300" s="92"/>
      <c r="G300" s="92"/>
      <c r="H300" s="119"/>
      <c r="I300" s="119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119"/>
      <c r="U300" s="119"/>
      <c r="V300" s="119"/>
      <c r="W300" s="119"/>
      <c r="X300" s="119"/>
      <c r="Y300" s="23"/>
      <c r="Z300" s="119"/>
      <c r="AA300" s="337"/>
      <c r="AB300" s="115"/>
      <c r="AC300" s="102"/>
      <c r="AD300" s="4"/>
      <c r="AE300" s="103"/>
      <c r="AF300" s="104"/>
      <c r="AG300" s="105"/>
      <c r="AH300" s="106"/>
      <c r="AI300" s="109"/>
      <c r="AJ300" s="111"/>
      <c r="AK300" s="338"/>
      <c r="AL300" s="339"/>
      <c r="AM300" s="340"/>
      <c r="AN300" s="101"/>
      <c r="AO300" s="445"/>
      <c r="AP300" s="101"/>
      <c r="AQ300" s="115"/>
      <c r="AR300" s="341"/>
      <c r="AS300" s="115"/>
      <c r="AT300" s="341"/>
      <c r="AU300" s="115"/>
      <c r="AV300" s="341"/>
      <c r="AW300" s="115"/>
      <c r="AX300" s="341"/>
      <c r="AY300" s="119"/>
      <c r="CC300" s="119"/>
    </row>
    <row r="301" ht="21.0" customHeight="1">
      <c r="A301" s="119"/>
      <c r="B301" s="90"/>
      <c r="C301" s="119"/>
      <c r="D301" s="332"/>
      <c r="E301" s="90"/>
      <c r="F301" s="92"/>
      <c r="G301" s="92"/>
      <c r="H301" s="119"/>
      <c r="I301" s="119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119"/>
      <c r="U301" s="119"/>
      <c r="V301" s="119"/>
      <c r="W301" s="119"/>
      <c r="X301" s="119"/>
      <c r="Y301" s="23"/>
      <c r="Z301" s="119"/>
      <c r="AA301" s="337"/>
      <c r="AB301" s="115"/>
      <c r="AC301" s="102"/>
      <c r="AD301" s="4"/>
      <c r="AE301" s="103"/>
      <c r="AF301" s="104"/>
      <c r="AG301" s="105"/>
      <c r="AH301" s="106"/>
      <c r="AI301" s="109"/>
      <c r="AJ301" s="111"/>
      <c r="AK301" s="338"/>
      <c r="AL301" s="339"/>
      <c r="AM301" s="340"/>
      <c r="AN301" s="101"/>
      <c r="AO301" s="445"/>
      <c r="AP301" s="101"/>
      <c r="AQ301" s="115"/>
      <c r="AR301" s="341"/>
      <c r="AS301" s="115"/>
      <c r="AT301" s="341"/>
      <c r="AU301" s="115"/>
      <c r="AV301" s="341"/>
      <c r="AW301" s="115"/>
      <c r="AX301" s="341"/>
      <c r="AY301" s="119"/>
      <c r="CC301" s="119"/>
    </row>
    <row r="302" ht="21.0" customHeight="1">
      <c r="A302" s="119"/>
      <c r="B302" s="90"/>
      <c r="C302" s="119"/>
      <c r="D302" s="332"/>
      <c r="E302" s="90"/>
      <c r="F302" s="92"/>
      <c r="G302" s="92"/>
      <c r="H302" s="119"/>
      <c r="I302" s="119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119"/>
      <c r="U302" s="119"/>
      <c r="V302" s="119"/>
      <c r="W302" s="119"/>
      <c r="X302" s="119"/>
      <c r="Y302" s="23"/>
      <c r="Z302" s="119"/>
      <c r="AA302" s="337"/>
      <c r="AB302" s="115"/>
      <c r="AC302" s="102"/>
      <c r="AD302" s="4"/>
      <c r="AE302" s="103"/>
      <c r="AF302" s="104"/>
      <c r="AG302" s="105"/>
      <c r="AH302" s="106"/>
      <c r="AI302" s="109"/>
      <c r="AJ302" s="111"/>
      <c r="AK302" s="338"/>
      <c r="AL302" s="339"/>
      <c r="AM302" s="340"/>
      <c r="AN302" s="101"/>
      <c r="AO302" s="445"/>
      <c r="AP302" s="101"/>
      <c r="AQ302" s="115"/>
      <c r="AR302" s="341"/>
      <c r="AS302" s="115"/>
      <c r="AT302" s="341"/>
      <c r="AU302" s="115"/>
      <c r="AV302" s="341"/>
      <c r="AW302" s="115"/>
      <c r="AX302" s="341"/>
      <c r="AY302" s="119"/>
      <c r="CC302" s="119"/>
    </row>
    <row r="303" ht="21.0" customHeight="1">
      <c r="A303" s="119"/>
      <c r="B303" s="90"/>
      <c r="C303" s="119"/>
      <c r="D303" s="332"/>
      <c r="E303" s="90"/>
      <c r="F303" s="92"/>
      <c r="G303" s="92"/>
      <c r="H303" s="119"/>
      <c r="I303" s="119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119"/>
      <c r="U303" s="119"/>
      <c r="V303" s="119"/>
      <c r="W303" s="119"/>
      <c r="X303" s="119"/>
      <c r="Y303" s="23"/>
      <c r="Z303" s="119"/>
      <c r="AA303" s="337"/>
      <c r="AB303" s="115"/>
      <c r="AC303" s="102"/>
      <c r="AD303" s="4"/>
      <c r="AE303" s="103"/>
      <c r="AF303" s="104"/>
      <c r="AG303" s="105"/>
      <c r="AH303" s="106"/>
      <c r="AI303" s="109"/>
      <c r="AJ303" s="111"/>
      <c r="AK303" s="338"/>
      <c r="AL303" s="339"/>
      <c r="AM303" s="340"/>
      <c r="AN303" s="101"/>
      <c r="AO303" s="445"/>
      <c r="AP303" s="101"/>
      <c r="AQ303" s="115"/>
      <c r="AR303" s="341"/>
      <c r="AS303" s="115"/>
      <c r="AT303" s="341"/>
      <c r="AU303" s="115"/>
      <c r="AV303" s="341"/>
      <c r="AW303" s="115"/>
      <c r="AX303" s="341"/>
      <c r="AY303" s="119"/>
      <c r="CC303" s="119"/>
    </row>
    <row r="304" ht="21.0" customHeight="1">
      <c r="A304" s="119"/>
      <c r="B304" s="90"/>
      <c r="C304" s="119"/>
      <c r="D304" s="332"/>
      <c r="E304" s="90"/>
      <c r="F304" s="92"/>
      <c r="G304" s="92"/>
      <c r="H304" s="119"/>
      <c r="I304" s="119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119"/>
      <c r="U304" s="119"/>
      <c r="V304" s="119"/>
      <c r="W304" s="119"/>
      <c r="X304" s="119"/>
      <c r="Y304" s="23"/>
      <c r="Z304" s="119"/>
      <c r="AA304" s="337"/>
      <c r="AB304" s="115"/>
      <c r="AC304" s="102"/>
      <c r="AD304" s="4"/>
      <c r="AE304" s="103"/>
      <c r="AF304" s="104"/>
      <c r="AG304" s="105"/>
      <c r="AH304" s="106"/>
      <c r="AI304" s="109"/>
      <c r="AJ304" s="111"/>
      <c r="AK304" s="338"/>
      <c r="AL304" s="339"/>
      <c r="AM304" s="340"/>
      <c r="AN304" s="101"/>
      <c r="AO304" s="445"/>
      <c r="AP304" s="101"/>
      <c r="AQ304" s="115"/>
      <c r="AR304" s="341"/>
      <c r="AS304" s="115"/>
      <c r="AT304" s="341"/>
      <c r="AU304" s="115"/>
      <c r="AV304" s="341"/>
      <c r="AW304" s="115"/>
      <c r="AX304" s="341"/>
      <c r="AY304" s="119"/>
      <c r="CC304" s="119"/>
    </row>
    <row r="305" ht="21.0" customHeight="1">
      <c r="A305" s="119"/>
      <c r="B305" s="90"/>
      <c r="C305" s="119"/>
      <c r="D305" s="332"/>
      <c r="E305" s="90"/>
      <c r="F305" s="92"/>
      <c r="G305" s="92"/>
      <c r="H305" s="119"/>
      <c r="I305" s="119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119"/>
      <c r="U305" s="119"/>
      <c r="V305" s="119"/>
      <c r="W305" s="119"/>
      <c r="X305" s="119"/>
      <c r="Y305" s="23"/>
      <c r="Z305" s="119"/>
      <c r="AA305" s="337"/>
      <c r="AB305" s="115"/>
      <c r="AC305" s="102"/>
      <c r="AD305" s="4"/>
      <c r="AE305" s="103"/>
      <c r="AF305" s="104"/>
      <c r="AG305" s="105"/>
      <c r="AH305" s="106"/>
      <c r="AI305" s="109"/>
      <c r="AJ305" s="111"/>
      <c r="AK305" s="338"/>
      <c r="AL305" s="339"/>
      <c r="AM305" s="340"/>
      <c r="AN305" s="101"/>
      <c r="AO305" s="445"/>
      <c r="AP305" s="101"/>
      <c r="AQ305" s="115"/>
      <c r="AR305" s="341"/>
      <c r="AS305" s="115"/>
      <c r="AT305" s="341"/>
      <c r="AU305" s="115"/>
      <c r="AV305" s="341"/>
      <c r="AW305" s="115"/>
      <c r="AX305" s="341"/>
      <c r="AY305" s="119"/>
      <c r="CC305" s="119"/>
    </row>
    <row r="306" ht="21.0" customHeight="1">
      <c r="A306" s="119"/>
      <c r="B306" s="90"/>
      <c r="C306" s="119"/>
      <c r="D306" s="332"/>
      <c r="E306" s="90"/>
      <c r="F306" s="92"/>
      <c r="G306" s="92"/>
      <c r="H306" s="119"/>
      <c r="I306" s="119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119"/>
      <c r="U306" s="119"/>
      <c r="V306" s="119"/>
      <c r="W306" s="119"/>
      <c r="X306" s="119"/>
      <c r="Y306" s="23"/>
      <c r="Z306" s="119"/>
      <c r="AA306" s="337"/>
      <c r="AB306" s="115"/>
      <c r="AC306" s="102"/>
      <c r="AD306" s="4"/>
      <c r="AE306" s="103"/>
      <c r="AF306" s="104"/>
      <c r="AG306" s="105"/>
      <c r="AH306" s="106"/>
      <c r="AI306" s="109"/>
      <c r="AJ306" s="111"/>
      <c r="AK306" s="338"/>
      <c r="AL306" s="339"/>
      <c r="AM306" s="340"/>
      <c r="AN306" s="101"/>
      <c r="AO306" s="445"/>
      <c r="AP306" s="101"/>
      <c r="AQ306" s="115"/>
      <c r="AR306" s="341"/>
      <c r="AS306" s="115"/>
      <c r="AT306" s="341"/>
      <c r="AU306" s="115"/>
      <c r="AV306" s="341"/>
      <c r="AW306" s="115"/>
      <c r="AX306" s="341"/>
      <c r="AY306" s="119"/>
      <c r="CC306" s="119"/>
    </row>
    <row r="307" ht="21.0" customHeight="1">
      <c r="A307" s="119"/>
      <c r="B307" s="90"/>
      <c r="C307" s="119"/>
      <c r="D307" s="332"/>
      <c r="E307" s="90"/>
      <c r="F307" s="92"/>
      <c r="G307" s="92"/>
      <c r="H307" s="119"/>
      <c r="I307" s="119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119"/>
      <c r="U307" s="119"/>
      <c r="V307" s="119"/>
      <c r="W307" s="119"/>
      <c r="X307" s="119"/>
      <c r="Y307" s="23"/>
      <c r="Z307" s="119"/>
      <c r="AA307" s="337"/>
      <c r="AB307" s="115"/>
      <c r="AC307" s="102"/>
      <c r="AD307" s="4"/>
      <c r="AE307" s="103"/>
      <c r="AF307" s="104"/>
      <c r="AG307" s="105"/>
      <c r="AH307" s="106"/>
      <c r="AI307" s="109"/>
      <c r="AJ307" s="111"/>
      <c r="AK307" s="338"/>
      <c r="AL307" s="339"/>
      <c r="AM307" s="340"/>
      <c r="AN307" s="101"/>
      <c r="AO307" s="445"/>
      <c r="AP307" s="101"/>
      <c r="AQ307" s="115"/>
      <c r="AR307" s="341"/>
      <c r="AS307" s="115"/>
      <c r="AT307" s="341"/>
      <c r="AU307" s="115"/>
      <c r="AV307" s="341"/>
      <c r="AW307" s="115"/>
      <c r="AX307" s="341"/>
      <c r="AY307" s="119"/>
      <c r="CC307" s="119"/>
    </row>
    <row r="308" ht="21.0" customHeight="1">
      <c r="A308" s="119"/>
      <c r="B308" s="90"/>
      <c r="C308" s="119"/>
      <c r="D308" s="332"/>
      <c r="E308" s="90"/>
      <c r="F308" s="92"/>
      <c r="G308" s="92"/>
      <c r="H308" s="119"/>
      <c r="I308" s="119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119"/>
      <c r="U308" s="119"/>
      <c r="V308" s="119"/>
      <c r="W308" s="119"/>
      <c r="X308" s="119"/>
      <c r="Y308" s="23"/>
      <c r="Z308" s="119"/>
      <c r="AA308" s="337"/>
      <c r="AB308" s="115"/>
      <c r="AC308" s="102"/>
      <c r="AD308" s="4"/>
      <c r="AE308" s="103"/>
      <c r="AF308" s="104"/>
      <c r="AG308" s="105"/>
      <c r="AH308" s="106"/>
      <c r="AI308" s="109"/>
      <c r="AJ308" s="111"/>
      <c r="AK308" s="338"/>
      <c r="AL308" s="339"/>
      <c r="AM308" s="340"/>
      <c r="AN308" s="101"/>
      <c r="AO308" s="445"/>
      <c r="AP308" s="101"/>
      <c r="AQ308" s="115"/>
      <c r="AR308" s="341"/>
      <c r="AS308" s="115"/>
      <c r="AT308" s="341"/>
      <c r="AU308" s="115"/>
      <c r="AV308" s="341"/>
      <c r="AW308" s="115"/>
      <c r="AX308" s="341"/>
      <c r="AY308" s="119"/>
      <c r="CC308" s="119"/>
    </row>
    <row r="309" ht="21.0" customHeight="1">
      <c r="A309" s="119"/>
      <c r="B309" s="90"/>
      <c r="C309" s="119"/>
      <c r="D309" s="332"/>
      <c r="E309" s="90"/>
      <c r="F309" s="92"/>
      <c r="G309" s="92"/>
      <c r="H309" s="119"/>
      <c r="I309" s="119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119"/>
      <c r="U309" s="119"/>
      <c r="V309" s="119"/>
      <c r="W309" s="119"/>
      <c r="X309" s="119"/>
      <c r="Y309" s="23"/>
      <c r="Z309" s="119"/>
      <c r="AA309" s="337"/>
      <c r="AB309" s="115"/>
      <c r="AC309" s="102"/>
      <c r="AD309" s="4"/>
      <c r="AE309" s="103"/>
      <c r="AF309" s="104"/>
      <c r="AG309" s="105"/>
      <c r="AH309" s="106"/>
      <c r="AI309" s="109"/>
      <c r="AJ309" s="111"/>
      <c r="AK309" s="338"/>
      <c r="AL309" s="339"/>
      <c r="AM309" s="340"/>
      <c r="AN309" s="101"/>
      <c r="AO309" s="445"/>
      <c r="AP309" s="101"/>
      <c r="AQ309" s="115"/>
      <c r="AR309" s="341"/>
      <c r="AS309" s="115"/>
      <c r="AT309" s="341"/>
      <c r="AU309" s="115"/>
      <c r="AV309" s="341"/>
      <c r="AW309" s="115"/>
      <c r="AX309" s="341"/>
      <c r="AY309" s="119"/>
      <c r="CC309" s="119"/>
    </row>
    <row r="310" ht="21.0" customHeight="1">
      <c r="A310" s="119"/>
      <c r="B310" s="90"/>
      <c r="C310" s="119"/>
      <c r="D310" s="332"/>
      <c r="E310" s="90"/>
      <c r="F310" s="92"/>
      <c r="G310" s="92"/>
      <c r="H310" s="119"/>
      <c r="I310" s="119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119"/>
      <c r="U310" s="119"/>
      <c r="V310" s="119"/>
      <c r="W310" s="119"/>
      <c r="X310" s="119"/>
      <c r="Y310" s="23"/>
      <c r="Z310" s="119"/>
      <c r="AA310" s="337"/>
      <c r="AB310" s="115"/>
      <c r="AC310" s="102"/>
      <c r="AD310" s="4"/>
      <c r="AE310" s="103"/>
      <c r="AF310" s="104"/>
      <c r="AG310" s="105"/>
      <c r="AH310" s="106"/>
      <c r="AI310" s="109"/>
      <c r="AJ310" s="111"/>
      <c r="AK310" s="338"/>
      <c r="AL310" s="339"/>
      <c r="AM310" s="340"/>
      <c r="AN310" s="101"/>
      <c r="AO310" s="445"/>
      <c r="AP310" s="101"/>
      <c r="AQ310" s="115"/>
      <c r="AR310" s="341"/>
      <c r="AS310" s="115"/>
      <c r="AT310" s="341"/>
      <c r="AU310" s="115"/>
      <c r="AV310" s="341"/>
      <c r="AW310" s="115"/>
      <c r="AX310" s="341"/>
      <c r="AY310" s="119"/>
      <c r="CC310" s="119"/>
    </row>
    <row r="311" ht="21.0" customHeight="1">
      <c r="A311" s="119"/>
      <c r="B311" s="90"/>
      <c r="C311" s="119"/>
      <c r="D311" s="332"/>
      <c r="E311" s="90"/>
      <c r="F311" s="92"/>
      <c r="G311" s="92"/>
      <c r="H311" s="119"/>
      <c r="I311" s="119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119"/>
      <c r="U311" s="119"/>
      <c r="V311" s="119"/>
      <c r="W311" s="119"/>
      <c r="X311" s="119"/>
      <c r="Y311" s="23"/>
      <c r="Z311" s="119"/>
      <c r="AA311" s="337"/>
      <c r="AB311" s="115"/>
      <c r="AC311" s="102"/>
      <c r="AD311" s="4"/>
      <c r="AE311" s="103"/>
      <c r="AF311" s="104"/>
      <c r="AG311" s="105"/>
      <c r="AH311" s="106"/>
      <c r="AI311" s="109"/>
      <c r="AJ311" s="111"/>
      <c r="AK311" s="338"/>
      <c r="AL311" s="339"/>
      <c r="AM311" s="340"/>
      <c r="AN311" s="101"/>
      <c r="AO311" s="445"/>
      <c r="AP311" s="101"/>
      <c r="AQ311" s="115"/>
      <c r="AR311" s="341"/>
      <c r="AS311" s="115"/>
      <c r="AT311" s="341"/>
      <c r="AU311" s="115"/>
      <c r="AV311" s="341"/>
      <c r="AW311" s="115"/>
      <c r="AX311" s="341"/>
      <c r="AY311" s="119"/>
      <c r="CC311" s="119"/>
    </row>
    <row r="312" ht="21.0" customHeight="1">
      <c r="A312" s="119"/>
      <c r="B312" s="90"/>
      <c r="C312" s="119"/>
      <c r="D312" s="332"/>
      <c r="E312" s="90"/>
      <c r="F312" s="92"/>
      <c r="G312" s="92"/>
      <c r="H312" s="119"/>
      <c r="I312" s="119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119"/>
      <c r="U312" s="119"/>
      <c r="V312" s="119"/>
      <c r="W312" s="119"/>
      <c r="X312" s="119"/>
      <c r="Y312" s="23"/>
      <c r="Z312" s="119"/>
      <c r="AA312" s="337"/>
      <c r="AB312" s="115"/>
      <c r="AC312" s="102"/>
      <c r="AD312" s="4"/>
      <c r="AE312" s="103"/>
      <c r="AF312" s="104"/>
      <c r="AG312" s="105"/>
      <c r="AH312" s="106"/>
      <c r="AI312" s="109"/>
      <c r="AJ312" s="111"/>
      <c r="AK312" s="338"/>
      <c r="AL312" s="339"/>
      <c r="AM312" s="340"/>
      <c r="AN312" s="101"/>
      <c r="AO312" s="445"/>
      <c r="AP312" s="101"/>
      <c r="AQ312" s="115"/>
      <c r="AR312" s="341"/>
      <c r="AS312" s="115"/>
      <c r="AT312" s="341"/>
      <c r="AU312" s="115"/>
      <c r="AV312" s="341"/>
      <c r="AW312" s="115"/>
      <c r="AX312" s="341"/>
      <c r="AY312" s="119"/>
      <c r="CC312" s="119"/>
    </row>
    <row r="313" ht="21.0" customHeight="1">
      <c r="A313" s="119"/>
      <c r="B313" s="90"/>
      <c r="C313" s="119"/>
      <c r="D313" s="332"/>
      <c r="E313" s="90"/>
      <c r="F313" s="92"/>
      <c r="G313" s="92"/>
      <c r="H313" s="119"/>
      <c r="I313" s="119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119"/>
      <c r="U313" s="119"/>
      <c r="V313" s="119"/>
      <c r="W313" s="119"/>
      <c r="X313" s="119"/>
      <c r="Y313" s="23"/>
      <c r="Z313" s="119"/>
      <c r="AA313" s="337"/>
      <c r="AB313" s="115"/>
      <c r="AC313" s="102"/>
      <c r="AD313" s="4"/>
      <c r="AE313" s="103"/>
      <c r="AF313" s="104"/>
      <c r="AG313" s="105"/>
      <c r="AH313" s="106"/>
      <c r="AI313" s="109"/>
      <c r="AJ313" s="111"/>
      <c r="AK313" s="338"/>
      <c r="AL313" s="339"/>
      <c r="AM313" s="340"/>
      <c r="AN313" s="101"/>
      <c r="AO313" s="445"/>
      <c r="AP313" s="101"/>
      <c r="AQ313" s="115"/>
      <c r="AR313" s="341"/>
      <c r="AS313" s="115"/>
      <c r="AT313" s="341"/>
      <c r="AU313" s="115"/>
      <c r="AV313" s="341"/>
      <c r="AW313" s="115"/>
      <c r="AX313" s="341"/>
      <c r="AY313" s="119"/>
      <c r="CC313" s="119"/>
    </row>
    <row r="314" ht="21.0" customHeight="1">
      <c r="A314" s="119"/>
      <c r="B314" s="90"/>
      <c r="C314" s="119"/>
      <c r="D314" s="332"/>
      <c r="E314" s="90"/>
      <c r="F314" s="92"/>
      <c r="G314" s="92"/>
      <c r="H314" s="119"/>
      <c r="I314" s="119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119"/>
      <c r="U314" s="119"/>
      <c r="V314" s="119"/>
      <c r="W314" s="119"/>
      <c r="X314" s="119"/>
      <c r="Y314" s="23"/>
      <c r="Z314" s="119"/>
      <c r="AA314" s="337"/>
      <c r="AB314" s="115"/>
      <c r="AC314" s="102"/>
      <c r="AD314" s="4"/>
      <c r="AE314" s="103"/>
      <c r="AF314" s="104"/>
      <c r="AG314" s="105"/>
      <c r="AH314" s="106"/>
      <c r="AI314" s="109"/>
      <c r="AJ314" s="111"/>
      <c r="AK314" s="338"/>
      <c r="AL314" s="339"/>
      <c r="AM314" s="340"/>
      <c r="AN314" s="101"/>
      <c r="AO314" s="445"/>
      <c r="AP314" s="101"/>
      <c r="AQ314" s="115"/>
      <c r="AR314" s="341"/>
      <c r="AS314" s="115"/>
      <c r="AT314" s="341"/>
      <c r="AU314" s="115"/>
      <c r="AV314" s="341"/>
      <c r="AW314" s="115"/>
      <c r="AX314" s="341"/>
      <c r="AY314" s="119"/>
      <c r="CC314" s="119"/>
    </row>
    <row r="315" ht="21.0" customHeight="1">
      <c r="A315" s="119"/>
      <c r="B315" s="90"/>
      <c r="C315" s="119"/>
      <c r="D315" s="332"/>
      <c r="E315" s="90"/>
      <c r="F315" s="92"/>
      <c r="G315" s="92"/>
      <c r="H315" s="119"/>
      <c r="I315" s="119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119"/>
      <c r="U315" s="119"/>
      <c r="V315" s="119"/>
      <c r="W315" s="119"/>
      <c r="X315" s="119"/>
      <c r="Y315" s="23"/>
      <c r="Z315" s="119"/>
      <c r="AA315" s="337"/>
      <c r="AB315" s="115"/>
      <c r="AC315" s="102"/>
      <c r="AD315" s="4"/>
      <c r="AE315" s="103"/>
      <c r="AF315" s="104"/>
      <c r="AG315" s="105"/>
      <c r="AH315" s="106"/>
      <c r="AI315" s="109"/>
      <c r="AJ315" s="111"/>
      <c r="AK315" s="338"/>
      <c r="AL315" s="339"/>
      <c r="AM315" s="340"/>
      <c r="AN315" s="101"/>
      <c r="AO315" s="445"/>
      <c r="AP315" s="101"/>
      <c r="AQ315" s="115"/>
      <c r="AR315" s="341"/>
      <c r="AS315" s="115"/>
      <c r="AT315" s="341"/>
      <c r="AU315" s="115"/>
      <c r="AV315" s="341"/>
      <c r="AW315" s="115"/>
      <c r="AX315" s="341"/>
      <c r="AY315" s="119"/>
      <c r="CC315" s="119"/>
    </row>
    <row r="316" ht="21.0" customHeight="1">
      <c r="A316" s="119"/>
      <c r="B316" s="90"/>
      <c r="C316" s="119"/>
      <c r="D316" s="332"/>
      <c r="E316" s="90"/>
      <c r="F316" s="92"/>
      <c r="G316" s="92"/>
      <c r="H316" s="119"/>
      <c r="I316" s="119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119"/>
      <c r="U316" s="119"/>
      <c r="V316" s="119"/>
      <c r="W316" s="119"/>
      <c r="X316" s="119"/>
      <c r="Y316" s="23"/>
      <c r="Z316" s="119"/>
      <c r="AA316" s="337"/>
      <c r="AB316" s="115"/>
      <c r="AC316" s="102"/>
      <c r="AD316" s="4"/>
      <c r="AE316" s="103"/>
      <c r="AF316" s="104"/>
      <c r="AG316" s="105"/>
      <c r="AH316" s="106"/>
      <c r="AI316" s="109"/>
      <c r="AJ316" s="111"/>
      <c r="AK316" s="338"/>
      <c r="AL316" s="339"/>
      <c r="AM316" s="340"/>
      <c r="AN316" s="101"/>
      <c r="AO316" s="445"/>
      <c r="AP316" s="101"/>
      <c r="AQ316" s="115"/>
      <c r="AR316" s="341"/>
      <c r="AS316" s="115"/>
      <c r="AT316" s="341"/>
      <c r="AU316" s="115"/>
      <c r="AV316" s="341"/>
      <c r="AW316" s="115"/>
      <c r="AX316" s="341"/>
      <c r="AY316" s="119"/>
      <c r="CC316" s="119"/>
    </row>
    <row r="317" ht="21.0" customHeight="1">
      <c r="A317" s="119"/>
      <c r="B317" s="90"/>
      <c r="C317" s="119"/>
      <c r="D317" s="332"/>
      <c r="E317" s="90"/>
      <c r="F317" s="92"/>
      <c r="G317" s="92"/>
      <c r="H317" s="119"/>
      <c r="I317" s="119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119"/>
      <c r="U317" s="119"/>
      <c r="V317" s="119"/>
      <c r="W317" s="119"/>
      <c r="X317" s="119"/>
      <c r="Y317" s="23"/>
      <c r="Z317" s="119"/>
      <c r="AA317" s="337"/>
      <c r="AB317" s="115"/>
      <c r="AC317" s="102"/>
      <c r="AD317" s="4"/>
      <c r="AE317" s="103"/>
      <c r="AF317" s="104"/>
      <c r="AG317" s="105"/>
      <c r="AH317" s="106"/>
      <c r="AI317" s="109"/>
      <c r="AJ317" s="111"/>
      <c r="AK317" s="338"/>
      <c r="AL317" s="339"/>
      <c r="AM317" s="340"/>
      <c r="AN317" s="101"/>
      <c r="AO317" s="445"/>
      <c r="AP317" s="101"/>
      <c r="AQ317" s="115"/>
      <c r="AR317" s="341"/>
      <c r="AS317" s="115"/>
      <c r="AT317" s="341"/>
      <c r="AU317" s="115"/>
      <c r="AV317" s="341"/>
      <c r="AW317" s="115"/>
      <c r="AX317" s="341"/>
      <c r="AY317" s="119"/>
      <c r="CC317" s="119"/>
    </row>
    <row r="318" ht="21.0" customHeight="1">
      <c r="A318" s="119"/>
      <c r="B318" s="90"/>
      <c r="C318" s="119"/>
      <c r="D318" s="332"/>
      <c r="E318" s="90"/>
      <c r="F318" s="92"/>
      <c r="G318" s="92"/>
      <c r="H318" s="119"/>
      <c r="I318" s="119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119"/>
      <c r="U318" s="119"/>
      <c r="V318" s="119"/>
      <c r="W318" s="119"/>
      <c r="X318" s="119"/>
      <c r="Y318" s="23"/>
      <c r="Z318" s="119"/>
      <c r="AA318" s="337"/>
      <c r="AB318" s="115"/>
      <c r="AC318" s="102"/>
      <c r="AD318" s="4"/>
      <c r="AE318" s="103"/>
      <c r="AF318" s="104"/>
      <c r="AG318" s="105"/>
      <c r="AH318" s="106"/>
      <c r="AI318" s="109"/>
      <c r="AJ318" s="111"/>
      <c r="AK318" s="338"/>
      <c r="AL318" s="339"/>
      <c r="AM318" s="340"/>
      <c r="AN318" s="101"/>
      <c r="AO318" s="445"/>
      <c r="AP318" s="101"/>
      <c r="AQ318" s="115"/>
      <c r="AR318" s="341"/>
      <c r="AS318" s="115"/>
      <c r="AT318" s="341"/>
      <c r="AU318" s="115"/>
      <c r="AV318" s="341"/>
      <c r="AW318" s="115"/>
      <c r="AX318" s="341"/>
      <c r="AY318" s="119"/>
      <c r="CC318" s="119"/>
    </row>
    <row r="319" ht="21.0" customHeight="1">
      <c r="A319" s="119"/>
      <c r="B319" s="90"/>
      <c r="C319" s="119"/>
      <c r="D319" s="332"/>
      <c r="E319" s="90"/>
      <c r="F319" s="92"/>
      <c r="G319" s="92"/>
      <c r="H319" s="119"/>
      <c r="I319" s="119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119"/>
      <c r="U319" s="119"/>
      <c r="V319" s="119"/>
      <c r="W319" s="119"/>
      <c r="X319" s="119"/>
      <c r="Y319" s="23"/>
      <c r="Z319" s="119"/>
      <c r="AA319" s="337"/>
      <c r="AB319" s="115"/>
      <c r="AC319" s="102"/>
      <c r="AD319" s="4"/>
      <c r="AE319" s="103"/>
      <c r="AF319" s="104"/>
      <c r="AG319" s="105"/>
      <c r="AH319" s="106"/>
      <c r="AI319" s="109"/>
      <c r="AJ319" s="111"/>
      <c r="AK319" s="338"/>
      <c r="AL319" s="339"/>
      <c r="AM319" s="340"/>
      <c r="AN319" s="101"/>
      <c r="AO319" s="445"/>
      <c r="AP319" s="101"/>
      <c r="AQ319" s="115"/>
      <c r="AR319" s="341"/>
      <c r="AS319" s="115"/>
      <c r="AT319" s="341"/>
      <c r="AU319" s="115"/>
      <c r="AV319" s="341"/>
      <c r="AW319" s="115"/>
      <c r="AX319" s="341"/>
      <c r="AY319" s="119"/>
      <c r="CC319" s="119"/>
    </row>
    <row r="320" ht="21.0" customHeight="1">
      <c r="A320" s="119"/>
      <c r="B320" s="90"/>
      <c r="C320" s="119"/>
      <c r="D320" s="332"/>
      <c r="E320" s="90"/>
      <c r="F320" s="92"/>
      <c r="G320" s="92"/>
      <c r="H320" s="119"/>
      <c r="I320" s="119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119"/>
      <c r="U320" s="119"/>
      <c r="V320" s="119"/>
      <c r="W320" s="119"/>
      <c r="X320" s="119"/>
      <c r="Y320" s="23"/>
      <c r="Z320" s="119"/>
      <c r="AA320" s="337"/>
      <c r="AB320" s="115"/>
      <c r="AC320" s="102"/>
      <c r="AD320" s="4"/>
      <c r="AE320" s="103"/>
      <c r="AF320" s="104"/>
      <c r="AG320" s="105"/>
      <c r="AH320" s="106"/>
      <c r="AI320" s="109"/>
      <c r="AJ320" s="111"/>
      <c r="AK320" s="338"/>
      <c r="AL320" s="339"/>
      <c r="AM320" s="340"/>
      <c r="AN320" s="101"/>
      <c r="AO320" s="445"/>
      <c r="AP320" s="101"/>
      <c r="AQ320" s="115"/>
      <c r="AR320" s="341"/>
      <c r="AS320" s="115"/>
      <c r="AT320" s="341"/>
      <c r="AU320" s="115"/>
      <c r="AV320" s="341"/>
      <c r="AW320" s="115"/>
      <c r="AX320" s="341"/>
      <c r="AY320" s="119"/>
      <c r="CC320" s="119"/>
    </row>
    <row r="321" ht="21.0" customHeight="1">
      <c r="A321" s="119"/>
      <c r="B321" s="90"/>
      <c r="C321" s="119"/>
      <c r="D321" s="332"/>
      <c r="E321" s="90"/>
      <c r="F321" s="92"/>
      <c r="G321" s="92"/>
      <c r="H321" s="119"/>
      <c r="I321" s="119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119"/>
      <c r="U321" s="119"/>
      <c r="V321" s="119"/>
      <c r="W321" s="119"/>
      <c r="X321" s="119"/>
      <c r="Y321" s="23"/>
      <c r="Z321" s="119"/>
      <c r="AA321" s="337"/>
      <c r="AB321" s="115"/>
      <c r="AC321" s="102"/>
      <c r="AD321" s="4"/>
      <c r="AE321" s="103"/>
      <c r="AF321" s="104"/>
      <c r="AG321" s="105"/>
      <c r="AH321" s="106"/>
      <c r="AI321" s="109"/>
      <c r="AJ321" s="111"/>
      <c r="AK321" s="338"/>
      <c r="AL321" s="339"/>
      <c r="AM321" s="340"/>
      <c r="AN321" s="101"/>
      <c r="AO321" s="445"/>
      <c r="AP321" s="101"/>
      <c r="AQ321" s="115"/>
      <c r="AR321" s="341"/>
      <c r="AS321" s="115"/>
      <c r="AT321" s="341"/>
      <c r="AU321" s="115"/>
      <c r="AV321" s="341"/>
      <c r="AW321" s="115"/>
      <c r="AX321" s="341"/>
      <c r="AY321" s="119"/>
      <c r="CC321" s="119"/>
    </row>
    <row r="322" ht="21.0" customHeight="1">
      <c r="A322" s="119"/>
      <c r="B322" s="90"/>
      <c r="C322" s="119"/>
      <c r="D322" s="332"/>
      <c r="E322" s="90"/>
      <c r="F322" s="92"/>
      <c r="G322" s="92"/>
      <c r="H322" s="119"/>
      <c r="I322" s="119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119"/>
      <c r="U322" s="119"/>
      <c r="V322" s="119"/>
      <c r="W322" s="119"/>
      <c r="X322" s="119"/>
      <c r="Y322" s="23"/>
      <c r="Z322" s="119"/>
      <c r="AA322" s="337"/>
      <c r="AB322" s="115"/>
      <c r="AC322" s="102"/>
      <c r="AD322" s="4"/>
      <c r="AE322" s="103"/>
      <c r="AF322" s="104"/>
      <c r="AG322" s="105"/>
      <c r="AH322" s="106"/>
      <c r="AI322" s="109"/>
      <c r="AJ322" s="111"/>
      <c r="AK322" s="338"/>
      <c r="AL322" s="339"/>
      <c r="AM322" s="340"/>
      <c r="AN322" s="101"/>
      <c r="AO322" s="445"/>
      <c r="AP322" s="101"/>
      <c r="AQ322" s="115"/>
      <c r="AR322" s="341"/>
      <c r="AS322" s="115"/>
      <c r="AT322" s="341"/>
      <c r="AU322" s="115"/>
      <c r="AV322" s="341"/>
      <c r="AW322" s="115"/>
      <c r="AX322" s="341"/>
      <c r="AY322" s="119"/>
      <c r="CC322" s="119"/>
    </row>
    <row r="323" ht="21.0" customHeight="1">
      <c r="A323" s="119"/>
      <c r="B323" s="90"/>
      <c r="C323" s="119"/>
      <c r="D323" s="332"/>
      <c r="E323" s="90"/>
      <c r="F323" s="92"/>
      <c r="G323" s="92"/>
      <c r="H323" s="119"/>
      <c r="I323" s="119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119"/>
      <c r="U323" s="119"/>
      <c r="V323" s="119"/>
      <c r="W323" s="119"/>
      <c r="X323" s="119"/>
      <c r="Y323" s="23"/>
      <c r="Z323" s="119"/>
      <c r="AA323" s="337"/>
      <c r="AB323" s="115"/>
      <c r="AC323" s="102"/>
      <c r="AD323" s="4"/>
      <c r="AE323" s="103"/>
      <c r="AF323" s="104"/>
      <c r="AG323" s="105"/>
      <c r="AH323" s="106"/>
      <c r="AI323" s="109"/>
      <c r="AJ323" s="111"/>
      <c r="AK323" s="338"/>
      <c r="AL323" s="339"/>
      <c r="AM323" s="340"/>
      <c r="AN323" s="101"/>
      <c r="AO323" s="445"/>
      <c r="AP323" s="101"/>
      <c r="AQ323" s="115"/>
      <c r="AR323" s="341"/>
      <c r="AS323" s="115"/>
      <c r="AT323" s="341"/>
      <c r="AU323" s="115"/>
      <c r="AV323" s="341"/>
      <c r="AW323" s="115"/>
      <c r="AX323" s="341"/>
      <c r="AY323" s="119"/>
      <c r="CC323" s="119"/>
    </row>
    <row r="324" ht="21.0" customHeight="1">
      <c r="A324" s="119"/>
      <c r="B324" s="90"/>
      <c r="C324" s="119"/>
      <c r="D324" s="332"/>
      <c r="E324" s="90"/>
      <c r="F324" s="92"/>
      <c r="G324" s="92"/>
      <c r="H324" s="119"/>
      <c r="I324" s="119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119"/>
      <c r="U324" s="119"/>
      <c r="V324" s="119"/>
      <c r="W324" s="119"/>
      <c r="X324" s="119"/>
      <c r="Y324" s="23"/>
      <c r="Z324" s="119"/>
      <c r="AA324" s="337"/>
      <c r="AB324" s="115"/>
      <c r="AC324" s="102"/>
      <c r="AD324" s="4"/>
      <c r="AE324" s="103"/>
      <c r="AF324" s="104"/>
      <c r="AG324" s="105"/>
      <c r="AH324" s="106"/>
      <c r="AI324" s="109"/>
      <c r="AJ324" s="111"/>
      <c r="AK324" s="338"/>
      <c r="AL324" s="339"/>
      <c r="AM324" s="340"/>
      <c r="AN324" s="101"/>
      <c r="AO324" s="445"/>
      <c r="AP324" s="101"/>
      <c r="AQ324" s="115"/>
      <c r="AR324" s="341"/>
      <c r="AS324" s="115"/>
      <c r="AT324" s="341"/>
      <c r="AU324" s="115"/>
      <c r="AV324" s="341"/>
      <c r="AW324" s="115"/>
      <c r="AX324" s="341"/>
      <c r="AY324" s="119"/>
      <c r="CC324" s="119"/>
    </row>
    <row r="325" ht="21.0" customHeight="1">
      <c r="A325" s="119"/>
      <c r="B325" s="90"/>
      <c r="C325" s="119"/>
      <c r="D325" s="332"/>
      <c r="E325" s="90"/>
      <c r="F325" s="92"/>
      <c r="G325" s="92"/>
      <c r="H325" s="119"/>
      <c r="I325" s="119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119"/>
      <c r="U325" s="119"/>
      <c r="V325" s="119"/>
      <c r="W325" s="119"/>
      <c r="X325" s="119"/>
      <c r="Y325" s="23"/>
      <c r="Z325" s="119"/>
      <c r="AA325" s="337"/>
      <c r="AB325" s="115"/>
      <c r="AC325" s="102"/>
      <c r="AD325" s="4"/>
      <c r="AE325" s="103"/>
      <c r="AF325" s="104"/>
      <c r="AG325" s="105"/>
      <c r="AH325" s="106"/>
      <c r="AI325" s="109"/>
      <c r="AJ325" s="111"/>
      <c r="AK325" s="338"/>
      <c r="AL325" s="339"/>
      <c r="AM325" s="340"/>
      <c r="AN325" s="101"/>
      <c r="AO325" s="445"/>
      <c r="AP325" s="101"/>
      <c r="AQ325" s="115"/>
      <c r="AR325" s="341"/>
      <c r="AS325" s="115"/>
      <c r="AT325" s="341"/>
      <c r="AU325" s="115"/>
      <c r="AV325" s="341"/>
      <c r="AW325" s="115"/>
      <c r="AX325" s="341"/>
      <c r="AY325" s="119"/>
      <c r="CC325" s="119"/>
    </row>
    <row r="326" ht="21.0" customHeight="1">
      <c r="A326" s="119"/>
      <c r="B326" s="90"/>
      <c r="C326" s="119"/>
      <c r="D326" s="332"/>
      <c r="E326" s="90"/>
      <c r="F326" s="92"/>
      <c r="G326" s="92"/>
      <c r="H326" s="119"/>
      <c r="I326" s="119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119"/>
      <c r="U326" s="119"/>
      <c r="V326" s="119"/>
      <c r="W326" s="119"/>
      <c r="X326" s="119"/>
      <c r="Y326" s="23"/>
      <c r="Z326" s="119"/>
      <c r="AA326" s="337"/>
      <c r="AB326" s="115"/>
      <c r="AC326" s="102"/>
      <c r="AD326" s="4"/>
      <c r="AE326" s="103"/>
      <c r="AF326" s="104"/>
      <c r="AG326" s="105"/>
      <c r="AH326" s="106"/>
      <c r="AI326" s="109"/>
      <c r="AJ326" s="111"/>
      <c r="AK326" s="338"/>
      <c r="AL326" s="339"/>
      <c r="AM326" s="340"/>
      <c r="AN326" s="101"/>
      <c r="AO326" s="445"/>
      <c r="AP326" s="101"/>
      <c r="AQ326" s="115"/>
      <c r="AR326" s="341"/>
      <c r="AS326" s="115"/>
      <c r="AT326" s="341"/>
      <c r="AU326" s="115"/>
      <c r="AV326" s="341"/>
      <c r="AW326" s="115"/>
      <c r="AX326" s="341"/>
      <c r="AY326" s="119"/>
      <c r="CC326" s="119"/>
    </row>
    <row r="327" ht="21.0" customHeight="1">
      <c r="A327" s="119"/>
      <c r="B327" s="90"/>
      <c r="C327" s="119"/>
      <c r="D327" s="332"/>
      <c r="E327" s="90"/>
      <c r="F327" s="92"/>
      <c r="G327" s="92"/>
      <c r="H327" s="119"/>
      <c r="I327" s="119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119"/>
      <c r="U327" s="119"/>
      <c r="V327" s="119"/>
      <c r="W327" s="119"/>
      <c r="X327" s="119"/>
      <c r="Y327" s="23"/>
      <c r="Z327" s="119"/>
      <c r="AA327" s="337"/>
      <c r="AB327" s="115"/>
      <c r="AC327" s="102"/>
      <c r="AD327" s="4"/>
      <c r="AE327" s="103"/>
      <c r="AF327" s="104"/>
      <c r="AG327" s="105"/>
      <c r="AH327" s="106"/>
      <c r="AI327" s="109"/>
      <c r="AJ327" s="111"/>
      <c r="AK327" s="338"/>
      <c r="AL327" s="339"/>
      <c r="AM327" s="340"/>
      <c r="AN327" s="101"/>
      <c r="AO327" s="445"/>
      <c r="AP327" s="101"/>
      <c r="AQ327" s="115"/>
      <c r="AR327" s="341"/>
      <c r="AS327" s="115"/>
      <c r="AT327" s="341"/>
      <c r="AU327" s="115"/>
      <c r="AV327" s="341"/>
      <c r="AW327" s="115"/>
      <c r="AX327" s="341"/>
      <c r="AY327" s="119"/>
      <c r="CC327" s="119"/>
    </row>
    <row r="328" ht="21.0" customHeight="1">
      <c r="A328" s="119"/>
      <c r="B328" s="90"/>
      <c r="C328" s="119"/>
      <c r="D328" s="332"/>
      <c r="E328" s="90"/>
      <c r="F328" s="92"/>
      <c r="G328" s="92"/>
      <c r="H328" s="119"/>
      <c r="I328" s="119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119"/>
      <c r="U328" s="119"/>
      <c r="V328" s="119"/>
      <c r="W328" s="119"/>
      <c r="X328" s="119"/>
      <c r="Y328" s="23"/>
      <c r="Z328" s="119"/>
      <c r="AA328" s="337"/>
      <c r="AB328" s="115"/>
      <c r="AC328" s="102"/>
      <c r="AD328" s="4"/>
      <c r="AE328" s="103"/>
      <c r="AF328" s="104"/>
      <c r="AG328" s="105"/>
      <c r="AH328" s="106"/>
      <c r="AI328" s="109"/>
      <c r="AJ328" s="111"/>
      <c r="AK328" s="338"/>
      <c r="AL328" s="339"/>
      <c r="AM328" s="340"/>
      <c r="AN328" s="101"/>
      <c r="AO328" s="445"/>
      <c r="AP328" s="101"/>
      <c r="AQ328" s="115"/>
      <c r="AR328" s="341"/>
      <c r="AS328" s="115"/>
      <c r="AT328" s="341"/>
      <c r="AU328" s="115"/>
      <c r="AV328" s="341"/>
      <c r="AW328" s="115"/>
      <c r="AX328" s="341"/>
      <c r="AY328" s="119"/>
      <c r="CC328" s="119"/>
    </row>
    <row r="329" ht="21.0" customHeight="1">
      <c r="A329" s="119"/>
      <c r="B329" s="90"/>
      <c r="C329" s="119"/>
      <c r="D329" s="332"/>
      <c r="E329" s="90"/>
      <c r="F329" s="92"/>
      <c r="G329" s="92"/>
      <c r="H329" s="119"/>
      <c r="I329" s="119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119"/>
      <c r="U329" s="119"/>
      <c r="V329" s="119"/>
      <c r="W329" s="119"/>
      <c r="X329" s="119"/>
      <c r="Y329" s="23"/>
      <c r="Z329" s="119"/>
      <c r="AA329" s="337"/>
      <c r="AB329" s="115"/>
      <c r="AC329" s="102"/>
      <c r="AD329" s="4"/>
      <c r="AE329" s="103"/>
      <c r="AF329" s="104"/>
      <c r="AG329" s="105"/>
      <c r="AH329" s="106"/>
      <c r="AI329" s="109"/>
      <c r="AJ329" s="111"/>
      <c r="AK329" s="338"/>
      <c r="AL329" s="339"/>
      <c r="AM329" s="340"/>
      <c r="AN329" s="101"/>
      <c r="AO329" s="445"/>
      <c r="AP329" s="101"/>
      <c r="AQ329" s="115"/>
      <c r="AR329" s="341"/>
      <c r="AS329" s="115"/>
      <c r="AT329" s="341"/>
      <c r="AU329" s="115"/>
      <c r="AV329" s="341"/>
      <c r="AW329" s="115"/>
      <c r="AX329" s="341"/>
      <c r="AY329" s="119"/>
      <c r="CC329" s="119"/>
    </row>
    <row r="330" ht="21.0" customHeight="1">
      <c r="A330" s="119"/>
      <c r="B330" s="90"/>
      <c r="C330" s="119"/>
      <c r="D330" s="332"/>
      <c r="E330" s="90"/>
      <c r="F330" s="92"/>
      <c r="G330" s="92"/>
      <c r="H330" s="119"/>
      <c r="I330" s="119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119"/>
      <c r="U330" s="119"/>
      <c r="V330" s="119"/>
      <c r="W330" s="119"/>
      <c r="X330" s="119"/>
      <c r="Y330" s="23"/>
      <c r="Z330" s="119"/>
      <c r="AA330" s="337"/>
      <c r="AB330" s="115"/>
      <c r="AC330" s="102"/>
      <c r="AD330" s="4"/>
      <c r="AE330" s="103"/>
      <c r="AF330" s="104"/>
      <c r="AG330" s="105"/>
      <c r="AH330" s="106"/>
      <c r="AI330" s="109"/>
      <c r="AJ330" s="111"/>
      <c r="AK330" s="338"/>
      <c r="AL330" s="339"/>
      <c r="AM330" s="340"/>
      <c r="AN330" s="101"/>
      <c r="AO330" s="445"/>
      <c r="AP330" s="101"/>
      <c r="AQ330" s="115"/>
      <c r="AR330" s="341"/>
      <c r="AS330" s="115"/>
      <c r="AT330" s="341"/>
      <c r="AU330" s="115"/>
      <c r="AV330" s="341"/>
      <c r="AW330" s="115"/>
      <c r="AX330" s="341"/>
      <c r="AY330" s="119"/>
      <c r="CC330" s="119"/>
    </row>
    <row r="331" ht="21.0" customHeight="1">
      <c r="A331" s="119"/>
      <c r="B331" s="90"/>
      <c r="C331" s="119"/>
      <c r="D331" s="332"/>
      <c r="E331" s="90"/>
      <c r="F331" s="92"/>
      <c r="G331" s="92"/>
      <c r="H331" s="119"/>
      <c r="I331" s="119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119"/>
      <c r="U331" s="119"/>
      <c r="V331" s="119"/>
      <c r="W331" s="119"/>
      <c r="X331" s="119"/>
      <c r="Y331" s="23"/>
      <c r="Z331" s="119"/>
      <c r="AA331" s="337"/>
      <c r="AB331" s="115"/>
      <c r="AC331" s="102"/>
      <c r="AD331" s="4"/>
      <c r="AE331" s="103"/>
      <c r="AF331" s="104"/>
      <c r="AG331" s="105"/>
      <c r="AH331" s="106"/>
      <c r="AI331" s="109"/>
      <c r="AJ331" s="111"/>
      <c r="AK331" s="338"/>
      <c r="AL331" s="339"/>
      <c r="AM331" s="340"/>
      <c r="AN331" s="101"/>
      <c r="AO331" s="445"/>
      <c r="AP331" s="101"/>
      <c r="AQ331" s="115"/>
      <c r="AR331" s="341"/>
      <c r="AS331" s="115"/>
      <c r="AT331" s="341"/>
      <c r="AU331" s="115"/>
      <c r="AV331" s="341"/>
      <c r="AW331" s="115"/>
      <c r="AX331" s="341"/>
      <c r="AY331" s="119"/>
      <c r="CC331" s="119"/>
    </row>
    <row r="332" ht="21.0" customHeight="1">
      <c r="A332" s="119"/>
      <c r="B332" s="90"/>
      <c r="C332" s="119"/>
      <c r="D332" s="332"/>
      <c r="E332" s="90"/>
      <c r="F332" s="92"/>
      <c r="G332" s="92"/>
      <c r="H332" s="119"/>
      <c r="I332" s="119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119"/>
      <c r="U332" s="119"/>
      <c r="V332" s="119"/>
      <c r="W332" s="119"/>
      <c r="X332" s="119"/>
      <c r="Y332" s="23"/>
      <c r="Z332" s="119"/>
      <c r="AA332" s="337"/>
      <c r="AB332" s="115"/>
      <c r="AC332" s="102"/>
      <c r="AD332" s="4"/>
      <c r="AE332" s="103"/>
      <c r="AF332" s="104"/>
      <c r="AG332" s="105"/>
      <c r="AH332" s="106"/>
      <c r="AI332" s="109"/>
      <c r="AJ332" s="111"/>
      <c r="AK332" s="338"/>
      <c r="AL332" s="339"/>
      <c r="AM332" s="340"/>
      <c r="AN332" s="101"/>
      <c r="AO332" s="445"/>
      <c r="AP332" s="101"/>
      <c r="AQ332" s="115"/>
      <c r="AR332" s="341"/>
      <c r="AS332" s="115"/>
      <c r="AT332" s="341"/>
      <c r="AU332" s="115"/>
      <c r="AV332" s="341"/>
      <c r="AW332" s="115"/>
      <c r="AX332" s="341"/>
      <c r="AY332" s="119"/>
      <c r="CC332" s="119"/>
    </row>
    <row r="333" ht="21.0" customHeight="1">
      <c r="A333" s="119"/>
      <c r="B333" s="90"/>
      <c r="C333" s="119"/>
      <c r="D333" s="332"/>
      <c r="E333" s="90"/>
      <c r="F333" s="92"/>
      <c r="G333" s="92"/>
      <c r="H333" s="119"/>
      <c r="I333" s="119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119"/>
      <c r="U333" s="119"/>
      <c r="V333" s="119"/>
      <c r="W333" s="119"/>
      <c r="X333" s="119"/>
      <c r="Y333" s="23"/>
      <c r="Z333" s="119"/>
      <c r="AA333" s="337"/>
      <c r="AB333" s="115"/>
      <c r="AC333" s="102"/>
      <c r="AD333" s="4"/>
      <c r="AE333" s="103"/>
      <c r="AF333" s="104"/>
      <c r="AG333" s="105"/>
      <c r="AH333" s="106"/>
      <c r="AI333" s="109"/>
      <c r="AJ333" s="111"/>
      <c r="AK333" s="338"/>
      <c r="AL333" s="339"/>
      <c r="AM333" s="340"/>
      <c r="AN333" s="101"/>
      <c r="AO333" s="445"/>
      <c r="AP333" s="101"/>
      <c r="AQ333" s="115"/>
      <c r="AR333" s="341"/>
      <c r="AS333" s="115"/>
      <c r="AT333" s="341"/>
      <c r="AU333" s="115"/>
      <c r="AV333" s="341"/>
      <c r="AW333" s="115"/>
      <c r="AX333" s="341"/>
      <c r="AY333" s="119"/>
      <c r="CC333" s="119"/>
    </row>
    <row r="334" ht="21.0" customHeight="1">
      <c r="A334" s="119"/>
      <c r="B334" s="90"/>
      <c r="C334" s="119"/>
      <c r="D334" s="332"/>
      <c r="E334" s="90"/>
      <c r="F334" s="92"/>
      <c r="G334" s="92"/>
      <c r="H334" s="119"/>
      <c r="I334" s="119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119"/>
      <c r="U334" s="119"/>
      <c r="V334" s="119"/>
      <c r="W334" s="119"/>
      <c r="X334" s="119"/>
      <c r="Y334" s="23"/>
      <c r="Z334" s="119"/>
      <c r="AA334" s="337"/>
      <c r="AB334" s="115"/>
      <c r="AC334" s="102"/>
      <c r="AD334" s="4"/>
      <c r="AE334" s="103"/>
      <c r="AF334" s="104"/>
      <c r="AG334" s="105"/>
      <c r="AH334" s="106"/>
      <c r="AI334" s="109"/>
      <c r="AJ334" s="111"/>
      <c r="AK334" s="338"/>
      <c r="AL334" s="339"/>
      <c r="AM334" s="340"/>
      <c r="AN334" s="101"/>
      <c r="AO334" s="445"/>
      <c r="AP334" s="101"/>
      <c r="AQ334" s="115"/>
      <c r="AR334" s="341"/>
      <c r="AS334" s="115"/>
      <c r="AT334" s="341"/>
      <c r="AU334" s="115"/>
      <c r="AV334" s="341"/>
      <c r="AW334" s="115"/>
      <c r="AX334" s="341"/>
      <c r="AY334" s="119"/>
      <c r="CC334" s="119"/>
    </row>
    <row r="335" ht="21.0" customHeight="1">
      <c r="A335" s="119"/>
      <c r="B335" s="90"/>
      <c r="C335" s="119"/>
      <c r="D335" s="332"/>
      <c r="E335" s="90"/>
      <c r="F335" s="92"/>
      <c r="G335" s="92"/>
      <c r="H335" s="119"/>
      <c r="I335" s="119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119"/>
      <c r="U335" s="119"/>
      <c r="V335" s="119"/>
      <c r="W335" s="119"/>
      <c r="X335" s="119"/>
      <c r="Y335" s="23"/>
      <c r="Z335" s="119"/>
      <c r="AA335" s="337"/>
      <c r="AB335" s="115"/>
      <c r="AC335" s="102"/>
      <c r="AD335" s="4"/>
      <c r="AE335" s="103"/>
      <c r="AF335" s="104"/>
      <c r="AG335" s="105"/>
      <c r="AH335" s="106"/>
      <c r="AI335" s="109"/>
      <c r="AJ335" s="111"/>
      <c r="AK335" s="338"/>
      <c r="AL335" s="339"/>
      <c r="AM335" s="340"/>
      <c r="AN335" s="101"/>
      <c r="AO335" s="445"/>
      <c r="AP335" s="101"/>
      <c r="AQ335" s="115"/>
      <c r="AR335" s="341"/>
      <c r="AS335" s="115"/>
      <c r="AT335" s="341"/>
      <c r="AU335" s="115"/>
      <c r="AV335" s="341"/>
      <c r="AW335" s="115"/>
      <c r="AX335" s="341"/>
      <c r="AY335" s="119"/>
      <c r="CC335" s="119"/>
    </row>
    <row r="336" ht="21.0" customHeight="1">
      <c r="A336" s="119"/>
      <c r="B336" s="90"/>
      <c r="C336" s="119"/>
      <c r="D336" s="332"/>
      <c r="E336" s="90"/>
      <c r="F336" s="92"/>
      <c r="G336" s="92"/>
      <c r="H336" s="119"/>
      <c r="I336" s="119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119"/>
      <c r="U336" s="119"/>
      <c r="V336" s="119"/>
      <c r="W336" s="119"/>
      <c r="X336" s="119"/>
      <c r="Y336" s="23"/>
      <c r="Z336" s="119"/>
      <c r="AA336" s="337"/>
      <c r="AB336" s="115"/>
      <c r="AC336" s="102"/>
      <c r="AD336" s="4"/>
      <c r="AE336" s="103"/>
      <c r="AF336" s="104"/>
      <c r="AG336" s="105"/>
      <c r="AH336" s="106"/>
      <c r="AI336" s="109"/>
      <c r="AJ336" s="111"/>
      <c r="AK336" s="338"/>
      <c r="AL336" s="339"/>
      <c r="AM336" s="340"/>
      <c r="AN336" s="101"/>
      <c r="AO336" s="445"/>
      <c r="AP336" s="101"/>
      <c r="AQ336" s="115"/>
      <c r="AR336" s="341"/>
      <c r="AS336" s="115"/>
      <c r="AT336" s="341"/>
      <c r="AU336" s="115"/>
      <c r="AV336" s="341"/>
      <c r="AW336" s="115"/>
      <c r="AX336" s="341"/>
      <c r="AY336" s="119"/>
      <c r="CC336" s="119"/>
    </row>
    <row r="337" ht="21.0" customHeight="1">
      <c r="A337" s="119"/>
      <c r="B337" s="90"/>
      <c r="C337" s="119"/>
      <c r="D337" s="332"/>
      <c r="E337" s="90"/>
      <c r="F337" s="92"/>
      <c r="G337" s="92"/>
      <c r="H337" s="119"/>
      <c r="I337" s="119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119"/>
      <c r="U337" s="119"/>
      <c r="V337" s="119"/>
      <c r="W337" s="119"/>
      <c r="X337" s="119"/>
      <c r="Y337" s="23"/>
      <c r="Z337" s="119"/>
      <c r="AA337" s="337"/>
      <c r="AB337" s="115"/>
      <c r="AC337" s="102"/>
      <c r="AD337" s="4"/>
      <c r="AE337" s="103"/>
      <c r="AF337" s="104"/>
      <c r="AG337" s="105"/>
      <c r="AH337" s="106"/>
      <c r="AI337" s="109"/>
      <c r="AJ337" s="111"/>
      <c r="AK337" s="338"/>
      <c r="AL337" s="339"/>
      <c r="AM337" s="340"/>
      <c r="AN337" s="101"/>
      <c r="AO337" s="445"/>
      <c r="AP337" s="101"/>
      <c r="AQ337" s="115"/>
      <c r="AR337" s="341"/>
      <c r="AS337" s="115"/>
      <c r="AT337" s="341"/>
      <c r="AU337" s="115"/>
      <c r="AV337" s="341"/>
      <c r="AW337" s="115"/>
      <c r="AX337" s="341"/>
      <c r="AY337" s="119"/>
      <c r="CC337" s="119"/>
    </row>
    <row r="338" ht="21.0" customHeight="1">
      <c r="A338" s="119"/>
      <c r="B338" s="90"/>
      <c r="C338" s="119"/>
      <c r="D338" s="332"/>
      <c r="E338" s="90"/>
      <c r="F338" s="92"/>
      <c r="G338" s="92"/>
      <c r="H338" s="119"/>
      <c r="I338" s="119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119"/>
      <c r="U338" s="119"/>
      <c r="V338" s="119"/>
      <c r="W338" s="119"/>
      <c r="X338" s="119"/>
      <c r="Y338" s="23"/>
      <c r="Z338" s="119"/>
      <c r="AA338" s="337"/>
      <c r="AB338" s="115"/>
      <c r="AC338" s="102"/>
      <c r="AD338" s="4"/>
      <c r="AE338" s="103"/>
      <c r="AF338" s="104"/>
      <c r="AG338" s="105"/>
      <c r="AH338" s="106"/>
      <c r="AI338" s="109"/>
      <c r="AJ338" s="111"/>
      <c r="AK338" s="338"/>
      <c r="AL338" s="339"/>
      <c r="AM338" s="340"/>
      <c r="AN338" s="101"/>
      <c r="AO338" s="445"/>
      <c r="AP338" s="101"/>
      <c r="AQ338" s="115"/>
      <c r="AR338" s="341"/>
      <c r="AS338" s="115"/>
      <c r="AT338" s="341"/>
      <c r="AU338" s="115"/>
      <c r="AV338" s="341"/>
      <c r="AW338" s="115"/>
      <c r="AX338" s="341"/>
      <c r="AY338" s="119"/>
      <c r="CC338" s="119"/>
    </row>
    <row r="339" ht="21.0" customHeight="1">
      <c r="A339" s="119"/>
      <c r="B339" s="90"/>
      <c r="C339" s="119"/>
      <c r="D339" s="332"/>
      <c r="E339" s="90"/>
      <c r="F339" s="92"/>
      <c r="G339" s="92"/>
      <c r="H339" s="119"/>
      <c r="I339" s="119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119"/>
      <c r="U339" s="119"/>
      <c r="V339" s="119"/>
      <c r="W339" s="119"/>
      <c r="X339" s="119"/>
      <c r="Y339" s="23"/>
      <c r="Z339" s="119"/>
      <c r="AA339" s="337"/>
      <c r="AB339" s="115"/>
      <c r="AC339" s="102"/>
      <c r="AD339" s="4"/>
      <c r="AE339" s="103"/>
      <c r="AF339" s="104"/>
      <c r="AG339" s="105"/>
      <c r="AH339" s="106"/>
      <c r="AI339" s="109"/>
      <c r="AJ339" s="111"/>
      <c r="AK339" s="338"/>
      <c r="AL339" s="339"/>
      <c r="AM339" s="340"/>
      <c r="AN339" s="101"/>
      <c r="AO339" s="445"/>
      <c r="AP339" s="101"/>
      <c r="AQ339" s="115"/>
      <c r="AR339" s="341"/>
      <c r="AS339" s="115"/>
      <c r="AT339" s="341"/>
      <c r="AU339" s="115"/>
      <c r="AV339" s="341"/>
      <c r="AW339" s="115"/>
      <c r="AX339" s="341"/>
      <c r="AY339" s="119"/>
      <c r="CC339" s="119"/>
    </row>
    <row r="340" ht="21.0" customHeight="1">
      <c r="A340" s="119"/>
      <c r="B340" s="90"/>
      <c r="C340" s="119"/>
      <c r="D340" s="332"/>
      <c r="E340" s="90"/>
      <c r="F340" s="92"/>
      <c r="G340" s="92"/>
      <c r="H340" s="119"/>
      <c r="I340" s="119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119"/>
      <c r="U340" s="119"/>
      <c r="V340" s="119"/>
      <c r="W340" s="119"/>
      <c r="X340" s="119"/>
      <c r="Y340" s="23"/>
      <c r="Z340" s="119"/>
      <c r="AA340" s="337"/>
      <c r="AB340" s="115"/>
      <c r="AC340" s="102"/>
      <c r="AD340" s="4"/>
      <c r="AE340" s="103"/>
      <c r="AF340" s="104"/>
      <c r="AG340" s="105"/>
      <c r="AH340" s="106"/>
      <c r="AI340" s="109"/>
      <c r="AJ340" s="111"/>
      <c r="AK340" s="338"/>
      <c r="AL340" s="339"/>
      <c r="AM340" s="340"/>
      <c r="AN340" s="101"/>
      <c r="AO340" s="445"/>
      <c r="AP340" s="101"/>
      <c r="AQ340" s="115"/>
      <c r="AR340" s="341"/>
      <c r="AS340" s="115"/>
      <c r="AT340" s="341"/>
      <c r="AU340" s="115"/>
      <c r="AV340" s="341"/>
      <c r="AW340" s="115"/>
      <c r="AX340" s="341"/>
      <c r="AY340" s="119"/>
      <c r="CC340" s="119"/>
    </row>
    <row r="341" ht="21.0" customHeight="1">
      <c r="A341" s="119"/>
      <c r="B341" s="90"/>
      <c r="C341" s="119"/>
      <c r="D341" s="332"/>
      <c r="E341" s="90"/>
      <c r="F341" s="92"/>
      <c r="G341" s="92"/>
      <c r="H341" s="119"/>
      <c r="I341" s="119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119"/>
      <c r="U341" s="119"/>
      <c r="V341" s="119"/>
      <c r="W341" s="119"/>
      <c r="X341" s="119"/>
      <c r="Y341" s="23"/>
      <c r="Z341" s="119"/>
      <c r="AA341" s="337"/>
      <c r="AB341" s="115"/>
      <c r="AC341" s="102"/>
      <c r="AD341" s="4"/>
      <c r="AE341" s="103"/>
      <c r="AF341" s="104"/>
      <c r="AG341" s="105"/>
      <c r="AH341" s="106"/>
      <c r="AI341" s="109"/>
      <c r="AJ341" s="111"/>
      <c r="AK341" s="338"/>
      <c r="AL341" s="339"/>
      <c r="AM341" s="340"/>
      <c r="AN341" s="101"/>
      <c r="AO341" s="445"/>
      <c r="AP341" s="101"/>
      <c r="AQ341" s="115"/>
      <c r="AR341" s="341"/>
      <c r="AS341" s="115"/>
      <c r="AT341" s="341"/>
      <c r="AU341" s="115"/>
      <c r="AV341" s="341"/>
      <c r="AW341" s="115"/>
      <c r="AX341" s="341"/>
      <c r="AY341" s="119"/>
      <c r="CC341" s="119"/>
    </row>
    <row r="342" ht="21.0" customHeight="1">
      <c r="A342" s="119"/>
      <c r="B342" s="90"/>
      <c r="C342" s="119"/>
      <c r="D342" s="332"/>
      <c r="E342" s="90"/>
      <c r="F342" s="92"/>
      <c r="G342" s="92"/>
      <c r="H342" s="119"/>
      <c r="I342" s="119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119"/>
      <c r="U342" s="119"/>
      <c r="V342" s="119"/>
      <c r="W342" s="119"/>
      <c r="X342" s="119"/>
      <c r="Y342" s="23"/>
      <c r="Z342" s="119"/>
      <c r="AA342" s="337"/>
      <c r="AB342" s="115"/>
      <c r="AC342" s="102"/>
      <c r="AD342" s="4"/>
      <c r="AE342" s="103"/>
      <c r="AF342" s="104"/>
      <c r="AG342" s="105"/>
      <c r="AH342" s="106"/>
      <c r="AI342" s="109"/>
      <c r="AJ342" s="111"/>
      <c r="AK342" s="338"/>
      <c r="AL342" s="339"/>
      <c r="AM342" s="340"/>
      <c r="AN342" s="101"/>
      <c r="AO342" s="445"/>
      <c r="AP342" s="101"/>
      <c r="AQ342" s="115"/>
      <c r="AR342" s="341"/>
      <c r="AS342" s="115"/>
      <c r="AT342" s="341"/>
      <c r="AU342" s="115"/>
      <c r="AV342" s="341"/>
      <c r="AW342" s="115"/>
      <c r="AX342" s="341"/>
      <c r="AY342" s="119"/>
      <c r="CC342" s="119"/>
    </row>
    <row r="343" ht="21.0" customHeight="1">
      <c r="A343" s="119"/>
      <c r="B343" s="90"/>
      <c r="C343" s="119"/>
      <c r="D343" s="332"/>
      <c r="E343" s="90"/>
      <c r="F343" s="92"/>
      <c r="G343" s="92"/>
      <c r="H343" s="119"/>
      <c r="I343" s="119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119"/>
      <c r="U343" s="119"/>
      <c r="V343" s="119"/>
      <c r="W343" s="119"/>
      <c r="X343" s="119"/>
      <c r="Y343" s="23"/>
      <c r="Z343" s="119"/>
      <c r="AA343" s="337"/>
      <c r="AB343" s="115"/>
      <c r="AC343" s="102"/>
      <c r="AD343" s="4"/>
      <c r="AE343" s="103"/>
      <c r="AF343" s="104"/>
      <c r="AG343" s="105"/>
      <c r="AH343" s="106"/>
      <c r="AI343" s="109"/>
      <c r="AJ343" s="111"/>
      <c r="AK343" s="338"/>
      <c r="AL343" s="339"/>
      <c r="AM343" s="340"/>
      <c r="AN343" s="101"/>
      <c r="AO343" s="445"/>
      <c r="AP343" s="101"/>
      <c r="AQ343" s="115"/>
      <c r="AR343" s="341"/>
      <c r="AS343" s="115"/>
      <c r="AT343" s="341"/>
      <c r="AU343" s="115"/>
      <c r="AV343" s="341"/>
      <c r="AW343" s="115"/>
      <c r="AX343" s="341"/>
      <c r="AY343" s="119"/>
      <c r="CC343" s="119"/>
    </row>
    <row r="344" ht="21.0" customHeight="1">
      <c r="A344" s="119"/>
      <c r="B344" s="90"/>
      <c r="C344" s="119"/>
      <c r="D344" s="332"/>
      <c r="E344" s="90"/>
      <c r="F344" s="92"/>
      <c r="G344" s="92"/>
      <c r="H344" s="119"/>
      <c r="I344" s="119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119"/>
      <c r="U344" s="119"/>
      <c r="V344" s="119"/>
      <c r="W344" s="119"/>
      <c r="X344" s="119"/>
      <c r="Y344" s="23"/>
      <c r="Z344" s="119"/>
      <c r="AA344" s="337"/>
      <c r="AB344" s="115"/>
      <c r="AC344" s="102"/>
      <c r="AD344" s="4"/>
      <c r="AE344" s="103"/>
      <c r="AF344" s="104"/>
      <c r="AG344" s="105"/>
      <c r="AH344" s="106"/>
      <c r="AI344" s="109"/>
      <c r="AJ344" s="111"/>
      <c r="AK344" s="338"/>
      <c r="AL344" s="339"/>
      <c r="AM344" s="340"/>
      <c r="AN344" s="101"/>
      <c r="AO344" s="445"/>
      <c r="AP344" s="101"/>
      <c r="AQ344" s="115"/>
      <c r="AR344" s="341"/>
      <c r="AS344" s="115"/>
      <c r="AT344" s="341"/>
      <c r="AU344" s="115"/>
      <c r="AV344" s="341"/>
      <c r="AW344" s="115"/>
      <c r="AX344" s="341"/>
      <c r="AY344" s="119"/>
      <c r="CC344" s="119"/>
    </row>
    <row r="345" ht="21.0" customHeight="1">
      <c r="A345" s="119"/>
      <c r="B345" s="90"/>
      <c r="C345" s="119"/>
      <c r="D345" s="332"/>
      <c r="E345" s="90"/>
      <c r="F345" s="92"/>
      <c r="G345" s="92"/>
      <c r="H345" s="119"/>
      <c r="I345" s="119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119"/>
      <c r="U345" s="119"/>
      <c r="V345" s="119"/>
      <c r="W345" s="119"/>
      <c r="X345" s="119"/>
      <c r="Y345" s="23"/>
      <c r="Z345" s="119"/>
      <c r="AA345" s="337"/>
      <c r="AB345" s="115"/>
      <c r="AC345" s="102"/>
      <c r="AD345" s="4"/>
      <c r="AE345" s="103"/>
      <c r="AF345" s="104"/>
      <c r="AG345" s="105"/>
      <c r="AH345" s="106"/>
      <c r="AI345" s="109"/>
      <c r="AJ345" s="111"/>
      <c r="AK345" s="338"/>
      <c r="AL345" s="339"/>
      <c r="AM345" s="340"/>
      <c r="AN345" s="101"/>
      <c r="AO345" s="445"/>
      <c r="AP345" s="101"/>
      <c r="AQ345" s="115"/>
      <c r="AR345" s="341"/>
      <c r="AS345" s="115"/>
      <c r="AT345" s="341"/>
      <c r="AU345" s="115"/>
      <c r="AV345" s="341"/>
      <c r="AW345" s="115"/>
      <c r="AX345" s="341"/>
      <c r="AY345" s="119"/>
      <c r="CC345" s="119"/>
    </row>
    <row r="346" ht="21.0" customHeight="1">
      <c r="A346" s="119"/>
      <c r="B346" s="90"/>
      <c r="C346" s="119"/>
      <c r="D346" s="332"/>
      <c r="E346" s="90"/>
      <c r="F346" s="92"/>
      <c r="G346" s="92"/>
      <c r="H346" s="119"/>
      <c r="I346" s="119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119"/>
      <c r="U346" s="119"/>
      <c r="V346" s="119"/>
      <c r="W346" s="119"/>
      <c r="X346" s="119"/>
      <c r="Y346" s="23"/>
      <c r="Z346" s="119"/>
      <c r="AA346" s="337"/>
      <c r="AB346" s="115"/>
      <c r="AC346" s="102"/>
      <c r="AD346" s="4"/>
      <c r="AE346" s="103"/>
      <c r="AF346" s="104"/>
      <c r="AG346" s="105"/>
      <c r="AH346" s="106"/>
      <c r="AI346" s="109"/>
      <c r="AJ346" s="111"/>
      <c r="AK346" s="338"/>
      <c r="AL346" s="339"/>
      <c r="AM346" s="340"/>
      <c r="AN346" s="101"/>
      <c r="AO346" s="445"/>
      <c r="AP346" s="101"/>
      <c r="AQ346" s="115"/>
      <c r="AR346" s="341"/>
      <c r="AS346" s="115"/>
      <c r="AT346" s="341"/>
      <c r="AU346" s="115"/>
      <c r="AV346" s="341"/>
      <c r="AW346" s="115"/>
      <c r="AX346" s="341"/>
      <c r="AY346" s="119"/>
      <c r="CC346" s="119"/>
    </row>
    <row r="347" ht="21.0" customHeight="1">
      <c r="A347" s="119"/>
      <c r="B347" s="90"/>
      <c r="C347" s="119"/>
      <c r="D347" s="332"/>
      <c r="E347" s="90"/>
      <c r="F347" s="92"/>
      <c r="G347" s="92"/>
      <c r="H347" s="119"/>
      <c r="I347" s="119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119"/>
      <c r="U347" s="119"/>
      <c r="V347" s="119"/>
      <c r="W347" s="119"/>
      <c r="X347" s="119"/>
      <c r="Y347" s="23"/>
      <c r="Z347" s="119"/>
      <c r="AA347" s="337"/>
      <c r="AB347" s="115"/>
      <c r="AC347" s="102"/>
      <c r="AD347" s="4"/>
      <c r="AE347" s="103"/>
      <c r="AF347" s="104"/>
      <c r="AG347" s="105"/>
      <c r="AH347" s="106"/>
      <c r="AI347" s="109"/>
      <c r="AJ347" s="111"/>
      <c r="AK347" s="338"/>
      <c r="AL347" s="339"/>
      <c r="AM347" s="340"/>
      <c r="AN347" s="101"/>
      <c r="AO347" s="445"/>
      <c r="AP347" s="101"/>
      <c r="AQ347" s="115"/>
      <c r="AR347" s="341"/>
      <c r="AS347" s="115"/>
      <c r="AT347" s="341"/>
      <c r="AU347" s="115"/>
      <c r="AV347" s="341"/>
      <c r="AW347" s="115"/>
      <c r="AX347" s="341"/>
      <c r="AY347" s="119"/>
      <c r="CC347" s="119"/>
    </row>
    <row r="348" ht="21.0" customHeight="1">
      <c r="A348" s="119"/>
      <c r="B348" s="90"/>
      <c r="C348" s="119"/>
      <c r="D348" s="332"/>
      <c r="E348" s="90"/>
      <c r="F348" s="92"/>
      <c r="G348" s="92"/>
      <c r="H348" s="119"/>
      <c r="I348" s="119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119"/>
      <c r="U348" s="119"/>
      <c r="V348" s="119"/>
      <c r="W348" s="119"/>
      <c r="X348" s="119"/>
      <c r="Y348" s="23"/>
      <c r="Z348" s="119"/>
      <c r="AA348" s="337"/>
      <c r="AB348" s="115"/>
      <c r="AC348" s="102"/>
      <c r="AD348" s="4"/>
      <c r="AE348" s="103"/>
      <c r="AF348" s="104"/>
      <c r="AG348" s="105"/>
      <c r="AH348" s="106"/>
      <c r="AI348" s="109"/>
      <c r="AJ348" s="111"/>
      <c r="AK348" s="338"/>
      <c r="AL348" s="339"/>
      <c r="AM348" s="340"/>
      <c r="AN348" s="101"/>
      <c r="AO348" s="445"/>
      <c r="AP348" s="101"/>
      <c r="AQ348" s="115"/>
      <c r="AR348" s="341"/>
      <c r="AS348" s="115"/>
      <c r="AT348" s="341"/>
      <c r="AU348" s="115"/>
      <c r="AV348" s="341"/>
      <c r="AW348" s="115"/>
      <c r="AX348" s="341"/>
      <c r="AY348" s="119"/>
      <c r="CC348" s="119"/>
    </row>
    <row r="349" ht="21.0" customHeight="1">
      <c r="A349" s="119"/>
      <c r="B349" s="90"/>
      <c r="C349" s="119"/>
      <c r="D349" s="332"/>
      <c r="E349" s="90"/>
      <c r="F349" s="92"/>
      <c r="G349" s="92"/>
      <c r="H349" s="119"/>
      <c r="I349" s="119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119"/>
      <c r="U349" s="119"/>
      <c r="V349" s="119"/>
      <c r="W349" s="119"/>
      <c r="X349" s="119"/>
      <c r="Y349" s="23"/>
      <c r="Z349" s="119"/>
      <c r="AA349" s="337"/>
      <c r="AB349" s="115"/>
      <c r="AC349" s="102"/>
      <c r="AD349" s="4"/>
      <c r="AE349" s="103"/>
      <c r="AF349" s="104"/>
      <c r="AG349" s="105"/>
      <c r="AH349" s="106"/>
      <c r="AI349" s="109"/>
      <c r="AJ349" s="111"/>
      <c r="AK349" s="338"/>
      <c r="AL349" s="339"/>
      <c r="AM349" s="340"/>
      <c r="AN349" s="101"/>
      <c r="AO349" s="445"/>
      <c r="AP349" s="101"/>
      <c r="AQ349" s="115"/>
      <c r="AR349" s="341"/>
      <c r="AS349" s="115"/>
      <c r="AT349" s="341"/>
      <c r="AU349" s="115"/>
      <c r="AV349" s="341"/>
      <c r="AW349" s="115"/>
      <c r="AX349" s="341"/>
      <c r="AY349" s="119"/>
      <c r="CC349" s="119"/>
    </row>
    <row r="350" ht="21.0" customHeight="1">
      <c r="A350" s="119"/>
      <c r="B350" s="90"/>
      <c r="C350" s="119"/>
      <c r="D350" s="332"/>
      <c r="E350" s="90"/>
      <c r="F350" s="92"/>
      <c r="G350" s="92"/>
      <c r="H350" s="119"/>
      <c r="I350" s="119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119"/>
      <c r="U350" s="119"/>
      <c r="V350" s="119"/>
      <c r="W350" s="119"/>
      <c r="X350" s="119"/>
      <c r="Y350" s="23"/>
      <c r="Z350" s="119"/>
      <c r="AA350" s="337"/>
      <c r="AB350" s="115"/>
      <c r="AC350" s="102"/>
      <c r="AD350" s="4"/>
      <c r="AE350" s="103"/>
      <c r="AF350" s="104"/>
      <c r="AG350" s="105"/>
      <c r="AH350" s="106"/>
      <c r="AI350" s="109"/>
      <c r="AJ350" s="111"/>
      <c r="AK350" s="338"/>
      <c r="AL350" s="339"/>
      <c r="AM350" s="340"/>
      <c r="AN350" s="101"/>
      <c r="AO350" s="445"/>
      <c r="AP350" s="101"/>
      <c r="AQ350" s="115"/>
      <c r="AR350" s="341"/>
      <c r="AS350" s="115"/>
      <c r="AT350" s="341"/>
      <c r="AU350" s="115"/>
      <c r="AV350" s="341"/>
      <c r="AW350" s="115"/>
      <c r="AX350" s="341"/>
      <c r="AY350" s="119"/>
      <c r="CC350" s="119"/>
    </row>
    <row r="351" ht="21.0" customHeight="1">
      <c r="A351" s="119"/>
      <c r="B351" s="90"/>
      <c r="C351" s="119"/>
      <c r="D351" s="332"/>
      <c r="E351" s="90"/>
      <c r="F351" s="92"/>
      <c r="G351" s="92"/>
      <c r="H351" s="119"/>
      <c r="I351" s="119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119"/>
      <c r="U351" s="119"/>
      <c r="V351" s="119"/>
      <c r="W351" s="119"/>
      <c r="X351" s="119"/>
      <c r="Y351" s="23"/>
      <c r="Z351" s="119"/>
      <c r="AA351" s="337"/>
      <c r="AB351" s="115"/>
      <c r="AC351" s="102"/>
      <c r="AD351" s="4"/>
      <c r="AE351" s="103"/>
      <c r="AF351" s="104"/>
      <c r="AG351" s="105"/>
      <c r="AH351" s="106"/>
      <c r="AI351" s="109"/>
      <c r="AJ351" s="111"/>
      <c r="AK351" s="338"/>
      <c r="AL351" s="339"/>
      <c r="AM351" s="340"/>
      <c r="AN351" s="101"/>
      <c r="AO351" s="445"/>
      <c r="AP351" s="101"/>
      <c r="AQ351" s="115"/>
      <c r="AR351" s="341"/>
      <c r="AS351" s="115"/>
      <c r="AT351" s="341"/>
      <c r="AU351" s="115"/>
      <c r="AV351" s="341"/>
      <c r="AW351" s="115"/>
      <c r="AX351" s="341"/>
      <c r="AY351" s="119"/>
      <c r="CC351" s="119"/>
    </row>
    <row r="352" ht="21.0" customHeight="1">
      <c r="A352" s="119"/>
      <c r="B352" s="90"/>
      <c r="C352" s="119"/>
      <c r="D352" s="332"/>
      <c r="E352" s="90"/>
      <c r="F352" s="92"/>
      <c r="G352" s="92"/>
      <c r="H352" s="119"/>
      <c r="I352" s="119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119"/>
      <c r="U352" s="119"/>
      <c r="V352" s="119"/>
      <c r="W352" s="119"/>
      <c r="X352" s="119"/>
      <c r="Y352" s="23"/>
      <c r="Z352" s="119"/>
      <c r="AA352" s="337"/>
      <c r="AB352" s="115"/>
      <c r="AC352" s="102"/>
      <c r="AD352" s="4"/>
      <c r="AE352" s="103"/>
      <c r="AF352" s="104"/>
      <c r="AG352" s="105"/>
      <c r="AH352" s="106"/>
      <c r="AI352" s="109"/>
      <c r="AJ352" s="111"/>
      <c r="AK352" s="338"/>
      <c r="AL352" s="339"/>
      <c r="AM352" s="340"/>
      <c r="AN352" s="101"/>
      <c r="AO352" s="445"/>
      <c r="AP352" s="101"/>
      <c r="AQ352" s="115"/>
      <c r="AR352" s="341"/>
      <c r="AS352" s="115"/>
      <c r="AT352" s="341"/>
      <c r="AU352" s="115"/>
      <c r="AV352" s="341"/>
      <c r="AW352" s="115"/>
      <c r="AX352" s="341"/>
      <c r="AY352" s="119"/>
      <c r="CC352" s="119"/>
    </row>
    <row r="353" ht="21.0" customHeight="1">
      <c r="A353" s="119"/>
      <c r="B353" s="90"/>
      <c r="C353" s="119"/>
      <c r="D353" s="332"/>
      <c r="E353" s="90"/>
      <c r="F353" s="92"/>
      <c r="G353" s="92"/>
      <c r="H353" s="119"/>
      <c r="I353" s="119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119"/>
      <c r="U353" s="119"/>
      <c r="V353" s="119"/>
      <c r="W353" s="119"/>
      <c r="X353" s="119"/>
      <c r="Y353" s="23"/>
      <c r="Z353" s="119"/>
      <c r="AA353" s="337"/>
      <c r="AB353" s="115"/>
      <c r="AC353" s="102"/>
      <c r="AD353" s="4"/>
      <c r="AE353" s="103"/>
      <c r="AF353" s="104"/>
      <c r="AG353" s="105"/>
      <c r="AH353" s="106"/>
      <c r="AI353" s="109"/>
      <c r="AJ353" s="111"/>
      <c r="AK353" s="338"/>
      <c r="AL353" s="339"/>
      <c r="AM353" s="340"/>
      <c r="AN353" s="101"/>
      <c r="AO353" s="445"/>
      <c r="AP353" s="101"/>
      <c r="AQ353" s="115"/>
      <c r="AR353" s="341"/>
      <c r="AS353" s="115"/>
      <c r="AT353" s="341"/>
      <c r="AU353" s="115"/>
      <c r="AV353" s="341"/>
      <c r="AW353" s="115"/>
      <c r="AX353" s="341"/>
      <c r="AY353" s="119"/>
      <c r="CC353" s="119"/>
    </row>
    <row r="354" ht="21.0" customHeight="1">
      <c r="A354" s="119"/>
      <c r="B354" s="90"/>
      <c r="C354" s="119"/>
      <c r="D354" s="332"/>
      <c r="E354" s="90"/>
      <c r="F354" s="92"/>
      <c r="G354" s="92"/>
      <c r="H354" s="119"/>
      <c r="I354" s="119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119"/>
      <c r="U354" s="119"/>
      <c r="V354" s="119"/>
      <c r="W354" s="119"/>
      <c r="X354" s="119"/>
      <c r="Y354" s="23"/>
      <c r="Z354" s="119"/>
      <c r="AA354" s="337"/>
      <c r="AB354" s="115"/>
      <c r="AC354" s="102"/>
      <c r="AD354" s="4"/>
      <c r="AE354" s="103"/>
      <c r="AF354" s="104"/>
      <c r="AG354" s="105"/>
      <c r="AH354" s="106"/>
      <c r="AI354" s="109"/>
      <c r="AJ354" s="111"/>
      <c r="AK354" s="338"/>
      <c r="AL354" s="339"/>
      <c r="AM354" s="340"/>
      <c r="AN354" s="101"/>
      <c r="AO354" s="445"/>
      <c r="AP354" s="101"/>
      <c r="AQ354" s="115"/>
      <c r="AR354" s="341"/>
      <c r="AS354" s="115"/>
      <c r="AT354" s="341"/>
      <c r="AU354" s="115"/>
      <c r="AV354" s="341"/>
      <c r="AW354" s="115"/>
      <c r="AX354" s="341"/>
      <c r="AY354" s="119"/>
      <c r="CC354" s="119"/>
    </row>
    <row r="355" ht="21.0" customHeight="1">
      <c r="A355" s="119"/>
      <c r="B355" s="90"/>
      <c r="C355" s="119"/>
      <c r="D355" s="332"/>
      <c r="E355" s="90"/>
      <c r="F355" s="92"/>
      <c r="G355" s="92"/>
      <c r="H355" s="119"/>
      <c r="I355" s="119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119"/>
      <c r="U355" s="119"/>
      <c r="V355" s="119"/>
      <c r="W355" s="119"/>
      <c r="X355" s="119"/>
      <c r="Y355" s="23"/>
      <c r="Z355" s="119"/>
      <c r="AA355" s="337"/>
      <c r="AB355" s="115"/>
      <c r="AC355" s="102"/>
      <c r="AD355" s="4"/>
      <c r="AE355" s="103"/>
      <c r="AF355" s="104"/>
      <c r="AG355" s="105"/>
      <c r="AH355" s="106"/>
      <c r="AI355" s="109"/>
      <c r="AJ355" s="111"/>
      <c r="AK355" s="338"/>
      <c r="AL355" s="339"/>
      <c r="AM355" s="340"/>
      <c r="AN355" s="101"/>
      <c r="AO355" s="445"/>
      <c r="AP355" s="101"/>
      <c r="AQ355" s="115"/>
      <c r="AR355" s="341"/>
      <c r="AS355" s="115"/>
      <c r="AT355" s="341"/>
      <c r="AU355" s="115"/>
      <c r="AV355" s="341"/>
      <c r="AW355" s="115"/>
      <c r="AX355" s="341"/>
      <c r="AY355" s="119"/>
      <c r="CC355" s="119"/>
    </row>
    <row r="356" ht="21.0" customHeight="1">
      <c r="A356" s="119"/>
      <c r="B356" s="90"/>
      <c r="C356" s="119"/>
      <c r="D356" s="332"/>
      <c r="E356" s="90"/>
      <c r="F356" s="92"/>
      <c r="G356" s="92"/>
      <c r="H356" s="119"/>
      <c r="I356" s="119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119"/>
      <c r="U356" s="119"/>
      <c r="V356" s="119"/>
      <c r="W356" s="119"/>
      <c r="X356" s="119"/>
      <c r="Y356" s="23"/>
      <c r="Z356" s="119"/>
      <c r="AA356" s="337"/>
      <c r="AB356" s="115"/>
      <c r="AC356" s="102"/>
      <c r="AD356" s="4"/>
      <c r="AE356" s="103"/>
      <c r="AF356" s="104"/>
      <c r="AG356" s="105"/>
      <c r="AH356" s="106"/>
      <c r="AI356" s="109"/>
      <c r="AJ356" s="111"/>
      <c r="AK356" s="338"/>
      <c r="AL356" s="339"/>
      <c r="AM356" s="340"/>
      <c r="AN356" s="101"/>
      <c r="AO356" s="445"/>
      <c r="AP356" s="101"/>
      <c r="AQ356" s="115"/>
      <c r="AR356" s="341"/>
      <c r="AS356" s="115"/>
      <c r="AT356" s="341"/>
      <c r="AU356" s="115"/>
      <c r="AV356" s="341"/>
      <c r="AW356" s="115"/>
      <c r="AX356" s="341"/>
      <c r="AY356" s="119"/>
      <c r="CC356" s="119"/>
    </row>
    <row r="357" ht="21.0" customHeight="1">
      <c r="A357" s="119"/>
      <c r="B357" s="90"/>
      <c r="C357" s="119"/>
      <c r="D357" s="332"/>
      <c r="E357" s="90"/>
      <c r="F357" s="92"/>
      <c r="G357" s="92"/>
      <c r="H357" s="119"/>
      <c r="I357" s="119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119"/>
      <c r="U357" s="119"/>
      <c r="V357" s="119"/>
      <c r="W357" s="119"/>
      <c r="X357" s="119"/>
      <c r="Y357" s="23"/>
      <c r="Z357" s="119"/>
      <c r="AA357" s="337"/>
      <c r="AB357" s="115"/>
      <c r="AC357" s="102"/>
      <c r="AD357" s="4"/>
      <c r="AE357" s="103"/>
      <c r="AF357" s="104"/>
      <c r="AG357" s="105"/>
      <c r="AH357" s="106"/>
      <c r="AI357" s="109"/>
      <c r="AJ357" s="111"/>
      <c r="AK357" s="338"/>
      <c r="AL357" s="339"/>
      <c r="AM357" s="340"/>
      <c r="AN357" s="101"/>
      <c r="AO357" s="445"/>
      <c r="AP357" s="101"/>
      <c r="AQ357" s="115"/>
      <c r="AR357" s="341"/>
      <c r="AS357" s="115"/>
      <c r="AT357" s="341"/>
      <c r="AU357" s="115"/>
      <c r="AV357" s="341"/>
      <c r="AW357" s="115"/>
      <c r="AX357" s="341"/>
      <c r="AY357" s="119"/>
      <c r="CC357" s="119"/>
    </row>
    <row r="358" ht="21.0" customHeight="1">
      <c r="A358" s="119"/>
      <c r="B358" s="90"/>
      <c r="C358" s="119"/>
      <c r="D358" s="332"/>
      <c r="E358" s="90"/>
      <c r="F358" s="92"/>
      <c r="G358" s="92"/>
      <c r="H358" s="119"/>
      <c r="I358" s="119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119"/>
      <c r="U358" s="119"/>
      <c r="V358" s="119"/>
      <c r="W358" s="119"/>
      <c r="X358" s="119"/>
      <c r="Y358" s="23"/>
      <c r="Z358" s="119"/>
      <c r="AA358" s="337"/>
      <c r="AB358" s="115"/>
      <c r="AC358" s="102"/>
      <c r="AD358" s="4"/>
      <c r="AE358" s="103"/>
      <c r="AF358" s="104"/>
      <c r="AG358" s="105"/>
      <c r="AH358" s="106"/>
      <c r="AI358" s="109"/>
      <c r="AJ358" s="111"/>
      <c r="AK358" s="338"/>
      <c r="AL358" s="339"/>
      <c r="AM358" s="340"/>
      <c r="AN358" s="101"/>
      <c r="AO358" s="445"/>
      <c r="AP358" s="101"/>
      <c r="AQ358" s="115"/>
      <c r="AR358" s="341"/>
      <c r="AS358" s="115"/>
      <c r="AT358" s="341"/>
      <c r="AU358" s="115"/>
      <c r="AV358" s="341"/>
      <c r="AW358" s="115"/>
      <c r="AX358" s="341"/>
      <c r="AY358" s="119"/>
      <c r="CC358" s="119"/>
    </row>
    <row r="359" ht="21.0" customHeight="1">
      <c r="A359" s="119"/>
      <c r="B359" s="90"/>
      <c r="C359" s="119"/>
      <c r="D359" s="332"/>
      <c r="E359" s="90"/>
      <c r="F359" s="92"/>
      <c r="G359" s="92"/>
      <c r="H359" s="119"/>
      <c r="I359" s="119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119"/>
      <c r="U359" s="119"/>
      <c r="V359" s="119"/>
      <c r="W359" s="119"/>
      <c r="X359" s="119"/>
      <c r="Y359" s="23"/>
      <c r="Z359" s="119"/>
      <c r="AA359" s="337"/>
      <c r="AB359" s="115"/>
      <c r="AC359" s="102"/>
      <c r="AD359" s="4"/>
      <c r="AE359" s="103"/>
      <c r="AF359" s="104"/>
      <c r="AG359" s="105"/>
      <c r="AH359" s="106"/>
      <c r="AI359" s="109"/>
      <c r="AJ359" s="111"/>
      <c r="AK359" s="338"/>
      <c r="AL359" s="339"/>
      <c r="AM359" s="340"/>
      <c r="AN359" s="101"/>
      <c r="AO359" s="445"/>
      <c r="AP359" s="101"/>
      <c r="AQ359" s="115"/>
      <c r="AR359" s="341"/>
      <c r="AS359" s="115"/>
      <c r="AT359" s="341"/>
      <c r="AU359" s="115"/>
      <c r="AV359" s="341"/>
      <c r="AW359" s="115"/>
      <c r="AX359" s="341"/>
      <c r="AY359" s="119"/>
      <c r="CC359" s="119"/>
    </row>
    <row r="360" ht="21.0" customHeight="1">
      <c r="A360" s="119"/>
      <c r="B360" s="90"/>
      <c r="C360" s="119"/>
      <c r="D360" s="332"/>
      <c r="E360" s="90"/>
      <c r="F360" s="92"/>
      <c r="G360" s="92"/>
      <c r="H360" s="119"/>
      <c r="I360" s="119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119"/>
      <c r="U360" s="119"/>
      <c r="V360" s="119"/>
      <c r="W360" s="119"/>
      <c r="X360" s="119"/>
      <c r="Y360" s="23"/>
      <c r="Z360" s="119"/>
      <c r="AA360" s="337"/>
      <c r="AB360" s="115"/>
      <c r="AC360" s="102"/>
      <c r="AD360" s="4"/>
      <c r="AE360" s="103"/>
      <c r="AF360" s="104"/>
      <c r="AG360" s="105"/>
      <c r="AH360" s="106"/>
      <c r="AI360" s="109"/>
      <c r="AJ360" s="111"/>
      <c r="AK360" s="338"/>
      <c r="AL360" s="339"/>
      <c r="AM360" s="340"/>
      <c r="AN360" s="101"/>
      <c r="AO360" s="445"/>
      <c r="AP360" s="101"/>
      <c r="AQ360" s="115"/>
      <c r="AR360" s="341"/>
      <c r="AS360" s="115"/>
      <c r="AT360" s="341"/>
      <c r="AU360" s="115"/>
      <c r="AV360" s="341"/>
      <c r="AW360" s="115"/>
      <c r="AX360" s="341"/>
      <c r="AY360" s="119"/>
      <c r="CC360" s="119"/>
    </row>
    <row r="361" ht="21.0" customHeight="1">
      <c r="A361" s="119"/>
      <c r="B361" s="90"/>
      <c r="C361" s="119"/>
      <c r="D361" s="332"/>
      <c r="E361" s="90"/>
      <c r="F361" s="92"/>
      <c r="G361" s="92"/>
      <c r="H361" s="119"/>
      <c r="I361" s="119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119"/>
      <c r="U361" s="119"/>
      <c r="V361" s="119"/>
      <c r="W361" s="119"/>
      <c r="X361" s="119"/>
      <c r="Y361" s="23"/>
      <c r="Z361" s="119"/>
      <c r="AA361" s="337"/>
      <c r="AB361" s="115"/>
      <c r="AC361" s="102"/>
      <c r="AD361" s="4"/>
      <c r="AE361" s="103"/>
      <c r="AF361" s="104"/>
      <c r="AG361" s="105"/>
      <c r="AH361" s="106"/>
      <c r="AI361" s="109"/>
      <c r="AJ361" s="111"/>
      <c r="AK361" s="338"/>
      <c r="AL361" s="339"/>
      <c r="AM361" s="340"/>
      <c r="AN361" s="101"/>
      <c r="AO361" s="445"/>
      <c r="AP361" s="101"/>
      <c r="AQ361" s="115"/>
      <c r="AR361" s="341"/>
      <c r="AS361" s="115"/>
      <c r="AT361" s="341"/>
      <c r="AU361" s="115"/>
      <c r="AV361" s="341"/>
      <c r="AW361" s="115"/>
      <c r="AX361" s="341"/>
      <c r="AY361" s="119"/>
      <c r="CC361" s="119"/>
    </row>
    <row r="362" ht="21.0" customHeight="1">
      <c r="A362" s="119"/>
      <c r="B362" s="90"/>
      <c r="C362" s="119"/>
      <c r="D362" s="332"/>
      <c r="E362" s="90"/>
      <c r="F362" s="92"/>
      <c r="G362" s="92"/>
      <c r="H362" s="119"/>
      <c r="I362" s="119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119"/>
      <c r="U362" s="119"/>
      <c r="V362" s="119"/>
      <c r="W362" s="119"/>
      <c r="X362" s="119"/>
      <c r="Y362" s="23"/>
      <c r="Z362" s="119"/>
      <c r="AA362" s="337"/>
      <c r="AB362" s="115"/>
      <c r="AC362" s="102"/>
      <c r="AD362" s="4"/>
      <c r="AE362" s="103"/>
      <c r="AF362" s="104"/>
      <c r="AG362" s="105"/>
      <c r="AH362" s="106"/>
      <c r="AI362" s="109"/>
      <c r="AJ362" s="111"/>
      <c r="AK362" s="338"/>
      <c r="AL362" s="339"/>
      <c r="AM362" s="340"/>
      <c r="AN362" s="101"/>
      <c r="AO362" s="445"/>
      <c r="AP362" s="101"/>
      <c r="AQ362" s="115"/>
      <c r="AR362" s="341"/>
      <c r="AS362" s="115"/>
      <c r="AT362" s="341"/>
      <c r="AU362" s="115"/>
      <c r="AV362" s="341"/>
      <c r="AW362" s="115"/>
      <c r="AX362" s="341"/>
      <c r="AY362" s="119"/>
      <c r="CC362" s="119"/>
    </row>
    <row r="363" ht="21.0" customHeight="1">
      <c r="A363" s="119"/>
      <c r="B363" s="90"/>
      <c r="C363" s="119"/>
      <c r="D363" s="332"/>
      <c r="E363" s="90"/>
      <c r="F363" s="92"/>
      <c r="G363" s="92"/>
      <c r="H363" s="119"/>
      <c r="I363" s="119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119"/>
      <c r="U363" s="119"/>
      <c r="V363" s="119"/>
      <c r="W363" s="119"/>
      <c r="X363" s="119"/>
      <c r="Y363" s="23"/>
      <c r="Z363" s="119"/>
      <c r="AA363" s="337"/>
      <c r="AB363" s="115"/>
      <c r="AC363" s="102"/>
      <c r="AD363" s="4"/>
      <c r="AE363" s="103"/>
      <c r="AF363" s="104"/>
      <c r="AG363" s="105"/>
      <c r="AH363" s="106"/>
      <c r="AI363" s="109"/>
      <c r="AJ363" s="111"/>
      <c r="AK363" s="338"/>
      <c r="AL363" s="339"/>
      <c r="AM363" s="340"/>
      <c r="AN363" s="101"/>
      <c r="AO363" s="445"/>
      <c r="AP363" s="101"/>
      <c r="AQ363" s="115"/>
      <c r="AR363" s="341"/>
      <c r="AS363" s="115"/>
      <c r="AT363" s="341"/>
      <c r="AU363" s="115"/>
      <c r="AV363" s="341"/>
      <c r="AW363" s="115"/>
      <c r="AX363" s="341"/>
      <c r="AY363" s="119"/>
      <c r="CC363" s="119"/>
    </row>
    <row r="364" ht="21.0" customHeight="1">
      <c r="A364" s="119"/>
      <c r="B364" s="90"/>
      <c r="C364" s="119"/>
      <c r="D364" s="332"/>
      <c r="E364" s="90"/>
      <c r="F364" s="92"/>
      <c r="G364" s="92"/>
      <c r="H364" s="119"/>
      <c r="I364" s="119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119"/>
      <c r="U364" s="119"/>
      <c r="V364" s="119"/>
      <c r="W364" s="119"/>
      <c r="X364" s="119"/>
      <c r="Y364" s="23"/>
      <c r="Z364" s="119"/>
      <c r="AA364" s="337"/>
      <c r="AB364" s="115"/>
      <c r="AC364" s="102"/>
      <c r="AD364" s="4"/>
      <c r="AE364" s="103"/>
      <c r="AF364" s="104"/>
      <c r="AG364" s="105"/>
      <c r="AH364" s="106"/>
      <c r="AI364" s="109"/>
      <c r="AJ364" s="111"/>
      <c r="AK364" s="338"/>
      <c r="AL364" s="339"/>
      <c r="AM364" s="340"/>
      <c r="AN364" s="101"/>
      <c r="AO364" s="445"/>
      <c r="AP364" s="101"/>
      <c r="AQ364" s="115"/>
      <c r="AR364" s="341"/>
      <c r="AS364" s="115"/>
      <c r="AT364" s="341"/>
      <c r="AU364" s="115"/>
      <c r="AV364" s="341"/>
      <c r="AW364" s="115"/>
      <c r="AX364" s="341"/>
      <c r="AY364" s="119"/>
      <c r="CC364" s="119"/>
    </row>
    <row r="365" ht="21.0" customHeight="1">
      <c r="A365" s="119"/>
      <c r="B365" s="90"/>
      <c r="C365" s="119"/>
      <c r="D365" s="332"/>
      <c r="E365" s="90"/>
      <c r="F365" s="92"/>
      <c r="G365" s="92"/>
      <c r="H365" s="119"/>
      <c r="I365" s="119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119"/>
      <c r="U365" s="119"/>
      <c r="V365" s="119"/>
      <c r="W365" s="119"/>
      <c r="X365" s="119"/>
      <c r="Y365" s="23"/>
      <c r="Z365" s="119"/>
      <c r="AA365" s="337"/>
      <c r="AB365" s="115"/>
      <c r="AC365" s="102"/>
      <c r="AD365" s="4"/>
      <c r="AE365" s="103"/>
      <c r="AF365" s="104"/>
      <c r="AG365" s="105"/>
      <c r="AH365" s="106"/>
      <c r="AI365" s="109"/>
      <c r="AJ365" s="111"/>
      <c r="AK365" s="338"/>
      <c r="AL365" s="339"/>
      <c r="AM365" s="340"/>
      <c r="AN365" s="101"/>
      <c r="AO365" s="445"/>
      <c r="AP365" s="101"/>
      <c r="AQ365" s="115"/>
      <c r="AR365" s="341"/>
      <c r="AS365" s="115"/>
      <c r="AT365" s="341"/>
      <c r="AU365" s="115"/>
      <c r="AV365" s="341"/>
      <c r="AW365" s="115"/>
      <c r="AX365" s="341"/>
      <c r="AY365" s="119"/>
      <c r="CC365" s="119"/>
    </row>
    <row r="366" ht="21.0" customHeight="1">
      <c r="A366" s="119"/>
      <c r="B366" s="90"/>
      <c r="C366" s="119"/>
      <c r="D366" s="332"/>
      <c r="E366" s="90"/>
      <c r="F366" s="92"/>
      <c r="G366" s="92"/>
      <c r="H366" s="119"/>
      <c r="I366" s="119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119"/>
      <c r="U366" s="119"/>
      <c r="V366" s="119"/>
      <c r="W366" s="119"/>
      <c r="X366" s="119"/>
      <c r="Y366" s="23"/>
      <c r="Z366" s="119"/>
      <c r="AA366" s="337"/>
      <c r="AB366" s="115"/>
      <c r="AC366" s="102"/>
      <c r="AD366" s="4"/>
      <c r="AE366" s="103"/>
      <c r="AF366" s="104"/>
      <c r="AG366" s="105"/>
      <c r="AH366" s="106"/>
      <c r="AI366" s="109"/>
      <c r="AJ366" s="111"/>
      <c r="AK366" s="338"/>
      <c r="AL366" s="339"/>
      <c r="AM366" s="340"/>
      <c r="AN366" s="101"/>
      <c r="AO366" s="445"/>
      <c r="AP366" s="101"/>
      <c r="AQ366" s="115"/>
      <c r="AR366" s="341"/>
      <c r="AS366" s="115"/>
      <c r="AT366" s="341"/>
      <c r="AU366" s="115"/>
      <c r="AV366" s="341"/>
      <c r="AW366" s="115"/>
      <c r="AX366" s="341"/>
      <c r="AY366" s="119"/>
      <c r="CC366" s="119"/>
    </row>
    <row r="367" ht="21.0" customHeight="1">
      <c r="A367" s="119"/>
      <c r="B367" s="90"/>
      <c r="C367" s="119"/>
      <c r="D367" s="332"/>
      <c r="E367" s="90"/>
      <c r="F367" s="92"/>
      <c r="G367" s="92"/>
      <c r="H367" s="119"/>
      <c r="I367" s="119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119"/>
      <c r="U367" s="119"/>
      <c r="V367" s="119"/>
      <c r="W367" s="119"/>
      <c r="X367" s="119"/>
      <c r="Y367" s="23"/>
      <c r="Z367" s="119"/>
      <c r="AA367" s="337"/>
      <c r="AB367" s="115"/>
      <c r="AC367" s="102"/>
      <c r="AD367" s="4"/>
      <c r="AE367" s="103"/>
      <c r="AF367" s="104"/>
      <c r="AG367" s="105"/>
      <c r="AH367" s="106"/>
      <c r="AI367" s="109"/>
      <c r="AJ367" s="111"/>
      <c r="AK367" s="338"/>
      <c r="AL367" s="339"/>
      <c r="AM367" s="340"/>
      <c r="AN367" s="101"/>
      <c r="AO367" s="445"/>
      <c r="AP367" s="101"/>
      <c r="AQ367" s="115"/>
      <c r="AR367" s="341"/>
      <c r="AS367" s="115"/>
      <c r="AT367" s="341"/>
      <c r="AU367" s="115"/>
      <c r="AV367" s="341"/>
      <c r="AW367" s="115"/>
      <c r="AX367" s="341"/>
      <c r="AY367" s="119"/>
      <c r="CC367" s="119"/>
    </row>
    <row r="368" ht="21.0" customHeight="1">
      <c r="A368" s="119"/>
      <c r="B368" s="90"/>
      <c r="C368" s="119"/>
      <c r="D368" s="332"/>
      <c r="E368" s="90"/>
      <c r="F368" s="92"/>
      <c r="G368" s="92"/>
      <c r="H368" s="119"/>
      <c r="I368" s="119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119"/>
      <c r="U368" s="119"/>
      <c r="V368" s="119"/>
      <c r="W368" s="119"/>
      <c r="X368" s="119"/>
      <c r="Y368" s="23"/>
      <c r="Z368" s="119"/>
      <c r="AA368" s="337"/>
      <c r="AB368" s="115"/>
      <c r="AC368" s="102"/>
      <c r="AD368" s="4"/>
      <c r="AE368" s="103"/>
      <c r="AF368" s="104"/>
      <c r="AG368" s="105"/>
      <c r="AH368" s="106"/>
      <c r="AI368" s="109"/>
      <c r="AJ368" s="111"/>
      <c r="AK368" s="338"/>
      <c r="AL368" s="339"/>
      <c r="AM368" s="340"/>
      <c r="AN368" s="101"/>
      <c r="AO368" s="445"/>
      <c r="AP368" s="101"/>
      <c r="AQ368" s="115"/>
      <c r="AR368" s="341"/>
      <c r="AS368" s="115"/>
      <c r="AT368" s="341"/>
      <c r="AU368" s="115"/>
      <c r="AV368" s="341"/>
      <c r="AW368" s="115"/>
      <c r="AX368" s="341"/>
      <c r="AY368" s="119"/>
      <c r="CC368" s="119"/>
    </row>
    <row r="369" ht="21.0" customHeight="1">
      <c r="A369" s="119"/>
      <c r="B369" s="90"/>
      <c r="C369" s="119"/>
      <c r="D369" s="332"/>
      <c r="E369" s="90"/>
      <c r="F369" s="92"/>
      <c r="G369" s="92"/>
      <c r="H369" s="119"/>
      <c r="I369" s="119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119"/>
      <c r="U369" s="119"/>
      <c r="V369" s="119"/>
      <c r="W369" s="119"/>
      <c r="X369" s="119"/>
      <c r="Y369" s="23"/>
      <c r="Z369" s="119"/>
      <c r="AA369" s="337"/>
      <c r="AB369" s="115"/>
      <c r="AC369" s="102"/>
      <c r="AD369" s="4"/>
      <c r="AE369" s="103"/>
      <c r="AF369" s="104"/>
      <c r="AG369" s="105"/>
      <c r="AH369" s="106"/>
      <c r="AI369" s="109"/>
      <c r="AJ369" s="111"/>
      <c r="AK369" s="338"/>
      <c r="AL369" s="339"/>
      <c r="AM369" s="340"/>
      <c r="AN369" s="101"/>
      <c r="AO369" s="445"/>
      <c r="AP369" s="101"/>
      <c r="AQ369" s="115"/>
      <c r="AR369" s="341"/>
      <c r="AS369" s="115"/>
      <c r="AT369" s="341"/>
      <c r="AU369" s="115"/>
      <c r="AV369" s="341"/>
      <c r="AW369" s="115"/>
      <c r="AX369" s="341"/>
      <c r="AY369" s="119"/>
      <c r="CC369" s="119"/>
    </row>
    <row r="370" ht="21.0" customHeight="1">
      <c r="A370" s="119"/>
      <c r="B370" s="90"/>
      <c r="C370" s="119"/>
      <c r="D370" s="332"/>
      <c r="E370" s="90"/>
      <c r="F370" s="92"/>
      <c r="G370" s="92"/>
      <c r="H370" s="119"/>
      <c r="I370" s="119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119"/>
      <c r="U370" s="119"/>
      <c r="V370" s="119"/>
      <c r="W370" s="119"/>
      <c r="X370" s="119"/>
      <c r="Y370" s="23"/>
      <c r="Z370" s="119"/>
      <c r="AA370" s="337"/>
      <c r="AB370" s="115"/>
      <c r="AC370" s="102"/>
      <c r="AD370" s="4"/>
      <c r="AE370" s="103"/>
      <c r="AF370" s="104"/>
      <c r="AG370" s="105"/>
      <c r="AH370" s="106"/>
      <c r="AI370" s="109"/>
      <c r="AJ370" s="111"/>
      <c r="AK370" s="338"/>
      <c r="AL370" s="339"/>
      <c r="AM370" s="340"/>
      <c r="AN370" s="101"/>
      <c r="AO370" s="445"/>
      <c r="AP370" s="101"/>
      <c r="AQ370" s="115"/>
      <c r="AR370" s="341"/>
      <c r="AS370" s="115"/>
      <c r="AT370" s="341"/>
      <c r="AU370" s="115"/>
      <c r="AV370" s="341"/>
      <c r="AW370" s="115"/>
      <c r="AX370" s="341"/>
      <c r="AY370" s="119"/>
      <c r="CC370" s="119"/>
    </row>
    <row r="371" ht="21.0" customHeight="1">
      <c r="A371" s="119"/>
      <c r="B371" s="90"/>
      <c r="C371" s="119"/>
      <c r="D371" s="332"/>
      <c r="E371" s="90"/>
      <c r="F371" s="92"/>
      <c r="G371" s="92"/>
      <c r="H371" s="119"/>
      <c r="I371" s="119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119"/>
      <c r="U371" s="119"/>
      <c r="V371" s="119"/>
      <c r="W371" s="119"/>
      <c r="X371" s="119"/>
      <c r="Y371" s="23"/>
      <c r="Z371" s="119"/>
      <c r="AA371" s="337"/>
      <c r="AB371" s="115"/>
      <c r="AC371" s="102"/>
      <c r="AD371" s="4"/>
      <c r="AE371" s="103"/>
      <c r="AF371" s="104"/>
      <c r="AG371" s="105"/>
      <c r="AH371" s="106"/>
      <c r="AI371" s="109"/>
      <c r="AJ371" s="111"/>
      <c r="AK371" s="338"/>
      <c r="AL371" s="339"/>
      <c r="AM371" s="340"/>
      <c r="AN371" s="101"/>
      <c r="AO371" s="445"/>
      <c r="AP371" s="101"/>
      <c r="AQ371" s="115"/>
      <c r="AR371" s="341"/>
      <c r="AS371" s="115"/>
      <c r="AT371" s="341"/>
      <c r="AU371" s="115"/>
      <c r="AV371" s="341"/>
      <c r="AW371" s="115"/>
      <c r="AX371" s="341"/>
      <c r="AY371" s="119"/>
      <c r="CC371" s="119"/>
    </row>
    <row r="372" ht="21.0" customHeight="1">
      <c r="A372" s="119"/>
      <c r="B372" s="90"/>
      <c r="C372" s="119"/>
      <c r="D372" s="332"/>
      <c r="E372" s="90"/>
      <c r="F372" s="92"/>
      <c r="G372" s="92"/>
      <c r="H372" s="119"/>
      <c r="I372" s="119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119"/>
      <c r="U372" s="119"/>
      <c r="V372" s="119"/>
      <c r="W372" s="119"/>
      <c r="X372" s="119"/>
      <c r="Y372" s="23"/>
      <c r="Z372" s="119"/>
      <c r="AA372" s="337"/>
      <c r="AB372" s="115"/>
      <c r="AC372" s="102"/>
      <c r="AD372" s="4"/>
      <c r="AE372" s="103"/>
      <c r="AF372" s="104"/>
      <c r="AG372" s="105"/>
      <c r="AH372" s="106"/>
      <c r="AI372" s="109"/>
      <c r="AJ372" s="111"/>
      <c r="AK372" s="338"/>
      <c r="AL372" s="339"/>
      <c r="AM372" s="340"/>
      <c r="AN372" s="101"/>
      <c r="AO372" s="445"/>
      <c r="AP372" s="101"/>
      <c r="AQ372" s="115"/>
      <c r="AR372" s="341"/>
      <c r="AS372" s="115"/>
      <c r="AT372" s="341"/>
      <c r="AU372" s="115"/>
      <c r="AV372" s="341"/>
      <c r="AW372" s="115"/>
      <c r="AX372" s="341"/>
      <c r="AY372" s="119"/>
      <c r="CC372" s="119"/>
    </row>
    <row r="373" ht="21.0" customHeight="1">
      <c r="A373" s="119"/>
      <c r="B373" s="90"/>
      <c r="C373" s="119"/>
      <c r="D373" s="332"/>
      <c r="E373" s="90"/>
      <c r="F373" s="92"/>
      <c r="G373" s="92"/>
      <c r="H373" s="119"/>
      <c r="I373" s="119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119"/>
      <c r="U373" s="119"/>
      <c r="V373" s="119"/>
      <c r="W373" s="119"/>
      <c r="X373" s="119"/>
      <c r="Y373" s="23"/>
      <c r="Z373" s="119"/>
      <c r="AA373" s="337"/>
      <c r="AB373" s="115"/>
      <c r="AC373" s="102"/>
      <c r="AD373" s="4"/>
      <c r="AE373" s="103"/>
      <c r="AF373" s="104"/>
      <c r="AG373" s="105"/>
      <c r="AH373" s="106"/>
      <c r="AI373" s="109"/>
      <c r="AJ373" s="111"/>
      <c r="AK373" s="338"/>
      <c r="AL373" s="339"/>
      <c r="AM373" s="340"/>
      <c r="AN373" s="101"/>
      <c r="AO373" s="445"/>
      <c r="AP373" s="101"/>
      <c r="AQ373" s="115"/>
      <c r="AR373" s="341"/>
      <c r="AS373" s="115"/>
      <c r="AT373" s="341"/>
      <c r="AU373" s="115"/>
      <c r="AV373" s="341"/>
      <c r="AW373" s="115"/>
      <c r="AX373" s="341"/>
      <c r="AY373" s="119"/>
      <c r="CC373" s="119"/>
    </row>
    <row r="374" ht="21.0" customHeight="1">
      <c r="A374" s="119"/>
      <c r="B374" s="90"/>
      <c r="C374" s="119"/>
      <c r="D374" s="332"/>
      <c r="E374" s="90"/>
      <c r="F374" s="92"/>
      <c r="G374" s="92"/>
      <c r="H374" s="119"/>
      <c r="I374" s="119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119"/>
      <c r="U374" s="119"/>
      <c r="V374" s="119"/>
      <c r="W374" s="119"/>
      <c r="X374" s="119"/>
      <c r="Y374" s="23"/>
      <c r="Z374" s="119"/>
      <c r="AA374" s="337"/>
      <c r="AB374" s="115"/>
      <c r="AC374" s="102"/>
      <c r="AD374" s="4"/>
      <c r="AE374" s="103"/>
      <c r="AF374" s="104"/>
      <c r="AG374" s="105"/>
      <c r="AH374" s="106"/>
      <c r="AI374" s="109"/>
      <c r="AJ374" s="111"/>
      <c r="AK374" s="338"/>
      <c r="AL374" s="339"/>
      <c r="AM374" s="340"/>
      <c r="AN374" s="101"/>
      <c r="AO374" s="445"/>
      <c r="AP374" s="101"/>
      <c r="AQ374" s="115"/>
      <c r="AR374" s="341"/>
      <c r="AS374" s="115"/>
      <c r="AT374" s="341"/>
      <c r="AU374" s="115"/>
      <c r="AV374" s="341"/>
      <c r="AW374" s="115"/>
      <c r="AX374" s="341"/>
      <c r="AY374" s="119"/>
      <c r="CC374" s="119"/>
    </row>
    <row r="375" ht="21.0" customHeight="1">
      <c r="A375" s="119"/>
      <c r="B375" s="90"/>
      <c r="C375" s="119"/>
      <c r="D375" s="332"/>
      <c r="E375" s="90"/>
      <c r="F375" s="92"/>
      <c r="G375" s="92"/>
      <c r="H375" s="119"/>
      <c r="I375" s="119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119"/>
      <c r="U375" s="119"/>
      <c r="V375" s="119"/>
      <c r="W375" s="119"/>
      <c r="X375" s="119"/>
      <c r="Y375" s="23"/>
      <c r="Z375" s="119"/>
      <c r="AA375" s="337"/>
      <c r="AB375" s="115"/>
      <c r="AC375" s="102"/>
      <c r="AD375" s="4"/>
      <c r="AE375" s="103"/>
      <c r="AF375" s="104"/>
      <c r="AG375" s="105"/>
      <c r="AH375" s="106"/>
      <c r="AI375" s="109"/>
      <c r="AJ375" s="111"/>
      <c r="AK375" s="338"/>
      <c r="AL375" s="339"/>
      <c r="AM375" s="340"/>
      <c r="AN375" s="101"/>
      <c r="AO375" s="445"/>
      <c r="AP375" s="101"/>
      <c r="AQ375" s="115"/>
      <c r="AR375" s="341"/>
      <c r="AS375" s="115"/>
      <c r="AT375" s="341"/>
      <c r="AU375" s="115"/>
      <c r="AV375" s="341"/>
      <c r="AW375" s="115"/>
      <c r="AX375" s="341"/>
      <c r="AY375" s="119"/>
      <c r="CC375" s="119"/>
    </row>
    <row r="376" ht="21.0" customHeight="1">
      <c r="A376" s="119"/>
      <c r="B376" s="90"/>
      <c r="C376" s="119"/>
      <c r="D376" s="332"/>
      <c r="E376" s="90"/>
      <c r="F376" s="92"/>
      <c r="G376" s="92"/>
      <c r="H376" s="119"/>
      <c r="I376" s="119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119"/>
      <c r="U376" s="119"/>
      <c r="V376" s="119"/>
      <c r="W376" s="119"/>
      <c r="X376" s="119"/>
      <c r="Y376" s="23"/>
      <c r="Z376" s="119"/>
      <c r="AA376" s="337"/>
      <c r="AB376" s="115"/>
      <c r="AC376" s="102"/>
      <c r="AD376" s="4"/>
      <c r="AE376" s="103"/>
      <c r="AF376" s="104"/>
      <c r="AG376" s="105"/>
      <c r="AH376" s="106"/>
      <c r="AI376" s="109"/>
      <c r="AJ376" s="111"/>
      <c r="AK376" s="338"/>
      <c r="AL376" s="339"/>
      <c r="AM376" s="340"/>
      <c r="AN376" s="101"/>
      <c r="AO376" s="445"/>
      <c r="AP376" s="101"/>
      <c r="AQ376" s="115"/>
      <c r="AR376" s="341"/>
      <c r="AS376" s="115"/>
      <c r="AT376" s="341"/>
      <c r="AU376" s="115"/>
      <c r="AV376" s="341"/>
      <c r="AW376" s="115"/>
      <c r="AX376" s="341"/>
      <c r="AY376" s="119"/>
      <c r="CC376" s="119"/>
    </row>
    <row r="377" ht="21.0" customHeight="1">
      <c r="A377" s="119"/>
      <c r="B377" s="90"/>
      <c r="C377" s="119"/>
      <c r="D377" s="332"/>
      <c r="E377" s="90"/>
      <c r="F377" s="92"/>
      <c r="G377" s="92"/>
      <c r="H377" s="119"/>
      <c r="I377" s="119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119"/>
      <c r="U377" s="119"/>
      <c r="V377" s="119"/>
      <c r="W377" s="119"/>
      <c r="X377" s="119"/>
      <c r="Y377" s="23"/>
      <c r="Z377" s="119"/>
      <c r="AA377" s="337"/>
      <c r="AB377" s="115"/>
      <c r="AC377" s="102"/>
      <c r="AD377" s="4"/>
      <c r="AE377" s="103"/>
      <c r="AF377" s="104"/>
      <c r="AG377" s="105"/>
      <c r="AH377" s="106"/>
      <c r="AI377" s="109"/>
      <c r="AJ377" s="111"/>
      <c r="AK377" s="338"/>
      <c r="AL377" s="339"/>
      <c r="AM377" s="340"/>
      <c r="AN377" s="101"/>
      <c r="AO377" s="445"/>
      <c r="AP377" s="101"/>
      <c r="AQ377" s="115"/>
      <c r="AR377" s="341"/>
      <c r="AS377" s="115"/>
      <c r="AT377" s="341"/>
      <c r="AU377" s="115"/>
      <c r="AV377" s="341"/>
      <c r="AW377" s="115"/>
      <c r="AX377" s="341"/>
      <c r="AY377" s="119"/>
      <c r="CC377" s="119"/>
    </row>
    <row r="378" ht="21.0" customHeight="1">
      <c r="A378" s="119"/>
      <c r="B378" s="90"/>
      <c r="C378" s="119"/>
      <c r="D378" s="332"/>
      <c r="E378" s="90"/>
      <c r="F378" s="92"/>
      <c r="G378" s="92"/>
      <c r="H378" s="119"/>
      <c r="I378" s="119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119"/>
      <c r="U378" s="119"/>
      <c r="V378" s="119"/>
      <c r="W378" s="119"/>
      <c r="X378" s="119"/>
      <c r="Y378" s="23"/>
      <c r="Z378" s="119"/>
      <c r="AA378" s="337"/>
      <c r="AB378" s="115"/>
      <c r="AC378" s="102"/>
      <c r="AD378" s="4"/>
      <c r="AE378" s="103"/>
      <c r="AF378" s="104"/>
      <c r="AG378" s="105"/>
      <c r="AH378" s="106"/>
      <c r="AI378" s="109"/>
      <c r="AJ378" s="111"/>
      <c r="AK378" s="338"/>
      <c r="AL378" s="339"/>
      <c r="AM378" s="340"/>
      <c r="AN378" s="101"/>
      <c r="AO378" s="445"/>
      <c r="AP378" s="101"/>
      <c r="AQ378" s="115"/>
      <c r="AR378" s="341"/>
      <c r="AS378" s="115"/>
      <c r="AT378" s="341"/>
      <c r="AU378" s="115"/>
      <c r="AV378" s="341"/>
      <c r="AW378" s="115"/>
      <c r="AX378" s="341"/>
      <c r="AY378" s="119"/>
      <c r="CC378" s="119"/>
    </row>
    <row r="379" ht="21.0" customHeight="1">
      <c r="A379" s="119"/>
      <c r="B379" s="90"/>
      <c r="C379" s="119"/>
      <c r="D379" s="332"/>
      <c r="E379" s="90"/>
      <c r="F379" s="92"/>
      <c r="G379" s="92"/>
      <c r="H379" s="119"/>
      <c r="I379" s="119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119"/>
      <c r="U379" s="119"/>
      <c r="V379" s="119"/>
      <c r="W379" s="119"/>
      <c r="X379" s="119"/>
      <c r="Y379" s="23"/>
      <c r="Z379" s="119"/>
      <c r="AA379" s="337"/>
      <c r="AB379" s="115"/>
      <c r="AC379" s="102"/>
      <c r="AD379" s="4"/>
      <c r="AE379" s="103"/>
      <c r="AF379" s="104"/>
      <c r="AG379" s="105"/>
      <c r="AH379" s="106"/>
      <c r="AI379" s="109"/>
      <c r="AJ379" s="111"/>
      <c r="AK379" s="338"/>
      <c r="AL379" s="339"/>
      <c r="AM379" s="340"/>
      <c r="AN379" s="101"/>
      <c r="AO379" s="445"/>
      <c r="AP379" s="101"/>
      <c r="AQ379" s="115"/>
      <c r="AR379" s="341"/>
      <c r="AS379" s="115"/>
      <c r="AT379" s="341"/>
      <c r="AU379" s="115"/>
      <c r="AV379" s="341"/>
      <c r="AW379" s="115"/>
      <c r="AX379" s="341"/>
      <c r="AY379" s="119"/>
      <c r="CC379" s="119"/>
    </row>
    <row r="380" ht="21.0" customHeight="1">
      <c r="A380" s="119"/>
      <c r="B380" s="90"/>
      <c r="C380" s="119"/>
      <c r="D380" s="332"/>
      <c r="E380" s="90"/>
      <c r="F380" s="92"/>
      <c r="G380" s="92"/>
      <c r="H380" s="119"/>
      <c r="I380" s="119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119"/>
      <c r="U380" s="119"/>
      <c r="V380" s="119"/>
      <c r="W380" s="119"/>
      <c r="X380" s="119"/>
      <c r="Y380" s="23"/>
      <c r="Z380" s="119"/>
      <c r="AA380" s="337"/>
      <c r="AB380" s="115"/>
      <c r="AC380" s="102"/>
      <c r="AD380" s="4"/>
      <c r="AE380" s="103"/>
      <c r="AF380" s="104"/>
      <c r="AG380" s="105"/>
      <c r="AH380" s="106"/>
      <c r="AI380" s="109"/>
      <c r="AJ380" s="111"/>
      <c r="AK380" s="338"/>
      <c r="AL380" s="339"/>
      <c r="AM380" s="340"/>
      <c r="AN380" s="101"/>
      <c r="AO380" s="445"/>
      <c r="AP380" s="101"/>
      <c r="AQ380" s="115"/>
      <c r="AR380" s="341"/>
      <c r="AS380" s="115"/>
      <c r="AT380" s="341"/>
      <c r="AU380" s="115"/>
      <c r="AV380" s="341"/>
      <c r="AW380" s="115"/>
      <c r="AX380" s="341"/>
      <c r="AY380" s="119"/>
      <c r="CC380" s="119"/>
    </row>
    <row r="381" ht="21.0" customHeight="1">
      <c r="A381" s="119"/>
      <c r="B381" s="90"/>
      <c r="C381" s="119"/>
      <c r="D381" s="332"/>
      <c r="E381" s="90"/>
      <c r="F381" s="92"/>
      <c r="G381" s="92"/>
      <c r="H381" s="119"/>
      <c r="I381" s="119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119"/>
      <c r="U381" s="119"/>
      <c r="V381" s="119"/>
      <c r="W381" s="119"/>
      <c r="X381" s="119"/>
      <c r="Y381" s="23"/>
      <c r="Z381" s="119"/>
      <c r="AA381" s="337"/>
      <c r="AB381" s="115"/>
      <c r="AC381" s="102"/>
      <c r="AD381" s="4"/>
      <c r="AE381" s="103"/>
      <c r="AF381" s="104"/>
      <c r="AG381" s="105"/>
      <c r="AH381" s="106"/>
      <c r="AI381" s="109"/>
      <c r="AJ381" s="111"/>
      <c r="AK381" s="338"/>
      <c r="AL381" s="339"/>
      <c r="AM381" s="340"/>
      <c r="AN381" s="101"/>
      <c r="AO381" s="445"/>
      <c r="AP381" s="101"/>
      <c r="AQ381" s="115"/>
      <c r="AR381" s="341"/>
      <c r="AS381" s="115"/>
      <c r="AT381" s="341"/>
      <c r="AU381" s="115"/>
      <c r="AV381" s="341"/>
      <c r="AW381" s="115"/>
      <c r="AX381" s="341"/>
      <c r="AY381" s="119"/>
      <c r="CC381" s="119"/>
    </row>
    <row r="382" ht="21.0" customHeight="1">
      <c r="A382" s="119"/>
      <c r="B382" s="90"/>
      <c r="C382" s="119"/>
      <c r="D382" s="332"/>
      <c r="E382" s="90"/>
      <c r="F382" s="92"/>
      <c r="G382" s="92"/>
      <c r="H382" s="119"/>
      <c r="I382" s="119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119"/>
      <c r="U382" s="119"/>
      <c r="V382" s="119"/>
      <c r="W382" s="119"/>
      <c r="X382" s="119"/>
      <c r="Y382" s="23"/>
      <c r="Z382" s="119"/>
      <c r="AA382" s="337"/>
      <c r="AB382" s="115"/>
      <c r="AC382" s="102"/>
      <c r="AD382" s="4"/>
      <c r="AE382" s="103"/>
      <c r="AF382" s="104"/>
      <c r="AG382" s="105"/>
      <c r="AH382" s="106"/>
      <c r="AI382" s="109"/>
      <c r="AJ382" s="111"/>
      <c r="AK382" s="338"/>
      <c r="AL382" s="339"/>
      <c r="AM382" s="340"/>
      <c r="AN382" s="101"/>
      <c r="AO382" s="445"/>
      <c r="AP382" s="101"/>
      <c r="AQ382" s="115"/>
      <c r="AR382" s="341"/>
      <c r="AS382" s="115"/>
      <c r="AT382" s="341"/>
      <c r="AU382" s="115"/>
      <c r="AV382" s="341"/>
      <c r="AW382" s="115"/>
      <c r="AX382" s="341"/>
      <c r="AY382" s="119"/>
      <c r="CC382" s="119"/>
    </row>
    <row r="383" ht="21.0" customHeight="1">
      <c r="A383" s="119"/>
      <c r="B383" s="90"/>
      <c r="C383" s="119"/>
      <c r="D383" s="332"/>
      <c r="E383" s="90"/>
      <c r="F383" s="92"/>
      <c r="G383" s="92"/>
      <c r="H383" s="119"/>
      <c r="I383" s="119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119"/>
      <c r="U383" s="119"/>
      <c r="V383" s="119"/>
      <c r="W383" s="119"/>
      <c r="X383" s="119"/>
      <c r="Y383" s="23"/>
      <c r="Z383" s="119"/>
      <c r="AA383" s="337"/>
      <c r="AB383" s="115"/>
      <c r="AC383" s="102"/>
      <c r="AD383" s="4"/>
      <c r="AE383" s="103"/>
      <c r="AF383" s="104"/>
      <c r="AG383" s="105"/>
      <c r="AH383" s="106"/>
      <c r="AI383" s="109"/>
      <c r="AJ383" s="111"/>
      <c r="AK383" s="338"/>
      <c r="AL383" s="339"/>
      <c r="AM383" s="340"/>
      <c r="AN383" s="101"/>
      <c r="AO383" s="445"/>
      <c r="AP383" s="101"/>
      <c r="AQ383" s="115"/>
      <c r="AR383" s="341"/>
      <c r="AS383" s="115"/>
      <c r="AT383" s="341"/>
      <c r="AU383" s="115"/>
      <c r="AV383" s="341"/>
      <c r="AW383" s="115"/>
      <c r="AX383" s="341"/>
      <c r="AY383" s="119"/>
      <c r="CC383" s="119"/>
    </row>
    <row r="384" ht="21.0" customHeight="1">
      <c r="A384" s="119"/>
      <c r="B384" s="90"/>
      <c r="C384" s="119"/>
      <c r="D384" s="332"/>
      <c r="E384" s="90"/>
      <c r="F384" s="92"/>
      <c r="G384" s="92"/>
      <c r="H384" s="119"/>
      <c r="I384" s="119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119"/>
      <c r="U384" s="119"/>
      <c r="V384" s="119"/>
      <c r="W384" s="119"/>
      <c r="X384" s="119"/>
      <c r="Y384" s="23"/>
      <c r="Z384" s="119"/>
      <c r="AA384" s="337"/>
      <c r="AB384" s="115"/>
      <c r="AC384" s="102"/>
      <c r="AD384" s="4"/>
      <c r="AE384" s="103"/>
      <c r="AF384" s="104"/>
      <c r="AG384" s="105"/>
      <c r="AH384" s="106"/>
      <c r="AI384" s="109"/>
      <c r="AJ384" s="111"/>
      <c r="AK384" s="338"/>
      <c r="AL384" s="339"/>
      <c r="AM384" s="340"/>
      <c r="AN384" s="101"/>
      <c r="AO384" s="445"/>
      <c r="AP384" s="101"/>
      <c r="AQ384" s="115"/>
      <c r="AR384" s="341"/>
      <c r="AS384" s="115"/>
      <c r="AT384" s="341"/>
      <c r="AU384" s="115"/>
      <c r="AV384" s="341"/>
      <c r="AW384" s="115"/>
      <c r="AX384" s="341"/>
      <c r="AY384" s="119"/>
      <c r="CC384" s="119"/>
    </row>
    <row r="385" ht="21.0" customHeight="1">
      <c r="A385" s="119"/>
      <c r="B385" s="90"/>
      <c r="C385" s="119"/>
      <c r="D385" s="332"/>
      <c r="E385" s="90"/>
      <c r="F385" s="92"/>
      <c r="G385" s="92"/>
      <c r="H385" s="119"/>
      <c r="I385" s="119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119"/>
      <c r="U385" s="119"/>
      <c r="V385" s="119"/>
      <c r="W385" s="119"/>
      <c r="X385" s="119"/>
      <c r="Y385" s="23"/>
      <c r="Z385" s="119"/>
      <c r="AA385" s="337"/>
      <c r="AB385" s="115"/>
      <c r="AC385" s="102"/>
      <c r="AD385" s="4"/>
      <c r="AE385" s="103"/>
      <c r="AF385" s="104"/>
      <c r="AG385" s="105"/>
      <c r="AH385" s="106"/>
      <c r="AI385" s="109"/>
      <c r="AJ385" s="111"/>
      <c r="AK385" s="338"/>
      <c r="AL385" s="339"/>
      <c r="AM385" s="340"/>
      <c r="AN385" s="101"/>
      <c r="AO385" s="445"/>
      <c r="AP385" s="101"/>
      <c r="AQ385" s="115"/>
      <c r="AR385" s="341"/>
      <c r="AS385" s="115"/>
      <c r="AT385" s="341"/>
      <c r="AU385" s="115"/>
      <c r="AV385" s="341"/>
      <c r="AW385" s="115"/>
      <c r="AX385" s="341"/>
      <c r="AY385" s="119"/>
      <c r="CC385" s="119"/>
    </row>
    <row r="386" ht="21.0" customHeight="1">
      <c r="A386" s="119"/>
      <c r="B386" s="90"/>
      <c r="C386" s="119"/>
      <c r="D386" s="332"/>
      <c r="E386" s="90"/>
      <c r="F386" s="92"/>
      <c r="G386" s="92"/>
      <c r="H386" s="119"/>
      <c r="I386" s="119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119"/>
      <c r="U386" s="119"/>
      <c r="V386" s="119"/>
      <c r="W386" s="119"/>
      <c r="X386" s="119"/>
      <c r="Y386" s="23"/>
      <c r="Z386" s="119"/>
      <c r="AA386" s="337"/>
      <c r="AB386" s="115"/>
      <c r="AC386" s="102"/>
      <c r="AD386" s="4"/>
      <c r="AE386" s="103"/>
      <c r="AF386" s="104"/>
      <c r="AG386" s="105"/>
      <c r="AH386" s="106"/>
      <c r="AI386" s="109"/>
      <c r="AJ386" s="111"/>
      <c r="AK386" s="338"/>
      <c r="AL386" s="339"/>
      <c r="AM386" s="340"/>
      <c r="AN386" s="101"/>
      <c r="AO386" s="445"/>
      <c r="AP386" s="101"/>
      <c r="AQ386" s="115"/>
      <c r="AR386" s="341"/>
      <c r="AS386" s="115"/>
      <c r="AT386" s="341"/>
      <c r="AU386" s="115"/>
      <c r="AV386" s="341"/>
      <c r="AW386" s="115"/>
      <c r="AX386" s="341"/>
      <c r="AY386" s="119"/>
      <c r="CC386" s="119"/>
    </row>
    <row r="387" ht="21.0" customHeight="1">
      <c r="A387" s="119"/>
      <c r="B387" s="90"/>
      <c r="C387" s="119"/>
      <c r="D387" s="332"/>
      <c r="E387" s="90"/>
      <c r="F387" s="92"/>
      <c r="G387" s="92"/>
      <c r="H387" s="119"/>
      <c r="I387" s="119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119"/>
      <c r="U387" s="119"/>
      <c r="V387" s="119"/>
      <c r="W387" s="119"/>
      <c r="X387" s="119"/>
      <c r="Y387" s="23"/>
      <c r="Z387" s="119"/>
      <c r="AA387" s="337"/>
      <c r="AB387" s="115"/>
      <c r="AC387" s="102"/>
      <c r="AD387" s="4"/>
      <c r="AE387" s="103"/>
      <c r="AF387" s="104"/>
      <c r="AG387" s="105"/>
      <c r="AH387" s="106"/>
      <c r="AI387" s="109"/>
      <c r="AJ387" s="111"/>
      <c r="AK387" s="338"/>
      <c r="AL387" s="339"/>
      <c r="AM387" s="340"/>
      <c r="AN387" s="101"/>
      <c r="AO387" s="445"/>
      <c r="AP387" s="101"/>
      <c r="AQ387" s="115"/>
      <c r="AR387" s="341"/>
      <c r="AS387" s="115"/>
      <c r="AT387" s="341"/>
      <c r="AU387" s="115"/>
      <c r="AV387" s="341"/>
      <c r="AW387" s="115"/>
      <c r="AX387" s="341"/>
      <c r="AY387" s="119"/>
      <c r="CC387" s="119"/>
    </row>
    <row r="388" ht="21.0" customHeight="1">
      <c r="A388" s="119"/>
      <c r="B388" s="90"/>
      <c r="C388" s="119"/>
      <c r="D388" s="332"/>
      <c r="E388" s="90"/>
      <c r="F388" s="92"/>
      <c r="G388" s="92"/>
      <c r="H388" s="119"/>
      <c r="I388" s="119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119"/>
      <c r="U388" s="119"/>
      <c r="V388" s="119"/>
      <c r="W388" s="119"/>
      <c r="X388" s="119"/>
      <c r="Y388" s="23"/>
      <c r="Z388" s="119"/>
      <c r="AA388" s="337"/>
      <c r="AB388" s="115"/>
      <c r="AC388" s="102"/>
      <c r="AD388" s="4"/>
      <c r="AE388" s="103"/>
      <c r="AF388" s="104"/>
      <c r="AG388" s="105"/>
      <c r="AH388" s="106"/>
      <c r="AI388" s="109"/>
      <c r="AJ388" s="111"/>
      <c r="AK388" s="338"/>
      <c r="AL388" s="339"/>
      <c r="AM388" s="340"/>
      <c r="AN388" s="101"/>
      <c r="AO388" s="445"/>
      <c r="AP388" s="101"/>
      <c r="AQ388" s="115"/>
      <c r="AR388" s="341"/>
      <c r="AS388" s="115"/>
      <c r="AT388" s="341"/>
      <c r="AU388" s="115"/>
      <c r="AV388" s="341"/>
      <c r="AW388" s="115"/>
      <c r="AX388" s="341"/>
      <c r="AY388" s="119"/>
      <c r="CC388" s="119"/>
    </row>
    <row r="389" ht="21.0" customHeight="1">
      <c r="A389" s="119"/>
      <c r="B389" s="90"/>
      <c r="C389" s="119"/>
      <c r="D389" s="332"/>
      <c r="E389" s="90"/>
      <c r="F389" s="92"/>
      <c r="G389" s="92"/>
      <c r="H389" s="119"/>
      <c r="I389" s="119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119"/>
      <c r="U389" s="119"/>
      <c r="V389" s="119"/>
      <c r="W389" s="119"/>
      <c r="X389" s="119"/>
      <c r="Y389" s="23"/>
      <c r="Z389" s="119"/>
      <c r="AA389" s="337"/>
      <c r="AB389" s="115"/>
      <c r="AC389" s="102"/>
      <c r="AD389" s="4"/>
      <c r="AE389" s="103"/>
      <c r="AF389" s="104"/>
      <c r="AG389" s="105"/>
      <c r="AH389" s="106"/>
      <c r="AI389" s="109"/>
      <c r="AJ389" s="111"/>
      <c r="AK389" s="338"/>
      <c r="AL389" s="339"/>
      <c r="AM389" s="340"/>
      <c r="AN389" s="101"/>
      <c r="AO389" s="445"/>
      <c r="AP389" s="101"/>
      <c r="AQ389" s="115"/>
      <c r="AR389" s="341"/>
      <c r="AS389" s="115"/>
      <c r="AT389" s="341"/>
      <c r="AU389" s="115"/>
      <c r="AV389" s="341"/>
      <c r="AW389" s="115"/>
      <c r="AX389" s="341"/>
      <c r="AY389" s="119"/>
      <c r="CC389" s="119"/>
    </row>
    <row r="390" ht="21.0" customHeight="1">
      <c r="A390" s="119"/>
      <c r="B390" s="90"/>
      <c r="C390" s="119"/>
      <c r="D390" s="332"/>
      <c r="E390" s="90"/>
      <c r="F390" s="92"/>
      <c r="G390" s="92"/>
      <c r="H390" s="119"/>
      <c r="I390" s="119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119"/>
      <c r="U390" s="119"/>
      <c r="V390" s="119"/>
      <c r="W390" s="119"/>
      <c r="X390" s="119"/>
      <c r="Y390" s="23"/>
      <c r="Z390" s="119"/>
      <c r="AA390" s="337"/>
      <c r="AB390" s="115"/>
      <c r="AC390" s="102"/>
      <c r="AD390" s="4"/>
      <c r="AE390" s="103"/>
      <c r="AF390" s="104"/>
      <c r="AG390" s="105"/>
      <c r="AH390" s="106"/>
      <c r="AI390" s="109"/>
      <c r="AJ390" s="111"/>
      <c r="AK390" s="338"/>
      <c r="AL390" s="339"/>
      <c r="AM390" s="340"/>
      <c r="AN390" s="101"/>
      <c r="AO390" s="445"/>
      <c r="AP390" s="101"/>
      <c r="AQ390" s="115"/>
      <c r="AR390" s="341"/>
      <c r="AS390" s="115"/>
      <c r="AT390" s="341"/>
      <c r="AU390" s="115"/>
      <c r="AV390" s="341"/>
      <c r="AW390" s="115"/>
      <c r="AX390" s="341"/>
      <c r="AY390" s="119"/>
      <c r="CC390" s="119"/>
    </row>
    <row r="391" ht="21.0" customHeight="1">
      <c r="A391" s="119"/>
      <c r="B391" s="90"/>
      <c r="C391" s="119"/>
      <c r="D391" s="332"/>
      <c r="E391" s="90"/>
      <c r="F391" s="92"/>
      <c r="G391" s="92"/>
      <c r="H391" s="119"/>
      <c r="I391" s="119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119"/>
      <c r="U391" s="119"/>
      <c r="V391" s="119"/>
      <c r="W391" s="119"/>
      <c r="X391" s="119"/>
      <c r="Y391" s="23"/>
      <c r="Z391" s="119"/>
      <c r="AA391" s="337"/>
      <c r="AB391" s="115"/>
      <c r="AC391" s="102"/>
      <c r="AD391" s="4"/>
      <c r="AE391" s="103"/>
      <c r="AF391" s="104"/>
      <c r="AG391" s="105"/>
      <c r="AH391" s="106"/>
      <c r="AI391" s="109"/>
      <c r="AJ391" s="111"/>
      <c r="AK391" s="338"/>
      <c r="AL391" s="339"/>
      <c r="AM391" s="340"/>
      <c r="AN391" s="101"/>
      <c r="AO391" s="445"/>
      <c r="AP391" s="101"/>
      <c r="AQ391" s="115"/>
      <c r="AR391" s="341"/>
      <c r="AS391" s="115"/>
      <c r="AT391" s="341"/>
      <c r="AU391" s="115"/>
      <c r="AV391" s="341"/>
      <c r="AW391" s="115"/>
      <c r="AX391" s="341"/>
      <c r="AY391" s="119"/>
      <c r="CC391" s="119"/>
    </row>
    <row r="392" ht="21.0" customHeight="1">
      <c r="A392" s="119"/>
      <c r="B392" s="90"/>
      <c r="C392" s="119"/>
      <c r="D392" s="332"/>
      <c r="E392" s="90"/>
      <c r="F392" s="92"/>
      <c r="G392" s="92"/>
      <c r="H392" s="119"/>
      <c r="I392" s="119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119"/>
      <c r="U392" s="119"/>
      <c r="V392" s="119"/>
      <c r="W392" s="119"/>
      <c r="X392" s="119"/>
      <c r="Y392" s="23"/>
      <c r="Z392" s="119"/>
      <c r="AA392" s="337"/>
      <c r="AB392" s="115"/>
      <c r="AC392" s="102"/>
      <c r="AD392" s="4"/>
      <c r="AE392" s="103"/>
      <c r="AF392" s="104"/>
      <c r="AG392" s="105"/>
      <c r="AH392" s="106"/>
      <c r="AI392" s="109"/>
      <c r="AJ392" s="111"/>
      <c r="AK392" s="338"/>
      <c r="AL392" s="339"/>
      <c r="AM392" s="340"/>
      <c r="AN392" s="101"/>
      <c r="AO392" s="445"/>
      <c r="AP392" s="101"/>
      <c r="AQ392" s="115"/>
      <c r="AR392" s="341"/>
      <c r="AS392" s="115"/>
      <c r="AT392" s="341"/>
      <c r="AU392" s="115"/>
      <c r="AV392" s="341"/>
      <c r="AW392" s="115"/>
      <c r="AX392" s="341"/>
      <c r="AY392" s="119"/>
      <c r="CC392" s="119"/>
    </row>
    <row r="393" ht="21.0" customHeight="1">
      <c r="A393" s="119"/>
      <c r="B393" s="90"/>
      <c r="C393" s="119"/>
      <c r="D393" s="332"/>
      <c r="E393" s="90"/>
      <c r="F393" s="92"/>
      <c r="G393" s="92"/>
      <c r="H393" s="119"/>
      <c r="I393" s="119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119"/>
      <c r="U393" s="119"/>
      <c r="V393" s="119"/>
      <c r="W393" s="119"/>
      <c r="X393" s="119"/>
      <c r="Y393" s="23"/>
      <c r="Z393" s="119"/>
      <c r="AA393" s="337"/>
      <c r="AB393" s="115"/>
      <c r="AC393" s="102"/>
      <c r="AD393" s="4"/>
      <c r="AE393" s="103"/>
      <c r="AF393" s="104"/>
      <c r="AG393" s="105"/>
      <c r="AH393" s="106"/>
      <c r="AI393" s="109"/>
      <c r="AJ393" s="111"/>
      <c r="AK393" s="338"/>
      <c r="AL393" s="339"/>
      <c r="AM393" s="340"/>
      <c r="AN393" s="101"/>
      <c r="AO393" s="445"/>
      <c r="AP393" s="101"/>
      <c r="AQ393" s="115"/>
      <c r="AR393" s="341"/>
      <c r="AS393" s="115"/>
      <c r="AT393" s="341"/>
      <c r="AU393" s="115"/>
      <c r="AV393" s="341"/>
      <c r="AW393" s="115"/>
      <c r="AX393" s="341"/>
      <c r="AY393" s="119"/>
      <c r="CC393" s="119"/>
    </row>
    <row r="394" ht="21.0" customHeight="1">
      <c r="A394" s="119"/>
      <c r="B394" s="90"/>
      <c r="C394" s="119"/>
      <c r="D394" s="332"/>
      <c r="E394" s="90"/>
      <c r="F394" s="92"/>
      <c r="G394" s="92"/>
      <c r="H394" s="119"/>
      <c r="I394" s="119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119"/>
      <c r="U394" s="119"/>
      <c r="V394" s="119"/>
      <c r="W394" s="119"/>
      <c r="X394" s="119"/>
      <c r="Y394" s="23"/>
      <c r="Z394" s="119"/>
      <c r="AA394" s="337"/>
      <c r="AB394" s="115"/>
      <c r="AC394" s="102"/>
      <c r="AD394" s="4"/>
      <c r="AE394" s="103"/>
      <c r="AF394" s="104"/>
      <c r="AG394" s="105"/>
      <c r="AH394" s="106"/>
      <c r="AI394" s="109"/>
      <c r="AJ394" s="111"/>
      <c r="AK394" s="338"/>
      <c r="AL394" s="339"/>
      <c r="AM394" s="340"/>
      <c r="AN394" s="101"/>
      <c r="AO394" s="445"/>
      <c r="AP394" s="101"/>
      <c r="AQ394" s="115"/>
      <c r="AR394" s="341"/>
      <c r="AS394" s="115"/>
      <c r="AT394" s="341"/>
      <c r="AU394" s="115"/>
      <c r="AV394" s="341"/>
      <c r="AW394" s="115"/>
      <c r="AX394" s="341"/>
      <c r="AY394" s="119"/>
      <c r="CC394" s="119"/>
    </row>
    <row r="395" ht="21.0" customHeight="1">
      <c r="A395" s="119"/>
      <c r="B395" s="90"/>
      <c r="C395" s="119"/>
      <c r="D395" s="332"/>
      <c r="E395" s="90"/>
      <c r="F395" s="92"/>
      <c r="G395" s="92"/>
      <c r="H395" s="119"/>
      <c r="I395" s="119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119"/>
      <c r="U395" s="119"/>
      <c r="V395" s="119"/>
      <c r="W395" s="119"/>
      <c r="X395" s="119"/>
      <c r="Y395" s="23"/>
      <c r="Z395" s="119"/>
      <c r="AA395" s="337"/>
      <c r="AB395" s="115"/>
      <c r="AC395" s="102"/>
      <c r="AD395" s="4"/>
      <c r="AE395" s="103"/>
      <c r="AF395" s="104"/>
      <c r="AG395" s="105"/>
      <c r="AH395" s="106"/>
      <c r="AI395" s="109"/>
      <c r="AJ395" s="111"/>
      <c r="AK395" s="338"/>
      <c r="AL395" s="339"/>
      <c r="AM395" s="340"/>
      <c r="AN395" s="101"/>
      <c r="AO395" s="445"/>
      <c r="AP395" s="101"/>
      <c r="AQ395" s="115"/>
      <c r="AR395" s="341"/>
      <c r="AS395" s="115"/>
      <c r="AT395" s="341"/>
      <c r="AU395" s="115"/>
      <c r="AV395" s="341"/>
      <c r="AW395" s="115"/>
      <c r="AX395" s="341"/>
      <c r="AY395" s="119"/>
      <c r="CC395" s="119"/>
    </row>
    <row r="396" ht="21.0" customHeight="1">
      <c r="A396" s="119"/>
      <c r="B396" s="90"/>
      <c r="C396" s="119"/>
      <c r="D396" s="332"/>
      <c r="E396" s="90"/>
      <c r="F396" s="92"/>
      <c r="G396" s="92"/>
      <c r="H396" s="119"/>
      <c r="I396" s="119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119"/>
      <c r="U396" s="119"/>
      <c r="V396" s="119"/>
      <c r="W396" s="119"/>
      <c r="X396" s="119"/>
      <c r="Y396" s="23"/>
      <c r="Z396" s="119"/>
      <c r="AA396" s="337"/>
      <c r="AB396" s="115"/>
      <c r="AC396" s="102"/>
      <c r="AD396" s="4"/>
      <c r="AE396" s="103"/>
      <c r="AF396" s="104"/>
      <c r="AG396" s="105"/>
      <c r="AH396" s="106"/>
      <c r="AI396" s="109"/>
      <c r="AJ396" s="111"/>
      <c r="AK396" s="338"/>
      <c r="AL396" s="339"/>
      <c r="AM396" s="340"/>
      <c r="AN396" s="101"/>
      <c r="AO396" s="445"/>
      <c r="AP396" s="101"/>
      <c r="AQ396" s="115"/>
      <c r="AR396" s="341"/>
      <c r="AS396" s="115"/>
      <c r="AT396" s="341"/>
      <c r="AU396" s="115"/>
      <c r="AV396" s="341"/>
      <c r="AW396" s="115"/>
      <c r="AX396" s="341"/>
      <c r="AY396" s="119"/>
      <c r="CC396" s="119"/>
    </row>
    <row r="397" ht="21.0" customHeight="1">
      <c r="A397" s="119"/>
      <c r="B397" s="90"/>
      <c r="C397" s="119"/>
      <c r="D397" s="332"/>
      <c r="E397" s="90"/>
      <c r="F397" s="92"/>
      <c r="G397" s="92"/>
      <c r="H397" s="119"/>
      <c r="I397" s="119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119"/>
      <c r="U397" s="119"/>
      <c r="V397" s="119"/>
      <c r="W397" s="119"/>
      <c r="X397" s="119"/>
      <c r="Y397" s="23"/>
      <c r="Z397" s="119"/>
      <c r="AA397" s="337"/>
      <c r="AB397" s="115"/>
      <c r="AC397" s="102"/>
      <c r="AD397" s="4"/>
      <c r="AE397" s="103"/>
      <c r="AF397" s="104"/>
      <c r="AG397" s="105"/>
      <c r="AH397" s="106"/>
      <c r="AI397" s="109"/>
      <c r="AJ397" s="111"/>
      <c r="AK397" s="338"/>
      <c r="AL397" s="339"/>
      <c r="AM397" s="340"/>
      <c r="AN397" s="101"/>
      <c r="AO397" s="445"/>
      <c r="AP397" s="101"/>
      <c r="AQ397" s="115"/>
      <c r="AR397" s="341"/>
      <c r="AS397" s="115"/>
      <c r="AT397" s="341"/>
      <c r="AU397" s="115"/>
      <c r="AV397" s="341"/>
      <c r="AW397" s="115"/>
      <c r="AX397" s="341"/>
      <c r="AY397" s="119"/>
      <c r="CC397" s="119"/>
    </row>
    <row r="398" ht="21.0" customHeight="1">
      <c r="A398" s="119"/>
      <c r="B398" s="90"/>
      <c r="C398" s="119"/>
      <c r="D398" s="332"/>
      <c r="E398" s="90"/>
      <c r="F398" s="92"/>
      <c r="G398" s="92"/>
      <c r="H398" s="119"/>
      <c r="I398" s="119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119"/>
      <c r="U398" s="119"/>
      <c r="V398" s="119"/>
      <c r="W398" s="119"/>
      <c r="X398" s="119"/>
      <c r="Y398" s="23"/>
      <c r="Z398" s="119"/>
      <c r="AA398" s="337"/>
      <c r="AB398" s="115"/>
      <c r="AC398" s="102"/>
      <c r="AD398" s="4"/>
      <c r="AE398" s="103"/>
      <c r="AF398" s="104"/>
      <c r="AG398" s="105"/>
      <c r="AH398" s="106"/>
      <c r="AI398" s="109"/>
      <c r="AJ398" s="111"/>
      <c r="AK398" s="338"/>
      <c r="AL398" s="339"/>
      <c r="AM398" s="340"/>
      <c r="AN398" s="101"/>
      <c r="AO398" s="445"/>
      <c r="AP398" s="101"/>
      <c r="AQ398" s="115"/>
      <c r="AR398" s="341"/>
      <c r="AS398" s="115"/>
      <c r="AT398" s="341"/>
      <c r="AU398" s="115"/>
      <c r="AV398" s="341"/>
      <c r="AW398" s="115"/>
      <c r="AX398" s="341"/>
      <c r="AY398" s="119"/>
      <c r="CC398" s="119"/>
    </row>
    <row r="399" ht="21.0" customHeight="1">
      <c r="A399" s="119"/>
      <c r="B399" s="90"/>
      <c r="C399" s="119"/>
      <c r="D399" s="332"/>
      <c r="E399" s="90"/>
      <c r="F399" s="92"/>
      <c r="G399" s="92"/>
      <c r="H399" s="119"/>
      <c r="I399" s="119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119"/>
      <c r="U399" s="119"/>
      <c r="V399" s="119"/>
      <c r="W399" s="119"/>
      <c r="X399" s="119"/>
      <c r="Y399" s="23"/>
      <c r="Z399" s="119"/>
      <c r="AA399" s="337"/>
      <c r="AB399" s="115"/>
      <c r="AC399" s="102"/>
      <c r="AD399" s="4"/>
      <c r="AE399" s="103"/>
      <c r="AF399" s="104"/>
      <c r="AG399" s="105"/>
      <c r="AH399" s="106"/>
      <c r="AI399" s="109"/>
      <c r="AJ399" s="111"/>
      <c r="AK399" s="338"/>
      <c r="AL399" s="339"/>
      <c r="AM399" s="340"/>
      <c r="AN399" s="101"/>
      <c r="AO399" s="445"/>
      <c r="AP399" s="101"/>
      <c r="AQ399" s="115"/>
      <c r="AR399" s="341"/>
      <c r="AS399" s="115"/>
      <c r="AT399" s="341"/>
      <c r="AU399" s="115"/>
      <c r="AV399" s="341"/>
      <c r="AW399" s="115"/>
      <c r="AX399" s="341"/>
      <c r="AY399" s="119"/>
      <c r="CC399" s="119"/>
    </row>
    <row r="400" ht="21.0" customHeight="1">
      <c r="A400" s="119"/>
      <c r="B400" s="90"/>
      <c r="C400" s="119"/>
      <c r="D400" s="332"/>
      <c r="E400" s="90"/>
      <c r="F400" s="92"/>
      <c r="G400" s="92"/>
      <c r="H400" s="119"/>
      <c r="I400" s="119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119"/>
      <c r="U400" s="119"/>
      <c r="V400" s="119"/>
      <c r="W400" s="119"/>
      <c r="X400" s="119"/>
      <c r="Y400" s="23"/>
      <c r="Z400" s="119"/>
      <c r="AA400" s="337"/>
      <c r="AB400" s="115"/>
      <c r="AC400" s="102"/>
      <c r="AD400" s="4"/>
      <c r="AE400" s="103"/>
      <c r="AF400" s="104"/>
      <c r="AG400" s="105"/>
      <c r="AH400" s="106"/>
      <c r="AI400" s="109"/>
      <c r="AJ400" s="111"/>
      <c r="AK400" s="338"/>
      <c r="AL400" s="339"/>
      <c r="AM400" s="340"/>
      <c r="AN400" s="101"/>
      <c r="AO400" s="445"/>
      <c r="AP400" s="101"/>
      <c r="AQ400" s="115"/>
      <c r="AR400" s="341"/>
      <c r="AS400" s="115"/>
      <c r="AT400" s="341"/>
      <c r="AU400" s="115"/>
      <c r="AV400" s="341"/>
      <c r="AW400" s="115"/>
      <c r="AX400" s="341"/>
      <c r="AY400" s="119"/>
      <c r="CC400" s="119"/>
    </row>
    <row r="401" ht="21.0" customHeight="1">
      <c r="A401" s="119"/>
      <c r="B401" s="90"/>
      <c r="C401" s="119"/>
      <c r="D401" s="332"/>
      <c r="E401" s="90"/>
      <c r="F401" s="92"/>
      <c r="G401" s="92"/>
      <c r="H401" s="119"/>
      <c r="I401" s="119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119"/>
      <c r="U401" s="119"/>
      <c r="V401" s="119"/>
      <c r="W401" s="119"/>
      <c r="X401" s="119"/>
      <c r="Y401" s="23"/>
      <c r="Z401" s="119"/>
      <c r="AA401" s="337"/>
      <c r="AB401" s="115"/>
      <c r="AC401" s="102"/>
      <c r="AD401" s="4"/>
      <c r="AE401" s="103"/>
      <c r="AF401" s="104"/>
      <c r="AG401" s="105"/>
      <c r="AH401" s="106"/>
      <c r="AI401" s="109"/>
      <c r="AJ401" s="111"/>
      <c r="AK401" s="338"/>
      <c r="AL401" s="339"/>
      <c r="AM401" s="340"/>
      <c r="AN401" s="101"/>
      <c r="AO401" s="445"/>
      <c r="AP401" s="101"/>
      <c r="AQ401" s="115"/>
      <c r="AR401" s="341"/>
      <c r="AS401" s="115"/>
      <c r="AT401" s="341"/>
      <c r="AU401" s="115"/>
      <c r="AV401" s="341"/>
      <c r="AW401" s="115"/>
      <c r="AX401" s="341"/>
      <c r="AY401" s="119"/>
      <c r="CC401" s="119"/>
    </row>
    <row r="402" ht="21.0" customHeight="1">
      <c r="A402" s="119"/>
      <c r="B402" s="90"/>
      <c r="C402" s="119"/>
      <c r="D402" s="332"/>
      <c r="E402" s="90"/>
      <c r="F402" s="92"/>
      <c r="G402" s="92"/>
      <c r="H402" s="119"/>
      <c r="I402" s="119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119"/>
      <c r="U402" s="119"/>
      <c r="V402" s="119"/>
      <c r="W402" s="119"/>
      <c r="X402" s="119"/>
      <c r="Y402" s="23"/>
      <c r="Z402" s="119"/>
      <c r="AA402" s="337"/>
      <c r="AB402" s="115"/>
      <c r="AC402" s="102"/>
      <c r="AD402" s="4"/>
      <c r="AE402" s="103"/>
      <c r="AF402" s="104"/>
      <c r="AG402" s="105"/>
      <c r="AH402" s="106"/>
      <c r="AI402" s="109"/>
      <c r="AJ402" s="111"/>
      <c r="AK402" s="338"/>
      <c r="AL402" s="339"/>
      <c r="AM402" s="340"/>
      <c r="AN402" s="101"/>
      <c r="AO402" s="445"/>
      <c r="AP402" s="101"/>
      <c r="AQ402" s="115"/>
      <c r="AR402" s="341"/>
      <c r="AS402" s="115"/>
      <c r="AT402" s="341"/>
      <c r="AU402" s="115"/>
      <c r="AV402" s="341"/>
      <c r="AW402" s="115"/>
      <c r="AX402" s="341"/>
      <c r="AY402" s="119"/>
      <c r="CC402" s="119"/>
    </row>
    <row r="403" ht="21.0" customHeight="1">
      <c r="A403" s="119"/>
      <c r="B403" s="90"/>
      <c r="C403" s="119"/>
      <c r="D403" s="332"/>
      <c r="E403" s="90"/>
      <c r="F403" s="92"/>
      <c r="G403" s="92"/>
      <c r="H403" s="119"/>
      <c r="I403" s="119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119"/>
      <c r="U403" s="119"/>
      <c r="V403" s="119"/>
      <c r="W403" s="119"/>
      <c r="X403" s="119"/>
      <c r="Y403" s="23"/>
      <c r="Z403" s="119"/>
      <c r="AA403" s="337"/>
      <c r="AB403" s="115"/>
      <c r="AC403" s="102"/>
      <c r="AD403" s="4"/>
      <c r="AE403" s="103"/>
      <c r="AF403" s="104"/>
      <c r="AG403" s="105"/>
      <c r="AH403" s="106"/>
      <c r="AI403" s="109"/>
      <c r="AJ403" s="111"/>
      <c r="AK403" s="338"/>
      <c r="AL403" s="339"/>
      <c r="AM403" s="340"/>
      <c r="AN403" s="101"/>
      <c r="AO403" s="445"/>
      <c r="AP403" s="101"/>
      <c r="AQ403" s="115"/>
      <c r="AR403" s="341"/>
      <c r="AS403" s="115"/>
      <c r="AT403" s="341"/>
      <c r="AU403" s="115"/>
      <c r="AV403" s="341"/>
      <c r="AW403" s="115"/>
      <c r="AX403" s="341"/>
      <c r="AY403" s="119"/>
      <c r="CC403" s="119"/>
    </row>
    <row r="404" ht="21.0" customHeight="1">
      <c r="A404" s="119"/>
      <c r="B404" s="90"/>
      <c r="C404" s="119"/>
      <c r="D404" s="332"/>
      <c r="E404" s="90"/>
      <c r="F404" s="92"/>
      <c r="G404" s="92"/>
      <c r="H404" s="119"/>
      <c r="I404" s="119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119"/>
      <c r="U404" s="119"/>
      <c r="V404" s="119"/>
      <c r="W404" s="119"/>
      <c r="X404" s="119"/>
      <c r="Y404" s="23"/>
      <c r="Z404" s="119"/>
      <c r="AA404" s="337"/>
      <c r="AB404" s="115"/>
      <c r="AC404" s="102"/>
      <c r="AD404" s="4"/>
      <c r="AE404" s="103"/>
      <c r="AF404" s="104"/>
      <c r="AG404" s="105"/>
      <c r="AH404" s="106"/>
      <c r="AI404" s="109"/>
      <c r="AJ404" s="111"/>
      <c r="AK404" s="338"/>
      <c r="AL404" s="339"/>
      <c r="AM404" s="340"/>
      <c r="AN404" s="101"/>
      <c r="AO404" s="445"/>
      <c r="AP404" s="101"/>
      <c r="AQ404" s="115"/>
      <c r="AR404" s="341"/>
      <c r="AS404" s="115"/>
      <c r="AT404" s="341"/>
      <c r="AU404" s="115"/>
      <c r="AV404" s="341"/>
      <c r="AW404" s="115"/>
      <c r="AX404" s="341"/>
      <c r="AY404" s="119"/>
      <c r="CC404" s="119"/>
    </row>
    <row r="405" ht="21.0" customHeight="1">
      <c r="A405" s="119"/>
      <c r="B405" s="90"/>
      <c r="C405" s="119"/>
      <c r="D405" s="332"/>
      <c r="E405" s="90"/>
      <c r="F405" s="92"/>
      <c r="G405" s="92"/>
      <c r="H405" s="119"/>
      <c r="I405" s="119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119"/>
      <c r="U405" s="119"/>
      <c r="V405" s="119"/>
      <c r="W405" s="119"/>
      <c r="X405" s="119"/>
      <c r="Y405" s="23"/>
      <c r="Z405" s="119"/>
      <c r="AA405" s="337"/>
      <c r="AB405" s="115"/>
      <c r="AC405" s="102"/>
      <c r="AD405" s="4"/>
      <c r="AE405" s="103"/>
      <c r="AF405" s="104"/>
      <c r="AG405" s="105"/>
      <c r="AH405" s="106"/>
      <c r="AI405" s="109"/>
      <c r="AJ405" s="111"/>
      <c r="AK405" s="338"/>
      <c r="AL405" s="339"/>
      <c r="AM405" s="340"/>
      <c r="AN405" s="101"/>
      <c r="AO405" s="445"/>
      <c r="AP405" s="101"/>
      <c r="AQ405" s="115"/>
      <c r="AR405" s="341"/>
      <c r="AS405" s="115"/>
      <c r="AT405" s="341"/>
      <c r="AU405" s="115"/>
      <c r="AV405" s="341"/>
      <c r="AW405" s="115"/>
      <c r="AX405" s="341"/>
      <c r="AY405" s="119"/>
      <c r="CC405" s="119"/>
    </row>
    <row r="406" ht="21.0" customHeight="1">
      <c r="A406" s="119"/>
      <c r="B406" s="90"/>
      <c r="C406" s="119"/>
      <c r="D406" s="332"/>
      <c r="E406" s="90"/>
      <c r="F406" s="92"/>
      <c r="G406" s="92"/>
      <c r="H406" s="119"/>
      <c r="I406" s="119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119"/>
      <c r="U406" s="119"/>
      <c r="V406" s="119"/>
      <c r="W406" s="119"/>
      <c r="X406" s="119"/>
      <c r="Y406" s="23"/>
      <c r="Z406" s="119"/>
      <c r="AA406" s="337"/>
      <c r="AB406" s="115"/>
      <c r="AC406" s="102"/>
      <c r="AD406" s="4"/>
      <c r="AE406" s="103"/>
      <c r="AF406" s="104"/>
      <c r="AG406" s="105"/>
      <c r="AH406" s="106"/>
      <c r="AI406" s="109"/>
      <c r="AJ406" s="111"/>
      <c r="AK406" s="338"/>
      <c r="AL406" s="339"/>
      <c r="AM406" s="340"/>
      <c r="AN406" s="101"/>
      <c r="AO406" s="445"/>
      <c r="AP406" s="101"/>
      <c r="AQ406" s="115"/>
      <c r="AR406" s="341"/>
      <c r="AS406" s="115"/>
      <c r="AT406" s="341"/>
      <c r="AU406" s="115"/>
      <c r="AV406" s="341"/>
      <c r="AW406" s="115"/>
      <c r="AX406" s="341"/>
      <c r="AY406" s="119"/>
      <c r="CC406" s="119"/>
    </row>
    <row r="407" ht="21.0" customHeight="1">
      <c r="A407" s="119"/>
      <c r="B407" s="90"/>
      <c r="C407" s="119"/>
      <c r="D407" s="332"/>
      <c r="E407" s="90"/>
      <c r="F407" s="92"/>
      <c r="G407" s="92"/>
      <c r="H407" s="119"/>
      <c r="I407" s="119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119"/>
      <c r="U407" s="119"/>
      <c r="V407" s="119"/>
      <c r="W407" s="119"/>
      <c r="X407" s="119"/>
      <c r="Y407" s="23"/>
      <c r="Z407" s="119"/>
      <c r="AA407" s="337"/>
      <c r="AB407" s="115"/>
      <c r="AC407" s="102"/>
      <c r="AD407" s="4"/>
      <c r="AE407" s="103"/>
      <c r="AF407" s="104"/>
      <c r="AG407" s="105"/>
      <c r="AH407" s="106"/>
      <c r="AI407" s="109"/>
      <c r="AJ407" s="111"/>
      <c r="AK407" s="338"/>
      <c r="AL407" s="339"/>
      <c r="AM407" s="340"/>
      <c r="AN407" s="101"/>
      <c r="AO407" s="445"/>
      <c r="AP407" s="101"/>
      <c r="AQ407" s="115"/>
      <c r="AR407" s="341"/>
      <c r="AS407" s="115"/>
      <c r="AT407" s="341"/>
      <c r="AU407" s="115"/>
      <c r="AV407" s="341"/>
      <c r="AW407" s="115"/>
      <c r="AX407" s="341"/>
      <c r="AY407" s="119"/>
      <c r="CC407" s="119"/>
    </row>
    <row r="408" ht="21.0" customHeight="1">
      <c r="A408" s="119"/>
      <c r="B408" s="90"/>
      <c r="C408" s="119"/>
      <c r="D408" s="332"/>
      <c r="E408" s="90"/>
      <c r="F408" s="92"/>
      <c r="G408" s="92"/>
      <c r="H408" s="119"/>
      <c r="I408" s="119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119"/>
      <c r="U408" s="119"/>
      <c r="V408" s="119"/>
      <c r="W408" s="119"/>
      <c r="X408" s="119"/>
      <c r="Y408" s="23"/>
      <c r="Z408" s="119"/>
      <c r="AA408" s="337"/>
      <c r="AB408" s="115"/>
      <c r="AC408" s="102"/>
      <c r="AD408" s="4"/>
      <c r="AE408" s="103"/>
      <c r="AF408" s="104"/>
      <c r="AG408" s="105"/>
      <c r="AH408" s="106"/>
      <c r="AI408" s="109"/>
      <c r="AJ408" s="111"/>
      <c r="AK408" s="338"/>
      <c r="AL408" s="339"/>
      <c r="AM408" s="340"/>
      <c r="AN408" s="101"/>
      <c r="AO408" s="445"/>
      <c r="AP408" s="101"/>
      <c r="AQ408" s="115"/>
      <c r="AR408" s="341"/>
      <c r="AS408" s="115"/>
      <c r="AT408" s="341"/>
      <c r="AU408" s="115"/>
      <c r="AV408" s="341"/>
      <c r="AW408" s="115"/>
      <c r="AX408" s="341"/>
      <c r="AY408" s="119"/>
      <c r="CC408" s="119"/>
    </row>
    <row r="409" ht="21.0" customHeight="1">
      <c r="A409" s="119"/>
      <c r="B409" s="90"/>
      <c r="C409" s="119"/>
      <c r="D409" s="332"/>
      <c r="E409" s="90"/>
      <c r="F409" s="92"/>
      <c r="G409" s="92"/>
      <c r="H409" s="119"/>
      <c r="I409" s="119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119"/>
      <c r="U409" s="119"/>
      <c r="V409" s="119"/>
      <c r="W409" s="119"/>
      <c r="X409" s="119"/>
      <c r="Y409" s="23"/>
      <c r="Z409" s="119"/>
      <c r="AA409" s="337"/>
      <c r="AB409" s="115"/>
      <c r="AC409" s="102"/>
      <c r="AD409" s="4"/>
      <c r="AE409" s="103"/>
      <c r="AF409" s="104"/>
      <c r="AG409" s="105"/>
      <c r="AH409" s="106"/>
      <c r="AI409" s="109"/>
      <c r="AJ409" s="111"/>
      <c r="AK409" s="338"/>
      <c r="AL409" s="339"/>
      <c r="AM409" s="340"/>
      <c r="AN409" s="101"/>
      <c r="AO409" s="445"/>
      <c r="AP409" s="101"/>
      <c r="AQ409" s="115"/>
      <c r="AR409" s="341"/>
      <c r="AS409" s="115"/>
      <c r="AT409" s="341"/>
      <c r="AU409" s="115"/>
      <c r="AV409" s="341"/>
      <c r="AW409" s="115"/>
      <c r="AX409" s="341"/>
      <c r="AY409" s="119"/>
      <c r="CC409" s="119"/>
    </row>
    <row r="410" ht="21.0" customHeight="1">
      <c r="A410" s="119"/>
      <c r="B410" s="90"/>
      <c r="C410" s="119"/>
      <c r="D410" s="332"/>
      <c r="E410" s="90"/>
      <c r="F410" s="92"/>
      <c r="G410" s="92"/>
      <c r="H410" s="119"/>
      <c r="I410" s="119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119"/>
      <c r="U410" s="119"/>
      <c r="V410" s="119"/>
      <c r="W410" s="119"/>
      <c r="X410" s="119"/>
      <c r="Y410" s="23"/>
      <c r="Z410" s="119"/>
      <c r="AA410" s="337"/>
      <c r="AB410" s="115"/>
      <c r="AC410" s="102"/>
      <c r="AD410" s="4"/>
      <c r="AE410" s="103"/>
      <c r="AF410" s="104"/>
      <c r="AG410" s="105"/>
      <c r="AH410" s="106"/>
      <c r="AI410" s="109"/>
      <c r="AJ410" s="111"/>
      <c r="AK410" s="338"/>
      <c r="AL410" s="339"/>
      <c r="AM410" s="340"/>
      <c r="AN410" s="101"/>
      <c r="AO410" s="445"/>
      <c r="AP410" s="101"/>
      <c r="AQ410" s="115"/>
      <c r="AR410" s="341"/>
      <c r="AS410" s="115"/>
      <c r="AT410" s="341"/>
      <c r="AU410" s="115"/>
      <c r="AV410" s="341"/>
      <c r="AW410" s="115"/>
      <c r="AX410" s="341"/>
      <c r="AY410" s="119"/>
      <c r="CC410" s="119"/>
    </row>
    <row r="411" ht="21.0" customHeight="1">
      <c r="A411" s="119"/>
      <c r="B411" s="90"/>
      <c r="C411" s="119"/>
      <c r="D411" s="332"/>
      <c r="E411" s="90"/>
      <c r="F411" s="92"/>
      <c r="G411" s="92"/>
      <c r="H411" s="119"/>
      <c r="I411" s="119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119"/>
      <c r="U411" s="119"/>
      <c r="V411" s="119"/>
      <c r="W411" s="119"/>
      <c r="X411" s="119"/>
      <c r="Y411" s="23"/>
      <c r="Z411" s="119"/>
      <c r="AA411" s="337"/>
      <c r="AB411" s="115"/>
      <c r="AC411" s="102"/>
      <c r="AD411" s="4"/>
      <c r="AE411" s="103"/>
      <c r="AF411" s="104"/>
      <c r="AG411" s="105"/>
      <c r="AH411" s="106"/>
      <c r="AI411" s="109"/>
      <c r="AJ411" s="111"/>
      <c r="AK411" s="338"/>
      <c r="AL411" s="339"/>
      <c r="AM411" s="340"/>
      <c r="AN411" s="101"/>
      <c r="AO411" s="445"/>
      <c r="AP411" s="101"/>
      <c r="AQ411" s="115"/>
      <c r="AR411" s="341"/>
      <c r="AS411" s="115"/>
      <c r="AT411" s="341"/>
      <c r="AU411" s="115"/>
      <c r="AV411" s="341"/>
      <c r="AW411" s="115"/>
      <c r="AX411" s="341"/>
      <c r="AY411" s="119"/>
      <c r="CC411" s="119"/>
    </row>
    <row r="412" ht="21.0" customHeight="1">
      <c r="A412" s="119"/>
      <c r="B412" s="90"/>
      <c r="C412" s="119"/>
      <c r="D412" s="332"/>
      <c r="E412" s="90"/>
      <c r="F412" s="92"/>
      <c r="G412" s="92"/>
      <c r="H412" s="119"/>
      <c r="I412" s="119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119"/>
      <c r="U412" s="119"/>
      <c r="V412" s="119"/>
      <c r="W412" s="119"/>
      <c r="X412" s="119"/>
      <c r="Y412" s="23"/>
      <c r="Z412" s="119"/>
      <c r="AA412" s="337"/>
      <c r="AB412" s="115"/>
      <c r="AC412" s="102"/>
      <c r="AD412" s="4"/>
      <c r="AE412" s="103"/>
      <c r="AF412" s="104"/>
      <c r="AG412" s="105"/>
      <c r="AH412" s="106"/>
      <c r="AI412" s="109"/>
      <c r="AJ412" s="111"/>
      <c r="AK412" s="338"/>
      <c r="AL412" s="339"/>
      <c r="AM412" s="340"/>
      <c r="AN412" s="101"/>
      <c r="AO412" s="445"/>
      <c r="AP412" s="101"/>
      <c r="AQ412" s="115"/>
      <c r="AR412" s="341"/>
      <c r="AS412" s="115"/>
      <c r="AT412" s="341"/>
      <c r="AU412" s="115"/>
      <c r="AV412" s="341"/>
      <c r="AW412" s="115"/>
      <c r="AX412" s="341"/>
      <c r="AY412" s="119"/>
      <c r="CC412" s="119"/>
    </row>
    <row r="413" ht="21.0" customHeight="1">
      <c r="A413" s="119"/>
      <c r="B413" s="90"/>
      <c r="C413" s="119"/>
      <c r="D413" s="332"/>
      <c r="E413" s="90"/>
      <c r="F413" s="92"/>
      <c r="G413" s="92"/>
      <c r="H413" s="119"/>
      <c r="I413" s="119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119"/>
      <c r="U413" s="119"/>
      <c r="V413" s="119"/>
      <c r="W413" s="119"/>
      <c r="X413" s="119"/>
      <c r="Y413" s="23"/>
      <c r="Z413" s="119"/>
      <c r="AA413" s="337"/>
      <c r="AB413" s="115"/>
      <c r="AC413" s="102"/>
      <c r="AD413" s="4"/>
      <c r="AE413" s="103"/>
      <c r="AF413" s="104"/>
      <c r="AG413" s="105"/>
      <c r="AH413" s="106"/>
      <c r="AI413" s="109"/>
      <c r="AJ413" s="111"/>
      <c r="AK413" s="338"/>
      <c r="AL413" s="339"/>
      <c r="AM413" s="340"/>
      <c r="AN413" s="101"/>
      <c r="AO413" s="445"/>
      <c r="AP413" s="101"/>
      <c r="AQ413" s="115"/>
      <c r="AR413" s="341"/>
      <c r="AS413" s="115"/>
      <c r="AT413" s="341"/>
      <c r="AU413" s="115"/>
      <c r="AV413" s="341"/>
      <c r="AW413" s="115"/>
      <c r="AX413" s="341"/>
      <c r="AY413" s="119"/>
      <c r="CC413" s="119"/>
    </row>
    <row r="414" ht="21.0" customHeight="1">
      <c r="A414" s="119"/>
      <c r="B414" s="90"/>
      <c r="C414" s="119"/>
      <c r="D414" s="332"/>
      <c r="E414" s="90"/>
      <c r="F414" s="92"/>
      <c r="G414" s="92"/>
      <c r="H414" s="119"/>
      <c r="I414" s="119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119"/>
      <c r="U414" s="119"/>
      <c r="V414" s="119"/>
      <c r="W414" s="119"/>
      <c r="X414" s="119"/>
      <c r="Y414" s="23"/>
      <c r="Z414" s="119"/>
      <c r="AA414" s="337"/>
      <c r="AB414" s="115"/>
      <c r="AC414" s="102"/>
      <c r="AD414" s="4"/>
      <c r="AE414" s="103"/>
      <c r="AF414" s="104"/>
      <c r="AG414" s="105"/>
      <c r="AH414" s="106"/>
      <c r="AI414" s="109"/>
      <c r="AJ414" s="111"/>
      <c r="AK414" s="338"/>
      <c r="AL414" s="339"/>
      <c r="AM414" s="340"/>
      <c r="AN414" s="101"/>
      <c r="AO414" s="445"/>
      <c r="AP414" s="101"/>
      <c r="AQ414" s="115"/>
      <c r="AR414" s="341"/>
      <c r="AS414" s="115"/>
      <c r="AT414" s="341"/>
      <c r="AU414" s="115"/>
      <c r="AV414" s="341"/>
      <c r="AW414" s="115"/>
      <c r="AX414" s="341"/>
      <c r="AY414" s="119"/>
      <c r="CC414" s="119"/>
    </row>
    <row r="415" ht="21.0" customHeight="1">
      <c r="A415" s="119"/>
      <c r="B415" s="90"/>
      <c r="C415" s="119"/>
      <c r="D415" s="332"/>
      <c r="E415" s="90"/>
      <c r="F415" s="92"/>
      <c r="G415" s="92"/>
      <c r="H415" s="119"/>
      <c r="I415" s="119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119"/>
      <c r="U415" s="119"/>
      <c r="V415" s="119"/>
      <c r="W415" s="119"/>
      <c r="X415" s="119"/>
      <c r="Y415" s="23"/>
      <c r="Z415" s="119"/>
      <c r="AA415" s="337"/>
      <c r="AB415" s="115"/>
      <c r="AC415" s="102"/>
      <c r="AD415" s="4"/>
      <c r="AE415" s="103"/>
      <c r="AF415" s="104"/>
      <c r="AG415" s="105"/>
      <c r="AH415" s="106"/>
      <c r="AI415" s="109"/>
      <c r="AJ415" s="111"/>
      <c r="AK415" s="338"/>
      <c r="AL415" s="339"/>
      <c r="AM415" s="340"/>
      <c r="AN415" s="101"/>
      <c r="AO415" s="445"/>
      <c r="AP415" s="101"/>
      <c r="AQ415" s="115"/>
      <c r="AR415" s="341"/>
      <c r="AS415" s="115"/>
      <c r="AT415" s="341"/>
      <c r="AU415" s="115"/>
      <c r="AV415" s="341"/>
      <c r="AW415" s="115"/>
      <c r="AX415" s="341"/>
      <c r="AY415" s="119"/>
      <c r="CC415" s="119"/>
    </row>
    <row r="416" ht="21.0" customHeight="1">
      <c r="A416" s="119"/>
      <c r="B416" s="90"/>
      <c r="C416" s="119"/>
      <c r="D416" s="332"/>
      <c r="E416" s="90"/>
      <c r="F416" s="92"/>
      <c r="G416" s="92"/>
      <c r="H416" s="119"/>
      <c r="I416" s="119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119"/>
      <c r="U416" s="119"/>
      <c r="V416" s="119"/>
      <c r="W416" s="119"/>
      <c r="X416" s="119"/>
      <c r="Y416" s="23"/>
      <c r="Z416" s="119"/>
      <c r="AA416" s="337"/>
      <c r="AB416" s="115"/>
      <c r="AC416" s="102"/>
      <c r="AD416" s="4"/>
      <c r="AE416" s="103"/>
      <c r="AF416" s="104"/>
      <c r="AG416" s="105"/>
      <c r="AH416" s="106"/>
      <c r="AI416" s="109"/>
      <c r="AJ416" s="111"/>
      <c r="AK416" s="338"/>
      <c r="AL416" s="339"/>
      <c r="AM416" s="340"/>
      <c r="AN416" s="101"/>
      <c r="AO416" s="445"/>
      <c r="AP416" s="101"/>
      <c r="AQ416" s="115"/>
      <c r="AR416" s="341"/>
      <c r="AS416" s="115"/>
      <c r="AT416" s="341"/>
      <c r="AU416" s="115"/>
      <c r="AV416" s="341"/>
      <c r="AW416" s="115"/>
      <c r="AX416" s="341"/>
      <c r="AY416" s="119"/>
      <c r="CC416" s="119"/>
    </row>
    <row r="417" ht="21.0" customHeight="1">
      <c r="A417" s="119"/>
      <c r="B417" s="90"/>
      <c r="C417" s="119"/>
      <c r="D417" s="332"/>
      <c r="E417" s="90"/>
      <c r="F417" s="92"/>
      <c r="G417" s="92"/>
      <c r="H417" s="119"/>
      <c r="I417" s="119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119"/>
      <c r="U417" s="119"/>
      <c r="V417" s="119"/>
      <c r="W417" s="119"/>
      <c r="X417" s="119"/>
      <c r="Y417" s="23"/>
      <c r="Z417" s="119"/>
      <c r="AA417" s="337"/>
      <c r="AB417" s="115"/>
      <c r="AC417" s="102"/>
      <c r="AD417" s="4"/>
      <c r="AE417" s="103"/>
      <c r="AF417" s="104"/>
      <c r="AG417" s="105"/>
      <c r="AH417" s="106"/>
      <c r="AI417" s="109"/>
      <c r="AJ417" s="111"/>
      <c r="AK417" s="338"/>
      <c r="AL417" s="339"/>
      <c r="AM417" s="340"/>
      <c r="AN417" s="101"/>
      <c r="AO417" s="445"/>
      <c r="AP417" s="101"/>
      <c r="AQ417" s="115"/>
      <c r="AR417" s="341"/>
      <c r="AS417" s="115"/>
      <c r="AT417" s="341"/>
      <c r="AU417" s="115"/>
      <c r="AV417" s="341"/>
      <c r="AW417" s="115"/>
      <c r="AX417" s="341"/>
      <c r="AY417" s="119"/>
      <c r="CC417" s="119"/>
    </row>
    <row r="418" ht="21.0" customHeight="1">
      <c r="A418" s="119"/>
      <c r="B418" s="90"/>
      <c r="C418" s="119"/>
      <c r="D418" s="332"/>
      <c r="E418" s="90"/>
      <c r="F418" s="92"/>
      <c r="G418" s="92"/>
      <c r="H418" s="119"/>
      <c r="I418" s="119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119"/>
      <c r="U418" s="119"/>
      <c r="V418" s="119"/>
      <c r="W418" s="119"/>
      <c r="X418" s="119"/>
      <c r="Y418" s="23"/>
      <c r="Z418" s="119"/>
      <c r="AA418" s="337"/>
      <c r="AB418" s="115"/>
      <c r="AC418" s="102"/>
      <c r="AD418" s="4"/>
      <c r="AE418" s="103"/>
      <c r="AF418" s="104"/>
      <c r="AG418" s="105"/>
      <c r="AH418" s="106"/>
      <c r="AI418" s="109"/>
      <c r="AJ418" s="111"/>
      <c r="AK418" s="338"/>
      <c r="AL418" s="339"/>
      <c r="AM418" s="340"/>
      <c r="AN418" s="101"/>
      <c r="AO418" s="445"/>
      <c r="AP418" s="101"/>
      <c r="AQ418" s="115"/>
      <c r="AR418" s="341"/>
      <c r="AS418" s="115"/>
      <c r="AT418" s="341"/>
      <c r="AU418" s="115"/>
      <c r="AV418" s="341"/>
      <c r="AW418" s="115"/>
      <c r="AX418" s="341"/>
      <c r="AY418" s="119"/>
      <c r="CC418" s="119"/>
    </row>
    <row r="419" ht="21.0" customHeight="1">
      <c r="A419" s="119"/>
      <c r="B419" s="90"/>
      <c r="C419" s="119"/>
      <c r="D419" s="332"/>
      <c r="E419" s="90"/>
      <c r="F419" s="92"/>
      <c r="G419" s="92"/>
      <c r="H419" s="119"/>
      <c r="I419" s="119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119"/>
      <c r="U419" s="119"/>
      <c r="V419" s="119"/>
      <c r="W419" s="119"/>
      <c r="X419" s="119"/>
      <c r="Y419" s="23"/>
      <c r="Z419" s="119"/>
      <c r="AA419" s="337"/>
      <c r="AB419" s="115"/>
      <c r="AC419" s="102"/>
      <c r="AD419" s="4"/>
      <c r="AE419" s="103"/>
      <c r="AF419" s="104"/>
      <c r="AG419" s="105"/>
      <c r="AH419" s="106"/>
      <c r="AI419" s="109"/>
      <c r="AJ419" s="111"/>
      <c r="AK419" s="338"/>
      <c r="AL419" s="339"/>
      <c r="AM419" s="340"/>
      <c r="AN419" s="101"/>
      <c r="AO419" s="445"/>
      <c r="AP419" s="101"/>
      <c r="AQ419" s="115"/>
      <c r="AR419" s="341"/>
      <c r="AS419" s="115"/>
      <c r="AT419" s="341"/>
      <c r="AU419" s="115"/>
      <c r="AV419" s="341"/>
      <c r="AW419" s="115"/>
      <c r="AX419" s="341"/>
      <c r="AY419" s="119"/>
      <c r="CC419" s="119"/>
    </row>
    <row r="420" ht="21.0" customHeight="1">
      <c r="A420" s="119"/>
      <c r="B420" s="90"/>
      <c r="C420" s="119"/>
      <c r="D420" s="332"/>
      <c r="E420" s="90"/>
      <c r="F420" s="92"/>
      <c r="G420" s="92"/>
      <c r="H420" s="119"/>
      <c r="I420" s="119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119"/>
      <c r="U420" s="119"/>
      <c r="V420" s="119"/>
      <c r="W420" s="119"/>
      <c r="X420" s="119"/>
      <c r="Y420" s="23"/>
      <c r="Z420" s="119"/>
      <c r="AA420" s="337"/>
      <c r="AB420" s="115"/>
      <c r="AC420" s="102"/>
      <c r="AD420" s="4"/>
      <c r="AE420" s="103"/>
      <c r="AF420" s="104"/>
      <c r="AG420" s="105"/>
      <c r="AH420" s="106"/>
      <c r="AI420" s="109"/>
      <c r="AJ420" s="111"/>
      <c r="AK420" s="338"/>
      <c r="AL420" s="339"/>
      <c r="AM420" s="340"/>
      <c r="AN420" s="101"/>
      <c r="AO420" s="445"/>
      <c r="AP420" s="101"/>
      <c r="AQ420" s="115"/>
      <c r="AR420" s="341"/>
      <c r="AS420" s="115"/>
      <c r="AT420" s="341"/>
      <c r="AU420" s="115"/>
      <c r="AV420" s="341"/>
      <c r="AW420" s="115"/>
      <c r="AX420" s="341"/>
      <c r="AY420" s="119"/>
      <c r="CC420" s="119"/>
    </row>
    <row r="421" ht="21.0" customHeight="1">
      <c r="A421" s="119"/>
      <c r="B421" s="90"/>
      <c r="C421" s="119"/>
      <c r="D421" s="332"/>
      <c r="E421" s="90"/>
      <c r="F421" s="92"/>
      <c r="G421" s="92"/>
      <c r="H421" s="119"/>
      <c r="I421" s="119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119"/>
      <c r="U421" s="119"/>
      <c r="V421" s="119"/>
      <c r="W421" s="119"/>
      <c r="X421" s="119"/>
      <c r="Y421" s="23"/>
      <c r="Z421" s="119"/>
      <c r="AA421" s="337"/>
      <c r="AB421" s="115"/>
      <c r="AC421" s="102"/>
      <c r="AD421" s="4"/>
      <c r="AE421" s="103"/>
      <c r="AF421" s="104"/>
      <c r="AG421" s="105"/>
      <c r="AH421" s="106"/>
      <c r="AI421" s="109"/>
      <c r="AJ421" s="111"/>
      <c r="AK421" s="338"/>
      <c r="AL421" s="339"/>
      <c r="AM421" s="340"/>
      <c r="AN421" s="101"/>
      <c r="AO421" s="445"/>
      <c r="AP421" s="101"/>
      <c r="AQ421" s="115"/>
      <c r="AR421" s="341"/>
      <c r="AS421" s="115"/>
      <c r="AT421" s="341"/>
      <c r="AU421" s="115"/>
      <c r="AV421" s="341"/>
      <c r="AW421" s="115"/>
      <c r="AX421" s="341"/>
      <c r="AY421" s="119"/>
      <c r="CC421" s="119"/>
    </row>
    <row r="422" ht="21.0" customHeight="1">
      <c r="A422" s="119"/>
      <c r="B422" s="90"/>
      <c r="C422" s="119"/>
      <c r="D422" s="332"/>
      <c r="E422" s="90"/>
      <c r="F422" s="92"/>
      <c r="G422" s="92"/>
      <c r="H422" s="119"/>
      <c r="I422" s="119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119"/>
      <c r="U422" s="119"/>
      <c r="V422" s="119"/>
      <c r="W422" s="119"/>
      <c r="X422" s="119"/>
      <c r="Y422" s="23"/>
      <c r="Z422" s="119"/>
      <c r="AA422" s="337"/>
      <c r="AB422" s="115"/>
      <c r="AC422" s="102"/>
      <c r="AD422" s="4"/>
      <c r="AE422" s="103"/>
      <c r="AF422" s="104"/>
      <c r="AG422" s="105"/>
      <c r="AH422" s="106"/>
      <c r="AI422" s="109"/>
      <c r="AJ422" s="111"/>
      <c r="AK422" s="338"/>
      <c r="AL422" s="339"/>
      <c r="AM422" s="340"/>
      <c r="AN422" s="101"/>
      <c r="AO422" s="445"/>
      <c r="AP422" s="101"/>
      <c r="AQ422" s="115"/>
      <c r="AR422" s="341"/>
      <c r="AS422" s="115"/>
      <c r="AT422" s="341"/>
      <c r="AU422" s="115"/>
      <c r="AV422" s="341"/>
      <c r="AW422" s="115"/>
      <c r="AX422" s="341"/>
      <c r="AY422" s="119"/>
      <c r="CC422" s="119"/>
    </row>
    <row r="423" ht="21.0" customHeight="1">
      <c r="A423" s="119"/>
      <c r="B423" s="90"/>
      <c r="C423" s="119"/>
      <c r="D423" s="332"/>
      <c r="E423" s="90"/>
      <c r="F423" s="92"/>
      <c r="G423" s="92"/>
      <c r="H423" s="119"/>
      <c r="I423" s="119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119"/>
      <c r="U423" s="119"/>
      <c r="V423" s="119"/>
      <c r="W423" s="119"/>
      <c r="X423" s="119"/>
      <c r="Y423" s="23"/>
      <c r="Z423" s="119"/>
      <c r="AA423" s="337"/>
      <c r="AB423" s="115"/>
      <c r="AC423" s="102"/>
      <c r="AD423" s="4"/>
      <c r="AE423" s="103"/>
      <c r="AF423" s="104"/>
      <c r="AG423" s="105"/>
      <c r="AH423" s="106"/>
      <c r="AI423" s="109"/>
      <c r="AJ423" s="111"/>
      <c r="AK423" s="338"/>
      <c r="AL423" s="339"/>
      <c r="AM423" s="340"/>
      <c r="AN423" s="101"/>
      <c r="AO423" s="445"/>
      <c r="AP423" s="101"/>
      <c r="AQ423" s="115"/>
      <c r="AR423" s="341"/>
      <c r="AS423" s="115"/>
      <c r="AT423" s="341"/>
      <c r="AU423" s="115"/>
      <c r="AV423" s="341"/>
      <c r="AW423" s="115"/>
      <c r="AX423" s="341"/>
      <c r="AY423" s="119"/>
      <c r="CC423" s="119"/>
    </row>
    <row r="424" ht="21.0" customHeight="1">
      <c r="A424" s="119"/>
      <c r="B424" s="90"/>
      <c r="C424" s="119"/>
      <c r="D424" s="332"/>
      <c r="E424" s="90"/>
      <c r="F424" s="92"/>
      <c r="G424" s="92"/>
      <c r="H424" s="119"/>
      <c r="I424" s="119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119"/>
      <c r="U424" s="119"/>
      <c r="V424" s="119"/>
      <c r="W424" s="119"/>
      <c r="X424" s="119"/>
      <c r="Y424" s="23"/>
      <c r="Z424" s="119"/>
      <c r="AA424" s="337"/>
      <c r="AB424" s="115"/>
      <c r="AC424" s="102"/>
      <c r="AD424" s="4"/>
      <c r="AE424" s="103"/>
      <c r="AF424" s="104"/>
      <c r="AG424" s="105"/>
      <c r="AH424" s="106"/>
      <c r="AI424" s="109"/>
      <c r="AJ424" s="111"/>
      <c r="AK424" s="338"/>
      <c r="AL424" s="339"/>
      <c r="AM424" s="340"/>
      <c r="AN424" s="101"/>
      <c r="AO424" s="445"/>
      <c r="AP424" s="101"/>
      <c r="AQ424" s="115"/>
      <c r="AR424" s="341"/>
      <c r="AS424" s="115"/>
      <c r="AT424" s="341"/>
      <c r="AU424" s="115"/>
      <c r="AV424" s="341"/>
      <c r="AW424" s="115"/>
      <c r="AX424" s="341"/>
      <c r="AY424" s="119"/>
      <c r="CC424" s="119"/>
    </row>
    <row r="425" ht="21.0" customHeight="1">
      <c r="A425" s="119"/>
      <c r="B425" s="90"/>
      <c r="C425" s="119"/>
      <c r="D425" s="332"/>
      <c r="E425" s="90"/>
      <c r="F425" s="92"/>
      <c r="G425" s="92"/>
      <c r="H425" s="119"/>
      <c r="I425" s="119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119"/>
      <c r="U425" s="119"/>
      <c r="V425" s="119"/>
      <c r="W425" s="119"/>
      <c r="X425" s="119"/>
      <c r="Y425" s="23"/>
      <c r="Z425" s="119"/>
      <c r="AA425" s="337"/>
      <c r="AB425" s="115"/>
      <c r="AC425" s="102"/>
      <c r="AD425" s="4"/>
      <c r="AE425" s="103"/>
      <c r="AF425" s="104"/>
      <c r="AG425" s="105"/>
      <c r="AH425" s="106"/>
      <c r="AI425" s="109"/>
      <c r="AJ425" s="111"/>
      <c r="AK425" s="338"/>
      <c r="AL425" s="339"/>
      <c r="AM425" s="340"/>
      <c r="AN425" s="101"/>
      <c r="AO425" s="445"/>
      <c r="AP425" s="101"/>
      <c r="AQ425" s="115"/>
      <c r="AR425" s="341"/>
      <c r="AS425" s="115"/>
      <c r="AT425" s="341"/>
      <c r="AU425" s="115"/>
      <c r="AV425" s="341"/>
      <c r="AW425" s="115"/>
      <c r="AX425" s="341"/>
      <c r="AY425" s="119"/>
      <c r="CC425" s="119"/>
    </row>
    <row r="426" ht="21.0" customHeight="1">
      <c r="A426" s="119"/>
      <c r="B426" s="90"/>
      <c r="C426" s="119"/>
      <c r="D426" s="332"/>
      <c r="E426" s="90"/>
      <c r="F426" s="92"/>
      <c r="G426" s="92"/>
      <c r="H426" s="119"/>
      <c r="I426" s="119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119"/>
      <c r="U426" s="119"/>
      <c r="V426" s="119"/>
      <c r="W426" s="119"/>
      <c r="X426" s="119"/>
      <c r="Y426" s="23"/>
      <c r="Z426" s="119"/>
      <c r="AA426" s="337"/>
      <c r="AB426" s="115"/>
      <c r="AC426" s="102"/>
      <c r="AD426" s="4"/>
      <c r="AE426" s="103"/>
      <c r="AF426" s="104"/>
      <c r="AG426" s="105"/>
      <c r="AH426" s="106"/>
      <c r="AI426" s="109"/>
      <c r="AJ426" s="111"/>
      <c r="AK426" s="338"/>
      <c r="AL426" s="339"/>
      <c r="AM426" s="340"/>
      <c r="AN426" s="101"/>
      <c r="AO426" s="445"/>
      <c r="AP426" s="101"/>
      <c r="AQ426" s="115"/>
      <c r="AR426" s="341"/>
      <c r="AS426" s="115"/>
      <c r="AT426" s="341"/>
      <c r="AU426" s="115"/>
      <c r="AV426" s="341"/>
      <c r="AW426" s="115"/>
      <c r="AX426" s="341"/>
      <c r="AY426" s="119"/>
      <c r="CC426" s="119"/>
    </row>
    <row r="427" ht="21.0" customHeight="1">
      <c r="A427" s="119"/>
      <c r="B427" s="90"/>
      <c r="C427" s="119"/>
      <c r="D427" s="332"/>
      <c r="E427" s="90"/>
      <c r="F427" s="92"/>
      <c r="G427" s="92"/>
      <c r="H427" s="119"/>
      <c r="I427" s="119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119"/>
      <c r="U427" s="119"/>
      <c r="V427" s="119"/>
      <c r="W427" s="119"/>
      <c r="X427" s="119"/>
      <c r="Y427" s="23"/>
      <c r="Z427" s="119"/>
      <c r="AA427" s="337"/>
      <c r="AB427" s="115"/>
      <c r="AC427" s="102"/>
      <c r="AD427" s="4"/>
      <c r="AE427" s="103"/>
      <c r="AF427" s="104"/>
      <c r="AG427" s="105"/>
      <c r="AH427" s="106"/>
      <c r="AI427" s="109"/>
      <c r="AJ427" s="111"/>
      <c r="AK427" s="338"/>
      <c r="AL427" s="339"/>
      <c r="AM427" s="340"/>
      <c r="AN427" s="101"/>
      <c r="AO427" s="445"/>
      <c r="AP427" s="101"/>
      <c r="AQ427" s="115"/>
      <c r="AR427" s="341"/>
      <c r="AS427" s="115"/>
      <c r="AT427" s="341"/>
      <c r="AU427" s="115"/>
      <c r="AV427" s="341"/>
      <c r="AW427" s="115"/>
      <c r="AX427" s="341"/>
      <c r="AY427" s="119"/>
      <c r="CC427" s="119"/>
    </row>
    <row r="428" ht="21.0" customHeight="1">
      <c r="A428" s="119"/>
      <c r="B428" s="90"/>
      <c r="C428" s="119"/>
      <c r="D428" s="332"/>
      <c r="E428" s="90"/>
      <c r="F428" s="92"/>
      <c r="G428" s="92"/>
      <c r="H428" s="119"/>
      <c r="I428" s="119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119"/>
      <c r="U428" s="119"/>
      <c r="V428" s="119"/>
      <c r="W428" s="119"/>
      <c r="X428" s="119"/>
      <c r="Y428" s="23"/>
      <c r="Z428" s="119"/>
      <c r="AA428" s="337"/>
      <c r="AB428" s="115"/>
      <c r="AC428" s="102"/>
      <c r="AD428" s="4"/>
      <c r="AE428" s="103"/>
      <c r="AF428" s="104"/>
      <c r="AG428" s="105"/>
      <c r="AH428" s="106"/>
      <c r="AI428" s="109"/>
      <c r="AJ428" s="111"/>
      <c r="AK428" s="338"/>
      <c r="AL428" s="339"/>
      <c r="AM428" s="340"/>
      <c r="AN428" s="101"/>
      <c r="AO428" s="445"/>
      <c r="AP428" s="101"/>
      <c r="AQ428" s="115"/>
      <c r="AR428" s="341"/>
      <c r="AS428" s="115"/>
      <c r="AT428" s="341"/>
      <c r="AU428" s="115"/>
      <c r="AV428" s="341"/>
      <c r="AW428" s="115"/>
      <c r="AX428" s="341"/>
      <c r="AY428" s="119"/>
      <c r="CC428" s="119"/>
    </row>
    <row r="429" ht="21.0" customHeight="1">
      <c r="A429" s="119"/>
      <c r="B429" s="90"/>
      <c r="C429" s="119"/>
      <c r="D429" s="332"/>
      <c r="E429" s="90"/>
      <c r="F429" s="92"/>
      <c r="G429" s="92"/>
      <c r="H429" s="119"/>
      <c r="I429" s="119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119"/>
      <c r="U429" s="119"/>
      <c r="V429" s="119"/>
      <c r="W429" s="119"/>
      <c r="X429" s="119"/>
      <c r="Y429" s="23"/>
      <c r="Z429" s="119"/>
      <c r="AA429" s="337"/>
      <c r="AB429" s="115"/>
      <c r="AC429" s="102"/>
      <c r="AD429" s="4"/>
      <c r="AE429" s="103"/>
      <c r="AF429" s="104"/>
      <c r="AG429" s="105"/>
      <c r="AH429" s="106"/>
      <c r="AI429" s="109"/>
      <c r="AJ429" s="111"/>
      <c r="AK429" s="338"/>
      <c r="AL429" s="339"/>
      <c r="AM429" s="340"/>
      <c r="AN429" s="101"/>
      <c r="AO429" s="445"/>
      <c r="AP429" s="101"/>
      <c r="AQ429" s="115"/>
      <c r="AR429" s="341"/>
      <c r="AS429" s="115"/>
      <c r="AT429" s="341"/>
      <c r="AU429" s="115"/>
      <c r="AV429" s="341"/>
      <c r="AW429" s="115"/>
      <c r="AX429" s="341"/>
      <c r="AY429" s="119"/>
      <c r="CC429" s="119"/>
    </row>
    <row r="430" ht="21.0" customHeight="1">
      <c r="A430" s="119"/>
      <c r="B430" s="90"/>
      <c r="C430" s="119"/>
      <c r="D430" s="332"/>
      <c r="E430" s="90"/>
      <c r="F430" s="92"/>
      <c r="G430" s="92"/>
      <c r="H430" s="119"/>
      <c r="I430" s="119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119"/>
      <c r="U430" s="119"/>
      <c r="V430" s="119"/>
      <c r="W430" s="119"/>
      <c r="X430" s="119"/>
      <c r="Y430" s="23"/>
      <c r="Z430" s="119"/>
      <c r="AA430" s="337"/>
      <c r="AB430" s="115"/>
      <c r="AC430" s="102"/>
      <c r="AD430" s="4"/>
      <c r="AE430" s="103"/>
      <c r="AF430" s="104"/>
      <c r="AG430" s="105"/>
      <c r="AH430" s="106"/>
      <c r="AI430" s="109"/>
      <c r="AJ430" s="111"/>
      <c r="AK430" s="338"/>
      <c r="AL430" s="339"/>
      <c r="AM430" s="340"/>
      <c r="AN430" s="101"/>
      <c r="AO430" s="445"/>
      <c r="AP430" s="101"/>
      <c r="AQ430" s="115"/>
      <c r="AR430" s="341"/>
      <c r="AS430" s="115"/>
      <c r="AT430" s="341"/>
      <c r="AU430" s="115"/>
      <c r="AV430" s="341"/>
      <c r="AW430" s="115"/>
      <c r="AX430" s="341"/>
      <c r="AY430" s="119"/>
      <c r="CC430" s="119"/>
    </row>
    <row r="431" ht="21.0" customHeight="1">
      <c r="A431" s="119"/>
      <c r="B431" s="90"/>
      <c r="C431" s="119"/>
      <c r="D431" s="332"/>
      <c r="E431" s="90"/>
      <c r="F431" s="92"/>
      <c r="G431" s="92"/>
      <c r="H431" s="119"/>
      <c r="I431" s="119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119"/>
      <c r="U431" s="119"/>
      <c r="V431" s="119"/>
      <c r="W431" s="119"/>
      <c r="X431" s="119"/>
      <c r="Y431" s="23"/>
      <c r="Z431" s="119"/>
      <c r="AA431" s="337"/>
      <c r="AB431" s="115"/>
      <c r="AC431" s="102"/>
      <c r="AD431" s="4"/>
      <c r="AE431" s="103"/>
      <c r="AF431" s="104"/>
      <c r="AG431" s="105"/>
      <c r="AH431" s="106"/>
      <c r="AI431" s="109"/>
      <c r="AJ431" s="111"/>
      <c r="AK431" s="338"/>
      <c r="AL431" s="339"/>
      <c r="AM431" s="340"/>
      <c r="AN431" s="101"/>
      <c r="AO431" s="445"/>
      <c r="AP431" s="101"/>
      <c r="AQ431" s="115"/>
      <c r="AR431" s="341"/>
      <c r="AS431" s="115"/>
      <c r="AT431" s="341"/>
      <c r="AU431" s="115"/>
      <c r="AV431" s="341"/>
      <c r="AW431" s="115"/>
      <c r="AX431" s="341"/>
      <c r="AY431" s="119"/>
      <c r="CC431" s="119"/>
    </row>
    <row r="432" ht="21.0" customHeight="1">
      <c r="A432" s="119"/>
      <c r="B432" s="90"/>
      <c r="C432" s="119"/>
      <c r="D432" s="332"/>
      <c r="E432" s="90"/>
      <c r="F432" s="92"/>
      <c r="G432" s="92"/>
      <c r="H432" s="119"/>
      <c r="I432" s="119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119"/>
      <c r="U432" s="119"/>
      <c r="V432" s="119"/>
      <c r="W432" s="119"/>
      <c r="X432" s="119"/>
      <c r="Y432" s="23"/>
      <c r="Z432" s="119"/>
      <c r="AA432" s="337"/>
      <c r="AB432" s="115"/>
      <c r="AC432" s="102"/>
      <c r="AD432" s="4"/>
      <c r="AE432" s="103"/>
      <c r="AF432" s="104"/>
      <c r="AG432" s="105"/>
      <c r="AH432" s="106"/>
      <c r="AI432" s="109"/>
      <c r="AJ432" s="111"/>
      <c r="AK432" s="338"/>
      <c r="AL432" s="339"/>
      <c r="AM432" s="340"/>
      <c r="AN432" s="101"/>
      <c r="AO432" s="445"/>
      <c r="AP432" s="101"/>
      <c r="AQ432" s="115"/>
      <c r="AR432" s="341"/>
      <c r="AS432" s="115"/>
      <c r="AT432" s="341"/>
      <c r="AU432" s="115"/>
      <c r="AV432" s="341"/>
      <c r="AW432" s="115"/>
      <c r="AX432" s="341"/>
      <c r="AY432" s="119"/>
      <c r="CC432" s="119"/>
    </row>
    <row r="433" ht="21.0" customHeight="1">
      <c r="A433" s="119"/>
      <c r="B433" s="90"/>
      <c r="C433" s="119"/>
      <c r="D433" s="332"/>
      <c r="E433" s="90"/>
      <c r="F433" s="92"/>
      <c r="G433" s="92"/>
      <c r="H433" s="119"/>
      <c r="I433" s="119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119"/>
      <c r="U433" s="119"/>
      <c r="V433" s="119"/>
      <c r="W433" s="119"/>
      <c r="X433" s="119"/>
      <c r="Y433" s="23"/>
      <c r="Z433" s="119"/>
      <c r="AA433" s="337"/>
      <c r="AB433" s="115"/>
      <c r="AC433" s="102"/>
      <c r="AD433" s="4"/>
      <c r="AE433" s="103"/>
      <c r="AF433" s="104"/>
      <c r="AG433" s="105"/>
      <c r="AH433" s="106"/>
      <c r="AI433" s="109"/>
      <c r="AJ433" s="111"/>
      <c r="AK433" s="338"/>
      <c r="AL433" s="339"/>
      <c r="AM433" s="340"/>
      <c r="AN433" s="101"/>
      <c r="AO433" s="445"/>
      <c r="AP433" s="101"/>
      <c r="AQ433" s="115"/>
      <c r="AR433" s="341"/>
      <c r="AS433" s="115"/>
      <c r="AT433" s="341"/>
      <c r="AU433" s="115"/>
      <c r="AV433" s="341"/>
      <c r="AW433" s="115"/>
      <c r="AX433" s="341"/>
      <c r="AY433" s="119"/>
      <c r="CC433" s="119"/>
    </row>
    <row r="434" ht="21.0" customHeight="1">
      <c r="A434" s="119"/>
      <c r="B434" s="90"/>
      <c r="C434" s="119"/>
      <c r="D434" s="332"/>
      <c r="E434" s="90"/>
      <c r="F434" s="92"/>
      <c r="G434" s="92"/>
      <c r="H434" s="119"/>
      <c r="I434" s="119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119"/>
      <c r="U434" s="119"/>
      <c r="V434" s="119"/>
      <c r="W434" s="119"/>
      <c r="X434" s="119"/>
      <c r="Y434" s="23"/>
      <c r="Z434" s="119"/>
      <c r="AA434" s="337"/>
      <c r="AB434" s="115"/>
      <c r="AC434" s="102"/>
      <c r="AD434" s="4"/>
      <c r="AE434" s="103"/>
      <c r="AF434" s="104"/>
      <c r="AG434" s="105"/>
      <c r="AH434" s="106"/>
      <c r="AI434" s="109"/>
      <c r="AJ434" s="111"/>
      <c r="AK434" s="338"/>
      <c r="AL434" s="339"/>
      <c r="AM434" s="340"/>
      <c r="AN434" s="101"/>
      <c r="AO434" s="445"/>
      <c r="AP434" s="101"/>
      <c r="AQ434" s="115"/>
      <c r="AR434" s="341"/>
      <c r="AS434" s="115"/>
      <c r="AT434" s="341"/>
      <c r="AU434" s="115"/>
      <c r="AV434" s="341"/>
      <c r="AW434" s="115"/>
      <c r="AX434" s="341"/>
      <c r="AY434" s="119"/>
      <c r="CC434" s="119"/>
    </row>
    <row r="435" ht="21.0" customHeight="1">
      <c r="A435" s="119"/>
      <c r="B435" s="90"/>
      <c r="C435" s="119"/>
      <c r="D435" s="332"/>
      <c r="E435" s="90"/>
      <c r="F435" s="92"/>
      <c r="G435" s="92"/>
      <c r="H435" s="119"/>
      <c r="I435" s="119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119"/>
      <c r="U435" s="119"/>
      <c r="V435" s="119"/>
      <c r="W435" s="119"/>
      <c r="X435" s="119"/>
      <c r="Y435" s="23"/>
      <c r="Z435" s="119"/>
      <c r="AA435" s="337"/>
      <c r="AB435" s="115"/>
      <c r="AC435" s="102"/>
      <c r="AD435" s="4"/>
      <c r="AE435" s="103"/>
      <c r="AF435" s="104"/>
      <c r="AG435" s="105"/>
      <c r="AH435" s="106"/>
      <c r="AI435" s="109"/>
      <c r="AJ435" s="111"/>
      <c r="AK435" s="338"/>
      <c r="AL435" s="339"/>
      <c r="AM435" s="340"/>
      <c r="AN435" s="101"/>
      <c r="AO435" s="445"/>
      <c r="AP435" s="101"/>
      <c r="AQ435" s="115"/>
      <c r="AR435" s="341"/>
      <c r="AS435" s="115"/>
      <c r="AT435" s="341"/>
      <c r="AU435" s="115"/>
      <c r="AV435" s="341"/>
      <c r="AW435" s="115"/>
      <c r="AX435" s="341"/>
      <c r="AY435" s="119"/>
      <c r="CC435" s="119"/>
    </row>
    <row r="436" ht="21.0" customHeight="1">
      <c r="A436" s="119"/>
      <c r="B436" s="90"/>
      <c r="C436" s="119"/>
      <c r="D436" s="332"/>
      <c r="E436" s="90"/>
      <c r="F436" s="92"/>
      <c r="G436" s="92"/>
      <c r="H436" s="119"/>
      <c r="I436" s="119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119"/>
      <c r="U436" s="119"/>
      <c r="V436" s="119"/>
      <c r="W436" s="119"/>
      <c r="X436" s="119"/>
      <c r="Y436" s="23"/>
      <c r="Z436" s="119"/>
      <c r="AA436" s="337"/>
      <c r="AB436" s="115"/>
      <c r="AC436" s="102"/>
      <c r="AD436" s="4"/>
      <c r="AE436" s="103"/>
      <c r="AF436" s="104"/>
      <c r="AG436" s="105"/>
      <c r="AH436" s="106"/>
      <c r="AI436" s="109"/>
      <c r="AJ436" s="111"/>
      <c r="AK436" s="338"/>
      <c r="AL436" s="339"/>
      <c r="AM436" s="340"/>
      <c r="AN436" s="101"/>
      <c r="AO436" s="445"/>
      <c r="AP436" s="101"/>
      <c r="AQ436" s="115"/>
      <c r="AR436" s="341"/>
      <c r="AS436" s="115"/>
      <c r="AT436" s="341"/>
      <c r="AU436" s="115"/>
      <c r="AV436" s="341"/>
      <c r="AW436" s="115"/>
      <c r="AX436" s="341"/>
      <c r="AY436" s="119"/>
      <c r="CC436" s="119"/>
    </row>
    <row r="437" ht="21.0" customHeight="1">
      <c r="A437" s="119"/>
      <c r="B437" s="90"/>
      <c r="C437" s="119"/>
      <c r="D437" s="332"/>
      <c r="E437" s="90"/>
      <c r="F437" s="92"/>
      <c r="G437" s="92"/>
      <c r="H437" s="119"/>
      <c r="I437" s="119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119"/>
      <c r="U437" s="119"/>
      <c r="V437" s="119"/>
      <c r="W437" s="119"/>
      <c r="X437" s="119"/>
      <c r="Y437" s="23"/>
      <c r="Z437" s="119"/>
      <c r="AA437" s="337"/>
      <c r="AB437" s="115"/>
      <c r="AC437" s="102"/>
      <c r="AD437" s="4"/>
      <c r="AE437" s="103"/>
      <c r="AF437" s="104"/>
      <c r="AG437" s="105"/>
      <c r="AH437" s="106"/>
      <c r="AI437" s="109"/>
      <c r="AJ437" s="111"/>
      <c r="AK437" s="338"/>
      <c r="AL437" s="339"/>
      <c r="AM437" s="340"/>
      <c r="AN437" s="101"/>
      <c r="AO437" s="445"/>
      <c r="AP437" s="101"/>
      <c r="AQ437" s="115"/>
      <c r="AR437" s="341"/>
      <c r="AS437" s="115"/>
      <c r="AT437" s="341"/>
      <c r="AU437" s="115"/>
      <c r="AV437" s="341"/>
      <c r="AW437" s="115"/>
      <c r="AX437" s="341"/>
      <c r="AY437" s="119"/>
      <c r="CC437" s="119"/>
    </row>
    <row r="438" ht="21.0" customHeight="1">
      <c r="A438" s="119"/>
      <c r="B438" s="90"/>
      <c r="C438" s="119"/>
      <c r="D438" s="332"/>
      <c r="E438" s="90"/>
      <c r="F438" s="92"/>
      <c r="G438" s="92"/>
      <c r="H438" s="119"/>
      <c r="I438" s="119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119"/>
      <c r="U438" s="119"/>
      <c r="V438" s="119"/>
      <c r="W438" s="119"/>
      <c r="X438" s="119"/>
      <c r="Y438" s="23"/>
      <c r="Z438" s="119"/>
      <c r="AA438" s="337"/>
      <c r="AB438" s="115"/>
      <c r="AC438" s="102"/>
      <c r="AD438" s="4"/>
      <c r="AE438" s="103"/>
      <c r="AF438" s="104"/>
      <c r="AG438" s="105"/>
      <c r="AH438" s="106"/>
      <c r="AI438" s="109"/>
      <c r="AJ438" s="111"/>
      <c r="AK438" s="338"/>
      <c r="AL438" s="339"/>
      <c r="AM438" s="340"/>
      <c r="AN438" s="101"/>
      <c r="AO438" s="445"/>
      <c r="AP438" s="101"/>
      <c r="AQ438" s="115"/>
      <c r="AR438" s="341"/>
      <c r="AS438" s="115"/>
      <c r="AT438" s="341"/>
      <c r="AU438" s="115"/>
      <c r="AV438" s="341"/>
      <c r="AW438" s="115"/>
      <c r="AX438" s="341"/>
      <c r="AY438" s="119"/>
      <c r="CC438" s="119"/>
    </row>
    <row r="439" ht="21.0" customHeight="1">
      <c r="A439" s="119"/>
      <c r="B439" s="90"/>
      <c r="C439" s="119"/>
      <c r="D439" s="332"/>
      <c r="E439" s="90"/>
      <c r="F439" s="92"/>
      <c r="G439" s="92"/>
      <c r="H439" s="119"/>
      <c r="I439" s="119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119"/>
      <c r="U439" s="119"/>
      <c r="V439" s="119"/>
      <c r="W439" s="119"/>
      <c r="X439" s="119"/>
      <c r="Y439" s="23"/>
      <c r="Z439" s="119"/>
      <c r="AA439" s="337"/>
      <c r="AB439" s="115"/>
      <c r="AC439" s="102"/>
      <c r="AD439" s="4"/>
      <c r="AE439" s="103"/>
      <c r="AF439" s="104"/>
      <c r="AG439" s="105"/>
      <c r="AH439" s="106"/>
      <c r="AI439" s="109"/>
      <c r="AJ439" s="111"/>
      <c r="AK439" s="338"/>
      <c r="AL439" s="339"/>
      <c r="AM439" s="340"/>
      <c r="AN439" s="101"/>
      <c r="AO439" s="445"/>
      <c r="AP439" s="101"/>
      <c r="AQ439" s="115"/>
      <c r="AR439" s="341"/>
      <c r="AS439" s="115"/>
      <c r="AT439" s="341"/>
      <c r="AU439" s="115"/>
      <c r="AV439" s="341"/>
      <c r="AW439" s="115"/>
      <c r="AX439" s="341"/>
      <c r="AY439" s="119"/>
      <c r="CC439" s="119"/>
    </row>
    <row r="440" ht="21.0" customHeight="1">
      <c r="A440" s="119"/>
      <c r="B440" s="90"/>
      <c r="C440" s="119"/>
      <c r="D440" s="332"/>
      <c r="E440" s="90"/>
      <c r="F440" s="92"/>
      <c r="G440" s="92"/>
      <c r="H440" s="119"/>
      <c r="I440" s="119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119"/>
      <c r="U440" s="119"/>
      <c r="V440" s="119"/>
      <c r="W440" s="119"/>
      <c r="X440" s="119"/>
      <c r="Y440" s="23"/>
      <c r="Z440" s="119"/>
      <c r="AA440" s="337"/>
      <c r="AB440" s="115"/>
      <c r="AC440" s="102"/>
      <c r="AD440" s="4"/>
      <c r="AE440" s="103"/>
      <c r="AF440" s="104"/>
      <c r="AG440" s="105"/>
      <c r="AH440" s="106"/>
      <c r="AI440" s="109"/>
      <c r="AJ440" s="111"/>
      <c r="AK440" s="338"/>
      <c r="AL440" s="339"/>
      <c r="AM440" s="340"/>
      <c r="AN440" s="101"/>
      <c r="AO440" s="445"/>
      <c r="AP440" s="101"/>
      <c r="AQ440" s="115"/>
      <c r="AR440" s="341"/>
      <c r="AS440" s="115"/>
      <c r="AT440" s="341"/>
      <c r="AU440" s="115"/>
      <c r="AV440" s="341"/>
      <c r="AW440" s="115"/>
      <c r="AX440" s="341"/>
      <c r="AY440" s="119"/>
      <c r="CC440" s="119"/>
    </row>
    <row r="441" ht="21.0" customHeight="1">
      <c r="A441" s="119"/>
      <c r="B441" s="90"/>
      <c r="C441" s="119"/>
      <c r="D441" s="332"/>
      <c r="E441" s="90"/>
      <c r="F441" s="92"/>
      <c r="G441" s="92"/>
      <c r="H441" s="119"/>
      <c r="I441" s="119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119"/>
      <c r="U441" s="119"/>
      <c r="V441" s="119"/>
      <c r="W441" s="119"/>
      <c r="X441" s="119"/>
      <c r="Y441" s="23"/>
      <c r="Z441" s="119"/>
      <c r="AA441" s="337"/>
      <c r="AB441" s="115"/>
      <c r="AC441" s="102"/>
      <c r="AD441" s="4"/>
      <c r="AE441" s="103"/>
      <c r="AF441" s="104"/>
      <c r="AG441" s="105"/>
      <c r="AH441" s="106"/>
      <c r="AI441" s="109"/>
      <c r="AJ441" s="111"/>
      <c r="AK441" s="338"/>
      <c r="AL441" s="339"/>
      <c r="AM441" s="340"/>
      <c r="AN441" s="101"/>
      <c r="AO441" s="445"/>
      <c r="AP441" s="101"/>
      <c r="AQ441" s="115"/>
      <c r="AR441" s="341"/>
      <c r="AS441" s="115"/>
      <c r="AT441" s="341"/>
      <c r="AU441" s="115"/>
      <c r="AV441" s="341"/>
      <c r="AW441" s="115"/>
      <c r="AX441" s="341"/>
      <c r="AY441" s="119"/>
      <c r="CC441" s="119"/>
    </row>
    <row r="442" ht="21.0" customHeight="1">
      <c r="A442" s="119"/>
      <c r="B442" s="90"/>
      <c r="C442" s="119"/>
      <c r="D442" s="332"/>
      <c r="E442" s="90"/>
      <c r="F442" s="92"/>
      <c r="G442" s="92"/>
      <c r="H442" s="119"/>
      <c r="I442" s="119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119"/>
      <c r="U442" s="119"/>
      <c r="V442" s="119"/>
      <c r="W442" s="119"/>
      <c r="X442" s="119"/>
      <c r="Y442" s="23"/>
      <c r="Z442" s="119"/>
      <c r="AA442" s="337"/>
      <c r="AB442" s="115"/>
      <c r="AC442" s="102"/>
      <c r="AD442" s="4"/>
      <c r="AE442" s="103"/>
      <c r="AF442" s="104"/>
      <c r="AG442" s="105"/>
      <c r="AH442" s="106"/>
      <c r="AI442" s="109"/>
      <c r="AJ442" s="111"/>
      <c r="AK442" s="338"/>
      <c r="AL442" s="339"/>
      <c r="AM442" s="340"/>
      <c r="AN442" s="101"/>
      <c r="AO442" s="445"/>
      <c r="AP442" s="101"/>
      <c r="AQ442" s="115"/>
      <c r="AR442" s="341"/>
      <c r="AS442" s="115"/>
      <c r="AT442" s="341"/>
      <c r="AU442" s="115"/>
      <c r="AV442" s="341"/>
      <c r="AW442" s="115"/>
      <c r="AX442" s="341"/>
      <c r="AY442" s="119"/>
      <c r="CC442" s="119"/>
    </row>
    <row r="443" ht="21.0" customHeight="1">
      <c r="A443" s="119"/>
      <c r="B443" s="90"/>
      <c r="C443" s="119"/>
      <c r="D443" s="332"/>
      <c r="E443" s="90"/>
      <c r="F443" s="92"/>
      <c r="G443" s="92"/>
      <c r="H443" s="119"/>
      <c r="I443" s="119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119"/>
      <c r="U443" s="119"/>
      <c r="V443" s="119"/>
      <c r="W443" s="119"/>
      <c r="X443" s="119"/>
      <c r="Y443" s="23"/>
      <c r="Z443" s="119"/>
      <c r="AA443" s="337"/>
      <c r="AB443" s="115"/>
      <c r="AC443" s="102"/>
      <c r="AD443" s="4"/>
      <c r="AE443" s="103"/>
      <c r="AF443" s="104"/>
      <c r="AG443" s="105"/>
      <c r="AH443" s="106"/>
      <c r="AI443" s="109"/>
      <c r="AJ443" s="111"/>
      <c r="AK443" s="338"/>
      <c r="AL443" s="339"/>
      <c r="AM443" s="340"/>
      <c r="AN443" s="101"/>
      <c r="AO443" s="445"/>
      <c r="AP443" s="101"/>
      <c r="AQ443" s="115"/>
      <c r="AR443" s="341"/>
      <c r="AS443" s="115"/>
      <c r="AT443" s="341"/>
      <c r="AU443" s="115"/>
      <c r="AV443" s="341"/>
      <c r="AW443" s="115"/>
      <c r="AX443" s="341"/>
      <c r="AY443" s="119"/>
      <c r="CC443" s="119"/>
    </row>
    <row r="444" ht="21.0" customHeight="1">
      <c r="A444" s="119"/>
      <c r="B444" s="90"/>
      <c r="C444" s="119"/>
      <c r="D444" s="332"/>
      <c r="E444" s="90"/>
      <c r="F444" s="92"/>
      <c r="G444" s="92"/>
      <c r="H444" s="119"/>
      <c r="I444" s="119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119"/>
      <c r="U444" s="119"/>
      <c r="V444" s="119"/>
      <c r="W444" s="119"/>
      <c r="X444" s="119"/>
      <c r="Y444" s="23"/>
      <c r="Z444" s="119"/>
      <c r="AA444" s="337"/>
      <c r="AB444" s="115"/>
      <c r="AC444" s="102"/>
      <c r="AD444" s="4"/>
      <c r="AE444" s="103"/>
      <c r="AF444" s="104"/>
      <c r="AG444" s="105"/>
      <c r="AH444" s="106"/>
      <c r="AI444" s="109"/>
      <c r="AJ444" s="111"/>
      <c r="AK444" s="338"/>
      <c r="AL444" s="339"/>
      <c r="AM444" s="340"/>
      <c r="AN444" s="101"/>
      <c r="AO444" s="445"/>
      <c r="AP444" s="101"/>
      <c r="AQ444" s="115"/>
      <c r="AR444" s="341"/>
      <c r="AS444" s="115"/>
      <c r="AT444" s="341"/>
      <c r="AU444" s="115"/>
      <c r="AV444" s="341"/>
      <c r="AW444" s="115"/>
      <c r="AX444" s="341"/>
      <c r="AY444" s="119"/>
      <c r="CC444" s="119"/>
    </row>
    <row r="445" ht="21.0" customHeight="1">
      <c r="A445" s="119"/>
      <c r="B445" s="90"/>
      <c r="C445" s="119"/>
      <c r="D445" s="332"/>
      <c r="E445" s="90"/>
      <c r="F445" s="92"/>
      <c r="G445" s="92"/>
      <c r="H445" s="119"/>
      <c r="I445" s="119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119"/>
      <c r="U445" s="119"/>
      <c r="V445" s="119"/>
      <c r="W445" s="119"/>
      <c r="X445" s="119"/>
      <c r="Y445" s="23"/>
      <c r="Z445" s="119"/>
      <c r="AA445" s="337"/>
      <c r="AB445" s="115"/>
      <c r="AC445" s="102"/>
      <c r="AD445" s="4"/>
      <c r="AE445" s="103"/>
      <c r="AF445" s="104"/>
      <c r="AG445" s="105"/>
      <c r="AH445" s="106"/>
      <c r="AI445" s="109"/>
      <c r="AJ445" s="111"/>
      <c r="AK445" s="338"/>
      <c r="AL445" s="339"/>
      <c r="AM445" s="340"/>
      <c r="AN445" s="101"/>
      <c r="AO445" s="445"/>
      <c r="AP445" s="101"/>
      <c r="AQ445" s="115"/>
      <c r="AR445" s="341"/>
      <c r="AS445" s="115"/>
      <c r="AT445" s="341"/>
      <c r="AU445" s="115"/>
      <c r="AV445" s="341"/>
      <c r="AW445" s="115"/>
      <c r="AX445" s="341"/>
      <c r="AY445" s="119"/>
      <c r="CC445" s="119"/>
    </row>
    <row r="446" ht="21.0" customHeight="1">
      <c r="A446" s="119"/>
      <c r="B446" s="90"/>
      <c r="C446" s="119"/>
      <c r="D446" s="332"/>
      <c r="E446" s="90"/>
      <c r="F446" s="92"/>
      <c r="G446" s="92"/>
      <c r="H446" s="119"/>
      <c r="I446" s="119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119"/>
      <c r="U446" s="119"/>
      <c r="V446" s="119"/>
      <c r="W446" s="119"/>
      <c r="X446" s="119"/>
      <c r="Y446" s="23"/>
      <c r="Z446" s="119"/>
      <c r="AA446" s="337"/>
      <c r="AB446" s="115"/>
      <c r="AC446" s="102"/>
      <c r="AD446" s="4"/>
      <c r="AE446" s="103"/>
      <c r="AF446" s="104"/>
      <c r="AG446" s="105"/>
      <c r="AH446" s="106"/>
      <c r="AI446" s="109"/>
      <c r="AJ446" s="111"/>
      <c r="AK446" s="338"/>
      <c r="AL446" s="339"/>
      <c r="AM446" s="340"/>
      <c r="AN446" s="101"/>
      <c r="AO446" s="445"/>
      <c r="AP446" s="101"/>
      <c r="AQ446" s="115"/>
      <c r="AR446" s="341"/>
      <c r="AS446" s="115"/>
      <c r="AT446" s="341"/>
      <c r="AU446" s="115"/>
      <c r="AV446" s="341"/>
      <c r="AW446" s="115"/>
      <c r="AX446" s="341"/>
      <c r="AY446" s="119"/>
      <c r="CC446" s="119"/>
    </row>
    <row r="447" ht="21.0" customHeight="1">
      <c r="A447" s="119"/>
      <c r="B447" s="90"/>
      <c r="C447" s="119"/>
      <c r="D447" s="332"/>
      <c r="E447" s="90"/>
      <c r="F447" s="92"/>
      <c r="G447" s="92"/>
      <c r="H447" s="119"/>
      <c r="I447" s="119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119"/>
      <c r="U447" s="119"/>
      <c r="V447" s="119"/>
      <c r="W447" s="119"/>
      <c r="X447" s="119"/>
      <c r="Y447" s="23"/>
      <c r="Z447" s="119"/>
      <c r="AA447" s="337"/>
      <c r="AB447" s="115"/>
      <c r="AC447" s="102"/>
      <c r="AD447" s="4"/>
      <c r="AE447" s="103"/>
      <c r="AF447" s="104"/>
      <c r="AG447" s="105"/>
      <c r="AH447" s="106"/>
      <c r="AI447" s="109"/>
      <c r="AJ447" s="111"/>
      <c r="AK447" s="338"/>
      <c r="AL447" s="339"/>
      <c r="AM447" s="340"/>
      <c r="AN447" s="101"/>
      <c r="AO447" s="445"/>
      <c r="AP447" s="101"/>
      <c r="AQ447" s="115"/>
      <c r="AR447" s="341"/>
      <c r="AS447" s="115"/>
      <c r="AT447" s="341"/>
      <c r="AU447" s="115"/>
      <c r="AV447" s="341"/>
      <c r="AW447" s="115"/>
      <c r="AX447" s="341"/>
      <c r="AY447" s="119"/>
      <c r="CC447" s="119"/>
    </row>
    <row r="448" ht="21.0" customHeight="1">
      <c r="A448" s="119"/>
      <c r="B448" s="90"/>
      <c r="C448" s="119"/>
      <c r="D448" s="332"/>
      <c r="E448" s="90"/>
      <c r="F448" s="92"/>
      <c r="G448" s="92"/>
      <c r="H448" s="119"/>
      <c r="I448" s="119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119"/>
      <c r="U448" s="119"/>
      <c r="V448" s="119"/>
      <c r="W448" s="119"/>
      <c r="X448" s="119"/>
      <c r="Y448" s="23"/>
      <c r="Z448" s="119"/>
      <c r="AA448" s="337"/>
      <c r="AB448" s="115"/>
      <c r="AC448" s="102"/>
      <c r="AD448" s="4"/>
      <c r="AE448" s="103"/>
      <c r="AF448" s="104"/>
      <c r="AG448" s="105"/>
      <c r="AH448" s="106"/>
      <c r="AI448" s="109"/>
      <c r="AJ448" s="111"/>
      <c r="AK448" s="338"/>
      <c r="AL448" s="339"/>
      <c r="AM448" s="340"/>
      <c r="AN448" s="101"/>
      <c r="AO448" s="445"/>
      <c r="AP448" s="101"/>
      <c r="AQ448" s="115"/>
      <c r="AR448" s="341"/>
      <c r="AS448" s="115"/>
      <c r="AT448" s="341"/>
      <c r="AU448" s="115"/>
      <c r="AV448" s="341"/>
      <c r="AW448" s="115"/>
      <c r="AX448" s="341"/>
      <c r="AY448" s="119"/>
      <c r="CC448" s="119"/>
    </row>
    <row r="449" ht="21.0" customHeight="1">
      <c r="A449" s="119"/>
      <c r="B449" s="90"/>
      <c r="C449" s="119"/>
      <c r="D449" s="332"/>
      <c r="E449" s="90"/>
      <c r="F449" s="92"/>
      <c r="G449" s="92"/>
      <c r="H449" s="119"/>
      <c r="I449" s="119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119"/>
      <c r="U449" s="119"/>
      <c r="V449" s="119"/>
      <c r="W449" s="119"/>
      <c r="X449" s="119"/>
      <c r="Y449" s="23"/>
      <c r="Z449" s="119"/>
      <c r="AA449" s="337"/>
      <c r="AB449" s="115"/>
      <c r="AC449" s="102"/>
      <c r="AD449" s="4"/>
      <c r="AE449" s="103"/>
      <c r="AF449" s="104"/>
      <c r="AG449" s="105"/>
      <c r="AH449" s="106"/>
      <c r="AI449" s="109"/>
      <c r="AJ449" s="111"/>
      <c r="AK449" s="338"/>
      <c r="AL449" s="339"/>
      <c r="AM449" s="340"/>
      <c r="AN449" s="101"/>
      <c r="AO449" s="445"/>
      <c r="AP449" s="101"/>
      <c r="AQ449" s="115"/>
      <c r="AR449" s="341"/>
      <c r="AS449" s="115"/>
      <c r="AT449" s="341"/>
      <c r="AU449" s="115"/>
      <c r="AV449" s="341"/>
      <c r="AW449" s="115"/>
      <c r="AX449" s="341"/>
      <c r="AY449" s="119"/>
      <c r="CC449" s="119"/>
    </row>
    <row r="450" ht="21.0" customHeight="1">
      <c r="A450" s="119"/>
      <c r="B450" s="90"/>
      <c r="C450" s="119"/>
      <c r="D450" s="332"/>
      <c r="E450" s="90"/>
      <c r="F450" s="92"/>
      <c r="G450" s="92"/>
      <c r="H450" s="119"/>
      <c r="I450" s="119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119"/>
      <c r="U450" s="119"/>
      <c r="V450" s="119"/>
      <c r="W450" s="119"/>
      <c r="X450" s="119"/>
      <c r="Y450" s="23"/>
      <c r="Z450" s="119"/>
      <c r="AA450" s="337"/>
      <c r="AB450" s="115"/>
      <c r="AC450" s="102"/>
      <c r="AD450" s="4"/>
      <c r="AE450" s="103"/>
      <c r="AF450" s="104"/>
      <c r="AG450" s="105"/>
      <c r="AH450" s="106"/>
      <c r="AI450" s="109"/>
      <c r="AJ450" s="111"/>
      <c r="AK450" s="338"/>
      <c r="AL450" s="339"/>
      <c r="AM450" s="340"/>
      <c r="AN450" s="101"/>
      <c r="AO450" s="445"/>
      <c r="AP450" s="101"/>
      <c r="AQ450" s="115"/>
      <c r="AR450" s="341"/>
      <c r="AS450" s="115"/>
      <c r="AT450" s="341"/>
      <c r="AU450" s="115"/>
      <c r="AV450" s="341"/>
      <c r="AW450" s="115"/>
      <c r="AX450" s="341"/>
      <c r="AY450" s="119"/>
      <c r="CC450" s="119"/>
    </row>
    <row r="451" ht="21.0" customHeight="1">
      <c r="A451" s="119"/>
      <c r="B451" s="90"/>
      <c r="C451" s="119"/>
      <c r="D451" s="332"/>
      <c r="E451" s="90"/>
      <c r="F451" s="92"/>
      <c r="G451" s="92"/>
      <c r="H451" s="119"/>
      <c r="I451" s="119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119"/>
      <c r="U451" s="119"/>
      <c r="V451" s="119"/>
      <c r="W451" s="119"/>
      <c r="X451" s="119"/>
      <c r="Y451" s="23"/>
      <c r="Z451" s="119"/>
      <c r="AA451" s="337"/>
      <c r="AB451" s="115"/>
      <c r="AC451" s="102"/>
      <c r="AD451" s="4"/>
      <c r="AE451" s="103"/>
      <c r="AF451" s="104"/>
      <c r="AG451" s="105"/>
      <c r="AH451" s="106"/>
      <c r="AI451" s="109"/>
      <c r="AJ451" s="111"/>
      <c r="AK451" s="338"/>
      <c r="AL451" s="339"/>
      <c r="AM451" s="340"/>
      <c r="AN451" s="101"/>
      <c r="AO451" s="445"/>
      <c r="AP451" s="101"/>
      <c r="AQ451" s="115"/>
      <c r="AR451" s="341"/>
      <c r="AS451" s="115"/>
      <c r="AT451" s="341"/>
      <c r="AU451" s="115"/>
      <c r="AV451" s="341"/>
      <c r="AW451" s="115"/>
      <c r="AX451" s="341"/>
      <c r="AY451" s="119"/>
      <c r="CC451" s="119"/>
    </row>
    <row r="452" ht="21.0" customHeight="1">
      <c r="A452" s="119"/>
      <c r="B452" s="90"/>
      <c r="C452" s="119"/>
      <c r="D452" s="332"/>
      <c r="E452" s="90"/>
      <c r="F452" s="92"/>
      <c r="G452" s="92"/>
      <c r="H452" s="119"/>
      <c r="I452" s="119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119"/>
      <c r="U452" s="119"/>
      <c r="V452" s="119"/>
      <c r="W452" s="119"/>
      <c r="X452" s="119"/>
      <c r="Y452" s="23"/>
      <c r="Z452" s="119"/>
      <c r="AA452" s="337"/>
      <c r="AB452" s="115"/>
      <c r="AC452" s="102"/>
      <c r="AD452" s="4"/>
      <c r="AE452" s="103"/>
      <c r="AF452" s="104"/>
      <c r="AG452" s="105"/>
      <c r="AH452" s="106"/>
      <c r="AI452" s="109"/>
      <c r="AJ452" s="111"/>
      <c r="AK452" s="338"/>
      <c r="AL452" s="339"/>
      <c r="AM452" s="340"/>
      <c r="AN452" s="101"/>
      <c r="AO452" s="445"/>
      <c r="AP452" s="101"/>
      <c r="AQ452" s="115"/>
      <c r="AR452" s="341"/>
      <c r="AS452" s="115"/>
      <c r="AT452" s="341"/>
      <c r="AU452" s="115"/>
      <c r="AV452" s="341"/>
      <c r="AW452" s="115"/>
      <c r="AX452" s="341"/>
      <c r="AY452" s="119"/>
      <c r="CC452" s="119"/>
    </row>
    <row r="453" ht="21.0" customHeight="1">
      <c r="A453" s="119"/>
      <c r="B453" s="90"/>
      <c r="C453" s="119"/>
      <c r="D453" s="332"/>
      <c r="E453" s="90"/>
      <c r="F453" s="92"/>
      <c r="G453" s="92"/>
      <c r="H453" s="119"/>
      <c r="I453" s="119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119"/>
      <c r="U453" s="119"/>
      <c r="V453" s="119"/>
      <c r="W453" s="119"/>
      <c r="X453" s="119"/>
      <c r="Y453" s="23"/>
      <c r="Z453" s="119"/>
      <c r="AA453" s="337"/>
      <c r="AB453" s="115"/>
      <c r="AC453" s="102"/>
      <c r="AD453" s="4"/>
      <c r="AE453" s="103"/>
      <c r="AF453" s="104"/>
      <c r="AG453" s="105"/>
      <c r="AH453" s="106"/>
      <c r="AI453" s="109"/>
      <c r="AJ453" s="111"/>
      <c r="AK453" s="338"/>
      <c r="AL453" s="339"/>
      <c r="AM453" s="340"/>
      <c r="AN453" s="101"/>
      <c r="AO453" s="445"/>
      <c r="AP453" s="101"/>
      <c r="AQ453" s="115"/>
      <c r="AR453" s="341"/>
      <c r="AS453" s="115"/>
      <c r="AT453" s="341"/>
      <c r="AU453" s="115"/>
      <c r="AV453" s="341"/>
      <c r="AW453" s="115"/>
      <c r="AX453" s="341"/>
      <c r="AY453" s="119"/>
      <c r="CC453" s="119"/>
    </row>
    <row r="454" ht="21.0" customHeight="1">
      <c r="A454" s="119"/>
      <c r="B454" s="90"/>
      <c r="C454" s="119"/>
      <c r="D454" s="332"/>
      <c r="E454" s="90"/>
      <c r="F454" s="92"/>
      <c r="G454" s="92"/>
      <c r="H454" s="119"/>
      <c r="I454" s="119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119"/>
      <c r="U454" s="119"/>
      <c r="V454" s="119"/>
      <c r="W454" s="119"/>
      <c r="X454" s="119"/>
      <c r="Y454" s="23"/>
      <c r="Z454" s="119"/>
      <c r="AA454" s="337"/>
      <c r="AB454" s="115"/>
      <c r="AC454" s="102"/>
      <c r="AD454" s="4"/>
      <c r="AE454" s="103"/>
      <c r="AF454" s="104"/>
      <c r="AG454" s="105"/>
      <c r="AH454" s="106"/>
      <c r="AI454" s="109"/>
      <c r="AJ454" s="111"/>
      <c r="AK454" s="338"/>
      <c r="AL454" s="339"/>
      <c r="AM454" s="340"/>
      <c r="AN454" s="101"/>
      <c r="AO454" s="445"/>
      <c r="AP454" s="101"/>
      <c r="AQ454" s="115"/>
      <c r="AR454" s="341"/>
      <c r="AS454" s="115"/>
      <c r="AT454" s="341"/>
      <c r="AU454" s="115"/>
      <c r="AV454" s="341"/>
      <c r="AW454" s="115"/>
      <c r="AX454" s="341"/>
      <c r="AY454" s="119"/>
      <c r="CC454" s="119"/>
    </row>
    <row r="455" ht="21.0" customHeight="1">
      <c r="A455" s="119"/>
      <c r="B455" s="90"/>
      <c r="C455" s="119"/>
      <c r="D455" s="332"/>
      <c r="E455" s="90"/>
      <c r="F455" s="92"/>
      <c r="G455" s="92"/>
      <c r="H455" s="119"/>
      <c r="I455" s="119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119"/>
      <c r="U455" s="119"/>
      <c r="V455" s="119"/>
      <c r="W455" s="119"/>
      <c r="X455" s="119"/>
      <c r="Y455" s="23"/>
      <c r="Z455" s="119"/>
      <c r="AA455" s="337"/>
      <c r="AB455" s="115"/>
      <c r="AC455" s="102"/>
      <c r="AD455" s="4"/>
      <c r="AE455" s="103"/>
      <c r="AF455" s="104"/>
      <c r="AG455" s="105"/>
      <c r="AH455" s="106"/>
      <c r="AI455" s="109"/>
      <c r="AJ455" s="111"/>
      <c r="AK455" s="338"/>
      <c r="AL455" s="339"/>
      <c r="AM455" s="340"/>
      <c r="AN455" s="101"/>
      <c r="AO455" s="445"/>
      <c r="AP455" s="101"/>
      <c r="AQ455" s="115"/>
      <c r="AR455" s="341"/>
      <c r="AS455" s="115"/>
      <c r="AT455" s="341"/>
      <c r="AU455" s="115"/>
      <c r="AV455" s="341"/>
      <c r="AW455" s="115"/>
      <c r="AX455" s="341"/>
      <c r="AY455" s="119"/>
      <c r="CC455" s="119"/>
    </row>
    <row r="456" ht="21.0" customHeight="1">
      <c r="A456" s="119"/>
      <c r="B456" s="90"/>
      <c r="C456" s="119"/>
      <c r="D456" s="332"/>
      <c r="E456" s="90"/>
      <c r="F456" s="92"/>
      <c r="G456" s="92"/>
      <c r="H456" s="119"/>
      <c r="I456" s="119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119"/>
      <c r="U456" s="119"/>
      <c r="V456" s="119"/>
      <c r="W456" s="119"/>
      <c r="X456" s="119"/>
      <c r="Y456" s="23"/>
      <c r="Z456" s="119"/>
      <c r="AA456" s="337"/>
      <c r="AB456" s="115"/>
      <c r="AC456" s="102"/>
      <c r="AD456" s="4"/>
      <c r="AE456" s="103"/>
      <c r="AF456" s="104"/>
      <c r="AG456" s="105"/>
      <c r="AH456" s="106"/>
      <c r="AI456" s="109"/>
      <c r="AJ456" s="111"/>
      <c r="AK456" s="338"/>
      <c r="AL456" s="339"/>
      <c r="AM456" s="340"/>
      <c r="AN456" s="101"/>
      <c r="AO456" s="445"/>
      <c r="AP456" s="101"/>
      <c r="AQ456" s="115"/>
      <c r="AR456" s="341"/>
      <c r="AS456" s="115"/>
      <c r="AT456" s="341"/>
      <c r="AU456" s="115"/>
      <c r="AV456" s="341"/>
      <c r="AW456" s="115"/>
      <c r="AX456" s="341"/>
      <c r="AY456" s="119"/>
      <c r="CC456" s="119"/>
    </row>
    <row r="457" ht="21.0" customHeight="1">
      <c r="A457" s="119"/>
      <c r="B457" s="90"/>
      <c r="C457" s="119"/>
      <c r="D457" s="332"/>
      <c r="E457" s="90"/>
      <c r="F457" s="92"/>
      <c r="G457" s="92"/>
      <c r="H457" s="119"/>
      <c r="I457" s="119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119"/>
      <c r="U457" s="119"/>
      <c r="V457" s="119"/>
      <c r="W457" s="119"/>
      <c r="X457" s="119"/>
      <c r="Y457" s="23"/>
      <c r="Z457" s="119"/>
      <c r="AA457" s="337"/>
      <c r="AB457" s="115"/>
      <c r="AC457" s="102"/>
      <c r="AD457" s="4"/>
      <c r="AE457" s="103"/>
      <c r="AF457" s="104"/>
      <c r="AG457" s="105"/>
      <c r="AH457" s="106"/>
      <c r="AI457" s="109"/>
      <c r="AJ457" s="111"/>
      <c r="AK457" s="338"/>
      <c r="AL457" s="339"/>
      <c r="AM457" s="340"/>
      <c r="AN457" s="101"/>
      <c r="AO457" s="445"/>
      <c r="AP457" s="101"/>
      <c r="AQ457" s="115"/>
      <c r="AR457" s="341"/>
      <c r="AS457" s="115"/>
      <c r="AT457" s="341"/>
      <c r="AU457" s="115"/>
      <c r="AV457" s="341"/>
      <c r="AW457" s="115"/>
      <c r="AX457" s="341"/>
      <c r="AY457" s="119"/>
      <c r="CC457" s="119"/>
    </row>
    <row r="458" ht="21.0" customHeight="1">
      <c r="A458" s="119"/>
      <c r="B458" s="90"/>
      <c r="C458" s="119"/>
      <c r="D458" s="332"/>
      <c r="E458" s="90"/>
      <c r="F458" s="92"/>
      <c r="G458" s="92"/>
      <c r="H458" s="119"/>
      <c r="I458" s="119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119"/>
      <c r="U458" s="119"/>
      <c r="V458" s="119"/>
      <c r="W458" s="119"/>
      <c r="X458" s="119"/>
      <c r="Y458" s="23"/>
      <c r="Z458" s="119"/>
      <c r="AA458" s="337"/>
      <c r="AB458" s="115"/>
      <c r="AC458" s="102"/>
      <c r="AD458" s="4"/>
      <c r="AE458" s="103"/>
      <c r="AF458" s="104"/>
      <c r="AG458" s="105"/>
      <c r="AH458" s="106"/>
      <c r="AI458" s="109"/>
      <c r="AJ458" s="111"/>
      <c r="AK458" s="338"/>
      <c r="AL458" s="339"/>
      <c r="AM458" s="340"/>
      <c r="AN458" s="101"/>
      <c r="AO458" s="445"/>
      <c r="AP458" s="101"/>
      <c r="AQ458" s="115"/>
      <c r="AR458" s="341"/>
      <c r="AS458" s="115"/>
      <c r="AT458" s="341"/>
      <c r="AU458" s="115"/>
      <c r="AV458" s="341"/>
      <c r="AW458" s="115"/>
      <c r="AX458" s="341"/>
      <c r="AY458" s="119"/>
      <c r="CC458" s="119"/>
    </row>
    <row r="459" ht="21.0" customHeight="1">
      <c r="A459" s="119"/>
      <c r="B459" s="90"/>
      <c r="C459" s="119"/>
      <c r="D459" s="332"/>
      <c r="E459" s="90"/>
      <c r="F459" s="92"/>
      <c r="G459" s="92"/>
      <c r="H459" s="119"/>
      <c r="I459" s="119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119"/>
      <c r="U459" s="119"/>
      <c r="V459" s="119"/>
      <c r="W459" s="119"/>
      <c r="X459" s="119"/>
      <c r="Y459" s="23"/>
      <c r="Z459" s="119"/>
      <c r="AA459" s="337"/>
      <c r="AB459" s="115"/>
      <c r="AC459" s="102"/>
      <c r="AD459" s="4"/>
      <c r="AE459" s="103"/>
      <c r="AF459" s="104"/>
      <c r="AG459" s="105"/>
      <c r="AH459" s="106"/>
      <c r="AI459" s="109"/>
      <c r="AJ459" s="111"/>
      <c r="AK459" s="338"/>
      <c r="AL459" s="339"/>
      <c r="AM459" s="340"/>
      <c r="AN459" s="101"/>
      <c r="AO459" s="445"/>
      <c r="AP459" s="101"/>
      <c r="AQ459" s="115"/>
      <c r="AR459" s="341"/>
      <c r="AS459" s="115"/>
      <c r="AT459" s="341"/>
      <c r="AU459" s="115"/>
      <c r="AV459" s="341"/>
      <c r="AW459" s="115"/>
      <c r="AX459" s="341"/>
      <c r="AY459" s="119"/>
      <c r="CC459" s="119"/>
    </row>
    <row r="460" ht="21.0" customHeight="1">
      <c r="A460" s="119"/>
      <c r="B460" s="90"/>
      <c r="C460" s="119"/>
      <c r="D460" s="332"/>
      <c r="E460" s="90"/>
      <c r="F460" s="92"/>
      <c r="G460" s="92"/>
      <c r="H460" s="119"/>
      <c r="I460" s="119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119"/>
      <c r="U460" s="119"/>
      <c r="V460" s="119"/>
      <c r="W460" s="119"/>
      <c r="X460" s="119"/>
      <c r="Y460" s="23"/>
      <c r="Z460" s="119"/>
      <c r="AA460" s="337"/>
      <c r="AB460" s="115"/>
      <c r="AC460" s="102"/>
      <c r="AD460" s="4"/>
      <c r="AE460" s="103"/>
      <c r="AF460" s="104"/>
      <c r="AG460" s="105"/>
      <c r="AH460" s="106"/>
      <c r="AI460" s="109"/>
      <c r="AJ460" s="111"/>
      <c r="AK460" s="338"/>
      <c r="AL460" s="339"/>
      <c r="AM460" s="340"/>
      <c r="AN460" s="101"/>
      <c r="AO460" s="445"/>
      <c r="AP460" s="101"/>
      <c r="AQ460" s="115"/>
      <c r="AR460" s="341"/>
      <c r="AS460" s="115"/>
      <c r="AT460" s="341"/>
      <c r="AU460" s="115"/>
      <c r="AV460" s="341"/>
      <c r="AW460" s="115"/>
      <c r="AX460" s="341"/>
      <c r="AY460" s="119"/>
      <c r="CC460" s="119"/>
    </row>
    <row r="461" ht="21.0" customHeight="1">
      <c r="A461" s="119"/>
      <c r="B461" s="90"/>
      <c r="C461" s="119"/>
      <c r="D461" s="332"/>
      <c r="E461" s="90"/>
      <c r="F461" s="92"/>
      <c r="G461" s="92"/>
      <c r="H461" s="119"/>
      <c r="I461" s="119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119"/>
      <c r="U461" s="119"/>
      <c r="V461" s="119"/>
      <c r="W461" s="119"/>
      <c r="X461" s="119"/>
      <c r="Y461" s="23"/>
      <c r="Z461" s="119"/>
      <c r="AA461" s="337"/>
      <c r="AB461" s="115"/>
      <c r="AC461" s="102"/>
      <c r="AD461" s="4"/>
      <c r="AE461" s="103"/>
      <c r="AF461" s="104"/>
      <c r="AG461" s="105"/>
      <c r="AH461" s="106"/>
      <c r="AI461" s="109"/>
      <c r="AJ461" s="111"/>
      <c r="AK461" s="338"/>
      <c r="AL461" s="339"/>
      <c r="AM461" s="340"/>
      <c r="AN461" s="101"/>
      <c r="AO461" s="445"/>
      <c r="AP461" s="101"/>
      <c r="AQ461" s="115"/>
      <c r="AR461" s="341"/>
      <c r="AS461" s="115"/>
      <c r="AT461" s="341"/>
      <c r="AU461" s="115"/>
      <c r="AV461" s="341"/>
      <c r="AW461" s="115"/>
      <c r="AX461" s="341"/>
      <c r="AY461" s="119"/>
      <c r="CC461" s="119"/>
    </row>
    <row r="462" ht="21.0" customHeight="1">
      <c r="A462" s="119"/>
      <c r="B462" s="90"/>
      <c r="C462" s="119"/>
      <c r="D462" s="332"/>
      <c r="E462" s="90"/>
      <c r="F462" s="92"/>
      <c r="G462" s="92"/>
      <c r="H462" s="119"/>
      <c r="I462" s="119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119"/>
      <c r="U462" s="119"/>
      <c r="V462" s="119"/>
      <c r="W462" s="119"/>
      <c r="X462" s="119"/>
      <c r="Y462" s="23"/>
      <c r="Z462" s="119"/>
      <c r="AA462" s="337"/>
      <c r="AB462" s="115"/>
      <c r="AC462" s="102"/>
      <c r="AD462" s="4"/>
      <c r="AE462" s="103"/>
      <c r="AF462" s="104"/>
      <c r="AG462" s="105"/>
      <c r="AH462" s="106"/>
      <c r="AI462" s="109"/>
      <c r="AJ462" s="111"/>
      <c r="AK462" s="338"/>
      <c r="AL462" s="339"/>
      <c r="AM462" s="340"/>
      <c r="AN462" s="101"/>
      <c r="AO462" s="445"/>
      <c r="AP462" s="101"/>
      <c r="AQ462" s="115"/>
      <c r="AR462" s="341"/>
      <c r="AS462" s="115"/>
      <c r="AT462" s="341"/>
      <c r="AU462" s="115"/>
      <c r="AV462" s="341"/>
      <c r="AW462" s="115"/>
      <c r="AX462" s="341"/>
      <c r="AY462" s="119"/>
      <c r="CC462" s="119"/>
    </row>
    <row r="463" ht="21.0" customHeight="1">
      <c r="A463" s="119"/>
      <c r="B463" s="90"/>
      <c r="C463" s="119"/>
      <c r="D463" s="332"/>
      <c r="E463" s="90"/>
      <c r="F463" s="92"/>
      <c r="G463" s="92"/>
      <c r="H463" s="119"/>
      <c r="I463" s="119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119"/>
      <c r="U463" s="119"/>
      <c r="V463" s="119"/>
      <c r="W463" s="119"/>
      <c r="X463" s="119"/>
      <c r="Y463" s="23"/>
      <c r="Z463" s="119"/>
      <c r="AA463" s="337"/>
      <c r="AB463" s="115"/>
      <c r="AC463" s="102"/>
      <c r="AD463" s="4"/>
      <c r="AE463" s="103"/>
      <c r="AF463" s="104"/>
      <c r="AG463" s="105"/>
      <c r="AH463" s="106"/>
      <c r="AI463" s="109"/>
      <c r="AJ463" s="111"/>
      <c r="AK463" s="338"/>
      <c r="AL463" s="339"/>
      <c r="AM463" s="340"/>
      <c r="AN463" s="101"/>
      <c r="AO463" s="445"/>
      <c r="AP463" s="101"/>
      <c r="AQ463" s="115"/>
      <c r="AR463" s="341"/>
      <c r="AS463" s="115"/>
      <c r="AT463" s="341"/>
      <c r="AU463" s="115"/>
      <c r="AV463" s="341"/>
      <c r="AW463" s="115"/>
      <c r="AX463" s="341"/>
      <c r="AY463" s="119"/>
      <c r="CC463" s="119"/>
    </row>
    <row r="464" ht="21.0" customHeight="1">
      <c r="A464" s="119"/>
      <c r="B464" s="90"/>
      <c r="C464" s="119"/>
      <c r="D464" s="332"/>
      <c r="E464" s="90"/>
      <c r="F464" s="92"/>
      <c r="G464" s="92"/>
      <c r="H464" s="119"/>
      <c r="I464" s="119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119"/>
      <c r="U464" s="119"/>
      <c r="V464" s="119"/>
      <c r="W464" s="119"/>
      <c r="X464" s="119"/>
      <c r="Y464" s="23"/>
      <c r="Z464" s="119"/>
      <c r="AA464" s="337"/>
      <c r="AB464" s="115"/>
      <c r="AC464" s="102"/>
      <c r="AD464" s="4"/>
      <c r="AE464" s="103"/>
      <c r="AF464" s="104"/>
      <c r="AG464" s="105"/>
      <c r="AH464" s="106"/>
      <c r="AI464" s="109"/>
      <c r="AJ464" s="111"/>
      <c r="AK464" s="338"/>
      <c r="AL464" s="339"/>
      <c r="AM464" s="340"/>
      <c r="AN464" s="101"/>
      <c r="AO464" s="445"/>
      <c r="AP464" s="101"/>
      <c r="AQ464" s="115"/>
      <c r="AR464" s="341"/>
      <c r="AS464" s="115"/>
      <c r="AT464" s="341"/>
      <c r="AU464" s="115"/>
      <c r="AV464" s="341"/>
      <c r="AW464" s="115"/>
      <c r="AX464" s="341"/>
      <c r="AY464" s="119"/>
      <c r="CC464" s="119"/>
    </row>
    <row r="465" ht="21.0" customHeight="1">
      <c r="A465" s="119"/>
      <c r="B465" s="90"/>
      <c r="C465" s="119"/>
      <c r="D465" s="332"/>
      <c r="E465" s="90"/>
      <c r="F465" s="92"/>
      <c r="G465" s="92"/>
      <c r="H465" s="119"/>
      <c r="I465" s="119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119"/>
      <c r="U465" s="119"/>
      <c r="V465" s="119"/>
      <c r="W465" s="119"/>
      <c r="X465" s="119"/>
      <c r="Y465" s="23"/>
      <c r="Z465" s="119"/>
      <c r="AA465" s="337"/>
      <c r="AB465" s="115"/>
      <c r="AC465" s="102"/>
      <c r="AD465" s="4"/>
      <c r="AE465" s="103"/>
      <c r="AF465" s="104"/>
      <c r="AG465" s="105"/>
      <c r="AH465" s="106"/>
      <c r="AI465" s="109"/>
      <c r="AJ465" s="111"/>
      <c r="AK465" s="338"/>
      <c r="AL465" s="339"/>
      <c r="AM465" s="340"/>
      <c r="AN465" s="101"/>
      <c r="AO465" s="445"/>
      <c r="AP465" s="101"/>
      <c r="AQ465" s="115"/>
      <c r="AR465" s="341"/>
      <c r="AS465" s="115"/>
      <c r="AT465" s="341"/>
      <c r="AU465" s="115"/>
      <c r="AV465" s="341"/>
      <c r="AW465" s="115"/>
      <c r="AX465" s="341"/>
      <c r="AY465" s="119"/>
      <c r="CC465" s="119"/>
    </row>
    <row r="466" ht="21.0" customHeight="1">
      <c r="A466" s="119"/>
      <c r="B466" s="90"/>
      <c r="C466" s="119"/>
      <c r="D466" s="332"/>
      <c r="E466" s="90"/>
      <c r="F466" s="92"/>
      <c r="G466" s="92"/>
      <c r="H466" s="119"/>
      <c r="I466" s="119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119"/>
      <c r="U466" s="119"/>
      <c r="V466" s="119"/>
      <c r="W466" s="119"/>
      <c r="X466" s="119"/>
      <c r="Y466" s="23"/>
      <c r="Z466" s="119"/>
      <c r="AA466" s="337"/>
      <c r="AB466" s="115"/>
      <c r="AC466" s="102"/>
      <c r="AD466" s="4"/>
      <c r="AE466" s="103"/>
      <c r="AF466" s="104"/>
      <c r="AG466" s="105"/>
      <c r="AH466" s="106"/>
      <c r="AI466" s="109"/>
      <c r="AJ466" s="111"/>
      <c r="AK466" s="338"/>
      <c r="AL466" s="339"/>
      <c r="AM466" s="340"/>
      <c r="AN466" s="101"/>
      <c r="AO466" s="445"/>
      <c r="AP466" s="101"/>
      <c r="AQ466" s="115"/>
      <c r="AR466" s="341"/>
      <c r="AS466" s="115"/>
      <c r="AT466" s="341"/>
      <c r="AU466" s="115"/>
      <c r="AV466" s="341"/>
      <c r="AW466" s="115"/>
      <c r="AX466" s="341"/>
      <c r="AY466" s="119"/>
      <c r="CC466" s="119"/>
    </row>
    <row r="467" ht="21.0" customHeight="1">
      <c r="A467" s="119"/>
      <c r="B467" s="90"/>
      <c r="C467" s="119"/>
      <c r="D467" s="332"/>
      <c r="E467" s="90"/>
      <c r="F467" s="92"/>
      <c r="G467" s="92"/>
      <c r="H467" s="119"/>
      <c r="I467" s="119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119"/>
      <c r="U467" s="119"/>
      <c r="V467" s="119"/>
      <c r="W467" s="119"/>
      <c r="X467" s="119"/>
      <c r="Y467" s="23"/>
      <c r="Z467" s="119"/>
      <c r="AA467" s="337"/>
      <c r="AB467" s="115"/>
      <c r="AC467" s="102"/>
      <c r="AD467" s="4"/>
      <c r="AE467" s="103"/>
      <c r="AF467" s="104"/>
      <c r="AG467" s="105"/>
      <c r="AH467" s="106"/>
      <c r="AI467" s="109"/>
      <c r="AJ467" s="111"/>
      <c r="AK467" s="338"/>
      <c r="AL467" s="339"/>
      <c r="AM467" s="340"/>
      <c r="AN467" s="101"/>
      <c r="AO467" s="445"/>
      <c r="AP467" s="101"/>
      <c r="AQ467" s="115"/>
      <c r="AR467" s="341"/>
      <c r="AS467" s="115"/>
      <c r="AT467" s="341"/>
      <c r="AU467" s="115"/>
      <c r="AV467" s="341"/>
      <c r="AW467" s="115"/>
      <c r="AX467" s="341"/>
      <c r="AY467" s="119"/>
      <c r="CC467" s="119"/>
    </row>
    <row r="468" ht="21.0" customHeight="1">
      <c r="A468" s="119"/>
      <c r="B468" s="90"/>
      <c r="C468" s="119"/>
      <c r="D468" s="332"/>
      <c r="E468" s="90"/>
      <c r="F468" s="92"/>
      <c r="G468" s="92"/>
      <c r="H468" s="119"/>
      <c r="I468" s="119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119"/>
      <c r="U468" s="119"/>
      <c r="V468" s="119"/>
      <c r="W468" s="119"/>
      <c r="X468" s="119"/>
      <c r="Y468" s="23"/>
      <c r="Z468" s="119"/>
      <c r="AA468" s="337"/>
      <c r="AB468" s="115"/>
      <c r="AC468" s="102"/>
      <c r="AD468" s="4"/>
      <c r="AE468" s="103"/>
      <c r="AF468" s="104"/>
      <c r="AG468" s="105"/>
      <c r="AH468" s="106"/>
      <c r="AI468" s="109"/>
      <c r="AJ468" s="111"/>
      <c r="AK468" s="338"/>
      <c r="AL468" s="339"/>
      <c r="AM468" s="340"/>
      <c r="AN468" s="101"/>
      <c r="AO468" s="445"/>
      <c r="AP468" s="101"/>
      <c r="AQ468" s="115"/>
      <c r="AR468" s="341"/>
      <c r="AS468" s="115"/>
      <c r="AT468" s="341"/>
      <c r="AU468" s="115"/>
      <c r="AV468" s="341"/>
      <c r="AW468" s="115"/>
      <c r="AX468" s="341"/>
      <c r="AY468" s="119"/>
      <c r="CC468" s="119"/>
    </row>
    <row r="469" ht="21.0" customHeight="1">
      <c r="A469" s="119"/>
      <c r="B469" s="90"/>
      <c r="C469" s="119"/>
      <c r="D469" s="332"/>
      <c r="E469" s="90"/>
      <c r="F469" s="92"/>
      <c r="G469" s="92"/>
      <c r="H469" s="119"/>
      <c r="I469" s="119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119"/>
      <c r="U469" s="119"/>
      <c r="V469" s="119"/>
      <c r="W469" s="119"/>
      <c r="X469" s="119"/>
      <c r="Y469" s="23"/>
      <c r="Z469" s="119"/>
      <c r="AA469" s="337"/>
      <c r="AB469" s="115"/>
      <c r="AC469" s="102"/>
      <c r="AD469" s="4"/>
      <c r="AE469" s="103"/>
      <c r="AF469" s="104"/>
      <c r="AG469" s="105"/>
      <c r="AH469" s="106"/>
      <c r="AI469" s="109"/>
      <c r="AJ469" s="111"/>
      <c r="AK469" s="338"/>
      <c r="AL469" s="339"/>
      <c r="AM469" s="340"/>
      <c r="AN469" s="101"/>
      <c r="AO469" s="445"/>
      <c r="AP469" s="101"/>
      <c r="AQ469" s="115"/>
      <c r="AR469" s="341"/>
      <c r="AS469" s="115"/>
      <c r="AT469" s="341"/>
      <c r="AU469" s="115"/>
      <c r="AV469" s="341"/>
      <c r="AW469" s="115"/>
      <c r="AX469" s="341"/>
      <c r="AY469" s="119"/>
      <c r="CC469" s="119"/>
    </row>
    <row r="470" ht="21.0" customHeight="1">
      <c r="A470" s="119"/>
      <c r="B470" s="90"/>
      <c r="C470" s="119"/>
      <c r="D470" s="332"/>
      <c r="E470" s="90"/>
      <c r="F470" s="92"/>
      <c r="G470" s="92"/>
      <c r="H470" s="119"/>
      <c r="I470" s="119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119"/>
      <c r="U470" s="119"/>
      <c r="V470" s="119"/>
      <c r="W470" s="119"/>
      <c r="X470" s="119"/>
      <c r="Y470" s="23"/>
      <c r="Z470" s="119"/>
      <c r="AA470" s="337"/>
      <c r="AB470" s="115"/>
      <c r="AC470" s="102"/>
      <c r="AD470" s="4"/>
      <c r="AE470" s="103"/>
      <c r="AF470" s="104"/>
      <c r="AG470" s="105"/>
      <c r="AH470" s="106"/>
      <c r="AI470" s="109"/>
      <c r="AJ470" s="111"/>
      <c r="AK470" s="338"/>
      <c r="AL470" s="339"/>
      <c r="AM470" s="340"/>
      <c r="AN470" s="101"/>
      <c r="AO470" s="445"/>
      <c r="AP470" s="101"/>
      <c r="AQ470" s="115"/>
      <c r="AR470" s="341"/>
      <c r="AS470" s="115"/>
      <c r="AT470" s="341"/>
      <c r="AU470" s="115"/>
      <c r="AV470" s="341"/>
      <c r="AW470" s="115"/>
      <c r="AX470" s="341"/>
      <c r="AY470" s="119"/>
      <c r="CC470" s="119"/>
    </row>
    <row r="471" ht="21.0" customHeight="1">
      <c r="A471" s="119"/>
      <c r="B471" s="90"/>
      <c r="C471" s="119"/>
      <c r="D471" s="332"/>
      <c r="E471" s="90"/>
      <c r="F471" s="92"/>
      <c r="G471" s="92"/>
      <c r="H471" s="119"/>
      <c r="I471" s="119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119"/>
      <c r="U471" s="119"/>
      <c r="V471" s="119"/>
      <c r="W471" s="119"/>
      <c r="X471" s="119"/>
      <c r="Y471" s="23"/>
      <c r="Z471" s="119"/>
      <c r="AA471" s="337"/>
      <c r="AB471" s="115"/>
      <c r="AC471" s="102"/>
      <c r="AD471" s="4"/>
      <c r="AE471" s="103"/>
      <c r="AF471" s="104"/>
      <c r="AG471" s="105"/>
      <c r="AH471" s="106"/>
      <c r="AI471" s="109"/>
      <c r="AJ471" s="111"/>
      <c r="AK471" s="338"/>
      <c r="AL471" s="339"/>
      <c r="AM471" s="340"/>
      <c r="AN471" s="101"/>
      <c r="AO471" s="445"/>
      <c r="AP471" s="101"/>
      <c r="AQ471" s="115"/>
      <c r="AR471" s="341"/>
      <c r="AS471" s="115"/>
      <c r="AT471" s="341"/>
      <c r="AU471" s="115"/>
      <c r="AV471" s="341"/>
      <c r="AW471" s="115"/>
      <c r="AX471" s="341"/>
      <c r="AY471" s="119"/>
      <c r="CC471" s="119"/>
    </row>
    <row r="472" ht="21.0" customHeight="1">
      <c r="A472" s="119"/>
      <c r="B472" s="90"/>
      <c r="C472" s="119"/>
      <c r="D472" s="332"/>
      <c r="E472" s="90"/>
      <c r="F472" s="92"/>
      <c r="G472" s="92"/>
      <c r="H472" s="119"/>
      <c r="I472" s="119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119"/>
      <c r="U472" s="119"/>
      <c r="V472" s="119"/>
      <c r="W472" s="119"/>
      <c r="X472" s="119"/>
      <c r="Y472" s="23"/>
      <c r="Z472" s="119"/>
      <c r="AA472" s="337"/>
      <c r="AB472" s="115"/>
      <c r="AC472" s="102"/>
      <c r="AD472" s="4"/>
      <c r="AE472" s="103"/>
      <c r="AF472" s="104"/>
      <c r="AG472" s="105"/>
      <c r="AH472" s="106"/>
      <c r="AI472" s="109"/>
      <c r="AJ472" s="111"/>
      <c r="AK472" s="338"/>
      <c r="AL472" s="339"/>
      <c r="AM472" s="340"/>
      <c r="AN472" s="101"/>
      <c r="AO472" s="445"/>
      <c r="AP472" s="101"/>
      <c r="AQ472" s="115"/>
      <c r="AR472" s="341"/>
      <c r="AS472" s="115"/>
      <c r="AT472" s="341"/>
      <c r="AU472" s="115"/>
      <c r="AV472" s="341"/>
      <c r="AW472" s="115"/>
      <c r="AX472" s="341"/>
      <c r="AY472" s="119"/>
      <c r="CC472" s="119"/>
    </row>
    <row r="473" ht="21.0" customHeight="1">
      <c r="A473" s="119"/>
      <c r="B473" s="90"/>
      <c r="C473" s="119"/>
      <c r="D473" s="332"/>
      <c r="E473" s="90"/>
      <c r="F473" s="92"/>
      <c r="G473" s="92"/>
      <c r="H473" s="119"/>
      <c r="I473" s="119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119"/>
      <c r="U473" s="119"/>
      <c r="V473" s="119"/>
      <c r="W473" s="119"/>
      <c r="X473" s="119"/>
      <c r="Y473" s="23"/>
      <c r="Z473" s="119"/>
      <c r="AA473" s="337"/>
      <c r="AB473" s="115"/>
      <c r="AC473" s="102"/>
      <c r="AD473" s="4"/>
      <c r="AE473" s="103"/>
      <c r="AF473" s="104"/>
      <c r="AG473" s="105"/>
      <c r="AH473" s="106"/>
      <c r="AI473" s="109"/>
      <c r="AJ473" s="111"/>
      <c r="AK473" s="338"/>
      <c r="AL473" s="339"/>
      <c r="AM473" s="340"/>
      <c r="AN473" s="101"/>
      <c r="AO473" s="445"/>
      <c r="AP473" s="101"/>
      <c r="AQ473" s="115"/>
      <c r="AR473" s="341"/>
      <c r="AS473" s="115"/>
      <c r="AT473" s="341"/>
      <c r="AU473" s="115"/>
      <c r="AV473" s="341"/>
      <c r="AW473" s="115"/>
      <c r="AX473" s="341"/>
      <c r="AY473" s="119"/>
      <c r="CC473" s="119"/>
    </row>
    <row r="474" ht="21.0" customHeight="1">
      <c r="A474" s="119"/>
      <c r="B474" s="90"/>
      <c r="C474" s="119"/>
      <c r="D474" s="332"/>
      <c r="E474" s="90"/>
      <c r="F474" s="92"/>
      <c r="G474" s="92"/>
      <c r="H474" s="119"/>
      <c r="I474" s="119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119"/>
      <c r="U474" s="119"/>
      <c r="V474" s="119"/>
      <c r="W474" s="119"/>
      <c r="X474" s="119"/>
      <c r="Y474" s="23"/>
      <c r="Z474" s="119"/>
      <c r="AA474" s="337"/>
      <c r="AB474" s="115"/>
      <c r="AC474" s="102"/>
      <c r="AD474" s="4"/>
      <c r="AE474" s="103"/>
      <c r="AF474" s="104"/>
      <c r="AG474" s="105"/>
      <c r="AH474" s="106"/>
      <c r="AI474" s="109"/>
      <c r="AJ474" s="111"/>
      <c r="AK474" s="338"/>
      <c r="AL474" s="339"/>
      <c r="AM474" s="340"/>
      <c r="AN474" s="101"/>
      <c r="AO474" s="445"/>
      <c r="AP474" s="101"/>
      <c r="AQ474" s="115"/>
      <c r="AR474" s="341"/>
      <c r="AS474" s="115"/>
      <c r="AT474" s="341"/>
      <c r="AU474" s="115"/>
      <c r="AV474" s="341"/>
      <c r="AW474" s="115"/>
      <c r="AX474" s="341"/>
      <c r="AY474" s="119"/>
      <c r="CC474" s="119"/>
    </row>
    <row r="475" ht="21.0" customHeight="1">
      <c r="A475" s="119"/>
      <c r="B475" s="90"/>
      <c r="C475" s="119"/>
      <c r="D475" s="332"/>
      <c r="E475" s="90"/>
      <c r="F475" s="92"/>
      <c r="G475" s="92"/>
      <c r="H475" s="119"/>
      <c r="I475" s="119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119"/>
      <c r="U475" s="119"/>
      <c r="V475" s="119"/>
      <c r="W475" s="119"/>
      <c r="X475" s="119"/>
      <c r="Y475" s="23"/>
      <c r="Z475" s="119"/>
      <c r="AA475" s="337"/>
      <c r="AB475" s="115"/>
      <c r="AC475" s="102"/>
      <c r="AD475" s="4"/>
      <c r="AE475" s="103"/>
      <c r="AF475" s="104"/>
      <c r="AG475" s="105"/>
      <c r="AH475" s="106"/>
      <c r="AI475" s="109"/>
      <c r="AJ475" s="111"/>
      <c r="AK475" s="338"/>
      <c r="AL475" s="339"/>
      <c r="AM475" s="340"/>
      <c r="AN475" s="101"/>
      <c r="AO475" s="445"/>
      <c r="AP475" s="101"/>
      <c r="AQ475" s="115"/>
      <c r="AR475" s="341"/>
      <c r="AS475" s="115"/>
      <c r="AT475" s="341"/>
      <c r="AU475" s="115"/>
      <c r="AV475" s="341"/>
      <c r="AW475" s="115"/>
      <c r="AX475" s="341"/>
      <c r="AY475" s="119"/>
      <c r="CC475" s="119"/>
    </row>
    <row r="476" ht="21.0" customHeight="1">
      <c r="A476" s="119"/>
      <c r="B476" s="90"/>
      <c r="C476" s="119"/>
      <c r="D476" s="332"/>
      <c r="E476" s="90"/>
      <c r="F476" s="92"/>
      <c r="G476" s="92"/>
      <c r="H476" s="119"/>
      <c r="I476" s="119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119"/>
      <c r="U476" s="119"/>
      <c r="V476" s="119"/>
      <c r="W476" s="119"/>
      <c r="X476" s="119"/>
      <c r="Y476" s="23"/>
      <c r="Z476" s="119"/>
      <c r="AA476" s="337"/>
      <c r="AB476" s="115"/>
      <c r="AC476" s="102"/>
      <c r="AD476" s="4"/>
      <c r="AE476" s="103"/>
      <c r="AF476" s="104"/>
      <c r="AG476" s="105"/>
      <c r="AH476" s="106"/>
      <c r="AI476" s="109"/>
      <c r="AJ476" s="111"/>
      <c r="AK476" s="338"/>
      <c r="AL476" s="339"/>
      <c r="AM476" s="340"/>
      <c r="AN476" s="101"/>
      <c r="AO476" s="445"/>
      <c r="AP476" s="101"/>
      <c r="AQ476" s="115"/>
      <c r="AR476" s="341"/>
      <c r="AS476" s="115"/>
      <c r="AT476" s="341"/>
      <c r="AU476" s="115"/>
      <c r="AV476" s="341"/>
      <c r="AW476" s="115"/>
      <c r="AX476" s="341"/>
      <c r="AY476" s="119"/>
      <c r="CC476" s="119"/>
    </row>
    <row r="477" ht="21.0" customHeight="1">
      <c r="A477" s="119"/>
      <c r="B477" s="90"/>
      <c r="C477" s="119"/>
      <c r="D477" s="332"/>
      <c r="E477" s="90"/>
      <c r="F477" s="92"/>
      <c r="G477" s="92"/>
      <c r="H477" s="119"/>
      <c r="I477" s="119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119"/>
      <c r="U477" s="119"/>
      <c r="V477" s="119"/>
      <c r="W477" s="119"/>
      <c r="X477" s="119"/>
      <c r="Y477" s="23"/>
      <c r="Z477" s="119"/>
      <c r="AA477" s="337"/>
      <c r="AB477" s="115"/>
      <c r="AC477" s="102"/>
      <c r="AD477" s="4"/>
      <c r="AE477" s="103"/>
      <c r="AF477" s="104"/>
      <c r="AG477" s="105"/>
      <c r="AH477" s="106"/>
      <c r="AI477" s="109"/>
      <c r="AJ477" s="111"/>
      <c r="AK477" s="338"/>
      <c r="AL477" s="339"/>
      <c r="AM477" s="340"/>
      <c r="AN477" s="101"/>
      <c r="AO477" s="445"/>
      <c r="AP477" s="101"/>
      <c r="AQ477" s="115"/>
      <c r="AR477" s="341"/>
      <c r="AS477" s="115"/>
      <c r="AT477" s="341"/>
      <c r="AU477" s="115"/>
      <c r="AV477" s="341"/>
      <c r="AW477" s="115"/>
      <c r="AX477" s="341"/>
      <c r="AY477" s="119"/>
      <c r="CC477" s="119"/>
    </row>
    <row r="478" ht="21.0" customHeight="1">
      <c r="A478" s="119"/>
      <c r="B478" s="90"/>
      <c r="C478" s="119"/>
      <c r="D478" s="332"/>
      <c r="E478" s="90"/>
      <c r="F478" s="92"/>
      <c r="G478" s="92"/>
      <c r="H478" s="119"/>
      <c r="I478" s="119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119"/>
      <c r="U478" s="119"/>
      <c r="V478" s="119"/>
      <c r="W478" s="119"/>
      <c r="X478" s="119"/>
      <c r="Y478" s="23"/>
      <c r="Z478" s="119"/>
      <c r="AA478" s="337"/>
      <c r="AB478" s="115"/>
      <c r="AC478" s="102"/>
      <c r="AD478" s="4"/>
      <c r="AE478" s="103"/>
      <c r="AF478" s="104"/>
      <c r="AG478" s="105"/>
      <c r="AH478" s="106"/>
      <c r="AI478" s="109"/>
      <c r="AJ478" s="111"/>
      <c r="AK478" s="338"/>
      <c r="AL478" s="339"/>
      <c r="AM478" s="340"/>
      <c r="AN478" s="101"/>
      <c r="AO478" s="445"/>
      <c r="AP478" s="101"/>
      <c r="AQ478" s="115"/>
      <c r="AR478" s="341"/>
      <c r="AS478" s="115"/>
      <c r="AT478" s="341"/>
      <c r="AU478" s="115"/>
      <c r="AV478" s="341"/>
      <c r="AW478" s="115"/>
      <c r="AX478" s="341"/>
      <c r="AY478" s="119"/>
      <c r="CC478" s="119"/>
    </row>
    <row r="479" ht="21.0" customHeight="1">
      <c r="A479" s="119"/>
      <c r="B479" s="90"/>
      <c r="C479" s="119"/>
      <c r="D479" s="332"/>
      <c r="E479" s="90"/>
      <c r="F479" s="92"/>
      <c r="G479" s="92"/>
      <c r="H479" s="119"/>
      <c r="I479" s="119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119"/>
      <c r="U479" s="119"/>
      <c r="V479" s="119"/>
      <c r="W479" s="119"/>
      <c r="X479" s="119"/>
      <c r="Y479" s="23"/>
      <c r="Z479" s="119"/>
      <c r="AA479" s="337"/>
      <c r="AB479" s="115"/>
      <c r="AC479" s="102"/>
      <c r="AD479" s="4"/>
      <c r="AE479" s="103"/>
      <c r="AF479" s="104"/>
      <c r="AG479" s="105"/>
      <c r="AH479" s="106"/>
      <c r="AI479" s="109"/>
      <c r="AJ479" s="111"/>
      <c r="AK479" s="338"/>
      <c r="AL479" s="339"/>
      <c r="AM479" s="340"/>
      <c r="AN479" s="101"/>
      <c r="AO479" s="445"/>
      <c r="AP479" s="101"/>
      <c r="AQ479" s="115"/>
      <c r="AR479" s="341"/>
      <c r="AS479" s="115"/>
      <c r="AT479" s="341"/>
      <c r="AU479" s="115"/>
      <c r="AV479" s="341"/>
      <c r="AW479" s="115"/>
      <c r="AX479" s="341"/>
      <c r="AY479" s="119"/>
      <c r="CC479" s="119"/>
    </row>
    <row r="480" ht="21.0" customHeight="1">
      <c r="A480" s="119"/>
      <c r="B480" s="90"/>
      <c r="C480" s="119"/>
      <c r="D480" s="332"/>
      <c r="E480" s="90"/>
      <c r="F480" s="92"/>
      <c r="G480" s="92"/>
      <c r="H480" s="119"/>
      <c r="I480" s="119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119"/>
      <c r="U480" s="119"/>
      <c r="V480" s="119"/>
      <c r="W480" s="119"/>
      <c r="X480" s="119"/>
      <c r="Y480" s="23"/>
      <c r="Z480" s="119"/>
      <c r="AA480" s="337"/>
      <c r="AB480" s="115"/>
      <c r="AC480" s="102"/>
      <c r="AD480" s="4"/>
      <c r="AE480" s="103"/>
      <c r="AF480" s="104"/>
      <c r="AG480" s="105"/>
      <c r="AH480" s="106"/>
      <c r="AI480" s="109"/>
      <c r="AJ480" s="111"/>
      <c r="AK480" s="338"/>
      <c r="AL480" s="339"/>
      <c r="AM480" s="340"/>
      <c r="AN480" s="101"/>
      <c r="AO480" s="445"/>
      <c r="AP480" s="101"/>
      <c r="AQ480" s="115"/>
      <c r="AR480" s="341"/>
      <c r="AS480" s="115"/>
      <c r="AT480" s="341"/>
      <c r="AU480" s="115"/>
      <c r="AV480" s="341"/>
      <c r="AW480" s="115"/>
      <c r="AX480" s="341"/>
      <c r="AY480" s="119"/>
      <c r="CC480" s="119"/>
    </row>
    <row r="481" ht="21.0" customHeight="1">
      <c r="A481" s="119"/>
      <c r="B481" s="90"/>
      <c r="C481" s="119"/>
      <c r="D481" s="332"/>
      <c r="E481" s="90"/>
      <c r="F481" s="92"/>
      <c r="G481" s="92"/>
      <c r="H481" s="119"/>
      <c r="I481" s="119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119"/>
      <c r="U481" s="119"/>
      <c r="V481" s="119"/>
      <c r="W481" s="119"/>
      <c r="X481" s="119"/>
      <c r="Y481" s="23"/>
      <c r="Z481" s="119"/>
      <c r="AA481" s="337"/>
      <c r="AB481" s="115"/>
      <c r="AC481" s="102"/>
      <c r="AD481" s="4"/>
      <c r="AE481" s="103"/>
      <c r="AF481" s="104"/>
      <c r="AG481" s="105"/>
      <c r="AH481" s="106"/>
      <c r="AI481" s="109"/>
      <c r="AJ481" s="111"/>
      <c r="AK481" s="338"/>
      <c r="AL481" s="339"/>
      <c r="AM481" s="340"/>
      <c r="AN481" s="101"/>
      <c r="AO481" s="445"/>
      <c r="AP481" s="101"/>
      <c r="AQ481" s="115"/>
      <c r="AR481" s="341"/>
      <c r="AS481" s="115"/>
      <c r="AT481" s="341"/>
      <c r="AU481" s="115"/>
      <c r="AV481" s="341"/>
      <c r="AW481" s="115"/>
      <c r="AX481" s="341"/>
      <c r="AY481" s="119"/>
      <c r="CC481" s="119"/>
    </row>
    <row r="482" ht="21.0" customHeight="1">
      <c r="A482" s="119"/>
      <c r="B482" s="90"/>
      <c r="C482" s="119"/>
      <c r="D482" s="332"/>
      <c r="E482" s="90"/>
      <c r="F482" s="92"/>
      <c r="G482" s="92"/>
      <c r="H482" s="119"/>
      <c r="I482" s="119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119"/>
      <c r="U482" s="119"/>
      <c r="V482" s="119"/>
      <c r="W482" s="119"/>
      <c r="X482" s="119"/>
      <c r="Y482" s="23"/>
      <c r="Z482" s="119"/>
      <c r="AA482" s="337"/>
      <c r="AB482" s="115"/>
      <c r="AC482" s="102"/>
      <c r="AD482" s="4"/>
      <c r="AE482" s="103"/>
      <c r="AF482" s="104"/>
      <c r="AG482" s="105"/>
      <c r="AH482" s="106"/>
      <c r="AI482" s="109"/>
      <c r="AJ482" s="111"/>
      <c r="AK482" s="338"/>
      <c r="AL482" s="339"/>
      <c r="AM482" s="340"/>
      <c r="AN482" s="101"/>
      <c r="AO482" s="445"/>
      <c r="AP482" s="101"/>
      <c r="AQ482" s="115"/>
      <c r="AR482" s="341"/>
      <c r="AS482" s="115"/>
      <c r="AT482" s="341"/>
      <c r="AU482" s="115"/>
      <c r="AV482" s="341"/>
      <c r="AW482" s="115"/>
      <c r="AX482" s="341"/>
      <c r="AY482" s="119"/>
      <c r="CC482" s="119"/>
    </row>
    <row r="483" ht="21.0" customHeight="1">
      <c r="A483" s="119"/>
      <c r="B483" s="90"/>
      <c r="C483" s="119"/>
      <c r="D483" s="332"/>
      <c r="E483" s="90"/>
      <c r="F483" s="92"/>
      <c r="G483" s="92"/>
      <c r="H483" s="119"/>
      <c r="I483" s="119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119"/>
      <c r="U483" s="119"/>
      <c r="V483" s="119"/>
      <c r="W483" s="119"/>
      <c r="X483" s="119"/>
      <c r="Y483" s="23"/>
      <c r="Z483" s="119"/>
      <c r="AA483" s="337"/>
      <c r="AB483" s="115"/>
      <c r="AC483" s="102"/>
      <c r="AD483" s="4"/>
      <c r="AE483" s="103"/>
      <c r="AF483" s="104"/>
      <c r="AG483" s="105"/>
      <c r="AH483" s="106"/>
      <c r="AI483" s="109"/>
      <c r="AJ483" s="111"/>
      <c r="AK483" s="338"/>
      <c r="AL483" s="339"/>
      <c r="AM483" s="340"/>
      <c r="AN483" s="101"/>
      <c r="AO483" s="445"/>
      <c r="AP483" s="101"/>
      <c r="AQ483" s="115"/>
      <c r="AR483" s="341"/>
      <c r="AS483" s="115"/>
      <c r="AT483" s="341"/>
      <c r="AU483" s="115"/>
      <c r="AV483" s="341"/>
      <c r="AW483" s="115"/>
      <c r="AX483" s="341"/>
      <c r="AY483" s="119"/>
      <c r="CC483" s="119"/>
    </row>
    <row r="484" ht="21.0" customHeight="1">
      <c r="A484" s="119"/>
      <c r="B484" s="90"/>
      <c r="C484" s="119"/>
      <c r="D484" s="332"/>
      <c r="E484" s="90"/>
      <c r="F484" s="92"/>
      <c r="G484" s="92"/>
      <c r="H484" s="119"/>
      <c r="I484" s="119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119"/>
      <c r="U484" s="119"/>
      <c r="V484" s="119"/>
      <c r="W484" s="119"/>
      <c r="X484" s="119"/>
      <c r="Y484" s="23"/>
      <c r="Z484" s="119"/>
      <c r="AA484" s="337"/>
      <c r="AB484" s="115"/>
      <c r="AC484" s="102"/>
      <c r="AD484" s="4"/>
      <c r="AE484" s="103"/>
      <c r="AF484" s="104"/>
      <c r="AG484" s="105"/>
      <c r="AH484" s="106"/>
      <c r="AI484" s="109"/>
      <c r="AJ484" s="111"/>
      <c r="AK484" s="338"/>
      <c r="AL484" s="339"/>
      <c r="AM484" s="340"/>
      <c r="AN484" s="101"/>
      <c r="AO484" s="445"/>
      <c r="AP484" s="101"/>
      <c r="AQ484" s="115"/>
      <c r="AR484" s="341"/>
      <c r="AS484" s="115"/>
      <c r="AT484" s="341"/>
      <c r="AU484" s="115"/>
      <c r="AV484" s="341"/>
      <c r="AW484" s="115"/>
      <c r="AX484" s="341"/>
      <c r="AY484" s="119"/>
      <c r="CC484" s="119"/>
    </row>
    <row r="485" ht="21.0" customHeight="1">
      <c r="A485" s="119"/>
      <c r="B485" s="90"/>
      <c r="C485" s="119"/>
      <c r="D485" s="332"/>
      <c r="E485" s="90"/>
      <c r="F485" s="92"/>
      <c r="G485" s="92"/>
      <c r="H485" s="119"/>
      <c r="I485" s="119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119"/>
      <c r="U485" s="119"/>
      <c r="V485" s="119"/>
      <c r="W485" s="119"/>
      <c r="X485" s="119"/>
      <c r="Y485" s="23"/>
      <c r="Z485" s="119"/>
      <c r="AA485" s="337"/>
      <c r="AB485" s="115"/>
      <c r="AC485" s="102"/>
      <c r="AD485" s="4"/>
      <c r="AE485" s="103"/>
      <c r="AF485" s="104"/>
      <c r="AG485" s="105"/>
      <c r="AH485" s="106"/>
      <c r="AI485" s="109"/>
      <c r="AJ485" s="111"/>
      <c r="AK485" s="338"/>
      <c r="AL485" s="339"/>
      <c r="AM485" s="340"/>
      <c r="AN485" s="101"/>
      <c r="AO485" s="445"/>
      <c r="AP485" s="101"/>
      <c r="AQ485" s="115"/>
      <c r="AR485" s="341"/>
      <c r="AS485" s="115"/>
      <c r="AT485" s="341"/>
      <c r="AU485" s="115"/>
      <c r="AV485" s="341"/>
      <c r="AW485" s="115"/>
      <c r="AX485" s="341"/>
      <c r="AY485" s="119"/>
      <c r="CC485" s="119"/>
    </row>
    <row r="486" ht="21.0" customHeight="1">
      <c r="A486" s="119"/>
      <c r="B486" s="90"/>
      <c r="C486" s="119"/>
      <c r="D486" s="332"/>
      <c r="E486" s="90"/>
      <c r="F486" s="92"/>
      <c r="G486" s="92"/>
      <c r="H486" s="119"/>
      <c r="I486" s="119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119"/>
      <c r="U486" s="119"/>
      <c r="V486" s="119"/>
      <c r="W486" s="119"/>
      <c r="X486" s="119"/>
      <c r="Y486" s="23"/>
      <c r="Z486" s="119"/>
      <c r="AA486" s="337"/>
      <c r="AB486" s="115"/>
      <c r="AC486" s="102"/>
      <c r="AD486" s="4"/>
      <c r="AE486" s="103"/>
      <c r="AF486" s="104"/>
      <c r="AG486" s="105"/>
      <c r="AH486" s="106"/>
      <c r="AI486" s="109"/>
      <c r="AJ486" s="111"/>
      <c r="AK486" s="338"/>
      <c r="AL486" s="339"/>
      <c r="AM486" s="340"/>
      <c r="AN486" s="101"/>
      <c r="AO486" s="445"/>
      <c r="AP486" s="101"/>
      <c r="AQ486" s="115"/>
      <c r="AR486" s="341"/>
      <c r="AS486" s="115"/>
      <c r="AT486" s="341"/>
      <c r="AU486" s="115"/>
      <c r="AV486" s="341"/>
      <c r="AW486" s="115"/>
      <c r="AX486" s="341"/>
      <c r="AY486" s="119"/>
      <c r="CC486" s="119"/>
    </row>
    <row r="487" ht="21.0" customHeight="1">
      <c r="A487" s="119"/>
      <c r="B487" s="90"/>
      <c r="C487" s="119"/>
      <c r="D487" s="332"/>
      <c r="E487" s="90"/>
      <c r="F487" s="92"/>
      <c r="G487" s="92"/>
      <c r="H487" s="119"/>
      <c r="I487" s="119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119"/>
      <c r="U487" s="119"/>
      <c r="V487" s="119"/>
      <c r="W487" s="119"/>
      <c r="X487" s="119"/>
      <c r="Y487" s="23"/>
      <c r="Z487" s="119"/>
      <c r="AA487" s="337"/>
      <c r="AB487" s="115"/>
      <c r="AC487" s="102"/>
      <c r="AD487" s="4"/>
      <c r="AE487" s="103"/>
      <c r="AF487" s="104"/>
      <c r="AG487" s="105"/>
      <c r="AH487" s="106"/>
      <c r="AI487" s="109"/>
      <c r="AJ487" s="111"/>
      <c r="AK487" s="338"/>
      <c r="AL487" s="339"/>
      <c r="AM487" s="340"/>
      <c r="AN487" s="101"/>
      <c r="AO487" s="445"/>
      <c r="AP487" s="101"/>
      <c r="AQ487" s="115"/>
      <c r="AR487" s="341"/>
      <c r="AS487" s="115"/>
      <c r="AT487" s="341"/>
      <c r="AU487" s="115"/>
      <c r="AV487" s="341"/>
      <c r="AW487" s="115"/>
      <c r="AX487" s="341"/>
      <c r="AY487" s="119"/>
      <c r="CC487" s="119"/>
    </row>
    <row r="488" ht="21.0" customHeight="1">
      <c r="A488" s="119"/>
      <c r="B488" s="90"/>
      <c r="C488" s="119"/>
      <c r="D488" s="332"/>
      <c r="E488" s="90"/>
      <c r="F488" s="92"/>
      <c r="G488" s="92"/>
      <c r="H488" s="119"/>
      <c r="I488" s="119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119"/>
      <c r="U488" s="119"/>
      <c r="V488" s="119"/>
      <c r="W488" s="119"/>
      <c r="X488" s="119"/>
      <c r="Y488" s="23"/>
      <c r="Z488" s="119"/>
      <c r="AA488" s="337"/>
      <c r="AB488" s="115"/>
      <c r="AC488" s="102"/>
      <c r="AD488" s="4"/>
      <c r="AE488" s="103"/>
      <c r="AF488" s="104"/>
      <c r="AG488" s="105"/>
      <c r="AH488" s="106"/>
      <c r="AI488" s="109"/>
      <c r="AJ488" s="111"/>
      <c r="AK488" s="338"/>
      <c r="AL488" s="339"/>
      <c r="AM488" s="340"/>
      <c r="AN488" s="101"/>
      <c r="AO488" s="445"/>
      <c r="AP488" s="101"/>
      <c r="AQ488" s="115"/>
      <c r="AR488" s="341"/>
      <c r="AS488" s="115"/>
      <c r="AT488" s="341"/>
      <c r="AU488" s="115"/>
      <c r="AV488" s="341"/>
      <c r="AW488" s="115"/>
      <c r="AX488" s="341"/>
      <c r="AY488" s="119"/>
      <c r="CC488" s="119"/>
    </row>
    <row r="489" ht="21.0" customHeight="1">
      <c r="A489" s="119"/>
      <c r="B489" s="90"/>
      <c r="C489" s="119"/>
      <c r="D489" s="332"/>
      <c r="E489" s="90"/>
      <c r="F489" s="92"/>
      <c r="G489" s="92"/>
      <c r="H489" s="119"/>
      <c r="I489" s="119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119"/>
      <c r="U489" s="119"/>
      <c r="V489" s="119"/>
      <c r="W489" s="119"/>
      <c r="X489" s="119"/>
      <c r="Y489" s="23"/>
      <c r="Z489" s="119"/>
      <c r="AA489" s="337"/>
      <c r="AB489" s="115"/>
      <c r="AC489" s="102"/>
      <c r="AD489" s="4"/>
      <c r="AE489" s="103"/>
      <c r="AF489" s="104"/>
      <c r="AG489" s="105"/>
      <c r="AH489" s="106"/>
      <c r="AI489" s="109"/>
      <c r="AJ489" s="111"/>
      <c r="AK489" s="338"/>
      <c r="AL489" s="339"/>
      <c r="AM489" s="340"/>
      <c r="AN489" s="101"/>
      <c r="AO489" s="445"/>
      <c r="AP489" s="101"/>
      <c r="AQ489" s="115"/>
      <c r="AR489" s="341"/>
      <c r="AS489" s="115"/>
      <c r="AT489" s="341"/>
      <c r="AU489" s="115"/>
      <c r="AV489" s="341"/>
      <c r="AW489" s="115"/>
      <c r="AX489" s="341"/>
      <c r="AY489" s="119"/>
      <c r="CC489" s="119"/>
    </row>
    <row r="490" ht="21.0" customHeight="1">
      <c r="A490" s="119"/>
      <c r="B490" s="90"/>
      <c r="C490" s="119"/>
      <c r="D490" s="332"/>
      <c r="E490" s="90"/>
      <c r="F490" s="92"/>
      <c r="G490" s="92"/>
      <c r="H490" s="119"/>
      <c r="I490" s="119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119"/>
      <c r="U490" s="119"/>
      <c r="V490" s="119"/>
      <c r="W490" s="119"/>
      <c r="X490" s="119"/>
      <c r="Y490" s="23"/>
      <c r="Z490" s="119"/>
      <c r="AA490" s="337"/>
      <c r="AB490" s="115"/>
      <c r="AC490" s="102"/>
      <c r="AD490" s="4"/>
      <c r="AE490" s="103"/>
      <c r="AF490" s="104"/>
      <c r="AG490" s="105"/>
      <c r="AH490" s="106"/>
      <c r="AI490" s="109"/>
      <c r="AJ490" s="111"/>
      <c r="AK490" s="338"/>
      <c r="AL490" s="339"/>
      <c r="AM490" s="340"/>
      <c r="AN490" s="101"/>
      <c r="AO490" s="445"/>
      <c r="AP490" s="101"/>
      <c r="AQ490" s="115"/>
      <c r="AR490" s="341"/>
      <c r="AS490" s="115"/>
      <c r="AT490" s="341"/>
      <c r="AU490" s="115"/>
      <c r="AV490" s="341"/>
      <c r="AW490" s="115"/>
      <c r="AX490" s="341"/>
      <c r="AY490" s="119"/>
      <c r="CC490" s="119"/>
    </row>
    <row r="491" ht="21.0" customHeight="1">
      <c r="A491" s="119"/>
      <c r="B491" s="90"/>
      <c r="C491" s="119"/>
      <c r="D491" s="332"/>
      <c r="E491" s="90"/>
      <c r="F491" s="92"/>
      <c r="G491" s="92"/>
      <c r="H491" s="119"/>
      <c r="I491" s="119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119"/>
      <c r="U491" s="119"/>
      <c r="V491" s="119"/>
      <c r="W491" s="119"/>
      <c r="X491" s="119"/>
      <c r="Y491" s="23"/>
      <c r="Z491" s="119"/>
      <c r="AA491" s="337"/>
      <c r="AB491" s="115"/>
      <c r="AC491" s="102"/>
      <c r="AD491" s="4"/>
      <c r="AE491" s="103"/>
      <c r="AF491" s="104"/>
      <c r="AG491" s="105"/>
      <c r="AH491" s="106"/>
      <c r="AI491" s="109"/>
      <c r="AJ491" s="111"/>
      <c r="AK491" s="338"/>
      <c r="AL491" s="339"/>
      <c r="AM491" s="340"/>
      <c r="AN491" s="101"/>
      <c r="AO491" s="445"/>
      <c r="AP491" s="101"/>
      <c r="AQ491" s="115"/>
      <c r="AR491" s="341"/>
      <c r="AS491" s="115"/>
      <c r="AT491" s="341"/>
      <c r="AU491" s="115"/>
      <c r="AV491" s="341"/>
      <c r="AW491" s="115"/>
      <c r="AX491" s="341"/>
      <c r="AY491" s="119"/>
      <c r="CC491" s="119"/>
    </row>
    <row r="492" ht="21.0" customHeight="1">
      <c r="A492" s="119"/>
      <c r="B492" s="90"/>
      <c r="C492" s="119"/>
      <c r="D492" s="332"/>
      <c r="E492" s="90"/>
      <c r="F492" s="92"/>
      <c r="G492" s="92"/>
      <c r="H492" s="119"/>
      <c r="I492" s="119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119"/>
      <c r="U492" s="119"/>
      <c r="V492" s="119"/>
      <c r="W492" s="119"/>
      <c r="X492" s="119"/>
      <c r="Y492" s="23"/>
      <c r="Z492" s="119"/>
      <c r="AA492" s="337"/>
      <c r="AB492" s="115"/>
      <c r="AC492" s="102"/>
      <c r="AD492" s="4"/>
      <c r="AE492" s="103"/>
      <c r="AF492" s="104"/>
      <c r="AG492" s="105"/>
      <c r="AH492" s="106"/>
      <c r="AI492" s="109"/>
      <c r="AJ492" s="111"/>
      <c r="AK492" s="338"/>
      <c r="AL492" s="339"/>
      <c r="AM492" s="340"/>
      <c r="AN492" s="101"/>
      <c r="AO492" s="445"/>
      <c r="AP492" s="101"/>
      <c r="AQ492" s="115"/>
      <c r="AR492" s="341"/>
      <c r="AS492" s="115"/>
      <c r="AT492" s="341"/>
      <c r="AU492" s="115"/>
      <c r="AV492" s="341"/>
      <c r="AW492" s="115"/>
      <c r="AX492" s="341"/>
      <c r="AY492" s="119"/>
      <c r="CC492" s="119"/>
    </row>
    <row r="493" ht="21.0" customHeight="1">
      <c r="A493" s="119"/>
      <c r="B493" s="90"/>
      <c r="C493" s="119"/>
      <c r="D493" s="332"/>
      <c r="E493" s="90"/>
      <c r="F493" s="92"/>
      <c r="G493" s="92"/>
      <c r="H493" s="119"/>
      <c r="I493" s="119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119"/>
      <c r="U493" s="119"/>
      <c r="V493" s="119"/>
      <c r="W493" s="119"/>
      <c r="X493" s="119"/>
      <c r="Y493" s="23"/>
      <c r="Z493" s="119"/>
      <c r="AA493" s="337"/>
      <c r="AB493" s="115"/>
      <c r="AC493" s="102"/>
      <c r="AD493" s="4"/>
      <c r="AE493" s="103"/>
      <c r="AF493" s="104"/>
      <c r="AG493" s="105"/>
      <c r="AH493" s="106"/>
      <c r="AI493" s="109"/>
      <c r="AJ493" s="111"/>
      <c r="AK493" s="338"/>
      <c r="AL493" s="339"/>
      <c r="AM493" s="340"/>
      <c r="AN493" s="101"/>
      <c r="AO493" s="445"/>
      <c r="AP493" s="101"/>
      <c r="AQ493" s="115"/>
      <c r="AR493" s="341"/>
      <c r="AS493" s="115"/>
      <c r="AT493" s="341"/>
      <c r="AU493" s="115"/>
      <c r="AV493" s="341"/>
      <c r="AW493" s="115"/>
      <c r="AX493" s="341"/>
      <c r="AY493" s="119"/>
      <c r="CC493" s="119"/>
    </row>
    <row r="494" ht="21.0" customHeight="1">
      <c r="A494" s="119"/>
      <c r="B494" s="90"/>
      <c r="C494" s="119"/>
      <c r="D494" s="332"/>
      <c r="E494" s="90"/>
      <c r="F494" s="92"/>
      <c r="G494" s="92"/>
      <c r="H494" s="119"/>
      <c r="I494" s="119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119"/>
      <c r="U494" s="119"/>
      <c r="V494" s="119"/>
      <c r="W494" s="119"/>
      <c r="X494" s="119"/>
      <c r="Y494" s="23"/>
      <c r="Z494" s="119"/>
      <c r="AA494" s="337"/>
      <c r="AB494" s="115"/>
      <c r="AC494" s="102"/>
      <c r="AD494" s="4"/>
      <c r="AE494" s="103"/>
      <c r="AF494" s="104"/>
      <c r="AG494" s="105"/>
      <c r="AH494" s="106"/>
      <c r="AI494" s="109"/>
      <c r="AJ494" s="111"/>
      <c r="AK494" s="338"/>
      <c r="AL494" s="339"/>
      <c r="AM494" s="340"/>
      <c r="AN494" s="101"/>
      <c r="AO494" s="445"/>
      <c r="AP494" s="101"/>
      <c r="AQ494" s="115"/>
      <c r="AR494" s="341"/>
      <c r="AS494" s="115"/>
      <c r="AT494" s="341"/>
      <c r="AU494" s="115"/>
      <c r="AV494" s="341"/>
      <c r="AW494" s="115"/>
      <c r="AX494" s="341"/>
      <c r="AY494" s="119"/>
      <c r="CC494" s="119"/>
    </row>
    <row r="495" ht="21.0" customHeight="1">
      <c r="A495" s="119"/>
      <c r="B495" s="90"/>
      <c r="C495" s="119"/>
      <c r="D495" s="332"/>
      <c r="E495" s="90"/>
      <c r="F495" s="92"/>
      <c r="G495" s="92"/>
      <c r="H495" s="119"/>
      <c r="I495" s="119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119"/>
      <c r="U495" s="119"/>
      <c r="V495" s="119"/>
      <c r="W495" s="119"/>
      <c r="X495" s="119"/>
      <c r="Y495" s="23"/>
      <c r="Z495" s="119"/>
      <c r="AA495" s="337"/>
      <c r="AB495" s="115"/>
      <c r="AC495" s="102"/>
      <c r="AD495" s="4"/>
      <c r="AE495" s="103"/>
      <c r="AF495" s="104"/>
      <c r="AG495" s="105"/>
      <c r="AH495" s="106"/>
      <c r="AI495" s="109"/>
      <c r="AJ495" s="111"/>
      <c r="AK495" s="338"/>
      <c r="AL495" s="339"/>
      <c r="AM495" s="340"/>
      <c r="AN495" s="101"/>
      <c r="AO495" s="445"/>
      <c r="AP495" s="101"/>
      <c r="AQ495" s="115"/>
      <c r="AR495" s="341"/>
      <c r="AS495" s="115"/>
      <c r="AT495" s="341"/>
      <c r="AU495" s="115"/>
      <c r="AV495" s="341"/>
      <c r="AW495" s="115"/>
      <c r="AX495" s="341"/>
      <c r="AY495" s="119"/>
      <c r="CC495" s="119"/>
    </row>
    <row r="496" ht="21.0" customHeight="1">
      <c r="A496" s="119"/>
      <c r="B496" s="90"/>
      <c r="C496" s="119"/>
      <c r="D496" s="332"/>
      <c r="E496" s="90"/>
      <c r="F496" s="92"/>
      <c r="G496" s="92"/>
      <c r="H496" s="119"/>
      <c r="I496" s="119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119"/>
      <c r="U496" s="119"/>
      <c r="V496" s="119"/>
      <c r="W496" s="119"/>
      <c r="X496" s="119"/>
      <c r="Y496" s="23"/>
      <c r="Z496" s="119"/>
      <c r="AA496" s="337"/>
      <c r="AB496" s="115"/>
      <c r="AC496" s="102"/>
      <c r="AD496" s="4"/>
      <c r="AE496" s="103"/>
      <c r="AF496" s="104"/>
      <c r="AG496" s="105"/>
      <c r="AH496" s="106"/>
      <c r="AI496" s="109"/>
      <c r="AJ496" s="111"/>
      <c r="AK496" s="338"/>
      <c r="AL496" s="339"/>
      <c r="AM496" s="340"/>
      <c r="AN496" s="101"/>
      <c r="AO496" s="445"/>
      <c r="AP496" s="101"/>
      <c r="AQ496" s="115"/>
      <c r="AR496" s="341"/>
      <c r="AS496" s="115"/>
      <c r="AT496" s="341"/>
      <c r="AU496" s="115"/>
      <c r="AV496" s="341"/>
      <c r="AW496" s="115"/>
      <c r="AX496" s="341"/>
      <c r="AY496" s="119"/>
      <c r="CC496" s="119"/>
    </row>
    <row r="497" ht="21.0" customHeight="1">
      <c r="A497" s="119"/>
      <c r="B497" s="90"/>
      <c r="C497" s="119"/>
      <c r="D497" s="332"/>
      <c r="E497" s="90"/>
      <c r="F497" s="92"/>
      <c r="G497" s="92"/>
      <c r="H497" s="119"/>
      <c r="I497" s="119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119"/>
      <c r="U497" s="119"/>
      <c r="V497" s="119"/>
      <c r="W497" s="119"/>
      <c r="X497" s="119"/>
      <c r="Y497" s="23"/>
      <c r="Z497" s="119"/>
      <c r="AA497" s="337"/>
      <c r="AB497" s="115"/>
      <c r="AC497" s="102"/>
      <c r="AD497" s="4"/>
      <c r="AE497" s="103"/>
      <c r="AF497" s="104"/>
      <c r="AG497" s="105"/>
      <c r="AH497" s="106"/>
      <c r="AI497" s="109"/>
      <c r="AJ497" s="111"/>
      <c r="AK497" s="338"/>
      <c r="AL497" s="339"/>
      <c r="AM497" s="340"/>
      <c r="AN497" s="101"/>
      <c r="AO497" s="445"/>
      <c r="AP497" s="101"/>
      <c r="AQ497" s="115"/>
      <c r="AR497" s="341"/>
      <c r="AS497" s="115"/>
      <c r="AT497" s="341"/>
      <c r="AU497" s="115"/>
      <c r="AV497" s="341"/>
      <c r="AW497" s="115"/>
      <c r="AX497" s="341"/>
      <c r="AY497" s="119"/>
      <c r="CC497" s="119"/>
    </row>
    <row r="498" ht="21.0" customHeight="1">
      <c r="A498" s="119"/>
      <c r="B498" s="90"/>
      <c r="C498" s="119"/>
      <c r="D498" s="332"/>
      <c r="E498" s="90"/>
      <c r="F498" s="92"/>
      <c r="G498" s="92"/>
      <c r="H498" s="119"/>
      <c r="I498" s="119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119"/>
      <c r="U498" s="119"/>
      <c r="V498" s="119"/>
      <c r="W498" s="119"/>
      <c r="X498" s="119"/>
      <c r="Y498" s="23"/>
      <c r="Z498" s="119"/>
      <c r="AA498" s="337"/>
      <c r="AB498" s="115"/>
      <c r="AC498" s="102"/>
      <c r="AD498" s="4"/>
      <c r="AE498" s="103"/>
      <c r="AF498" s="104"/>
      <c r="AG498" s="105"/>
      <c r="AH498" s="106"/>
      <c r="AI498" s="109"/>
      <c r="AJ498" s="111"/>
      <c r="AK498" s="338"/>
      <c r="AL498" s="339"/>
      <c r="AM498" s="340"/>
      <c r="AN498" s="101"/>
      <c r="AO498" s="445"/>
      <c r="AP498" s="101"/>
      <c r="AQ498" s="115"/>
      <c r="AR498" s="341"/>
      <c r="AS498" s="115"/>
      <c r="AT498" s="341"/>
      <c r="AU498" s="115"/>
      <c r="AV498" s="341"/>
      <c r="AW498" s="115"/>
      <c r="AX498" s="341"/>
      <c r="AY498" s="119"/>
      <c r="CC498" s="119"/>
    </row>
    <row r="499" ht="21.0" customHeight="1">
      <c r="A499" s="119"/>
      <c r="B499" s="90"/>
      <c r="C499" s="119"/>
      <c r="D499" s="332"/>
      <c r="E499" s="90"/>
      <c r="F499" s="92"/>
      <c r="G499" s="92"/>
      <c r="H499" s="119"/>
      <c r="I499" s="119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119"/>
      <c r="U499" s="119"/>
      <c r="V499" s="119"/>
      <c r="W499" s="119"/>
      <c r="X499" s="119"/>
      <c r="Y499" s="23"/>
      <c r="Z499" s="119"/>
      <c r="AA499" s="337"/>
      <c r="AB499" s="115"/>
      <c r="AC499" s="102"/>
      <c r="AD499" s="4"/>
      <c r="AE499" s="103"/>
      <c r="AF499" s="104"/>
      <c r="AG499" s="105"/>
      <c r="AH499" s="106"/>
      <c r="AI499" s="109"/>
      <c r="AJ499" s="111"/>
      <c r="AK499" s="338"/>
      <c r="AL499" s="339"/>
      <c r="AM499" s="340"/>
      <c r="AN499" s="101"/>
      <c r="AO499" s="445"/>
      <c r="AP499" s="101"/>
      <c r="AQ499" s="115"/>
      <c r="AR499" s="341"/>
      <c r="AS499" s="115"/>
      <c r="AT499" s="341"/>
      <c r="AU499" s="115"/>
      <c r="AV499" s="341"/>
      <c r="AW499" s="115"/>
      <c r="AX499" s="341"/>
      <c r="AY499" s="119"/>
      <c r="CC499" s="119"/>
    </row>
    <row r="500" ht="21.0" customHeight="1">
      <c r="A500" s="119"/>
      <c r="B500" s="90"/>
      <c r="C500" s="119"/>
      <c r="D500" s="332"/>
      <c r="E500" s="90"/>
      <c r="F500" s="92"/>
      <c r="G500" s="92"/>
      <c r="H500" s="119"/>
      <c r="I500" s="119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119"/>
      <c r="U500" s="119"/>
      <c r="V500" s="119"/>
      <c r="W500" s="119"/>
      <c r="X500" s="119"/>
      <c r="Y500" s="23"/>
      <c r="Z500" s="119"/>
      <c r="AA500" s="337"/>
      <c r="AB500" s="115"/>
      <c r="AC500" s="102"/>
      <c r="AD500" s="4"/>
      <c r="AE500" s="103"/>
      <c r="AF500" s="104"/>
      <c r="AG500" s="105"/>
      <c r="AH500" s="106"/>
      <c r="AI500" s="109"/>
      <c r="AJ500" s="111"/>
      <c r="AK500" s="338"/>
      <c r="AL500" s="339"/>
      <c r="AM500" s="340"/>
      <c r="AN500" s="101"/>
      <c r="AO500" s="445"/>
      <c r="AP500" s="101"/>
      <c r="AQ500" s="115"/>
      <c r="AR500" s="341"/>
      <c r="AS500" s="115"/>
      <c r="AT500" s="341"/>
      <c r="AU500" s="115"/>
      <c r="AV500" s="341"/>
      <c r="AW500" s="115"/>
      <c r="AX500" s="341"/>
      <c r="AY500" s="119"/>
      <c r="CC500" s="119"/>
    </row>
    <row r="501" ht="21.0" customHeight="1">
      <c r="A501" s="119"/>
      <c r="B501" s="90"/>
      <c r="C501" s="119"/>
      <c r="D501" s="332"/>
      <c r="E501" s="90"/>
      <c r="F501" s="92"/>
      <c r="G501" s="92"/>
      <c r="H501" s="119"/>
      <c r="I501" s="119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119"/>
      <c r="U501" s="119"/>
      <c r="V501" s="119"/>
      <c r="W501" s="119"/>
      <c r="X501" s="119"/>
      <c r="Y501" s="23"/>
      <c r="Z501" s="119"/>
      <c r="AA501" s="337"/>
      <c r="AB501" s="115"/>
      <c r="AC501" s="102"/>
      <c r="AD501" s="4"/>
      <c r="AE501" s="103"/>
      <c r="AF501" s="104"/>
      <c r="AG501" s="105"/>
      <c r="AH501" s="106"/>
      <c r="AI501" s="109"/>
      <c r="AJ501" s="111"/>
      <c r="AK501" s="338"/>
      <c r="AL501" s="339"/>
      <c r="AM501" s="340"/>
      <c r="AN501" s="101"/>
      <c r="AO501" s="445"/>
      <c r="AP501" s="101"/>
      <c r="AQ501" s="115"/>
      <c r="AR501" s="341"/>
      <c r="AS501" s="115"/>
      <c r="AT501" s="341"/>
      <c r="AU501" s="115"/>
      <c r="AV501" s="341"/>
      <c r="AW501" s="115"/>
      <c r="AX501" s="341"/>
      <c r="AY501" s="119"/>
      <c r="CC501" s="119"/>
    </row>
    <row r="502" ht="21.0" customHeight="1">
      <c r="A502" s="119"/>
      <c r="B502" s="90"/>
      <c r="C502" s="119"/>
      <c r="D502" s="332"/>
      <c r="E502" s="90"/>
      <c r="F502" s="92"/>
      <c r="G502" s="92"/>
      <c r="H502" s="119"/>
      <c r="I502" s="119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119"/>
      <c r="U502" s="119"/>
      <c r="V502" s="119"/>
      <c r="W502" s="119"/>
      <c r="X502" s="119"/>
      <c r="Y502" s="23"/>
      <c r="Z502" s="119"/>
      <c r="AA502" s="337"/>
      <c r="AB502" s="115"/>
      <c r="AC502" s="102"/>
      <c r="AD502" s="4"/>
      <c r="AE502" s="103"/>
      <c r="AF502" s="104"/>
      <c r="AG502" s="105"/>
      <c r="AH502" s="106"/>
      <c r="AI502" s="109"/>
      <c r="AJ502" s="111"/>
      <c r="AK502" s="338"/>
      <c r="AL502" s="339"/>
      <c r="AM502" s="340"/>
      <c r="AN502" s="101"/>
      <c r="AO502" s="445"/>
      <c r="AP502" s="101"/>
      <c r="AQ502" s="115"/>
      <c r="AR502" s="341"/>
      <c r="AS502" s="115"/>
      <c r="AT502" s="341"/>
      <c r="AU502" s="115"/>
      <c r="AV502" s="341"/>
      <c r="AW502" s="115"/>
      <c r="AX502" s="341"/>
      <c r="AY502" s="119"/>
      <c r="CC502" s="119"/>
    </row>
    <row r="503" ht="21.0" customHeight="1">
      <c r="A503" s="119"/>
      <c r="B503" s="90"/>
      <c r="C503" s="119"/>
      <c r="D503" s="332"/>
      <c r="E503" s="90"/>
      <c r="F503" s="92"/>
      <c r="G503" s="92"/>
      <c r="H503" s="119"/>
      <c r="I503" s="119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119"/>
      <c r="U503" s="119"/>
      <c r="V503" s="119"/>
      <c r="W503" s="119"/>
      <c r="X503" s="119"/>
      <c r="Y503" s="23"/>
      <c r="Z503" s="119"/>
      <c r="AA503" s="337"/>
      <c r="AB503" s="115"/>
      <c r="AC503" s="102"/>
      <c r="AD503" s="4"/>
      <c r="AE503" s="103"/>
      <c r="AF503" s="104"/>
      <c r="AG503" s="105"/>
      <c r="AH503" s="106"/>
      <c r="AI503" s="109"/>
      <c r="AJ503" s="111"/>
      <c r="AK503" s="338"/>
      <c r="AL503" s="339"/>
      <c r="AM503" s="340"/>
      <c r="AN503" s="101"/>
      <c r="AO503" s="445"/>
      <c r="AP503" s="101"/>
      <c r="AQ503" s="115"/>
      <c r="AR503" s="341"/>
      <c r="AS503" s="115"/>
      <c r="AT503" s="341"/>
      <c r="AU503" s="115"/>
      <c r="AV503" s="341"/>
      <c r="AW503" s="115"/>
      <c r="AX503" s="341"/>
      <c r="AY503" s="119"/>
      <c r="CC503" s="119"/>
    </row>
    <row r="504" ht="21.0" customHeight="1">
      <c r="A504" s="119"/>
      <c r="B504" s="90"/>
      <c r="C504" s="119"/>
      <c r="D504" s="332"/>
      <c r="E504" s="90"/>
      <c r="F504" s="92"/>
      <c r="G504" s="92"/>
      <c r="H504" s="119"/>
      <c r="I504" s="119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119"/>
      <c r="U504" s="119"/>
      <c r="V504" s="119"/>
      <c r="W504" s="119"/>
      <c r="X504" s="119"/>
      <c r="Y504" s="23"/>
      <c r="Z504" s="119"/>
      <c r="AA504" s="337"/>
      <c r="AB504" s="115"/>
      <c r="AC504" s="102"/>
      <c r="AD504" s="4"/>
      <c r="AE504" s="103"/>
      <c r="AF504" s="104"/>
      <c r="AG504" s="105"/>
      <c r="AH504" s="106"/>
      <c r="AI504" s="109"/>
      <c r="AJ504" s="111"/>
      <c r="AK504" s="338"/>
      <c r="AL504" s="339"/>
      <c r="AM504" s="340"/>
      <c r="AN504" s="101"/>
      <c r="AO504" s="445"/>
      <c r="AP504" s="101"/>
      <c r="AQ504" s="115"/>
      <c r="AR504" s="341"/>
      <c r="AS504" s="115"/>
      <c r="AT504" s="341"/>
      <c r="AU504" s="115"/>
      <c r="AV504" s="341"/>
      <c r="AW504" s="115"/>
      <c r="AX504" s="341"/>
      <c r="AY504" s="119"/>
      <c r="CC504" s="119"/>
    </row>
    <row r="505" ht="21.0" customHeight="1">
      <c r="A505" s="119"/>
      <c r="B505" s="90"/>
      <c r="C505" s="119"/>
      <c r="D505" s="332"/>
      <c r="E505" s="90"/>
      <c r="F505" s="92"/>
      <c r="G505" s="92"/>
      <c r="H505" s="119"/>
      <c r="I505" s="119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119"/>
      <c r="U505" s="119"/>
      <c r="V505" s="119"/>
      <c r="W505" s="119"/>
      <c r="X505" s="119"/>
      <c r="Y505" s="23"/>
      <c r="Z505" s="119"/>
      <c r="AA505" s="337"/>
      <c r="AB505" s="115"/>
      <c r="AC505" s="102"/>
      <c r="AD505" s="4"/>
      <c r="AE505" s="103"/>
      <c r="AF505" s="104"/>
      <c r="AG505" s="105"/>
      <c r="AH505" s="106"/>
      <c r="AI505" s="109"/>
      <c r="AJ505" s="111"/>
      <c r="AK505" s="338"/>
      <c r="AL505" s="339"/>
      <c r="AM505" s="340"/>
      <c r="AN505" s="101"/>
      <c r="AO505" s="445"/>
      <c r="AP505" s="101"/>
      <c r="AQ505" s="115"/>
      <c r="AR505" s="341"/>
      <c r="AS505" s="115"/>
      <c r="AT505" s="341"/>
      <c r="AU505" s="115"/>
      <c r="AV505" s="341"/>
      <c r="AW505" s="115"/>
      <c r="AX505" s="341"/>
      <c r="AY505" s="119"/>
      <c r="CC505" s="119"/>
    </row>
    <row r="506" ht="21.0" customHeight="1">
      <c r="A506" s="119"/>
      <c r="B506" s="90"/>
      <c r="C506" s="119"/>
      <c r="D506" s="332"/>
      <c r="E506" s="90"/>
      <c r="F506" s="92"/>
      <c r="G506" s="92"/>
      <c r="H506" s="119"/>
      <c r="I506" s="119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119"/>
      <c r="U506" s="119"/>
      <c r="V506" s="119"/>
      <c r="W506" s="119"/>
      <c r="X506" s="119"/>
      <c r="Y506" s="23"/>
      <c r="Z506" s="119"/>
      <c r="AA506" s="337"/>
      <c r="AB506" s="115"/>
      <c r="AC506" s="102"/>
      <c r="AD506" s="4"/>
      <c r="AE506" s="103"/>
      <c r="AF506" s="104"/>
      <c r="AG506" s="105"/>
      <c r="AH506" s="106"/>
      <c r="AI506" s="109"/>
      <c r="AJ506" s="111"/>
      <c r="AK506" s="338"/>
      <c r="AL506" s="339"/>
      <c r="AM506" s="340"/>
      <c r="AN506" s="101"/>
      <c r="AO506" s="445"/>
      <c r="AP506" s="101"/>
      <c r="AQ506" s="115"/>
      <c r="AR506" s="341"/>
      <c r="AS506" s="115"/>
      <c r="AT506" s="341"/>
      <c r="AU506" s="115"/>
      <c r="AV506" s="341"/>
      <c r="AW506" s="115"/>
      <c r="AX506" s="341"/>
      <c r="AY506" s="119"/>
      <c r="CC506" s="119"/>
    </row>
    <row r="507" ht="21.0" customHeight="1">
      <c r="A507" s="119"/>
      <c r="B507" s="90"/>
      <c r="C507" s="119"/>
      <c r="D507" s="332"/>
      <c r="E507" s="90"/>
      <c r="F507" s="92"/>
      <c r="G507" s="92"/>
      <c r="H507" s="119"/>
      <c r="I507" s="119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119"/>
      <c r="U507" s="119"/>
      <c r="V507" s="119"/>
      <c r="W507" s="119"/>
      <c r="X507" s="119"/>
      <c r="Y507" s="23"/>
      <c r="Z507" s="119"/>
      <c r="AA507" s="337"/>
      <c r="AB507" s="115"/>
      <c r="AC507" s="102"/>
      <c r="AD507" s="4"/>
      <c r="AE507" s="103"/>
      <c r="AF507" s="104"/>
      <c r="AG507" s="105"/>
      <c r="AH507" s="106"/>
      <c r="AI507" s="109"/>
      <c r="AJ507" s="111"/>
      <c r="AK507" s="338"/>
      <c r="AL507" s="339"/>
      <c r="AM507" s="340"/>
      <c r="AN507" s="101"/>
      <c r="AO507" s="445"/>
      <c r="AP507" s="101"/>
      <c r="AQ507" s="115"/>
      <c r="AR507" s="341"/>
      <c r="AS507" s="115"/>
      <c r="AT507" s="341"/>
      <c r="AU507" s="115"/>
      <c r="AV507" s="341"/>
      <c r="AW507" s="115"/>
      <c r="AX507" s="341"/>
      <c r="AY507" s="119"/>
      <c r="CC507" s="119"/>
    </row>
    <row r="508" ht="21.0" customHeight="1">
      <c r="A508" s="119"/>
      <c r="B508" s="90"/>
      <c r="C508" s="119"/>
      <c r="D508" s="332"/>
      <c r="E508" s="90"/>
      <c r="F508" s="92"/>
      <c r="G508" s="92"/>
      <c r="H508" s="119"/>
      <c r="I508" s="119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119"/>
      <c r="U508" s="119"/>
      <c r="V508" s="119"/>
      <c r="W508" s="119"/>
      <c r="X508" s="119"/>
      <c r="Y508" s="23"/>
      <c r="Z508" s="119"/>
      <c r="AA508" s="337"/>
      <c r="AB508" s="115"/>
      <c r="AC508" s="102"/>
      <c r="AD508" s="4"/>
      <c r="AE508" s="103"/>
      <c r="AF508" s="104"/>
      <c r="AG508" s="105"/>
      <c r="AH508" s="106"/>
      <c r="AI508" s="109"/>
      <c r="AJ508" s="111"/>
      <c r="AK508" s="338"/>
      <c r="AL508" s="339"/>
      <c r="AM508" s="340"/>
      <c r="AN508" s="101"/>
      <c r="AO508" s="445"/>
      <c r="AP508" s="101"/>
      <c r="AQ508" s="115"/>
      <c r="AR508" s="341"/>
      <c r="AS508" s="115"/>
      <c r="AT508" s="341"/>
      <c r="AU508" s="115"/>
      <c r="AV508" s="341"/>
      <c r="AW508" s="115"/>
      <c r="AX508" s="341"/>
      <c r="AY508" s="119"/>
      <c r="CC508" s="119"/>
    </row>
    <row r="509" ht="21.0" customHeight="1">
      <c r="A509" s="119"/>
      <c r="B509" s="90"/>
      <c r="C509" s="119"/>
      <c r="D509" s="332"/>
      <c r="E509" s="90"/>
      <c r="F509" s="92"/>
      <c r="G509" s="92"/>
      <c r="H509" s="119"/>
      <c r="I509" s="119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119"/>
      <c r="U509" s="119"/>
      <c r="V509" s="119"/>
      <c r="W509" s="119"/>
      <c r="X509" s="119"/>
      <c r="Y509" s="23"/>
      <c r="Z509" s="119"/>
      <c r="AA509" s="337"/>
      <c r="AB509" s="115"/>
      <c r="AC509" s="102"/>
      <c r="AD509" s="4"/>
      <c r="AE509" s="103"/>
      <c r="AF509" s="104"/>
      <c r="AG509" s="105"/>
      <c r="AH509" s="106"/>
      <c r="AI509" s="109"/>
      <c r="AJ509" s="111"/>
      <c r="AK509" s="338"/>
      <c r="AL509" s="339"/>
      <c r="AM509" s="340"/>
      <c r="AN509" s="101"/>
      <c r="AO509" s="445"/>
      <c r="AP509" s="101"/>
      <c r="AQ509" s="115"/>
      <c r="AR509" s="341"/>
      <c r="AS509" s="115"/>
      <c r="AT509" s="341"/>
      <c r="AU509" s="115"/>
      <c r="AV509" s="341"/>
      <c r="AW509" s="115"/>
      <c r="AX509" s="341"/>
      <c r="AY509" s="119"/>
      <c r="CC509" s="119"/>
    </row>
    <row r="510" ht="21.0" customHeight="1">
      <c r="A510" s="119"/>
      <c r="B510" s="90"/>
      <c r="C510" s="119"/>
      <c r="D510" s="332"/>
      <c r="E510" s="90"/>
      <c r="F510" s="92"/>
      <c r="G510" s="92"/>
      <c r="H510" s="119"/>
      <c r="I510" s="119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119"/>
      <c r="U510" s="119"/>
      <c r="V510" s="119"/>
      <c r="W510" s="119"/>
      <c r="X510" s="119"/>
      <c r="Y510" s="23"/>
      <c r="Z510" s="119"/>
      <c r="AA510" s="337"/>
      <c r="AB510" s="115"/>
      <c r="AC510" s="102"/>
      <c r="AD510" s="4"/>
      <c r="AE510" s="103"/>
      <c r="AF510" s="104"/>
      <c r="AG510" s="105"/>
      <c r="AH510" s="106"/>
      <c r="AI510" s="109"/>
      <c r="AJ510" s="111"/>
      <c r="AK510" s="338"/>
      <c r="AL510" s="339"/>
      <c r="AM510" s="340"/>
      <c r="AN510" s="101"/>
      <c r="AO510" s="445"/>
      <c r="AP510" s="101"/>
      <c r="AQ510" s="115"/>
      <c r="AR510" s="341"/>
      <c r="AS510" s="115"/>
      <c r="AT510" s="341"/>
      <c r="AU510" s="115"/>
      <c r="AV510" s="341"/>
      <c r="AW510" s="115"/>
      <c r="AX510" s="341"/>
      <c r="AY510" s="119"/>
      <c r="CC510" s="119"/>
    </row>
    <row r="511" ht="21.0" customHeight="1">
      <c r="A511" s="119"/>
      <c r="B511" s="90"/>
      <c r="C511" s="119"/>
      <c r="D511" s="332"/>
      <c r="E511" s="90"/>
      <c r="F511" s="92"/>
      <c r="G511" s="92"/>
      <c r="H511" s="119"/>
      <c r="I511" s="119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119"/>
      <c r="U511" s="119"/>
      <c r="V511" s="119"/>
      <c r="W511" s="119"/>
      <c r="X511" s="119"/>
      <c r="Y511" s="23"/>
      <c r="Z511" s="119"/>
      <c r="AA511" s="337"/>
      <c r="AB511" s="115"/>
      <c r="AC511" s="102"/>
      <c r="AD511" s="4"/>
      <c r="AE511" s="103"/>
      <c r="AF511" s="104"/>
      <c r="AG511" s="105"/>
      <c r="AH511" s="106"/>
      <c r="AI511" s="109"/>
      <c r="AJ511" s="111"/>
      <c r="AK511" s="338"/>
      <c r="AL511" s="339"/>
      <c r="AM511" s="340"/>
      <c r="AN511" s="101"/>
      <c r="AO511" s="445"/>
      <c r="AP511" s="101"/>
      <c r="AQ511" s="115"/>
      <c r="AR511" s="341"/>
      <c r="AS511" s="115"/>
      <c r="AT511" s="341"/>
      <c r="AU511" s="115"/>
      <c r="AV511" s="341"/>
      <c r="AW511" s="115"/>
      <c r="AX511" s="341"/>
      <c r="AY511" s="119"/>
      <c r="CC511" s="119"/>
    </row>
    <row r="512" ht="21.0" customHeight="1">
      <c r="A512" s="119"/>
      <c r="B512" s="90"/>
      <c r="C512" s="119"/>
      <c r="D512" s="332"/>
      <c r="E512" s="90"/>
      <c r="F512" s="92"/>
      <c r="G512" s="92"/>
      <c r="H512" s="119"/>
      <c r="I512" s="119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119"/>
      <c r="U512" s="119"/>
      <c r="V512" s="119"/>
      <c r="W512" s="119"/>
      <c r="X512" s="119"/>
      <c r="Y512" s="23"/>
      <c r="Z512" s="119"/>
      <c r="AA512" s="337"/>
      <c r="AB512" s="115"/>
      <c r="AC512" s="102"/>
      <c r="AD512" s="4"/>
      <c r="AE512" s="103"/>
      <c r="AF512" s="104"/>
      <c r="AG512" s="105"/>
      <c r="AH512" s="106"/>
      <c r="AI512" s="109"/>
      <c r="AJ512" s="111"/>
      <c r="AK512" s="338"/>
      <c r="AL512" s="339"/>
      <c r="AM512" s="340"/>
      <c r="AN512" s="101"/>
      <c r="AO512" s="445"/>
      <c r="AP512" s="101"/>
      <c r="AQ512" s="115"/>
      <c r="AR512" s="341"/>
      <c r="AS512" s="115"/>
      <c r="AT512" s="341"/>
      <c r="AU512" s="115"/>
      <c r="AV512" s="341"/>
      <c r="AW512" s="115"/>
      <c r="AX512" s="341"/>
      <c r="AY512" s="119"/>
      <c r="CC512" s="119"/>
    </row>
    <row r="513" ht="21.0" customHeight="1">
      <c r="A513" s="119"/>
      <c r="B513" s="90"/>
      <c r="C513" s="119"/>
      <c r="D513" s="332"/>
      <c r="E513" s="90"/>
      <c r="F513" s="92"/>
      <c r="G513" s="92"/>
      <c r="H513" s="119"/>
      <c r="I513" s="119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119"/>
      <c r="U513" s="119"/>
      <c r="V513" s="119"/>
      <c r="W513" s="119"/>
      <c r="X513" s="119"/>
      <c r="Y513" s="23"/>
      <c r="Z513" s="119"/>
      <c r="AA513" s="337"/>
      <c r="AB513" s="115"/>
      <c r="AC513" s="102"/>
      <c r="AD513" s="4"/>
      <c r="AE513" s="103"/>
      <c r="AF513" s="104"/>
      <c r="AG513" s="105"/>
      <c r="AH513" s="106"/>
      <c r="AI513" s="109"/>
      <c r="AJ513" s="111"/>
      <c r="AK513" s="338"/>
      <c r="AL513" s="339"/>
      <c r="AM513" s="340"/>
      <c r="AN513" s="101"/>
      <c r="AO513" s="445"/>
      <c r="AP513" s="101"/>
      <c r="AQ513" s="115"/>
      <c r="AR513" s="341"/>
      <c r="AS513" s="115"/>
      <c r="AT513" s="341"/>
      <c r="AU513" s="115"/>
      <c r="AV513" s="341"/>
      <c r="AW513" s="115"/>
      <c r="AX513" s="341"/>
      <c r="AY513" s="119"/>
      <c r="CC513" s="119"/>
    </row>
    <row r="514" ht="21.0" customHeight="1">
      <c r="A514" s="119"/>
      <c r="B514" s="90"/>
      <c r="C514" s="119"/>
      <c r="D514" s="332"/>
      <c r="E514" s="90"/>
      <c r="F514" s="92"/>
      <c r="G514" s="92"/>
      <c r="H514" s="119"/>
      <c r="I514" s="119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119"/>
      <c r="U514" s="119"/>
      <c r="V514" s="119"/>
      <c r="W514" s="119"/>
      <c r="X514" s="119"/>
      <c r="Y514" s="23"/>
      <c r="Z514" s="119"/>
      <c r="AA514" s="337"/>
      <c r="AB514" s="115"/>
      <c r="AC514" s="102"/>
      <c r="AD514" s="4"/>
      <c r="AE514" s="103"/>
      <c r="AF514" s="104"/>
      <c r="AG514" s="105"/>
      <c r="AH514" s="106"/>
      <c r="AI514" s="109"/>
      <c r="AJ514" s="111"/>
      <c r="AK514" s="338"/>
      <c r="AL514" s="339"/>
      <c r="AM514" s="340"/>
      <c r="AN514" s="101"/>
      <c r="AO514" s="445"/>
      <c r="AP514" s="101"/>
      <c r="AQ514" s="115"/>
      <c r="AR514" s="341"/>
      <c r="AS514" s="115"/>
      <c r="AT514" s="341"/>
      <c r="AU514" s="115"/>
      <c r="AV514" s="341"/>
      <c r="AW514" s="115"/>
      <c r="AX514" s="341"/>
      <c r="AY514" s="119"/>
      <c r="CC514" s="119"/>
    </row>
    <row r="515" ht="21.0" customHeight="1">
      <c r="A515" s="119"/>
      <c r="B515" s="90"/>
      <c r="C515" s="119"/>
      <c r="D515" s="332"/>
      <c r="E515" s="90"/>
      <c r="F515" s="92"/>
      <c r="G515" s="92"/>
      <c r="H515" s="119"/>
      <c r="I515" s="119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119"/>
      <c r="U515" s="119"/>
      <c r="V515" s="119"/>
      <c r="W515" s="119"/>
      <c r="X515" s="119"/>
      <c r="Y515" s="23"/>
      <c r="Z515" s="119"/>
      <c r="AA515" s="337"/>
      <c r="AB515" s="115"/>
      <c r="AC515" s="102"/>
      <c r="AD515" s="4"/>
      <c r="AE515" s="103"/>
      <c r="AF515" s="104"/>
      <c r="AG515" s="105"/>
      <c r="AH515" s="106"/>
      <c r="AI515" s="109"/>
      <c r="AJ515" s="111"/>
      <c r="AK515" s="338"/>
      <c r="AL515" s="339"/>
      <c r="AM515" s="340"/>
      <c r="AN515" s="101"/>
      <c r="AO515" s="445"/>
      <c r="AP515" s="101"/>
      <c r="AQ515" s="115"/>
      <c r="AR515" s="341"/>
      <c r="AS515" s="115"/>
      <c r="AT515" s="341"/>
      <c r="AU515" s="115"/>
      <c r="AV515" s="341"/>
      <c r="AW515" s="115"/>
      <c r="AX515" s="341"/>
      <c r="AY515" s="119"/>
      <c r="CC515" s="119"/>
    </row>
    <row r="516" ht="21.0" customHeight="1">
      <c r="A516" s="119"/>
      <c r="B516" s="90"/>
      <c r="C516" s="119"/>
      <c r="D516" s="332"/>
      <c r="E516" s="90"/>
      <c r="F516" s="92"/>
      <c r="G516" s="92"/>
      <c r="H516" s="119"/>
      <c r="I516" s="119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119"/>
      <c r="U516" s="119"/>
      <c r="V516" s="119"/>
      <c r="W516" s="119"/>
      <c r="X516" s="119"/>
      <c r="Y516" s="23"/>
      <c r="Z516" s="119"/>
      <c r="AA516" s="337"/>
      <c r="AB516" s="115"/>
      <c r="AC516" s="102"/>
      <c r="AD516" s="4"/>
      <c r="AE516" s="103"/>
      <c r="AF516" s="104"/>
      <c r="AG516" s="105"/>
      <c r="AH516" s="106"/>
      <c r="AI516" s="109"/>
      <c r="AJ516" s="111"/>
      <c r="AK516" s="338"/>
      <c r="AL516" s="339"/>
      <c r="AM516" s="340"/>
      <c r="AN516" s="101"/>
      <c r="AO516" s="445"/>
      <c r="AP516" s="101"/>
      <c r="AQ516" s="115"/>
      <c r="AR516" s="341"/>
      <c r="AS516" s="115"/>
      <c r="AT516" s="341"/>
      <c r="AU516" s="115"/>
      <c r="AV516" s="341"/>
      <c r="AW516" s="115"/>
      <c r="AX516" s="341"/>
      <c r="AY516" s="119"/>
      <c r="CC516" s="119"/>
    </row>
    <row r="517" ht="21.0" customHeight="1">
      <c r="A517" s="119"/>
      <c r="B517" s="90"/>
      <c r="C517" s="119"/>
      <c r="D517" s="332"/>
      <c r="E517" s="90"/>
      <c r="F517" s="92"/>
      <c r="G517" s="92"/>
      <c r="H517" s="119"/>
      <c r="I517" s="119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119"/>
      <c r="U517" s="119"/>
      <c r="V517" s="119"/>
      <c r="W517" s="119"/>
      <c r="X517" s="119"/>
      <c r="Y517" s="23"/>
      <c r="Z517" s="119"/>
      <c r="AA517" s="337"/>
      <c r="AB517" s="115"/>
      <c r="AC517" s="102"/>
      <c r="AD517" s="4"/>
      <c r="AE517" s="103"/>
      <c r="AF517" s="104"/>
      <c r="AG517" s="105"/>
      <c r="AH517" s="106"/>
      <c r="AI517" s="109"/>
      <c r="AJ517" s="111"/>
      <c r="AK517" s="338"/>
      <c r="AL517" s="339"/>
      <c r="AM517" s="340"/>
      <c r="AN517" s="101"/>
      <c r="AO517" s="445"/>
      <c r="AP517" s="101"/>
      <c r="AQ517" s="115"/>
      <c r="AR517" s="341"/>
      <c r="AS517" s="115"/>
      <c r="AT517" s="341"/>
      <c r="AU517" s="115"/>
      <c r="AV517" s="341"/>
      <c r="AW517" s="115"/>
      <c r="AX517" s="341"/>
      <c r="AY517" s="119"/>
      <c r="CC517" s="119"/>
    </row>
    <row r="518" ht="21.0" customHeight="1">
      <c r="A518" s="119"/>
      <c r="B518" s="90"/>
      <c r="C518" s="119"/>
      <c r="D518" s="332"/>
      <c r="E518" s="90"/>
      <c r="F518" s="92"/>
      <c r="G518" s="92"/>
      <c r="H518" s="119"/>
      <c r="I518" s="119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119"/>
      <c r="U518" s="119"/>
      <c r="V518" s="119"/>
      <c r="W518" s="119"/>
      <c r="X518" s="119"/>
      <c r="Y518" s="23"/>
      <c r="Z518" s="119"/>
      <c r="AA518" s="337"/>
      <c r="AB518" s="115"/>
      <c r="AC518" s="102"/>
      <c r="AD518" s="4"/>
      <c r="AE518" s="103"/>
      <c r="AF518" s="104"/>
      <c r="AG518" s="105"/>
      <c r="AH518" s="106"/>
      <c r="AI518" s="109"/>
      <c r="AJ518" s="111"/>
      <c r="AK518" s="338"/>
      <c r="AL518" s="339"/>
      <c r="AM518" s="340"/>
      <c r="AN518" s="101"/>
      <c r="AO518" s="445"/>
      <c r="AP518" s="101"/>
      <c r="AQ518" s="115"/>
      <c r="AR518" s="341"/>
      <c r="AS518" s="115"/>
      <c r="AT518" s="341"/>
      <c r="AU518" s="115"/>
      <c r="AV518" s="341"/>
      <c r="AW518" s="115"/>
      <c r="AX518" s="341"/>
      <c r="AY518" s="119"/>
      <c r="CC518" s="119"/>
    </row>
    <row r="519" ht="21.0" customHeight="1">
      <c r="A519" s="119"/>
      <c r="B519" s="90"/>
      <c r="C519" s="119"/>
      <c r="D519" s="332"/>
      <c r="E519" s="90"/>
      <c r="F519" s="92"/>
      <c r="G519" s="92"/>
      <c r="H519" s="119"/>
      <c r="I519" s="119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119"/>
      <c r="U519" s="119"/>
      <c r="V519" s="119"/>
      <c r="W519" s="119"/>
      <c r="X519" s="119"/>
      <c r="Y519" s="23"/>
      <c r="Z519" s="119"/>
      <c r="AA519" s="337"/>
      <c r="AB519" s="115"/>
      <c r="AC519" s="102"/>
      <c r="AD519" s="4"/>
      <c r="AE519" s="103"/>
      <c r="AF519" s="104"/>
      <c r="AG519" s="105"/>
      <c r="AH519" s="106"/>
      <c r="AI519" s="109"/>
      <c r="AJ519" s="111"/>
      <c r="AK519" s="338"/>
      <c r="AL519" s="339"/>
      <c r="AM519" s="340"/>
      <c r="AN519" s="101"/>
      <c r="AO519" s="445"/>
      <c r="AP519" s="101"/>
      <c r="AQ519" s="115"/>
      <c r="AR519" s="341"/>
      <c r="AS519" s="115"/>
      <c r="AT519" s="341"/>
      <c r="AU519" s="115"/>
      <c r="AV519" s="341"/>
      <c r="AW519" s="115"/>
      <c r="AX519" s="341"/>
      <c r="AY519" s="119"/>
      <c r="CC519" s="119"/>
    </row>
    <row r="520" ht="21.0" customHeight="1">
      <c r="A520" s="119"/>
      <c r="B520" s="90"/>
      <c r="C520" s="119"/>
      <c r="D520" s="332"/>
      <c r="E520" s="90"/>
      <c r="F520" s="92"/>
      <c r="G520" s="92"/>
      <c r="H520" s="119"/>
      <c r="I520" s="119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119"/>
      <c r="U520" s="119"/>
      <c r="V520" s="119"/>
      <c r="W520" s="119"/>
      <c r="X520" s="119"/>
      <c r="Y520" s="23"/>
      <c r="Z520" s="119"/>
      <c r="AA520" s="337"/>
      <c r="AB520" s="115"/>
      <c r="AC520" s="102"/>
      <c r="AD520" s="4"/>
      <c r="AE520" s="103"/>
      <c r="AF520" s="104"/>
      <c r="AG520" s="105"/>
      <c r="AH520" s="106"/>
      <c r="AI520" s="109"/>
      <c r="AJ520" s="111"/>
      <c r="AK520" s="338"/>
      <c r="AL520" s="339"/>
      <c r="AM520" s="340"/>
      <c r="AN520" s="101"/>
      <c r="AO520" s="445"/>
      <c r="AP520" s="101"/>
      <c r="AQ520" s="115"/>
      <c r="AR520" s="341"/>
      <c r="AS520" s="115"/>
      <c r="AT520" s="341"/>
      <c r="AU520" s="115"/>
      <c r="AV520" s="341"/>
      <c r="AW520" s="115"/>
      <c r="AX520" s="341"/>
      <c r="AY520" s="119"/>
      <c r="CC520" s="119"/>
    </row>
    <row r="521" ht="21.0" customHeight="1">
      <c r="A521" s="119"/>
      <c r="B521" s="90"/>
      <c r="C521" s="119"/>
      <c r="D521" s="332"/>
      <c r="E521" s="90"/>
      <c r="F521" s="92"/>
      <c r="G521" s="92"/>
      <c r="H521" s="119"/>
      <c r="I521" s="119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119"/>
      <c r="U521" s="119"/>
      <c r="V521" s="119"/>
      <c r="W521" s="119"/>
      <c r="X521" s="119"/>
      <c r="Y521" s="23"/>
      <c r="Z521" s="119"/>
      <c r="AA521" s="337"/>
      <c r="AB521" s="115"/>
      <c r="AC521" s="102"/>
      <c r="AD521" s="4"/>
      <c r="AE521" s="103"/>
      <c r="AF521" s="104"/>
      <c r="AG521" s="105"/>
      <c r="AH521" s="106"/>
      <c r="AI521" s="109"/>
      <c r="AJ521" s="111"/>
      <c r="AK521" s="338"/>
      <c r="AL521" s="339"/>
      <c r="AM521" s="340"/>
      <c r="AN521" s="101"/>
      <c r="AO521" s="445"/>
      <c r="AP521" s="101"/>
      <c r="AQ521" s="115"/>
      <c r="AR521" s="341"/>
      <c r="AS521" s="115"/>
      <c r="AT521" s="341"/>
      <c r="AU521" s="115"/>
      <c r="AV521" s="341"/>
      <c r="AW521" s="115"/>
      <c r="AX521" s="341"/>
      <c r="AY521" s="119"/>
      <c r="CC521" s="119"/>
    </row>
    <row r="522" ht="21.0" customHeight="1">
      <c r="A522" s="119"/>
      <c r="B522" s="90"/>
      <c r="C522" s="119"/>
      <c r="D522" s="332"/>
      <c r="E522" s="90"/>
      <c r="F522" s="92"/>
      <c r="G522" s="92"/>
      <c r="H522" s="119"/>
      <c r="I522" s="119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119"/>
      <c r="U522" s="119"/>
      <c r="V522" s="119"/>
      <c r="W522" s="119"/>
      <c r="X522" s="119"/>
      <c r="Y522" s="23"/>
      <c r="Z522" s="119"/>
      <c r="AA522" s="337"/>
      <c r="AB522" s="115"/>
      <c r="AC522" s="102"/>
      <c r="AD522" s="4"/>
      <c r="AE522" s="103"/>
      <c r="AF522" s="104"/>
      <c r="AG522" s="105"/>
      <c r="AH522" s="106"/>
      <c r="AI522" s="109"/>
      <c r="AJ522" s="111"/>
      <c r="AK522" s="338"/>
      <c r="AL522" s="339"/>
      <c r="AM522" s="340"/>
      <c r="AN522" s="101"/>
      <c r="AO522" s="445"/>
      <c r="AP522" s="101"/>
      <c r="AQ522" s="115"/>
      <c r="AR522" s="341"/>
      <c r="AS522" s="115"/>
      <c r="AT522" s="341"/>
      <c r="AU522" s="115"/>
      <c r="AV522" s="341"/>
      <c r="AW522" s="115"/>
      <c r="AX522" s="341"/>
      <c r="AY522" s="119"/>
      <c r="CC522" s="119"/>
    </row>
    <row r="523" ht="21.0" customHeight="1">
      <c r="A523" s="119"/>
      <c r="B523" s="90"/>
      <c r="C523" s="119"/>
      <c r="D523" s="332"/>
      <c r="E523" s="90"/>
      <c r="F523" s="92"/>
      <c r="G523" s="92"/>
      <c r="H523" s="119"/>
      <c r="I523" s="119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119"/>
      <c r="U523" s="119"/>
      <c r="V523" s="119"/>
      <c r="W523" s="119"/>
      <c r="X523" s="119"/>
      <c r="Y523" s="23"/>
      <c r="Z523" s="119"/>
      <c r="AA523" s="337"/>
      <c r="AB523" s="115"/>
      <c r="AC523" s="102"/>
      <c r="AD523" s="4"/>
      <c r="AE523" s="103"/>
      <c r="AF523" s="104"/>
      <c r="AG523" s="105"/>
      <c r="AH523" s="106"/>
      <c r="AI523" s="109"/>
      <c r="AJ523" s="111"/>
      <c r="AK523" s="338"/>
      <c r="AL523" s="339"/>
      <c r="AM523" s="340"/>
      <c r="AN523" s="101"/>
      <c r="AO523" s="445"/>
      <c r="AP523" s="101"/>
      <c r="AQ523" s="115"/>
      <c r="AR523" s="341"/>
      <c r="AS523" s="115"/>
      <c r="AT523" s="341"/>
      <c r="AU523" s="115"/>
      <c r="AV523" s="341"/>
      <c r="AW523" s="115"/>
      <c r="AX523" s="341"/>
      <c r="AY523" s="119"/>
      <c r="CC523" s="119"/>
    </row>
    <row r="524" ht="21.0" customHeight="1">
      <c r="A524" s="119"/>
      <c r="B524" s="90"/>
      <c r="C524" s="119"/>
      <c r="D524" s="332"/>
      <c r="E524" s="90"/>
      <c r="F524" s="92"/>
      <c r="G524" s="92"/>
      <c r="H524" s="119"/>
      <c r="I524" s="119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119"/>
      <c r="U524" s="119"/>
      <c r="V524" s="119"/>
      <c r="W524" s="119"/>
      <c r="X524" s="119"/>
      <c r="Y524" s="23"/>
      <c r="Z524" s="119"/>
      <c r="AA524" s="337"/>
      <c r="AB524" s="115"/>
      <c r="AC524" s="102"/>
      <c r="AD524" s="4"/>
      <c r="AE524" s="103"/>
      <c r="AF524" s="104"/>
      <c r="AG524" s="105"/>
      <c r="AH524" s="106"/>
      <c r="AI524" s="109"/>
      <c r="AJ524" s="111"/>
      <c r="AK524" s="338"/>
      <c r="AL524" s="339"/>
      <c r="AM524" s="340"/>
      <c r="AN524" s="101"/>
      <c r="AO524" s="445"/>
      <c r="AP524" s="101"/>
      <c r="AQ524" s="115"/>
      <c r="AR524" s="341"/>
      <c r="AS524" s="115"/>
      <c r="AT524" s="341"/>
      <c r="AU524" s="115"/>
      <c r="AV524" s="341"/>
      <c r="AW524" s="115"/>
      <c r="AX524" s="341"/>
      <c r="AY524" s="119"/>
      <c r="CC524" s="119"/>
    </row>
    <row r="525" ht="21.0" customHeight="1">
      <c r="A525" s="119"/>
      <c r="B525" s="90"/>
      <c r="C525" s="119"/>
      <c r="D525" s="332"/>
      <c r="E525" s="90"/>
      <c r="F525" s="92"/>
      <c r="G525" s="92"/>
      <c r="H525" s="119"/>
      <c r="I525" s="119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119"/>
      <c r="U525" s="119"/>
      <c r="V525" s="119"/>
      <c r="W525" s="119"/>
      <c r="X525" s="119"/>
      <c r="Y525" s="23"/>
      <c r="Z525" s="119"/>
      <c r="AA525" s="337"/>
      <c r="AB525" s="115"/>
      <c r="AC525" s="102"/>
      <c r="AD525" s="4"/>
      <c r="AE525" s="103"/>
      <c r="AF525" s="104"/>
      <c r="AG525" s="105"/>
      <c r="AH525" s="106"/>
      <c r="AI525" s="109"/>
      <c r="AJ525" s="111"/>
      <c r="AK525" s="338"/>
      <c r="AL525" s="339"/>
      <c r="AM525" s="340"/>
      <c r="AN525" s="101"/>
      <c r="AO525" s="445"/>
      <c r="AP525" s="101"/>
      <c r="AQ525" s="115"/>
      <c r="AR525" s="341"/>
      <c r="AS525" s="115"/>
      <c r="AT525" s="341"/>
      <c r="AU525" s="115"/>
      <c r="AV525" s="341"/>
      <c r="AW525" s="115"/>
      <c r="AX525" s="341"/>
      <c r="AY525" s="119"/>
      <c r="CC525" s="119"/>
    </row>
    <row r="526" ht="21.0" customHeight="1">
      <c r="A526" s="119"/>
      <c r="B526" s="90"/>
      <c r="C526" s="119"/>
      <c r="D526" s="332"/>
      <c r="E526" s="90"/>
      <c r="F526" s="92"/>
      <c r="G526" s="92"/>
      <c r="H526" s="119"/>
      <c r="I526" s="119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119"/>
      <c r="U526" s="119"/>
      <c r="V526" s="119"/>
      <c r="W526" s="119"/>
      <c r="X526" s="119"/>
      <c r="Y526" s="23"/>
      <c r="Z526" s="119"/>
      <c r="AA526" s="337"/>
      <c r="AB526" s="115"/>
      <c r="AC526" s="102"/>
      <c r="AD526" s="4"/>
      <c r="AE526" s="103"/>
      <c r="AF526" s="104"/>
      <c r="AG526" s="105"/>
      <c r="AH526" s="106"/>
      <c r="AI526" s="109"/>
      <c r="AJ526" s="111"/>
      <c r="AK526" s="338"/>
      <c r="AL526" s="339"/>
      <c r="AM526" s="340"/>
      <c r="AN526" s="101"/>
      <c r="AO526" s="445"/>
      <c r="AP526" s="101"/>
      <c r="AQ526" s="115"/>
      <c r="AR526" s="341"/>
      <c r="AS526" s="115"/>
      <c r="AT526" s="341"/>
      <c r="AU526" s="115"/>
      <c r="AV526" s="341"/>
      <c r="AW526" s="115"/>
      <c r="AX526" s="341"/>
      <c r="AY526" s="119"/>
      <c r="CC526" s="119"/>
    </row>
    <row r="527" ht="21.0" customHeight="1">
      <c r="A527" s="119"/>
      <c r="B527" s="90"/>
      <c r="C527" s="119"/>
      <c r="D527" s="332"/>
      <c r="E527" s="90"/>
      <c r="F527" s="92"/>
      <c r="G527" s="92"/>
      <c r="H527" s="119"/>
      <c r="I527" s="119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119"/>
      <c r="U527" s="119"/>
      <c r="V527" s="119"/>
      <c r="W527" s="119"/>
      <c r="X527" s="119"/>
      <c r="Y527" s="23"/>
      <c r="Z527" s="119"/>
      <c r="AA527" s="337"/>
      <c r="AB527" s="115"/>
      <c r="AC527" s="102"/>
      <c r="AD527" s="4"/>
      <c r="AE527" s="103"/>
      <c r="AF527" s="104"/>
      <c r="AG527" s="105"/>
      <c r="AH527" s="106"/>
      <c r="AI527" s="109"/>
      <c r="AJ527" s="111"/>
      <c r="AK527" s="338"/>
      <c r="AL527" s="339"/>
      <c r="AM527" s="340"/>
      <c r="AN527" s="101"/>
      <c r="AO527" s="445"/>
      <c r="AP527" s="101"/>
      <c r="AQ527" s="115"/>
      <c r="AR527" s="341"/>
      <c r="AS527" s="115"/>
      <c r="AT527" s="341"/>
      <c r="AU527" s="115"/>
      <c r="AV527" s="341"/>
      <c r="AW527" s="115"/>
      <c r="AX527" s="341"/>
      <c r="AY527" s="119"/>
      <c r="CC527" s="119"/>
    </row>
    <row r="528" ht="21.0" customHeight="1">
      <c r="A528" s="119"/>
      <c r="B528" s="90"/>
      <c r="C528" s="119"/>
      <c r="D528" s="332"/>
      <c r="E528" s="90"/>
      <c r="F528" s="92"/>
      <c r="G528" s="92"/>
      <c r="H528" s="119"/>
      <c r="I528" s="119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119"/>
      <c r="U528" s="119"/>
      <c r="V528" s="119"/>
      <c r="W528" s="119"/>
      <c r="X528" s="119"/>
      <c r="Y528" s="23"/>
      <c r="Z528" s="119"/>
      <c r="AA528" s="337"/>
      <c r="AB528" s="115"/>
      <c r="AC528" s="102"/>
      <c r="AD528" s="4"/>
      <c r="AE528" s="103"/>
      <c r="AF528" s="104"/>
      <c r="AG528" s="105"/>
      <c r="AH528" s="106"/>
      <c r="AI528" s="109"/>
      <c r="AJ528" s="111"/>
      <c r="AK528" s="338"/>
      <c r="AL528" s="339"/>
      <c r="AM528" s="340"/>
      <c r="AN528" s="101"/>
      <c r="AO528" s="445"/>
      <c r="AP528" s="101"/>
      <c r="AQ528" s="115"/>
      <c r="AR528" s="341"/>
      <c r="AS528" s="115"/>
      <c r="AT528" s="341"/>
      <c r="AU528" s="115"/>
      <c r="AV528" s="341"/>
      <c r="AW528" s="115"/>
      <c r="AX528" s="341"/>
      <c r="AY528" s="119"/>
      <c r="CC528" s="119"/>
    </row>
    <row r="529" ht="21.0" customHeight="1">
      <c r="A529" s="119"/>
      <c r="B529" s="90"/>
      <c r="C529" s="119"/>
      <c r="D529" s="332"/>
      <c r="E529" s="90"/>
      <c r="F529" s="92"/>
      <c r="G529" s="92"/>
      <c r="H529" s="119"/>
      <c r="I529" s="119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119"/>
      <c r="U529" s="119"/>
      <c r="V529" s="119"/>
      <c r="W529" s="119"/>
      <c r="X529" s="119"/>
      <c r="Y529" s="23"/>
      <c r="Z529" s="119"/>
      <c r="AA529" s="337"/>
      <c r="AB529" s="115"/>
      <c r="AC529" s="102"/>
      <c r="AD529" s="4"/>
      <c r="AE529" s="103"/>
      <c r="AF529" s="104"/>
      <c r="AG529" s="105"/>
      <c r="AH529" s="106"/>
      <c r="AI529" s="109"/>
      <c r="AJ529" s="111"/>
      <c r="AK529" s="338"/>
      <c r="AL529" s="339"/>
      <c r="AM529" s="340"/>
      <c r="AN529" s="101"/>
      <c r="AO529" s="445"/>
      <c r="AP529" s="101"/>
      <c r="AQ529" s="115"/>
      <c r="AR529" s="341"/>
      <c r="AS529" s="115"/>
      <c r="AT529" s="341"/>
      <c r="AU529" s="115"/>
      <c r="AV529" s="341"/>
      <c r="AW529" s="115"/>
      <c r="AX529" s="341"/>
      <c r="AY529" s="119"/>
      <c r="CC529" s="119"/>
    </row>
    <row r="530" ht="21.0" customHeight="1">
      <c r="A530" s="119"/>
      <c r="B530" s="90"/>
      <c r="C530" s="119"/>
      <c r="D530" s="332"/>
      <c r="E530" s="90"/>
      <c r="F530" s="92"/>
      <c r="G530" s="92"/>
      <c r="H530" s="119"/>
      <c r="I530" s="119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119"/>
      <c r="U530" s="119"/>
      <c r="V530" s="119"/>
      <c r="W530" s="119"/>
      <c r="X530" s="119"/>
      <c r="Y530" s="23"/>
      <c r="Z530" s="119"/>
      <c r="AA530" s="337"/>
      <c r="AB530" s="115"/>
      <c r="AC530" s="102"/>
      <c r="AD530" s="4"/>
      <c r="AE530" s="103"/>
      <c r="AF530" s="104"/>
      <c r="AG530" s="105"/>
      <c r="AH530" s="106"/>
      <c r="AI530" s="109"/>
      <c r="AJ530" s="111"/>
      <c r="AK530" s="338"/>
      <c r="AL530" s="339"/>
      <c r="AM530" s="340"/>
      <c r="AN530" s="101"/>
      <c r="AO530" s="445"/>
      <c r="AP530" s="101"/>
      <c r="AQ530" s="115"/>
      <c r="AR530" s="341"/>
      <c r="AS530" s="115"/>
      <c r="AT530" s="341"/>
      <c r="AU530" s="115"/>
      <c r="AV530" s="341"/>
      <c r="AW530" s="115"/>
      <c r="AX530" s="341"/>
      <c r="AY530" s="119"/>
      <c r="CC530" s="119"/>
    </row>
    <row r="531" ht="21.0" customHeight="1">
      <c r="A531" s="119"/>
      <c r="B531" s="90"/>
      <c r="C531" s="119"/>
      <c r="D531" s="332"/>
      <c r="E531" s="90"/>
      <c r="F531" s="92"/>
      <c r="G531" s="92"/>
      <c r="H531" s="119"/>
      <c r="I531" s="119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119"/>
      <c r="U531" s="119"/>
      <c r="V531" s="119"/>
      <c r="W531" s="119"/>
      <c r="X531" s="119"/>
      <c r="Y531" s="23"/>
      <c r="Z531" s="119"/>
      <c r="AA531" s="337"/>
      <c r="AB531" s="115"/>
      <c r="AC531" s="102"/>
      <c r="AD531" s="4"/>
      <c r="AE531" s="103"/>
      <c r="AF531" s="104"/>
      <c r="AG531" s="105"/>
      <c r="AH531" s="106"/>
      <c r="AI531" s="109"/>
      <c r="AJ531" s="111"/>
      <c r="AK531" s="338"/>
      <c r="AL531" s="339"/>
      <c r="AM531" s="340"/>
      <c r="AN531" s="101"/>
      <c r="AO531" s="445"/>
      <c r="AP531" s="101"/>
      <c r="AQ531" s="115"/>
      <c r="AR531" s="341"/>
      <c r="AS531" s="115"/>
      <c r="AT531" s="341"/>
      <c r="AU531" s="115"/>
      <c r="AV531" s="341"/>
      <c r="AW531" s="115"/>
      <c r="AX531" s="341"/>
      <c r="AY531" s="119"/>
      <c r="CC531" s="119"/>
    </row>
    <row r="532" ht="21.0" customHeight="1">
      <c r="A532" s="119"/>
      <c r="B532" s="90"/>
      <c r="C532" s="119"/>
      <c r="D532" s="332"/>
      <c r="E532" s="90"/>
      <c r="F532" s="92"/>
      <c r="G532" s="92"/>
      <c r="H532" s="119"/>
      <c r="I532" s="119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119"/>
      <c r="U532" s="119"/>
      <c r="V532" s="119"/>
      <c r="W532" s="119"/>
      <c r="X532" s="119"/>
      <c r="Y532" s="23"/>
      <c r="Z532" s="119"/>
      <c r="AA532" s="337"/>
      <c r="AB532" s="115"/>
      <c r="AC532" s="102"/>
      <c r="AD532" s="4"/>
      <c r="AE532" s="103"/>
      <c r="AF532" s="104"/>
      <c r="AG532" s="105"/>
      <c r="AH532" s="106"/>
      <c r="AI532" s="109"/>
      <c r="AJ532" s="111"/>
      <c r="AK532" s="338"/>
      <c r="AL532" s="339"/>
      <c r="AM532" s="340"/>
      <c r="AN532" s="101"/>
      <c r="AO532" s="445"/>
      <c r="AP532" s="101"/>
      <c r="AQ532" s="115"/>
      <c r="AR532" s="341"/>
      <c r="AS532" s="115"/>
      <c r="AT532" s="341"/>
      <c r="AU532" s="115"/>
      <c r="AV532" s="341"/>
      <c r="AW532" s="115"/>
      <c r="AX532" s="341"/>
      <c r="AY532" s="119"/>
      <c r="CC532" s="119"/>
    </row>
    <row r="533" ht="21.0" customHeight="1">
      <c r="A533" s="119"/>
      <c r="B533" s="90"/>
      <c r="C533" s="119"/>
      <c r="D533" s="332"/>
      <c r="E533" s="90"/>
      <c r="F533" s="92"/>
      <c r="G533" s="92"/>
      <c r="H533" s="119"/>
      <c r="I533" s="119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119"/>
      <c r="U533" s="119"/>
      <c r="V533" s="119"/>
      <c r="W533" s="119"/>
      <c r="X533" s="119"/>
      <c r="Y533" s="23"/>
      <c r="Z533" s="119"/>
      <c r="AA533" s="337"/>
      <c r="AB533" s="115"/>
      <c r="AC533" s="102"/>
      <c r="AD533" s="4"/>
      <c r="AE533" s="103"/>
      <c r="AF533" s="104"/>
      <c r="AG533" s="105"/>
      <c r="AH533" s="106"/>
      <c r="AI533" s="109"/>
      <c r="AJ533" s="111"/>
      <c r="AK533" s="338"/>
      <c r="AL533" s="339"/>
      <c r="AM533" s="340"/>
      <c r="AN533" s="101"/>
      <c r="AO533" s="445"/>
      <c r="AP533" s="101"/>
      <c r="AQ533" s="115"/>
      <c r="AR533" s="341"/>
      <c r="AS533" s="115"/>
      <c r="AT533" s="341"/>
      <c r="AU533" s="115"/>
      <c r="AV533" s="341"/>
      <c r="AW533" s="115"/>
      <c r="AX533" s="341"/>
      <c r="AY533" s="119"/>
      <c r="CC533" s="119"/>
    </row>
    <row r="534" ht="21.0" customHeight="1">
      <c r="A534" s="119"/>
      <c r="B534" s="90"/>
      <c r="C534" s="119"/>
      <c r="D534" s="332"/>
      <c r="E534" s="90"/>
      <c r="F534" s="92"/>
      <c r="G534" s="92"/>
      <c r="H534" s="119"/>
      <c r="I534" s="119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119"/>
      <c r="U534" s="119"/>
      <c r="V534" s="119"/>
      <c r="W534" s="119"/>
      <c r="X534" s="119"/>
      <c r="Y534" s="23"/>
      <c r="Z534" s="119"/>
      <c r="AA534" s="337"/>
      <c r="AB534" s="115"/>
      <c r="AC534" s="102"/>
      <c r="AD534" s="4"/>
      <c r="AE534" s="103"/>
      <c r="AF534" s="104"/>
      <c r="AG534" s="105"/>
      <c r="AH534" s="106"/>
      <c r="AI534" s="109"/>
      <c r="AJ534" s="111"/>
      <c r="AK534" s="338"/>
      <c r="AL534" s="339"/>
      <c r="AM534" s="340"/>
      <c r="AN534" s="101"/>
      <c r="AO534" s="445"/>
      <c r="AP534" s="101"/>
      <c r="AQ534" s="115"/>
      <c r="AR534" s="341"/>
      <c r="AS534" s="115"/>
      <c r="AT534" s="341"/>
      <c r="AU534" s="115"/>
      <c r="AV534" s="341"/>
      <c r="AW534" s="115"/>
      <c r="AX534" s="341"/>
      <c r="AY534" s="119"/>
      <c r="CC534" s="119"/>
    </row>
    <row r="535" ht="21.0" customHeight="1">
      <c r="A535" s="119"/>
      <c r="B535" s="90"/>
      <c r="C535" s="119"/>
      <c r="D535" s="332"/>
      <c r="E535" s="90"/>
      <c r="F535" s="92"/>
      <c r="G535" s="92"/>
      <c r="H535" s="119"/>
      <c r="I535" s="119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119"/>
      <c r="U535" s="119"/>
      <c r="V535" s="119"/>
      <c r="W535" s="119"/>
      <c r="X535" s="119"/>
      <c r="Y535" s="23"/>
      <c r="Z535" s="119"/>
      <c r="AA535" s="337"/>
      <c r="AB535" s="115"/>
      <c r="AC535" s="102"/>
      <c r="AD535" s="4"/>
      <c r="AE535" s="103"/>
      <c r="AF535" s="104"/>
      <c r="AG535" s="105"/>
      <c r="AH535" s="106"/>
      <c r="AI535" s="109"/>
      <c r="AJ535" s="111"/>
      <c r="AK535" s="338"/>
      <c r="AL535" s="339"/>
      <c r="AM535" s="340"/>
      <c r="AN535" s="101"/>
      <c r="AO535" s="445"/>
      <c r="AP535" s="101"/>
      <c r="AQ535" s="115"/>
      <c r="AR535" s="341"/>
      <c r="AS535" s="115"/>
      <c r="AT535" s="341"/>
      <c r="AU535" s="115"/>
      <c r="AV535" s="341"/>
      <c r="AW535" s="115"/>
      <c r="AX535" s="341"/>
      <c r="AY535" s="119"/>
      <c r="CC535" s="119"/>
    </row>
    <row r="536" ht="21.0" customHeight="1">
      <c r="A536" s="119"/>
      <c r="B536" s="90"/>
      <c r="C536" s="119"/>
      <c r="D536" s="332"/>
      <c r="E536" s="90"/>
      <c r="F536" s="92"/>
      <c r="G536" s="92"/>
      <c r="H536" s="119"/>
      <c r="I536" s="119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119"/>
      <c r="U536" s="119"/>
      <c r="V536" s="119"/>
      <c r="W536" s="119"/>
      <c r="X536" s="119"/>
      <c r="Y536" s="23"/>
      <c r="Z536" s="119"/>
      <c r="AA536" s="337"/>
      <c r="AB536" s="115"/>
      <c r="AC536" s="102"/>
      <c r="AD536" s="4"/>
      <c r="AE536" s="103"/>
      <c r="AF536" s="104"/>
      <c r="AG536" s="105"/>
      <c r="AH536" s="106"/>
      <c r="AI536" s="109"/>
      <c r="AJ536" s="111"/>
      <c r="AK536" s="338"/>
      <c r="AL536" s="339"/>
      <c r="AM536" s="340"/>
      <c r="AN536" s="101"/>
      <c r="AO536" s="445"/>
      <c r="AP536" s="101"/>
      <c r="AQ536" s="115"/>
      <c r="AR536" s="341"/>
      <c r="AS536" s="115"/>
      <c r="AT536" s="341"/>
      <c r="AU536" s="115"/>
      <c r="AV536" s="341"/>
      <c r="AW536" s="115"/>
      <c r="AX536" s="341"/>
      <c r="AY536" s="119"/>
      <c r="CC536" s="119"/>
    </row>
    <row r="537" ht="21.0" customHeight="1">
      <c r="A537" s="119"/>
      <c r="B537" s="90"/>
      <c r="C537" s="119"/>
      <c r="D537" s="332"/>
      <c r="E537" s="90"/>
      <c r="F537" s="92"/>
      <c r="G537" s="92"/>
      <c r="H537" s="119"/>
      <c r="I537" s="119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119"/>
      <c r="U537" s="119"/>
      <c r="V537" s="119"/>
      <c r="W537" s="119"/>
      <c r="X537" s="119"/>
      <c r="Y537" s="23"/>
      <c r="Z537" s="119"/>
      <c r="AA537" s="337"/>
      <c r="AB537" s="115"/>
      <c r="AC537" s="102"/>
      <c r="AD537" s="4"/>
      <c r="AE537" s="103"/>
      <c r="AF537" s="104"/>
      <c r="AG537" s="105"/>
      <c r="AH537" s="106"/>
      <c r="AI537" s="109"/>
      <c r="AJ537" s="111"/>
      <c r="AK537" s="338"/>
      <c r="AL537" s="339"/>
      <c r="AM537" s="340"/>
      <c r="AN537" s="101"/>
      <c r="AO537" s="445"/>
      <c r="AP537" s="101"/>
      <c r="AQ537" s="115"/>
      <c r="AR537" s="341"/>
      <c r="AS537" s="115"/>
      <c r="AT537" s="341"/>
      <c r="AU537" s="115"/>
      <c r="AV537" s="341"/>
      <c r="AW537" s="115"/>
      <c r="AX537" s="341"/>
      <c r="AY537" s="119"/>
      <c r="CC537" s="119"/>
    </row>
    <row r="538" ht="21.0" customHeight="1">
      <c r="A538" s="119"/>
      <c r="B538" s="90"/>
      <c r="C538" s="119"/>
      <c r="D538" s="332"/>
      <c r="E538" s="90"/>
      <c r="F538" s="92"/>
      <c r="G538" s="92"/>
      <c r="H538" s="119"/>
      <c r="I538" s="119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119"/>
      <c r="U538" s="119"/>
      <c r="V538" s="119"/>
      <c r="W538" s="119"/>
      <c r="X538" s="119"/>
      <c r="Y538" s="23"/>
      <c r="Z538" s="119"/>
      <c r="AA538" s="337"/>
      <c r="AB538" s="115"/>
      <c r="AC538" s="102"/>
      <c r="AD538" s="4"/>
      <c r="AE538" s="103"/>
      <c r="AF538" s="104"/>
      <c r="AG538" s="105"/>
      <c r="AH538" s="106"/>
      <c r="AI538" s="109"/>
      <c r="AJ538" s="111"/>
      <c r="AK538" s="338"/>
      <c r="AL538" s="339"/>
      <c r="AM538" s="340"/>
      <c r="AN538" s="101"/>
      <c r="AO538" s="445"/>
      <c r="AP538" s="101"/>
      <c r="AQ538" s="115"/>
      <c r="AR538" s="341"/>
      <c r="AS538" s="115"/>
      <c r="AT538" s="341"/>
      <c r="AU538" s="115"/>
      <c r="AV538" s="341"/>
      <c r="AW538" s="115"/>
      <c r="AX538" s="341"/>
      <c r="AY538" s="119"/>
      <c r="CC538" s="119"/>
    </row>
    <row r="539" ht="21.0" customHeight="1">
      <c r="A539" s="119"/>
      <c r="B539" s="90"/>
      <c r="C539" s="119"/>
      <c r="D539" s="332"/>
      <c r="E539" s="90"/>
      <c r="F539" s="92"/>
      <c r="G539" s="92"/>
      <c r="H539" s="119"/>
      <c r="I539" s="119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119"/>
      <c r="U539" s="119"/>
      <c r="V539" s="119"/>
      <c r="W539" s="119"/>
      <c r="X539" s="119"/>
      <c r="Y539" s="23"/>
      <c r="Z539" s="119"/>
      <c r="AA539" s="337"/>
      <c r="AB539" s="115"/>
      <c r="AC539" s="102"/>
      <c r="AD539" s="4"/>
      <c r="AE539" s="103"/>
      <c r="AF539" s="104"/>
      <c r="AG539" s="105"/>
      <c r="AH539" s="106"/>
      <c r="AI539" s="109"/>
      <c r="AJ539" s="111"/>
      <c r="AK539" s="338"/>
      <c r="AL539" s="339"/>
      <c r="AM539" s="340"/>
      <c r="AN539" s="101"/>
      <c r="AO539" s="445"/>
      <c r="AP539" s="101"/>
      <c r="AQ539" s="115"/>
      <c r="AR539" s="341"/>
      <c r="AS539" s="115"/>
      <c r="AT539" s="341"/>
      <c r="AU539" s="115"/>
      <c r="AV539" s="341"/>
      <c r="AW539" s="115"/>
      <c r="AX539" s="341"/>
      <c r="AY539" s="119"/>
      <c r="CC539" s="119"/>
    </row>
    <row r="540" ht="21.0" customHeight="1">
      <c r="A540" s="119"/>
      <c r="B540" s="90"/>
      <c r="C540" s="119"/>
      <c r="D540" s="332"/>
      <c r="E540" s="90"/>
      <c r="F540" s="92"/>
      <c r="G540" s="92"/>
      <c r="H540" s="119"/>
      <c r="I540" s="119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119"/>
      <c r="U540" s="119"/>
      <c r="V540" s="119"/>
      <c r="W540" s="119"/>
      <c r="X540" s="119"/>
      <c r="Y540" s="23"/>
      <c r="Z540" s="119"/>
      <c r="AA540" s="337"/>
      <c r="AB540" s="115"/>
      <c r="AC540" s="102"/>
      <c r="AD540" s="4"/>
      <c r="AE540" s="103"/>
      <c r="AF540" s="104"/>
      <c r="AG540" s="105"/>
      <c r="AH540" s="106"/>
      <c r="AI540" s="109"/>
      <c r="AJ540" s="111"/>
      <c r="AK540" s="338"/>
      <c r="AL540" s="339"/>
      <c r="AM540" s="340"/>
      <c r="AN540" s="101"/>
      <c r="AO540" s="445"/>
      <c r="AP540" s="101"/>
      <c r="AQ540" s="115"/>
      <c r="AR540" s="341"/>
      <c r="AS540" s="115"/>
      <c r="AT540" s="341"/>
      <c r="AU540" s="115"/>
      <c r="AV540" s="341"/>
      <c r="AW540" s="115"/>
      <c r="AX540" s="341"/>
      <c r="AY540" s="119"/>
      <c r="CC540" s="119"/>
    </row>
    <row r="541" ht="21.0" customHeight="1">
      <c r="A541" s="119"/>
      <c r="B541" s="90"/>
      <c r="C541" s="119"/>
      <c r="D541" s="332"/>
      <c r="E541" s="90"/>
      <c r="F541" s="92"/>
      <c r="G541" s="92"/>
      <c r="H541" s="119"/>
      <c r="I541" s="119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119"/>
      <c r="U541" s="119"/>
      <c r="V541" s="119"/>
      <c r="W541" s="119"/>
      <c r="X541" s="119"/>
      <c r="Y541" s="23"/>
      <c r="Z541" s="119"/>
      <c r="AA541" s="337"/>
      <c r="AB541" s="115"/>
      <c r="AC541" s="102"/>
      <c r="AD541" s="4"/>
      <c r="AE541" s="103"/>
      <c r="AF541" s="104"/>
      <c r="AG541" s="105"/>
      <c r="AH541" s="106"/>
      <c r="AI541" s="109"/>
      <c r="AJ541" s="111"/>
      <c r="AK541" s="338"/>
      <c r="AL541" s="339"/>
      <c r="AM541" s="340"/>
      <c r="AN541" s="101"/>
      <c r="AO541" s="445"/>
      <c r="AP541" s="101"/>
      <c r="AQ541" s="115"/>
      <c r="AR541" s="341"/>
      <c r="AS541" s="115"/>
      <c r="AT541" s="341"/>
      <c r="AU541" s="115"/>
      <c r="AV541" s="341"/>
      <c r="AW541" s="115"/>
      <c r="AX541" s="341"/>
      <c r="AY541" s="119"/>
      <c r="CC541" s="119"/>
    </row>
    <row r="542" ht="21.0" customHeight="1">
      <c r="A542" s="119"/>
      <c r="B542" s="90"/>
      <c r="C542" s="119"/>
      <c r="D542" s="332"/>
      <c r="E542" s="90"/>
      <c r="F542" s="92"/>
      <c r="G542" s="92"/>
      <c r="H542" s="119"/>
      <c r="I542" s="119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119"/>
      <c r="U542" s="119"/>
      <c r="V542" s="119"/>
      <c r="W542" s="119"/>
      <c r="X542" s="119"/>
      <c r="Y542" s="23"/>
      <c r="Z542" s="119"/>
      <c r="AA542" s="337"/>
      <c r="AB542" s="115"/>
      <c r="AC542" s="102"/>
      <c r="AD542" s="4"/>
      <c r="AE542" s="103"/>
      <c r="AF542" s="104"/>
      <c r="AG542" s="105"/>
      <c r="AH542" s="106"/>
      <c r="AI542" s="109"/>
      <c r="AJ542" s="111"/>
      <c r="AK542" s="338"/>
      <c r="AL542" s="339"/>
      <c r="AM542" s="340"/>
      <c r="AN542" s="101"/>
      <c r="AO542" s="445"/>
      <c r="AP542" s="101"/>
      <c r="AQ542" s="115"/>
      <c r="AR542" s="341"/>
      <c r="AS542" s="115"/>
      <c r="AT542" s="341"/>
      <c r="AU542" s="115"/>
      <c r="AV542" s="341"/>
      <c r="AW542" s="115"/>
      <c r="AX542" s="341"/>
      <c r="AY542" s="119"/>
      <c r="CC542" s="119"/>
    </row>
    <row r="543" ht="21.0" customHeight="1">
      <c r="A543" s="119"/>
      <c r="B543" s="90"/>
      <c r="C543" s="119"/>
      <c r="D543" s="332"/>
      <c r="E543" s="90"/>
      <c r="F543" s="92"/>
      <c r="G543" s="92"/>
      <c r="H543" s="119"/>
      <c r="I543" s="119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119"/>
      <c r="U543" s="119"/>
      <c r="V543" s="119"/>
      <c r="W543" s="119"/>
      <c r="X543" s="119"/>
      <c r="Y543" s="23"/>
      <c r="Z543" s="119"/>
      <c r="AA543" s="337"/>
      <c r="AB543" s="115"/>
      <c r="AC543" s="102"/>
      <c r="AD543" s="4"/>
      <c r="AE543" s="103"/>
      <c r="AF543" s="104"/>
      <c r="AG543" s="105"/>
      <c r="AH543" s="106"/>
      <c r="AI543" s="109"/>
      <c r="AJ543" s="111"/>
      <c r="AK543" s="338"/>
      <c r="AL543" s="339"/>
      <c r="AM543" s="340"/>
      <c r="AN543" s="101"/>
      <c r="AO543" s="445"/>
      <c r="AP543" s="101"/>
      <c r="AQ543" s="115"/>
      <c r="AR543" s="341"/>
      <c r="AS543" s="115"/>
      <c r="AT543" s="341"/>
      <c r="AU543" s="115"/>
      <c r="AV543" s="341"/>
      <c r="AW543" s="115"/>
      <c r="AX543" s="341"/>
      <c r="AY543" s="119"/>
      <c r="CC543" s="119"/>
    </row>
    <row r="544" ht="21.0" customHeight="1">
      <c r="A544" s="119"/>
      <c r="B544" s="90"/>
      <c r="C544" s="119"/>
      <c r="D544" s="332"/>
      <c r="E544" s="90"/>
      <c r="F544" s="92"/>
      <c r="G544" s="92"/>
      <c r="H544" s="119"/>
      <c r="I544" s="119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119"/>
      <c r="U544" s="119"/>
      <c r="V544" s="119"/>
      <c r="W544" s="119"/>
      <c r="X544" s="119"/>
      <c r="Y544" s="23"/>
      <c r="Z544" s="119"/>
      <c r="AA544" s="337"/>
      <c r="AB544" s="115"/>
      <c r="AC544" s="102"/>
      <c r="AD544" s="4"/>
      <c r="AE544" s="103"/>
      <c r="AF544" s="104"/>
      <c r="AG544" s="105"/>
      <c r="AH544" s="106"/>
      <c r="AI544" s="109"/>
      <c r="AJ544" s="111"/>
      <c r="AK544" s="338"/>
      <c r="AL544" s="339"/>
      <c r="AM544" s="340"/>
      <c r="AN544" s="101"/>
      <c r="AO544" s="445"/>
      <c r="AP544" s="101"/>
      <c r="AQ544" s="115"/>
      <c r="AR544" s="341"/>
      <c r="AS544" s="115"/>
      <c r="AT544" s="341"/>
      <c r="AU544" s="115"/>
      <c r="AV544" s="341"/>
      <c r="AW544" s="115"/>
      <c r="AX544" s="341"/>
      <c r="AY544" s="119"/>
      <c r="CC544" s="119"/>
    </row>
    <row r="545" ht="21.0" customHeight="1">
      <c r="A545" s="119"/>
      <c r="B545" s="90"/>
      <c r="C545" s="119"/>
      <c r="D545" s="332"/>
      <c r="E545" s="90"/>
      <c r="F545" s="92"/>
      <c r="G545" s="92"/>
      <c r="H545" s="119"/>
      <c r="I545" s="119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119"/>
      <c r="U545" s="119"/>
      <c r="V545" s="119"/>
      <c r="W545" s="119"/>
      <c r="X545" s="119"/>
      <c r="Y545" s="23"/>
      <c r="Z545" s="119"/>
      <c r="AA545" s="337"/>
      <c r="AB545" s="115"/>
      <c r="AC545" s="102"/>
      <c r="AD545" s="4"/>
      <c r="AE545" s="103"/>
      <c r="AF545" s="104"/>
      <c r="AG545" s="105"/>
      <c r="AH545" s="106"/>
      <c r="AI545" s="109"/>
      <c r="AJ545" s="111"/>
      <c r="AK545" s="338"/>
      <c r="AL545" s="339"/>
      <c r="AM545" s="340"/>
      <c r="AN545" s="101"/>
      <c r="AO545" s="445"/>
      <c r="AP545" s="101"/>
      <c r="AQ545" s="115"/>
      <c r="AR545" s="341"/>
      <c r="AS545" s="115"/>
      <c r="AT545" s="341"/>
      <c r="AU545" s="115"/>
      <c r="AV545" s="341"/>
      <c r="AW545" s="115"/>
      <c r="AX545" s="341"/>
      <c r="AY545" s="119"/>
      <c r="CC545" s="119"/>
    </row>
    <row r="546" ht="21.0" customHeight="1">
      <c r="A546" s="119"/>
      <c r="B546" s="90"/>
      <c r="C546" s="119"/>
      <c r="D546" s="332"/>
      <c r="E546" s="90"/>
      <c r="F546" s="92"/>
      <c r="G546" s="92"/>
      <c r="H546" s="119"/>
      <c r="I546" s="119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119"/>
      <c r="U546" s="119"/>
      <c r="V546" s="119"/>
      <c r="W546" s="119"/>
      <c r="X546" s="119"/>
      <c r="Y546" s="23"/>
      <c r="Z546" s="119"/>
      <c r="AA546" s="337"/>
      <c r="AB546" s="115"/>
      <c r="AC546" s="102"/>
      <c r="AD546" s="4"/>
      <c r="AE546" s="103"/>
      <c r="AF546" s="104"/>
      <c r="AG546" s="105"/>
      <c r="AH546" s="106"/>
      <c r="AI546" s="109"/>
      <c r="AJ546" s="111"/>
      <c r="AK546" s="338"/>
      <c r="AL546" s="339"/>
      <c r="AM546" s="340"/>
      <c r="AN546" s="101"/>
      <c r="AO546" s="445"/>
      <c r="AP546" s="101"/>
      <c r="AQ546" s="115"/>
      <c r="AR546" s="341"/>
      <c r="AS546" s="115"/>
      <c r="AT546" s="341"/>
      <c r="AU546" s="115"/>
      <c r="AV546" s="341"/>
      <c r="AW546" s="115"/>
      <c r="AX546" s="341"/>
      <c r="AY546" s="119"/>
      <c r="CC546" s="119"/>
    </row>
    <row r="547" ht="21.0" customHeight="1">
      <c r="A547" s="119"/>
      <c r="B547" s="90"/>
      <c r="C547" s="119"/>
      <c r="D547" s="332"/>
      <c r="E547" s="90"/>
      <c r="F547" s="92"/>
      <c r="G547" s="92"/>
      <c r="H547" s="119"/>
      <c r="I547" s="119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119"/>
      <c r="U547" s="119"/>
      <c r="V547" s="119"/>
      <c r="W547" s="119"/>
      <c r="X547" s="119"/>
      <c r="Y547" s="23"/>
      <c r="Z547" s="119"/>
      <c r="AA547" s="337"/>
      <c r="AB547" s="115"/>
      <c r="AC547" s="102"/>
      <c r="AD547" s="4"/>
      <c r="AE547" s="103"/>
      <c r="AF547" s="104"/>
      <c r="AG547" s="105"/>
      <c r="AH547" s="106"/>
      <c r="AI547" s="109"/>
      <c r="AJ547" s="111"/>
      <c r="AK547" s="338"/>
      <c r="AL547" s="339"/>
      <c r="AM547" s="340"/>
      <c r="AN547" s="101"/>
      <c r="AO547" s="445"/>
      <c r="AP547" s="101"/>
      <c r="AQ547" s="115"/>
      <c r="AR547" s="341"/>
      <c r="AS547" s="115"/>
      <c r="AT547" s="341"/>
      <c r="AU547" s="115"/>
      <c r="AV547" s="341"/>
      <c r="AW547" s="115"/>
      <c r="AX547" s="341"/>
      <c r="AY547" s="119"/>
      <c r="CC547" s="119"/>
    </row>
    <row r="548" ht="21.0" customHeight="1">
      <c r="A548" s="119"/>
      <c r="B548" s="90"/>
      <c r="C548" s="119"/>
      <c r="D548" s="332"/>
      <c r="E548" s="90"/>
      <c r="F548" s="92"/>
      <c r="G548" s="92"/>
      <c r="H548" s="119"/>
      <c r="I548" s="119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119"/>
      <c r="U548" s="119"/>
      <c r="V548" s="119"/>
      <c r="W548" s="119"/>
      <c r="X548" s="119"/>
      <c r="Y548" s="23"/>
      <c r="Z548" s="119"/>
      <c r="AA548" s="337"/>
      <c r="AB548" s="115"/>
      <c r="AC548" s="102"/>
      <c r="AD548" s="4"/>
      <c r="AE548" s="103"/>
      <c r="AF548" s="104"/>
      <c r="AG548" s="105"/>
      <c r="AH548" s="106"/>
      <c r="AI548" s="109"/>
      <c r="AJ548" s="111"/>
      <c r="AK548" s="338"/>
      <c r="AL548" s="339"/>
      <c r="AM548" s="340"/>
      <c r="AN548" s="101"/>
      <c r="AO548" s="445"/>
      <c r="AP548" s="101"/>
      <c r="AQ548" s="115"/>
      <c r="AR548" s="341"/>
      <c r="AS548" s="115"/>
      <c r="AT548" s="341"/>
      <c r="AU548" s="115"/>
      <c r="AV548" s="341"/>
      <c r="AW548" s="115"/>
      <c r="AX548" s="341"/>
      <c r="AY548" s="119"/>
      <c r="CC548" s="119"/>
    </row>
    <row r="549" ht="21.0" customHeight="1">
      <c r="A549" s="119"/>
      <c r="B549" s="90"/>
      <c r="C549" s="119"/>
      <c r="D549" s="332"/>
      <c r="E549" s="90"/>
      <c r="F549" s="92"/>
      <c r="G549" s="92"/>
      <c r="H549" s="119"/>
      <c r="I549" s="119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119"/>
      <c r="U549" s="119"/>
      <c r="V549" s="119"/>
      <c r="W549" s="119"/>
      <c r="X549" s="119"/>
      <c r="Y549" s="23"/>
      <c r="Z549" s="119"/>
      <c r="AA549" s="337"/>
      <c r="AB549" s="115"/>
      <c r="AC549" s="102"/>
      <c r="AD549" s="4"/>
      <c r="AE549" s="103"/>
      <c r="AF549" s="104"/>
      <c r="AG549" s="105"/>
      <c r="AH549" s="106"/>
      <c r="AI549" s="109"/>
      <c r="AJ549" s="111"/>
      <c r="AK549" s="338"/>
      <c r="AL549" s="339"/>
      <c r="AM549" s="340"/>
      <c r="AN549" s="101"/>
      <c r="AO549" s="445"/>
      <c r="AP549" s="101"/>
      <c r="AQ549" s="115"/>
      <c r="AR549" s="341"/>
      <c r="AS549" s="115"/>
      <c r="AT549" s="341"/>
      <c r="AU549" s="115"/>
      <c r="AV549" s="341"/>
      <c r="AW549" s="115"/>
      <c r="AX549" s="341"/>
      <c r="AY549" s="119"/>
      <c r="CC549" s="119"/>
    </row>
    <row r="550" ht="21.0" customHeight="1">
      <c r="A550" s="119"/>
      <c r="B550" s="90"/>
      <c r="C550" s="119"/>
      <c r="D550" s="332"/>
      <c r="E550" s="90"/>
      <c r="F550" s="92"/>
      <c r="G550" s="92"/>
      <c r="H550" s="119"/>
      <c r="I550" s="119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119"/>
      <c r="U550" s="119"/>
      <c r="V550" s="119"/>
      <c r="W550" s="119"/>
      <c r="X550" s="119"/>
      <c r="Y550" s="23"/>
      <c r="Z550" s="119"/>
      <c r="AA550" s="337"/>
      <c r="AB550" s="115"/>
      <c r="AC550" s="102"/>
      <c r="AD550" s="4"/>
      <c r="AE550" s="103"/>
      <c r="AF550" s="104"/>
      <c r="AG550" s="105"/>
      <c r="AH550" s="106"/>
      <c r="AI550" s="109"/>
      <c r="AJ550" s="111"/>
      <c r="AK550" s="338"/>
      <c r="AL550" s="339"/>
      <c r="AM550" s="340"/>
      <c r="AN550" s="101"/>
      <c r="AO550" s="445"/>
      <c r="AP550" s="101"/>
      <c r="AQ550" s="115"/>
      <c r="AR550" s="341"/>
      <c r="AS550" s="115"/>
      <c r="AT550" s="341"/>
      <c r="AU550" s="115"/>
      <c r="AV550" s="341"/>
      <c r="AW550" s="115"/>
      <c r="AX550" s="341"/>
      <c r="AY550" s="119"/>
      <c r="CC550" s="119"/>
    </row>
    <row r="551" ht="21.0" customHeight="1">
      <c r="A551" s="119"/>
      <c r="B551" s="90"/>
      <c r="C551" s="119"/>
      <c r="D551" s="332"/>
      <c r="E551" s="90"/>
      <c r="F551" s="92"/>
      <c r="G551" s="92"/>
      <c r="H551" s="119"/>
      <c r="I551" s="119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119"/>
      <c r="U551" s="119"/>
      <c r="V551" s="119"/>
      <c r="W551" s="119"/>
      <c r="X551" s="119"/>
      <c r="Y551" s="23"/>
      <c r="Z551" s="119"/>
      <c r="AA551" s="337"/>
      <c r="AB551" s="115"/>
      <c r="AC551" s="102"/>
      <c r="AD551" s="4"/>
      <c r="AE551" s="103"/>
      <c r="AF551" s="104"/>
      <c r="AG551" s="105"/>
      <c r="AH551" s="106"/>
      <c r="AI551" s="109"/>
      <c r="AJ551" s="111"/>
      <c r="AK551" s="338"/>
      <c r="AL551" s="339"/>
      <c r="AM551" s="340"/>
      <c r="AN551" s="101"/>
      <c r="AO551" s="445"/>
      <c r="AP551" s="101"/>
      <c r="AQ551" s="115"/>
      <c r="AR551" s="341"/>
      <c r="AS551" s="115"/>
      <c r="AT551" s="341"/>
      <c r="AU551" s="115"/>
      <c r="AV551" s="341"/>
      <c r="AW551" s="115"/>
      <c r="AX551" s="341"/>
      <c r="AY551" s="119"/>
      <c r="CC551" s="119"/>
    </row>
    <row r="552" ht="21.0" customHeight="1">
      <c r="A552" s="119"/>
      <c r="B552" s="90"/>
      <c r="C552" s="119"/>
      <c r="D552" s="332"/>
      <c r="E552" s="90"/>
      <c r="F552" s="92"/>
      <c r="G552" s="92"/>
      <c r="H552" s="119"/>
      <c r="I552" s="119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119"/>
      <c r="U552" s="119"/>
      <c r="V552" s="119"/>
      <c r="W552" s="119"/>
      <c r="X552" s="119"/>
      <c r="Y552" s="23"/>
      <c r="Z552" s="119"/>
      <c r="AA552" s="337"/>
      <c r="AB552" s="115"/>
      <c r="AC552" s="102"/>
      <c r="AD552" s="4"/>
      <c r="AE552" s="103"/>
      <c r="AF552" s="104"/>
      <c r="AG552" s="105"/>
      <c r="AH552" s="106"/>
      <c r="AI552" s="109"/>
      <c r="AJ552" s="111"/>
      <c r="AK552" s="338"/>
      <c r="AL552" s="339"/>
      <c r="AM552" s="340"/>
      <c r="AN552" s="101"/>
      <c r="AO552" s="445"/>
      <c r="AP552" s="101"/>
      <c r="AQ552" s="115"/>
      <c r="AR552" s="341"/>
      <c r="AS552" s="115"/>
      <c r="AT552" s="341"/>
      <c r="AU552" s="115"/>
      <c r="AV552" s="341"/>
      <c r="AW552" s="115"/>
      <c r="AX552" s="341"/>
      <c r="AY552" s="119"/>
      <c r="CC552" s="119"/>
    </row>
    <row r="553" ht="21.0" customHeight="1">
      <c r="A553" s="119"/>
      <c r="B553" s="90"/>
      <c r="C553" s="119"/>
      <c r="D553" s="332"/>
      <c r="E553" s="90"/>
      <c r="F553" s="92"/>
      <c r="G553" s="92"/>
      <c r="H553" s="119"/>
      <c r="I553" s="119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119"/>
      <c r="U553" s="119"/>
      <c r="V553" s="119"/>
      <c r="W553" s="119"/>
      <c r="X553" s="119"/>
      <c r="Y553" s="23"/>
      <c r="Z553" s="119"/>
      <c r="AA553" s="337"/>
      <c r="AB553" s="115"/>
      <c r="AC553" s="102"/>
      <c r="AD553" s="4"/>
      <c r="AE553" s="103"/>
      <c r="AF553" s="104"/>
      <c r="AG553" s="105"/>
      <c r="AH553" s="106"/>
      <c r="AI553" s="109"/>
      <c r="AJ553" s="111"/>
      <c r="AK553" s="338"/>
      <c r="AL553" s="339"/>
      <c r="AM553" s="340"/>
      <c r="AN553" s="101"/>
      <c r="AO553" s="445"/>
      <c r="AP553" s="101"/>
      <c r="AQ553" s="115"/>
      <c r="AR553" s="341"/>
      <c r="AS553" s="115"/>
      <c r="AT553" s="341"/>
      <c r="AU553" s="115"/>
      <c r="AV553" s="341"/>
      <c r="AW553" s="115"/>
      <c r="AX553" s="341"/>
      <c r="AY553" s="119"/>
      <c r="CC553" s="119"/>
    </row>
    <row r="554" ht="21.0" customHeight="1">
      <c r="A554" s="119"/>
      <c r="B554" s="90"/>
      <c r="C554" s="119"/>
      <c r="D554" s="332"/>
      <c r="E554" s="90"/>
      <c r="F554" s="92"/>
      <c r="G554" s="92"/>
      <c r="H554" s="119"/>
      <c r="I554" s="119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119"/>
      <c r="U554" s="119"/>
      <c r="V554" s="119"/>
      <c r="W554" s="119"/>
      <c r="X554" s="119"/>
      <c r="Y554" s="23"/>
      <c r="Z554" s="119"/>
      <c r="AA554" s="337"/>
      <c r="AB554" s="115"/>
      <c r="AC554" s="102"/>
      <c r="AD554" s="4"/>
      <c r="AE554" s="103"/>
      <c r="AF554" s="104"/>
      <c r="AG554" s="105"/>
      <c r="AH554" s="106"/>
      <c r="AI554" s="109"/>
      <c r="AJ554" s="111"/>
      <c r="AK554" s="338"/>
      <c r="AL554" s="339"/>
      <c r="AM554" s="340"/>
      <c r="AN554" s="101"/>
      <c r="AO554" s="445"/>
      <c r="AP554" s="101"/>
      <c r="AQ554" s="115"/>
      <c r="AR554" s="341"/>
      <c r="AS554" s="115"/>
      <c r="AT554" s="341"/>
      <c r="AU554" s="115"/>
      <c r="AV554" s="341"/>
      <c r="AW554" s="115"/>
      <c r="AX554" s="341"/>
      <c r="AY554" s="119"/>
      <c r="CC554" s="119"/>
    </row>
    <row r="555" ht="21.0" customHeight="1">
      <c r="A555" s="119"/>
      <c r="B555" s="90"/>
      <c r="C555" s="119"/>
      <c r="D555" s="332"/>
      <c r="E555" s="90"/>
      <c r="F555" s="92"/>
      <c r="G555" s="92"/>
      <c r="H555" s="119"/>
      <c r="I555" s="119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119"/>
      <c r="U555" s="119"/>
      <c r="V555" s="119"/>
      <c r="W555" s="119"/>
      <c r="X555" s="119"/>
      <c r="Y555" s="23"/>
      <c r="Z555" s="119"/>
      <c r="AA555" s="337"/>
      <c r="AB555" s="115"/>
      <c r="AC555" s="102"/>
      <c r="AD555" s="4"/>
      <c r="AE555" s="103"/>
      <c r="AF555" s="104"/>
      <c r="AG555" s="105"/>
      <c r="AH555" s="106"/>
      <c r="AI555" s="109"/>
      <c r="AJ555" s="111"/>
      <c r="AK555" s="338"/>
      <c r="AL555" s="339"/>
      <c r="AM555" s="340"/>
      <c r="AN555" s="101"/>
      <c r="AO555" s="445"/>
      <c r="AP555" s="101"/>
      <c r="AQ555" s="115"/>
      <c r="AR555" s="341"/>
      <c r="AS555" s="115"/>
      <c r="AT555" s="341"/>
      <c r="AU555" s="115"/>
      <c r="AV555" s="341"/>
      <c r="AW555" s="115"/>
      <c r="AX555" s="341"/>
      <c r="AY555" s="119"/>
      <c r="CC555" s="119"/>
    </row>
    <row r="556" ht="21.0" customHeight="1">
      <c r="A556" s="119"/>
      <c r="B556" s="90"/>
      <c r="C556" s="119"/>
      <c r="D556" s="332"/>
      <c r="E556" s="90"/>
      <c r="F556" s="92"/>
      <c r="G556" s="92"/>
      <c r="H556" s="119"/>
      <c r="I556" s="119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119"/>
      <c r="U556" s="119"/>
      <c r="V556" s="119"/>
      <c r="W556" s="119"/>
      <c r="X556" s="119"/>
      <c r="Y556" s="23"/>
      <c r="Z556" s="119"/>
      <c r="AA556" s="337"/>
      <c r="AB556" s="115"/>
      <c r="AC556" s="102"/>
      <c r="AD556" s="4"/>
      <c r="AE556" s="103"/>
      <c r="AF556" s="104"/>
      <c r="AG556" s="105"/>
      <c r="AH556" s="106"/>
      <c r="AI556" s="109"/>
      <c r="AJ556" s="111"/>
      <c r="AK556" s="338"/>
      <c r="AL556" s="339"/>
      <c r="AM556" s="340"/>
      <c r="AN556" s="101"/>
      <c r="AO556" s="445"/>
      <c r="AP556" s="101"/>
      <c r="AQ556" s="115"/>
      <c r="AR556" s="341"/>
      <c r="AS556" s="115"/>
      <c r="AT556" s="341"/>
      <c r="AU556" s="115"/>
      <c r="AV556" s="341"/>
      <c r="AW556" s="115"/>
      <c r="AX556" s="341"/>
      <c r="AY556" s="119"/>
      <c r="CC556" s="119"/>
    </row>
    <row r="557" ht="21.0" customHeight="1">
      <c r="A557" s="119"/>
      <c r="B557" s="90"/>
      <c r="C557" s="119"/>
      <c r="D557" s="332"/>
      <c r="E557" s="90"/>
      <c r="F557" s="92"/>
      <c r="G557" s="92"/>
      <c r="H557" s="119"/>
      <c r="I557" s="119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119"/>
      <c r="U557" s="119"/>
      <c r="V557" s="119"/>
      <c r="W557" s="119"/>
      <c r="X557" s="119"/>
      <c r="Y557" s="23"/>
      <c r="Z557" s="119"/>
      <c r="AA557" s="337"/>
      <c r="AB557" s="115"/>
      <c r="AC557" s="102"/>
      <c r="AD557" s="4"/>
      <c r="AE557" s="103"/>
      <c r="AF557" s="104"/>
      <c r="AG557" s="105"/>
      <c r="AH557" s="106"/>
      <c r="AI557" s="109"/>
      <c r="AJ557" s="111"/>
      <c r="AK557" s="338"/>
      <c r="AL557" s="339"/>
      <c r="AM557" s="340"/>
      <c r="AN557" s="101"/>
      <c r="AO557" s="445"/>
      <c r="AP557" s="101"/>
      <c r="AQ557" s="115"/>
      <c r="AR557" s="341"/>
      <c r="AS557" s="115"/>
      <c r="AT557" s="341"/>
      <c r="AU557" s="115"/>
      <c r="AV557" s="341"/>
      <c r="AW557" s="115"/>
      <c r="AX557" s="341"/>
      <c r="AY557" s="119"/>
      <c r="CC557" s="119"/>
    </row>
    <row r="558" ht="21.0" customHeight="1">
      <c r="A558" s="119"/>
      <c r="B558" s="90"/>
      <c r="C558" s="119"/>
      <c r="D558" s="332"/>
      <c r="E558" s="90"/>
      <c r="F558" s="92"/>
      <c r="G558" s="92"/>
      <c r="H558" s="119"/>
      <c r="I558" s="119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119"/>
      <c r="U558" s="119"/>
      <c r="V558" s="119"/>
      <c r="W558" s="119"/>
      <c r="X558" s="119"/>
      <c r="Y558" s="23"/>
      <c r="Z558" s="119"/>
      <c r="AA558" s="337"/>
      <c r="AB558" s="115"/>
      <c r="AC558" s="102"/>
      <c r="AD558" s="4"/>
      <c r="AE558" s="103"/>
      <c r="AF558" s="104"/>
      <c r="AG558" s="105"/>
      <c r="AH558" s="106"/>
      <c r="AI558" s="109"/>
      <c r="AJ558" s="111"/>
      <c r="AK558" s="338"/>
      <c r="AL558" s="339"/>
      <c r="AM558" s="340"/>
      <c r="AN558" s="101"/>
      <c r="AO558" s="445"/>
      <c r="AP558" s="101"/>
      <c r="AQ558" s="115"/>
      <c r="AR558" s="341"/>
      <c r="AS558" s="115"/>
      <c r="AT558" s="341"/>
      <c r="AU558" s="115"/>
      <c r="AV558" s="341"/>
      <c r="AW558" s="115"/>
      <c r="AX558" s="341"/>
      <c r="AY558" s="119"/>
      <c r="CC558" s="119"/>
    </row>
    <row r="559" ht="21.0" customHeight="1">
      <c r="A559" s="119"/>
      <c r="B559" s="90"/>
      <c r="C559" s="119"/>
      <c r="D559" s="332"/>
      <c r="E559" s="90"/>
      <c r="F559" s="92"/>
      <c r="G559" s="92"/>
      <c r="H559" s="119"/>
      <c r="I559" s="119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119"/>
      <c r="U559" s="119"/>
      <c r="V559" s="119"/>
      <c r="W559" s="119"/>
      <c r="X559" s="119"/>
      <c r="Y559" s="23"/>
      <c r="Z559" s="119"/>
      <c r="AA559" s="337"/>
      <c r="AB559" s="115"/>
      <c r="AC559" s="102"/>
      <c r="AD559" s="4"/>
      <c r="AE559" s="103"/>
      <c r="AF559" s="104"/>
      <c r="AG559" s="105"/>
      <c r="AH559" s="106"/>
      <c r="AI559" s="109"/>
      <c r="AJ559" s="111"/>
      <c r="AK559" s="338"/>
      <c r="AL559" s="339"/>
      <c r="AM559" s="340"/>
      <c r="AN559" s="101"/>
      <c r="AO559" s="445"/>
      <c r="AP559" s="101"/>
      <c r="AQ559" s="115"/>
      <c r="AR559" s="341"/>
      <c r="AS559" s="115"/>
      <c r="AT559" s="341"/>
      <c r="AU559" s="115"/>
      <c r="AV559" s="341"/>
      <c r="AW559" s="115"/>
      <c r="AX559" s="341"/>
      <c r="AY559" s="119"/>
      <c r="CC559" s="119"/>
    </row>
    <row r="560" ht="21.0" customHeight="1">
      <c r="A560" s="119"/>
      <c r="B560" s="90"/>
      <c r="C560" s="119"/>
      <c r="D560" s="332"/>
      <c r="E560" s="90"/>
      <c r="F560" s="92"/>
      <c r="G560" s="92"/>
      <c r="H560" s="119"/>
      <c r="I560" s="119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119"/>
      <c r="U560" s="119"/>
      <c r="V560" s="119"/>
      <c r="W560" s="119"/>
      <c r="X560" s="119"/>
      <c r="Y560" s="23"/>
      <c r="Z560" s="119"/>
      <c r="AA560" s="337"/>
      <c r="AB560" s="115"/>
      <c r="AC560" s="102"/>
      <c r="AD560" s="4"/>
      <c r="AE560" s="103"/>
      <c r="AF560" s="104"/>
      <c r="AG560" s="105"/>
      <c r="AH560" s="106"/>
      <c r="AI560" s="109"/>
      <c r="AJ560" s="111"/>
      <c r="AK560" s="338"/>
      <c r="AL560" s="339"/>
      <c r="AM560" s="340"/>
      <c r="AN560" s="101"/>
      <c r="AO560" s="445"/>
      <c r="AP560" s="101"/>
      <c r="AQ560" s="115"/>
      <c r="AR560" s="341"/>
      <c r="AS560" s="115"/>
      <c r="AT560" s="341"/>
      <c r="AU560" s="115"/>
      <c r="AV560" s="341"/>
      <c r="AW560" s="115"/>
      <c r="AX560" s="341"/>
      <c r="AY560" s="119"/>
      <c r="CC560" s="119"/>
    </row>
    <row r="561" ht="21.0" customHeight="1">
      <c r="A561" s="119"/>
      <c r="B561" s="90"/>
      <c r="C561" s="119"/>
      <c r="D561" s="332"/>
      <c r="E561" s="90"/>
      <c r="F561" s="92"/>
      <c r="G561" s="92"/>
      <c r="H561" s="119"/>
      <c r="I561" s="119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119"/>
      <c r="U561" s="119"/>
      <c r="V561" s="119"/>
      <c r="W561" s="119"/>
      <c r="X561" s="119"/>
      <c r="Y561" s="23"/>
      <c r="Z561" s="119"/>
      <c r="AA561" s="337"/>
      <c r="AB561" s="115"/>
      <c r="AC561" s="102"/>
      <c r="AD561" s="4"/>
      <c r="AE561" s="103"/>
      <c r="AF561" s="104"/>
      <c r="AG561" s="105"/>
      <c r="AH561" s="106"/>
      <c r="AI561" s="109"/>
      <c r="AJ561" s="111"/>
      <c r="AK561" s="338"/>
      <c r="AL561" s="339"/>
      <c r="AM561" s="340"/>
      <c r="AN561" s="101"/>
      <c r="AO561" s="445"/>
      <c r="AP561" s="101"/>
      <c r="AQ561" s="115"/>
      <c r="AR561" s="341"/>
      <c r="AS561" s="115"/>
      <c r="AT561" s="341"/>
      <c r="AU561" s="115"/>
      <c r="AV561" s="341"/>
      <c r="AW561" s="115"/>
      <c r="AX561" s="341"/>
      <c r="AY561" s="119"/>
      <c r="CC561" s="119"/>
    </row>
    <row r="562" ht="21.0" customHeight="1">
      <c r="A562" s="119"/>
      <c r="B562" s="90"/>
      <c r="C562" s="119"/>
      <c r="D562" s="332"/>
      <c r="E562" s="90"/>
      <c r="F562" s="92"/>
      <c r="G562" s="92"/>
      <c r="H562" s="119"/>
      <c r="I562" s="119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119"/>
      <c r="U562" s="119"/>
      <c r="V562" s="119"/>
      <c r="W562" s="119"/>
      <c r="X562" s="119"/>
      <c r="Y562" s="23"/>
      <c r="Z562" s="119"/>
      <c r="AA562" s="337"/>
      <c r="AB562" s="115"/>
      <c r="AC562" s="102"/>
      <c r="AD562" s="4"/>
      <c r="AE562" s="103"/>
      <c r="AF562" s="104"/>
      <c r="AG562" s="105"/>
      <c r="AH562" s="106"/>
      <c r="AI562" s="109"/>
      <c r="AJ562" s="111"/>
      <c r="AK562" s="338"/>
      <c r="AL562" s="339"/>
      <c r="AM562" s="340"/>
      <c r="AN562" s="101"/>
      <c r="AO562" s="445"/>
      <c r="AP562" s="101"/>
      <c r="AQ562" s="115"/>
      <c r="AR562" s="341"/>
      <c r="AS562" s="115"/>
      <c r="AT562" s="341"/>
      <c r="AU562" s="115"/>
      <c r="AV562" s="341"/>
      <c r="AW562" s="115"/>
      <c r="AX562" s="341"/>
      <c r="AY562" s="119"/>
      <c r="CC562" s="119"/>
    </row>
    <row r="563" ht="21.0" customHeight="1">
      <c r="A563" s="119"/>
      <c r="B563" s="90"/>
      <c r="C563" s="119"/>
      <c r="D563" s="332"/>
      <c r="E563" s="90"/>
      <c r="F563" s="92"/>
      <c r="G563" s="92"/>
      <c r="H563" s="119"/>
      <c r="I563" s="119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119"/>
      <c r="U563" s="119"/>
      <c r="V563" s="119"/>
      <c r="W563" s="119"/>
      <c r="X563" s="119"/>
      <c r="Y563" s="23"/>
      <c r="Z563" s="119"/>
      <c r="AA563" s="337"/>
      <c r="AB563" s="115"/>
      <c r="AC563" s="102"/>
      <c r="AD563" s="4"/>
      <c r="AE563" s="103"/>
      <c r="AF563" s="104"/>
      <c r="AG563" s="105"/>
      <c r="AH563" s="106"/>
      <c r="AI563" s="109"/>
      <c r="AJ563" s="111"/>
      <c r="AK563" s="338"/>
      <c r="AL563" s="339"/>
      <c r="AM563" s="340"/>
      <c r="AN563" s="101"/>
      <c r="AO563" s="445"/>
      <c r="AP563" s="101"/>
      <c r="AQ563" s="115"/>
      <c r="AR563" s="341"/>
      <c r="AS563" s="115"/>
      <c r="AT563" s="341"/>
      <c r="AU563" s="115"/>
      <c r="AV563" s="341"/>
      <c r="AW563" s="115"/>
      <c r="AX563" s="341"/>
      <c r="AY563" s="119"/>
      <c r="CC563" s="119"/>
    </row>
    <row r="564" ht="21.0" customHeight="1">
      <c r="A564" s="119"/>
      <c r="B564" s="90"/>
      <c r="C564" s="119"/>
      <c r="D564" s="332"/>
      <c r="E564" s="90"/>
      <c r="F564" s="92"/>
      <c r="G564" s="92"/>
      <c r="H564" s="119"/>
      <c r="I564" s="119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119"/>
      <c r="U564" s="119"/>
      <c r="V564" s="119"/>
      <c r="W564" s="119"/>
      <c r="X564" s="119"/>
      <c r="Y564" s="23"/>
      <c r="Z564" s="119"/>
      <c r="AA564" s="337"/>
      <c r="AB564" s="115"/>
      <c r="AC564" s="102"/>
      <c r="AD564" s="4"/>
      <c r="AE564" s="103"/>
      <c r="AF564" s="104"/>
      <c r="AG564" s="105"/>
      <c r="AH564" s="106"/>
      <c r="AI564" s="109"/>
      <c r="AJ564" s="111"/>
      <c r="AK564" s="338"/>
      <c r="AL564" s="339"/>
      <c r="AM564" s="340"/>
      <c r="AN564" s="101"/>
      <c r="AO564" s="445"/>
      <c r="AP564" s="101"/>
      <c r="AQ564" s="115"/>
      <c r="AR564" s="341"/>
      <c r="AS564" s="115"/>
      <c r="AT564" s="341"/>
      <c r="AU564" s="115"/>
      <c r="AV564" s="341"/>
      <c r="AW564" s="115"/>
      <c r="AX564" s="341"/>
      <c r="AY564" s="119"/>
      <c r="CC564" s="119"/>
    </row>
    <row r="565" ht="21.0" customHeight="1">
      <c r="A565" s="119"/>
      <c r="B565" s="90"/>
      <c r="C565" s="119"/>
      <c r="D565" s="332"/>
      <c r="E565" s="90"/>
      <c r="F565" s="92"/>
      <c r="G565" s="92"/>
      <c r="H565" s="119"/>
      <c r="I565" s="119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119"/>
      <c r="U565" s="119"/>
      <c r="V565" s="119"/>
      <c r="W565" s="119"/>
      <c r="X565" s="119"/>
      <c r="Y565" s="23"/>
      <c r="Z565" s="119"/>
      <c r="AA565" s="337"/>
      <c r="AB565" s="115"/>
      <c r="AC565" s="102"/>
      <c r="AD565" s="4"/>
      <c r="AE565" s="103"/>
      <c r="AF565" s="104"/>
      <c r="AG565" s="105"/>
      <c r="AH565" s="106"/>
      <c r="AI565" s="109"/>
      <c r="AJ565" s="111"/>
      <c r="AK565" s="338"/>
      <c r="AL565" s="339"/>
      <c r="AM565" s="340"/>
      <c r="AN565" s="101"/>
      <c r="AO565" s="445"/>
      <c r="AP565" s="101"/>
      <c r="AQ565" s="115"/>
      <c r="AR565" s="341"/>
      <c r="AS565" s="115"/>
      <c r="AT565" s="341"/>
      <c r="AU565" s="115"/>
      <c r="AV565" s="341"/>
      <c r="AW565" s="115"/>
      <c r="AX565" s="341"/>
      <c r="AY565" s="119"/>
      <c r="CC565" s="119"/>
    </row>
    <row r="566" ht="21.0" customHeight="1">
      <c r="A566" s="119"/>
      <c r="B566" s="90"/>
      <c r="C566" s="119"/>
      <c r="D566" s="332"/>
      <c r="E566" s="90"/>
      <c r="F566" s="92"/>
      <c r="G566" s="92"/>
      <c r="H566" s="119"/>
      <c r="I566" s="119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119"/>
      <c r="U566" s="119"/>
      <c r="V566" s="119"/>
      <c r="W566" s="119"/>
      <c r="X566" s="119"/>
      <c r="Y566" s="23"/>
      <c r="Z566" s="119"/>
      <c r="AA566" s="337"/>
      <c r="AB566" s="115"/>
      <c r="AC566" s="102"/>
      <c r="AD566" s="4"/>
      <c r="AE566" s="103"/>
      <c r="AF566" s="104"/>
      <c r="AG566" s="105"/>
      <c r="AH566" s="106"/>
      <c r="AI566" s="109"/>
      <c r="AJ566" s="111"/>
      <c r="AK566" s="338"/>
      <c r="AL566" s="339"/>
      <c r="AM566" s="340"/>
      <c r="AN566" s="101"/>
      <c r="AO566" s="445"/>
      <c r="AP566" s="101"/>
      <c r="AQ566" s="115"/>
      <c r="AR566" s="341"/>
      <c r="AS566" s="115"/>
      <c r="AT566" s="341"/>
      <c r="AU566" s="115"/>
      <c r="AV566" s="341"/>
      <c r="AW566" s="115"/>
      <c r="AX566" s="341"/>
      <c r="AY566" s="119"/>
      <c r="CC566" s="119"/>
    </row>
    <row r="567" ht="21.0" customHeight="1">
      <c r="A567" s="119"/>
      <c r="B567" s="90"/>
      <c r="C567" s="119"/>
      <c r="D567" s="332"/>
      <c r="E567" s="90"/>
      <c r="F567" s="92"/>
      <c r="G567" s="92"/>
      <c r="H567" s="119"/>
      <c r="I567" s="119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119"/>
      <c r="U567" s="119"/>
      <c r="V567" s="119"/>
      <c r="W567" s="119"/>
      <c r="X567" s="119"/>
      <c r="Y567" s="23"/>
      <c r="Z567" s="119"/>
      <c r="AA567" s="337"/>
      <c r="AB567" s="115"/>
      <c r="AC567" s="102"/>
      <c r="AD567" s="4"/>
      <c r="AE567" s="103"/>
      <c r="AF567" s="104"/>
      <c r="AG567" s="105"/>
      <c r="AH567" s="106"/>
      <c r="AI567" s="109"/>
      <c r="AJ567" s="111"/>
      <c r="AK567" s="338"/>
      <c r="AL567" s="339"/>
      <c r="AM567" s="340"/>
      <c r="AN567" s="101"/>
      <c r="AO567" s="445"/>
      <c r="AP567" s="101"/>
      <c r="AQ567" s="115"/>
      <c r="AR567" s="341"/>
      <c r="AS567" s="115"/>
      <c r="AT567" s="341"/>
      <c r="AU567" s="115"/>
      <c r="AV567" s="341"/>
      <c r="AW567" s="115"/>
      <c r="AX567" s="341"/>
      <c r="AY567" s="119"/>
      <c r="CC567" s="119"/>
    </row>
    <row r="568" ht="21.0" customHeight="1">
      <c r="A568" s="119"/>
      <c r="B568" s="90"/>
      <c r="C568" s="119"/>
      <c r="D568" s="332"/>
      <c r="E568" s="90"/>
      <c r="F568" s="92"/>
      <c r="G568" s="92"/>
      <c r="H568" s="119"/>
      <c r="I568" s="119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119"/>
      <c r="U568" s="119"/>
      <c r="V568" s="119"/>
      <c r="W568" s="119"/>
      <c r="X568" s="119"/>
      <c r="Y568" s="23"/>
      <c r="Z568" s="119"/>
      <c r="AA568" s="337"/>
      <c r="AB568" s="115"/>
      <c r="AC568" s="102"/>
      <c r="AD568" s="4"/>
      <c r="AE568" s="103"/>
      <c r="AF568" s="104"/>
      <c r="AG568" s="105"/>
      <c r="AH568" s="106"/>
      <c r="AI568" s="109"/>
      <c r="AJ568" s="111"/>
      <c r="AK568" s="338"/>
      <c r="AL568" s="339"/>
      <c r="AM568" s="340"/>
      <c r="AN568" s="101"/>
      <c r="AO568" s="445"/>
      <c r="AP568" s="101"/>
      <c r="AQ568" s="115"/>
      <c r="AR568" s="341"/>
      <c r="AS568" s="115"/>
      <c r="AT568" s="341"/>
      <c r="AU568" s="115"/>
      <c r="AV568" s="341"/>
      <c r="AW568" s="115"/>
      <c r="AX568" s="341"/>
      <c r="AY568" s="119"/>
      <c r="CC568" s="119"/>
    </row>
    <row r="569" ht="21.0" customHeight="1">
      <c r="A569" s="119"/>
      <c r="B569" s="90"/>
      <c r="C569" s="119"/>
      <c r="D569" s="332"/>
      <c r="E569" s="90"/>
      <c r="F569" s="92"/>
      <c r="G569" s="92"/>
      <c r="H569" s="119"/>
      <c r="I569" s="119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119"/>
      <c r="U569" s="119"/>
      <c r="V569" s="119"/>
      <c r="W569" s="119"/>
      <c r="X569" s="119"/>
      <c r="Y569" s="23"/>
      <c r="Z569" s="119"/>
      <c r="AA569" s="337"/>
      <c r="AB569" s="115"/>
      <c r="AC569" s="102"/>
      <c r="AD569" s="4"/>
      <c r="AE569" s="103"/>
      <c r="AF569" s="104"/>
      <c r="AG569" s="105"/>
      <c r="AH569" s="106"/>
      <c r="AI569" s="109"/>
      <c r="AJ569" s="111"/>
      <c r="AK569" s="338"/>
      <c r="AL569" s="339"/>
      <c r="AM569" s="340"/>
      <c r="AN569" s="101"/>
      <c r="AO569" s="445"/>
      <c r="AP569" s="101"/>
      <c r="AQ569" s="115"/>
      <c r="AR569" s="341"/>
      <c r="AS569" s="115"/>
      <c r="AT569" s="341"/>
      <c r="AU569" s="115"/>
      <c r="AV569" s="341"/>
      <c r="AW569" s="115"/>
      <c r="AX569" s="341"/>
      <c r="AY569" s="119"/>
      <c r="CC569" s="119"/>
    </row>
    <row r="570" ht="21.0" customHeight="1">
      <c r="A570" s="119"/>
      <c r="B570" s="90"/>
      <c r="C570" s="119"/>
      <c r="D570" s="332"/>
      <c r="E570" s="90"/>
      <c r="F570" s="92"/>
      <c r="G570" s="92"/>
      <c r="H570" s="119"/>
      <c r="I570" s="119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119"/>
      <c r="U570" s="119"/>
      <c r="V570" s="119"/>
      <c r="W570" s="119"/>
      <c r="X570" s="119"/>
      <c r="Y570" s="23"/>
      <c r="Z570" s="119"/>
      <c r="AA570" s="337"/>
      <c r="AB570" s="115"/>
      <c r="AC570" s="102"/>
      <c r="AD570" s="4"/>
      <c r="AE570" s="103"/>
      <c r="AF570" s="104"/>
      <c r="AG570" s="105"/>
      <c r="AH570" s="106"/>
      <c r="AI570" s="109"/>
      <c r="AJ570" s="111"/>
      <c r="AK570" s="338"/>
      <c r="AL570" s="339"/>
      <c r="AM570" s="340"/>
      <c r="AN570" s="101"/>
      <c r="AO570" s="445"/>
      <c r="AP570" s="101"/>
      <c r="AQ570" s="115"/>
      <c r="AR570" s="341"/>
      <c r="AS570" s="115"/>
      <c r="AT570" s="341"/>
      <c r="AU570" s="115"/>
      <c r="AV570" s="341"/>
      <c r="AW570" s="115"/>
      <c r="AX570" s="341"/>
      <c r="AY570" s="119"/>
      <c r="CC570" s="119"/>
    </row>
    <row r="571" ht="21.0" customHeight="1">
      <c r="A571" s="119"/>
      <c r="B571" s="90"/>
      <c r="C571" s="119"/>
      <c r="D571" s="332"/>
      <c r="E571" s="90"/>
      <c r="F571" s="92"/>
      <c r="G571" s="92"/>
      <c r="H571" s="119"/>
      <c r="I571" s="119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119"/>
      <c r="U571" s="119"/>
      <c r="V571" s="119"/>
      <c r="W571" s="119"/>
      <c r="X571" s="119"/>
      <c r="Y571" s="23"/>
      <c r="Z571" s="119"/>
      <c r="AA571" s="337"/>
      <c r="AB571" s="115"/>
      <c r="AC571" s="102"/>
      <c r="AD571" s="4"/>
      <c r="AE571" s="103"/>
      <c r="AF571" s="104"/>
      <c r="AG571" s="105"/>
      <c r="AH571" s="106"/>
      <c r="AI571" s="109"/>
      <c r="AJ571" s="111"/>
      <c r="AK571" s="338"/>
      <c r="AL571" s="339"/>
      <c r="AM571" s="340"/>
      <c r="AN571" s="101"/>
      <c r="AO571" s="445"/>
      <c r="AP571" s="101"/>
      <c r="AQ571" s="115"/>
      <c r="AR571" s="341"/>
      <c r="AS571" s="115"/>
      <c r="AT571" s="341"/>
      <c r="AU571" s="115"/>
      <c r="AV571" s="341"/>
      <c r="AW571" s="115"/>
      <c r="AX571" s="341"/>
      <c r="AY571" s="119"/>
      <c r="CC571" s="119"/>
    </row>
    <row r="572" ht="21.0" customHeight="1">
      <c r="A572" s="119"/>
      <c r="B572" s="90"/>
      <c r="C572" s="119"/>
      <c r="D572" s="332"/>
      <c r="E572" s="90"/>
      <c r="F572" s="92"/>
      <c r="G572" s="92"/>
      <c r="H572" s="119"/>
      <c r="I572" s="119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119"/>
      <c r="U572" s="119"/>
      <c r="V572" s="119"/>
      <c r="W572" s="119"/>
      <c r="X572" s="119"/>
      <c r="Y572" s="23"/>
      <c r="Z572" s="119"/>
      <c r="AA572" s="337"/>
      <c r="AB572" s="115"/>
      <c r="AC572" s="102"/>
      <c r="AD572" s="4"/>
      <c r="AE572" s="103"/>
      <c r="AF572" s="104"/>
      <c r="AG572" s="105"/>
      <c r="AH572" s="106"/>
      <c r="AI572" s="109"/>
      <c r="AJ572" s="111"/>
      <c r="AK572" s="338"/>
      <c r="AL572" s="339"/>
      <c r="AM572" s="340"/>
      <c r="AN572" s="101"/>
      <c r="AO572" s="445"/>
      <c r="AP572" s="101"/>
      <c r="AQ572" s="115"/>
      <c r="AR572" s="341"/>
      <c r="AS572" s="115"/>
      <c r="AT572" s="341"/>
      <c r="AU572" s="115"/>
      <c r="AV572" s="341"/>
      <c r="AW572" s="115"/>
      <c r="AX572" s="341"/>
      <c r="AY572" s="119"/>
      <c r="CC572" s="119"/>
    </row>
    <row r="573" ht="21.0" customHeight="1">
      <c r="A573" s="119"/>
      <c r="B573" s="90"/>
      <c r="C573" s="119"/>
      <c r="D573" s="332"/>
      <c r="E573" s="90"/>
      <c r="F573" s="92"/>
      <c r="G573" s="92"/>
      <c r="H573" s="119"/>
      <c r="I573" s="119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119"/>
      <c r="U573" s="119"/>
      <c r="V573" s="119"/>
      <c r="W573" s="119"/>
      <c r="X573" s="119"/>
      <c r="Y573" s="23"/>
      <c r="Z573" s="119"/>
      <c r="AA573" s="337"/>
      <c r="AB573" s="115"/>
      <c r="AC573" s="102"/>
      <c r="AD573" s="4"/>
      <c r="AE573" s="103"/>
      <c r="AF573" s="104"/>
      <c r="AG573" s="105"/>
      <c r="AH573" s="106"/>
      <c r="AI573" s="109"/>
      <c r="AJ573" s="111"/>
      <c r="AK573" s="338"/>
      <c r="AL573" s="339"/>
      <c r="AM573" s="340"/>
      <c r="AN573" s="101"/>
      <c r="AO573" s="445"/>
      <c r="AP573" s="101"/>
      <c r="AQ573" s="115"/>
      <c r="AR573" s="341"/>
      <c r="AS573" s="115"/>
      <c r="AT573" s="341"/>
      <c r="AU573" s="115"/>
      <c r="AV573" s="341"/>
      <c r="AW573" s="115"/>
      <c r="AX573" s="341"/>
      <c r="AY573" s="119"/>
      <c r="CC573" s="119"/>
    </row>
    <row r="574" ht="21.0" customHeight="1">
      <c r="A574" s="119"/>
      <c r="B574" s="90"/>
      <c r="C574" s="119"/>
      <c r="D574" s="332"/>
      <c r="E574" s="90"/>
      <c r="F574" s="92"/>
      <c r="G574" s="92"/>
      <c r="H574" s="119"/>
      <c r="I574" s="119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119"/>
      <c r="U574" s="119"/>
      <c r="V574" s="119"/>
      <c r="W574" s="119"/>
      <c r="X574" s="119"/>
      <c r="Y574" s="23"/>
      <c r="Z574" s="119"/>
      <c r="AA574" s="337"/>
      <c r="AB574" s="115"/>
      <c r="AC574" s="102"/>
      <c r="AD574" s="4"/>
      <c r="AE574" s="103"/>
      <c r="AF574" s="104"/>
      <c r="AG574" s="105"/>
      <c r="AH574" s="106"/>
      <c r="AI574" s="109"/>
      <c r="AJ574" s="111"/>
      <c r="AK574" s="338"/>
      <c r="AL574" s="339"/>
      <c r="AM574" s="340"/>
      <c r="AN574" s="101"/>
      <c r="AO574" s="445"/>
      <c r="AP574" s="101"/>
      <c r="AQ574" s="115"/>
      <c r="AR574" s="341"/>
      <c r="AS574" s="115"/>
      <c r="AT574" s="341"/>
      <c r="AU574" s="115"/>
      <c r="AV574" s="341"/>
      <c r="AW574" s="115"/>
      <c r="AX574" s="341"/>
      <c r="AY574" s="119"/>
      <c r="CC574" s="119"/>
    </row>
    <row r="575" ht="21.0" customHeight="1">
      <c r="A575" s="119"/>
      <c r="B575" s="90"/>
      <c r="C575" s="119"/>
      <c r="D575" s="332"/>
      <c r="E575" s="90"/>
      <c r="F575" s="92"/>
      <c r="G575" s="92"/>
      <c r="H575" s="119"/>
      <c r="I575" s="119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119"/>
      <c r="U575" s="119"/>
      <c r="V575" s="119"/>
      <c r="W575" s="119"/>
      <c r="X575" s="119"/>
      <c r="Y575" s="23"/>
      <c r="Z575" s="119"/>
      <c r="AA575" s="337"/>
      <c r="AB575" s="115"/>
      <c r="AC575" s="102"/>
      <c r="AD575" s="4"/>
      <c r="AE575" s="103"/>
      <c r="AF575" s="104"/>
      <c r="AG575" s="105"/>
      <c r="AH575" s="106"/>
      <c r="AI575" s="109"/>
      <c r="AJ575" s="111"/>
      <c r="AK575" s="338"/>
      <c r="AL575" s="339"/>
      <c r="AM575" s="340"/>
      <c r="AN575" s="101"/>
      <c r="AO575" s="445"/>
      <c r="AP575" s="101"/>
      <c r="AQ575" s="115"/>
      <c r="AR575" s="341"/>
      <c r="AS575" s="115"/>
      <c r="AT575" s="341"/>
      <c r="AU575" s="115"/>
      <c r="AV575" s="341"/>
      <c r="AW575" s="115"/>
      <c r="AX575" s="341"/>
      <c r="AY575" s="119"/>
      <c r="CC575" s="119"/>
    </row>
    <row r="576" ht="21.0" customHeight="1">
      <c r="A576" s="119"/>
      <c r="B576" s="90"/>
      <c r="C576" s="119"/>
      <c r="D576" s="332"/>
      <c r="E576" s="90"/>
      <c r="F576" s="92"/>
      <c r="G576" s="92"/>
      <c r="H576" s="119"/>
      <c r="I576" s="119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119"/>
      <c r="U576" s="119"/>
      <c r="V576" s="119"/>
      <c r="W576" s="119"/>
      <c r="X576" s="119"/>
      <c r="Y576" s="23"/>
      <c r="Z576" s="119"/>
      <c r="AA576" s="337"/>
      <c r="AB576" s="115"/>
      <c r="AC576" s="102"/>
      <c r="AD576" s="4"/>
      <c r="AE576" s="103"/>
      <c r="AF576" s="104"/>
      <c r="AG576" s="105"/>
      <c r="AH576" s="106"/>
      <c r="AI576" s="109"/>
      <c r="AJ576" s="111"/>
      <c r="AK576" s="338"/>
      <c r="AL576" s="339"/>
      <c r="AM576" s="340"/>
      <c r="AN576" s="101"/>
      <c r="AO576" s="445"/>
      <c r="AP576" s="101"/>
      <c r="AQ576" s="115"/>
      <c r="AR576" s="341"/>
      <c r="AS576" s="115"/>
      <c r="AT576" s="341"/>
      <c r="AU576" s="115"/>
      <c r="AV576" s="341"/>
      <c r="AW576" s="115"/>
      <c r="AX576" s="341"/>
      <c r="AY576" s="119"/>
      <c r="CC576" s="119"/>
    </row>
    <row r="577" ht="21.0" customHeight="1">
      <c r="A577" s="119"/>
      <c r="B577" s="90"/>
      <c r="C577" s="119"/>
      <c r="D577" s="332"/>
      <c r="E577" s="90"/>
      <c r="F577" s="92"/>
      <c r="G577" s="92"/>
      <c r="H577" s="119"/>
      <c r="I577" s="119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119"/>
      <c r="U577" s="119"/>
      <c r="V577" s="119"/>
      <c r="W577" s="119"/>
      <c r="X577" s="119"/>
      <c r="Y577" s="23"/>
      <c r="Z577" s="119"/>
      <c r="AA577" s="337"/>
      <c r="AB577" s="115"/>
      <c r="AC577" s="102"/>
      <c r="AD577" s="4"/>
      <c r="AE577" s="103"/>
      <c r="AF577" s="104"/>
      <c r="AG577" s="105"/>
      <c r="AH577" s="106"/>
      <c r="AI577" s="109"/>
      <c r="AJ577" s="111"/>
      <c r="AK577" s="338"/>
      <c r="AL577" s="339"/>
      <c r="AM577" s="340"/>
      <c r="AN577" s="101"/>
      <c r="AO577" s="445"/>
      <c r="AP577" s="101"/>
      <c r="AQ577" s="115"/>
      <c r="AR577" s="341"/>
      <c r="AS577" s="115"/>
      <c r="AT577" s="341"/>
      <c r="AU577" s="115"/>
      <c r="AV577" s="341"/>
      <c r="AW577" s="115"/>
      <c r="AX577" s="341"/>
      <c r="AY577" s="119"/>
      <c r="CC577" s="119"/>
    </row>
    <row r="578" ht="21.0" customHeight="1">
      <c r="A578" s="119"/>
      <c r="B578" s="90"/>
      <c r="C578" s="119"/>
      <c r="D578" s="332"/>
      <c r="E578" s="90"/>
      <c r="F578" s="92"/>
      <c r="G578" s="92"/>
      <c r="H578" s="119"/>
      <c r="I578" s="119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119"/>
      <c r="U578" s="119"/>
      <c r="V578" s="119"/>
      <c r="W578" s="119"/>
      <c r="X578" s="119"/>
      <c r="Y578" s="23"/>
      <c r="Z578" s="119"/>
      <c r="AA578" s="337"/>
      <c r="AB578" s="115"/>
      <c r="AC578" s="102"/>
      <c r="AD578" s="4"/>
      <c r="AE578" s="103"/>
      <c r="AF578" s="104"/>
      <c r="AG578" s="105"/>
      <c r="AH578" s="106"/>
      <c r="AI578" s="109"/>
      <c r="AJ578" s="111"/>
      <c r="AK578" s="338"/>
      <c r="AL578" s="339"/>
      <c r="AM578" s="340"/>
      <c r="AN578" s="101"/>
      <c r="AO578" s="445"/>
      <c r="AP578" s="101"/>
      <c r="AQ578" s="115"/>
      <c r="AR578" s="341"/>
      <c r="AS578" s="115"/>
      <c r="AT578" s="341"/>
      <c r="AU578" s="115"/>
      <c r="AV578" s="341"/>
      <c r="AW578" s="115"/>
      <c r="AX578" s="341"/>
      <c r="AY578" s="119"/>
      <c r="CC578" s="119"/>
    </row>
    <row r="579" ht="21.0" customHeight="1">
      <c r="A579" s="119"/>
      <c r="B579" s="90"/>
      <c r="C579" s="119"/>
      <c r="D579" s="332"/>
      <c r="E579" s="90"/>
      <c r="F579" s="92"/>
      <c r="G579" s="92"/>
      <c r="H579" s="119"/>
      <c r="I579" s="119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119"/>
      <c r="U579" s="119"/>
      <c r="V579" s="119"/>
      <c r="W579" s="119"/>
      <c r="X579" s="119"/>
      <c r="Y579" s="23"/>
      <c r="Z579" s="119"/>
      <c r="AA579" s="337"/>
      <c r="AB579" s="115"/>
      <c r="AC579" s="102"/>
      <c r="AD579" s="4"/>
      <c r="AE579" s="103"/>
      <c r="AF579" s="104"/>
      <c r="AG579" s="105"/>
      <c r="AH579" s="106"/>
      <c r="AI579" s="109"/>
      <c r="AJ579" s="111"/>
      <c r="AK579" s="338"/>
      <c r="AL579" s="339"/>
      <c r="AM579" s="340"/>
      <c r="AN579" s="101"/>
      <c r="AO579" s="445"/>
      <c r="AP579" s="101"/>
      <c r="AQ579" s="115"/>
      <c r="AR579" s="341"/>
      <c r="AS579" s="115"/>
      <c r="AT579" s="341"/>
      <c r="AU579" s="115"/>
      <c r="AV579" s="341"/>
      <c r="AW579" s="115"/>
      <c r="AX579" s="341"/>
      <c r="AY579" s="119"/>
      <c r="CC579" s="119"/>
    </row>
    <row r="580" ht="21.0" customHeight="1">
      <c r="A580" s="119"/>
      <c r="B580" s="90"/>
      <c r="C580" s="119"/>
      <c r="D580" s="332"/>
      <c r="E580" s="90"/>
      <c r="F580" s="92"/>
      <c r="G580" s="92"/>
      <c r="H580" s="119"/>
      <c r="I580" s="119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119"/>
      <c r="U580" s="119"/>
      <c r="V580" s="119"/>
      <c r="W580" s="119"/>
      <c r="X580" s="119"/>
      <c r="Y580" s="23"/>
      <c r="Z580" s="119"/>
      <c r="AA580" s="337"/>
      <c r="AB580" s="115"/>
      <c r="AC580" s="102"/>
      <c r="AD580" s="4"/>
      <c r="AE580" s="103"/>
      <c r="AF580" s="104"/>
      <c r="AG580" s="105"/>
      <c r="AH580" s="106"/>
      <c r="AI580" s="109"/>
      <c r="AJ580" s="111"/>
      <c r="AK580" s="338"/>
      <c r="AL580" s="339"/>
      <c r="AM580" s="340"/>
      <c r="AN580" s="101"/>
      <c r="AO580" s="445"/>
      <c r="AP580" s="101"/>
      <c r="AQ580" s="115"/>
      <c r="AR580" s="341"/>
      <c r="AS580" s="115"/>
      <c r="AT580" s="341"/>
      <c r="AU580" s="115"/>
      <c r="AV580" s="341"/>
      <c r="AW580" s="115"/>
      <c r="AX580" s="341"/>
      <c r="AY580" s="119"/>
      <c r="CC580" s="119"/>
    </row>
    <row r="581" ht="21.0" customHeight="1">
      <c r="A581" s="119"/>
      <c r="B581" s="90"/>
      <c r="C581" s="119"/>
      <c r="D581" s="332"/>
      <c r="E581" s="90"/>
      <c r="F581" s="92"/>
      <c r="G581" s="92"/>
      <c r="H581" s="119"/>
      <c r="I581" s="119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119"/>
      <c r="U581" s="119"/>
      <c r="V581" s="119"/>
      <c r="W581" s="119"/>
      <c r="X581" s="119"/>
      <c r="Y581" s="23"/>
      <c r="Z581" s="119"/>
      <c r="AA581" s="337"/>
      <c r="AB581" s="115"/>
      <c r="AC581" s="102"/>
      <c r="AD581" s="4"/>
      <c r="AE581" s="103"/>
      <c r="AF581" s="104"/>
      <c r="AG581" s="105"/>
      <c r="AH581" s="106"/>
      <c r="AI581" s="109"/>
      <c r="AJ581" s="111"/>
      <c r="AK581" s="338"/>
      <c r="AL581" s="339"/>
      <c r="AM581" s="340"/>
      <c r="AN581" s="101"/>
      <c r="AO581" s="445"/>
      <c r="AP581" s="101"/>
      <c r="AQ581" s="115"/>
      <c r="AR581" s="341"/>
      <c r="AS581" s="115"/>
      <c r="AT581" s="341"/>
      <c r="AU581" s="115"/>
      <c r="AV581" s="341"/>
      <c r="AW581" s="115"/>
      <c r="AX581" s="341"/>
      <c r="AY581" s="119"/>
      <c r="CC581" s="119"/>
    </row>
    <row r="582" ht="21.0" customHeight="1">
      <c r="A582" s="119"/>
      <c r="B582" s="90"/>
      <c r="C582" s="119"/>
      <c r="D582" s="332"/>
      <c r="E582" s="90"/>
      <c r="F582" s="92"/>
      <c r="G582" s="92"/>
      <c r="H582" s="119"/>
      <c r="I582" s="119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119"/>
      <c r="U582" s="119"/>
      <c r="V582" s="119"/>
      <c r="W582" s="119"/>
      <c r="X582" s="119"/>
      <c r="Y582" s="23"/>
      <c r="Z582" s="119"/>
      <c r="AA582" s="337"/>
      <c r="AB582" s="115"/>
      <c r="AC582" s="102"/>
      <c r="AD582" s="4"/>
      <c r="AE582" s="103"/>
      <c r="AF582" s="104"/>
      <c r="AG582" s="105"/>
      <c r="AH582" s="106"/>
      <c r="AI582" s="109"/>
      <c r="AJ582" s="111"/>
      <c r="AK582" s="338"/>
      <c r="AL582" s="339"/>
      <c r="AM582" s="340"/>
      <c r="AN582" s="101"/>
      <c r="AO582" s="445"/>
      <c r="AP582" s="101"/>
      <c r="AQ582" s="115"/>
      <c r="AR582" s="341"/>
      <c r="AS582" s="115"/>
      <c r="AT582" s="341"/>
      <c r="AU582" s="115"/>
      <c r="AV582" s="341"/>
      <c r="AW582" s="115"/>
      <c r="AX582" s="341"/>
      <c r="AY582" s="119"/>
      <c r="CC582" s="119"/>
    </row>
    <row r="583" ht="21.0" customHeight="1">
      <c r="A583" s="119"/>
      <c r="B583" s="90"/>
      <c r="C583" s="119"/>
      <c r="D583" s="332"/>
      <c r="E583" s="90"/>
      <c r="F583" s="92"/>
      <c r="G583" s="92"/>
      <c r="H583" s="119"/>
      <c r="I583" s="119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119"/>
      <c r="U583" s="119"/>
      <c r="V583" s="119"/>
      <c r="W583" s="119"/>
      <c r="X583" s="119"/>
      <c r="Y583" s="23"/>
      <c r="Z583" s="119"/>
      <c r="AA583" s="337"/>
      <c r="AB583" s="115"/>
      <c r="AC583" s="102"/>
      <c r="AD583" s="4"/>
      <c r="AE583" s="103"/>
      <c r="AF583" s="104"/>
      <c r="AG583" s="105"/>
      <c r="AH583" s="106"/>
      <c r="AI583" s="109"/>
      <c r="AJ583" s="111"/>
      <c r="AK583" s="338"/>
      <c r="AL583" s="339"/>
      <c r="AM583" s="340"/>
      <c r="AN583" s="101"/>
      <c r="AO583" s="445"/>
      <c r="AP583" s="101"/>
      <c r="AQ583" s="115"/>
      <c r="AR583" s="341"/>
      <c r="AS583" s="115"/>
      <c r="AT583" s="341"/>
      <c r="AU583" s="115"/>
      <c r="AV583" s="341"/>
      <c r="AW583" s="115"/>
      <c r="AX583" s="341"/>
      <c r="AY583" s="119"/>
      <c r="CC583" s="119"/>
    </row>
    <row r="584" ht="21.0" customHeight="1">
      <c r="A584" s="119"/>
      <c r="B584" s="90"/>
      <c r="C584" s="119"/>
      <c r="D584" s="332"/>
      <c r="E584" s="90"/>
      <c r="F584" s="92"/>
      <c r="G584" s="92"/>
      <c r="H584" s="119"/>
      <c r="I584" s="119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119"/>
      <c r="U584" s="119"/>
      <c r="V584" s="119"/>
      <c r="W584" s="119"/>
      <c r="X584" s="119"/>
      <c r="Y584" s="23"/>
      <c r="Z584" s="119"/>
      <c r="AA584" s="337"/>
      <c r="AB584" s="115"/>
      <c r="AC584" s="102"/>
      <c r="AD584" s="4"/>
      <c r="AE584" s="103"/>
      <c r="AF584" s="104"/>
      <c r="AG584" s="105"/>
      <c r="AH584" s="106"/>
      <c r="AI584" s="109"/>
      <c r="AJ584" s="111"/>
      <c r="AK584" s="338"/>
      <c r="AL584" s="339"/>
      <c r="AM584" s="340"/>
      <c r="AN584" s="101"/>
      <c r="AO584" s="445"/>
      <c r="AP584" s="101"/>
      <c r="AQ584" s="115"/>
      <c r="AR584" s="341"/>
      <c r="AS584" s="115"/>
      <c r="AT584" s="341"/>
      <c r="AU584" s="115"/>
      <c r="AV584" s="341"/>
      <c r="AW584" s="115"/>
      <c r="AX584" s="341"/>
      <c r="AY584" s="119"/>
      <c r="CC584" s="119"/>
    </row>
    <row r="585" ht="21.0" customHeight="1">
      <c r="A585" s="119"/>
      <c r="B585" s="90"/>
      <c r="C585" s="119"/>
      <c r="D585" s="332"/>
      <c r="E585" s="90"/>
      <c r="F585" s="92"/>
      <c r="G585" s="92"/>
      <c r="H585" s="119"/>
      <c r="I585" s="119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119"/>
      <c r="U585" s="119"/>
      <c r="V585" s="119"/>
      <c r="W585" s="119"/>
      <c r="X585" s="119"/>
      <c r="Y585" s="23"/>
      <c r="Z585" s="119"/>
      <c r="AA585" s="337"/>
      <c r="AB585" s="115"/>
      <c r="AC585" s="102"/>
      <c r="AD585" s="4"/>
      <c r="AE585" s="103"/>
      <c r="AF585" s="104"/>
      <c r="AG585" s="105"/>
      <c r="AH585" s="106"/>
      <c r="AI585" s="109"/>
      <c r="AJ585" s="111"/>
      <c r="AK585" s="338"/>
      <c r="AL585" s="339"/>
      <c r="AM585" s="340"/>
      <c r="AN585" s="101"/>
      <c r="AO585" s="445"/>
      <c r="AP585" s="101"/>
      <c r="AQ585" s="115"/>
      <c r="AR585" s="341"/>
      <c r="AS585" s="115"/>
      <c r="AT585" s="341"/>
      <c r="AU585" s="115"/>
      <c r="AV585" s="341"/>
      <c r="AW585" s="115"/>
      <c r="AX585" s="341"/>
      <c r="AY585" s="119"/>
      <c r="CC585" s="119"/>
    </row>
    <row r="586" ht="21.0" customHeight="1">
      <c r="A586" s="119"/>
      <c r="B586" s="90"/>
      <c r="C586" s="119"/>
      <c r="D586" s="332"/>
      <c r="E586" s="90"/>
      <c r="F586" s="92"/>
      <c r="G586" s="92"/>
      <c r="H586" s="119"/>
      <c r="I586" s="119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119"/>
      <c r="U586" s="119"/>
      <c r="V586" s="119"/>
      <c r="W586" s="119"/>
      <c r="X586" s="119"/>
      <c r="Y586" s="23"/>
      <c r="Z586" s="119"/>
      <c r="AA586" s="337"/>
      <c r="AB586" s="115"/>
      <c r="AC586" s="102"/>
      <c r="AD586" s="4"/>
      <c r="AE586" s="103"/>
      <c r="AF586" s="104"/>
      <c r="AG586" s="105"/>
      <c r="AH586" s="106"/>
      <c r="AI586" s="109"/>
      <c r="AJ586" s="111"/>
      <c r="AK586" s="338"/>
      <c r="AL586" s="339"/>
      <c r="AM586" s="340"/>
      <c r="AN586" s="101"/>
      <c r="AO586" s="445"/>
      <c r="AP586" s="101"/>
      <c r="AQ586" s="115"/>
      <c r="AR586" s="341"/>
      <c r="AS586" s="115"/>
      <c r="AT586" s="341"/>
      <c r="AU586" s="115"/>
      <c r="AV586" s="341"/>
      <c r="AW586" s="115"/>
      <c r="AX586" s="341"/>
      <c r="AY586" s="119"/>
      <c r="CC586" s="119"/>
    </row>
    <row r="587" ht="21.0" customHeight="1">
      <c r="A587" s="119"/>
      <c r="B587" s="90"/>
      <c r="C587" s="119"/>
      <c r="D587" s="332"/>
      <c r="E587" s="90"/>
      <c r="F587" s="92"/>
      <c r="G587" s="92"/>
      <c r="H587" s="119"/>
      <c r="I587" s="119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119"/>
      <c r="U587" s="119"/>
      <c r="V587" s="119"/>
      <c r="W587" s="119"/>
      <c r="X587" s="119"/>
      <c r="Y587" s="23"/>
      <c r="Z587" s="119"/>
      <c r="AA587" s="337"/>
      <c r="AB587" s="115"/>
      <c r="AC587" s="102"/>
      <c r="AD587" s="4"/>
      <c r="AE587" s="103"/>
      <c r="AF587" s="104"/>
      <c r="AG587" s="105"/>
      <c r="AH587" s="106"/>
      <c r="AI587" s="109"/>
      <c r="AJ587" s="111"/>
      <c r="AK587" s="338"/>
      <c r="AL587" s="339"/>
      <c r="AM587" s="340"/>
      <c r="AN587" s="101"/>
      <c r="AO587" s="445"/>
      <c r="AP587" s="101"/>
      <c r="AQ587" s="115"/>
      <c r="AR587" s="341"/>
      <c r="AS587" s="115"/>
      <c r="AT587" s="341"/>
      <c r="AU587" s="115"/>
      <c r="AV587" s="341"/>
      <c r="AW587" s="115"/>
      <c r="AX587" s="341"/>
      <c r="AY587" s="119"/>
      <c r="CC587" s="119"/>
    </row>
    <row r="588" ht="21.0" customHeight="1">
      <c r="A588" s="119"/>
      <c r="B588" s="90"/>
      <c r="C588" s="119"/>
      <c r="D588" s="332"/>
      <c r="E588" s="90"/>
      <c r="F588" s="92"/>
      <c r="G588" s="92"/>
      <c r="H588" s="119"/>
      <c r="I588" s="119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119"/>
      <c r="U588" s="119"/>
      <c r="V588" s="119"/>
      <c r="W588" s="119"/>
      <c r="X588" s="119"/>
      <c r="Y588" s="23"/>
      <c r="Z588" s="119"/>
      <c r="AA588" s="337"/>
      <c r="AB588" s="115"/>
      <c r="AC588" s="102"/>
      <c r="AD588" s="4"/>
      <c r="AE588" s="103"/>
      <c r="AF588" s="104"/>
      <c r="AG588" s="105"/>
      <c r="AH588" s="106"/>
      <c r="AI588" s="109"/>
      <c r="AJ588" s="111"/>
      <c r="AK588" s="338"/>
      <c r="AL588" s="339"/>
      <c r="AM588" s="340"/>
      <c r="AN588" s="101"/>
      <c r="AO588" s="445"/>
      <c r="AP588" s="101"/>
      <c r="AQ588" s="115"/>
      <c r="AR588" s="341"/>
      <c r="AS588" s="115"/>
      <c r="AT588" s="341"/>
      <c r="AU588" s="115"/>
      <c r="AV588" s="341"/>
      <c r="AW588" s="115"/>
      <c r="AX588" s="341"/>
      <c r="AY588" s="119"/>
      <c r="CC588" s="119"/>
    </row>
    <row r="589" ht="21.0" customHeight="1">
      <c r="A589" s="119"/>
      <c r="B589" s="90"/>
      <c r="C589" s="119"/>
      <c r="D589" s="332"/>
      <c r="E589" s="90"/>
      <c r="F589" s="92"/>
      <c r="G589" s="92"/>
      <c r="H589" s="119"/>
      <c r="I589" s="119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119"/>
      <c r="U589" s="119"/>
      <c r="V589" s="119"/>
      <c r="W589" s="119"/>
      <c r="X589" s="119"/>
      <c r="Y589" s="23"/>
      <c r="Z589" s="119"/>
      <c r="AA589" s="337"/>
      <c r="AB589" s="115"/>
      <c r="AC589" s="102"/>
      <c r="AD589" s="4"/>
      <c r="AE589" s="103"/>
      <c r="AF589" s="104"/>
      <c r="AG589" s="105"/>
      <c r="AH589" s="106"/>
      <c r="AI589" s="109"/>
      <c r="AJ589" s="111"/>
      <c r="AK589" s="338"/>
      <c r="AL589" s="339"/>
      <c r="AM589" s="340"/>
      <c r="AN589" s="101"/>
      <c r="AO589" s="445"/>
      <c r="AP589" s="101"/>
      <c r="AQ589" s="115"/>
      <c r="AR589" s="341"/>
      <c r="AS589" s="115"/>
      <c r="AT589" s="341"/>
      <c r="AU589" s="115"/>
      <c r="AV589" s="341"/>
      <c r="AW589" s="115"/>
      <c r="AX589" s="341"/>
      <c r="AY589" s="119"/>
      <c r="CC589" s="119"/>
    </row>
    <row r="590" ht="21.0" customHeight="1">
      <c r="A590" s="119"/>
      <c r="B590" s="90"/>
      <c r="C590" s="119"/>
      <c r="D590" s="332"/>
      <c r="E590" s="90"/>
      <c r="F590" s="92"/>
      <c r="G590" s="92"/>
      <c r="H590" s="119"/>
      <c r="I590" s="119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119"/>
      <c r="U590" s="119"/>
      <c r="V590" s="119"/>
      <c r="W590" s="119"/>
      <c r="X590" s="119"/>
      <c r="Y590" s="23"/>
      <c r="Z590" s="119"/>
      <c r="AA590" s="337"/>
      <c r="AB590" s="115"/>
      <c r="AC590" s="102"/>
      <c r="AD590" s="4"/>
      <c r="AE590" s="103"/>
      <c r="AF590" s="104"/>
      <c r="AG590" s="105"/>
      <c r="AH590" s="106"/>
      <c r="AI590" s="109"/>
      <c r="AJ590" s="111"/>
      <c r="AK590" s="338"/>
      <c r="AL590" s="339"/>
      <c r="AM590" s="340"/>
      <c r="AN590" s="101"/>
      <c r="AO590" s="445"/>
      <c r="AP590" s="101"/>
      <c r="AQ590" s="115"/>
      <c r="AR590" s="341"/>
      <c r="AS590" s="115"/>
      <c r="AT590" s="341"/>
      <c r="AU590" s="115"/>
      <c r="AV590" s="341"/>
      <c r="AW590" s="115"/>
      <c r="AX590" s="341"/>
      <c r="AY590" s="119"/>
      <c r="CC590" s="119"/>
    </row>
    <row r="591" ht="21.0" customHeight="1">
      <c r="A591" s="119"/>
      <c r="B591" s="90"/>
      <c r="C591" s="119"/>
      <c r="D591" s="332"/>
      <c r="E591" s="90"/>
      <c r="F591" s="92"/>
      <c r="G591" s="92"/>
      <c r="H591" s="119"/>
      <c r="I591" s="119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119"/>
      <c r="U591" s="119"/>
      <c r="V591" s="119"/>
      <c r="W591" s="119"/>
      <c r="X591" s="119"/>
      <c r="Y591" s="23"/>
      <c r="Z591" s="119"/>
      <c r="AA591" s="337"/>
      <c r="AB591" s="115"/>
      <c r="AC591" s="102"/>
      <c r="AD591" s="4"/>
      <c r="AE591" s="103"/>
      <c r="AF591" s="104"/>
      <c r="AG591" s="105"/>
      <c r="AH591" s="106"/>
      <c r="AI591" s="109"/>
      <c r="AJ591" s="111"/>
      <c r="AK591" s="338"/>
      <c r="AL591" s="339"/>
      <c r="AM591" s="340"/>
      <c r="AN591" s="101"/>
      <c r="AO591" s="445"/>
      <c r="AP591" s="101"/>
      <c r="AQ591" s="115"/>
      <c r="AR591" s="341"/>
      <c r="AS591" s="115"/>
      <c r="AT591" s="341"/>
      <c r="AU591" s="115"/>
      <c r="AV591" s="341"/>
      <c r="AW591" s="115"/>
      <c r="AX591" s="341"/>
      <c r="AY591" s="119"/>
      <c r="CC591" s="119"/>
    </row>
    <row r="592" ht="21.0" customHeight="1">
      <c r="A592" s="119"/>
      <c r="B592" s="90"/>
      <c r="C592" s="119"/>
      <c r="D592" s="332"/>
      <c r="E592" s="90"/>
      <c r="F592" s="92"/>
      <c r="G592" s="92"/>
      <c r="H592" s="119"/>
      <c r="I592" s="119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119"/>
      <c r="U592" s="119"/>
      <c r="V592" s="119"/>
      <c r="W592" s="119"/>
      <c r="X592" s="119"/>
      <c r="Y592" s="23"/>
      <c r="Z592" s="119"/>
      <c r="AA592" s="337"/>
      <c r="AB592" s="115"/>
      <c r="AC592" s="102"/>
      <c r="AD592" s="4"/>
      <c r="AE592" s="103"/>
      <c r="AF592" s="104"/>
      <c r="AG592" s="105"/>
      <c r="AH592" s="106"/>
      <c r="AI592" s="109"/>
      <c r="AJ592" s="111"/>
      <c r="AK592" s="338"/>
      <c r="AL592" s="339"/>
      <c r="AM592" s="340"/>
      <c r="AN592" s="101"/>
      <c r="AO592" s="445"/>
      <c r="AP592" s="101"/>
      <c r="AQ592" s="115"/>
      <c r="AR592" s="341"/>
      <c r="AS592" s="115"/>
      <c r="AT592" s="341"/>
      <c r="AU592" s="115"/>
      <c r="AV592" s="341"/>
      <c r="AW592" s="115"/>
      <c r="AX592" s="341"/>
      <c r="AY592" s="119"/>
      <c r="CC592" s="119"/>
    </row>
    <row r="593" ht="21.0" customHeight="1">
      <c r="A593" s="119"/>
      <c r="B593" s="90"/>
      <c r="C593" s="119"/>
      <c r="D593" s="332"/>
      <c r="E593" s="90"/>
      <c r="F593" s="92"/>
      <c r="G593" s="92"/>
      <c r="H593" s="119"/>
      <c r="I593" s="119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119"/>
      <c r="U593" s="119"/>
      <c r="V593" s="119"/>
      <c r="W593" s="119"/>
      <c r="X593" s="119"/>
      <c r="Y593" s="23"/>
      <c r="Z593" s="119"/>
      <c r="AA593" s="337"/>
      <c r="AB593" s="115"/>
      <c r="AC593" s="102"/>
      <c r="AD593" s="4"/>
      <c r="AE593" s="103"/>
      <c r="AF593" s="104"/>
      <c r="AG593" s="105"/>
      <c r="AH593" s="106"/>
      <c r="AI593" s="109"/>
      <c r="AJ593" s="111"/>
      <c r="AK593" s="338"/>
      <c r="AL593" s="339"/>
      <c r="AM593" s="340"/>
      <c r="AN593" s="101"/>
      <c r="AO593" s="445"/>
      <c r="AP593" s="101"/>
      <c r="AQ593" s="115"/>
      <c r="AR593" s="341"/>
      <c r="AS593" s="115"/>
      <c r="AT593" s="341"/>
      <c r="AU593" s="115"/>
      <c r="AV593" s="341"/>
      <c r="AW593" s="115"/>
      <c r="AX593" s="341"/>
      <c r="AY593" s="119"/>
      <c r="CC593" s="119"/>
    </row>
    <row r="594" ht="21.0" customHeight="1">
      <c r="A594" s="119"/>
      <c r="B594" s="90"/>
      <c r="C594" s="119"/>
      <c r="D594" s="332"/>
      <c r="E594" s="90"/>
      <c r="F594" s="92"/>
      <c r="G594" s="92"/>
      <c r="H594" s="119"/>
      <c r="I594" s="119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119"/>
      <c r="U594" s="119"/>
      <c r="V594" s="119"/>
      <c r="W594" s="119"/>
      <c r="X594" s="119"/>
      <c r="Y594" s="23"/>
      <c r="Z594" s="119"/>
      <c r="AA594" s="337"/>
      <c r="AB594" s="115"/>
      <c r="AC594" s="102"/>
      <c r="AD594" s="4"/>
      <c r="AE594" s="103"/>
      <c r="AF594" s="104"/>
      <c r="AG594" s="105"/>
      <c r="AH594" s="106"/>
      <c r="AI594" s="109"/>
      <c r="AJ594" s="111"/>
      <c r="AK594" s="338"/>
      <c r="AL594" s="339"/>
      <c r="AM594" s="340"/>
      <c r="AN594" s="101"/>
      <c r="AO594" s="445"/>
      <c r="AP594" s="101"/>
      <c r="AQ594" s="115"/>
      <c r="AR594" s="341"/>
      <c r="AS594" s="115"/>
      <c r="AT594" s="341"/>
      <c r="AU594" s="115"/>
      <c r="AV594" s="341"/>
      <c r="AW594" s="115"/>
      <c r="AX594" s="341"/>
      <c r="AY594" s="119"/>
      <c r="CC594" s="119"/>
    </row>
    <row r="595" ht="21.0" customHeight="1">
      <c r="A595" s="119"/>
      <c r="B595" s="90"/>
      <c r="C595" s="119"/>
      <c r="D595" s="332"/>
      <c r="E595" s="90"/>
      <c r="F595" s="92"/>
      <c r="G595" s="92"/>
      <c r="H595" s="119"/>
      <c r="I595" s="119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119"/>
      <c r="U595" s="119"/>
      <c r="V595" s="119"/>
      <c r="W595" s="119"/>
      <c r="X595" s="119"/>
      <c r="Y595" s="23"/>
      <c r="Z595" s="119"/>
      <c r="AA595" s="337"/>
      <c r="AB595" s="115"/>
      <c r="AC595" s="102"/>
      <c r="AD595" s="4"/>
      <c r="AE595" s="103"/>
      <c r="AF595" s="104"/>
      <c r="AG595" s="105"/>
      <c r="AH595" s="106"/>
      <c r="AI595" s="109"/>
      <c r="AJ595" s="111"/>
      <c r="AK595" s="338"/>
      <c r="AL595" s="339"/>
      <c r="AM595" s="340"/>
      <c r="AN595" s="101"/>
      <c r="AO595" s="445"/>
      <c r="AP595" s="101"/>
      <c r="AQ595" s="115"/>
      <c r="AR595" s="341"/>
      <c r="AS595" s="115"/>
      <c r="AT595" s="341"/>
      <c r="AU595" s="115"/>
      <c r="AV595" s="341"/>
      <c r="AW595" s="115"/>
      <c r="AX595" s="341"/>
      <c r="AY595" s="119"/>
      <c r="CC595" s="119"/>
    </row>
    <row r="596" ht="21.0" customHeight="1">
      <c r="A596" s="119"/>
      <c r="B596" s="90"/>
      <c r="C596" s="119"/>
      <c r="D596" s="332"/>
      <c r="E596" s="90"/>
      <c r="F596" s="92"/>
      <c r="G596" s="92"/>
      <c r="H596" s="119"/>
      <c r="I596" s="119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119"/>
      <c r="U596" s="119"/>
      <c r="V596" s="119"/>
      <c r="W596" s="119"/>
      <c r="X596" s="119"/>
      <c r="Y596" s="23"/>
      <c r="Z596" s="119"/>
      <c r="AA596" s="337"/>
      <c r="AB596" s="115"/>
      <c r="AC596" s="102"/>
      <c r="AD596" s="4"/>
      <c r="AE596" s="103"/>
      <c r="AF596" s="104"/>
      <c r="AG596" s="105"/>
      <c r="AH596" s="106"/>
      <c r="AI596" s="109"/>
      <c r="AJ596" s="111"/>
      <c r="AK596" s="338"/>
      <c r="AL596" s="339"/>
      <c r="AM596" s="340"/>
      <c r="AN596" s="101"/>
      <c r="AO596" s="445"/>
      <c r="AP596" s="101"/>
      <c r="AQ596" s="115"/>
      <c r="AR596" s="341"/>
      <c r="AS596" s="115"/>
      <c r="AT596" s="341"/>
      <c r="AU596" s="115"/>
      <c r="AV596" s="341"/>
      <c r="AW596" s="115"/>
      <c r="AX596" s="341"/>
      <c r="AY596" s="119"/>
      <c r="CC596" s="119"/>
    </row>
    <row r="597" ht="21.0" customHeight="1">
      <c r="A597" s="119"/>
      <c r="B597" s="90"/>
      <c r="C597" s="119"/>
      <c r="D597" s="332"/>
      <c r="E597" s="90"/>
      <c r="F597" s="92"/>
      <c r="G597" s="92"/>
      <c r="H597" s="119"/>
      <c r="I597" s="119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119"/>
      <c r="U597" s="119"/>
      <c r="V597" s="119"/>
      <c r="W597" s="119"/>
      <c r="X597" s="119"/>
      <c r="Y597" s="23"/>
      <c r="Z597" s="119"/>
      <c r="AA597" s="337"/>
      <c r="AB597" s="115"/>
      <c r="AC597" s="102"/>
      <c r="AD597" s="4"/>
      <c r="AE597" s="103"/>
      <c r="AF597" s="104"/>
      <c r="AG597" s="105"/>
      <c r="AH597" s="106"/>
      <c r="AI597" s="109"/>
      <c r="AJ597" s="111"/>
      <c r="AK597" s="338"/>
      <c r="AL597" s="339"/>
      <c r="AM597" s="340"/>
      <c r="AN597" s="101"/>
      <c r="AO597" s="445"/>
      <c r="AP597" s="101"/>
      <c r="AQ597" s="115"/>
      <c r="AR597" s="341"/>
      <c r="AS597" s="115"/>
      <c r="AT597" s="341"/>
      <c r="AU597" s="115"/>
      <c r="AV597" s="341"/>
      <c r="AW597" s="115"/>
      <c r="AX597" s="341"/>
      <c r="AY597" s="119"/>
      <c r="CC597" s="119"/>
    </row>
    <row r="598" ht="21.0" customHeight="1">
      <c r="A598" s="119"/>
      <c r="B598" s="90"/>
      <c r="C598" s="119"/>
      <c r="D598" s="332"/>
      <c r="E598" s="90"/>
      <c r="F598" s="92"/>
      <c r="G598" s="92"/>
      <c r="H598" s="119"/>
      <c r="I598" s="119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119"/>
      <c r="U598" s="119"/>
      <c r="V598" s="119"/>
      <c r="W598" s="119"/>
      <c r="X598" s="119"/>
      <c r="Y598" s="23"/>
      <c r="Z598" s="119"/>
      <c r="AA598" s="337"/>
      <c r="AB598" s="115"/>
      <c r="AC598" s="102"/>
      <c r="AD598" s="4"/>
      <c r="AE598" s="103"/>
      <c r="AF598" s="104"/>
      <c r="AG598" s="105"/>
      <c r="AH598" s="106"/>
      <c r="AI598" s="109"/>
      <c r="AJ598" s="111"/>
      <c r="AK598" s="338"/>
      <c r="AL598" s="339"/>
      <c r="AM598" s="340"/>
      <c r="AN598" s="101"/>
      <c r="AO598" s="445"/>
      <c r="AP598" s="101"/>
      <c r="AQ598" s="115"/>
      <c r="AR598" s="341"/>
      <c r="AS598" s="115"/>
      <c r="AT598" s="341"/>
      <c r="AU598" s="115"/>
      <c r="AV598" s="341"/>
      <c r="AW598" s="115"/>
      <c r="AX598" s="341"/>
      <c r="AY598" s="119"/>
      <c r="CC598" s="119"/>
    </row>
    <row r="599" ht="21.0" customHeight="1">
      <c r="A599" s="119"/>
      <c r="B599" s="90"/>
      <c r="C599" s="119"/>
      <c r="D599" s="332"/>
      <c r="E599" s="90"/>
      <c r="F599" s="92"/>
      <c r="G599" s="92"/>
      <c r="H599" s="119"/>
      <c r="I599" s="119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119"/>
      <c r="U599" s="119"/>
      <c r="V599" s="119"/>
      <c r="W599" s="119"/>
      <c r="X599" s="119"/>
      <c r="Y599" s="23"/>
      <c r="Z599" s="119"/>
      <c r="AA599" s="337"/>
      <c r="AB599" s="115"/>
      <c r="AC599" s="102"/>
      <c r="AD599" s="4"/>
      <c r="AE599" s="103"/>
      <c r="AF599" s="104"/>
      <c r="AG599" s="105"/>
      <c r="AH599" s="106"/>
      <c r="AI599" s="109"/>
      <c r="AJ599" s="111"/>
      <c r="AK599" s="338"/>
      <c r="AL599" s="339"/>
      <c r="AM599" s="340"/>
      <c r="AN599" s="101"/>
      <c r="AO599" s="445"/>
      <c r="AP599" s="101"/>
      <c r="AQ599" s="115"/>
      <c r="AR599" s="341"/>
      <c r="AS599" s="115"/>
      <c r="AT599" s="341"/>
      <c r="AU599" s="115"/>
      <c r="AV599" s="341"/>
      <c r="AW599" s="115"/>
      <c r="AX599" s="341"/>
      <c r="AY599" s="119"/>
      <c r="CC599" s="119"/>
    </row>
    <row r="600" ht="21.0" customHeight="1">
      <c r="A600" s="119"/>
      <c r="B600" s="90"/>
      <c r="C600" s="119"/>
      <c r="D600" s="332"/>
      <c r="E600" s="90"/>
      <c r="F600" s="92"/>
      <c r="G600" s="92"/>
      <c r="H600" s="119"/>
      <c r="I600" s="119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119"/>
      <c r="U600" s="119"/>
      <c r="V600" s="119"/>
      <c r="W600" s="119"/>
      <c r="X600" s="119"/>
      <c r="Y600" s="23"/>
      <c r="Z600" s="119"/>
      <c r="AA600" s="337"/>
      <c r="AB600" s="115"/>
      <c r="AC600" s="102"/>
      <c r="AD600" s="4"/>
      <c r="AE600" s="103"/>
      <c r="AF600" s="104"/>
      <c r="AG600" s="105"/>
      <c r="AH600" s="106"/>
      <c r="AI600" s="109"/>
      <c r="AJ600" s="111"/>
      <c r="AK600" s="338"/>
      <c r="AL600" s="339"/>
      <c r="AM600" s="340"/>
      <c r="AN600" s="101"/>
      <c r="AO600" s="445"/>
      <c r="AP600" s="101"/>
      <c r="AQ600" s="115"/>
      <c r="AR600" s="341"/>
      <c r="AS600" s="115"/>
      <c r="AT600" s="341"/>
      <c r="AU600" s="115"/>
      <c r="AV600" s="341"/>
      <c r="AW600" s="115"/>
      <c r="AX600" s="341"/>
      <c r="AY600" s="119"/>
      <c r="CC600" s="119"/>
    </row>
    <row r="601" ht="21.0" customHeight="1">
      <c r="A601" s="119"/>
      <c r="B601" s="90"/>
      <c r="C601" s="119"/>
      <c r="D601" s="332"/>
      <c r="E601" s="90"/>
      <c r="F601" s="92"/>
      <c r="G601" s="92"/>
      <c r="H601" s="119"/>
      <c r="I601" s="119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119"/>
      <c r="U601" s="119"/>
      <c r="V601" s="119"/>
      <c r="W601" s="119"/>
      <c r="X601" s="119"/>
      <c r="Y601" s="23"/>
      <c r="Z601" s="119"/>
      <c r="AA601" s="337"/>
      <c r="AB601" s="115"/>
      <c r="AC601" s="102"/>
      <c r="AD601" s="4"/>
      <c r="AE601" s="103"/>
      <c r="AF601" s="104"/>
      <c r="AG601" s="105"/>
      <c r="AH601" s="106"/>
      <c r="AI601" s="109"/>
      <c r="AJ601" s="111"/>
      <c r="AK601" s="338"/>
      <c r="AL601" s="339"/>
      <c r="AM601" s="340"/>
      <c r="AN601" s="101"/>
      <c r="AO601" s="445"/>
      <c r="AP601" s="101"/>
      <c r="AQ601" s="115"/>
      <c r="AR601" s="341"/>
      <c r="AS601" s="115"/>
      <c r="AT601" s="341"/>
      <c r="AU601" s="115"/>
      <c r="AV601" s="341"/>
      <c r="AW601" s="115"/>
      <c r="AX601" s="341"/>
      <c r="AY601" s="119"/>
      <c r="CC601" s="119"/>
    </row>
    <row r="602" ht="21.0" customHeight="1">
      <c r="A602" s="119"/>
      <c r="B602" s="90"/>
      <c r="C602" s="119"/>
      <c r="D602" s="332"/>
      <c r="E602" s="90"/>
      <c r="F602" s="92"/>
      <c r="G602" s="92"/>
      <c r="H602" s="119"/>
      <c r="I602" s="119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119"/>
      <c r="U602" s="119"/>
      <c r="V602" s="119"/>
      <c r="W602" s="119"/>
      <c r="X602" s="119"/>
      <c r="Y602" s="23"/>
      <c r="Z602" s="119"/>
      <c r="AA602" s="337"/>
      <c r="AB602" s="115"/>
      <c r="AC602" s="102"/>
      <c r="AD602" s="4"/>
      <c r="AE602" s="103"/>
      <c r="AF602" s="104"/>
      <c r="AG602" s="105"/>
      <c r="AH602" s="106"/>
      <c r="AI602" s="109"/>
      <c r="AJ602" s="111"/>
      <c r="AK602" s="338"/>
      <c r="AL602" s="339"/>
      <c r="AM602" s="340"/>
      <c r="AN602" s="101"/>
      <c r="AO602" s="445"/>
      <c r="AP602" s="101"/>
      <c r="AQ602" s="115"/>
      <c r="AR602" s="341"/>
      <c r="AS602" s="115"/>
      <c r="AT602" s="341"/>
      <c r="AU602" s="115"/>
      <c r="AV602" s="341"/>
      <c r="AW602" s="115"/>
      <c r="AX602" s="341"/>
      <c r="AY602" s="119"/>
      <c r="CC602" s="119"/>
    </row>
    <row r="603" ht="21.0" customHeight="1">
      <c r="A603" s="119"/>
      <c r="B603" s="90"/>
      <c r="C603" s="119"/>
      <c r="D603" s="332"/>
      <c r="E603" s="90"/>
      <c r="F603" s="92"/>
      <c r="G603" s="92"/>
      <c r="H603" s="119"/>
      <c r="I603" s="119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119"/>
      <c r="U603" s="119"/>
      <c r="V603" s="119"/>
      <c r="W603" s="119"/>
      <c r="X603" s="119"/>
      <c r="Y603" s="23"/>
      <c r="Z603" s="119"/>
      <c r="AA603" s="337"/>
      <c r="AB603" s="115"/>
      <c r="AC603" s="102"/>
      <c r="AD603" s="4"/>
      <c r="AE603" s="103"/>
      <c r="AF603" s="104"/>
      <c r="AG603" s="105"/>
      <c r="AH603" s="106"/>
      <c r="AI603" s="109"/>
      <c r="AJ603" s="111"/>
      <c r="AK603" s="338"/>
      <c r="AL603" s="339"/>
      <c r="AM603" s="340"/>
      <c r="AN603" s="101"/>
      <c r="AO603" s="445"/>
      <c r="AP603" s="101"/>
      <c r="AQ603" s="115"/>
      <c r="AR603" s="341"/>
      <c r="AS603" s="115"/>
      <c r="AT603" s="341"/>
      <c r="AU603" s="115"/>
      <c r="AV603" s="341"/>
      <c r="AW603" s="115"/>
      <c r="AX603" s="341"/>
      <c r="AY603" s="119"/>
      <c r="CC603" s="119"/>
    </row>
    <row r="604" ht="21.0" customHeight="1">
      <c r="A604" s="119"/>
      <c r="B604" s="90"/>
      <c r="C604" s="119"/>
      <c r="D604" s="332"/>
      <c r="E604" s="90"/>
      <c r="F604" s="92"/>
      <c r="G604" s="92"/>
      <c r="H604" s="119"/>
      <c r="I604" s="119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119"/>
      <c r="U604" s="119"/>
      <c r="V604" s="119"/>
      <c r="W604" s="119"/>
      <c r="X604" s="119"/>
      <c r="Y604" s="23"/>
      <c r="Z604" s="119"/>
      <c r="AA604" s="337"/>
      <c r="AB604" s="115"/>
      <c r="AC604" s="102"/>
      <c r="AD604" s="4"/>
      <c r="AE604" s="103"/>
      <c r="AF604" s="104"/>
      <c r="AG604" s="105"/>
      <c r="AH604" s="106"/>
      <c r="AI604" s="109"/>
      <c r="AJ604" s="111"/>
      <c r="AK604" s="338"/>
      <c r="AL604" s="339"/>
      <c r="AM604" s="340"/>
      <c r="AN604" s="101"/>
      <c r="AO604" s="445"/>
      <c r="AP604" s="101"/>
      <c r="AQ604" s="115"/>
      <c r="AR604" s="341"/>
      <c r="AS604" s="115"/>
      <c r="AT604" s="341"/>
      <c r="AU604" s="115"/>
      <c r="AV604" s="341"/>
      <c r="AW604" s="115"/>
      <c r="AX604" s="341"/>
      <c r="AY604" s="119"/>
      <c r="CC604" s="119"/>
    </row>
    <row r="605" ht="21.0" customHeight="1">
      <c r="A605" s="119"/>
      <c r="B605" s="90"/>
      <c r="C605" s="119"/>
      <c r="D605" s="332"/>
      <c r="E605" s="90"/>
      <c r="F605" s="92"/>
      <c r="G605" s="92"/>
      <c r="H605" s="119"/>
      <c r="I605" s="119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119"/>
      <c r="U605" s="119"/>
      <c r="V605" s="119"/>
      <c r="W605" s="119"/>
      <c r="X605" s="119"/>
      <c r="Y605" s="23"/>
      <c r="Z605" s="119"/>
      <c r="AA605" s="337"/>
      <c r="AB605" s="115"/>
      <c r="AC605" s="102"/>
      <c r="AD605" s="4"/>
      <c r="AE605" s="103"/>
      <c r="AF605" s="104"/>
      <c r="AG605" s="105"/>
      <c r="AH605" s="106"/>
      <c r="AI605" s="109"/>
      <c r="AJ605" s="111"/>
      <c r="AK605" s="338"/>
      <c r="AL605" s="339"/>
      <c r="AM605" s="340"/>
      <c r="AN605" s="101"/>
      <c r="AO605" s="445"/>
      <c r="AP605" s="101"/>
      <c r="AQ605" s="115"/>
      <c r="AR605" s="341"/>
      <c r="AS605" s="115"/>
      <c r="AT605" s="341"/>
      <c r="AU605" s="115"/>
      <c r="AV605" s="341"/>
      <c r="AW605" s="115"/>
      <c r="AX605" s="341"/>
      <c r="AY605" s="119"/>
      <c r="CC605" s="119"/>
    </row>
    <row r="606" ht="21.0" customHeight="1">
      <c r="A606" s="119"/>
      <c r="B606" s="90"/>
      <c r="C606" s="119"/>
      <c r="D606" s="332"/>
      <c r="E606" s="90"/>
      <c r="F606" s="92"/>
      <c r="G606" s="92"/>
      <c r="H606" s="119"/>
      <c r="I606" s="119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119"/>
      <c r="U606" s="119"/>
      <c r="V606" s="119"/>
      <c r="W606" s="119"/>
      <c r="X606" s="119"/>
      <c r="Y606" s="23"/>
      <c r="Z606" s="119"/>
      <c r="AA606" s="337"/>
      <c r="AB606" s="115"/>
      <c r="AC606" s="102"/>
      <c r="AD606" s="4"/>
      <c r="AE606" s="103"/>
      <c r="AF606" s="104"/>
      <c r="AG606" s="105"/>
      <c r="AH606" s="106"/>
      <c r="AI606" s="109"/>
      <c r="AJ606" s="111"/>
      <c r="AK606" s="338"/>
      <c r="AL606" s="339"/>
      <c r="AM606" s="340"/>
      <c r="AN606" s="101"/>
      <c r="AO606" s="445"/>
      <c r="AP606" s="101"/>
      <c r="AQ606" s="115"/>
      <c r="AR606" s="341"/>
      <c r="AS606" s="115"/>
      <c r="AT606" s="341"/>
      <c r="AU606" s="115"/>
      <c r="AV606" s="341"/>
      <c r="AW606" s="115"/>
      <c r="AX606" s="341"/>
      <c r="AY606" s="119"/>
      <c r="CC606" s="119"/>
    </row>
    <row r="607" ht="21.0" customHeight="1">
      <c r="A607" s="119"/>
      <c r="B607" s="90"/>
      <c r="C607" s="119"/>
      <c r="D607" s="332"/>
      <c r="E607" s="90"/>
      <c r="F607" s="92"/>
      <c r="G607" s="92"/>
      <c r="H607" s="119"/>
      <c r="I607" s="119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119"/>
      <c r="U607" s="119"/>
      <c r="V607" s="119"/>
      <c r="W607" s="119"/>
      <c r="X607" s="119"/>
      <c r="Y607" s="23"/>
      <c r="Z607" s="119"/>
      <c r="AA607" s="337"/>
      <c r="AB607" s="115"/>
      <c r="AC607" s="102"/>
      <c r="AD607" s="4"/>
      <c r="AE607" s="103"/>
      <c r="AF607" s="104"/>
      <c r="AG607" s="105"/>
      <c r="AH607" s="106"/>
      <c r="AI607" s="109"/>
      <c r="AJ607" s="111"/>
      <c r="AK607" s="338"/>
      <c r="AL607" s="339"/>
      <c r="AM607" s="340"/>
      <c r="AN607" s="101"/>
      <c r="AO607" s="445"/>
      <c r="AP607" s="101"/>
      <c r="AQ607" s="115"/>
      <c r="AR607" s="341"/>
      <c r="AS607" s="115"/>
      <c r="AT607" s="341"/>
      <c r="AU607" s="115"/>
      <c r="AV607" s="341"/>
      <c r="AW607" s="115"/>
      <c r="AX607" s="341"/>
      <c r="AY607" s="119"/>
      <c r="CC607" s="119"/>
    </row>
    <row r="608" ht="21.0" customHeight="1">
      <c r="A608" s="119"/>
      <c r="B608" s="90"/>
      <c r="C608" s="119"/>
      <c r="D608" s="332"/>
      <c r="E608" s="90"/>
      <c r="F608" s="92"/>
      <c r="G608" s="92"/>
      <c r="H608" s="119"/>
      <c r="I608" s="119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119"/>
      <c r="U608" s="119"/>
      <c r="V608" s="119"/>
      <c r="W608" s="119"/>
      <c r="X608" s="119"/>
      <c r="Y608" s="23"/>
      <c r="Z608" s="119"/>
      <c r="AA608" s="337"/>
      <c r="AB608" s="115"/>
      <c r="AC608" s="102"/>
      <c r="AD608" s="4"/>
      <c r="AE608" s="103"/>
      <c r="AF608" s="104"/>
      <c r="AG608" s="105"/>
      <c r="AH608" s="106"/>
      <c r="AI608" s="109"/>
      <c r="AJ608" s="111"/>
      <c r="AK608" s="338"/>
      <c r="AL608" s="339"/>
      <c r="AM608" s="340"/>
      <c r="AN608" s="101"/>
      <c r="AO608" s="445"/>
      <c r="AP608" s="101"/>
      <c r="AQ608" s="115"/>
      <c r="AR608" s="341"/>
      <c r="AS608" s="115"/>
      <c r="AT608" s="341"/>
      <c r="AU608" s="115"/>
      <c r="AV608" s="341"/>
      <c r="AW608" s="115"/>
      <c r="AX608" s="341"/>
      <c r="AY608" s="119"/>
      <c r="CC608" s="119"/>
    </row>
    <row r="609" ht="21.0" customHeight="1">
      <c r="A609" s="119"/>
      <c r="B609" s="90"/>
      <c r="C609" s="119"/>
      <c r="D609" s="332"/>
      <c r="E609" s="90"/>
      <c r="F609" s="92"/>
      <c r="G609" s="92"/>
      <c r="H609" s="119"/>
      <c r="I609" s="119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119"/>
      <c r="U609" s="119"/>
      <c r="V609" s="119"/>
      <c r="W609" s="119"/>
      <c r="X609" s="119"/>
      <c r="Y609" s="23"/>
      <c r="Z609" s="119"/>
      <c r="AA609" s="337"/>
      <c r="AB609" s="115"/>
      <c r="AC609" s="102"/>
      <c r="AD609" s="4"/>
      <c r="AE609" s="103"/>
      <c r="AF609" s="104"/>
      <c r="AG609" s="105"/>
      <c r="AH609" s="106"/>
      <c r="AI609" s="109"/>
      <c r="AJ609" s="111"/>
      <c r="AK609" s="338"/>
      <c r="AL609" s="339"/>
      <c r="AM609" s="340"/>
      <c r="AN609" s="101"/>
      <c r="AO609" s="445"/>
      <c r="AP609" s="101"/>
      <c r="AQ609" s="115"/>
      <c r="AR609" s="341"/>
      <c r="AS609" s="115"/>
      <c r="AT609" s="341"/>
      <c r="AU609" s="115"/>
      <c r="AV609" s="341"/>
      <c r="AW609" s="115"/>
      <c r="AX609" s="341"/>
      <c r="AY609" s="119"/>
      <c r="CC609" s="119"/>
    </row>
    <row r="610" ht="21.0" customHeight="1">
      <c r="A610" s="119"/>
      <c r="B610" s="90"/>
      <c r="C610" s="119"/>
      <c r="D610" s="332"/>
      <c r="E610" s="90"/>
      <c r="F610" s="92"/>
      <c r="G610" s="92"/>
      <c r="H610" s="119"/>
      <c r="I610" s="119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119"/>
      <c r="U610" s="119"/>
      <c r="V610" s="119"/>
      <c r="W610" s="119"/>
      <c r="X610" s="119"/>
      <c r="Y610" s="23"/>
      <c r="Z610" s="119"/>
      <c r="AA610" s="337"/>
      <c r="AB610" s="115"/>
      <c r="AC610" s="102"/>
      <c r="AD610" s="4"/>
      <c r="AE610" s="103"/>
      <c r="AF610" s="104"/>
      <c r="AG610" s="105"/>
      <c r="AH610" s="106"/>
      <c r="AI610" s="109"/>
      <c r="AJ610" s="111"/>
      <c r="AK610" s="338"/>
      <c r="AL610" s="339"/>
      <c r="AM610" s="340"/>
      <c r="AN610" s="101"/>
      <c r="AO610" s="445"/>
      <c r="AP610" s="101"/>
      <c r="AQ610" s="115"/>
      <c r="AR610" s="341"/>
      <c r="AS610" s="115"/>
      <c r="AT610" s="341"/>
      <c r="AU610" s="115"/>
      <c r="AV610" s="341"/>
      <c r="AW610" s="115"/>
      <c r="AX610" s="341"/>
      <c r="AY610" s="119"/>
      <c r="CC610" s="119"/>
    </row>
    <row r="611" ht="21.0" customHeight="1">
      <c r="A611" s="119"/>
      <c r="B611" s="90"/>
      <c r="C611" s="119"/>
      <c r="D611" s="332"/>
      <c r="E611" s="90"/>
      <c r="F611" s="92"/>
      <c r="G611" s="92"/>
      <c r="H611" s="119"/>
      <c r="I611" s="119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119"/>
      <c r="U611" s="119"/>
      <c r="V611" s="119"/>
      <c r="W611" s="119"/>
      <c r="X611" s="119"/>
      <c r="Y611" s="23"/>
      <c r="Z611" s="119"/>
      <c r="AA611" s="337"/>
      <c r="AB611" s="115"/>
      <c r="AC611" s="102"/>
      <c r="AD611" s="4"/>
      <c r="AE611" s="103"/>
      <c r="AF611" s="104"/>
      <c r="AG611" s="105"/>
      <c r="AH611" s="106"/>
      <c r="AI611" s="109"/>
      <c r="AJ611" s="111"/>
      <c r="AK611" s="338"/>
      <c r="AL611" s="339"/>
      <c r="AM611" s="340"/>
      <c r="AN611" s="101"/>
      <c r="AO611" s="445"/>
      <c r="AP611" s="101"/>
      <c r="AQ611" s="115"/>
      <c r="AR611" s="341"/>
      <c r="AS611" s="115"/>
      <c r="AT611" s="341"/>
      <c r="AU611" s="115"/>
      <c r="AV611" s="341"/>
      <c r="AW611" s="115"/>
      <c r="AX611" s="341"/>
      <c r="AY611" s="119"/>
      <c r="CC611" s="119"/>
    </row>
    <row r="612" ht="21.0" customHeight="1">
      <c r="A612" s="119"/>
      <c r="B612" s="90"/>
      <c r="C612" s="119"/>
      <c r="D612" s="332"/>
      <c r="E612" s="90"/>
      <c r="F612" s="92"/>
      <c r="G612" s="92"/>
      <c r="H612" s="119"/>
      <c r="I612" s="119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119"/>
      <c r="U612" s="119"/>
      <c r="V612" s="119"/>
      <c r="W612" s="119"/>
      <c r="X612" s="119"/>
      <c r="Y612" s="23"/>
      <c r="Z612" s="119"/>
      <c r="AA612" s="337"/>
      <c r="AB612" s="115"/>
      <c r="AC612" s="102"/>
      <c r="AD612" s="4"/>
      <c r="AE612" s="103"/>
      <c r="AF612" s="104"/>
      <c r="AG612" s="105"/>
      <c r="AH612" s="106"/>
      <c r="AI612" s="109"/>
      <c r="AJ612" s="111"/>
      <c r="AK612" s="338"/>
      <c r="AL612" s="339"/>
      <c r="AM612" s="340"/>
      <c r="AN612" s="101"/>
      <c r="AO612" s="445"/>
      <c r="AP612" s="101"/>
      <c r="AQ612" s="115"/>
      <c r="AR612" s="341"/>
      <c r="AS612" s="115"/>
      <c r="AT612" s="341"/>
      <c r="AU612" s="115"/>
      <c r="AV612" s="341"/>
      <c r="AW612" s="115"/>
      <c r="AX612" s="341"/>
      <c r="AY612" s="119"/>
      <c r="CC612" s="119"/>
    </row>
    <row r="613" ht="21.0" customHeight="1">
      <c r="A613" s="119"/>
      <c r="B613" s="90"/>
      <c r="C613" s="119"/>
      <c r="D613" s="332"/>
      <c r="E613" s="90"/>
      <c r="F613" s="92"/>
      <c r="G613" s="92"/>
      <c r="H613" s="119"/>
      <c r="I613" s="119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119"/>
      <c r="U613" s="119"/>
      <c r="V613" s="119"/>
      <c r="W613" s="119"/>
      <c r="X613" s="119"/>
      <c r="Y613" s="23"/>
      <c r="Z613" s="119"/>
      <c r="AA613" s="337"/>
      <c r="AB613" s="115"/>
      <c r="AC613" s="102"/>
      <c r="AD613" s="4"/>
      <c r="AE613" s="103"/>
      <c r="AF613" s="104"/>
      <c r="AG613" s="105"/>
      <c r="AH613" s="106"/>
      <c r="AI613" s="109"/>
      <c r="AJ613" s="111"/>
      <c r="AK613" s="338"/>
      <c r="AL613" s="339"/>
      <c r="AM613" s="340"/>
      <c r="AN613" s="101"/>
      <c r="AO613" s="445"/>
      <c r="AP613" s="101"/>
      <c r="AQ613" s="115"/>
      <c r="AR613" s="341"/>
      <c r="AS613" s="115"/>
      <c r="AT613" s="341"/>
      <c r="AU613" s="115"/>
      <c r="AV613" s="341"/>
      <c r="AW613" s="115"/>
      <c r="AX613" s="341"/>
      <c r="AY613" s="119"/>
      <c r="CC613" s="119"/>
    </row>
    <row r="614" ht="21.0" customHeight="1">
      <c r="A614" s="119"/>
      <c r="B614" s="90"/>
      <c r="C614" s="119"/>
      <c r="D614" s="332"/>
      <c r="E614" s="90"/>
      <c r="F614" s="92"/>
      <c r="G614" s="92"/>
      <c r="H614" s="119"/>
      <c r="I614" s="119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119"/>
      <c r="U614" s="119"/>
      <c r="V614" s="119"/>
      <c r="W614" s="119"/>
      <c r="X614" s="119"/>
      <c r="Y614" s="23"/>
      <c r="Z614" s="119"/>
      <c r="AA614" s="337"/>
      <c r="AB614" s="115"/>
      <c r="AC614" s="102"/>
      <c r="AD614" s="4"/>
      <c r="AE614" s="103"/>
      <c r="AF614" s="104"/>
      <c r="AG614" s="105"/>
      <c r="AH614" s="106"/>
      <c r="AI614" s="109"/>
      <c r="AJ614" s="111"/>
      <c r="AK614" s="338"/>
      <c r="AL614" s="339"/>
      <c r="AM614" s="340"/>
      <c r="AN614" s="101"/>
      <c r="AO614" s="445"/>
      <c r="AP614" s="101"/>
      <c r="AQ614" s="115"/>
      <c r="AR614" s="341"/>
      <c r="AS614" s="115"/>
      <c r="AT614" s="341"/>
      <c r="AU614" s="115"/>
      <c r="AV614" s="341"/>
      <c r="AW614" s="115"/>
      <c r="AX614" s="341"/>
      <c r="AY614" s="119"/>
      <c r="CC614" s="119"/>
    </row>
    <row r="615" ht="21.0" customHeight="1">
      <c r="A615" s="119"/>
      <c r="B615" s="90"/>
      <c r="C615" s="119"/>
      <c r="D615" s="332"/>
      <c r="E615" s="90"/>
      <c r="F615" s="92"/>
      <c r="G615" s="92"/>
      <c r="H615" s="119"/>
      <c r="I615" s="119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119"/>
      <c r="U615" s="119"/>
      <c r="V615" s="119"/>
      <c r="W615" s="119"/>
      <c r="X615" s="119"/>
      <c r="Y615" s="23"/>
      <c r="Z615" s="119"/>
      <c r="AA615" s="337"/>
      <c r="AB615" s="115"/>
      <c r="AC615" s="102"/>
      <c r="AD615" s="4"/>
      <c r="AE615" s="103"/>
      <c r="AF615" s="104"/>
      <c r="AG615" s="105"/>
      <c r="AH615" s="106"/>
      <c r="AI615" s="109"/>
      <c r="AJ615" s="111"/>
      <c r="AK615" s="338"/>
      <c r="AL615" s="339"/>
      <c r="AM615" s="340"/>
      <c r="AN615" s="101"/>
      <c r="AO615" s="445"/>
      <c r="AP615" s="101"/>
      <c r="AQ615" s="115"/>
      <c r="AR615" s="341"/>
      <c r="AS615" s="115"/>
      <c r="AT615" s="341"/>
      <c r="AU615" s="115"/>
      <c r="AV615" s="341"/>
      <c r="AW615" s="115"/>
      <c r="AX615" s="341"/>
      <c r="AY615" s="119"/>
      <c r="CC615" s="119"/>
    </row>
    <row r="616" ht="21.0" customHeight="1">
      <c r="A616" s="119"/>
      <c r="B616" s="90"/>
      <c r="C616" s="119"/>
      <c r="D616" s="332"/>
      <c r="E616" s="90"/>
      <c r="F616" s="92"/>
      <c r="G616" s="92"/>
      <c r="H616" s="119"/>
      <c r="I616" s="119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119"/>
      <c r="U616" s="119"/>
      <c r="V616" s="119"/>
      <c r="W616" s="119"/>
      <c r="X616" s="119"/>
      <c r="Y616" s="23"/>
      <c r="Z616" s="119"/>
      <c r="AA616" s="337"/>
      <c r="AB616" s="115"/>
      <c r="AC616" s="102"/>
      <c r="AD616" s="4"/>
      <c r="AE616" s="103"/>
      <c r="AF616" s="104"/>
      <c r="AG616" s="105"/>
      <c r="AH616" s="106"/>
      <c r="AI616" s="109"/>
      <c r="AJ616" s="111"/>
      <c r="AK616" s="338"/>
      <c r="AL616" s="339"/>
      <c r="AM616" s="340"/>
      <c r="AN616" s="101"/>
      <c r="AO616" s="445"/>
      <c r="AP616" s="101"/>
      <c r="AQ616" s="115"/>
      <c r="AR616" s="341"/>
      <c r="AS616" s="115"/>
      <c r="AT616" s="341"/>
      <c r="AU616" s="115"/>
      <c r="AV616" s="341"/>
      <c r="AW616" s="115"/>
      <c r="AX616" s="341"/>
      <c r="AY616" s="119"/>
      <c r="CC616" s="119"/>
    </row>
    <row r="617" ht="21.0" customHeight="1">
      <c r="A617" s="119"/>
      <c r="B617" s="90"/>
      <c r="C617" s="119"/>
      <c r="D617" s="332"/>
      <c r="E617" s="90"/>
      <c r="F617" s="92"/>
      <c r="G617" s="92"/>
      <c r="H617" s="119"/>
      <c r="I617" s="119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119"/>
      <c r="U617" s="119"/>
      <c r="V617" s="119"/>
      <c r="W617" s="119"/>
      <c r="X617" s="119"/>
      <c r="Y617" s="23"/>
      <c r="Z617" s="119"/>
      <c r="AA617" s="337"/>
      <c r="AB617" s="115"/>
      <c r="AC617" s="102"/>
      <c r="AD617" s="4"/>
      <c r="AE617" s="103"/>
      <c r="AF617" s="104"/>
      <c r="AG617" s="105"/>
      <c r="AH617" s="106"/>
      <c r="AI617" s="109"/>
      <c r="AJ617" s="111"/>
      <c r="AK617" s="338"/>
      <c r="AL617" s="339"/>
      <c r="AM617" s="340"/>
      <c r="AN617" s="101"/>
      <c r="AO617" s="445"/>
      <c r="AP617" s="101"/>
      <c r="AQ617" s="115"/>
      <c r="AR617" s="341"/>
      <c r="AS617" s="115"/>
      <c r="AT617" s="341"/>
      <c r="AU617" s="115"/>
      <c r="AV617" s="341"/>
      <c r="AW617" s="115"/>
      <c r="AX617" s="341"/>
      <c r="AY617" s="119"/>
      <c r="CC617" s="119"/>
    </row>
    <row r="618" ht="21.0" customHeight="1">
      <c r="A618" s="119"/>
      <c r="B618" s="90"/>
      <c r="C618" s="119"/>
      <c r="D618" s="332"/>
      <c r="E618" s="90"/>
      <c r="F618" s="92"/>
      <c r="G618" s="92"/>
      <c r="H618" s="119"/>
      <c r="I618" s="119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119"/>
      <c r="U618" s="119"/>
      <c r="V618" s="119"/>
      <c r="W618" s="119"/>
      <c r="X618" s="119"/>
      <c r="Y618" s="23"/>
      <c r="Z618" s="119"/>
      <c r="AA618" s="337"/>
      <c r="AB618" s="115"/>
      <c r="AC618" s="102"/>
      <c r="AD618" s="4"/>
      <c r="AE618" s="103"/>
      <c r="AF618" s="104"/>
      <c r="AG618" s="105"/>
      <c r="AH618" s="106"/>
      <c r="AI618" s="109"/>
      <c r="AJ618" s="111"/>
      <c r="AK618" s="338"/>
      <c r="AL618" s="339"/>
      <c r="AM618" s="340"/>
      <c r="AN618" s="101"/>
      <c r="AO618" s="445"/>
      <c r="AP618" s="101"/>
      <c r="AQ618" s="115"/>
      <c r="AR618" s="341"/>
      <c r="AS618" s="115"/>
      <c r="AT618" s="341"/>
      <c r="AU618" s="115"/>
      <c r="AV618" s="341"/>
      <c r="AW618" s="115"/>
      <c r="AX618" s="341"/>
      <c r="AY618" s="119"/>
      <c r="CC618" s="119"/>
    </row>
    <row r="619" ht="21.0" customHeight="1">
      <c r="A619" s="119"/>
      <c r="B619" s="90"/>
      <c r="C619" s="119"/>
      <c r="D619" s="332"/>
      <c r="E619" s="90"/>
      <c r="F619" s="92"/>
      <c r="G619" s="92"/>
      <c r="H619" s="119"/>
      <c r="I619" s="119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119"/>
      <c r="U619" s="119"/>
      <c r="V619" s="119"/>
      <c r="W619" s="119"/>
      <c r="X619" s="119"/>
      <c r="Y619" s="23"/>
      <c r="Z619" s="119"/>
      <c r="AA619" s="337"/>
      <c r="AB619" s="115"/>
      <c r="AC619" s="102"/>
      <c r="AD619" s="4"/>
      <c r="AE619" s="103"/>
      <c r="AF619" s="104"/>
      <c r="AG619" s="105"/>
      <c r="AH619" s="106"/>
      <c r="AI619" s="109"/>
      <c r="AJ619" s="111"/>
      <c r="AK619" s="338"/>
      <c r="AL619" s="339"/>
      <c r="AM619" s="340"/>
      <c r="AN619" s="101"/>
      <c r="AO619" s="445"/>
      <c r="AP619" s="101"/>
      <c r="AQ619" s="115"/>
      <c r="AR619" s="341"/>
      <c r="AS619" s="115"/>
      <c r="AT619" s="341"/>
      <c r="AU619" s="115"/>
      <c r="AV619" s="341"/>
      <c r="AW619" s="115"/>
      <c r="AX619" s="341"/>
      <c r="AY619" s="119"/>
      <c r="CC619" s="119"/>
    </row>
    <row r="620" ht="21.0" customHeight="1">
      <c r="A620" s="119"/>
      <c r="B620" s="90"/>
      <c r="C620" s="119"/>
      <c r="D620" s="332"/>
      <c r="E620" s="90"/>
      <c r="F620" s="92"/>
      <c r="G620" s="92"/>
      <c r="H620" s="119"/>
      <c r="I620" s="119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119"/>
      <c r="U620" s="119"/>
      <c r="V620" s="119"/>
      <c r="W620" s="119"/>
      <c r="X620" s="119"/>
      <c r="Y620" s="23"/>
      <c r="Z620" s="119"/>
      <c r="AA620" s="337"/>
      <c r="AB620" s="115"/>
      <c r="AC620" s="102"/>
      <c r="AD620" s="4"/>
      <c r="AE620" s="103"/>
      <c r="AF620" s="104"/>
      <c r="AG620" s="105"/>
      <c r="AH620" s="106"/>
      <c r="AI620" s="109"/>
      <c r="AJ620" s="111"/>
      <c r="AK620" s="338"/>
      <c r="AL620" s="339"/>
      <c r="AM620" s="340"/>
      <c r="AN620" s="101"/>
      <c r="AO620" s="445"/>
      <c r="AP620" s="101"/>
      <c r="AQ620" s="115"/>
      <c r="AR620" s="341"/>
      <c r="AS620" s="115"/>
      <c r="AT620" s="341"/>
      <c r="AU620" s="115"/>
      <c r="AV620" s="341"/>
      <c r="AW620" s="115"/>
      <c r="AX620" s="341"/>
      <c r="AY620" s="119"/>
      <c r="CC620" s="119"/>
    </row>
    <row r="621" ht="21.0" customHeight="1">
      <c r="A621" s="119"/>
      <c r="B621" s="90"/>
      <c r="C621" s="119"/>
      <c r="D621" s="332"/>
      <c r="E621" s="90"/>
      <c r="F621" s="92"/>
      <c r="G621" s="92"/>
      <c r="H621" s="119"/>
      <c r="I621" s="119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119"/>
      <c r="U621" s="119"/>
      <c r="V621" s="119"/>
      <c r="W621" s="119"/>
      <c r="X621" s="119"/>
      <c r="Y621" s="23"/>
      <c r="Z621" s="119"/>
      <c r="AA621" s="337"/>
      <c r="AB621" s="115"/>
      <c r="AC621" s="102"/>
      <c r="AD621" s="4"/>
      <c r="AE621" s="103"/>
      <c r="AF621" s="104"/>
      <c r="AG621" s="105"/>
      <c r="AH621" s="106"/>
      <c r="AI621" s="109"/>
      <c r="AJ621" s="111"/>
      <c r="AK621" s="338"/>
      <c r="AL621" s="339"/>
      <c r="AM621" s="340"/>
      <c r="AN621" s="101"/>
      <c r="AO621" s="445"/>
      <c r="AP621" s="101"/>
      <c r="AQ621" s="115"/>
      <c r="AR621" s="341"/>
      <c r="AS621" s="115"/>
      <c r="AT621" s="341"/>
      <c r="AU621" s="115"/>
      <c r="AV621" s="341"/>
      <c r="AW621" s="115"/>
      <c r="AX621" s="341"/>
      <c r="AY621" s="119"/>
      <c r="CC621" s="119"/>
    </row>
    <row r="622" ht="21.0" customHeight="1">
      <c r="A622" s="119"/>
      <c r="B622" s="90"/>
      <c r="C622" s="119"/>
      <c r="D622" s="332"/>
      <c r="E622" s="90"/>
      <c r="F622" s="92"/>
      <c r="G622" s="92"/>
      <c r="H622" s="119"/>
      <c r="I622" s="119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119"/>
      <c r="U622" s="119"/>
      <c r="V622" s="119"/>
      <c r="W622" s="119"/>
      <c r="X622" s="119"/>
      <c r="Y622" s="23"/>
      <c r="Z622" s="119"/>
      <c r="AA622" s="337"/>
      <c r="AB622" s="115"/>
      <c r="AC622" s="102"/>
      <c r="AD622" s="4"/>
      <c r="AE622" s="103"/>
      <c r="AF622" s="104"/>
      <c r="AG622" s="105"/>
      <c r="AH622" s="106"/>
      <c r="AI622" s="109"/>
      <c r="AJ622" s="111"/>
      <c r="AK622" s="338"/>
      <c r="AL622" s="339"/>
      <c r="AM622" s="340"/>
      <c r="AN622" s="101"/>
      <c r="AO622" s="445"/>
      <c r="AP622" s="101"/>
      <c r="AQ622" s="115"/>
      <c r="AR622" s="341"/>
      <c r="AS622" s="115"/>
      <c r="AT622" s="341"/>
      <c r="AU622" s="115"/>
      <c r="AV622" s="341"/>
      <c r="AW622" s="115"/>
      <c r="AX622" s="341"/>
      <c r="AY622" s="119"/>
      <c r="CC622" s="119"/>
    </row>
    <row r="623" ht="21.0" customHeight="1">
      <c r="A623" s="119"/>
      <c r="B623" s="90"/>
      <c r="C623" s="119"/>
      <c r="D623" s="332"/>
      <c r="E623" s="90"/>
      <c r="F623" s="92"/>
      <c r="G623" s="92"/>
      <c r="H623" s="119"/>
      <c r="I623" s="119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119"/>
      <c r="U623" s="119"/>
      <c r="V623" s="119"/>
      <c r="W623" s="119"/>
      <c r="X623" s="119"/>
      <c r="Y623" s="23"/>
      <c r="Z623" s="119"/>
      <c r="AA623" s="337"/>
      <c r="AB623" s="115"/>
      <c r="AC623" s="102"/>
      <c r="AD623" s="4"/>
      <c r="AE623" s="103"/>
      <c r="AF623" s="104"/>
      <c r="AG623" s="105"/>
      <c r="AH623" s="106"/>
      <c r="AI623" s="109"/>
      <c r="AJ623" s="111"/>
      <c r="AK623" s="338"/>
      <c r="AL623" s="339"/>
      <c r="AM623" s="340"/>
      <c r="AN623" s="101"/>
      <c r="AO623" s="445"/>
      <c r="AP623" s="101"/>
      <c r="AQ623" s="115"/>
      <c r="AR623" s="341"/>
      <c r="AS623" s="115"/>
      <c r="AT623" s="341"/>
      <c r="AU623" s="115"/>
      <c r="AV623" s="341"/>
      <c r="AW623" s="115"/>
      <c r="AX623" s="341"/>
      <c r="AY623" s="119"/>
      <c r="CC623" s="119"/>
    </row>
    <row r="624" ht="21.0" customHeight="1">
      <c r="A624" s="119"/>
      <c r="B624" s="90"/>
      <c r="C624" s="119"/>
      <c r="D624" s="332"/>
      <c r="E624" s="90"/>
      <c r="F624" s="92"/>
      <c r="G624" s="92"/>
      <c r="H624" s="119"/>
      <c r="I624" s="119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119"/>
      <c r="U624" s="119"/>
      <c r="V624" s="119"/>
      <c r="W624" s="119"/>
      <c r="X624" s="119"/>
      <c r="Y624" s="23"/>
      <c r="Z624" s="119"/>
      <c r="AA624" s="337"/>
      <c r="AB624" s="115"/>
      <c r="AC624" s="102"/>
      <c r="AD624" s="4"/>
      <c r="AE624" s="103"/>
      <c r="AF624" s="104"/>
      <c r="AG624" s="105"/>
      <c r="AH624" s="106"/>
      <c r="AI624" s="109"/>
      <c r="AJ624" s="111"/>
      <c r="AK624" s="338"/>
      <c r="AL624" s="339"/>
      <c r="AM624" s="340"/>
      <c r="AN624" s="101"/>
      <c r="AO624" s="445"/>
      <c r="AP624" s="101"/>
      <c r="AQ624" s="115"/>
      <c r="AR624" s="341"/>
      <c r="AS624" s="115"/>
      <c r="AT624" s="341"/>
      <c r="AU624" s="115"/>
      <c r="AV624" s="341"/>
      <c r="AW624" s="115"/>
      <c r="AX624" s="341"/>
      <c r="AY624" s="119"/>
      <c r="CC624" s="119"/>
    </row>
    <row r="625" ht="21.0" customHeight="1">
      <c r="A625" s="119"/>
      <c r="B625" s="90"/>
      <c r="C625" s="119"/>
      <c r="D625" s="332"/>
      <c r="E625" s="90"/>
      <c r="F625" s="92"/>
      <c r="G625" s="92"/>
      <c r="H625" s="119"/>
      <c r="I625" s="119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119"/>
      <c r="U625" s="119"/>
      <c r="V625" s="119"/>
      <c r="W625" s="119"/>
      <c r="X625" s="119"/>
      <c r="Y625" s="23"/>
      <c r="Z625" s="119"/>
      <c r="AA625" s="337"/>
      <c r="AB625" s="115"/>
      <c r="AC625" s="102"/>
      <c r="AD625" s="4"/>
      <c r="AE625" s="103"/>
      <c r="AF625" s="104"/>
      <c r="AG625" s="105"/>
      <c r="AH625" s="106"/>
      <c r="AI625" s="109"/>
      <c r="AJ625" s="111"/>
      <c r="AK625" s="338"/>
      <c r="AL625" s="339"/>
      <c r="AM625" s="340"/>
      <c r="AN625" s="101"/>
      <c r="AO625" s="445"/>
      <c r="AP625" s="101"/>
      <c r="AQ625" s="115"/>
      <c r="AR625" s="341"/>
      <c r="AS625" s="115"/>
      <c r="AT625" s="341"/>
      <c r="AU625" s="115"/>
      <c r="AV625" s="341"/>
      <c r="AW625" s="115"/>
      <c r="AX625" s="341"/>
      <c r="AY625" s="119"/>
      <c r="CC625" s="119"/>
    </row>
    <row r="626" ht="21.0" customHeight="1">
      <c r="A626" s="119"/>
      <c r="B626" s="90"/>
      <c r="C626" s="119"/>
      <c r="D626" s="332"/>
      <c r="E626" s="90"/>
      <c r="F626" s="92"/>
      <c r="G626" s="92"/>
      <c r="H626" s="119"/>
      <c r="I626" s="119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119"/>
      <c r="U626" s="119"/>
      <c r="V626" s="119"/>
      <c r="W626" s="119"/>
      <c r="X626" s="119"/>
      <c r="Y626" s="23"/>
      <c r="Z626" s="119"/>
      <c r="AA626" s="337"/>
      <c r="AB626" s="115"/>
      <c r="AC626" s="102"/>
      <c r="AD626" s="4"/>
      <c r="AE626" s="103"/>
      <c r="AF626" s="104"/>
      <c r="AG626" s="105"/>
      <c r="AH626" s="106"/>
      <c r="AI626" s="109"/>
      <c r="AJ626" s="111"/>
      <c r="AK626" s="338"/>
      <c r="AL626" s="339"/>
      <c r="AM626" s="340"/>
      <c r="AN626" s="101"/>
      <c r="AO626" s="445"/>
      <c r="AP626" s="101"/>
      <c r="AQ626" s="115"/>
      <c r="AR626" s="341"/>
      <c r="AS626" s="115"/>
      <c r="AT626" s="341"/>
      <c r="AU626" s="115"/>
      <c r="AV626" s="341"/>
      <c r="AW626" s="115"/>
      <c r="AX626" s="341"/>
      <c r="AY626" s="119"/>
      <c r="CC626" s="119"/>
    </row>
    <row r="627" ht="21.0" customHeight="1">
      <c r="A627" s="119"/>
      <c r="B627" s="90"/>
      <c r="C627" s="119"/>
      <c r="D627" s="332"/>
      <c r="E627" s="90"/>
      <c r="F627" s="92"/>
      <c r="G627" s="92"/>
      <c r="H627" s="119"/>
      <c r="I627" s="119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119"/>
      <c r="U627" s="119"/>
      <c r="V627" s="119"/>
      <c r="W627" s="119"/>
      <c r="X627" s="119"/>
      <c r="Y627" s="23"/>
      <c r="Z627" s="119"/>
      <c r="AA627" s="337"/>
      <c r="AB627" s="115"/>
      <c r="AC627" s="102"/>
      <c r="AD627" s="4"/>
      <c r="AE627" s="103"/>
      <c r="AF627" s="104"/>
      <c r="AG627" s="105"/>
      <c r="AH627" s="106"/>
      <c r="AI627" s="109"/>
      <c r="AJ627" s="111"/>
      <c r="AK627" s="338"/>
      <c r="AL627" s="339"/>
      <c r="AM627" s="340"/>
      <c r="AN627" s="101"/>
      <c r="AO627" s="445"/>
      <c r="AP627" s="101"/>
      <c r="AQ627" s="115"/>
      <c r="AR627" s="341"/>
      <c r="AS627" s="115"/>
      <c r="AT627" s="341"/>
      <c r="AU627" s="115"/>
      <c r="AV627" s="341"/>
      <c r="AW627" s="115"/>
      <c r="AX627" s="341"/>
      <c r="AY627" s="119"/>
      <c r="CC627" s="119"/>
    </row>
    <row r="628" ht="21.0" customHeight="1">
      <c r="A628" s="119"/>
      <c r="B628" s="90"/>
      <c r="C628" s="119"/>
      <c r="D628" s="332"/>
      <c r="E628" s="90"/>
      <c r="F628" s="92"/>
      <c r="G628" s="92"/>
      <c r="H628" s="119"/>
      <c r="I628" s="119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119"/>
      <c r="U628" s="119"/>
      <c r="V628" s="119"/>
      <c r="W628" s="119"/>
      <c r="X628" s="119"/>
      <c r="Y628" s="23"/>
      <c r="Z628" s="119"/>
      <c r="AA628" s="337"/>
      <c r="AB628" s="115"/>
      <c r="AC628" s="102"/>
      <c r="AD628" s="4"/>
      <c r="AE628" s="103"/>
      <c r="AF628" s="104"/>
      <c r="AG628" s="105"/>
      <c r="AH628" s="106"/>
      <c r="AI628" s="109"/>
      <c r="AJ628" s="111"/>
      <c r="AK628" s="338"/>
      <c r="AL628" s="339"/>
      <c r="AM628" s="340"/>
      <c r="AN628" s="101"/>
      <c r="AO628" s="445"/>
      <c r="AP628" s="101"/>
      <c r="AQ628" s="115"/>
      <c r="AR628" s="341"/>
      <c r="AS628" s="115"/>
      <c r="AT628" s="341"/>
      <c r="AU628" s="115"/>
      <c r="AV628" s="341"/>
      <c r="AW628" s="115"/>
      <c r="AX628" s="341"/>
      <c r="AY628" s="119"/>
      <c r="CC628" s="119"/>
    </row>
    <row r="629" ht="21.0" customHeight="1">
      <c r="A629" s="119"/>
      <c r="B629" s="90"/>
      <c r="C629" s="119"/>
      <c r="D629" s="332"/>
      <c r="E629" s="90"/>
      <c r="F629" s="92"/>
      <c r="G629" s="92"/>
      <c r="H629" s="119"/>
      <c r="I629" s="119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119"/>
      <c r="U629" s="119"/>
      <c r="V629" s="119"/>
      <c r="W629" s="119"/>
      <c r="X629" s="119"/>
      <c r="Y629" s="23"/>
      <c r="Z629" s="119"/>
      <c r="AA629" s="337"/>
      <c r="AB629" s="115"/>
      <c r="AC629" s="102"/>
      <c r="AD629" s="4"/>
      <c r="AE629" s="103"/>
      <c r="AF629" s="104"/>
      <c r="AG629" s="105"/>
      <c r="AH629" s="106"/>
      <c r="AI629" s="109"/>
      <c r="AJ629" s="111"/>
      <c r="AK629" s="338"/>
      <c r="AL629" s="339"/>
      <c r="AM629" s="340"/>
      <c r="AN629" s="101"/>
      <c r="AO629" s="445"/>
      <c r="AP629" s="101"/>
      <c r="AQ629" s="115"/>
      <c r="AR629" s="341"/>
      <c r="AS629" s="115"/>
      <c r="AT629" s="341"/>
      <c r="AU629" s="115"/>
      <c r="AV629" s="341"/>
      <c r="AW629" s="115"/>
      <c r="AX629" s="341"/>
      <c r="AY629" s="119"/>
      <c r="CC629" s="119"/>
    </row>
    <row r="630" ht="21.0" customHeight="1">
      <c r="A630" s="119"/>
      <c r="B630" s="90"/>
      <c r="C630" s="119"/>
      <c r="D630" s="332"/>
      <c r="E630" s="90"/>
      <c r="F630" s="92"/>
      <c r="G630" s="92"/>
      <c r="H630" s="119"/>
      <c r="I630" s="119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119"/>
      <c r="U630" s="119"/>
      <c r="V630" s="119"/>
      <c r="W630" s="119"/>
      <c r="X630" s="119"/>
      <c r="Y630" s="23"/>
      <c r="Z630" s="119"/>
      <c r="AA630" s="337"/>
      <c r="AB630" s="115"/>
      <c r="AC630" s="102"/>
      <c r="AD630" s="4"/>
      <c r="AE630" s="103"/>
      <c r="AF630" s="104"/>
      <c r="AG630" s="105"/>
      <c r="AH630" s="106"/>
      <c r="AI630" s="109"/>
      <c r="AJ630" s="111"/>
      <c r="AK630" s="338"/>
      <c r="AL630" s="339"/>
      <c r="AM630" s="340"/>
      <c r="AN630" s="101"/>
      <c r="AO630" s="445"/>
      <c r="AP630" s="101"/>
      <c r="AQ630" s="115"/>
      <c r="AR630" s="341"/>
      <c r="AS630" s="115"/>
      <c r="AT630" s="341"/>
      <c r="AU630" s="115"/>
      <c r="AV630" s="341"/>
      <c r="AW630" s="115"/>
      <c r="AX630" s="341"/>
      <c r="AY630" s="119"/>
      <c r="CC630" s="119"/>
    </row>
    <row r="631" ht="21.0" customHeight="1">
      <c r="A631" s="119"/>
      <c r="B631" s="90"/>
      <c r="C631" s="119"/>
      <c r="D631" s="332"/>
      <c r="E631" s="90"/>
      <c r="F631" s="92"/>
      <c r="G631" s="92"/>
      <c r="H631" s="119"/>
      <c r="I631" s="119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119"/>
      <c r="U631" s="119"/>
      <c r="V631" s="119"/>
      <c r="W631" s="119"/>
      <c r="X631" s="119"/>
      <c r="Y631" s="23"/>
      <c r="Z631" s="119"/>
      <c r="AA631" s="337"/>
      <c r="AB631" s="115"/>
      <c r="AC631" s="102"/>
      <c r="AD631" s="4"/>
      <c r="AE631" s="103"/>
      <c r="AF631" s="104"/>
      <c r="AG631" s="105"/>
      <c r="AH631" s="106"/>
      <c r="AI631" s="109"/>
      <c r="AJ631" s="111"/>
      <c r="AK631" s="338"/>
      <c r="AL631" s="339"/>
      <c r="AM631" s="340"/>
      <c r="AN631" s="101"/>
      <c r="AO631" s="445"/>
      <c r="AP631" s="101"/>
      <c r="AQ631" s="115"/>
      <c r="AR631" s="341"/>
      <c r="AS631" s="115"/>
      <c r="AT631" s="341"/>
      <c r="AU631" s="115"/>
      <c r="AV631" s="341"/>
      <c r="AW631" s="115"/>
      <c r="AX631" s="341"/>
      <c r="AY631" s="119"/>
      <c r="CC631" s="119"/>
    </row>
    <row r="632" ht="21.0" customHeight="1">
      <c r="A632" s="119"/>
      <c r="B632" s="90"/>
      <c r="C632" s="119"/>
      <c r="D632" s="332"/>
      <c r="E632" s="90"/>
      <c r="F632" s="92"/>
      <c r="G632" s="92"/>
      <c r="H632" s="119"/>
      <c r="I632" s="119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119"/>
      <c r="U632" s="119"/>
      <c r="V632" s="119"/>
      <c r="W632" s="119"/>
      <c r="X632" s="119"/>
      <c r="Y632" s="23"/>
      <c r="Z632" s="119"/>
      <c r="AA632" s="337"/>
      <c r="AB632" s="115"/>
      <c r="AC632" s="102"/>
      <c r="AD632" s="4"/>
      <c r="AE632" s="103"/>
      <c r="AF632" s="104"/>
      <c r="AG632" s="105"/>
      <c r="AH632" s="106"/>
      <c r="AI632" s="109"/>
      <c r="AJ632" s="111"/>
      <c r="AK632" s="338"/>
      <c r="AL632" s="339"/>
      <c r="AM632" s="340"/>
      <c r="AN632" s="101"/>
      <c r="AO632" s="445"/>
      <c r="AP632" s="101"/>
      <c r="AQ632" s="115"/>
      <c r="AR632" s="341"/>
      <c r="AS632" s="115"/>
      <c r="AT632" s="341"/>
      <c r="AU632" s="115"/>
      <c r="AV632" s="341"/>
      <c r="AW632" s="115"/>
      <c r="AX632" s="341"/>
      <c r="AY632" s="119"/>
      <c r="CC632" s="119"/>
    </row>
    <row r="633" ht="21.0" customHeight="1">
      <c r="A633" s="119"/>
      <c r="B633" s="90"/>
      <c r="C633" s="119"/>
      <c r="D633" s="332"/>
      <c r="E633" s="90"/>
      <c r="F633" s="92"/>
      <c r="G633" s="92"/>
      <c r="H633" s="119"/>
      <c r="I633" s="119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119"/>
      <c r="U633" s="119"/>
      <c r="V633" s="119"/>
      <c r="W633" s="119"/>
      <c r="X633" s="119"/>
      <c r="Y633" s="23"/>
      <c r="Z633" s="119"/>
      <c r="AA633" s="337"/>
      <c r="AB633" s="115"/>
      <c r="AC633" s="102"/>
      <c r="AD633" s="4"/>
      <c r="AE633" s="103"/>
      <c r="AF633" s="104"/>
      <c r="AG633" s="105"/>
      <c r="AH633" s="106"/>
      <c r="AI633" s="109"/>
      <c r="AJ633" s="111"/>
      <c r="AK633" s="338"/>
      <c r="AL633" s="339"/>
      <c r="AM633" s="340"/>
      <c r="AN633" s="101"/>
      <c r="AO633" s="445"/>
      <c r="AP633" s="101"/>
      <c r="AQ633" s="115"/>
      <c r="AR633" s="341"/>
      <c r="AS633" s="115"/>
      <c r="AT633" s="341"/>
      <c r="AU633" s="115"/>
      <c r="AV633" s="341"/>
      <c r="AW633" s="115"/>
      <c r="AX633" s="341"/>
      <c r="AY633" s="119"/>
      <c r="CC633" s="119"/>
    </row>
    <row r="634" ht="21.0" customHeight="1">
      <c r="A634" s="119"/>
      <c r="B634" s="90"/>
      <c r="C634" s="119"/>
      <c r="D634" s="332"/>
      <c r="E634" s="90"/>
      <c r="F634" s="92"/>
      <c r="G634" s="92"/>
      <c r="H634" s="119"/>
      <c r="I634" s="119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119"/>
      <c r="U634" s="119"/>
      <c r="V634" s="119"/>
      <c r="W634" s="119"/>
      <c r="X634" s="119"/>
      <c r="Y634" s="23"/>
      <c r="Z634" s="119"/>
      <c r="AA634" s="337"/>
      <c r="AB634" s="115"/>
      <c r="AC634" s="102"/>
      <c r="AD634" s="4"/>
      <c r="AE634" s="103"/>
      <c r="AF634" s="104"/>
      <c r="AG634" s="105"/>
      <c r="AH634" s="106"/>
      <c r="AI634" s="109"/>
      <c r="AJ634" s="111"/>
      <c r="AK634" s="338"/>
      <c r="AL634" s="339"/>
      <c r="AM634" s="340"/>
      <c r="AN634" s="101"/>
      <c r="AO634" s="445"/>
      <c r="AP634" s="101"/>
      <c r="AQ634" s="115"/>
      <c r="AR634" s="341"/>
      <c r="AS634" s="115"/>
      <c r="AT634" s="341"/>
      <c r="AU634" s="115"/>
      <c r="AV634" s="341"/>
      <c r="AW634" s="115"/>
      <c r="AX634" s="341"/>
      <c r="AY634" s="119"/>
      <c r="CC634" s="119"/>
    </row>
    <row r="635" ht="21.0" customHeight="1">
      <c r="A635" s="119"/>
      <c r="B635" s="90"/>
      <c r="C635" s="119"/>
      <c r="D635" s="332"/>
      <c r="E635" s="90"/>
      <c r="F635" s="92"/>
      <c r="G635" s="92"/>
      <c r="H635" s="119"/>
      <c r="I635" s="119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119"/>
      <c r="U635" s="119"/>
      <c r="V635" s="119"/>
      <c r="W635" s="119"/>
      <c r="X635" s="119"/>
      <c r="Y635" s="23"/>
      <c r="Z635" s="119"/>
      <c r="AA635" s="337"/>
      <c r="AB635" s="115"/>
      <c r="AC635" s="102"/>
      <c r="AD635" s="4"/>
      <c r="AE635" s="103"/>
      <c r="AF635" s="104"/>
      <c r="AG635" s="105"/>
      <c r="AH635" s="106"/>
      <c r="AI635" s="109"/>
      <c r="AJ635" s="111"/>
      <c r="AK635" s="338"/>
      <c r="AL635" s="339"/>
      <c r="AM635" s="340"/>
      <c r="AN635" s="101"/>
      <c r="AO635" s="445"/>
      <c r="AP635" s="101"/>
      <c r="AQ635" s="115"/>
      <c r="AR635" s="341"/>
      <c r="AS635" s="115"/>
      <c r="AT635" s="341"/>
      <c r="AU635" s="115"/>
      <c r="AV635" s="341"/>
      <c r="AW635" s="115"/>
      <c r="AX635" s="341"/>
      <c r="AY635" s="119"/>
      <c r="CC635" s="119"/>
    </row>
    <row r="636" ht="21.0" customHeight="1">
      <c r="A636" s="119"/>
      <c r="B636" s="90"/>
      <c r="C636" s="119"/>
      <c r="D636" s="332"/>
      <c r="E636" s="90"/>
      <c r="F636" s="92"/>
      <c r="G636" s="92"/>
      <c r="H636" s="119"/>
      <c r="I636" s="119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119"/>
      <c r="U636" s="119"/>
      <c r="V636" s="119"/>
      <c r="W636" s="119"/>
      <c r="X636" s="119"/>
      <c r="Y636" s="23"/>
      <c r="Z636" s="119"/>
      <c r="AA636" s="337"/>
      <c r="AB636" s="115"/>
      <c r="AC636" s="102"/>
      <c r="AD636" s="4"/>
      <c r="AE636" s="103"/>
      <c r="AF636" s="104"/>
      <c r="AG636" s="105"/>
      <c r="AH636" s="106"/>
      <c r="AI636" s="109"/>
      <c r="AJ636" s="111"/>
      <c r="AK636" s="338"/>
      <c r="AL636" s="339"/>
      <c r="AM636" s="340"/>
      <c r="AN636" s="101"/>
      <c r="AO636" s="445"/>
      <c r="AP636" s="101"/>
      <c r="AQ636" s="115"/>
      <c r="AR636" s="341"/>
      <c r="AS636" s="115"/>
      <c r="AT636" s="341"/>
      <c r="AU636" s="115"/>
      <c r="AV636" s="341"/>
      <c r="AW636" s="115"/>
      <c r="AX636" s="341"/>
      <c r="AY636" s="119"/>
      <c r="CC636" s="119"/>
    </row>
    <row r="637" ht="21.0" customHeight="1">
      <c r="A637" s="119"/>
      <c r="B637" s="90"/>
      <c r="C637" s="119"/>
      <c r="D637" s="332"/>
      <c r="E637" s="90"/>
      <c r="F637" s="92"/>
      <c r="G637" s="92"/>
      <c r="H637" s="119"/>
      <c r="I637" s="119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119"/>
      <c r="U637" s="119"/>
      <c r="V637" s="119"/>
      <c r="W637" s="119"/>
      <c r="X637" s="119"/>
      <c r="Y637" s="23"/>
      <c r="Z637" s="119"/>
      <c r="AA637" s="337"/>
      <c r="AB637" s="115"/>
      <c r="AC637" s="102"/>
      <c r="AD637" s="4"/>
      <c r="AE637" s="103"/>
      <c r="AF637" s="104"/>
      <c r="AG637" s="105"/>
      <c r="AH637" s="106"/>
      <c r="AI637" s="109"/>
      <c r="AJ637" s="111"/>
      <c r="AK637" s="338"/>
      <c r="AL637" s="339"/>
      <c r="AM637" s="340"/>
      <c r="AN637" s="101"/>
      <c r="AO637" s="445"/>
      <c r="AP637" s="101"/>
      <c r="AQ637" s="115"/>
      <c r="AR637" s="341"/>
      <c r="AS637" s="115"/>
      <c r="AT637" s="341"/>
      <c r="AU637" s="115"/>
      <c r="AV637" s="341"/>
      <c r="AW637" s="115"/>
      <c r="AX637" s="341"/>
      <c r="AY637" s="119"/>
      <c r="CC637" s="119"/>
    </row>
    <row r="638" ht="21.0" customHeight="1">
      <c r="A638" s="119"/>
      <c r="B638" s="90"/>
      <c r="C638" s="119"/>
      <c r="D638" s="332"/>
      <c r="E638" s="90"/>
      <c r="F638" s="92"/>
      <c r="G638" s="92"/>
      <c r="H638" s="119"/>
      <c r="I638" s="119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119"/>
      <c r="U638" s="119"/>
      <c r="V638" s="119"/>
      <c r="W638" s="119"/>
      <c r="X638" s="119"/>
      <c r="Y638" s="23"/>
      <c r="Z638" s="119"/>
      <c r="AA638" s="337"/>
      <c r="AB638" s="115"/>
      <c r="AC638" s="102"/>
      <c r="AD638" s="4"/>
      <c r="AE638" s="103"/>
      <c r="AF638" s="104"/>
      <c r="AG638" s="105"/>
      <c r="AH638" s="106"/>
      <c r="AI638" s="109"/>
      <c r="AJ638" s="111"/>
      <c r="AK638" s="338"/>
      <c r="AL638" s="339"/>
      <c r="AM638" s="340"/>
      <c r="AN638" s="101"/>
      <c r="AO638" s="445"/>
      <c r="AP638" s="101"/>
      <c r="AQ638" s="115"/>
      <c r="AR638" s="341"/>
      <c r="AS638" s="115"/>
      <c r="AT638" s="341"/>
      <c r="AU638" s="115"/>
      <c r="AV638" s="341"/>
      <c r="AW638" s="115"/>
      <c r="AX638" s="341"/>
      <c r="AY638" s="119"/>
      <c r="CC638" s="119"/>
    </row>
    <row r="639" ht="21.0" customHeight="1">
      <c r="A639" s="119"/>
      <c r="B639" s="90"/>
      <c r="C639" s="119"/>
      <c r="D639" s="332"/>
      <c r="E639" s="90"/>
      <c r="F639" s="92"/>
      <c r="G639" s="92"/>
      <c r="H639" s="119"/>
      <c r="I639" s="119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119"/>
      <c r="U639" s="119"/>
      <c r="V639" s="119"/>
      <c r="W639" s="119"/>
      <c r="X639" s="119"/>
      <c r="Y639" s="23"/>
      <c r="Z639" s="119"/>
      <c r="AA639" s="337"/>
      <c r="AB639" s="115"/>
      <c r="AC639" s="102"/>
      <c r="AD639" s="4"/>
      <c r="AE639" s="103"/>
      <c r="AF639" s="104"/>
      <c r="AG639" s="105"/>
      <c r="AH639" s="106"/>
      <c r="AI639" s="109"/>
      <c r="AJ639" s="111"/>
      <c r="AK639" s="338"/>
      <c r="AL639" s="339"/>
      <c r="AM639" s="340"/>
      <c r="AN639" s="101"/>
      <c r="AO639" s="445"/>
      <c r="AP639" s="101"/>
      <c r="AQ639" s="115"/>
      <c r="AR639" s="341"/>
      <c r="AS639" s="115"/>
      <c r="AT639" s="341"/>
      <c r="AU639" s="115"/>
      <c r="AV639" s="341"/>
      <c r="AW639" s="115"/>
      <c r="AX639" s="341"/>
      <c r="AY639" s="119"/>
      <c r="CC639" s="119"/>
    </row>
    <row r="640" ht="21.0" customHeight="1">
      <c r="A640" s="119"/>
      <c r="B640" s="90"/>
      <c r="C640" s="119"/>
      <c r="D640" s="332"/>
      <c r="E640" s="90"/>
      <c r="F640" s="92"/>
      <c r="G640" s="92"/>
      <c r="H640" s="119"/>
      <c r="I640" s="119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119"/>
      <c r="U640" s="119"/>
      <c r="V640" s="119"/>
      <c r="W640" s="119"/>
      <c r="X640" s="119"/>
      <c r="Y640" s="23"/>
      <c r="Z640" s="119"/>
      <c r="AA640" s="337"/>
      <c r="AB640" s="115"/>
      <c r="AC640" s="102"/>
      <c r="AD640" s="4"/>
      <c r="AE640" s="103"/>
      <c r="AF640" s="104"/>
      <c r="AG640" s="105"/>
      <c r="AH640" s="106"/>
      <c r="AI640" s="109"/>
      <c r="AJ640" s="111"/>
      <c r="AK640" s="338"/>
      <c r="AL640" s="339"/>
      <c r="AM640" s="340"/>
      <c r="AN640" s="101"/>
      <c r="AO640" s="445"/>
      <c r="AP640" s="101"/>
      <c r="AQ640" s="115"/>
      <c r="AR640" s="341"/>
      <c r="AS640" s="115"/>
      <c r="AT640" s="341"/>
      <c r="AU640" s="115"/>
      <c r="AV640" s="341"/>
      <c r="AW640" s="115"/>
      <c r="AX640" s="341"/>
      <c r="AY640" s="119"/>
      <c r="CC640" s="119"/>
    </row>
    <row r="641" ht="21.0" customHeight="1">
      <c r="A641" s="119"/>
      <c r="B641" s="90"/>
      <c r="C641" s="119"/>
      <c r="D641" s="332"/>
      <c r="E641" s="90"/>
      <c r="F641" s="92"/>
      <c r="G641" s="92"/>
      <c r="H641" s="119"/>
      <c r="I641" s="119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119"/>
      <c r="U641" s="119"/>
      <c r="V641" s="119"/>
      <c r="W641" s="119"/>
      <c r="X641" s="119"/>
      <c r="Y641" s="23"/>
      <c r="Z641" s="119"/>
      <c r="AA641" s="337"/>
      <c r="AB641" s="115"/>
      <c r="AC641" s="102"/>
      <c r="AD641" s="4"/>
      <c r="AE641" s="103"/>
      <c r="AF641" s="104"/>
      <c r="AG641" s="105"/>
      <c r="AH641" s="106"/>
      <c r="AI641" s="109"/>
      <c r="AJ641" s="111"/>
      <c r="AK641" s="338"/>
      <c r="AL641" s="339"/>
      <c r="AM641" s="340"/>
      <c r="AN641" s="101"/>
      <c r="AO641" s="445"/>
      <c r="AP641" s="101"/>
      <c r="AQ641" s="115"/>
      <c r="AR641" s="341"/>
      <c r="AS641" s="115"/>
      <c r="AT641" s="341"/>
      <c r="AU641" s="115"/>
      <c r="AV641" s="341"/>
      <c r="AW641" s="115"/>
      <c r="AX641" s="341"/>
      <c r="AY641" s="119"/>
      <c r="CC641" s="119"/>
    </row>
    <row r="642" ht="21.0" customHeight="1">
      <c r="A642" s="119"/>
      <c r="B642" s="90"/>
      <c r="C642" s="119"/>
      <c r="D642" s="332"/>
      <c r="E642" s="90"/>
      <c r="F642" s="92"/>
      <c r="G642" s="92"/>
      <c r="H642" s="119"/>
      <c r="I642" s="119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119"/>
      <c r="U642" s="119"/>
      <c r="V642" s="119"/>
      <c r="W642" s="119"/>
      <c r="X642" s="119"/>
      <c r="Y642" s="23"/>
      <c r="Z642" s="119"/>
      <c r="AA642" s="337"/>
      <c r="AB642" s="115"/>
      <c r="AC642" s="102"/>
      <c r="AD642" s="4"/>
      <c r="AE642" s="103"/>
      <c r="AF642" s="104"/>
      <c r="AG642" s="105"/>
      <c r="AH642" s="106"/>
      <c r="AI642" s="109"/>
      <c r="AJ642" s="111"/>
      <c r="AK642" s="338"/>
      <c r="AL642" s="339"/>
      <c r="AM642" s="340"/>
      <c r="AN642" s="101"/>
      <c r="AO642" s="445"/>
      <c r="AP642" s="101"/>
      <c r="AQ642" s="115"/>
      <c r="AR642" s="341"/>
      <c r="AS642" s="115"/>
      <c r="AT642" s="341"/>
      <c r="AU642" s="115"/>
      <c r="AV642" s="341"/>
      <c r="AW642" s="115"/>
      <c r="AX642" s="341"/>
      <c r="AY642" s="119"/>
      <c r="CC642" s="119"/>
    </row>
    <row r="643" ht="21.0" customHeight="1">
      <c r="A643" s="119"/>
      <c r="B643" s="90"/>
      <c r="C643" s="119"/>
      <c r="D643" s="332"/>
      <c r="E643" s="90"/>
      <c r="F643" s="92"/>
      <c r="G643" s="92"/>
      <c r="H643" s="119"/>
      <c r="I643" s="119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119"/>
      <c r="U643" s="119"/>
      <c r="V643" s="119"/>
      <c r="W643" s="119"/>
      <c r="X643" s="119"/>
      <c r="Y643" s="23"/>
      <c r="Z643" s="119"/>
      <c r="AA643" s="337"/>
      <c r="AB643" s="115"/>
      <c r="AC643" s="102"/>
      <c r="AD643" s="4"/>
      <c r="AE643" s="103"/>
      <c r="AF643" s="104"/>
      <c r="AG643" s="105"/>
      <c r="AH643" s="106"/>
      <c r="AI643" s="109"/>
      <c r="AJ643" s="111"/>
      <c r="AK643" s="338"/>
      <c r="AL643" s="339"/>
      <c r="AM643" s="340"/>
      <c r="AN643" s="101"/>
      <c r="AO643" s="445"/>
      <c r="AP643" s="101"/>
      <c r="AQ643" s="115"/>
      <c r="AR643" s="341"/>
      <c r="AS643" s="115"/>
      <c r="AT643" s="341"/>
      <c r="AU643" s="115"/>
      <c r="AV643" s="341"/>
      <c r="AW643" s="115"/>
      <c r="AX643" s="341"/>
      <c r="AY643" s="119"/>
      <c r="CC643" s="119"/>
    </row>
    <row r="644" ht="21.0" customHeight="1">
      <c r="A644" s="119"/>
      <c r="B644" s="90"/>
      <c r="C644" s="119"/>
      <c r="D644" s="332"/>
      <c r="E644" s="90"/>
      <c r="F644" s="92"/>
      <c r="G644" s="92"/>
      <c r="H644" s="119"/>
      <c r="I644" s="119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119"/>
      <c r="U644" s="119"/>
      <c r="V644" s="119"/>
      <c r="W644" s="119"/>
      <c r="X644" s="119"/>
      <c r="Y644" s="23"/>
      <c r="Z644" s="119"/>
      <c r="AA644" s="337"/>
      <c r="AB644" s="115"/>
      <c r="AC644" s="102"/>
      <c r="AD644" s="4"/>
      <c r="AE644" s="103"/>
      <c r="AF644" s="104"/>
      <c r="AG644" s="105"/>
      <c r="AH644" s="106"/>
      <c r="AI644" s="109"/>
      <c r="AJ644" s="111"/>
      <c r="AK644" s="338"/>
      <c r="AL644" s="339"/>
      <c r="AM644" s="340"/>
      <c r="AN644" s="101"/>
      <c r="AO644" s="445"/>
      <c r="AP644" s="101"/>
      <c r="AQ644" s="115"/>
      <c r="AR644" s="341"/>
      <c r="AS644" s="115"/>
      <c r="AT644" s="341"/>
      <c r="AU644" s="115"/>
      <c r="AV644" s="341"/>
      <c r="AW644" s="115"/>
      <c r="AX644" s="341"/>
      <c r="AY644" s="119"/>
      <c r="CC644" s="119"/>
    </row>
    <row r="645" ht="21.0" customHeight="1">
      <c r="A645" s="119"/>
      <c r="B645" s="90"/>
      <c r="C645" s="119"/>
      <c r="D645" s="332"/>
      <c r="E645" s="90"/>
      <c r="F645" s="92"/>
      <c r="G645" s="92"/>
      <c r="H645" s="119"/>
      <c r="I645" s="119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119"/>
      <c r="U645" s="119"/>
      <c r="V645" s="119"/>
      <c r="W645" s="119"/>
      <c r="X645" s="119"/>
      <c r="Y645" s="23"/>
      <c r="Z645" s="119"/>
      <c r="AA645" s="337"/>
      <c r="AB645" s="115"/>
      <c r="AC645" s="102"/>
      <c r="AD645" s="4"/>
      <c r="AE645" s="103"/>
      <c r="AF645" s="104"/>
      <c r="AG645" s="105"/>
      <c r="AH645" s="106"/>
      <c r="AI645" s="109"/>
      <c r="AJ645" s="111"/>
      <c r="AK645" s="338"/>
      <c r="AL645" s="339"/>
      <c r="AM645" s="340"/>
      <c r="AN645" s="101"/>
      <c r="AO645" s="445"/>
      <c r="AP645" s="101"/>
      <c r="AQ645" s="115"/>
      <c r="AR645" s="341"/>
      <c r="AS645" s="115"/>
      <c r="AT645" s="341"/>
      <c r="AU645" s="115"/>
      <c r="AV645" s="341"/>
      <c r="AW645" s="115"/>
      <c r="AX645" s="341"/>
      <c r="AY645" s="119"/>
      <c r="CC645" s="119"/>
    </row>
    <row r="646" ht="21.0" customHeight="1">
      <c r="A646" s="119"/>
      <c r="B646" s="90"/>
      <c r="C646" s="119"/>
      <c r="D646" s="332"/>
      <c r="E646" s="90"/>
      <c r="F646" s="92"/>
      <c r="G646" s="92"/>
      <c r="H646" s="119"/>
      <c r="I646" s="119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119"/>
      <c r="U646" s="119"/>
      <c r="V646" s="119"/>
      <c r="W646" s="119"/>
      <c r="X646" s="119"/>
      <c r="Y646" s="23"/>
      <c r="Z646" s="119"/>
      <c r="AA646" s="337"/>
      <c r="AB646" s="115"/>
      <c r="AC646" s="102"/>
      <c r="AD646" s="4"/>
      <c r="AE646" s="103"/>
      <c r="AF646" s="104"/>
      <c r="AG646" s="105"/>
      <c r="AH646" s="106"/>
      <c r="AI646" s="109"/>
      <c r="AJ646" s="111"/>
      <c r="AK646" s="338"/>
      <c r="AL646" s="339"/>
      <c r="AM646" s="340"/>
      <c r="AN646" s="101"/>
      <c r="AO646" s="445"/>
      <c r="AP646" s="101"/>
      <c r="AQ646" s="115"/>
      <c r="AR646" s="341"/>
      <c r="AS646" s="115"/>
      <c r="AT646" s="341"/>
      <c r="AU646" s="115"/>
      <c r="AV646" s="341"/>
      <c r="AW646" s="115"/>
      <c r="AX646" s="341"/>
      <c r="AY646" s="119"/>
      <c r="CC646" s="119"/>
    </row>
    <row r="647" ht="21.0" customHeight="1">
      <c r="A647" s="119"/>
      <c r="B647" s="90"/>
      <c r="C647" s="119"/>
      <c r="D647" s="332"/>
      <c r="E647" s="90"/>
      <c r="F647" s="92"/>
      <c r="G647" s="92"/>
      <c r="H647" s="119"/>
      <c r="I647" s="119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119"/>
      <c r="U647" s="119"/>
      <c r="V647" s="119"/>
      <c r="W647" s="119"/>
      <c r="X647" s="119"/>
      <c r="Y647" s="23"/>
      <c r="Z647" s="119"/>
      <c r="AA647" s="337"/>
      <c r="AB647" s="115"/>
      <c r="AC647" s="102"/>
      <c r="AD647" s="4"/>
      <c r="AE647" s="103"/>
      <c r="AF647" s="104"/>
      <c r="AG647" s="105"/>
      <c r="AH647" s="106"/>
      <c r="AI647" s="109"/>
      <c r="AJ647" s="111"/>
      <c r="AK647" s="338"/>
      <c r="AL647" s="339"/>
      <c r="AM647" s="340"/>
      <c r="AN647" s="101"/>
      <c r="AO647" s="445"/>
      <c r="AP647" s="101"/>
      <c r="AQ647" s="115"/>
      <c r="AR647" s="341"/>
      <c r="AS647" s="115"/>
      <c r="AT647" s="341"/>
      <c r="AU647" s="115"/>
      <c r="AV647" s="341"/>
      <c r="AW647" s="115"/>
      <c r="AX647" s="341"/>
      <c r="AY647" s="119"/>
      <c r="CC647" s="119"/>
    </row>
    <row r="648" ht="21.0" customHeight="1">
      <c r="A648" s="119"/>
      <c r="B648" s="90"/>
      <c r="C648" s="119"/>
      <c r="D648" s="332"/>
      <c r="E648" s="90"/>
      <c r="F648" s="92"/>
      <c r="G648" s="92"/>
      <c r="H648" s="119"/>
      <c r="I648" s="119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119"/>
      <c r="U648" s="119"/>
      <c r="V648" s="119"/>
      <c r="W648" s="119"/>
      <c r="X648" s="119"/>
      <c r="Y648" s="23"/>
      <c r="Z648" s="119"/>
      <c r="AA648" s="337"/>
      <c r="AB648" s="115"/>
      <c r="AC648" s="102"/>
      <c r="AD648" s="4"/>
      <c r="AE648" s="103"/>
      <c r="AF648" s="104"/>
      <c r="AG648" s="105"/>
      <c r="AH648" s="106"/>
      <c r="AI648" s="109"/>
      <c r="AJ648" s="111"/>
      <c r="AK648" s="338"/>
      <c r="AL648" s="339"/>
      <c r="AM648" s="340"/>
      <c r="AN648" s="101"/>
      <c r="AO648" s="445"/>
      <c r="AP648" s="101"/>
      <c r="AQ648" s="115"/>
      <c r="AR648" s="341"/>
      <c r="AS648" s="115"/>
      <c r="AT648" s="341"/>
      <c r="AU648" s="115"/>
      <c r="AV648" s="341"/>
      <c r="AW648" s="115"/>
      <c r="AX648" s="341"/>
      <c r="AY648" s="119"/>
      <c r="CC648" s="119"/>
    </row>
    <row r="649" ht="21.0" customHeight="1">
      <c r="A649" s="119"/>
      <c r="B649" s="90"/>
      <c r="C649" s="119"/>
      <c r="D649" s="332"/>
      <c r="E649" s="90"/>
      <c r="F649" s="92"/>
      <c r="G649" s="92"/>
      <c r="H649" s="119"/>
      <c r="I649" s="119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119"/>
      <c r="U649" s="119"/>
      <c r="V649" s="119"/>
      <c r="W649" s="119"/>
      <c r="X649" s="119"/>
      <c r="Y649" s="23"/>
      <c r="Z649" s="119"/>
      <c r="AA649" s="337"/>
      <c r="AB649" s="115"/>
      <c r="AC649" s="102"/>
      <c r="AD649" s="4"/>
      <c r="AE649" s="103"/>
      <c r="AF649" s="104"/>
      <c r="AG649" s="105"/>
      <c r="AH649" s="106"/>
      <c r="AI649" s="109"/>
      <c r="AJ649" s="111"/>
      <c r="AK649" s="338"/>
      <c r="AL649" s="339"/>
      <c r="AM649" s="340"/>
      <c r="AN649" s="101"/>
      <c r="AO649" s="445"/>
      <c r="AP649" s="101"/>
      <c r="AQ649" s="115"/>
      <c r="AR649" s="341"/>
      <c r="AS649" s="115"/>
      <c r="AT649" s="341"/>
      <c r="AU649" s="115"/>
      <c r="AV649" s="341"/>
      <c r="AW649" s="115"/>
      <c r="AX649" s="341"/>
      <c r="AY649" s="119"/>
      <c r="CC649" s="119"/>
    </row>
    <row r="650" ht="21.0" customHeight="1">
      <c r="A650" s="119"/>
      <c r="B650" s="90"/>
      <c r="C650" s="119"/>
      <c r="D650" s="332"/>
      <c r="E650" s="90"/>
      <c r="F650" s="92"/>
      <c r="G650" s="92"/>
      <c r="H650" s="119"/>
      <c r="I650" s="119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119"/>
      <c r="U650" s="119"/>
      <c r="V650" s="119"/>
      <c r="W650" s="119"/>
      <c r="X650" s="119"/>
      <c r="Y650" s="23"/>
      <c r="Z650" s="119"/>
      <c r="AA650" s="337"/>
      <c r="AB650" s="115"/>
      <c r="AC650" s="102"/>
      <c r="AD650" s="4"/>
      <c r="AE650" s="103"/>
      <c r="AF650" s="104"/>
      <c r="AG650" s="105"/>
      <c r="AH650" s="106"/>
      <c r="AI650" s="109"/>
      <c r="AJ650" s="111"/>
      <c r="AK650" s="338"/>
      <c r="AL650" s="339"/>
      <c r="AM650" s="340"/>
      <c r="AN650" s="101"/>
      <c r="AO650" s="445"/>
      <c r="AP650" s="101"/>
      <c r="AQ650" s="115"/>
      <c r="AR650" s="341"/>
      <c r="AS650" s="115"/>
      <c r="AT650" s="341"/>
      <c r="AU650" s="115"/>
      <c r="AV650" s="341"/>
      <c r="AW650" s="115"/>
      <c r="AX650" s="341"/>
      <c r="AY650" s="119"/>
      <c r="CC650" s="119"/>
    </row>
    <row r="651" ht="21.0" customHeight="1">
      <c r="A651" s="119"/>
      <c r="B651" s="90"/>
      <c r="C651" s="119"/>
      <c r="D651" s="332"/>
      <c r="E651" s="90"/>
      <c r="F651" s="92"/>
      <c r="G651" s="92"/>
      <c r="H651" s="119"/>
      <c r="I651" s="119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119"/>
      <c r="U651" s="119"/>
      <c r="V651" s="119"/>
      <c r="W651" s="119"/>
      <c r="X651" s="119"/>
      <c r="Y651" s="23"/>
      <c r="Z651" s="119"/>
      <c r="AA651" s="337"/>
      <c r="AB651" s="115"/>
      <c r="AC651" s="102"/>
      <c r="AD651" s="4"/>
      <c r="AE651" s="103"/>
      <c r="AF651" s="104"/>
      <c r="AG651" s="105"/>
      <c r="AH651" s="106"/>
      <c r="AI651" s="109"/>
      <c r="AJ651" s="111"/>
      <c r="AK651" s="338"/>
      <c r="AL651" s="339"/>
      <c r="AM651" s="340"/>
      <c r="AN651" s="101"/>
      <c r="AO651" s="445"/>
      <c r="AP651" s="101"/>
      <c r="AQ651" s="115"/>
      <c r="AR651" s="341"/>
      <c r="AS651" s="115"/>
      <c r="AT651" s="341"/>
      <c r="AU651" s="115"/>
      <c r="AV651" s="341"/>
      <c r="AW651" s="115"/>
      <c r="AX651" s="341"/>
      <c r="AY651" s="119"/>
      <c r="CC651" s="119"/>
    </row>
    <row r="652" ht="21.0" customHeight="1">
      <c r="A652" s="119"/>
      <c r="B652" s="90"/>
      <c r="C652" s="119"/>
      <c r="D652" s="332"/>
      <c r="E652" s="90"/>
      <c r="F652" s="92"/>
      <c r="G652" s="92"/>
      <c r="H652" s="119"/>
      <c r="I652" s="119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119"/>
      <c r="U652" s="119"/>
      <c r="V652" s="119"/>
      <c r="W652" s="119"/>
      <c r="X652" s="119"/>
      <c r="Y652" s="23"/>
      <c r="Z652" s="119"/>
      <c r="AA652" s="337"/>
      <c r="AB652" s="115"/>
      <c r="AC652" s="102"/>
      <c r="AD652" s="4"/>
      <c r="AE652" s="103"/>
      <c r="AF652" s="104"/>
      <c r="AG652" s="105"/>
      <c r="AH652" s="106"/>
      <c r="AI652" s="109"/>
      <c r="AJ652" s="111"/>
      <c r="AK652" s="338"/>
      <c r="AL652" s="339"/>
      <c r="AM652" s="340"/>
      <c r="AN652" s="101"/>
      <c r="AO652" s="445"/>
      <c r="AP652" s="101"/>
      <c r="AQ652" s="115"/>
      <c r="AR652" s="341"/>
      <c r="AS652" s="115"/>
      <c r="AT652" s="341"/>
      <c r="AU652" s="115"/>
      <c r="AV652" s="341"/>
      <c r="AW652" s="115"/>
      <c r="AX652" s="341"/>
      <c r="AY652" s="119"/>
      <c r="CC652" s="119"/>
    </row>
    <row r="653" ht="21.0" customHeight="1">
      <c r="A653" s="119"/>
      <c r="B653" s="90"/>
      <c r="C653" s="119"/>
      <c r="D653" s="332"/>
      <c r="E653" s="90"/>
      <c r="F653" s="92"/>
      <c r="G653" s="92"/>
      <c r="H653" s="119"/>
      <c r="I653" s="119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119"/>
      <c r="U653" s="119"/>
      <c r="V653" s="119"/>
      <c r="W653" s="119"/>
      <c r="X653" s="119"/>
      <c r="Y653" s="23"/>
      <c r="Z653" s="119"/>
      <c r="AA653" s="337"/>
      <c r="AB653" s="115"/>
      <c r="AC653" s="102"/>
      <c r="AD653" s="4"/>
      <c r="AE653" s="103"/>
      <c r="AF653" s="104"/>
      <c r="AG653" s="105"/>
      <c r="AH653" s="106"/>
      <c r="AI653" s="109"/>
      <c r="AJ653" s="111"/>
      <c r="AK653" s="338"/>
      <c r="AL653" s="339"/>
      <c r="AM653" s="340"/>
      <c r="AN653" s="101"/>
      <c r="AO653" s="445"/>
      <c r="AP653" s="101"/>
      <c r="AQ653" s="115"/>
      <c r="AR653" s="341"/>
      <c r="AS653" s="115"/>
      <c r="AT653" s="341"/>
      <c r="AU653" s="115"/>
      <c r="AV653" s="341"/>
      <c r="AW653" s="115"/>
      <c r="AX653" s="341"/>
      <c r="AY653" s="119"/>
      <c r="CC653" s="119"/>
    </row>
    <row r="654" ht="21.0" customHeight="1">
      <c r="A654" s="119"/>
      <c r="B654" s="90"/>
      <c r="C654" s="119"/>
      <c r="D654" s="332"/>
      <c r="E654" s="90"/>
      <c r="F654" s="92"/>
      <c r="G654" s="92"/>
      <c r="H654" s="119"/>
      <c r="I654" s="119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119"/>
      <c r="U654" s="119"/>
      <c r="V654" s="119"/>
      <c r="W654" s="119"/>
      <c r="X654" s="119"/>
      <c r="Y654" s="23"/>
      <c r="Z654" s="119"/>
      <c r="AA654" s="337"/>
      <c r="AB654" s="115"/>
      <c r="AC654" s="102"/>
      <c r="AD654" s="4"/>
      <c r="AE654" s="103"/>
      <c r="AF654" s="104"/>
      <c r="AG654" s="105"/>
      <c r="AH654" s="106"/>
      <c r="AI654" s="109"/>
      <c r="AJ654" s="111"/>
      <c r="AK654" s="338"/>
      <c r="AL654" s="339"/>
      <c r="AM654" s="340"/>
      <c r="AN654" s="101"/>
      <c r="AO654" s="445"/>
      <c r="AP654" s="101"/>
      <c r="AQ654" s="115"/>
      <c r="AR654" s="341"/>
      <c r="AS654" s="115"/>
      <c r="AT654" s="341"/>
      <c r="AU654" s="115"/>
      <c r="AV654" s="341"/>
      <c r="AW654" s="115"/>
      <c r="AX654" s="341"/>
      <c r="AY654" s="119"/>
      <c r="CC654" s="119"/>
    </row>
    <row r="655" ht="21.0" customHeight="1">
      <c r="A655" s="119"/>
      <c r="B655" s="90"/>
      <c r="C655" s="119"/>
      <c r="D655" s="332"/>
      <c r="E655" s="90"/>
      <c r="F655" s="92"/>
      <c r="G655" s="92"/>
      <c r="H655" s="119"/>
      <c r="I655" s="119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119"/>
      <c r="U655" s="119"/>
      <c r="V655" s="119"/>
      <c r="W655" s="119"/>
      <c r="X655" s="119"/>
      <c r="Y655" s="23"/>
      <c r="Z655" s="119"/>
      <c r="AA655" s="337"/>
      <c r="AB655" s="115"/>
      <c r="AC655" s="102"/>
      <c r="AD655" s="4"/>
      <c r="AE655" s="103"/>
      <c r="AF655" s="104"/>
      <c r="AG655" s="105"/>
      <c r="AH655" s="106"/>
      <c r="AI655" s="109"/>
      <c r="AJ655" s="111"/>
      <c r="AK655" s="338"/>
      <c r="AL655" s="339"/>
      <c r="AM655" s="340"/>
      <c r="AN655" s="101"/>
      <c r="AO655" s="445"/>
      <c r="AP655" s="101"/>
      <c r="AQ655" s="115"/>
      <c r="AR655" s="341"/>
      <c r="AS655" s="115"/>
      <c r="AT655" s="341"/>
      <c r="AU655" s="115"/>
      <c r="AV655" s="341"/>
      <c r="AW655" s="115"/>
      <c r="AX655" s="341"/>
      <c r="AY655" s="119"/>
      <c r="CC655" s="119"/>
    </row>
    <row r="656" ht="21.0" customHeight="1">
      <c r="A656" s="119"/>
      <c r="B656" s="90"/>
      <c r="C656" s="119"/>
      <c r="D656" s="332"/>
      <c r="E656" s="90"/>
      <c r="F656" s="92"/>
      <c r="G656" s="92"/>
      <c r="H656" s="119"/>
      <c r="I656" s="119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119"/>
      <c r="U656" s="119"/>
      <c r="V656" s="119"/>
      <c r="W656" s="119"/>
      <c r="X656" s="119"/>
      <c r="Y656" s="23"/>
      <c r="Z656" s="119"/>
      <c r="AA656" s="337"/>
      <c r="AB656" s="115"/>
      <c r="AC656" s="102"/>
      <c r="AD656" s="4"/>
      <c r="AE656" s="103"/>
      <c r="AF656" s="104"/>
      <c r="AG656" s="105"/>
      <c r="AH656" s="106"/>
      <c r="AI656" s="109"/>
      <c r="AJ656" s="111"/>
      <c r="AK656" s="338"/>
      <c r="AL656" s="339"/>
      <c r="AM656" s="340"/>
      <c r="AN656" s="101"/>
      <c r="AO656" s="445"/>
      <c r="AP656" s="101"/>
      <c r="AQ656" s="115"/>
      <c r="AR656" s="341"/>
      <c r="AS656" s="115"/>
      <c r="AT656" s="341"/>
      <c r="AU656" s="115"/>
      <c r="AV656" s="341"/>
      <c r="AW656" s="115"/>
      <c r="AX656" s="341"/>
      <c r="AY656" s="119"/>
      <c r="CC656" s="119"/>
    </row>
    <row r="657" ht="21.0" customHeight="1">
      <c r="A657" s="119"/>
      <c r="B657" s="90"/>
      <c r="C657" s="119"/>
      <c r="D657" s="332"/>
      <c r="E657" s="90"/>
      <c r="F657" s="92"/>
      <c r="G657" s="92"/>
      <c r="H657" s="119"/>
      <c r="I657" s="119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119"/>
      <c r="U657" s="119"/>
      <c r="V657" s="119"/>
      <c r="W657" s="119"/>
      <c r="X657" s="119"/>
      <c r="Y657" s="23"/>
      <c r="Z657" s="119"/>
      <c r="AA657" s="337"/>
      <c r="AB657" s="115"/>
      <c r="AC657" s="102"/>
      <c r="AD657" s="4"/>
      <c r="AE657" s="103"/>
      <c r="AF657" s="104"/>
      <c r="AG657" s="105"/>
      <c r="AH657" s="106"/>
      <c r="AI657" s="109"/>
      <c r="AJ657" s="111"/>
      <c r="AK657" s="338"/>
      <c r="AL657" s="339"/>
      <c r="AM657" s="340"/>
      <c r="AN657" s="101"/>
      <c r="AO657" s="445"/>
      <c r="AP657" s="101"/>
      <c r="AQ657" s="115"/>
      <c r="AR657" s="341"/>
      <c r="AS657" s="115"/>
      <c r="AT657" s="341"/>
      <c r="AU657" s="115"/>
      <c r="AV657" s="341"/>
      <c r="AW657" s="115"/>
      <c r="AX657" s="341"/>
      <c r="AY657" s="119"/>
      <c r="CC657" s="119"/>
    </row>
    <row r="658" ht="21.0" customHeight="1">
      <c r="A658" s="119"/>
      <c r="B658" s="90"/>
      <c r="C658" s="119"/>
      <c r="D658" s="332"/>
      <c r="E658" s="90"/>
      <c r="F658" s="92"/>
      <c r="G658" s="92"/>
      <c r="H658" s="119"/>
      <c r="I658" s="119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119"/>
      <c r="U658" s="119"/>
      <c r="V658" s="119"/>
      <c r="W658" s="119"/>
      <c r="X658" s="119"/>
      <c r="Y658" s="23"/>
      <c r="Z658" s="119"/>
      <c r="AA658" s="337"/>
      <c r="AB658" s="115"/>
      <c r="AC658" s="102"/>
      <c r="AD658" s="4"/>
      <c r="AE658" s="103"/>
      <c r="AF658" s="104"/>
      <c r="AG658" s="105"/>
      <c r="AH658" s="106"/>
      <c r="AI658" s="109"/>
      <c r="AJ658" s="111"/>
      <c r="AK658" s="338"/>
      <c r="AL658" s="339"/>
      <c r="AM658" s="340"/>
      <c r="AN658" s="101"/>
      <c r="AO658" s="445"/>
      <c r="AP658" s="101"/>
      <c r="AQ658" s="115"/>
      <c r="AR658" s="341"/>
      <c r="AS658" s="115"/>
      <c r="AT658" s="341"/>
      <c r="AU658" s="115"/>
      <c r="AV658" s="341"/>
      <c r="AW658" s="115"/>
      <c r="AX658" s="341"/>
      <c r="AY658" s="119"/>
      <c r="CC658" s="119"/>
    </row>
    <row r="659" ht="21.0" customHeight="1">
      <c r="A659" s="119"/>
      <c r="B659" s="90"/>
      <c r="C659" s="119"/>
      <c r="D659" s="332"/>
      <c r="E659" s="90"/>
      <c r="F659" s="92"/>
      <c r="G659" s="92"/>
      <c r="H659" s="119"/>
      <c r="I659" s="119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119"/>
      <c r="U659" s="119"/>
      <c r="V659" s="119"/>
      <c r="W659" s="119"/>
      <c r="X659" s="119"/>
      <c r="Y659" s="23"/>
      <c r="Z659" s="119"/>
      <c r="AA659" s="337"/>
      <c r="AB659" s="115"/>
      <c r="AC659" s="102"/>
      <c r="AD659" s="4"/>
      <c r="AE659" s="103"/>
      <c r="AF659" s="104"/>
      <c r="AG659" s="105"/>
      <c r="AH659" s="106"/>
      <c r="AI659" s="109"/>
      <c r="AJ659" s="111"/>
      <c r="AK659" s="338"/>
      <c r="AL659" s="339"/>
      <c r="AM659" s="340"/>
      <c r="AN659" s="101"/>
      <c r="AO659" s="445"/>
      <c r="AP659" s="101"/>
      <c r="AQ659" s="115"/>
      <c r="AR659" s="341"/>
      <c r="AS659" s="115"/>
      <c r="AT659" s="341"/>
      <c r="AU659" s="115"/>
      <c r="AV659" s="341"/>
      <c r="AW659" s="115"/>
      <c r="AX659" s="341"/>
      <c r="AY659" s="119"/>
      <c r="CC659" s="119"/>
    </row>
    <row r="660" ht="21.0" customHeight="1">
      <c r="A660" s="119"/>
      <c r="B660" s="90"/>
      <c r="C660" s="119"/>
      <c r="D660" s="332"/>
      <c r="E660" s="90"/>
      <c r="F660" s="92"/>
      <c r="G660" s="92"/>
      <c r="H660" s="119"/>
      <c r="I660" s="119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119"/>
      <c r="U660" s="119"/>
      <c r="V660" s="119"/>
      <c r="W660" s="119"/>
      <c r="X660" s="119"/>
      <c r="Y660" s="23"/>
      <c r="Z660" s="119"/>
      <c r="AA660" s="337"/>
      <c r="AB660" s="115"/>
      <c r="AC660" s="102"/>
      <c r="AD660" s="4"/>
      <c r="AE660" s="103"/>
      <c r="AF660" s="104"/>
      <c r="AG660" s="105"/>
      <c r="AH660" s="106"/>
      <c r="AI660" s="109"/>
      <c r="AJ660" s="111"/>
      <c r="AK660" s="338"/>
      <c r="AL660" s="339"/>
      <c r="AM660" s="340"/>
      <c r="AN660" s="101"/>
      <c r="AO660" s="445"/>
      <c r="AP660" s="101"/>
      <c r="AQ660" s="115"/>
      <c r="AR660" s="341"/>
      <c r="AS660" s="115"/>
      <c r="AT660" s="341"/>
      <c r="AU660" s="115"/>
      <c r="AV660" s="341"/>
      <c r="AW660" s="115"/>
      <c r="AX660" s="341"/>
      <c r="AY660" s="119"/>
      <c r="CC660" s="119"/>
    </row>
    <row r="661" ht="21.0" customHeight="1">
      <c r="A661" s="119"/>
      <c r="B661" s="90"/>
      <c r="C661" s="119"/>
      <c r="D661" s="332"/>
      <c r="E661" s="90"/>
      <c r="F661" s="92"/>
      <c r="G661" s="92"/>
      <c r="H661" s="119"/>
      <c r="I661" s="119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119"/>
      <c r="U661" s="119"/>
      <c r="V661" s="119"/>
      <c r="W661" s="119"/>
      <c r="X661" s="119"/>
      <c r="Y661" s="23"/>
      <c r="Z661" s="119"/>
      <c r="AA661" s="337"/>
      <c r="AB661" s="115"/>
      <c r="AC661" s="102"/>
      <c r="AD661" s="4"/>
      <c r="AE661" s="103"/>
      <c r="AF661" s="104"/>
      <c r="AG661" s="105"/>
      <c r="AH661" s="106"/>
      <c r="AI661" s="109"/>
      <c r="AJ661" s="111"/>
      <c r="AK661" s="338"/>
      <c r="AL661" s="339"/>
      <c r="AM661" s="340"/>
      <c r="AN661" s="101"/>
      <c r="AO661" s="445"/>
      <c r="AP661" s="101"/>
      <c r="AQ661" s="115"/>
      <c r="AR661" s="341"/>
      <c r="AS661" s="115"/>
      <c r="AT661" s="341"/>
      <c r="AU661" s="115"/>
      <c r="AV661" s="341"/>
      <c r="AW661" s="115"/>
      <c r="AX661" s="341"/>
      <c r="AY661" s="119"/>
      <c r="CC661" s="119"/>
    </row>
    <row r="662" ht="21.0" customHeight="1">
      <c r="A662" s="119"/>
      <c r="B662" s="90"/>
      <c r="C662" s="119"/>
      <c r="D662" s="332"/>
      <c r="E662" s="90"/>
      <c r="F662" s="92"/>
      <c r="G662" s="92"/>
      <c r="H662" s="119"/>
      <c r="I662" s="119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119"/>
      <c r="U662" s="119"/>
      <c r="V662" s="119"/>
      <c r="W662" s="119"/>
      <c r="X662" s="119"/>
      <c r="Y662" s="23"/>
      <c r="Z662" s="119"/>
      <c r="AA662" s="337"/>
      <c r="AB662" s="115"/>
      <c r="AC662" s="102"/>
      <c r="AD662" s="4"/>
      <c r="AE662" s="103"/>
      <c r="AF662" s="104"/>
      <c r="AG662" s="105"/>
      <c r="AH662" s="106"/>
      <c r="AI662" s="109"/>
      <c r="AJ662" s="111"/>
      <c r="AK662" s="338"/>
      <c r="AL662" s="339"/>
      <c r="AM662" s="340"/>
      <c r="AN662" s="101"/>
      <c r="AO662" s="445"/>
      <c r="AP662" s="101"/>
      <c r="AQ662" s="115"/>
      <c r="AR662" s="341"/>
      <c r="AS662" s="115"/>
      <c r="AT662" s="341"/>
      <c r="AU662" s="115"/>
      <c r="AV662" s="341"/>
      <c r="AW662" s="115"/>
      <c r="AX662" s="341"/>
      <c r="AY662" s="119"/>
      <c r="CC662" s="119"/>
    </row>
    <row r="663" ht="21.0" customHeight="1">
      <c r="A663" s="119"/>
      <c r="B663" s="90"/>
      <c r="C663" s="119"/>
      <c r="D663" s="332"/>
      <c r="E663" s="90"/>
      <c r="F663" s="92"/>
      <c r="G663" s="92"/>
      <c r="H663" s="119"/>
      <c r="I663" s="119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119"/>
      <c r="U663" s="119"/>
      <c r="V663" s="119"/>
      <c r="W663" s="119"/>
      <c r="X663" s="119"/>
      <c r="Y663" s="23"/>
      <c r="Z663" s="119"/>
      <c r="AA663" s="337"/>
      <c r="AB663" s="115"/>
      <c r="AC663" s="102"/>
      <c r="AD663" s="4"/>
      <c r="AE663" s="103"/>
      <c r="AF663" s="104"/>
      <c r="AG663" s="105"/>
      <c r="AH663" s="106"/>
      <c r="AI663" s="109"/>
      <c r="AJ663" s="111"/>
      <c r="AK663" s="338"/>
      <c r="AL663" s="339"/>
      <c r="AM663" s="340"/>
      <c r="AN663" s="101"/>
      <c r="AO663" s="445"/>
      <c r="AP663" s="101"/>
      <c r="AQ663" s="115"/>
      <c r="AR663" s="341"/>
      <c r="AS663" s="115"/>
      <c r="AT663" s="341"/>
      <c r="AU663" s="115"/>
      <c r="AV663" s="341"/>
      <c r="AW663" s="115"/>
      <c r="AX663" s="341"/>
      <c r="AY663" s="119"/>
      <c r="CC663" s="119"/>
    </row>
    <row r="664" ht="21.0" customHeight="1">
      <c r="A664" s="119"/>
      <c r="B664" s="90"/>
      <c r="C664" s="119"/>
      <c r="D664" s="332"/>
      <c r="E664" s="90"/>
      <c r="F664" s="92"/>
      <c r="G664" s="92"/>
      <c r="H664" s="119"/>
      <c r="I664" s="119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119"/>
      <c r="U664" s="119"/>
      <c r="V664" s="119"/>
      <c r="W664" s="119"/>
      <c r="X664" s="119"/>
      <c r="Y664" s="23"/>
      <c r="Z664" s="119"/>
      <c r="AA664" s="337"/>
      <c r="AB664" s="115"/>
      <c r="AC664" s="102"/>
      <c r="AD664" s="4"/>
      <c r="AE664" s="103"/>
      <c r="AF664" s="104"/>
      <c r="AG664" s="105"/>
      <c r="AH664" s="106"/>
      <c r="AI664" s="109"/>
      <c r="AJ664" s="111"/>
      <c r="AK664" s="338"/>
      <c r="AL664" s="339"/>
      <c r="AM664" s="340"/>
      <c r="AN664" s="101"/>
      <c r="AO664" s="445"/>
      <c r="AP664" s="101"/>
      <c r="AQ664" s="115"/>
      <c r="AR664" s="341"/>
      <c r="AS664" s="115"/>
      <c r="AT664" s="341"/>
      <c r="AU664" s="115"/>
      <c r="AV664" s="341"/>
      <c r="AW664" s="115"/>
      <c r="AX664" s="341"/>
      <c r="AY664" s="119"/>
      <c r="CC664" s="119"/>
    </row>
    <row r="665" ht="21.0" customHeight="1">
      <c r="A665" s="119"/>
      <c r="B665" s="90"/>
      <c r="C665" s="119"/>
      <c r="D665" s="332"/>
      <c r="E665" s="90"/>
      <c r="F665" s="92"/>
      <c r="G665" s="92"/>
      <c r="H665" s="119"/>
      <c r="I665" s="119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119"/>
      <c r="U665" s="119"/>
      <c r="V665" s="119"/>
      <c r="W665" s="119"/>
      <c r="X665" s="119"/>
      <c r="Y665" s="23"/>
      <c r="Z665" s="119"/>
      <c r="AA665" s="337"/>
      <c r="AB665" s="115"/>
      <c r="AC665" s="102"/>
      <c r="AD665" s="4"/>
      <c r="AE665" s="103"/>
      <c r="AF665" s="104"/>
      <c r="AG665" s="105"/>
      <c r="AH665" s="106"/>
      <c r="AI665" s="109"/>
      <c r="AJ665" s="111"/>
      <c r="AK665" s="338"/>
      <c r="AL665" s="339"/>
      <c r="AM665" s="340"/>
      <c r="AN665" s="101"/>
      <c r="AO665" s="445"/>
      <c r="AP665" s="101"/>
      <c r="AQ665" s="115"/>
      <c r="AR665" s="341"/>
      <c r="AS665" s="115"/>
      <c r="AT665" s="341"/>
      <c r="AU665" s="115"/>
      <c r="AV665" s="341"/>
      <c r="AW665" s="115"/>
      <c r="AX665" s="341"/>
      <c r="AY665" s="119"/>
      <c r="CC665" s="119"/>
    </row>
    <row r="666" ht="21.0" customHeight="1">
      <c r="A666" s="119"/>
      <c r="B666" s="90"/>
      <c r="C666" s="119"/>
      <c r="D666" s="332"/>
      <c r="E666" s="90"/>
      <c r="F666" s="92"/>
      <c r="G666" s="92"/>
      <c r="H666" s="119"/>
      <c r="I666" s="119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119"/>
      <c r="U666" s="119"/>
      <c r="V666" s="119"/>
      <c r="W666" s="119"/>
      <c r="X666" s="119"/>
      <c r="Y666" s="23"/>
      <c r="Z666" s="119"/>
      <c r="AA666" s="337"/>
      <c r="AB666" s="115"/>
      <c r="AC666" s="102"/>
      <c r="AD666" s="4"/>
      <c r="AE666" s="103"/>
      <c r="AF666" s="104"/>
      <c r="AG666" s="105"/>
      <c r="AH666" s="106"/>
      <c r="AI666" s="109"/>
      <c r="AJ666" s="111"/>
      <c r="AK666" s="338"/>
      <c r="AL666" s="339"/>
      <c r="AM666" s="340"/>
      <c r="AN666" s="101"/>
      <c r="AO666" s="445"/>
      <c r="AP666" s="101"/>
      <c r="AQ666" s="115"/>
      <c r="AR666" s="341"/>
      <c r="AS666" s="115"/>
      <c r="AT666" s="341"/>
      <c r="AU666" s="115"/>
      <c r="AV666" s="341"/>
      <c r="AW666" s="115"/>
      <c r="AX666" s="341"/>
      <c r="AY666" s="119"/>
      <c r="CC666" s="119"/>
    </row>
    <row r="667" ht="21.0" customHeight="1">
      <c r="A667" s="119"/>
      <c r="B667" s="90"/>
      <c r="C667" s="119"/>
      <c r="D667" s="332"/>
      <c r="E667" s="90"/>
      <c r="F667" s="92"/>
      <c r="G667" s="92"/>
      <c r="H667" s="119"/>
      <c r="I667" s="119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119"/>
      <c r="U667" s="119"/>
      <c r="V667" s="119"/>
      <c r="W667" s="119"/>
      <c r="X667" s="119"/>
      <c r="Y667" s="23"/>
      <c r="Z667" s="119"/>
      <c r="AA667" s="337"/>
      <c r="AB667" s="115"/>
      <c r="AC667" s="102"/>
      <c r="AD667" s="4"/>
      <c r="AE667" s="103"/>
      <c r="AF667" s="104"/>
      <c r="AG667" s="105"/>
      <c r="AH667" s="106"/>
      <c r="AI667" s="109"/>
      <c r="AJ667" s="111"/>
      <c r="AK667" s="338"/>
      <c r="AL667" s="339"/>
      <c r="AM667" s="340"/>
      <c r="AN667" s="101"/>
      <c r="AO667" s="445"/>
      <c r="AP667" s="101"/>
      <c r="AQ667" s="115"/>
      <c r="AR667" s="341"/>
      <c r="AS667" s="115"/>
      <c r="AT667" s="341"/>
      <c r="AU667" s="115"/>
      <c r="AV667" s="341"/>
      <c r="AW667" s="115"/>
      <c r="AX667" s="341"/>
      <c r="AY667" s="119"/>
      <c r="CC667" s="119"/>
    </row>
    <row r="668" ht="21.0" customHeight="1">
      <c r="A668" s="119"/>
      <c r="B668" s="90"/>
      <c r="C668" s="119"/>
      <c r="D668" s="332"/>
      <c r="E668" s="90"/>
      <c r="F668" s="92"/>
      <c r="G668" s="92"/>
      <c r="H668" s="119"/>
      <c r="I668" s="119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119"/>
      <c r="U668" s="119"/>
      <c r="V668" s="119"/>
      <c r="W668" s="119"/>
      <c r="X668" s="119"/>
      <c r="Y668" s="23"/>
      <c r="Z668" s="119"/>
      <c r="AA668" s="337"/>
      <c r="AB668" s="115"/>
      <c r="AC668" s="102"/>
      <c r="AD668" s="4"/>
      <c r="AE668" s="103"/>
      <c r="AF668" s="104"/>
      <c r="AG668" s="105"/>
      <c r="AH668" s="106"/>
      <c r="AI668" s="109"/>
      <c r="AJ668" s="111"/>
      <c r="AK668" s="338"/>
      <c r="AL668" s="339"/>
      <c r="AM668" s="340"/>
      <c r="AN668" s="101"/>
      <c r="AO668" s="445"/>
      <c r="AP668" s="101"/>
      <c r="AQ668" s="115"/>
      <c r="AR668" s="341"/>
      <c r="AS668" s="115"/>
      <c r="AT668" s="341"/>
      <c r="AU668" s="115"/>
      <c r="AV668" s="341"/>
      <c r="AW668" s="115"/>
      <c r="AX668" s="341"/>
      <c r="AY668" s="119"/>
      <c r="CC668" s="119"/>
    </row>
    <row r="669" ht="21.0" customHeight="1">
      <c r="A669" s="119"/>
      <c r="B669" s="90"/>
      <c r="C669" s="119"/>
      <c r="D669" s="332"/>
      <c r="E669" s="90"/>
      <c r="F669" s="92"/>
      <c r="G669" s="92"/>
      <c r="H669" s="119"/>
      <c r="I669" s="119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119"/>
      <c r="U669" s="119"/>
      <c r="V669" s="119"/>
      <c r="W669" s="119"/>
      <c r="X669" s="119"/>
      <c r="Y669" s="23"/>
      <c r="Z669" s="119"/>
      <c r="AA669" s="337"/>
      <c r="AB669" s="115"/>
      <c r="AC669" s="102"/>
      <c r="AD669" s="4"/>
      <c r="AE669" s="103"/>
      <c r="AF669" s="104"/>
      <c r="AG669" s="105"/>
      <c r="AH669" s="106"/>
      <c r="AI669" s="109"/>
      <c r="AJ669" s="111"/>
      <c r="AK669" s="338"/>
      <c r="AL669" s="339"/>
      <c r="AM669" s="340"/>
      <c r="AN669" s="101"/>
      <c r="AO669" s="445"/>
      <c r="AP669" s="101"/>
      <c r="AQ669" s="115"/>
      <c r="AR669" s="341"/>
      <c r="AS669" s="115"/>
      <c r="AT669" s="341"/>
      <c r="AU669" s="115"/>
      <c r="AV669" s="341"/>
      <c r="AW669" s="115"/>
      <c r="AX669" s="341"/>
      <c r="AY669" s="119"/>
      <c r="CC669" s="119"/>
    </row>
    <row r="670" ht="21.0" customHeight="1">
      <c r="A670" s="119"/>
      <c r="B670" s="90"/>
      <c r="C670" s="119"/>
      <c r="D670" s="332"/>
      <c r="E670" s="90"/>
      <c r="F670" s="92"/>
      <c r="G670" s="92"/>
      <c r="H670" s="119"/>
      <c r="I670" s="119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119"/>
      <c r="U670" s="119"/>
      <c r="V670" s="119"/>
      <c r="W670" s="119"/>
      <c r="X670" s="119"/>
      <c r="Y670" s="23"/>
      <c r="Z670" s="119"/>
      <c r="AA670" s="337"/>
      <c r="AB670" s="115"/>
      <c r="AC670" s="102"/>
      <c r="AD670" s="4"/>
      <c r="AE670" s="103"/>
      <c r="AF670" s="104"/>
      <c r="AG670" s="105"/>
      <c r="AH670" s="106"/>
      <c r="AI670" s="109"/>
      <c r="AJ670" s="111"/>
      <c r="AK670" s="338"/>
      <c r="AL670" s="339"/>
      <c r="AM670" s="340"/>
      <c r="AN670" s="101"/>
      <c r="AO670" s="445"/>
      <c r="AP670" s="101"/>
      <c r="AQ670" s="115"/>
      <c r="AR670" s="341"/>
      <c r="AS670" s="115"/>
      <c r="AT670" s="341"/>
      <c r="AU670" s="115"/>
      <c r="AV670" s="341"/>
      <c r="AW670" s="115"/>
      <c r="AX670" s="341"/>
      <c r="AY670" s="119"/>
      <c r="CC670" s="119"/>
    </row>
    <row r="671" ht="21.0" customHeight="1">
      <c r="A671" s="119"/>
      <c r="B671" s="90"/>
      <c r="C671" s="119"/>
      <c r="D671" s="332"/>
      <c r="E671" s="90"/>
      <c r="F671" s="92"/>
      <c r="G671" s="92"/>
      <c r="H671" s="119"/>
      <c r="I671" s="119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119"/>
      <c r="U671" s="119"/>
      <c r="V671" s="119"/>
      <c r="W671" s="119"/>
      <c r="X671" s="119"/>
      <c r="Y671" s="23"/>
      <c r="Z671" s="119"/>
      <c r="AA671" s="337"/>
      <c r="AB671" s="115"/>
      <c r="AC671" s="102"/>
      <c r="AD671" s="4"/>
      <c r="AE671" s="103"/>
      <c r="AF671" s="104"/>
      <c r="AG671" s="105"/>
      <c r="AH671" s="106"/>
      <c r="AI671" s="109"/>
      <c r="AJ671" s="111"/>
      <c r="AK671" s="338"/>
      <c r="AL671" s="339"/>
      <c r="AM671" s="340"/>
      <c r="AN671" s="101"/>
      <c r="AO671" s="445"/>
      <c r="AP671" s="101"/>
      <c r="AQ671" s="115"/>
      <c r="AR671" s="341"/>
      <c r="AS671" s="115"/>
      <c r="AT671" s="341"/>
      <c r="AU671" s="115"/>
      <c r="AV671" s="341"/>
      <c r="AW671" s="115"/>
      <c r="AX671" s="341"/>
      <c r="AY671" s="119"/>
      <c r="CC671" s="119"/>
    </row>
    <row r="672" ht="21.0" customHeight="1">
      <c r="A672" s="119"/>
      <c r="B672" s="90"/>
      <c r="C672" s="119"/>
      <c r="D672" s="332"/>
      <c r="E672" s="90"/>
      <c r="F672" s="92"/>
      <c r="G672" s="92"/>
      <c r="H672" s="119"/>
      <c r="I672" s="119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119"/>
      <c r="U672" s="119"/>
      <c r="V672" s="119"/>
      <c r="W672" s="119"/>
      <c r="X672" s="119"/>
      <c r="Y672" s="23"/>
      <c r="Z672" s="119"/>
      <c r="AA672" s="337"/>
      <c r="AB672" s="115"/>
      <c r="AC672" s="102"/>
      <c r="AD672" s="4"/>
      <c r="AE672" s="103"/>
      <c r="AF672" s="104"/>
      <c r="AG672" s="105"/>
      <c r="AH672" s="106"/>
      <c r="AI672" s="109"/>
      <c r="AJ672" s="111"/>
      <c r="AK672" s="338"/>
      <c r="AL672" s="339"/>
      <c r="AM672" s="340"/>
      <c r="AN672" s="101"/>
      <c r="AO672" s="445"/>
      <c r="AP672" s="101"/>
      <c r="AQ672" s="115"/>
      <c r="AR672" s="341"/>
      <c r="AS672" s="115"/>
      <c r="AT672" s="341"/>
      <c r="AU672" s="115"/>
      <c r="AV672" s="341"/>
      <c r="AW672" s="115"/>
      <c r="AX672" s="341"/>
      <c r="AY672" s="119"/>
      <c r="CC672" s="119"/>
    </row>
    <row r="673" ht="21.0" customHeight="1">
      <c r="A673" s="119"/>
      <c r="B673" s="90"/>
      <c r="C673" s="119"/>
      <c r="D673" s="332"/>
      <c r="E673" s="90"/>
      <c r="F673" s="92"/>
      <c r="G673" s="92"/>
      <c r="H673" s="119"/>
      <c r="I673" s="119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119"/>
      <c r="U673" s="119"/>
      <c r="V673" s="119"/>
      <c r="W673" s="119"/>
      <c r="X673" s="119"/>
      <c r="Y673" s="23"/>
      <c r="Z673" s="119"/>
      <c r="AA673" s="337"/>
      <c r="AB673" s="115"/>
      <c r="AC673" s="102"/>
      <c r="AD673" s="4"/>
      <c r="AE673" s="103"/>
      <c r="AF673" s="104"/>
      <c r="AG673" s="105"/>
      <c r="AH673" s="106"/>
      <c r="AI673" s="109"/>
      <c r="AJ673" s="111"/>
      <c r="AK673" s="338"/>
      <c r="AL673" s="339"/>
      <c r="AM673" s="340"/>
      <c r="AN673" s="101"/>
      <c r="AO673" s="445"/>
      <c r="AP673" s="101"/>
      <c r="AQ673" s="115"/>
      <c r="AR673" s="341"/>
      <c r="AS673" s="115"/>
      <c r="AT673" s="341"/>
      <c r="AU673" s="115"/>
      <c r="AV673" s="341"/>
      <c r="AW673" s="115"/>
      <c r="AX673" s="341"/>
      <c r="AY673" s="119"/>
      <c r="CC673" s="119"/>
    </row>
    <row r="674" ht="21.0" customHeight="1">
      <c r="A674" s="119"/>
      <c r="B674" s="90"/>
      <c r="C674" s="119"/>
      <c r="D674" s="332"/>
      <c r="E674" s="90"/>
      <c r="F674" s="92"/>
      <c r="G674" s="92"/>
      <c r="H674" s="119"/>
      <c r="I674" s="119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119"/>
      <c r="U674" s="119"/>
      <c r="V674" s="119"/>
      <c r="W674" s="119"/>
      <c r="X674" s="119"/>
      <c r="Y674" s="23"/>
      <c r="Z674" s="119"/>
      <c r="AA674" s="337"/>
      <c r="AB674" s="115"/>
      <c r="AC674" s="102"/>
      <c r="AD674" s="4"/>
      <c r="AE674" s="103"/>
      <c r="AF674" s="104"/>
      <c r="AG674" s="105"/>
      <c r="AH674" s="106"/>
      <c r="AI674" s="109"/>
      <c r="AJ674" s="111"/>
      <c r="AK674" s="338"/>
      <c r="AL674" s="339"/>
      <c r="AM674" s="340"/>
      <c r="AN674" s="101"/>
      <c r="AO674" s="445"/>
      <c r="AP674" s="101"/>
      <c r="AQ674" s="115"/>
      <c r="AR674" s="341"/>
      <c r="AS674" s="115"/>
      <c r="AT674" s="341"/>
      <c r="AU674" s="115"/>
      <c r="AV674" s="341"/>
      <c r="AW674" s="115"/>
      <c r="AX674" s="341"/>
      <c r="AY674" s="119"/>
      <c r="CC674" s="119"/>
    </row>
    <row r="675" ht="21.0" customHeight="1">
      <c r="A675" s="119"/>
      <c r="B675" s="90"/>
      <c r="C675" s="119"/>
      <c r="D675" s="332"/>
      <c r="E675" s="90"/>
      <c r="F675" s="92"/>
      <c r="G675" s="92"/>
      <c r="H675" s="119"/>
      <c r="I675" s="119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119"/>
      <c r="U675" s="119"/>
      <c r="V675" s="119"/>
      <c r="W675" s="119"/>
      <c r="X675" s="119"/>
      <c r="Y675" s="23"/>
      <c r="Z675" s="119"/>
      <c r="AA675" s="337"/>
      <c r="AB675" s="115"/>
      <c r="AC675" s="102"/>
      <c r="AD675" s="4"/>
      <c r="AE675" s="103"/>
      <c r="AF675" s="104"/>
      <c r="AG675" s="105"/>
      <c r="AH675" s="106"/>
      <c r="AI675" s="109"/>
      <c r="AJ675" s="111"/>
      <c r="AK675" s="338"/>
      <c r="AL675" s="339"/>
      <c r="AM675" s="340"/>
      <c r="AN675" s="101"/>
      <c r="AO675" s="445"/>
      <c r="AP675" s="101"/>
      <c r="AQ675" s="115"/>
      <c r="AR675" s="341"/>
      <c r="AS675" s="115"/>
      <c r="AT675" s="341"/>
      <c r="AU675" s="115"/>
      <c r="AV675" s="341"/>
      <c r="AW675" s="115"/>
      <c r="AX675" s="341"/>
      <c r="AY675" s="119"/>
      <c r="CC675" s="119"/>
    </row>
    <row r="676" ht="21.0" customHeight="1">
      <c r="A676" s="119"/>
      <c r="B676" s="90"/>
      <c r="C676" s="119"/>
      <c r="D676" s="332"/>
      <c r="E676" s="90"/>
      <c r="F676" s="92"/>
      <c r="G676" s="92"/>
      <c r="H676" s="119"/>
      <c r="I676" s="119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119"/>
      <c r="U676" s="119"/>
      <c r="V676" s="119"/>
      <c r="W676" s="119"/>
      <c r="X676" s="119"/>
      <c r="Y676" s="23"/>
      <c r="Z676" s="119"/>
      <c r="AA676" s="337"/>
      <c r="AB676" s="115"/>
      <c r="AC676" s="102"/>
      <c r="AD676" s="4"/>
      <c r="AE676" s="103"/>
      <c r="AF676" s="104"/>
      <c r="AG676" s="105"/>
      <c r="AH676" s="106"/>
      <c r="AI676" s="109"/>
      <c r="AJ676" s="111"/>
      <c r="AK676" s="338"/>
      <c r="AL676" s="339"/>
      <c r="AM676" s="340"/>
      <c r="AN676" s="101"/>
      <c r="AO676" s="445"/>
      <c r="AP676" s="101"/>
      <c r="AQ676" s="115"/>
      <c r="AR676" s="341"/>
      <c r="AS676" s="115"/>
      <c r="AT676" s="341"/>
      <c r="AU676" s="115"/>
      <c r="AV676" s="341"/>
      <c r="AW676" s="115"/>
      <c r="AX676" s="341"/>
      <c r="AY676" s="119"/>
      <c r="CC676" s="119"/>
    </row>
    <row r="677" ht="21.0" customHeight="1">
      <c r="A677" s="119"/>
      <c r="B677" s="90"/>
      <c r="C677" s="119"/>
      <c r="D677" s="332"/>
      <c r="E677" s="90"/>
      <c r="F677" s="92"/>
      <c r="G677" s="92"/>
      <c r="H677" s="119"/>
      <c r="I677" s="119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119"/>
      <c r="U677" s="119"/>
      <c r="V677" s="119"/>
      <c r="W677" s="119"/>
      <c r="X677" s="119"/>
      <c r="Y677" s="23"/>
      <c r="Z677" s="119"/>
      <c r="AA677" s="337"/>
      <c r="AB677" s="115"/>
      <c r="AC677" s="102"/>
      <c r="AD677" s="4"/>
      <c r="AE677" s="103"/>
      <c r="AF677" s="104"/>
      <c r="AG677" s="105"/>
      <c r="AH677" s="106"/>
      <c r="AI677" s="109"/>
      <c r="AJ677" s="111"/>
      <c r="AK677" s="338"/>
      <c r="AL677" s="339"/>
      <c r="AM677" s="340"/>
      <c r="AN677" s="101"/>
      <c r="AO677" s="445"/>
      <c r="AP677" s="101"/>
      <c r="AQ677" s="115"/>
      <c r="AR677" s="341"/>
      <c r="AS677" s="115"/>
      <c r="AT677" s="341"/>
      <c r="AU677" s="115"/>
      <c r="AV677" s="341"/>
      <c r="AW677" s="115"/>
      <c r="AX677" s="341"/>
      <c r="AY677" s="119"/>
      <c r="CC677" s="119"/>
    </row>
    <row r="678" ht="21.0" customHeight="1">
      <c r="A678" s="119"/>
      <c r="B678" s="90"/>
      <c r="C678" s="119"/>
      <c r="D678" s="332"/>
      <c r="E678" s="90"/>
      <c r="F678" s="92"/>
      <c r="G678" s="92"/>
      <c r="H678" s="119"/>
      <c r="I678" s="119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119"/>
      <c r="U678" s="119"/>
      <c r="V678" s="119"/>
      <c r="W678" s="119"/>
      <c r="X678" s="119"/>
      <c r="Y678" s="23"/>
      <c r="Z678" s="119"/>
      <c r="AA678" s="337"/>
      <c r="AB678" s="115"/>
      <c r="AC678" s="102"/>
      <c r="AD678" s="4"/>
      <c r="AE678" s="103"/>
      <c r="AF678" s="104"/>
      <c r="AG678" s="105"/>
      <c r="AH678" s="106"/>
      <c r="AI678" s="109"/>
      <c r="AJ678" s="111"/>
      <c r="AK678" s="338"/>
      <c r="AL678" s="339"/>
      <c r="AM678" s="340"/>
      <c r="AN678" s="101"/>
      <c r="AO678" s="445"/>
      <c r="AP678" s="101"/>
      <c r="AQ678" s="115"/>
      <c r="AR678" s="341"/>
      <c r="AS678" s="115"/>
      <c r="AT678" s="341"/>
      <c r="AU678" s="115"/>
      <c r="AV678" s="341"/>
      <c r="AW678" s="115"/>
      <c r="AX678" s="341"/>
      <c r="AY678" s="119"/>
      <c r="CC678" s="119"/>
    </row>
    <row r="679" ht="21.0" customHeight="1">
      <c r="A679" s="119"/>
      <c r="B679" s="90"/>
      <c r="C679" s="119"/>
      <c r="D679" s="332"/>
      <c r="E679" s="90"/>
      <c r="F679" s="92"/>
      <c r="G679" s="92"/>
      <c r="H679" s="119"/>
      <c r="I679" s="119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119"/>
      <c r="U679" s="119"/>
      <c r="V679" s="119"/>
      <c r="W679" s="119"/>
      <c r="X679" s="119"/>
      <c r="Y679" s="23"/>
      <c r="Z679" s="119"/>
      <c r="AA679" s="337"/>
      <c r="AB679" s="115"/>
      <c r="AC679" s="102"/>
      <c r="AD679" s="4"/>
      <c r="AE679" s="103"/>
      <c r="AF679" s="104"/>
      <c r="AG679" s="105"/>
      <c r="AH679" s="106"/>
      <c r="AI679" s="109"/>
      <c r="AJ679" s="111"/>
      <c r="AK679" s="338"/>
      <c r="AL679" s="339"/>
      <c r="AM679" s="340"/>
      <c r="AN679" s="101"/>
      <c r="AO679" s="445"/>
      <c r="AP679" s="101"/>
      <c r="AQ679" s="115"/>
      <c r="AR679" s="341"/>
      <c r="AS679" s="115"/>
      <c r="AT679" s="341"/>
      <c r="AU679" s="115"/>
      <c r="AV679" s="341"/>
      <c r="AW679" s="115"/>
      <c r="AX679" s="341"/>
      <c r="AY679" s="119"/>
      <c r="CC679" s="119"/>
    </row>
    <row r="680" ht="21.0" customHeight="1">
      <c r="A680" s="119"/>
      <c r="B680" s="90"/>
      <c r="C680" s="119"/>
      <c r="D680" s="332"/>
      <c r="E680" s="90"/>
      <c r="F680" s="92"/>
      <c r="G680" s="92"/>
      <c r="H680" s="119"/>
      <c r="I680" s="119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119"/>
      <c r="U680" s="119"/>
      <c r="V680" s="119"/>
      <c r="W680" s="119"/>
      <c r="X680" s="119"/>
      <c r="Y680" s="23"/>
      <c r="Z680" s="119"/>
      <c r="AA680" s="337"/>
      <c r="AB680" s="115"/>
      <c r="AC680" s="102"/>
      <c r="AD680" s="4"/>
      <c r="AE680" s="103"/>
      <c r="AF680" s="104"/>
      <c r="AG680" s="105"/>
      <c r="AH680" s="106"/>
      <c r="AI680" s="109"/>
      <c r="AJ680" s="111"/>
      <c r="AK680" s="338"/>
      <c r="AL680" s="339"/>
      <c r="AM680" s="340"/>
      <c r="AN680" s="101"/>
      <c r="AO680" s="445"/>
      <c r="AP680" s="101"/>
      <c r="AQ680" s="115"/>
      <c r="AR680" s="341"/>
      <c r="AS680" s="115"/>
      <c r="AT680" s="341"/>
      <c r="AU680" s="115"/>
      <c r="AV680" s="341"/>
      <c r="AW680" s="115"/>
      <c r="AX680" s="341"/>
      <c r="AY680" s="119"/>
      <c r="CC680" s="119"/>
    </row>
    <row r="681" ht="21.0" customHeight="1">
      <c r="A681" s="119"/>
      <c r="B681" s="90"/>
      <c r="C681" s="119"/>
      <c r="D681" s="332"/>
      <c r="E681" s="90"/>
      <c r="F681" s="92"/>
      <c r="G681" s="92"/>
      <c r="H681" s="119"/>
      <c r="I681" s="119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119"/>
      <c r="U681" s="119"/>
      <c r="V681" s="119"/>
      <c r="W681" s="119"/>
      <c r="X681" s="119"/>
      <c r="Y681" s="23"/>
      <c r="Z681" s="119"/>
      <c r="AA681" s="337"/>
      <c r="AB681" s="115"/>
      <c r="AC681" s="102"/>
      <c r="AD681" s="4"/>
      <c r="AE681" s="103"/>
      <c r="AF681" s="104"/>
      <c r="AG681" s="105"/>
      <c r="AH681" s="106"/>
      <c r="AI681" s="109"/>
      <c r="AJ681" s="111"/>
      <c r="AK681" s="338"/>
      <c r="AL681" s="339"/>
      <c r="AM681" s="340"/>
      <c r="AN681" s="101"/>
      <c r="AO681" s="445"/>
      <c r="AP681" s="101"/>
      <c r="AQ681" s="115"/>
      <c r="AR681" s="341"/>
      <c r="AS681" s="115"/>
      <c r="AT681" s="341"/>
      <c r="AU681" s="115"/>
      <c r="AV681" s="341"/>
      <c r="AW681" s="115"/>
      <c r="AX681" s="341"/>
      <c r="AY681" s="119"/>
      <c r="CC681" s="119"/>
    </row>
    <row r="682" ht="21.0" customHeight="1">
      <c r="A682" s="119"/>
      <c r="B682" s="90"/>
      <c r="C682" s="119"/>
      <c r="D682" s="332"/>
      <c r="E682" s="90"/>
      <c r="F682" s="92"/>
      <c r="G682" s="92"/>
      <c r="H682" s="119"/>
      <c r="I682" s="119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119"/>
      <c r="U682" s="119"/>
      <c r="V682" s="119"/>
      <c r="W682" s="119"/>
      <c r="X682" s="119"/>
      <c r="Y682" s="23"/>
      <c r="Z682" s="119"/>
      <c r="AA682" s="337"/>
      <c r="AB682" s="115"/>
      <c r="AC682" s="102"/>
      <c r="AD682" s="4"/>
      <c r="AE682" s="103"/>
      <c r="AF682" s="104"/>
      <c r="AG682" s="105"/>
      <c r="AH682" s="106"/>
      <c r="AI682" s="109"/>
      <c r="AJ682" s="111"/>
      <c r="AK682" s="338"/>
      <c r="AL682" s="339"/>
      <c r="AM682" s="340"/>
      <c r="AN682" s="101"/>
      <c r="AO682" s="445"/>
      <c r="AP682" s="101"/>
      <c r="AQ682" s="115"/>
      <c r="AR682" s="341"/>
      <c r="AS682" s="115"/>
      <c r="AT682" s="341"/>
      <c r="AU682" s="115"/>
      <c r="AV682" s="341"/>
      <c r="AW682" s="115"/>
      <c r="AX682" s="341"/>
      <c r="AY682" s="119"/>
      <c r="CC682" s="119"/>
    </row>
    <row r="683" ht="21.0" customHeight="1">
      <c r="A683" s="119"/>
      <c r="B683" s="90"/>
      <c r="C683" s="119"/>
      <c r="D683" s="332"/>
      <c r="E683" s="90"/>
      <c r="F683" s="92"/>
      <c r="G683" s="92"/>
      <c r="H683" s="119"/>
      <c r="I683" s="119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119"/>
      <c r="U683" s="119"/>
      <c r="V683" s="119"/>
      <c r="W683" s="119"/>
      <c r="X683" s="119"/>
      <c r="Y683" s="23"/>
      <c r="Z683" s="119"/>
      <c r="AA683" s="337"/>
      <c r="AB683" s="115"/>
      <c r="AC683" s="102"/>
      <c r="AD683" s="4"/>
      <c r="AE683" s="103"/>
      <c r="AF683" s="104"/>
      <c r="AG683" s="105"/>
      <c r="AH683" s="106"/>
      <c r="AI683" s="109"/>
      <c r="AJ683" s="111"/>
      <c r="AK683" s="338"/>
      <c r="AL683" s="339"/>
      <c r="AM683" s="340"/>
      <c r="AN683" s="101"/>
      <c r="AO683" s="445"/>
      <c r="AP683" s="101"/>
      <c r="AQ683" s="115"/>
      <c r="AR683" s="341"/>
      <c r="AS683" s="115"/>
      <c r="AT683" s="341"/>
      <c r="AU683" s="115"/>
      <c r="AV683" s="341"/>
      <c r="AW683" s="115"/>
      <c r="AX683" s="341"/>
      <c r="AY683" s="119"/>
      <c r="CC683" s="119"/>
    </row>
    <row r="684" ht="21.0" customHeight="1">
      <c r="A684" s="119"/>
      <c r="B684" s="90"/>
      <c r="C684" s="119"/>
      <c r="D684" s="332"/>
      <c r="E684" s="90"/>
      <c r="F684" s="92"/>
      <c r="G684" s="92"/>
      <c r="H684" s="119"/>
      <c r="I684" s="119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119"/>
      <c r="U684" s="119"/>
      <c r="V684" s="119"/>
      <c r="W684" s="119"/>
      <c r="X684" s="119"/>
      <c r="Y684" s="23"/>
      <c r="Z684" s="119"/>
      <c r="AA684" s="337"/>
      <c r="AB684" s="115"/>
      <c r="AC684" s="102"/>
      <c r="AD684" s="4"/>
      <c r="AE684" s="103"/>
      <c r="AF684" s="104"/>
      <c r="AG684" s="105"/>
      <c r="AH684" s="106"/>
      <c r="AI684" s="109"/>
      <c r="AJ684" s="111"/>
      <c r="AK684" s="338"/>
      <c r="AL684" s="339"/>
      <c r="AM684" s="340"/>
      <c r="AN684" s="101"/>
      <c r="AO684" s="445"/>
      <c r="AP684" s="101"/>
      <c r="AQ684" s="115"/>
      <c r="AR684" s="341"/>
      <c r="AS684" s="115"/>
      <c r="AT684" s="341"/>
      <c r="AU684" s="115"/>
      <c r="AV684" s="341"/>
      <c r="AW684" s="115"/>
      <c r="AX684" s="341"/>
      <c r="AY684" s="119"/>
      <c r="CC684" s="119"/>
    </row>
    <row r="685" ht="21.0" customHeight="1">
      <c r="A685" s="119"/>
      <c r="B685" s="90"/>
      <c r="C685" s="119"/>
      <c r="D685" s="332"/>
      <c r="E685" s="90"/>
      <c r="F685" s="92"/>
      <c r="G685" s="92"/>
      <c r="H685" s="119"/>
      <c r="I685" s="119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119"/>
      <c r="U685" s="119"/>
      <c r="V685" s="119"/>
      <c r="W685" s="119"/>
      <c r="X685" s="119"/>
      <c r="Y685" s="23"/>
      <c r="Z685" s="119"/>
      <c r="AA685" s="337"/>
      <c r="AB685" s="115"/>
      <c r="AC685" s="102"/>
      <c r="AD685" s="4"/>
      <c r="AE685" s="103"/>
      <c r="AF685" s="104"/>
      <c r="AG685" s="105"/>
      <c r="AH685" s="106"/>
      <c r="AI685" s="109"/>
      <c r="AJ685" s="111"/>
      <c r="AK685" s="338"/>
      <c r="AL685" s="339"/>
      <c r="AM685" s="340"/>
      <c r="AN685" s="101"/>
      <c r="AO685" s="445"/>
      <c r="AP685" s="101"/>
      <c r="AQ685" s="115"/>
      <c r="AR685" s="341"/>
      <c r="AS685" s="115"/>
      <c r="AT685" s="341"/>
      <c r="AU685" s="115"/>
      <c r="AV685" s="341"/>
      <c r="AW685" s="115"/>
      <c r="AX685" s="341"/>
      <c r="AY685" s="119"/>
      <c r="CC685" s="119"/>
    </row>
    <row r="686" ht="21.0" customHeight="1">
      <c r="A686" s="119"/>
      <c r="B686" s="90"/>
      <c r="C686" s="119"/>
      <c r="D686" s="332"/>
      <c r="E686" s="90"/>
      <c r="F686" s="92"/>
      <c r="G686" s="92"/>
      <c r="H686" s="119"/>
      <c r="I686" s="119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119"/>
      <c r="U686" s="119"/>
      <c r="V686" s="119"/>
      <c r="W686" s="119"/>
      <c r="X686" s="119"/>
      <c r="Y686" s="23"/>
      <c r="Z686" s="119"/>
      <c r="AA686" s="337"/>
      <c r="AB686" s="115"/>
      <c r="AC686" s="102"/>
      <c r="AD686" s="4"/>
      <c r="AE686" s="103"/>
      <c r="AF686" s="104"/>
      <c r="AG686" s="105"/>
      <c r="AH686" s="106"/>
      <c r="AI686" s="109"/>
      <c r="AJ686" s="111"/>
      <c r="AK686" s="338"/>
      <c r="AL686" s="339"/>
      <c r="AM686" s="340"/>
      <c r="AN686" s="101"/>
      <c r="AO686" s="445"/>
      <c r="AP686" s="101"/>
      <c r="AQ686" s="115"/>
      <c r="AR686" s="341"/>
      <c r="AS686" s="115"/>
      <c r="AT686" s="341"/>
      <c r="AU686" s="115"/>
      <c r="AV686" s="341"/>
      <c r="AW686" s="115"/>
      <c r="AX686" s="341"/>
      <c r="AY686" s="119"/>
      <c r="CC686" s="119"/>
    </row>
    <row r="687" ht="21.0" customHeight="1">
      <c r="A687" s="119"/>
      <c r="B687" s="90"/>
      <c r="C687" s="119"/>
      <c r="D687" s="332"/>
      <c r="E687" s="90"/>
      <c r="F687" s="92"/>
      <c r="G687" s="92"/>
      <c r="H687" s="119"/>
      <c r="I687" s="119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119"/>
      <c r="U687" s="119"/>
      <c r="V687" s="119"/>
      <c r="W687" s="119"/>
      <c r="X687" s="119"/>
      <c r="Y687" s="23"/>
      <c r="Z687" s="119"/>
      <c r="AA687" s="337"/>
      <c r="AB687" s="115"/>
      <c r="AC687" s="102"/>
      <c r="AD687" s="4"/>
      <c r="AE687" s="103"/>
      <c r="AF687" s="104"/>
      <c r="AG687" s="105"/>
      <c r="AH687" s="106"/>
      <c r="AI687" s="109"/>
      <c r="AJ687" s="111"/>
      <c r="AK687" s="338"/>
      <c r="AL687" s="339"/>
      <c r="AM687" s="340"/>
      <c r="AN687" s="101"/>
      <c r="AO687" s="445"/>
      <c r="AP687" s="101"/>
      <c r="AQ687" s="115"/>
      <c r="AR687" s="341"/>
      <c r="AS687" s="115"/>
      <c r="AT687" s="341"/>
      <c r="AU687" s="115"/>
      <c r="AV687" s="341"/>
      <c r="AW687" s="115"/>
      <c r="AX687" s="341"/>
      <c r="AY687" s="119"/>
      <c r="CC687" s="119"/>
    </row>
    <row r="688" ht="21.0" customHeight="1">
      <c r="A688" s="119"/>
      <c r="B688" s="90"/>
      <c r="C688" s="119"/>
      <c r="D688" s="332"/>
      <c r="E688" s="90"/>
      <c r="F688" s="92"/>
      <c r="G688" s="92"/>
      <c r="H688" s="119"/>
      <c r="I688" s="119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119"/>
      <c r="U688" s="119"/>
      <c r="V688" s="119"/>
      <c r="W688" s="119"/>
      <c r="X688" s="119"/>
      <c r="Y688" s="23"/>
      <c r="Z688" s="119"/>
      <c r="AA688" s="337"/>
      <c r="AB688" s="115"/>
      <c r="AC688" s="102"/>
      <c r="AD688" s="4"/>
      <c r="AE688" s="103"/>
      <c r="AF688" s="104"/>
      <c r="AG688" s="105"/>
      <c r="AH688" s="106"/>
      <c r="AI688" s="109"/>
      <c r="AJ688" s="111"/>
      <c r="AK688" s="338"/>
      <c r="AL688" s="339"/>
      <c r="AM688" s="340"/>
      <c r="AN688" s="101"/>
      <c r="AO688" s="445"/>
      <c r="AP688" s="101"/>
      <c r="AQ688" s="115"/>
      <c r="AR688" s="341"/>
      <c r="AS688" s="115"/>
      <c r="AT688" s="341"/>
      <c r="AU688" s="115"/>
      <c r="AV688" s="341"/>
      <c r="AW688" s="115"/>
      <c r="AX688" s="341"/>
      <c r="AY688" s="119"/>
      <c r="CC688" s="119"/>
    </row>
    <row r="689" ht="21.0" customHeight="1">
      <c r="A689" s="119"/>
      <c r="B689" s="90"/>
      <c r="C689" s="119"/>
      <c r="D689" s="332"/>
      <c r="E689" s="90"/>
      <c r="F689" s="92"/>
      <c r="G689" s="92"/>
      <c r="H689" s="119"/>
      <c r="I689" s="119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119"/>
      <c r="U689" s="119"/>
      <c r="V689" s="119"/>
      <c r="W689" s="119"/>
      <c r="X689" s="119"/>
      <c r="Y689" s="23"/>
      <c r="Z689" s="119"/>
      <c r="AA689" s="337"/>
      <c r="AB689" s="115"/>
      <c r="AC689" s="102"/>
      <c r="AD689" s="4"/>
      <c r="AE689" s="103"/>
      <c r="AF689" s="104"/>
      <c r="AG689" s="105"/>
      <c r="AH689" s="106"/>
      <c r="AI689" s="109"/>
      <c r="AJ689" s="111"/>
      <c r="AK689" s="338"/>
      <c r="AL689" s="339"/>
      <c r="AM689" s="340"/>
      <c r="AN689" s="101"/>
      <c r="AO689" s="445"/>
      <c r="AP689" s="101"/>
      <c r="AQ689" s="115"/>
      <c r="AR689" s="341"/>
      <c r="AS689" s="115"/>
      <c r="AT689" s="341"/>
      <c r="AU689" s="115"/>
      <c r="AV689" s="341"/>
      <c r="AW689" s="115"/>
      <c r="AX689" s="341"/>
      <c r="AY689" s="119"/>
      <c r="CC689" s="119"/>
    </row>
    <row r="690" ht="21.0" customHeight="1">
      <c r="A690" s="119"/>
      <c r="B690" s="90"/>
      <c r="C690" s="119"/>
      <c r="D690" s="332"/>
      <c r="E690" s="90"/>
      <c r="F690" s="92"/>
      <c r="G690" s="92"/>
      <c r="H690" s="119"/>
      <c r="I690" s="119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119"/>
      <c r="U690" s="119"/>
      <c r="V690" s="119"/>
      <c r="W690" s="119"/>
      <c r="X690" s="119"/>
      <c r="Y690" s="23"/>
      <c r="Z690" s="119"/>
      <c r="AA690" s="337"/>
      <c r="AB690" s="115"/>
      <c r="AC690" s="102"/>
      <c r="AD690" s="4"/>
      <c r="AE690" s="103"/>
      <c r="AF690" s="104"/>
      <c r="AG690" s="105"/>
      <c r="AH690" s="106"/>
      <c r="AI690" s="109"/>
      <c r="AJ690" s="111"/>
      <c r="AK690" s="338"/>
      <c r="AL690" s="339"/>
      <c r="AM690" s="340"/>
      <c r="AN690" s="101"/>
      <c r="AO690" s="445"/>
      <c r="AP690" s="101"/>
      <c r="AQ690" s="115"/>
      <c r="AR690" s="341"/>
      <c r="AS690" s="115"/>
      <c r="AT690" s="341"/>
      <c r="AU690" s="115"/>
      <c r="AV690" s="341"/>
      <c r="AW690" s="115"/>
      <c r="AX690" s="341"/>
      <c r="AY690" s="119"/>
      <c r="CC690" s="119"/>
    </row>
    <row r="691" ht="21.0" customHeight="1">
      <c r="A691" s="119"/>
      <c r="B691" s="90"/>
      <c r="C691" s="119"/>
      <c r="D691" s="332"/>
      <c r="E691" s="90"/>
      <c r="F691" s="92"/>
      <c r="G691" s="92"/>
      <c r="H691" s="119"/>
      <c r="I691" s="119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119"/>
      <c r="U691" s="119"/>
      <c r="V691" s="119"/>
      <c r="W691" s="119"/>
      <c r="X691" s="119"/>
      <c r="Y691" s="23"/>
      <c r="Z691" s="119"/>
      <c r="AA691" s="337"/>
      <c r="AB691" s="115"/>
      <c r="AC691" s="102"/>
      <c r="AD691" s="4"/>
      <c r="AE691" s="103"/>
      <c r="AF691" s="104"/>
      <c r="AG691" s="105"/>
      <c r="AH691" s="106"/>
      <c r="AI691" s="109"/>
      <c r="AJ691" s="111"/>
      <c r="AK691" s="338"/>
      <c r="AL691" s="339"/>
      <c r="AM691" s="340"/>
      <c r="AN691" s="101"/>
      <c r="AO691" s="445"/>
      <c r="AP691" s="101"/>
      <c r="AQ691" s="115"/>
      <c r="AR691" s="341"/>
      <c r="AS691" s="115"/>
      <c r="AT691" s="341"/>
      <c r="AU691" s="115"/>
      <c r="AV691" s="341"/>
      <c r="AW691" s="115"/>
      <c r="AX691" s="341"/>
      <c r="AY691" s="119"/>
      <c r="CC691" s="119"/>
    </row>
    <row r="692" ht="21.0" customHeight="1">
      <c r="A692" s="119"/>
      <c r="B692" s="90"/>
      <c r="C692" s="119"/>
      <c r="D692" s="332"/>
      <c r="E692" s="90"/>
      <c r="F692" s="92"/>
      <c r="G692" s="92"/>
      <c r="H692" s="119"/>
      <c r="I692" s="119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119"/>
      <c r="U692" s="119"/>
      <c r="V692" s="119"/>
      <c r="W692" s="119"/>
      <c r="X692" s="119"/>
      <c r="Y692" s="23"/>
      <c r="Z692" s="119"/>
      <c r="AA692" s="337"/>
      <c r="AB692" s="115"/>
      <c r="AC692" s="102"/>
      <c r="AD692" s="4"/>
      <c r="AE692" s="103"/>
      <c r="AF692" s="104"/>
      <c r="AG692" s="105"/>
      <c r="AH692" s="106"/>
      <c r="AI692" s="109"/>
      <c r="AJ692" s="111"/>
      <c r="AK692" s="338"/>
      <c r="AL692" s="339"/>
      <c r="AM692" s="340"/>
      <c r="AN692" s="101"/>
      <c r="AO692" s="445"/>
      <c r="AP692" s="101"/>
      <c r="AQ692" s="115"/>
      <c r="AR692" s="341"/>
      <c r="AS692" s="115"/>
      <c r="AT692" s="341"/>
      <c r="AU692" s="115"/>
      <c r="AV692" s="341"/>
      <c r="AW692" s="115"/>
      <c r="AX692" s="341"/>
      <c r="AY692" s="119"/>
      <c r="CC692" s="119"/>
    </row>
    <row r="693" ht="21.0" customHeight="1">
      <c r="A693" s="119"/>
      <c r="B693" s="90"/>
      <c r="C693" s="119"/>
      <c r="D693" s="332"/>
      <c r="E693" s="90"/>
      <c r="F693" s="92"/>
      <c r="G693" s="92"/>
      <c r="H693" s="119"/>
      <c r="I693" s="119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119"/>
      <c r="U693" s="119"/>
      <c r="V693" s="119"/>
      <c r="W693" s="119"/>
      <c r="X693" s="119"/>
      <c r="Y693" s="23"/>
      <c r="Z693" s="119"/>
      <c r="AA693" s="337"/>
      <c r="AB693" s="115"/>
      <c r="AC693" s="102"/>
      <c r="AD693" s="4"/>
      <c r="AE693" s="103"/>
      <c r="AF693" s="104"/>
      <c r="AG693" s="105"/>
      <c r="AH693" s="106"/>
      <c r="AI693" s="109"/>
      <c r="AJ693" s="111"/>
      <c r="AK693" s="338"/>
      <c r="AL693" s="339"/>
      <c r="AM693" s="340"/>
      <c r="AN693" s="101"/>
      <c r="AO693" s="445"/>
      <c r="AP693" s="101"/>
      <c r="AQ693" s="115"/>
      <c r="AR693" s="341"/>
      <c r="AS693" s="115"/>
      <c r="AT693" s="341"/>
      <c r="AU693" s="115"/>
      <c r="AV693" s="341"/>
      <c r="AW693" s="115"/>
      <c r="AX693" s="341"/>
      <c r="AY693" s="119"/>
      <c r="CC693" s="119"/>
    </row>
    <row r="694" ht="21.0" customHeight="1">
      <c r="A694" s="119"/>
      <c r="B694" s="90"/>
      <c r="C694" s="119"/>
      <c r="D694" s="332"/>
      <c r="E694" s="90"/>
      <c r="F694" s="92"/>
      <c r="G694" s="92"/>
      <c r="H694" s="119"/>
      <c r="I694" s="119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119"/>
      <c r="U694" s="119"/>
      <c r="V694" s="119"/>
      <c r="W694" s="119"/>
      <c r="X694" s="119"/>
      <c r="Y694" s="23"/>
      <c r="Z694" s="119"/>
      <c r="AA694" s="337"/>
      <c r="AB694" s="115"/>
      <c r="AC694" s="102"/>
      <c r="AD694" s="4"/>
      <c r="AE694" s="103"/>
      <c r="AF694" s="104"/>
      <c r="AG694" s="105"/>
      <c r="AH694" s="106"/>
      <c r="AI694" s="109"/>
      <c r="AJ694" s="111"/>
      <c r="AK694" s="338"/>
      <c r="AL694" s="339"/>
      <c r="AM694" s="340"/>
      <c r="AN694" s="101"/>
      <c r="AO694" s="445"/>
      <c r="AP694" s="101"/>
      <c r="AQ694" s="115"/>
      <c r="AR694" s="341"/>
      <c r="AS694" s="115"/>
      <c r="AT694" s="341"/>
      <c r="AU694" s="115"/>
      <c r="AV694" s="341"/>
      <c r="AW694" s="115"/>
      <c r="AX694" s="341"/>
      <c r="AY694" s="119"/>
      <c r="CC694" s="119"/>
    </row>
    <row r="695" ht="21.0" customHeight="1">
      <c r="A695" s="119"/>
      <c r="B695" s="90"/>
      <c r="C695" s="119"/>
      <c r="D695" s="332"/>
      <c r="E695" s="90"/>
      <c r="F695" s="92"/>
      <c r="G695" s="92"/>
      <c r="H695" s="119"/>
      <c r="I695" s="119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119"/>
      <c r="U695" s="119"/>
      <c r="V695" s="119"/>
      <c r="W695" s="119"/>
      <c r="X695" s="119"/>
      <c r="Y695" s="23"/>
      <c r="Z695" s="119"/>
      <c r="AA695" s="337"/>
      <c r="AB695" s="115"/>
      <c r="AC695" s="102"/>
      <c r="AD695" s="4"/>
      <c r="AE695" s="103"/>
      <c r="AF695" s="104"/>
      <c r="AG695" s="105"/>
      <c r="AH695" s="106"/>
      <c r="AI695" s="109"/>
      <c r="AJ695" s="111"/>
      <c r="AK695" s="338"/>
      <c r="AL695" s="339"/>
      <c r="AM695" s="340"/>
      <c r="AN695" s="101"/>
      <c r="AO695" s="445"/>
      <c r="AP695" s="101"/>
      <c r="AQ695" s="115"/>
      <c r="AR695" s="341"/>
      <c r="AS695" s="115"/>
      <c r="AT695" s="341"/>
      <c r="AU695" s="115"/>
      <c r="AV695" s="341"/>
      <c r="AW695" s="115"/>
      <c r="AX695" s="341"/>
      <c r="AY695" s="119"/>
      <c r="CC695" s="119"/>
    </row>
    <row r="696" ht="21.0" customHeight="1">
      <c r="A696" s="119"/>
      <c r="B696" s="90"/>
      <c r="C696" s="119"/>
      <c r="D696" s="332"/>
      <c r="E696" s="90"/>
      <c r="F696" s="92"/>
      <c r="G696" s="92"/>
      <c r="H696" s="119"/>
      <c r="I696" s="119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119"/>
      <c r="U696" s="119"/>
      <c r="V696" s="119"/>
      <c r="W696" s="119"/>
      <c r="X696" s="119"/>
      <c r="Y696" s="23"/>
      <c r="Z696" s="119"/>
      <c r="AA696" s="337"/>
      <c r="AB696" s="115"/>
      <c r="AC696" s="102"/>
      <c r="AD696" s="4"/>
      <c r="AE696" s="103"/>
      <c r="AF696" s="104"/>
      <c r="AG696" s="105"/>
      <c r="AH696" s="106"/>
      <c r="AI696" s="109"/>
      <c r="AJ696" s="111"/>
      <c r="AK696" s="338"/>
      <c r="AL696" s="339"/>
      <c r="AM696" s="340"/>
      <c r="AN696" s="101"/>
      <c r="AO696" s="445"/>
      <c r="AP696" s="101"/>
      <c r="AQ696" s="115"/>
      <c r="AR696" s="341"/>
      <c r="AS696" s="115"/>
      <c r="AT696" s="341"/>
      <c r="AU696" s="115"/>
      <c r="AV696" s="341"/>
      <c r="AW696" s="115"/>
      <c r="AX696" s="341"/>
      <c r="AY696" s="119"/>
      <c r="CC696" s="119"/>
    </row>
    <row r="697" ht="21.0" customHeight="1">
      <c r="A697" s="119"/>
      <c r="B697" s="90"/>
      <c r="C697" s="119"/>
      <c r="D697" s="332"/>
      <c r="E697" s="90"/>
      <c r="F697" s="92"/>
      <c r="G697" s="92"/>
      <c r="H697" s="119"/>
      <c r="I697" s="119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119"/>
      <c r="U697" s="119"/>
      <c r="V697" s="119"/>
      <c r="W697" s="119"/>
      <c r="X697" s="119"/>
      <c r="Y697" s="23"/>
      <c r="Z697" s="119"/>
      <c r="AA697" s="337"/>
      <c r="AB697" s="115"/>
      <c r="AC697" s="102"/>
      <c r="AD697" s="4"/>
      <c r="AE697" s="103"/>
      <c r="AF697" s="104"/>
      <c r="AG697" s="105"/>
      <c r="AH697" s="106"/>
      <c r="AI697" s="109"/>
      <c r="AJ697" s="111"/>
      <c r="AK697" s="338"/>
      <c r="AL697" s="339"/>
      <c r="AM697" s="340"/>
      <c r="AN697" s="101"/>
      <c r="AO697" s="445"/>
      <c r="AP697" s="101"/>
      <c r="AQ697" s="115"/>
      <c r="AR697" s="341"/>
      <c r="AS697" s="115"/>
      <c r="AT697" s="341"/>
      <c r="AU697" s="115"/>
      <c r="AV697" s="341"/>
      <c r="AW697" s="115"/>
      <c r="AX697" s="341"/>
      <c r="AY697" s="119"/>
      <c r="CC697" s="119"/>
    </row>
    <row r="698" ht="21.0" customHeight="1">
      <c r="A698" s="119"/>
      <c r="B698" s="90"/>
      <c r="C698" s="119"/>
      <c r="D698" s="332"/>
      <c r="E698" s="90"/>
      <c r="F698" s="92"/>
      <c r="G698" s="92"/>
      <c r="H698" s="119"/>
      <c r="I698" s="119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119"/>
      <c r="U698" s="119"/>
      <c r="V698" s="119"/>
      <c r="W698" s="119"/>
      <c r="X698" s="119"/>
      <c r="Y698" s="23"/>
      <c r="Z698" s="119"/>
      <c r="AA698" s="337"/>
      <c r="AB698" s="115"/>
      <c r="AC698" s="102"/>
      <c r="AD698" s="4"/>
      <c r="AE698" s="103"/>
      <c r="AF698" s="104"/>
      <c r="AG698" s="105"/>
      <c r="AH698" s="106"/>
      <c r="AI698" s="109"/>
      <c r="AJ698" s="111"/>
      <c r="AK698" s="338"/>
      <c r="AL698" s="339"/>
      <c r="AM698" s="340"/>
      <c r="AN698" s="101"/>
      <c r="AO698" s="445"/>
      <c r="AP698" s="101"/>
      <c r="AQ698" s="115"/>
      <c r="AR698" s="341"/>
      <c r="AS698" s="115"/>
      <c r="AT698" s="341"/>
      <c r="AU698" s="115"/>
      <c r="AV698" s="341"/>
      <c r="AW698" s="115"/>
      <c r="AX698" s="341"/>
      <c r="AY698" s="119"/>
      <c r="CC698" s="119"/>
    </row>
    <row r="699" ht="21.0" customHeight="1">
      <c r="A699" s="119"/>
      <c r="B699" s="90"/>
      <c r="C699" s="119"/>
      <c r="D699" s="332"/>
      <c r="E699" s="90"/>
      <c r="F699" s="92"/>
      <c r="G699" s="92"/>
      <c r="H699" s="119"/>
      <c r="I699" s="119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119"/>
      <c r="U699" s="119"/>
      <c r="V699" s="119"/>
      <c r="W699" s="119"/>
      <c r="X699" s="119"/>
      <c r="Y699" s="23"/>
      <c r="Z699" s="119"/>
      <c r="AA699" s="337"/>
      <c r="AB699" s="115"/>
      <c r="AC699" s="102"/>
      <c r="AD699" s="4"/>
      <c r="AE699" s="103"/>
      <c r="AF699" s="104"/>
      <c r="AG699" s="105"/>
      <c r="AH699" s="106"/>
      <c r="AI699" s="109"/>
      <c r="AJ699" s="111"/>
      <c r="AK699" s="338"/>
      <c r="AL699" s="339"/>
      <c r="AM699" s="340"/>
      <c r="AN699" s="101"/>
      <c r="AO699" s="445"/>
      <c r="AP699" s="101"/>
      <c r="AQ699" s="115"/>
      <c r="AR699" s="341"/>
      <c r="AS699" s="115"/>
      <c r="AT699" s="341"/>
      <c r="AU699" s="115"/>
      <c r="AV699" s="341"/>
      <c r="AW699" s="115"/>
      <c r="AX699" s="341"/>
      <c r="AY699" s="119"/>
      <c r="CC699" s="119"/>
    </row>
    <row r="700" ht="21.0" customHeight="1">
      <c r="A700" s="119"/>
      <c r="B700" s="90"/>
      <c r="C700" s="119"/>
      <c r="D700" s="332"/>
      <c r="E700" s="90"/>
      <c r="F700" s="92"/>
      <c r="G700" s="92"/>
      <c r="H700" s="119"/>
      <c r="I700" s="119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119"/>
      <c r="U700" s="119"/>
      <c r="V700" s="119"/>
      <c r="W700" s="119"/>
      <c r="X700" s="119"/>
      <c r="Y700" s="23"/>
      <c r="Z700" s="119"/>
      <c r="AA700" s="337"/>
      <c r="AB700" s="115"/>
      <c r="AC700" s="102"/>
      <c r="AD700" s="4"/>
      <c r="AE700" s="103"/>
      <c r="AF700" s="104"/>
      <c r="AG700" s="105"/>
      <c r="AH700" s="106"/>
      <c r="AI700" s="109"/>
      <c r="AJ700" s="111"/>
      <c r="AK700" s="338"/>
      <c r="AL700" s="339"/>
      <c r="AM700" s="340"/>
      <c r="AN700" s="101"/>
      <c r="AO700" s="445"/>
      <c r="AP700" s="101"/>
      <c r="AQ700" s="115"/>
      <c r="AR700" s="341"/>
      <c r="AS700" s="115"/>
      <c r="AT700" s="341"/>
      <c r="AU700" s="115"/>
      <c r="AV700" s="341"/>
      <c r="AW700" s="115"/>
      <c r="AX700" s="341"/>
      <c r="AY700" s="119"/>
      <c r="CC700" s="119"/>
    </row>
    <row r="701" ht="21.0" customHeight="1">
      <c r="A701" s="119"/>
      <c r="B701" s="90"/>
      <c r="C701" s="119"/>
      <c r="D701" s="332"/>
      <c r="E701" s="90"/>
      <c r="F701" s="92"/>
      <c r="G701" s="92"/>
      <c r="H701" s="119"/>
      <c r="I701" s="119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119"/>
      <c r="U701" s="119"/>
      <c r="V701" s="119"/>
      <c r="W701" s="119"/>
      <c r="X701" s="119"/>
      <c r="Y701" s="23"/>
      <c r="Z701" s="119"/>
      <c r="AA701" s="337"/>
      <c r="AB701" s="115"/>
      <c r="AC701" s="102"/>
      <c r="AD701" s="4"/>
      <c r="AE701" s="103"/>
      <c r="AF701" s="104"/>
      <c r="AG701" s="105"/>
      <c r="AH701" s="106"/>
      <c r="AI701" s="109"/>
      <c r="AJ701" s="111"/>
      <c r="AK701" s="338"/>
      <c r="AL701" s="339"/>
      <c r="AM701" s="340"/>
      <c r="AN701" s="101"/>
      <c r="AO701" s="445"/>
      <c r="AP701" s="101"/>
      <c r="AQ701" s="115"/>
      <c r="AR701" s="341"/>
      <c r="AS701" s="115"/>
      <c r="AT701" s="341"/>
      <c r="AU701" s="115"/>
      <c r="AV701" s="341"/>
      <c r="AW701" s="115"/>
      <c r="AX701" s="341"/>
      <c r="AY701" s="119"/>
      <c r="CC701" s="119"/>
    </row>
    <row r="702" ht="21.0" customHeight="1">
      <c r="A702" s="119"/>
      <c r="B702" s="90"/>
      <c r="C702" s="119"/>
      <c r="D702" s="332"/>
      <c r="E702" s="90"/>
      <c r="F702" s="92"/>
      <c r="G702" s="92"/>
      <c r="H702" s="119"/>
      <c r="I702" s="119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119"/>
      <c r="U702" s="119"/>
      <c r="V702" s="119"/>
      <c r="W702" s="119"/>
      <c r="X702" s="119"/>
      <c r="Y702" s="23"/>
      <c r="Z702" s="119"/>
      <c r="AA702" s="337"/>
      <c r="AB702" s="115"/>
      <c r="AC702" s="102"/>
      <c r="AD702" s="4"/>
      <c r="AE702" s="103"/>
      <c r="AF702" s="104"/>
      <c r="AG702" s="105"/>
      <c r="AH702" s="106"/>
      <c r="AI702" s="109"/>
      <c r="AJ702" s="111"/>
      <c r="AK702" s="338"/>
      <c r="AL702" s="339"/>
      <c r="AM702" s="340"/>
      <c r="AN702" s="101"/>
      <c r="AO702" s="445"/>
      <c r="AP702" s="101"/>
      <c r="AQ702" s="115"/>
      <c r="AR702" s="341"/>
      <c r="AS702" s="115"/>
      <c r="AT702" s="341"/>
      <c r="AU702" s="115"/>
      <c r="AV702" s="341"/>
      <c r="AW702" s="115"/>
      <c r="AX702" s="341"/>
      <c r="AY702" s="119"/>
      <c r="CC702" s="119"/>
    </row>
    <row r="703" ht="21.0" customHeight="1">
      <c r="A703" s="119"/>
      <c r="B703" s="90"/>
      <c r="C703" s="119"/>
      <c r="D703" s="332"/>
      <c r="E703" s="90"/>
      <c r="F703" s="92"/>
      <c r="G703" s="92"/>
      <c r="H703" s="119"/>
      <c r="I703" s="119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119"/>
      <c r="U703" s="119"/>
      <c r="V703" s="119"/>
      <c r="W703" s="119"/>
      <c r="X703" s="119"/>
      <c r="Y703" s="23"/>
      <c r="Z703" s="119"/>
      <c r="AA703" s="337"/>
      <c r="AB703" s="115"/>
      <c r="AC703" s="102"/>
      <c r="AD703" s="4"/>
      <c r="AE703" s="103"/>
      <c r="AF703" s="104"/>
      <c r="AG703" s="105"/>
      <c r="AH703" s="106"/>
      <c r="AI703" s="109"/>
      <c r="AJ703" s="111"/>
      <c r="AK703" s="338"/>
      <c r="AL703" s="339"/>
      <c r="AM703" s="340"/>
      <c r="AN703" s="101"/>
      <c r="AO703" s="445"/>
      <c r="AP703" s="101"/>
      <c r="AQ703" s="115"/>
      <c r="AR703" s="341"/>
      <c r="AS703" s="115"/>
      <c r="AT703" s="341"/>
      <c r="AU703" s="115"/>
      <c r="AV703" s="341"/>
      <c r="AW703" s="115"/>
      <c r="AX703" s="341"/>
      <c r="AY703" s="119"/>
      <c r="CC703" s="119"/>
    </row>
    <row r="704" ht="21.0" customHeight="1">
      <c r="A704" s="119"/>
      <c r="B704" s="90"/>
      <c r="C704" s="119"/>
      <c r="D704" s="332"/>
      <c r="E704" s="90"/>
      <c r="F704" s="92"/>
      <c r="G704" s="92"/>
      <c r="H704" s="119"/>
      <c r="I704" s="119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119"/>
      <c r="U704" s="119"/>
      <c r="V704" s="119"/>
      <c r="W704" s="119"/>
      <c r="X704" s="119"/>
      <c r="Y704" s="23"/>
      <c r="Z704" s="119"/>
      <c r="AA704" s="337"/>
      <c r="AB704" s="115"/>
      <c r="AC704" s="102"/>
      <c r="AD704" s="4"/>
      <c r="AE704" s="103"/>
      <c r="AF704" s="104"/>
      <c r="AG704" s="105"/>
      <c r="AH704" s="106"/>
      <c r="AI704" s="109"/>
      <c r="AJ704" s="111"/>
      <c r="AK704" s="338"/>
      <c r="AL704" s="339"/>
      <c r="AM704" s="340"/>
      <c r="AN704" s="101"/>
      <c r="AO704" s="445"/>
      <c r="AP704" s="101"/>
      <c r="AQ704" s="115"/>
      <c r="AR704" s="341"/>
      <c r="AS704" s="115"/>
      <c r="AT704" s="341"/>
      <c r="AU704" s="115"/>
      <c r="AV704" s="341"/>
      <c r="AW704" s="115"/>
      <c r="AX704" s="341"/>
      <c r="AY704" s="119"/>
      <c r="CC704" s="119"/>
    </row>
    <row r="705" ht="21.0" customHeight="1">
      <c r="A705" s="119"/>
      <c r="B705" s="90"/>
      <c r="C705" s="119"/>
      <c r="D705" s="332"/>
      <c r="E705" s="90"/>
      <c r="F705" s="92"/>
      <c r="G705" s="92"/>
      <c r="H705" s="119"/>
      <c r="I705" s="119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119"/>
      <c r="U705" s="119"/>
      <c r="V705" s="119"/>
      <c r="W705" s="119"/>
      <c r="X705" s="119"/>
      <c r="Y705" s="23"/>
      <c r="Z705" s="119"/>
      <c r="AA705" s="337"/>
      <c r="AB705" s="115"/>
      <c r="AC705" s="102"/>
      <c r="AD705" s="4"/>
      <c r="AE705" s="103"/>
      <c r="AF705" s="104"/>
      <c r="AG705" s="105"/>
      <c r="AH705" s="106"/>
      <c r="AI705" s="109"/>
      <c r="AJ705" s="111"/>
      <c r="AK705" s="338"/>
      <c r="AL705" s="339"/>
      <c r="AM705" s="340"/>
      <c r="AN705" s="101"/>
      <c r="AO705" s="445"/>
      <c r="AP705" s="101"/>
      <c r="AQ705" s="115"/>
      <c r="AR705" s="341"/>
      <c r="AS705" s="115"/>
      <c r="AT705" s="341"/>
      <c r="AU705" s="115"/>
      <c r="AV705" s="341"/>
      <c r="AW705" s="115"/>
      <c r="AX705" s="341"/>
      <c r="AY705" s="119"/>
      <c r="CC705" s="119"/>
    </row>
    <row r="706" ht="21.0" customHeight="1">
      <c r="A706" s="119"/>
      <c r="B706" s="90"/>
      <c r="C706" s="119"/>
      <c r="D706" s="332"/>
      <c r="E706" s="90"/>
      <c r="F706" s="92"/>
      <c r="G706" s="92"/>
      <c r="H706" s="119"/>
      <c r="I706" s="119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119"/>
      <c r="U706" s="119"/>
      <c r="V706" s="119"/>
      <c r="W706" s="119"/>
      <c r="X706" s="119"/>
      <c r="Y706" s="23"/>
      <c r="Z706" s="119"/>
      <c r="AA706" s="337"/>
      <c r="AB706" s="115"/>
      <c r="AC706" s="102"/>
      <c r="AD706" s="4"/>
      <c r="AE706" s="103"/>
      <c r="AF706" s="104"/>
      <c r="AG706" s="105"/>
      <c r="AH706" s="106"/>
      <c r="AI706" s="109"/>
      <c r="AJ706" s="111"/>
      <c r="AK706" s="338"/>
      <c r="AL706" s="339"/>
      <c r="AM706" s="340"/>
      <c r="AN706" s="101"/>
      <c r="AO706" s="445"/>
      <c r="AP706" s="101"/>
      <c r="AQ706" s="115"/>
      <c r="AR706" s="341"/>
      <c r="AS706" s="115"/>
      <c r="AT706" s="341"/>
      <c r="AU706" s="115"/>
      <c r="AV706" s="341"/>
      <c r="AW706" s="115"/>
      <c r="AX706" s="341"/>
      <c r="AY706" s="119"/>
      <c r="CC706" s="119"/>
    </row>
    <row r="707" ht="21.0" customHeight="1">
      <c r="A707" s="119"/>
      <c r="B707" s="90"/>
      <c r="C707" s="119"/>
      <c r="D707" s="332"/>
      <c r="E707" s="90"/>
      <c r="F707" s="92"/>
      <c r="G707" s="92"/>
      <c r="H707" s="119"/>
      <c r="I707" s="119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119"/>
      <c r="U707" s="119"/>
      <c r="V707" s="119"/>
      <c r="W707" s="119"/>
      <c r="X707" s="119"/>
      <c r="Y707" s="23"/>
      <c r="Z707" s="119"/>
      <c r="AA707" s="337"/>
      <c r="AB707" s="115"/>
      <c r="AC707" s="102"/>
      <c r="AD707" s="4"/>
      <c r="AE707" s="103"/>
      <c r="AF707" s="104"/>
      <c r="AG707" s="105"/>
      <c r="AH707" s="106"/>
      <c r="AI707" s="109"/>
      <c r="AJ707" s="111"/>
      <c r="AK707" s="338"/>
      <c r="AL707" s="339"/>
      <c r="AM707" s="340"/>
      <c r="AN707" s="101"/>
      <c r="AO707" s="445"/>
      <c r="AP707" s="101"/>
      <c r="AQ707" s="115"/>
      <c r="AR707" s="341"/>
      <c r="AS707" s="115"/>
      <c r="AT707" s="341"/>
      <c r="AU707" s="115"/>
      <c r="AV707" s="341"/>
      <c r="AW707" s="115"/>
      <c r="AX707" s="341"/>
      <c r="AY707" s="119"/>
      <c r="CC707" s="119"/>
    </row>
    <row r="708" ht="21.0" customHeight="1">
      <c r="A708" s="119"/>
      <c r="B708" s="90"/>
      <c r="C708" s="119"/>
      <c r="D708" s="332"/>
      <c r="E708" s="90"/>
      <c r="F708" s="92"/>
      <c r="G708" s="92"/>
      <c r="H708" s="119"/>
      <c r="I708" s="119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119"/>
      <c r="U708" s="119"/>
      <c r="V708" s="119"/>
      <c r="W708" s="119"/>
      <c r="X708" s="119"/>
      <c r="Y708" s="23"/>
      <c r="Z708" s="119"/>
      <c r="AA708" s="337"/>
      <c r="AB708" s="115"/>
      <c r="AC708" s="102"/>
      <c r="AD708" s="4"/>
      <c r="AE708" s="103"/>
      <c r="AF708" s="104"/>
      <c r="AG708" s="105"/>
      <c r="AH708" s="106"/>
      <c r="AI708" s="109"/>
      <c r="AJ708" s="111"/>
      <c r="AK708" s="338"/>
      <c r="AL708" s="339"/>
      <c r="AM708" s="340"/>
      <c r="AN708" s="101"/>
      <c r="AO708" s="445"/>
      <c r="AP708" s="101"/>
      <c r="AQ708" s="115"/>
      <c r="AR708" s="341"/>
      <c r="AS708" s="115"/>
      <c r="AT708" s="341"/>
      <c r="AU708" s="115"/>
      <c r="AV708" s="341"/>
      <c r="AW708" s="115"/>
      <c r="AX708" s="341"/>
      <c r="AY708" s="119"/>
      <c r="CC708" s="119"/>
    </row>
    <row r="709" ht="21.0" customHeight="1">
      <c r="A709" s="119"/>
      <c r="B709" s="90"/>
      <c r="C709" s="119"/>
      <c r="D709" s="332"/>
      <c r="E709" s="90"/>
      <c r="F709" s="92"/>
      <c r="G709" s="92"/>
      <c r="H709" s="119"/>
      <c r="I709" s="119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119"/>
      <c r="U709" s="119"/>
      <c r="V709" s="119"/>
      <c r="W709" s="119"/>
      <c r="X709" s="119"/>
      <c r="Y709" s="23"/>
      <c r="Z709" s="119"/>
      <c r="AA709" s="337"/>
      <c r="AB709" s="115"/>
      <c r="AC709" s="102"/>
      <c r="AD709" s="4"/>
      <c r="AE709" s="103"/>
      <c r="AF709" s="104"/>
      <c r="AG709" s="105"/>
      <c r="AH709" s="106"/>
      <c r="AI709" s="109"/>
      <c r="AJ709" s="111"/>
      <c r="AK709" s="338"/>
      <c r="AL709" s="339"/>
      <c r="AM709" s="340"/>
      <c r="AN709" s="101"/>
      <c r="AO709" s="445"/>
      <c r="AP709" s="101"/>
      <c r="AQ709" s="115"/>
      <c r="AR709" s="341"/>
      <c r="AS709" s="115"/>
      <c r="AT709" s="341"/>
      <c r="AU709" s="115"/>
      <c r="AV709" s="341"/>
      <c r="AW709" s="115"/>
      <c r="AX709" s="341"/>
      <c r="AY709" s="119"/>
      <c r="CC709" s="119"/>
    </row>
    <row r="710" ht="21.0" customHeight="1">
      <c r="A710" s="119"/>
      <c r="B710" s="90"/>
      <c r="C710" s="119"/>
      <c r="D710" s="332"/>
      <c r="E710" s="90"/>
      <c r="F710" s="92"/>
      <c r="G710" s="92"/>
      <c r="H710" s="119"/>
      <c r="I710" s="119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119"/>
      <c r="U710" s="119"/>
      <c r="V710" s="119"/>
      <c r="W710" s="119"/>
      <c r="X710" s="119"/>
      <c r="Y710" s="23"/>
      <c r="Z710" s="119"/>
      <c r="AA710" s="337"/>
      <c r="AB710" s="115"/>
      <c r="AC710" s="102"/>
      <c r="AD710" s="4"/>
      <c r="AE710" s="103"/>
      <c r="AF710" s="104"/>
      <c r="AG710" s="105"/>
      <c r="AH710" s="106"/>
      <c r="AI710" s="109"/>
      <c r="AJ710" s="111"/>
      <c r="AK710" s="338"/>
      <c r="AL710" s="339"/>
      <c r="AM710" s="340"/>
      <c r="AN710" s="101"/>
      <c r="AO710" s="445"/>
      <c r="AP710" s="101"/>
      <c r="AQ710" s="115"/>
      <c r="AR710" s="341"/>
      <c r="AS710" s="115"/>
      <c r="AT710" s="341"/>
      <c r="AU710" s="115"/>
      <c r="AV710" s="341"/>
      <c r="AW710" s="115"/>
      <c r="AX710" s="341"/>
      <c r="AY710" s="119"/>
      <c r="CC710" s="119"/>
    </row>
    <row r="711" ht="21.0" customHeight="1">
      <c r="A711" s="119"/>
      <c r="B711" s="90"/>
      <c r="C711" s="119"/>
      <c r="D711" s="332"/>
      <c r="E711" s="90"/>
      <c r="F711" s="92"/>
      <c r="G711" s="92"/>
      <c r="H711" s="119"/>
      <c r="I711" s="119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119"/>
      <c r="U711" s="119"/>
      <c r="V711" s="119"/>
      <c r="W711" s="119"/>
      <c r="X711" s="119"/>
      <c r="Y711" s="23"/>
      <c r="Z711" s="119"/>
      <c r="AA711" s="337"/>
      <c r="AB711" s="115"/>
      <c r="AC711" s="102"/>
      <c r="AD711" s="4"/>
      <c r="AE711" s="103"/>
      <c r="AF711" s="104"/>
      <c r="AG711" s="105"/>
      <c r="AH711" s="106"/>
      <c r="AI711" s="109"/>
      <c r="AJ711" s="111"/>
      <c r="AK711" s="338"/>
      <c r="AL711" s="339"/>
      <c r="AM711" s="340"/>
      <c r="AN711" s="101"/>
      <c r="AO711" s="445"/>
      <c r="AP711" s="101"/>
      <c r="AQ711" s="115"/>
      <c r="AR711" s="341"/>
      <c r="AS711" s="115"/>
      <c r="AT711" s="341"/>
      <c r="AU711" s="115"/>
      <c r="AV711" s="341"/>
      <c r="AW711" s="115"/>
      <c r="AX711" s="341"/>
      <c r="AY711" s="119"/>
      <c r="CC711" s="119"/>
    </row>
    <row r="712" ht="21.0" customHeight="1">
      <c r="A712" s="119"/>
      <c r="B712" s="90"/>
      <c r="C712" s="119"/>
      <c r="D712" s="332"/>
      <c r="E712" s="90"/>
      <c r="F712" s="92"/>
      <c r="G712" s="92"/>
      <c r="H712" s="119"/>
      <c r="I712" s="119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119"/>
      <c r="U712" s="119"/>
      <c r="V712" s="119"/>
      <c r="W712" s="119"/>
      <c r="X712" s="119"/>
      <c r="Y712" s="23"/>
      <c r="Z712" s="119"/>
      <c r="AA712" s="337"/>
      <c r="AB712" s="115"/>
      <c r="AC712" s="102"/>
      <c r="AD712" s="4"/>
      <c r="AE712" s="103"/>
      <c r="AF712" s="104"/>
      <c r="AG712" s="105"/>
      <c r="AH712" s="106"/>
      <c r="AI712" s="109"/>
      <c r="AJ712" s="111"/>
      <c r="AK712" s="338"/>
      <c r="AL712" s="339"/>
      <c r="AM712" s="340"/>
      <c r="AN712" s="101"/>
      <c r="AO712" s="445"/>
      <c r="AP712" s="101"/>
      <c r="AQ712" s="115"/>
      <c r="AR712" s="341"/>
      <c r="AS712" s="115"/>
      <c r="AT712" s="341"/>
      <c r="AU712" s="115"/>
      <c r="AV712" s="341"/>
      <c r="AW712" s="115"/>
      <c r="AX712" s="341"/>
      <c r="AY712" s="119"/>
      <c r="CC712" s="119"/>
    </row>
    <row r="713" ht="21.0" customHeight="1">
      <c r="A713" s="119"/>
      <c r="B713" s="90"/>
      <c r="C713" s="119"/>
      <c r="D713" s="332"/>
      <c r="E713" s="90"/>
      <c r="F713" s="92"/>
      <c r="G713" s="92"/>
      <c r="H713" s="119"/>
      <c r="I713" s="119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119"/>
      <c r="U713" s="119"/>
      <c r="V713" s="119"/>
      <c r="W713" s="119"/>
      <c r="X713" s="119"/>
      <c r="Y713" s="23"/>
      <c r="Z713" s="119"/>
      <c r="AA713" s="337"/>
      <c r="AB713" s="115"/>
      <c r="AC713" s="102"/>
      <c r="AD713" s="4"/>
      <c r="AE713" s="103"/>
      <c r="AF713" s="104"/>
      <c r="AG713" s="105"/>
      <c r="AH713" s="106"/>
      <c r="AI713" s="109"/>
      <c r="AJ713" s="111"/>
      <c r="AK713" s="338"/>
      <c r="AL713" s="339"/>
      <c r="AM713" s="340"/>
      <c r="AN713" s="101"/>
      <c r="AO713" s="445"/>
      <c r="AP713" s="101"/>
      <c r="AQ713" s="115"/>
      <c r="AR713" s="341"/>
      <c r="AS713" s="115"/>
      <c r="AT713" s="341"/>
      <c r="AU713" s="115"/>
      <c r="AV713" s="341"/>
      <c r="AW713" s="115"/>
      <c r="AX713" s="341"/>
      <c r="AY713" s="119"/>
      <c r="CC713" s="119"/>
    </row>
    <row r="714" ht="21.0" customHeight="1">
      <c r="A714" s="119"/>
      <c r="B714" s="90"/>
      <c r="C714" s="119"/>
      <c r="D714" s="332"/>
      <c r="E714" s="90"/>
      <c r="F714" s="92"/>
      <c r="G714" s="92"/>
      <c r="H714" s="119"/>
      <c r="I714" s="119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119"/>
      <c r="U714" s="119"/>
      <c r="V714" s="119"/>
      <c r="W714" s="119"/>
      <c r="X714" s="119"/>
      <c r="Y714" s="23"/>
      <c r="Z714" s="119"/>
      <c r="AA714" s="337"/>
      <c r="AB714" s="115"/>
      <c r="AC714" s="102"/>
      <c r="AD714" s="4"/>
      <c r="AE714" s="103"/>
      <c r="AF714" s="104"/>
      <c r="AG714" s="105"/>
      <c r="AH714" s="106"/>
      <c r="AI714" s="109"/>
      <c r="AJ714" s="111"/>
      <c r="AK714" s="338"/>
      <c r="AL714" s="339"/>
      <c r="AM714" s="340"/>
      <c r="AN714" s="101"/>
      <c r="AO714" s="445"/>
      <c r="AP714" s="101"/>
      <c r="AQ714" s="115"/>
      <c r="AR714" s="341"/>
      <c r="AS714" s="115"/>
      <c r="AT714" s="341"/>
      <c r="AU714" s="115"/>
      <c r="AV714" s="341"/>
      <c r="AW714" s="115"/>
      <c r="AX714" s="341"/>
      <c r="AY714" s="119"/>
      <c r="CC714" s="119"/>
    </row>
    <row r="715" ht="21.0" customHeight="1">
      <c r="A715" s="119"/>
      <c r="B715" s="90"/>
      <c r="C715" s="119"/>
      <c r="D715" s="332"/>
      <c r="E715" s="90"/>
      <c r="F715" s="92"/>
      <c r="G715" s="92"/>
      <c r="H715" s="119"/>
      <c r="I715" s="119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119"/>
      <c r="U715" s="119"/>
      <c r="V715" s="119"/>
      <c r="W715" s="119"/>
      <c r="X715" s="119"/>
      <c r="Y715" s="23"/>
      <c r="Z715" s="119"/>
      <c r="AA715" s="337"/>
      <c r="AB715" s="115"/>
      <c r="AC715" s="102"/>
      <c r="AD715" s="4"/>
      <c r="AE715" s="103"/>
      <c r="AF715" s="104"/>
      <c r="AG715" s="105"/>
      <c r="AH715" s="106"/>
      <c r="AI715" s="109"/>
      <c r="AJ715" s="111"/>
      <c r="AK715" s="338"/>
      <c r="AL715" s="339"/>
      <c r="AM715" s="340"/>
      <c r="AN715" s="101"/>
      <c r="AO715" s="445"/>
      <c r="AP715" s="101"/>
      <c r="AQ715" s="115"/>
      <c r="AR715" s="341"/>
      <c r="AS715" s="115"/>
      <c r="AT715" s="341"/>
      <c r="AU715" s="115"/>
      <c r="AV715" s="341"/>
      <c r="AW715" s="115"/>
      <c r="AX715" s="341"/>
      <c r="AY715" s="119"/>
      <c r="CC715" s="119"/>
    </row>
    <row r="716" ht="21.0" customHeight="1">
      <c r="A716" s="119"/>
      <c r="B716" s="90"/>
      <c r="C716" s="119"/>
      <c r="D716" s="332"/>
      <c r="E716" s="90"/>
      <c r="F716" s="92"/>
      <c r="G716" s="92"/>
      <c r="H716" s="119"/>
      <c r="I716" s="119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119"/>
      <c r="U716" s="119"/>
      <c r="V716" s="119"/>
      <c r="W716" s="119"/>
      <c r="X716" s="119"/>
      <c r="Y716" s="23"/>
      <c r="Z716" s="119"/>
      <c r="AA716" s="337"/>
      <c r="AB716" s="115"/>
      <c r="AC716" s="102"/>
      <c r="AD716" s="4"/>
      <c r="AE716" s="103"/>
      <c r="AF716" s="104"/>
      <c r="AG716" s="105"/>
      <c r="AH716" s="106"/>
      <c r="AI716" s="109"/>
      <c r="AJ716" s="111"/>
      <c r="AK716" s="338"/>
      <c r="AL716" s="339"/>
      <c r="AM716" s="340"/>
      <c r="AN716" s="101"/>
      <c r="AO716" s="445"/>
      <c r="AP716" s="101"/>
      <c r="AQ716" s="115"/>
      <c r="AR716" s="341"/>
      <c r="AS716" s="115"/>
      <c r="AT716" s="341"/>
      <c r="AU716" s="115"/>
      <c r="AV716" s="341"/>
      <c r="AW716" s="115"/>
      <c r="AX716" s="341"/>
      <c r="AY716" s="119"/>
      <c r="CC716" s="119"/>
    </row>
    <row r="717" ht="21.0" customHeight="1">
      <c r="A717" s="119"/>
      <c r="B717" s="90"/>
      <c r="C717" s="119"/>
      <c r="D717" s="332"/>
      <c r="E717" s="90"/>
      <c r="F717" s="92"/>
      <c r="G717" s="92"/>
      <c r="H717" s="119"/>
      <c r="I717" s="119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119"/>
      <c r="U717" s="119"/>
      <c r="V717" s="119"/>
      <c r="W717" s="119"/>
      <c r="X717" s="119"/>
      <c r="Y717" s="23"/>
      <c r="Z717" s="119"/>
      <c r="AA717" s="337"/>
      <c r="AB717" s="115"/>
      <c r="AC717" s="102"/>
      <c r="AD717" s="4"/>
      <c r="AE717" s="103"/>
      <c r="AF717" s="104"/>
      <c r="AG717" s="105"/>
      <c r="AH717" s="106"/>
      <c r="AI717" s="109"/>
      <c r="AJ717" s="111"/>
      <c r="AK717" s="338"/>
      <c r="AL717" s="339"/>
      <c r="AM717" s="340"/>
      <c r="AN717" s="101"/>
      <c r="AO717" s="445"/>
      <c r="AP717" s="101"/>
      <c r="AQ717" s="115"/>
      <c r="AR717" s="341"/>
      <c r="AS717" s="115"/>
      <c r="AT717" s="341"/>
      <c r="AU717" s="115"/>
      <c r="AV717" s="341"/>
      <c r="AW717" s="115"/>
      <c r="AX717" s="341"/>
      <c r="AY717" s="119"/>
      <c r="CC717" s="119"/>
    </row>
    <row r="718" ht="21.0" customHeight="1">
      <c r="A718" s="119"/>
      <c r="B718" s="90"/>
      <c r="C718" s="119"/>
      <c r="D718" s="332"/>
      <c r="E718" s="90"/>
      <c r="F718" s="92"/>
      <c r="G718" s="92"/>
      <c r="H718" s="119"/>
      <c r="I718" s="119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119"/>
      <c r="U718" s="119"/>
      <c r="V718" s="119"/>
      <c r="W718" s="119"/>
      <c r="X718" s="119"/>
      <c r="Y718" s="23"/>
      <c r="Z718" s="119"/>
      <c r="AA718" s="337"/>
      <c r="AB718" s="115"/>
      <c r="AC718" s="102"/>
      <c r="AD718" s="4"/>
      <c r="AE718" s="103"/>
      <c r="AF718" s="104"/>
      <c r="AG718" s="105"/>
      <c r="AH718" s="106"/>
      <c r="AI718" s="109"/>
      <c r="AJ718" s="111"/>
      <c r="AK718" s="338"/>
      <c r="AL718" s="339"/>
      <c r="AM718" s="340"/>
      <c r="AN718" s="101"/>
      <c r="AO718" s="445"/>
      <c r="AP718" s="101"/>
      <c r="AQ718" s="115"/>
      <c r="AR718" s="341"/>
      <c r="AS718" s="115"/>
      <c r="AT718" s="341"/>
      <c r="AU718" s="115"/>
      <c r="AV718" s="341"/>
      <c r="AW718" s="115"/>
      <c r="AX718" s="341"/>
      <c r="AY718" s="119"/>
      <c r="CC718" s="119"/>
    </row>
    <row r="719" ht="21.0" customHeight="1">
      <c r="A719" s="119"/>
      <c r="B719" s="90"/>
      <c r="C719" s="119"/>
      <c r="D719" s="332"/>
      <c r="E719" s="90"/>
      <c r="F719" s="92"/>
      <c r="G719" s="92"/>
      <c r="H719" s="119"/>
      <c r="I719" s="119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119"/>
      <c r="U719" s="119"/>
      <c r="V719" s="119"/>
      <c r="W719" s="119"/>
      <c r="X719" s="119"/>
      <c r="Y719" s="23"/>
      <c r="Z719" s="119"/>
      <c r="AA719" s="337"/>
      <c r="AB719" s="115"/>
      <c r="AC719" s="102"/>
      <c r="AD719" s="4"/>
      <c r="AE719" s="103"/>
      <c r="AF719" s="104"/>
      <c r="AG719" s="105"/>
      <c r="AH719" s="106"/>
      <c r="AI719" s="109"/>
      <c r="AJ719" s="111"/>
      <c r="AK719" s="338"/>
      <c r="AL719" s="339"/>
      <c r="AM719" s="340"/>
      <c r="AN719" s="101"/>
      <c r="AO719" s="445"/>
      <c r="AP719" s="101"/>
      <c r="AQ719" s="115"/>
      <c r="AR719" s="341"/>
      <c r="AS719" s="115"/>
      <c r="AT719" s="341"/>
      <c r="AU719" s="115"/>
      <c r="AV719" s="341"/>
      <c r="AW719" s="115"/>
      <c r="AX719" s="341"/>
      <c r="AY719" s="119"/>
      <c r="CC719" s="119"/>
    </row>
    <row r="720" ht="21.0" customHeight="1">
      <c r="A720" s="119"/>
      <c r="B720" s="90"/>
      <c r="C720" s="119"/>
      <c r="D720" s="332"/>
      <c r="E720" s="90"/>
      <c r="F720" s="92"/>
      <c r="G720" s="92"/>
      <c r="H720" s="119"/>
      <c r="I720" s="119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119"/>
      <c r="U720" s="119"/>
      <c r="V720" s="119"/>
      <c r="W720" s="119"/>
      <c r="X720" s="119"/>
      <c r="Y720" s="23"/>
      <c r="Z720" s="119"/>
      <c r="AA720" s="337"/>
      <c r="AB720" s="115"/>
      <c r="AC720" s="102"/>
      <c r="AD720" s="4"/>
      <c r="AE720" s="103"/>
      <c r="AF720" s="104"/>
      <c r="AG720" s="105"/>
      <c r="AH720" s="106"/>
      <c r="AI720" s="109"/>
      <c r="AJ720" s="111"/>
      <c r="AK720" s="338"/>
      <c r="AL720" s="339"/>
      <c r="AM720" s="340"/>
      <c r="AN720" s="101"/>
      <c r="AO720" s="445"/>
      <c r="AP720" s="101"/>
      <c r="AQ720" s="115"/>
      <c r="AR720" s="341"/>
      <c r="AS720" s="115"/>
      <c r="AT720" s="341"/>
      <c r="AU720" s="115"/>
      <c r="AV720" s="341"/>
      <c r="AW720" s="115"/>
      <c r="AX720" s="341"/>
      <c r="AY720" s="119"/>
      <c r="CC720" s="119"/>
    </row>
    <row r="721" ht="21.0" customHeight="1">
      <c r="A721" s="119"/>
      <c r="B721" s="90"/>
      <c r="C721" s="119"/>
      <c r="D721" s="332"/>
      <c r="E721" s="90"/>
      <c r="F721" s="92"/>
      <c r="G721" s="92"/>
      <c r="H721" s="119"/>
      <c r="I721" s="119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119"/>
      <c r="U721" s="119"/>
      <c r="V721" s="119"/>
      <c r="W721" s="119"/>
      <c r="X721" s="119"/>
      <c r="Y721" s="23"/>
      <c r="Z721" s="119"/>
      <c r="AA721" s="337"/>
      <c r="AB721" s="115"/>
      <c r="AC721" s="102"/>
      <c r="AD721" s="4"/>
      <c r="AE721" s="103"/>
      <c r="AF721" s="104"/>
      <c r="AG721" s="105"/>
      <c r="AH721" s="106"/>
      <c r="AI721" s="109"/>
      <c r="AJ721" s="111"/>
      <c r="AK721" s="338"/>
      <c r="AL721" s="339"/>
      <c r="AM721" s="340"/>
      <c r="AN721" s="101"/>
      <c r="AO721" s="445"/>
      <c r="AP721" s="101"/>
      <c r="AQ721" s="115"/>
      <c r="AR721" s="341"/>
      <c r="AS721" s="115"/>
      <c r="AT721" s="341"/>
      <c r="AU721" s="115"/>
      <c r="AV721" s="341"/>
      <c r="AW721" s="115"/>
      <c r="AX721" s="341"/>
      <c r="AY721" s="119"/>
      <c r="CC721" s="119"/>
    </row>
    <row r="722" ht="21.0" customHeight="1">
      <c r="A722" s="119"/>
      <c r="B722" s="90"/>
      <c r="C722" s="119"/>
      <c r="D722" s="332"/>
      <c r="E722" s="90"/>
      <c r="F722" s="92"/>
      <c r="G722" s="92"/>
      <c r="H722" s="119"/>
      <c r="I722" s="119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119"/>
      <c r="U722" s="119"/>
      <c r="V722" s="119"/>
      <c r="W722" s="119"/>
      <c r="X722" s="119"/>
      <c r="Y722" s="23"/>
      <c r="Z722" s="119"/>
      <c r="AA722" s="337"/>
      <c r="AB722" s="115"/>
      <c r="AC722" s="102"/>
      <c r="AD722" s="4"/>
      <c r="AE722" s="103"/>
      <c r="AF722" s="104"/>
      <c r="AG722" s="105"/>
      <c r="AH722" s="106"/>
      <c r="AI722" s="109"/>
      <c r="AJ722" s="111"/>
      <c r="AK722" s="338"/>
      <c r="AL722" s="339"/>
      <c r="AM722" s="340"/>
      <c r="AN722" s="101"/>
      <c r="AO722" s="445"/>
      <c r="AP722" s="101"/>
      <c r="AQ722" s="115"/>
      <c r="AR722" s="341"/>
      <c r="AS722" s="115"/>
      <c r="AT722" s="341"/>
      <c r="AU722" s="115"/>
      <c r="AV722" s="341"/>
      <c r="AW722" s="115"/>
      <c r="AX722" s="341"/>
      <c r="AY722" s="119"/>
      <c r="CC722" s="119"/>
    </row>
    <row r="723" ht="21.0" customHeight="1">
      <c r="A723" s="119"/>
      <c r="B723" s="90"/>
      <c r="C723" s="119"/>
      <c r="D723" s="332"/>
      <c r="E723" s="90"/>
      <c r="F723" s="92"/>
      <c r="G723" s="92"/>
      <c r="H723" s="119"/>
      <c r="I723" s="119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119"/>
      <c r="U723" s="119"/>
      <c r="V723" s="119"/>
      <c r="W723" s="119"/>
      <c r="X723" s="119"/>
      <c r="Y723" s="23"/>
      <c r="Z723" s="119"/>
      <c r="AA723" s="337"/>
      <c r="AB723" s="115"/>
      <c r="AC723" s="102"/>
      <c r="AD723" s="4"/>
      <c r="AE723" s="103"/>
      <c r="AF723" s="104"/>
      <c r="AG723" s="105"/>
      <c r="AH723" s="106"/>
      <c r="AI723" s="109"/>
      <c r="AJ723" s="111"/>
      <c r="AK723" s="338"/>
      <c r="AL723" s="339"/>
      <c r="AM723" s="340"/>
      <c r="AN723" s="101"/>
      <c r="AO723" s="445"/>
      <c r="AP723" s="101"/>
      <c r="AQ723" s="115"/>
      <c r="AR723" s="341"/>
      <c r="AS723" s="115"/>
      <c r="AT723" s="341"/>
      <c r="AU723" s="115"/>
      <c r="AV723" s="341"/>
      <c r="AW723" s="115"/>
      <c r="AX723" s="341"/>
      <c r="AY723" s="119"/>
      <c r="CC723" s="119"/>
    </row>
    <row r="724" ht="21.0" customHeight="1">
      <c r="A724" s="119"/>
      <c r="B724" s="90"/>
      <c r="C724" s="119"/>
      <c r="D724" s="332"/>
      <c r="E724" s="90"/>
      <c r="F724" s="92"/>
      <c r="G724" s="92"/>
      <c r="H724" s="119"/>
      <c r="I724" s="119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119"/>
      <c r="U724" s="119"/>
      <c r="V724" s="119"/>
      <c r="W724" s="119"/>
      <c r="X724" s="119"/>
      <c r="Y724" s="23"/>
      <c r="Z724" s="119"/>
      <c r="AA724" s="337"/>
      <c r="AB724" s="115"/>
      <c r="AC724" s="102"/>
      <c r="AD724" s="4"/>
      <c r="AE724" s="103"/>
      <c r="AF724" s="104"/>
      <c r="AG724" s="105"/>
      <c r="AH724" s="106"/>
      <c r="AI724" s="109"/>
      <c r="AJ724" s="111"/>
      <c r="AK724" s="338"/>
      <c r="AL724" s="339"/>
      <c r="AM724" s="340"/>
      <c r="AN724" s="101"/>
      <c r="AO724" s="445"/>
      <c r="AP724" s="101"/>
      <c r="AQ724" s="115"/>
      <c r="AR724" s="341"/>
      <c r="AS724" s="115"/>
      <c r="AT724" s="341"/>
      <c r="AU724" s="115"/>
      <c r="AV724" s="341"/>
      <c r="AW724" s="115"/>
      <c r="AX724" s="341"/>
      <c r="AY724" s="119"/>
      <c r="CC724" s="119"/>
    </row>
    <row r="725" ht="21.0" customHeight="1">
      <c r="A725" s="119"/>
      <c r="B725" s="90"/>
      <c r="C725" s="119"/>
      <c r="D725" s="332"/>
      <c r="E725" s="90"/>
      <c r="F725" s="92"/>
      <c r="G725" s="92"/>
      <c r="H725" s="119"/>
      <c r="I725" s="119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119"/>
      <c r="U725" s="119"/>
      <c r="V725" s="119"/>
      <c r="W725" s="119"/>
      <c r="X725" s="119"/>
      <c r="Y725" s="23"/>
      <c r="Z725" s="119"/>
      <c r="AA725" s="337"/>
      <c r="AB725" s="115"/>
      <c r="AC725" s="102"/>
      <c r="AD725" s="4"/>
      <c r="AE725" s="103"/>
      <c r="AF725" s="104"/>
      <c r="AG725" s="105"/>
      <c r="AH725" s="106"/>
      <c r="AI725" s="109"/>
      <c r="AJ725" s="111"/>
      <c r="AK725" s="338"/>
      <c r="AL725" s="339"/>
      <c r="AM725" s="340"/>
      <c r="AN725" s="101"/>
      <c r="AO725" s="445"/>
      <c r="AP725" s="101"/>
      <c r="AQ725" s="115"/>
      <c r="AR725" s="341"/>
      <c r="AS725" s="115"/>
      <c r="AT725" s="341"/>
      <c r="AU725" s="115"/>
      <c r="AV725" s="341"/>
      <c r="AW725" s="115"/>
      <c r="AX725" s="341"/>
      <c r="AY725" s="119"/>
      <c r="CC725" s="119"/>
    </row>
    <row r="726" ht="21.0" customHeight="1">
      <c r="A726" s="119"/>
      <c r="B726" s="90"/>
      <c r="C726" s="119"/>
      <c r="D726" s="332"/>
      <c r="E726" s="90"/>
      <c r="F726" s="92"/>
      <c r="G726" s="92"/>
      <c r="H726" s="119"/>
      <c r="I726" s="119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119"/>
      <c r="U726" s="119"/>
      <c r="V726" s="119"/>
      <c r="W726" s="119"/>
      <c r="X726" s="119"/>
      <c r="Y726" s="23"/>
      <c r="Z726" s="119"/>
      <c r="AA726" s="337"/>
      <c r="AB726" s="115"/>
      <c r="AC726" s="102"/>
      <c r="AD726" s="4"/>
      <c r="AE726" s="103"/>
      <c r="AF726" s="104"/>
      <c r="AG726" s="105"/>
      <c r="AH726" s="106"/>
      <c r="AI726" s="109"/>
      <c r="AJ726" s="111"/>
      <c r="AK726" s="338"/>
      <c r="AL726" s="339"/>
      <c r="AM726" s="340"/>
      <c r="AN726" s="101"/>
      <c r="AO726" s="445"/>
      <c r="AP726" s="101"/>
      <c r="AQ726" s="115"/>
      <c r="AR726" s="341"/>
      <c r="AS726" s="115"/>
      <c r="AT726" s="341"/>
      <c r="AU726" s="115"/>
      <c r="AV726" s="341"/>
      <c r="AW726" s="115"/>
      <c r="AX726" s="341"/>
      <c r="AY726" s="119"/>
      <c r="CC726" s="119"/>
    </row>
    <row r="727" ht="21.0" customHeight="1">
      <c r="A727" s="119"/>
      <c r="B727" s="90"/>
      <c r="C727" s="119"/>
      <c r="D727" s="332"/>
      <c r="E727" s="90"/>
      <c r="F727" s="92"/>
      <c r="G727" s="92"/>
      <c r="H727" s="119"/>
      <c r="I727" s="119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119"/>
      <c r="U727" s="119"/>
      <c r="V727" s="119"/>
      <c r="W727" s="119"/>
      <c r="X727" s="119"/>
      <c r="Y727" s="23"/>
      <c r="Z727" s="119"/>
      <c r="AA727" s="337"/>
      <c r="AB727" s="115"/>
      <c r="AC727" s="102"/>
      <c r="AD727" s="4"/>
      <c r="AE727" s="103"/>
      <c r="AF727" s="104"/>
      <c r="AG727" s="105"/>
      <c r="AH727" s="106"/>
      <c r="AI727" s="109"/>
      <c r="AJ727" s="111"/>
      <c r="AK727" s="338"/>
      <c r="AL727" s="339"/>
      <c r="AM727" s="340"/>
      <c r="AN727" s="101"/>
      <c r="AO727" s="445"/>
      <c r="AP727" s="101"/>
      <c r="AQ727" s="115"/>
      <c r="AR727" s="341"/>
      <c r="AS727" s="115"/>
      <c r="AT727" s="341"/>
      <c r="AU727" s="115"/>
      <c r="AV727" s="341"/>
      <c r="AW727" s="115"/>
      <c r="AX727" s="341"/>
      <c r="AY727" s="119"/>
      <c r="CC727" s="119"/>
    </row>
    <row r="728" ht="21.0" customHeight="1">
      <c r="A728" s="119"/>
      <c r="B728" s="90"/>
      <c r="C728" s="119"/>
      <c r="D728" s="332"/>
      <c r="E728" s="90"/>
      <c r="F728" s="92"/>
      <c r="G728" s="92"/>
      <c r="H728" s="119"/>
      <c r="I728" s="119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119"/>
      <c r="U728" s="119"/>
      <c r="V728" s="119"/>
      <c r="W728" s="119"/>
      <c r="X728" s="119"/>
      <c r="Y728" s="23"/>
      <c r="Z728" s="119"/>
      <c r="AA728" s="337"/>
      <c r="AB728" s="115"/>
      <c r="AC728" s="102"/>
      <c r="AD728" s="4"/>
      <c r="AE728" s="103"/>
      <c r="AF728" s="104"/>
      <c r="AG728" s="105"/>
      <c r="AH728" s="106"/>
      <c r="AI728" s="109"/>
      <c r="AJ728" s="111"/>
      <c r="AK728" s="338"/>
      <c r="AL728" s="339"/>
      <c r="AM728" s="340"/>
      <c r="AN728" s="101"/>
      <c r="AO728" s="445"/>
      <c r="AP728" s="101"/>
      <c r="AQ728" s="115"/>
      <c r="AR728" s="341"/>
      <c r="AS728" s="115"/>
      <c r="AT728" s="341"/>
      <c r="AU728" s="115"/>
      <c r="AV728" s="341"/>
      <c r="AW728" s="115"/>
      <c r="AX728" s="341"/>
      <c r="AY728" s="119"/>
      <c r="CC728" s="119"/>
    </row>
    <row r="729" ht="21.0" customHeight="1">
      <c r="A729" s="119"/>
      <c r="B729" s="90"/>
      <c r="C729" s="119"/>
      <c r="D729" s="332"/>
      <c r="E729" s="90"/>
      <c r="F729" s="92"/>
      <c r="G729" s="92"/>
      <c r="H729" s="119"/>
      <c r="I729" s="119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119"/>
      <c r="U729" s="119"/>
      <c r="V729" s="119"/>
      <c r="W729" s="119"/>
      <c r="X729" s="119"/>
      <c r="Y729" s="23"/>
      <c r="Z729" s="119"/>
      <c r="AA729" s="337"/>
      <c r="AB729" s="115"/>
      <c r="AC729" s="102"/>
      <c r="AD729" s="4"/>
      <c r="AE729" s="103"/>
      <c r="AF729" s="104"/>
      <c r="AG729" s="105"/>
      <c r="AH729" s="106"/>
      <c r="AI729" s="109"/>
      <c r="AJ729" s="111"/>
      <c r="AK729" s="338"/>
      <c r="AL729" s="339"/>
      <c r="AM729" s="340"/>
      <c r="AN729" s="101"/>
      <c r="AO729" s="445"/>
      <c r="AP729" s="101"/>
      <c r="AQ729" s="115"/>
      <c r="AR729" s="341"/>
      <c r="AS729" s="115"/>
      <c r="AT729" s="341"/>
      <c r="AU729" s="115"/>
      <c r="AV729" s="341"/>
      <c r="AW729" s="115"/>
      <c r="AX729" s="341"/>
      <c r="AY729" s="119"/>
      <c r="CC729" s="119"/>
    </row>
    <row r="730" ht="21.0" customHeight="1">
      <c r="A730" s="119"/>
      <c r="B730" s="90"/>
      <c r="C730" s="119"/>
      <c r="D730" s="332"/>
      <c r="E730" s="90"/>
      <c r="F730" s="92"/>
      <c r="G730" s="92"/>
      <c r="H730" s="119"/>
      <c r="I730" s="119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119"/>
      <c r="U730" s="119"/>
      <c r="V730" s="119"/>
      <c r="W730" s="119"/>
      <c r="X730" s="119"/>
      <c r="Y730" s="23"/>
      <c r="Z730" s="119"/>
      <c r="AA730" s="337"/>
      <c r="AB730" s="115"/>
      <c r="AC730" s="102"/>
      <c r="AD730" s="4"/>
      <c r="AE730" s="103"/>
      <c r="AF730" s="104"/>
      <c r="AG730" s="105"/>
      <c r="AH730" s="106"/>
      <c r="AI730" s="109"/>
      <c r="AJ730" s="111"/>
      <c r="AK730" s="338"/>
      <c r="AL730" s="339"/>
      <c r="AM730" s="340"/>
      <c r="AN730" s="101"/>
      <c r="AO730" s="445"/>
      <c r="AP730" s="101"/>
      <c r="AQ730" s="115"/>
      <c r="AR730" s="341"/>
      <c r="AS730" s="115"/>
      <c r="AT730" s="341"/>
      <c r="AU730" s="115"/>
      <c r="AV730" s="341"/>
      <c r="AW730" s="115"/>
      <c r="AX730" s="341"/>
      <c r="AY730" s="119"/>
      <c r="CC730" s="119"/>
    </row>
    <row r="731" ht="21.0" customHeight="1">
      <c r="A731" s="119"/>
      <c r="B731" s="90"/>
      <c r="C731" s="119"/>
      <c r="D731" s="332"/>
      <c r="E731" s="90"/>
      <c r="F731" s="92"/>
      <c r="G731" s="92"/>
      <c r="H731" s="119"/>
      <c r="I731" s="119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119"/>
      <c r="U731" s="119"/>
      <c r="V731" s="119"/>
      <c r="W731" s="119"/>
      <c r="X731" s="119"/>
      <c r="Y731" s="23"/>
      <c r="Z731" s="119"/>
      <c r="AA731" s="337"/>
      <c r="AB731" s="115"/>
      <c r="AC731" s="102"/>
      <c r="AD731" s="4"/>
      <c r="AE731" s="103"/>
      <c r="AF731" s="104"/>
      <c r="AG731" s="105"/>
      <c r="AH731" s="106"/>
      <c r="AI731" s="109"/>
      <c r="AJ731" s="111"/>
      <c r="AK731" s="338"/>
      <c r="AL731" s="339"/>
      <c r="AM731" s="340"/>
      <c r="AN731" s="101"/>
      <c r="AO731" s="445"/>
      <c r="AP731" s="101"/>
      <c r="AQ731" s="115"/>
      <c r="AR731" s="341"/>
      <c r="AS731" s="115"/>
      <c r="AT731" s="341"/>
      <c r="AU731" s="115"/>
      <c r="AV731" s="341"/>
      <c r="AW731" s="115"/>
      <c r="AX731" s="341"/>
      <c r="AY731" s="119"/>
      <c r="CC731" s="119"/>
    </row>
    <row r="732" ht="21.0" customHeight="1">
      <c r="A732" s="119"/>
      <c r="B732" s="90"/>
      <c r="C732" s="119"/>
      <c r="D732" s="332"/>
      <c r="E732" s="90"/>
      <c r="F732" s="92"/>
      <c r="G732" s="92"/>
      <c r="H732" s="119"/>
      <c r="I732" s="119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119"/>
      <c r="U732" s="119"/>
      <c r="V732" s="119"/>
      <c r="W732" s="119"/>
      <c r="X732" s="119"/>
      <c r="Y732" s="23"/>
      <c r="Z732" s="119"/>
      <c r="AA732" s="337"/>
      <c r="AB732" s="115"/>
      <c r="AC732" s="102"/>
      <c r="AD732" s="4"/>
      <c r="AE732" s="103"/>
      <c r="AF732" s="104"/>
      <c r="AG732" s="105"/>
      <c r="AH732" s="106"/>
      <c r="AI732" s="109"/>
      <c r="AJ732" s="111"/>
      <c r="AK732" s="338"/>
      <c r="AL732" s="339"/>
      <c r="AM732" s="340"/>
      <c r="AN732" s="101"/>
      <c r="AO732" s="445"/>
      <c r="AP732" s="101"/>
      <c r="AQ732" s="115"/>
      <c r="AR732" s="341"/>
      <c r="AS732" s="115"/>
      <c r="AT732" s="341"/>
      <c r="AU732" s="115"/>
      <c r="AV732" s="341"/>
      <c r="AW732" s="115"/>
      <c r="AX732" s="341"/>
      <c r="AY732" s="119"/>
      <c r="CC732" s="119"/>
    </row>
    <row r="733" ht="21.0" customHeight="1">
      <c r="A733" s="119"/>
      <c r="B733" s="90"/>
      <c r="C733" s="119"/>
      <c r="D733" s="332"/>
      <c r="E733" s="90"/>
      <c r="F733" s="92"/>
      <c r="G733" s="92"/>
      <c r="H733" s="119"/>
      <c r="I733" s="119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119"/>
      <c r="U733" s="119"/>
      <c r="V733" s="119"/>
      <c r="W733" s="119"/>
      <c r="X733" s="119"/>
      <c r="Y733" s="23"/>
      <c r="Z733" s="119"/>
      <c r="AA733" s="337"/>
      <c r="AB733" s="115"/>
      <c r="AC733" s="102"/>
      <c r="AD733" s="4"/>
      <c r="AE733" s="103"/>
      <c r="AF733" s="104"/>
      <c r="AG733" s="105"/>
      <c r="AH733" s="106"/>
      <c r="AI733" s="109"/>
      <c r="AJ733" s="111"/>
      <c r="AK733" s="338"/>
      <c r="AL733" s="339"/>
      <c r="AM733" s="340"/>
      <c r="AN733" s="101"/>
      <c r="AO733" s="445"/>
      <c r="AP733" s="101"/>
      <c r="AQ733" s="115"/>
      <c r="AR733" s="341"/>
      <c r="AS733" s="115"/>
      <c r="AT733" s="341"/>
      <c r="AU733" s="115"/>
      <c r="AV733" s="341"/>
      <c r="AW733" s="115"/>
      <c r="AX733" s="341"/>
      <c r="AY733" s="119"/>
      <c r="CC733" s="119"/>
    </row>
    <row r="734" ht="21.0" customHeight="1">
      <c r="A734" s="119"/>
      <c r="B734" s="90"/>
      <c r="C734" s="119"/>
      <c r="D734" s="332"/>
      <c r="E734" s="90"/>
      <c r="F734" s="92"/>
      <c r="G734" s="92"/>
      <c r="H734" s="119"/>
      <c r="I734" s="119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119"/>
      <c r="U734" s="119"/>
      <c r="V734" s="119"/>
      <c r="W734" s="119"/>
      <c r="X734" s="119"/>
      <c r="Y734" s="23"/>
      <c r="Z734" s="119"/>
      <c r="AA734" s="337"/>
      <c r="AB734" s="115"/>
      <c r="AC734" s="102"/>
      <c r="AD734" s="4"/>
      <c r="AE734" s="103"/>
      <c r="AF734" s="104"/>
      <c r="AG734" s="105"/>
      <c r="AH734" s="106"/>
      <c r="AI734" s="109"/>
      <c r="AJ734" s="111"/>
      <c r="AK734" s="338"/>
      <c r="AL734" s="339"/>
      <c r="AM734" s="340"/>
      <c r="AN734" s="101"/>
      <c r="AO734" s="445"/>
      <c r="AP734" s="101"/>
      <c r="AQ734" s="115"/>
      <c r="AR734" s="341"/>
      <c r="AS734" s="115"/>
      <c r="AT734" s="341"/>
      <c r="AU734" s="115"/>
      <c r="AV734" s="341"/>
      <c r="AW734" s="115"/>
      <c r="AX734" s="341"/>
      <c r="AY734" s="119"/>
      <c r="CC734" s="119"/>
    </row>
    <row r="735" ht="21.0" customHeight="1">
      <c r="A735" s="119"/>
      <c r="B735" s="90"/>
      <c r="C735" s="119"/>
      <c r="D735" s="332"/>
      <c r="E735" s="90"/>
      <c r="F735" s="92"/>
      <c r="G735" s="92"/>
      <c r="H735" s="119"/>
      <c r="I735" s="119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119"/>
      <c r="U735" s="119"/>
      <c r="V735" s="119"/>
      <c r="W735" s="119"/>
      <c r="X735" s="119"/>
      <c r="Y735" s="23"/>
      <c r="Z735" s="119"/>
      <c r="AA735" s="337"/>
      <c r="AB735" s="115"/>
      <c r="AC735" s="102"/>
      <c r="AD735" s="4"/>
      <c r="AE735" s="103"/>
      <c r="AF735" s="104"/>
      <c r="AG735" s="105"/>
      <c r="AH735" s="106"/>
      <c r="AI735" s="109"/>
      <c r="AJ735" s="111"/>
      <c r="AK735" s="338"/>
      <c r="AL735" s="339"/>
      <c r="AM735" s="340"/>
      <c r="AN735" s="101"/>
      <c r="AO735" s="445"/>
      <c r="AP735" s="101"/>
      <c r="AQ735" s="115"/>
      <c r="AR735" s="341"/>
      <c r="AS735" s="115"/>
      <c r="AT735" s="341"/>
      <c r="AU735" s="115"/>
      <c r="AV735" s="341"/>
      <c r="AW735" s="115"/>
      <c r="AX735" s="341"/>
      <c r="AY735" s="119"/>
      <c r="CC735" s="119"/>
    </row>
    <row r="736" ht="21.0" customHeight="1">
      <c r="A736" s="119"/>
      <c r="B736" s="90"/>
      <c r="C736" s="119"/>
      <c r="D736" s="332"/>
      <c r="E736" s="90"/>
      <c r="F736" s="92"/>
      <c r="G736" s="92"/>
      <c r="H736" s="119"/>
      <c r="I736" s="119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119"/>
      <c r="U736" s="119"/>
      <c r="V736" s="119"/>
      <c r="W736" s="119"/>
      <c r="X736" s="119"/>
      <c r="Y736" s="23"/>
      <c r="Z736" s="119"/>
      <c r="AA736" s="337"/>
      <c r="AB736" s="115"/>
      <c r="AC736" s="102"/>
      <c r="AD736" s="4"/>
      <c r="AE736" s="103"/>
      <c r="AF736" s="104"/>
      <c r="AG736" s="105"/>
      <c r="AH736" s="106"/>
      <c r="AI736" s="109"/>
      <c r="AJ736" s="111"/>
      <c r="AK736" s="338"/>
      <c r="AL736" s="339"/>
      <c r="AM736" s="340"/>
      <c r="AN736" s="101"/>
      <c r="AO736" s="445"/>
      <c r="AP736" s="101"/>
      <c r="AQ736" s="115"/>
      <c r="AR736" s="341"/>
      <c r="AS736" s="115"/>
      <c r="AT736" s="341"/>
      <c r="AU736" s="115"/>
      <c r="AV736" s="341"/>
      <c r="AW736" s="115"/>
      <c r="AX736" s="341"/>
      <c r="AY736" s="119"/>
      <c r="CC736" s="119"/>
    </row>
    <row r="737" ht="21.0" customHeight="1">
      <c r="A737" s="119"/>
      <c r="B737" s="90"/>
      <c r="C737" s="119"/>
      <c r="D737" s="332"/>
      <c r="E737" s="90"/>
      <c r="F737" s="92"/>
      <c r="G737" s="92"/>
      <c r="H737" s="119"/>
      <c r="I737" s="119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119"/>
      <c r="U737" s="119"/>
      <c r="V737" s="119"/>
      <c r="W737" s="119"/>
      <c r="X737" s="119"/>
      <c r="Y737" s="23"/>
      <c r="Z737" s="119"/>
      <c r="AA737" s="337"/>
      <c r="AB737" s="115"/>
      <c r="AC737" s="102"/>
      <c r="AD737" s="4"/>
      <c r="AE737" s="103"/>
      <c r="AF737" s="104"/>
      <c r="AG737" s="105"/>
      <c r="AH737" s="106"/>
      <c r="AI737" s="109"/>
      <c r="AJ737" s="111"/>
      <c r="AK737" s="338"/>
      <c r="AL737" s="339"/>
      <c r="AM737" s="340"/>
      <c r="AN737" s="101"/>
      <c r="AO737" s="445"/>
      <c r="AP737" s="101"/>
      <c r="AQ737" s="115"/>
      <c r="AR737" s="341"/>
      <c r="AS737" s="115"/>
      <c r="AT737" s="341"/>
      <c r="AU737" s="115"/>
      <c r="AV737" s="341"/>
      <c r="AW737" s="115"/>
      <c r="AX737" s="341"/>
      <c r="AY737" s="119"/>
      <c r="CC737" s="119"/>
    </row>
    <row r="738" ht="21.0" customHeight="1">
      <c r="A738" s="119"/>
      <c r="B738" s="90"/>
      <c r="C738" s="119"/>
      <c r="D738" s="332"/>
      <c r="E738" s="90"/>
      <c r="F738" s="92"/>
      <c r="G738" s="92"/>
      <c r="H738" s="119"/>
      <c r="I738" s="119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119"/>
      <c r="U738" s="119"/>
      <c r="V738" s="119"/>
      <c r="W738" s="119"/>
      <c r="X738" s="119"/>
      <c r="Y738" s="23"/>
      <c r="Z738" s="119"/>
      <c r="AA738" s="337"/>
      <c r="AB738" s="115"/>
      <c r="AC738" s="102"/>
      <c r="AD738" s="4"/>
      <c r="AE738" s="103"/>
      <c r="AF738" s="104"/>
      <c r="AG738" s="105"/>
      <c r="AH738" s="106"/>
      <c r="AI738" s="109"/>
      <c r="AJ738" s="111"/>
      <c r="AK738" s="338"/>
      <c r="AL738" s="339"/>
      <c r="AM738" s="340"/>
      <c r="AN738" s="101"/>
      <c r="AO738" s="445"/>
      <c r="AP738" s="101"/>
      <c r="AQ738" s="115"/>
      <c r="AR738" s="341"/>
      <c r="AS738" s="115"/>
      <c r="AT738" s="341"/>
      <c r="AU738" s="115"/>
      <c r="AV738" s="341"/>
      <c r="AW738" s="115"/>
      <c r="AX738" s="341"/>
      <c r="AY738" s="119"/>
      <c r="CC738" s="119"/>
    </row>
    <row r="739" ht="21.0" customHeight="1">
      <c r="A739" s="119"/>
      <c r="B739" s="90"/>
      <c r="C739" s="119"/>
      <c r="D739" s="332"/>
      <c r="E739" s="90"/>
      <c r="F739" s="92"/>
      <c r="G739" s="92"/>
      <c r="H739" s="119"/>
      <c r="I739" s="119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119"/>
      <c r="U739" s="119"/>
      <c r="V739" s="119"/>
      <c r="W739" s="119"/>
      <c r="X739" s="119"/>
      <c r="Y739" s="23"/>
      <c r="Z739" s="119"/>
      <c r="AA739" s="337"/>
      <c r="AB739" s="115"/>
      <c r="AC739" s="102"/>
      <c r="AD739" s="4"/>
      <c r="AE739" s="103"/>
      <c r="AF739" s="104"/>
      <c r="AG739" s="105"/>
      <c r="AH739" s="106"/>
      <c r="AI739" s="109"/>
      <c r="AJ739" s="111"/>
      <c r="AK739" s="338"/>
      <c r="AL739" s="339"/>
      <c r="AM739" s="340"/>
      <c r="AN739" s="101"/>
      <c r="AO739" s="445"/>
      <c r="AP739" s="101"/>
      <c r="AQ739" s="115"/>
      <c r="AR739" s="341"/>
      <c r="AS739" s="115"/>
      <c r="AT739" s="341"/>
      <c r="AU739" s="115"/>
      <c r="AV739" s="341"/>
      <c r="AW739" s="115"/>
      <c r="AX739" s="341"/>
      <c r="AY739" s="119"/>
      <c r="CC739" s="119"/>
    </row>
    <row r="740" ht="21.0" customHeight="1">
      <c r="A740" s="119"/>
      <c r="B740" s="90"/>
      <c r="C740" s="119"/>
      <c r="D740" s="332"/>
      <c r="E740" s="90"/>
      <c r="F740" s="92"/>
      <c r="G740" s="92"/>
      <c r="H740" s="119"/>
      <c r="I740" s="119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119"/>
      <c r="U740" s="119"/>
      <c r="V740" s="119"/>
      <c r="W740" s="119"/>
      <c r="X740" s="119"/>
      <c r="Y740" s="23"/>
      <c r="Z740" s="119"/>
      <c r="AA740" s="337"/>
      <c r="AB740" s="115"/>
      <c r="AC740" s="102"/>
      <c r="AD740" s="4"/>
      <c r="AE740" s="103"/>
      <c r="AF740" s="104"/>
      <c r="AG740" s="105"/>
      <c r="AH740" s="106"/>
      <c r="AI740" s="109"/>
      <c r="AJ740" s="111"/>
      <c r="AK740" s="338"/>
      <c r="AL740" s="339"/>
      <c r="AM740" s="340"/>
      <c r="AN740" s="101"/>
      <c r="AO740" s="445"/>
      <c r="AP740" s="101"/>
      <c r="AQ740" s="115"/>
      <c r="AR740" s="341"/>
      <c r="AS740" s="115"/>
      <c r="AT740" s="341"/>
      <c r="AU740" s="115"/>
      <c r="AV740" s="341"/>
      <c r="AW740" s="115"/>
      <c r="AX740" s="341"/>
      <c r="AY740" s="119"/>
      <c r="CC740" s="119"/>
    </row>
    <row r="741" ht="21.0" customHeight="1">
      <c r="A741" s="119"/>
      <c r="B741" s="90"/>
      <c r="C741" s="119"/>
      <c r="D741" s="332"/>
      <c r="E741" s="90"/>
      <c r="F741" s="92"/>
      <c r="G741" s="92"/>
      <c r="H741" s="119"/>
      <c r="I741" s="119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119"/>
      <c r="U741" s="119"/>
      <c r="V741" s="119"/>
      <c r="W741" s="119"/>
      <c r="X741" s="119"/>
      <c r="Y741" s="23"/>
      <c r="Z741" s="119"/>
      <c r="AA741" s="337"/>
      <c r="AB741" s="115"/>
      <c r="AC741" s="102"/>
      <c r="AD741" s="4"/>
      <c r="AE741" s="103"/>
      <c r="AF741" s="104"/>
      <c r="AG741" s="105"/>
      <c r="AH741" s="106"/>
      <c r="AI741" s="109"/>
      <c r="AJ741" s="111"/>
      <c r="AK741" s="338"/>
      <c r="AL741" s="339"/>
      <c r="AM741" s="340"/>
      <c r="AN741" s="101"/>
      <c r="AO741" s="445"/>
      <c r="AP741" s="101"/>
      <c r="AQ741" s="115"/>
      <c r="AR741" s="341"/>
      <c r="AS741" s="115"/>
      <c r="AT741" s="341"/>
      <c r="AU741" s="115"/>
      <c r="AV741" s="341"/>
      <c r="AW741" s="115"/>
      <c r="AX741" s="341"/>
      <c r="AY741" s="119"/>
      <c r="CC741" s="119"/>
    </row>
    <row r="742" ht="21.0" customHeight="1">
      <c r="A742" s="119"/>
      <c r="B742" s="90"/>
      <c r="C742" s="119"/>
      <c r="D742" s="332"/>
      <c r="E742" s="90"/>
      <c r="F742" s="92"/>
      <c r="G742" s="92"/>
      <c r="H742" s="119"/>
      <c r="I742" s="119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119"/>
      <c r="U742" s="119"/>
      <c r="V742" s="119"/>
      <c r="W742" s="119"/>
      <c r="X742" s="119"/>
      <c r="Y742" s="23"/>
      <c r="Z742" s="119"/>
      <c r="AA742" s="337"/>
      <c r="AB742" s="115"/>
      <c r="AC742" s="102"/>
      <c r="AD742" s="4"/>
      <c r="AE742" s="103"/>
      <c r="AF742" s="104"/>
      <c r="AG742" s="105"/>
      <c r="AH742" s="106"/>
      <c r="AI742" s="109"/>
      <c r="AJ742" s="111"/>
      <c r="AK742" s="338"/>
      <c r="AL742" s="339"/>
      <c r="AM742" s="340"/>
      <c r="AN742" s="101"/>
      <c r="AO742" s="445"/>
      <c r="AP742" s="101"/>
      <c r="AQ742" s="115"/>
      <c r="AR742" s="341"/>
      <c r="AS742" s="115"/>
      <c r="AT742" s="341"/>
      <c r="AU742" s="115"/>
      <c r="AV742" s="341"/>
      <c r="AW742" s="115"/>
      <c r="AX742" s="341"/>
      <c r="AY742" s="119"/>
      <c r="CC742" s="119"/>
    </row>
    <row r="743" ht="21.0" customHeight="1">
      <c r="A743" s="119"/>
      <c r="B743" s="90"/>
      <c r="C743" s="119"/>
      <c r="D743" s="332"/>
      <c r="E743" s="90"/>
      <c r="F743" s="92"/>
      <c r="G743" s="92"/>
      <c r="H743" s="119"/>
      <c r="I743" s="119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119"/>
      <c r="U743" s="119"/>
      <c r="V743" s="119"/>
      <c r="W743" s="119"/>
      <c r="X743" s="119"/>
      <c r="Y743" s="23"/>
      <c r="Z743" s="119"/>
      <c r="AA743" s="337"/>
      <c r="AB743" s="115"/>
      <c r="AC743" s="102"/>
      <c r="AD743" s="4"/>
      <c r="AE743" s="103"/>
      <c r="AF743" s="104"/>
      <c r="AG743" s="105"/>
      <c r="AH743" s="106"/>
      <c r="AI743" s="109"/>
      <c r="AJ743" s="111"/>
      <c r="AK743" s="338"/>
      <c r="AL743" s="339"/>
      <c r="AM743" s="340"/>
      <c r="AN743" s="101"/>
      <c r="AO743" s="445"/>
      <c r="AP743" s="101"/>
      <c r="AQ743" s="115"/>
      <c r="AR743" s="341"/>
      <c r="AS743" s="115"/>
      <c r="AT743" s="341"/>
      <c r="AU743" s="115"/>
      <c r="AV743" s="341"/>
      <c r="AW743" s="115"/>
      <c r="AX743" s="341"/>
      <c r="AY743" s="119"/>
      <c r="CC743" s="119"/>
    </row>
    <row r="744" ht="21.0" customHeight="1">
      <c r="A744" s="119"/>
      <c r="B744" s="90"/>
      <c r="C744" s="119"/>
      <c r="D744" s="332"/>
      <c r="E744" s="90"/>
      <c r="F744" s="92"/>
      <c r="G744" s="92"/>
      <c r="H744" s="119"/>
      <c r="I744" s="119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119"/>
      <c r="U744" s="119"/>
      <c r="V744" s="119"/>
      <c r="W744" s="119"/>
      <c r="X744" s="119"/>
      <c r="Y744" s="23"/>
      <c r="Z744" s="119"/>
      <c r="AA744" s="337"/>
      <c r="AB744" s="115"/>
      <c r="AC744" s="102"/>
      <c r="AD744" s="4"/>
      <c r="AE744" s="103"/>
      <c r="AF744" s="104"/>
      <c r="AG744" s="105"/>
      <c r="AH744" s="106"/>
      <c r="AI744" s="109"/>
      <c r="AJ744" s="111"/>
      <c r="AK744" s="338"/>
      <c r="AL744" s="339"/>
      <c r="AM744" s="340"/>
      <c r="AN744" s="101"/>
      <c r="AO744" s="445"/>
      <c r="AP744" s="101"/>
      <c r="AQ744" s="115"/>
      <c r="AR744" s="341"/>
      <c r="AS744" s="115"/>
      <c r="AT744" s="341"/>
      <c r="AU744" s="115"/>
      <c r="AV744" s="341"/>
      <c r="AW744" s="115"/>
      <c r="AX744" s="341"/>
      <c r="AY744" s="119"/>
      <c r="CC744" s="119"/>
    </row>
    <row r="745" ht="21.0" customHeight="1">
      <c r="A745" s="119"/>
      <c r="B745" s="90"/>
      <c r="C745" s="119"/>
      <c r="D745" s="332"/>
      <c r="E745" s="90"/>
      <c r="F745" s="92"/>
      <c r="G745" s="92"/>
      <c r="H745" s="119"/>
      <c r="I745" s="119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119"/>
      <c r="U745" s="119"/>
      <c r="V745" s="119"/>
      <c r="W745" s="119"/>
      <c r="X745" s="119"/>
      <c r="Y745" s="23"/>
      <c r="Z745" s="119"/>
      <c r="AA745" s="337"/>
      <c r="AB745" s="115"/>
      <c r="AC745" s="102"/>
      <c r="AD745" s="4"/>
      <c r="AE745" s="103"/>
      <c r="AF745" s="104"/>
      <c r="AG745" s="105"/>
      <c r="AH745" s="106"/>
      <c r="AI745" s="109"/>
      <c r="AJ745" s="111"/>
      <c r="AK745" s="338"/>
      <c r="AL745" s="339"/>
      <c r="AM745" s="340"/>
      <c r="AN745" s="101"/>
      <c r="AO745" s="445"/>
      <c r="AP745" s="101"/>
      <c r="AQ745" s="115"/>
      <c r="AR745" s="341"/>
      <c r="AS745" s="115"/>
      <c r="AT745" s="341"/>
      <c r="AU745" s="115"/>
      <c r="AV745" s="341"/>
      <c r="AW745" s="115"/>
      <c r="AX745" s="341"/>
      <c r="AY745" s="119"/>
      <c r="CC745" s="119"/>
    </row>
    <row r="746" ht="21.0" customHeight="1">
      <c r="A746" s="119"/>
      <c r="B746" s="90"/>
      <c r="C746" s="119"/>
      <c r="D746" s="332"/>
      <c r="E746" s="90"/>
      <c r="F746" s="92"/>
      <c r="G746" s="92"/>
      <c r="H746" s="119"/>
      <c r="I746" s="119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119"/>
      <c r="U746" s="119"/>
      <c r="V746" s="119"/>
      <c r="W746" s="119"/>
      <c r="X746" s="119"/>
      <c r="Y746" s="23"/>
      <c r="Z746" s="119"/>
      <c r="AA746" s="337"/>
      <c r="AB746" s="115"/>
      <c r="AC746" s="102"/>
      <c r="AD746" s="4"/>
      <c r="AE746" s="103"/>
      <c r="AF746" s="104"/>
      <c r="AG746" s="105"/>
      <c r="AH746" s="106"/>
      <c r="AI746" s="109"/>
      <c r="AJ746" s="111"/>
      <c r="AK746" s="338"/>
      <c r="AL746" s="339"/>
      <c r="AM746" s="340"/>
      <c r="AN746" s="101"/>
      <c r="AO746" s="445"/>
      <c r="AP746" s="101"/>
      <c r="AQ746" s="115"/>
      <c r="AR746" s="341"/>
      <c r="AS746" s="115"/>
      <c r="AT746" s="341"/>
      <c r="AU746" s="115"/>
      <c r="AV746" s="341"/>
      <c r="AW746" s="115"/>
      <c r="AX746" s="341"/>
      <c r="AY746" s="119"/>
      <c r="CC746" s="119"/>
    </row>
    <row r="747" ht="21.0" customHeight="1">
      <c r="A747" s="119"/>
      <c r="B747" s="90"/>
      <c r="C747" s="119"/>
      <c r="D747" s="332"/>
      <c r="E747" s="90"/>
      <c r="F747" s="92"/>
      <c r="G747" s="92"/>
      <c r="H747" s="119"/>
      <c r="I747" s="119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119"/>
      <c r="U747" s="119"/>
      <c r="V747" s="119"/>
      <c r="W747" s="119"/>
      <c r="X747" s="119"/>
      <c r="Y747" s="23"/>
      <c r="Z747" s="119"/>
      <c r="AA747" s="337"/>
      <c r="AB747" s="115"/>
      <c r="AC747" s="102"/>
      <c r="AD747" s="4"/>
      <c r="AE747" s="103"/>
      <c r="AF747" s="104"/>
      <c r="AG747" s="105"/>
      <c r="AH747" s="106"/>
      <c r="AI747" s="109"/>
      <c r="AJ747" s="111"/>
      <c r="AK747" s="338"/>
      <c r="AL747" s="339"/>
      <c r="AM747" s="340"/>
      <c r="AN747" s="101"/>
      <c r="AO747" s="445"/>
      <c r="AP747" s="101"/>
      <c r="AQ747" s="115"/>
      <c r="AR747" s="341"/>
      <c r="AS747" s="115"/>
      <c r="AT747" s="341"/>
      <c r="AU747" s="115"/>
      <c r="AV747" s="341"/>
      <c r="AW747" s="115"/>
      <c r="AX747" s="341"/>
      <c r="AY747" s="119"/>
      <c r="CC747" s="119"/>
    </row>
    <row r="748" ht="21.0" customHeight="1">
      <c r="A748" s="119"/>
      <c r="B748" s="90"/>
      <c r="C748" s="119"/>
      <c r="D748" s="332"/>
      <c r="E748" s="90"/>
      <c r="F748" s="92"/>
      <c r="G748" s="92"/>
      <c r="H748" s="119"/>
      <c r="I748" s="119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119"/>
      <c r="U748" s="119"/>
      <c r="V748" s="119"/>
      <c r="W748" s="119"/>
      <c r="X748" s="119"/>
      <c r="Y748" s="23"/>
      <c r="Z748" s="119"/>
      <c r="AA748" s="337"/>
      <c r="AB748" s="115"/>
      <c r="AC748" s="102"/>
      <c r="AD748" s="4"/>
      <c r="AE748" s="103"/>
      <c r="AF748" s="104"/>
      <c r="AG748" s="105"/>
      <c r="AH748" s="106"/>
      <c r="AI748" s="109"/>
      <c r="AJ748" s="111"/>
      <c r="AK748" s="338"/>
      <c r="AL748" s="339"/>
      <c r="AM748" s="340"/>
      <c r="AN748" s="101"/>
      <c r="AO748" s="445"/>
      <c r="AP748" s="101"/>
      <c r="AQ748" s="115"/>
      <c r="AR748" s="341"/>
      <c r="AS748" s="115"/>
      <c r="AT748" s="341"/>
      <c r="AU748" s="115"/>
      <c r="AV748" s="341"/>
      <c r="AW748" s="115"/>
      <c r="AX748" s="341"/>
      <c r="AY748" s="119"/>
      <c r="CC748" s="119"/>
    </row>
    <row r="749" ht="21.0" customHeight="1">
      <c r="A749" s="119"/>
      <c r="B749" s="90"/>
      <c r="C749" s="119"/>
      <c r="D749" s="332"/>
      <c r="E749" s="90"/>
      <c r="F749" s="92"/>
      <c r="G749" s="92"/>
      <c r="H749" s="119"/>
      <c r="I749" s="119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119"/>
      <c r="U749" s="119"/>
      <c r="V749" s="119"/>
      <c r="W749" s="119"/>
      <c r="X749" s="119"/>
      <c r="Y749" s="23"/>
      <c r="Z749" s="119"/>
      <c r="AA749" s="337"/>
      <c r="AB749" s="115"/>
      <c r="AC749" s="102"/>
      <c r="AD749" s="4"/>
      <c r="AE749" s="103"/>
      <c r="AF749" s="104"/>
      <c r="AG749" s="105"/>
      <c r="AH749" s="106"/>
      <c r="AI749" s="109"/>
      <c r="AJ749" s="111"/>
      <c r="AK749" s="338"/>
      <c r="AL749" s="339"/>
      <c r="AM749" s="340"/>
      <c r="AN749" s="101"/>
      <c r="AO749" s="445"/>
      <c r="AP749" s="101"/>
      <c r="AQ749" s="115"/>
      <c r="AR749" s="341"/>
      <c r="AS749" s="115"/>
      <c r="AT749" s="341"/>
      <c r="AU749" s="115"/>
      <c r="AV749" s="341"/>
      <c r="AW749" s="115"/>
      <c r="AX749" s="341"/>
      <c r="AY749" s="119"/>
      <c r="CC749" s="119"/>
    </row>
    <row r="750" ht="21.0" customHeight="1">
      <c r="A750" s="119"/>
      <c r="B750" s="90"/>
      <c r="C750" s="119"/>
      <c r="D750" s="332"/>
      <c r="E750" s="90"/>
      <c r="F750" s="92"/>
      <c r="G750" s="92"/>
      <c r="H750" s="119"/>
      <c r="I750" s="119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119"/>
      <c r="U750" s="119"/>
      <c r="V750" s="119"/>
      <c r="W750" s="119"/>
      <c r="X750" s="119"/>
      <c r="Y750" s="23"/>
      <c r="Z750" s="119"/>
      <c r="AA750" s="337"/>
      <c r="AB750" s="115"/>
      <c r="AC750" s="102"/>
      <c r="AD750" s="4"/>
      <c r="AE750" s="103"/>
      <c r="AF750" s="104"/>
      <c r="AG750" s="105"/>
      <c r="AH750" s="106"/>
      <c r="AI750" s="109"/>
      <c r="AJ750" s="111"/>
      <c r="AK750" s="338"/>
      <c r="AL750" s="339"/>
      <c r="AM750" s="340"/>
      <c r="AN750" s="101"/>
      <c r="AO750" s="445"/>
      <c r="AP750" s="101"/>
      <c r="AQ750" s="115"/>
      <c r="AR750" s="341"/>
      <c r="AS750" s="115"/>
      <c r="AT750" s="341"/>
      <c r="AU750" s="115"/>
      <c r="AV750" s="341"/>
      <c r="AW750" s="115"/>
      <c r="AX750" s="341"/>
      <c r="AY750" s="119"/>
      <c r="CC750" s="119"/>
    </row>
    <row r="751" ht="21.0" customHeight="1">
      <c r="A751" s="119"/>
      <c r="B751" s="90"/>
      <c r="C751" s="119"/>
      <c r="D751" s="332"/>
      <c r="E751" s="90"/>
      <c r="F751" s="92"/>
      <c r="G751" s="92"/>
      <c r="H751" s="119"/>
      <c r="I751" s="119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119"/>
      <c r="U751" s="119"/>
      <c r="V751" s="119"/>
      <c r="W751" s="119"/>
      <c r="X751" s="119"/>
      <c r="Y751" s="23"/>
      <c r="Z751" s="119"/>
      <c r="AA751" s="337"/>
      <c r="AB751" s="115"/>
      <c r="AC751" s="102"/>
      <c r="AD751" s="4"/>
      <c r="AE751" s="103"/>
      <c r="AF751" s="104"/>
      <c r="AG751" s="105"/>
      <c r="AH751" s="106"/>
      <c r="AI751" s="109"/>
      <c r="AJ751" s="111"/>
      <c r="AK751" s="338"/>
      <c r="AL751" s="339"/>
      <c r="AM751" s="340"/>
      <c r="AN751" s="101"/>
      <c r="AO751" s="445"/>
      <c r="AP751" s="101"/>
      <c r="AQ751" s="115"/>
      <c r="AR751" s="341"/>
      <c r="AS751" s="115"/>
      <c r="AT751" s="341"/>
      <c r="AU751" s="115"/>
      <c r="AV751" s="341"/>
      <c r="AW751" s="115"/>
      <c r="AX751" s="341"/>
      <c r="AY751" s="119"/>
      <c r="CC751" s="119"/>
    </row>
    <row r="752" ht="21.0" customHeight="1">
      <c r="A752" s="119"/>
      <c r="B752" s="90"/>
      <c r="C752" s="119"/>
      <c r="D752" s="332"/>
      <c r="E752" s="90"/>
      <c r="F752" s="92"/>
      <c r="G752" s="92"/>
      <c r="H752" s="119"/>
      <c r="I752" s="119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119"/>
      <c r="U752" s="119"/>
      <c r="V752" s="119"/>
      <c r="W752" s="119"/>
      <c r="X752" s="119"/>
      <c r="Y752" s="23"/>
      <c r="Z752" s="119"/>
      <c r="AA752" s="337"/>
      <c r="AB752" s="115"/>
      <c r="AC752" s="102"/>
      <c r="AD752" s="4"/>
      <c r="AE752" s="103"/>
      <c r="AF752" s="104"/>
      <c r="AG752" s="105"/>
      <c r="AH752" s="106"/>
      <c r="AI752" s="109"/>
      <c r="AJ752" s="111"/>
      <c r="AK752" s="338"/>
      <c r="AL752" s="339"/>
      <c r="AM752" s="340"/>
      <c r="AN752" s="101"/>
      <c r="AO752" s="445"/>
      <c r="AP752" s="101"/>
      <c r="AQ752" s="115"/>
      <c r="AR752" s="341"/>
      <c r="AS752" s="115"/>
      <c r="AT752" s="341"/>
      <c r="AU752" s="115"/>
      <c r="AV752" s="341"/>
      <c r="AW752" s="115"/>
      <c r="AX752" s="341"/>
      <c r="AY752" s="119"/>
      <c r="CC752" s="119"/>
    </row>
    <row r="753" ht="21.0" customHeight="1">
      <c r="A753" s="119"/>
      <c r="B753" s="90"/>
      <c r="C753" s="119"/>
      <c r="D753" s="332"/>
      <c r="E753" s="90"/>
      <c r="F753" s="92"/>
      <c r="G753" s="92"/>
      <c r="H753" s="119"/>
      <c r="I753" s="119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119"/>
      <c r="U753" s="119"/>
      <c r="V753" s="119"/>
      <c r="W753" s="119"/>
      <c r="X753" s="119"/>
      <c r="Y753" s="23"/>
      <c r="Z753" s="119"/>
      <c r="AA753" s="337"/>
      <c r="AB753" s="115"/>
      <c r="AC753" s="102"/>
      <c r="AD753" s="4"/>
      <c r="AE753" s="103"/>
      <c r="AF753" s="104"/>
      <c r="AG753" s="105"/>
      <c r="AH753" s="106"/>
      <c r="AI753" s="109"/>
      <c r="AJ753" s="111"/>
      <c r="AK753" s="338"/>
      <c r="AL753" s="339"/>
      <c r="AM753" s="340"/>
      <c r="AN753" s="101"/>
      <c r="AO753" s="445"/>
      <c r="AP753" s="101"/>
      <c r="AQ753" s="115"/>
      <c r="AR753" s="341"/>
      <c r="AS753" s="115"/>
      <c r="AT753" s="341"/>
      <c r="AU753" s="115"/>
      <c r="AV753" s="341"/>
      <c r="AW753" s="115"/>
      <c r="AX753" s="341"/>
      <c r="AY753" s="119"/>
      <c r="CC753" s="119"/>
    </row>
    <row r="754" ht="21.0" customHeight="1">
      <c r="A754" s="119"/>
      <c r="B754" s="90"/>
      <c r="C754" s="119"/>
      <c r="D754" s="332"/>
      <c r="E754" s="90"/>
      <c r="F754" s="92"/>
      <c r="G754" s="92"/>
      <c r="H754" s="119"/>
      <c r="I754" s="119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119"/>
      <c r="U754" s="119"/>
      <c r="V754" s="119"/>
      <c r="W754" s="119"/>
      <c r="X754" s="119"/>
      <c r="Y754" s="23"/>
      <c r="Z754" s="119"/>
      <c r="AA754" s="337"/>
      <c r="AB754" s="115"/>
      <c r="AC754" s="102"/>
      <c r="AD754" s="4"/>
      <c r="AE754" s="103"/>
      <c r="AF754" s="104"/>
      <c r="AG754" s="105"/>
      <c r="AH754" s="106"/>
      <c r="AI754" s="109"/>
      <c r="AJ754" s="111"/>
      <c r="AK754" s="338"/>
      <c r="AL754" s="339"/>
      <c r="AM754" s="340"/>
      <c r="AN754" s="101"/>
      <c r="AO754" s="445"/>
      <c r="AP754" s="101"/>
      <c r="AQ754" s="115"/>
      <c r="AR754" s="341"/>
      <c r="AS754" s="115"/>
      <c r="AT754" s="341"/>
      <c r="AU754" s="115"/>
      <c r="AV754" s="341"/>
      <c r="AW754" s="115"/>
      <c r="AX754" s="341"/>
      <c r="AY754" s="119"/>
      <c r="CC754" s="119"/>
    </row>
    <row r="755" ht="21.0" customHeight="1">
      <c r="A755" s="119"/>
      <c r="B755" s="90"/>
      <c r="C755" s="119"/>
      <c r="D755" s="332"/>
      <c r="E755" s="90"/>
      <c r="F755" s="92"/>
      <c r="G755" s="92"/>
      <c r="H755" s="119"/>
      <c r="I755" s="119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119"/>
      <c r="U755" s="119"/>
      <c r="V755" s="119"/>
      <c r="W755" s="119"/>
      <c r="X755" s="119"/>
      <c r="Y755" s="23"/>
      <c r="Z755" s="119"/>
      <c r="AA755" s="337"/>
      <c r="AB755" s="115"/>
      <c r="AC755" s="102"/>
      <c r="AD755" s="4"/>
      <c r="AE755" s="103"/>
      <c r="AF755" s="104"/>
      <c r="AG755" s="105"/>
      <c r="AH755" s="106"/>
      <c r="AI755" s="109"/>
      <c r="AJ755" s="111"/>
      <c r="AK755" s="338"/>
      <c r="AL755" s="339"/>
      <c r="AM755" s="340"/>
      <c r="AN755" s="101"/>
      <c r="AO755" s="445"/>
      <c r="AP755" s="101"/>
      <c r="AQ755" s="115"/>
      <c r="AR755" s="341"/>
      <c r="AS755" s="115"/>
      <c r="AT755" s="341"/>
      <c r="AU755" s="115"/>
      <c r="AV755" s="341"/>
      <c r="AW755" s="115"/>
      <c r="AX755" s="341"/>
      <c r="AY755" s="119"/>
      <c r="CC755" s="119"/>
    </row>
    <row r="756" ht="21.0" customHeight="1">
      <c r="A756" s="119"/>
      <c r="B756" s="90"/>
      <c r="C756" s="119"/>
      <c r="D756" s="332"/>
      <c r="E756" s="90"/>
      <c r="F756" s="92"/>
      <c r="G756" s="92"/>
      <c r="H756" s="119"/>
      <c r="I756" s="119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119"/>
      <c r="U756" s="119"/>
      <c r="V756" s="119"/>
      <c r="W756" s="119"/>
      <c r="X756" s="119"/>
      <c r="Y756" s="23"/>
      <c r="Z756" s="119"/>
      <c r="AA756" s="337"/>
      <c r="AB756" s="115"/>
      <c r="AC756" s="102"/>
      <c r="AD756" s="4"/>
      <c r="AE756" s="103"/>
      <c r="AF756" s="104"/>
      <c r="AG756" s="105"/>
      <c r="AH756" s="106"/>
      <c r="AI756" s="109"/>
      <c r="AJ756" s="111"/>
      <c r="AK756" s="338"/>
      <c r="AL756" s="339"/>
      <c r="AM756" s="340"/>
      <c r="AN756" s="101"/>
      <c r="AO756" s="445"/>
      <c r="AP756" s="101"/>
      <c r="AQ756" s="115"/>
      <c r="AR756" s="341"/>
      <c r="AS756" s="115"/>
      <c r="AT756" s="341"/>
      <c r="AU756" s="115"/>
      <c r="AV756" s="341"/>
      <c r="AW756" s="115"/>
      <c r="AX756" s="341"/>
      <c r="AY756" s="119"/>
      <c r="CC756" s="119"/>
    </row>
    <row r="757" ht="21.0" customHeight="1">
      <c r="A757" s="119"/>
      <c r="B757" s="90"/>
      <c r="C757" s="119"/>
      <c r="D757" s="332"/>
      <c r="E757" s="90"/>
      <c r="F757" s="92"/>
      <c r="G757" s="92"/>
      <c r="H757" s="119"/>
      <c r="I757" s="119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119"/>
      <c r="U757" s="119"/>
      <c r="V757" s="119"/>
      <c r="W757" s="119"/>
      <c r="X757" s="119"/>
      <c r="Y757" s="23"/>
      <c r="Z757" s="119"/>
      <c r="AA757" s="337"/>
      <c r="AB757" s="115"/>
      <c r="AC757" s="102"/>
      <c r="AD757" s="4"/>
      <c r="AE757" s="103"/>
      <c r="AF757" s="104"/>
      <c r="AG757" s="105"/>
      <c r="AH757" s="106"/>
      <c r="AI757" s="109"/>
      <c r="AJ757" s="111"/>
      <c r="AK757" s="338"/>
      <c r="AL757" s="339"/>
      <c r="AM757" s="340"/>
      <c r="AN757" s="101"/>
      <c r="AO757" s="445"/>
      <c r="AP757" s="101"/>
      <c r="AQ757" s="115"/>
      <c r="AR757" s="341"/>
      <c r="AS757" s="115"/>
      <c r="AT757" s="341"/>
      <c r="AU757" s="115"/>
      <c r="AV757" s="341"/>
      <c r="AW757" s="115"/>
      <c r="AX757" s="341"/>
      <c r="AY757" s="119"/>
      <c r="CC757" s="119"/>
    </row>
    <row r="758" ht="21.0" customHeight="1">
      <c r="A758" s="119"/>
      <c r="B758" s="90"/>
      <c r="C758" s="119"/>
      <c r="D758" s="332"/>
      <c r="E758" s="90"/>
      <c r="F758" s="92"/>
      <c r="G758" s="92"/>
      <c r="H758" s="119"/>
      <c r="I758" s="119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119"/>
      <c r="U758" s="119"/>
      <c r="V758" s="119"/>
      <c r="W758" s="119"/>
      <c r="X758" s="119"/>
      <c r="Y758" s="23"/>
      <c r="Z758" s="119"/>
      <c r="AA758" s="337"/>
      <c r="AB758" s="115"/>
      <c r="AC758" s="102"/>
      <c r="AD758" s="4"/>
      <c r="AE758" s="103"/>
      <c r="AF758" s="104"/>
      <c r="AG758" s="105"/>
      <c r="AH758" s="106"/>
      <c r="AI758" s="109"/>
      <c r="AJ758" s="111"/>
      <c r="AK758" s="338"/>
      <c r="AL758" s="339"/>
      <c r="AM758" s="340"/>
      <c r="AN758" s="101"/>
      <c r="AO758" s="445"/>
      <c r="AP758" s="101"/>
      <c r="AQ758" s="115"/>
      <c r="AR758" s="341"/>
      <c r="AS758" s="115"/>
      <c r="AT758" s="341"/>
      <c r="AU758" s="115"/>
      <c r="AV758" s="341"/>
      <c r="AW758" s="115"/>
      <c r="AX758" s="341"/>
      <c r="AY758" s="119"/>
      <c r="CC758" s="119"/>
    </row>
    <row r="759" ht="21.0" customHeight="1">
      <c r="A759" s="119"/>
      <c r="B759" s="90"/>
      <c r="C759" s="119"/>
      <c r="D759" s="332"/>
      <c r="E759" s="90"/>
      <c r="F759" s="92"/>
      <c r="G759" s="92"/>
      <c r="H759" s="119"/>
      <c r="I759" s="119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119"/>
      <c r="U759" s="119"/>
      <c r="V759" s="119"/>
      <c r="W759" s="119"/>
      <c r="X759" s="119"/>
      <c r="Y759" s="23"/>
      <c r="Z759" s="119"/>
      <c r="AA759" s="337"/>
      <c r="AB759" s="115"/>
      <c r="AC759" s="102"/>
      <c r="AD759" s="4"/>
      <c r="AE759" s="103"/>
      <c r="AF759" s="104"/>
      <c r="AG759" s="105"/>
      <c r="AH759" s="106"/>
      <c r="AI759" s="109"/>
      <c r="AJ759" s="111"/>
      <c r="AK759" s="338"/>
      <c r="AL759" s="339"/>
      <c r="AM759" s="340"/>
      <c r="AN759" s="101"/>
      <c r="AO759" s="445"/>
      <c r="AP759" s="101"/>
      <c r="AQ759" s="115"/>
      <c r="AR759" s="341"/>
      <c r="AS759" s="115"/>
      <c r="AT759" s="341"/>
      <c r="AU759" s="115"/>
      <c r="AV759" s="341"/>
      <c r="AW759" s="115"/>
      <c r="AX759" s="341"/>
      <c r="AY759" s="119"/>
      <c r="CC759" s="119"/>
    </row>
    <row r="760" ht="21.0" customHeight="1">
      <c r="A760" s="119"/>
      <c r="B760" s="90"/>
      <c r="C760" s="119"/>
      <c r="D760" s="332"/>
      <c r="E760" s="90"/>
      <c r="F760" s="92"/>
      <c r="G760" s="92"/>
      <c r="H760" s="119"/>
      <c r="I760" s="119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119"/>
      <c r="U760" s="119"/>
      <c r="V760" s="119"/>
      <c r="W760" s="119"/>
      <c r="X760" s="119"/>
      <c r="Y760" s="23"/>
      <c r="Z760" s="119"/>
      <c r="AA760" s="337"/>
      <c r="AB760" s="115"/>
      <c r="AC760" s="102"/>
      <c r="AD760" s="4"/>
      <c r="AE760" s="103"/>
      <c r="AF760" s="104"/>
      <c r="AG760" s="105"/>
      <c r="AH760" s="106"/>
      <c r="AI760" s="109"/>
      <c r="AJ760" s="111"/>
      <c r="AK760" s="338"/>
      <c r="AL760" s="339"/>
      <c r="AM760" s="340"/>
      <c r="AN760" s="101"/>
      <c r="AO760" s="445"/>
      <c r="AP760" s="101"/>
      <c r="AQ760" s="115"/>
      <c r="AR760" s="341"/>
      <c r="AS760" s="115"/>
      <c r="AT760" s="341"/>
      <c r="AU760" s="115"/>
      <c r="AV760" s="341"/>
      <c r="AW760" s="115"/>
      <c r="AX760" s="341"/>
      <c r="AY760" s="119"/>
      <c r="CC760" s="119"/>
    </row>
    <row r="761" ht="21.0" customHeight="1">
      <c r="A761" s="119"/>
      <c r="B761" s="90"/>
      <c r="C761" s="119"/>
      <c r="D761" s="332"/>
      <c r="E761" s="90"/>
      <c r="F761" s="92"/>
      <c r="G761" s="92"/>
      <c r="H761" s="119"/>
      <c r="I761" s="119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119"/>
      <c r="U761" s="119"/>
      <c r="V761" s="119"/>
      <c r="W761" s="119"/>
      <c r="X761" s="119"/>
      <c r="Y761" s="23"/>
      <c r="Z761" s="119"/>
      <c r="AA761" s="337"/>
      <c r="AB761" s="115"/>
      <c r="AC761" s="102"/>
      <c r="AD761" s="4"/>
      <c r="AE761" s="103"/>
      <c r="AF761" s="104"/>
      <c r="AG761" s="105"/>
      <c r="AH761" s="106"/>
      <c r="AI761" s="109"/>
      <c r="AJ761" s="111"/>
      <c r="AK761" s="338"/>
      <c r="AL761" s="339"/>
      <c r="AM761" s="340"/>
      <c r="AN761" s="101"/>
      <c r="AO761" s="445"/>
      <c r="AP761" s="101"/>
      <c r="AQ761" s="115"/>
      <c r="AR761" s="341"/>
      <c r="AS761" s="115"/>
      <c r="AT761" s="341"/>
      <c r="AU761" s="115"/>
      <c r="AV761" s="341"/>
      <c r="AW761" s="115"/>
      <c r="AX761" s="341"/>
      <c r="AY761" s="119"/>
      <c r="CC761" s="119"/>
    </row>
    <row r="762" ht="21.0" customHeight="1">
      <c r="A762" s="119"/>
      <c r="B762" s="90"/>
      <c r="C762" s="119"/>
      <c r="D762" s="332"/>
      <c r="E762" s="90"/>
      <c r="F762" s="92"/>
      <c r="G762" s="92"/>
      <c r="H762" s="119"/>
      <c r="I762" s="119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119"/>
      <c r="U762" s="119"/>
      <c r="V762" s="119"/>
      <c r="W762" s="119"/>
      <c r="X762" s="119"/>
      <c r="Y762" s="23"/>
      <c r="Z762" s="119"/>
      <c r="AA762" s="337"/>
      <c r="AB762" s="115"/>
      <c r="AC762" s="102"/>
      <c r="AD762" s="4"/>
      <c r="AE762" s="103"/>
      <c r="AF762" s="104"/>
      <c r="AG762" s="105"/>
      <c r="AH762" s="106"/>
      <c r="AI762" s="109"/>
      <c r="AJ762" s="111"/>
      <c r="AK762" s="338"/>
      <c r="AL762" s="339"/>
      <c r="AM762" s="340"/>
      <c r="AN762" s="101"/>
      <c r="AO762" s="445"/>
      <c r="AP762" s="101"/>
      <c r="AQ762" s="115"/>
      <c r="AR762" s="341"/>
      <c r="AS762" s="115"/>
      <c r="AT762" s="341"/>
      <c r="AU762" s="115"/>
      <c r="AV762" s="341"/>
      <c r="AW762" s="115"/>
      <c r="AX762" s="341"/>
      <c r="AY762" s="119"/>
      <c r="CC762" s="119"/>
    </row>
    <row r="763" ht="21.0" customHeight="1">
      <c r="A763" s="119"/>
      <c r="B763" s="90"/>
      <c r="C763" s="119"/>
      <c r="D763" s="332"/>
      <c r="E763" s="90"/>
      <c r="F763" s="92"/>
      <c r="G763" s="92"/>
      <c r="H763" s="119"/>
      <c r="I763" s="119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119"/>
      <c r="U763" s="119"/>
      <c r="V763" s="119"/>
      <c r="W763" s="119"/>
      <c r="X763" s="119"/>
      <c r="Y763" s="23"/>
      <c r="Z763" s="119"/>
      <c r="AA763" s="337"/>
      <c r="AB763" s="115"/>
      <c r="AC763" s="102"/>
      <c r="AD763" s="4"/>
      <c r="AE763" s="103"/>
      <c r="AF763" s="104"/>
      <c r="AG763" s="105"/>
      <c r="AH763" s="106"/>
      <c r="AI763" s="109"/>
      <c r="AJ763" s="111"/>
      <c r="AK763" s="338"/>
      <c r="AL763" s="339"/>
      <c r="AM763" s="340"/>
      <c r="AN763" s="101"/>
      <c r="AO763" s="445"/>
      <c r="AP763" s="101"/>
      <c r="AQ763" s="115"/>
      <c r="AR763" s="341"/>
      <c r="AS763" s="115"/>
      <c r="AT763" s="341"/>
      <c r="AU763" s="115"/>
      <c r="AV763" s="341"/>
      <c r="AW763" s="115"/>
      <c r="AX763" s="341"/>
      <c r="AY763" s="119"/>
      <c r="CC763" s="119"/>
    </row>
    <row r="764" ht="21.0" customHeight="1">
      <c r="A764" s="119"/>
      <c r="B764" s="90"/>
      <c r="C764" s="119"/>
      <c r="D764" s="332"/>
      <c r="E764" s="90"/>
      <c r="F764" s="92"/>
      <c r="G764" s="92"/>
      <c r="H764" s="119"/>
      <c r="I764" s="119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119"/>
      <c r="U764" s="119"/>
      <c r="V764" s="119"/>
      <c r="W764" s="119"/>
      <c r="X764" s="119"/>
      <c r="Y764" s="23"/>
      <c r="Z764" s="119"/>
      <c r="AA764" s="337"/>
      <c r="AB764" s="115"/>
      <c r="AC764" s="102"/>
      <c r="AD764" s="4"/>
      <c r="AE764" s="103"/>
      <c r="AF764" s="104"/>
      <c r="AG764" s="105"/>
      <c r="AH764" s="106"/>
      <c r="AI764" s="109"/>
      <c r="AJ764" s="111"/>
      <c r="AK764" s="338"/>
      <c r="AL764" s="339"/>
      <c r="AM764" s="340"/>
      <c r="AN764" s="101"/>
      <c r="AO764" s="445"/>
      <c r="AP764" s="101"/>
      <c r="AQ764" s="115"/>
      <c r="AR764" s="341"/>
      <c r="AS764" s="115"/>
      <c r="AT764" s="341"/>
      <c r="AU764" s="115"/>
      <c r="AV764" s="341"/>
      <c r="AW764" s="115"/>
      <c r="AX764" s="341"/>
      <c r="AY764" s="119"/>
      <c r="CC764" s="119"/>
    </row>
    <row r="765" ht="21.0" customHeight="1">
      <c r="A765" s="119"/>
      <c r="B765" s="90"/>
      <c r="C765" s="119"/>
      <c r="D765" s="332"/>
      <c r="E765" s="90"/>
      <c r="F765" s="92"/>
      <c r="G765" s="92"/>
      <c r="H765" s="119"/>
      <c r="I765" s="119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119"/>
      <c r="U765" s="119"/>
      <c r="V765" s="119"/>
      <c r="W765" s="119"/>
      <c r="X765" s="119"/>
      <c r="Y765" s="23"/>
      <c r="Z765" s="119"/>
      <c r="AA765" s="337"/>
      <c r="AB765" s="115"/>
      <c r="AC765" s="102"/>
      <c r="AD765" s="4"/>
      <c r="AE765" s="103"/>
      <c r="AF765" s="104"/>
      <c r="AG765" s="105"/>
      <c r="AH765" s="106"/>
      <c r="AI765" s="109"/>
      <c r="AJ765" s="111"/>
      <c r="AK765" s="338"/>
      <c r="AL765" s="339"/>
      <c r="AM765" s="340"/>
      <c r="AN765" s="101"/>
      <c r="AO765" s="445"/>
      <c r="AP765" s="101"/>
      <c r="AQ765" s="115"/>
      <c r="AR765" s="341"/>
      <c r="AS765" s="115"/>
      <c r="AT765" s="341"/>
      <c r="AU765" s="115"/>
      <c r="AV765" s="341"/>
      <c r="AW765" s="115"/>
      <c r="AX765" s="341"/>
      <c r="AY765" s="119"/>
      <c r="CC765" s="119"/>
    </row>
    <row r="766" ht="21.0" customHeight="1">
      <c r="A766" s="119"/>
      <c r="B766" s="90"/>
      <c r="C766" s="119"/>
      <c r="D766" s="332"/>
      <c r="E766" s="90"/>
      <c r="F766" s="92"/>
      <c r="G766" s="92"/>
      <c r="H766" s="119"/>
      <c r="I766" s="119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119"/>
      <c r="U766" s="119"/>
      <c r="V766" s="119"/>
      <c r="W766" s="119"/>
      <c r="X766" s="119"/>
      <c r="Y766" s="23"/>
      <c r="Z766" s="119"/>
      <c r="AA766" s="337"/>
      <c r="AB766" s="115"/>
      <c r="AC766" s="102"/>
      <c r="AD766" s="4"/>
      <c r="AE766" s="103"/>
      <c r="AF766" s="104"/>
      <c r="AG766" s="105"/>
      <c r="AH766" s="106"/>
      <c r="AI766" s="109"/>
      <c r="AJ766" s="111"/>
      <c r="AK766" s="338"/>
      <c r="AL766" s="339"/>
      <c r="AM766" s="340"/>
      <c r="AN766" s="101"/>
      <c r="AO766" s="445"/>
      <c r="AP766" s="101"/>
      <c r="AQ766" s="115"/>
      <c r="AR766" s="341"/>
      <c r="AS766" s="115"/>
      <c r="AT766" s="341"/>
      <c r="AU766" s="115"/>
      <c r="AV766" s="341"/>
      <c r="AW766" s="115"/>
      <c r="AX766" s="341"/>
      <c r="AY766" s="119"/>
      <c r="CC766" s="119"/>
    </row>
    <row r="767" ht="21.0" customHeight="1">
      <c r="A767" s="119"/>
      <c r="B767" s="90"/>
      <c r="C767" s="119"/>
      <c r="D767" s="332"/>
      <c r="E767" s="90"/>
      <c r="F767" s="92"/>
      <c r="G767" s="92"/>
      <c r="H767" s="119"/>
      <c r="I767" s="119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119"/>
      <c r="U767" s="119"/>
      <c r="V767" s="119"/>
      <c r="W767" s="119"/>
      <c r="X767" s="119"/>
      <c r="Y767" s="23"/>
      <c r="Z767" s="119"/>
      <c r="AA767" s="337"/>
      <c r="AB767" s="115"/>
      <c r="AC767" s="102"/>
      <c r="AD767" s="4"/>
      <c r="AE767" s="103"/>
      <c r="AF767" s="104"/>
      <c r="AG767" s="105"/>
      <c r="AH767" s="106"/>
      <c r="AI767" s="109"/>
      <c r="AJ767" s="111"/>
      <c r="AK767" s="338"/>
      <c r="AL767" s="339"/>
      <c r="AM767" s="340"/>
      <c r="AN767" s="101"/>
      <c r="AO767" s="445"/>
      <c r="AP767" s="101"/>
      <c r="AQ767" s="115"/>
      <c r="AR767" s="341"/>
      <c r="AS767" s="115"/>
      <c r="AT767" s="341"/>
      <c r="AU767" s="115"/>
      <c r="AV767" s="341"/>
      <c r="AW767" s="115"/>
      <c r="AX767" s="341"/>
      <c r="AY767" s="119"/>
      <c r="CC767" s="119"/>
    </row>
    <row r="768" ht="21.0" customHeight="1">
      <c r="A768" s="119"/>
      <c r="B768" s="90"/>
      <c r="C768" s="119"/>
      <c r="D768" s="332"/>
      <c r="E768" s="90"/>
      <c r="F768" s="92"/>
      <c r="G768" s="92"/>
      <c r="H768" s="119"/>
      <c r="I768" s="119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119"/>
      <c r="U768" s="119"/>
      <c r="V768" s="119"/>
      <c r="W768" s="119"/>
      <c r="X768" s="119"/>
      <c r="Y768" s="23"/>
      <c r="Z768" s="119"/>
      <c r="AA768" s="337"/>
      <c r="AB768" s="115"/>
      <c r="AC768" s="102"/>
      <c r="AD768" s="4"/>
      <c r="AE768" s="103"/>
      <c r="AF768" s="104"/>
      <c r="AG768" s="105"/>
      <c r="AH768" s="106"/>
      <c r="AI768" s="109"/>
      <c r="AJ768" s="111"/>
      <c r="AK768" s="338"/>
      <c r="AL768" s="339"/>
      <c r="AM768" s="340"/>
      <c r="AN768" s="101"/>
      <c r="AO768" s="445"/>
      <c r="AP768" s="101"/>
      <c r="AQ768" s="115"/>
      <c r="AR768" s="341"/>
      <c r="AS768" s="115"/>
      <c r="AT768" s="341"/>
      <c r="AU768" s="115"/>
      <c r="AV768" s="341"/>
      <c r="AW768" s="115"/>
      <c r="AX768" s="341"/>
      <c r="AY768" s="119"/>
      <c r="CC768" s="119"/>
    </row>
    <row r="769" ht="21.0" customHeight="1">
      <c r="A769" s="119"/>
      <c r="B769" s="90"/>
      <c r="C769" s="119"/>
      <c r="D769" s="332"/>
      <c r="E769" s="90"/>
      <c r="F769" s="92"/>
      <c r="G769" s="92"/>
      <c r="H769" s="119"/>
      <c r="I769" s="119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119"/>
      <c r="U769" s="119"/>
      <c r="V769" s="119"/>
      <c r="W769" s="119"/>
      <c r="X769" s="119"/>
      <c r="Y769" s="23"/>
      <c r="Z769" s="119"/>
      <c r="AA769" s="337"/>
      <c r="AB769" s="115"/>
      <c r="AC769" s="102"/>
      <c r="AD769" s="4"/>
      <c r="AE769" s="103"/>
      <c r="AF769" s="104"/>
      <c r="AG769" s="105"/>
      <c r="AH769" s="106"/>
      <c r="AI769" s="109"/>
      <c r="AJ769" s="111"/>
      <c r="AK769" s="338"/>
      <c r="AL769" s="339"/>
      <c r="AM769" s="340"/>
      <c r="AN769" s="101"/>
      <c r="AO769" s="445"/>
      <c r="AP769" s="101"/>
      <c r="AQ769" s="115"/>
      <c r="AR769" s="341"/>
      <c r="AS769" s="115"/>
      <c r="AT769" s="341"/>
      <c r="AU769" s="115"/>
      <c r="AV769" s="341"/>
      <c r="AW769" s="115"/>
      <c r="AX769" s="341"/>
      <c r="AY769" s="119"/>
      <c r="CC769" s="119"/>
    </row>
    <row r="770" ht="21.0" customHeight="1">
      <c r="A770" s="119"/>
      <c r="B770" s="90"/>
      <c r="C770" s="119"/>
      <c r="D770" s="332"/>
      <c r="E770" s="90"/>
      <c r="F770" s="92"/>
      <c r="G770" s="92"/>
      <c r="H770" s="119"/>
      <c r="I770" s="119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119"/>
      <c r="U770" s="119"/>
      <c r="V770" s="119"/>
      <c r="W770" s="119"/>
      <c r="X770" s="119"/>
      <c r="Y770" s="23"/>
      <c r="Z770" s="119"/>
      <c r="AA770" s="337"/>
      <c r="AB770" s="115"/>
      <c r="AC770" s="102"/>
      <c r="AD770" s="4"/>
      <c r="AE770" s="103"/>
      <c r="AF770" s="104"/>
      <c r="AG770" s="105"/>
      <c r="AH770" s="106"/>
      <c r="AI770" s="109"/>
      <c r="AJ770" s="111"/>
      <c r="AK770" s="338"/>
      <c r="AL770" s="339"/>
      <c r="AM770" s="340"/>
      <c r="AN770" s="101"/>
      <c r="AO770" s="445"/>
      <c r="AP770" s="101"/>
      <c r="AQ770" s="115"/>
      <c r="AR770" s="341"/>
      <c r="AS770" s="115"/>
      <c r="AT770" s="341"/>
      <c r="AU770" s="115"/>
      <c r="AV770" s="341"/>
      <c r="AW770" s="115"/>
      <c r="AX770" s="341"/>
      <c r="AY770" s="119"/>
      <c r="CC770" s="119"/>
    </row>
    <row r="771" ht="21.0" customHeight="1">
      <c r="A771" s="119"/>
      <c r="B771" s="90"/>
      <c r="C771" s="119"/>
      <c r="D771" s="332"/>
      <c r="E771" s="90"/>
      <c r="F771" s="92"/>
      <c r="G771" s="92"/>
      <c r="H771" s="119"/>
      <c r="I771" s="119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119"/>
      <c r="U771" s="119"/>
      <c r="V771" s="119"/>
      <c r="W771" s="119"/>
      <c r="X771" s="119"/>
      <c r="Y771" s="23"/>
      <c r="Z771" s="119"/>
      <c r="AA771" s="337"/>
      <c r="AB771" s="115"/>
      <c r="AC771" s="102"/>
      <c r="AD771" s="4"/>
      <c r="AE771" s="103"/>
      <c r="AF771" s="104"/>
      <c r="AG771" s="105"/>
      <c r="AH771" s="106"/>
      <c r="AI771" s="109"/>
      <c r="AJ771" s="111"/>
      <c r="AK771" s="338"/>
      <c r="AL771" s="339"/>
      <c r="AM771" s="340"/>
      <c r="AN771" s="101"/>
      <c r="AO771" s="445"/>
      <c r="AP771" s="101"/>
      <c r="AQ771" s="115"/>
      <c r="AR771" s="341"/>
      <c r="AS771" s="115"/>
      <c r="AT771" s="341"/>
      <c r="AU771" s="115"/>
      <c r="AV771" s="341"/>
      <c r="AW771" s="115"/>
      <c r="AX771" s="341"/>
      <c r="AY771" s="119"/>
      <c r="CC771" s="119"/>
    </row>
    <row r="772" ht="21.0" customHeight="1">
      <c r="A772" s="119"/>
      <c r="B772" s="90"/>
      <c r="C772" s="119"/>
      <c r="D772" s="332"/>
      <c r="E772" s="90"/>
      <c r="F772" s="92"/>
      <c r="G772" s="92"/>
      <c r="H772" s="119"/>
      <c r="I772" s="119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119"/>
      <c r="U772" s="119"/>
      <c r="V772" s="119"/>
      <c r="W772" s="119"/>
      <c r="X772" s="119"/>
      <c r="Y772" s="23"/>
      <c r="Z772" s="119"/>
      <c r="AA772" s="337"/>
      <c r="AB772" s="115"/>
      <c r="AC772" s="102"/>
      <c r="AD772" s="4"/>
      <c r="AE772" s="103"/>
      <c r="AF772" s="104"/>
      <c r="AG772" s="105"/>
      <c r="AH772" s="106"/>
      <c r="AI772" s="109"/>
      <c r="AJ772" s="111"/>
      <c r="AK772" s="338"/>
      <c r="AL772" s="339"/>
      <c r="AM772" s="340"/>
      <c r="AN772" s="101"/>
      <c r="AO772" s="445"/>
      <c r="AP772" s="101"/>
      <c r="AQ772" s="115"/>
      <c r="AR772" s="341"/>
      <c r="AS772" s="115"/>
      <c r="AT772" s="341"/>
      <c r="AU772" s="115"/>
      <c r="AV772" s="341"/>
      <c r="AW772" s="115"/>
      <c r="AX772" s="341"/>
      <c r="AY772" s="119"/>
      <c r="CC772" s="119"/>
    </row>
    <row r="773" ht="21.0" customHeight="1">
      <c r="A773" s="119"/>
      <c r="B773" s="90"/>
      <c r="C773" s="119"/>
      <c r="D773" s="332"/>
      <c r="E773" s="90"/>
      <c r="F773" s="92"/>
      <c r="G773" s="92"/>
      <c r="H773" s="119"/>
      <c r="I773" s="119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119"/>
      <c r="U773" s="119"/>
      <c r="V773" s="119"/>
      <c r="W773" s="119"/>
      <c r="X773" s="119"/>
      <c r="Y773" s="23"/>
      <c r="Z773" s="119"/>
      <c r="AA773" s="337"/>
      <c r="AB773" s="115"/>
      <c r="AC773" s="102"/>
      <c r="AD773" s="4"/>
      <c r="AE773" s="103"/>
      <c r="AF773" s="104"/>
      <c r="AG773" s="105"/>
      <c r="AH773" s="106"/>
      <c r="AI773" s="109"/>
      <c r="AJ773" s="111"/>
      <c r="AK773" s="338"/>
      <c r="AL773" s="339"/>
      <c r="AM773" s="340"/>
      <c r="AN773" s="101"/>
      <c r="AO773" s="445"/>
      <c r="AP773" s="101"/>
      <c r="AQ773" s="115"/>
      <c r="AR773" s="341"/>
      <c r="AS773" s="115"/>
      <c r="AT773" s="341"/>
      <c r="AU773" s="115"/>
      <c r="AV773" s="341"/>
      <c r="AW773" s="115"/>
      <c r="AX773" s="341"/>
      <c r="AY773" s="119"/>
      <c r="CC773" s="119"/>
    </row>
    <row r="774" ht="21.0" customHeight="1">
      <c r="A774" s="119"/>
      <c r="B774" s="90"/>
      <c r="C774" s="119"/>
      <c r="D774" s="332"/>
      <c r="E774" s="90"/>
      <c r="F774" s="92"/>
      <c r="G774" s="92"/>
      <c r="H774" s="119"/>
      <c r="I774" s="119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119"/>
      <c r="U774" s="119"/>
      <c r="V774" s="119"/>
      <c r="W774" s="119"/>
      <c r="X774" s="119"/>
      <c r="Y774" s="23"/>
      <c r="Z774" s="119"/>
      <c r="AA774" s="337"/>
      <c r="AB774" s="115"/>
      <c r="AC774" s="102"/>
      <c r="AD774" s="4"/>
      <c r="AE774" s="103"/>
      <c r="AF774" s="104"/>
      <c r="AG774" s="105"/>
      <c r="AH774" s="106"/>
      <c r="AI774" s="109"/>
      <c r="AJ774" s="111"/>
      <c r="AK774" s="338"/>
      <c r="AL774" s="339"/>
      <c r="AM774" s="340"/>
      <c r="AN774" s="101"/>
      <c r="AO774" s="445"/>
      <c r="AP774" s="101"/>
      <c r="AQ774" s="115"/>
      <c r="AR774" s="341"/>
      <c r="AS774" s="115"/>
      <c r="AT774" s="341"/>
      <c r="AU774" s="115"/>
      <c r="AV774" s="341"/>
      <c r="AW774" s="115"/>
      <c r="AX774" s="341"/>
      <c r="AY774" s="119"/>
      <c r="CC774" s="119"/>
    </row>
    <row r="775" ht="21.0" customHeight="1">
      <c r="A775" s="119"/>
      <c r="B775" s="90"/>
      <c r="C775" s="119"/>
      <c r="D775" s="332"/>
      <c r="E775" s="90"/>
      <c r="F775" s="92"/>
      <c r="G775" s="92"/>
      <c r="H775" s="119"/>
      <c r="I775" s="119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119"/>
      <c r="U775" s="119"/>
      <c r="V775" s="119"/>
      <c r="W775" s="119"/>
      <c r="X775" s="119"/>
      <c r="Y775" s="23"/>
      <c r="Z775" s="119"/>
      <c r="AA775" s="337"/>
      <c r="AB775" s="115"/>
      <c r="AC775" s="102"/>
      <c r="AD775" s="4"/>
      <c r="AE775" s="103"/>
      <c r="AF775" s="104"/>
      <c r="AG775" s="105"/>
      <c r="AH775" s="106"/>
      <c r="AI775" s="109"/>
      <c r="AJ775" s="111"/>
      <c r="AK775" s="338"/>
      <c r="AL775" s="339"/>
      <c r="AM775" s="340"/>
      <c r="AN775" s="101"/>
      <c r="AO775" s="445"/>
      <c r="AP775" s="101"/>
      <c r="AQ775" s="115"/>
      <c r="AR775" s="341"/>
      <c r="AS775" s="115"/>
      <c r="AT775" s="341"/>
      <c r="AU775" s="115"/>
      <c r="AV775" s="341"/>
      <c r="AW775" s="115"/>
      <c r="AX775" s="341"/>
      <c r="AY775" s="119"/>
      <c r="CC775" s="119"/>
    </row>
    <row r="776" ht="21.0" customHeight="1">
      <c r="A776" s="119"/>
      <c r="B776" s="90"/>
      <c r="C776" s="119"/>
      <c r="D776" s="332"/>
      <c r="E776" s="90"/>
      <c r="F776" s="92"/>
      <c r="G776" s="92"/>
      <c r="H776" s="119"/>
      <c r="I776" s="119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119"/>
      <c r="U776" s="119"/>
      <c r="V776" s="119"/>
      <c r="W776" s="119"/>
      <c r="X776" s="119"/>
      <c r="Y776" s="23"/>
      <c r="Z776" s="119"/>
      <c r="AA776" s="337"/>
      <c r="AB776" s="115"/>
      <c r="AC776" s="102"/>
      <c r="AD776" s="4"/>
      <c r="AE776" s="103"/>
      <c r="AF776" s="104"/>
      <c r="AG776" s="105"/>
      <c r="AH776" s="106"/>
      <c r="AI776" s="109"/>
      <c r="AJ776" s="111"/>
      <c r="AK776" s="338"/>
      <c r="AL776" s="339"/>
      <c r="AM776" s="340"/>
      <c r="AN776" s="101"/>
      <c r="AO776" s="445"/>
      <c r="AP776" s="101"/>
      <c r="AQ776" s="115"/>
      <c r="AR776" s="341"/>
      <c r="AS776" s="115"/>
      <c r="AT776" s="341"/>
      <c r="AU776" s="115"/>
      <c r="AV776" s="341"/>
      <c r="AW776" s="115"/>
      <c r="AX776" s="341"/>
      <c r="AY776" s="119"/>
      <c r="CC776" s="119"/>
    </row>
    <row r="777" ht="21.0" customHeight="1">
      <c r="A777" s="119"/>
      <c r="B777" s="90"/>
      <c r="C777" s="119"/>
      <c r="D777" s="332"/>
      <c r="E777" s="90"/>
      <c r="F777" s="92"/>
      <c r="G777" s="92"/>
      <c r="H777" s="119"/>
      <c r="I777" s="119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119"/>
      <c r="U777" s="119"/>
      <c r="V777" s="119"/>
      <c r="W777" s="119"/>
      <c r="X777" s="119"/>
      <c r="Y777" s="23"/>
      <c r="Z777" s="119"/>
      <c r="AA777" s="337"/>
      <c r="AB777" s="115"/>
      <c r="AC777" s="102"/>
      <c r="AD777" s="4"/>
      <c r="AE777" s="103"/>
      <c r="AF777" s="104"/>
      <c r="AG777" s="105"/>
      <c r="AH777" s="106"/>
      <c r="AI777" s="109"/>
      <c r="AJ777" s="111"/>
      <c r="AK777" s="338"/>
      <c r="AL777" s="339"/>
      <c r="AM777" s="340"/>
      <c r="AN777" s="101"/>
      <c r="AO777" s="445"/>
      <c r="AP777" s="101"/>
      <c r="AQ777" s="115"/>
      <c r="AR777" s="341"/>
      <c r="AS777" s="115"/>
      <c r="AT777" s="341"/>
      <c r="AU777" s="115"/>
      <c r="AV777" s="341"/>
      <c r="AW777" s="115"/>
      <c r="AX777" s="341"/>
      <c r="AY777" s="119"/>
      <c r="CC777" s="119"/>
    </row>
    <row r="778" ht="21.0" customHeight="1">
      <c r="A778" s="119"/>
      <c r="B778" s="90"/>
      <c r="C778" s="119"/>
      <c r="D778" s="332"/>
      <c r="E778" s="90"/>
      <c r="F778" s="92"/>
      <c r="G778" s="92"/>
      <c r="H778" s="119"/>
      <c r="I778" s="119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119"/>
      <c r="U778" s="119"/>
      <c r="V778" s="119"/>
      <c r="W778" s="119"/>
      <c r="X778" s="119"/>
      <c r="Y778" s="23"/>
      <c r="Z778" s="119"/>
      <c r="AA778" s="337"/>
      <c r="AB778" s="115"/>
      <c r="AC778" s="102"/>
      <c r="AD778" s="4"/>
      <c r="AE778" s="103"/>
      <c r="AF778" s="104"/>
      <c r="AG778" s="105"/>
      <c r="AH778" s="106"/>
      <c r="AI778" s="109"/>
      <c r="AJ778" s="111"/>
      <c r="AK778" s="338"/>
      <c r="AL778" s="339"/>
      <c r="AM778" s="340"/>
      <c r="AN778" s="101"/>
      <c r="AO778" s="445"/>
      <c r="AP778" s="101"/>
      <c r="AQ778" s="115"/>
      <c r="AR778" s="341"/>
      <c r="AS778" s="115"/>
      <c r="AT778" s="341"/>
      <c r="AU778" s="115"/>
      <c r="AV778" s="341"/>
      <c r="AW778" s="115"/>
      <c r="AX778" s="341"/>
      <c r="AY778" s="119"/>
      <c r="CC778" s="119"/>
    </row>
    <row r="779" ht="21.0" customHeight="1">
      <c r="A779" s="119"/>
      <c r="B779" s="90"/>
      <c r="C779" s="119"/>
      <c r="D779" s="332"/>
      <c r="E779" s="90"/>
      <c r="F779" s="92"/>
      <c r="G779" s="92"/>
      <c r="H779" s="119"/>
      <c r="I779" s="119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119"/>
      <c r="U779" s="119"/>
      <c r="V779" s="119"/>
      <c r="W779" s="119"/>
      <c r="X779" s="119"/>
      <c r="Y779" s="23"/>
      <c r="Z779" s="119"/>
      <c r="AA779" s="337"/>
      <c r="AB779" s="115"/>
      <c r="AC779" s="102"/>
      <c r="AD779" s="4"/>
      <c r="AE779" s="103"/>
      <c r="AF779" s="104"/>
      <c r="AG779" s="105"/>
      <c r="AH779" s="106"/>
      <c r="AI779" s="109"/>
      <c r="AJ779" s="111"/>
      <c r="AK779" s="338"/>
      <c r="AL779" s="339"/>
      <c r="AM779" s="340"/>
      <c r="AN779" s="101"/>
      <c r="AO779" s="445"/>
      <c r="AP779" s="101"/>
      <c r="AQ779" s="115"/>
      <c r="AR779" s="341"/>
      <c r="AS779" s="115"/>
      <c r="AT779" s="341"/>
      <c r="AU779" s="115"/>
      <c r="AV779" s="341"/>
      <c r="AW779" s="115"/>
      <c r="AX779" s="341"/>
      <c r="AY779" s="119"/>
      <c r="CC779" s="119"/>
    </row>
    <row r="780" ht="21.0" customHeight="1">
      <c r="A780" s="119"/>
      <c r="B780" s="90"/>
      <c r="C780" s="119"/>
      <c r="D780" s="332"/>
      <c r="E780" s="90"/>
      <c r="F780" s="92"/>
      <c r="G780" s="92"/>
      <c r="H780" s="119"/>
      <c r="I780" s="119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119"/>
      <c r="U780" s="119"/>
      <c r="V780" s="119"/>
      <c r="W780" s="119"/>
      <c r="X780" s="119"/>
      <c r="Y780" s="23"/>
      <c r="Z780" s="119"/>
      <c r="AA780" s="337"/>
      <c r="AB780" s="115"/>
      <c r="AC780" s="102"/>
      <c r="AD780" s="4"/>
      <c r="AE780" s="103"/>
      <c r="AF780" s="104"/>
      <c r="AG780" s="105"/>
      <c r="AH780" s="106"/>
      <c r="AI780" s="109"/>
      <c r="AJ780" s="111"/>
      <c r="AK780" s="338"/>
      <c r="AL780" s="339"/>
      <c r="AM780" s="340"/>
      <c r="AN780" s="101"/>
      <c r="AO780" s="445"/>
      <c r="AP780" s="101"/>
      <c r="AQ780" s="115"/>
      <c r="AR780" s="341"/>
      <c r="AS780" s="115"/>
      <c r="AT780" s="341"/>
      <c r="AU780" s="115"/>
      <c r="AV780" s="341"/>
      <c r="AW780" s="115"/>
      <c r="AX780" s="341"/>
      <c r="AY780" s="119"/>
      <c r="CC780" s="119"/>
    </row>
    <row r="781" ht="21.0" customHeight="1">
      <c r="A781" s="119"/>
      <c r="B781" s="90"/>
      <c r="C781" s="119"/>
      <c r="D781" s="332"/>
      <c r="E781" s="90"/>
      <c r="F781" s="92"/>
      <c r="G781" s="92"/>
      <c r="H781" s="119"/>
      <c r="I781" s="119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119"/>
      <c r="U781" s="119"/>
      <c r="V781" s="119"/>
      <c r="W781" s="119"/>
      <c r="X781" s="119"/>
      <c r="Y781" s="23"/>
      <c r="Z781" s="119"/>
      <c r="AA781" s="337"/>
      <c r="AB781" s="115"/>
      <c r="AC781" s="102"/>
      <c r="AD781" s="4"/>
      <c r="AE781" s="103"/>
      <c r="AF781" s="104"/>
      <c r="AG781" s="105"/>
      <c r="AH781" s="106"/>
      <c r="AI781" s="109"/>
      <c r="AJ781" s="111"/>
      <c r="AK781" s="338"/>
      <c r="AL781" s="339"/>
      <c r="AM781" s="340"/>
      <c r="AN781" s="101"/>
      <c r="AO781" s="445"/>
      <c r="AP781" s="101"/>
      <c r="AQ781" s="115"/>
      <c r="AR781" s="341"/>
      <c r="AS781" s="115"/>
      <c r="AT781" s="341"/>
      <c r="AU781" s="115"/>
      <c r="AV781" s="341"/>
      <c r="AW781" s="115"/>
      <c r="AX781" s="341"/>
      <c r="AY781" s="119"/>
      <c r="CC781" s="119"/>
    </row>
    <row r="782" ht="21.0" customHeight="1">
      <c r="A782" s="119"/>
      <c r="B782" s="90"/>
      <c r="C782" s="119"/>
      <c r="D782" s="332"/>
      <c r="E782" s="90"/>
      <c r="F782" s="92"/>
      <c r="G782" s="92"/>
      <c r="H782" s="119"/>
      <c r="I782" s="119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119"/>
      <c r="U782" s="119"/>
      <c r="V782" s="119"/>
      <c r="W782" s="119"/>
      <c r="X782" s="119"/>
      <c r="Y782" s="23"/>
      <c r="Z782" s="119"/>
      <c r="AA782" s="337"/>
      <c r="AB782" s="115"/>
      <c r="AC782" s="102"/>
      <c r="AD782" s="4"/>
      <c r="AE782" s="103"/>
      <c r="AF782" s="104"/>
      <c r="AG782" s="105"/>
      <c r="AH782" s="106"/>
      <c r="AI782" s="109"/>
      <c r="AJ782" s="111"/>
      <c r="AK782" s="338"/>
      <c r="AL782" s="339"/>
      <c r="AM782" s="340"/>
      <c r="AN782" s="101"/>
      <c r="AO782" s="445"/>
      <c r="AP782" s="101"/>
      <c r="AQ782" s="115"/>
      <c r="AR782" s="341"/>
      <c r="AS782" s="115"/>
      <c r="AT782" s="341"/>
      <c r="AU782" s="115"/>
      <c r="AV782" s="341"/>
      <c r="AW782" s="115"/>
      <c r="AX782" s="341"/>
      <c r="AY782" s="119"/>
      <c r="CC782" s="119"/>
    </row>
    <row r="783" ht="21.0" customHeight="1">
      <c r="A783" s="119"/>
      <c r="B783" s="90"/>
      <c r="C783" s="119"/>
      <c r="D783" s="332"/>
      <c r="E783" s="90"/>
      <c r="F783" s="92"/>
      <c r="G783" s="92"/>
      <c r="H783" s="119"/>
      <c r="I783" s="119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119"/>
      <c r="U783" s="119"/>
      <c r="V783" s="119"/>
      <c r="W783" s="119"/>
      <c r="X783" s="119"/>
      <c r="Y783" s="23"/>
      <c r="Z783" s="119"/>
      <c r="AA783" s="337"/>
      <c r="AB783" s="115"/>
      <c r="AC783" s="102"/>
      <c r="AD783" s="4"/>
      <c r="AE783" s="103"/>
      <c r="AF783" s="104"/>
      <c r="AG783" s="105"/>
      <c r="AH783" s="106"/>
      <c r="AI783" s="109"/>
      <c r="AJ783" s="111"/>
      <c r="AK783" s="338"/>
      <c r="AL783" s="339"/>
      <c r="AM783" s="340"/>
      <c r="AN783" s="101"/>
      <c r="AO783" s="445"/>
      <c r="AP783" s="101"/>
      <c r="AQ783" s="115"/>
      <c r="AR783" s="341"/>
      <c r="AS783" s="115"/>
      <c r="AT783" s="341"/>
      <c r="AU783" s="115"/>
      <c r="AV783" s="341"/>
      <c r="AW783" s="115"/>
      <c r="AX783" s="341"/>
      <c r="AY783" s="119"/>
      <c r="CC783" s="119"/>
    </row>
    <row r="784" ht="21.0" customHeight="1">
      <c r="A784" s="119"/>
      <c r="B784" s="90"/>
      <c r="C784" s="119"/>
      <c r="D784" s="332"/>
      <c r="E784" s="90"/>
      <c r="F784" s="92"/>
      <c r="G784" s="92"/>
      <c r="H784" s="119"/>
      <c r="I784" s="119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119"/>
      <c r="U784" s="119"/>
      <c r="V784" s="119"/>
      <c r="W784" s="119"/>
      <c r="X784" s="119"/>
      <c r="Y784" s="23"/>
      <c r="Z784" s="119"/>
      <c r="AA784" s="337"/>
      <c r="AB784" s="115"/>
      <c r="AC784" s="102"/>
      <c r="AD784" s="4"/>
      <c r="AE784" s="103"/>
      <c r="AF784" s="104"/>
      <c r="AG784" s="105"/>
      <c r="AH784" s="106"/>
      <c r="AI784" s="109"/>
      <c r="AJ784" s="111"/>
      <c r="AK784" s="338"/>
      <c r="AL784" s="339"/>
      <c r="AM784" s="340"/>
      <c r="AN784" s="101"/>
      <c r="AO784" s="445"/>
      <c r="AP784" s="101"/>
      <c r="AQ784" s="115"/>
      <c r="AR784" s="341"/>
      <c r="AS784" s="115"/>
      <c r="AT784" s="341"/>
      <c r="AU784" s="115"/>
      <c r="AV784" s="341"/>
      <c r="AW784" s="115"/>
      <c r="AX784" s="341"/>
      <c r="AY784" s="119"/>
      <c r="CC784" s="119"/>
    </row>
    <row r="785" ht="21.0" customHeight="1">
      <c r="A785" s="119"/>
      <c r="B785" s="90"/>
      <c r="C785" s="119"/>
      <c r="D785" s="332"/>
      <c r="E785" s="90"/>
      <c r="F785" s="92"/>
      <c r="G785" s="92"/>
      <c r="H785" s="119"/>
      <c r="I785" s="119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119"/>
      <c r="U785" s="119"/>
      <c r="V785" s="119"/>
      <c r="W785" s="119"/>
      <c r="X785" s="119"/>
      <c r="Y785" s="23"/>
      <c r="Z785" s="119"/>
      <c r="AA785" s="337"/>
      <c r="AB785" s="115"/>
      <c r="AC785" s="102"/>
      <c r="AD785" s="4"/>
      <c r="AE785" s="103"/>
      <c r="AF785" s="104"/>
      <c r="AG785" s="105"/>
      <c r="AH785" s="106"/>
      <c r="AI785" s="109"/>
      <c r="AJ785" s="111"/>
      <c r="AK785" s="338"/>
      <c r="AL785" s="339"/>
      <c r="AM785" s="340"/>
      <c r="AN785" s="101"/>
      <c r="AO785" s="445"/>
      <c r="AP785" s="101"/>
      <c r="AQ785" s="115"/>
      <c r="AR785" s="341"/>
      <c r="AS785" s="115"/>
      <c r="AT785" s="341"/>
      <c r="AU785" s="115"/>
      <c r="AV785" s="341"/>
      <c r="AW785" s="115"/>
      <c r="AX785" s="341"/>
      <c r="AY785" s="119"/>
      <c r="CC785" s="119"/>
    </row>
    <row r="786" ht="21.0" customHeight="1">
      <c r="A786" s="119"/>
      <c r="B786" s="90"/>
      <c r="C786" s="119"/>
      <c r="D786" s="332"/>
      <c r="E786" s="90"/>
      <c r="F786" s="92"/>
      <c r="G786" s="92"/>
      <c r="H786" s="119"/>
      <c r="I786" s="119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119"/>
      <c r="U786" s="119"/>
      <c r="V786" s="119"/>
      <c r="W786" s="119"/>
      <c r="X786" s="119"/>
      <c r="Y786" s="23"/>
      <c r="Z786" s="119"/>
      <c r="AA786" s="337"/>
      <c r="AB786" s="115"/>
      <c r="AC786" s="102"/>
      <c r="AD786" s="4"/>
      <c r="AE786" s="103"/>
      <c r="AF786" s="104"/>
      <c r="AG786" s="105"/>
      <c r="AH786" s="106"/>
      <c r="AI786" s="109"/>
      <c r="AJ786" s="111"/>
      <c r="AK786" s="338"/>
      <c r="AL786" s="339"/>
      <c r="AM786" s="340"/>
      <c r="AN786" s="101"/>
      <c r="AO786" s="445"/>
      <c r="AP786" s="101"/>
      <c r="AQ786" s="115"/>
      <c r="AR786" s="341"/>
      <c r="AS786" s="115"/>
      <c r="AT786" s="341"/>
      <c r="AU786" s="115"/>
      <c r="AV786" s="341"/>
      <c r="AW786" s="115"/>
      <c r="AX786" s="341"/>
      <c r="AY786" s="119"/>
      <c r="CC786" s="119"/>
    </row>
    <row r="787" ht="21.0" customHeight="1">
      <c r="A787" s="119"/>
      <c r="B787" s="90"/>
      <c r="C787" s="119"/>
      <c r="D787" s="332"/>
      <c r="E787" s="90"/>
      <c r="F787" s="92"/>
      <c r="G787" s="92"/>
      <c r="H787" s="119"/>
      <c r="I787" s="119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119"/>
      <c r="U787" s="119"/>
      <c r="V787" s="119"/>
      <c r="W787" s="119"/>
      <c r="X787" s="119"/>
      <c r="Y787" s="23"/>
      <c r="Z787" s="119"/>
      <c r="AA787" s="337"/>
      <c r="AB787" s="115"/>
      <c r="AC787" s="102"/>
      <c r="AD787" s="4"/>
      <c r="AE787" s="103"/>
      <c r="AF787" s="104"/>
      <c r="AG787" s="105"/>
      <c r="AH787" s="106"/>
      <c r="AI787" s="109"/>
      <c r="AJ787" s="111"/>
      <c r="AK787" s="338"/>
      <c r="AL787" s="339"/>
      <c r="AM787" s="340"/>
      <c r="AN787" s="101"/>
      <c r="AO787" s="445"/>
      <c r="AP787" s="101"/>
      <c r="AQ787" s="115"/>
      <c r="AR787" s="341"/>
      <c r="AS787" s="115"/>
      <c r="AT787" s="341"/>
      <c r="AU787" s="115"/>
      <c r="AV787" s="341"/>
      <c r="AW787" s="115"/>
      <c r="AX787" s="341"/>
      <c r="AY787" s="119"/>
      <c r="CC787" s="119"/>
    </row>
    <row r="788" ht="21.0" customHeight="1">
      <c r="A788" s="119"/>
      <c r="B788" s="90"/>
      <c r="C788" s="119"/>
      <c r="D788" s="332"/>
      <c r="E788" s="90"/>
      <c r="F788" s="92"/>
      <c r="G788" s="92"/>
      <c r="H788" s="119"/>
      <c r="I788" s="119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119"/>
      <c r="U788" s="119"/>
      <c r="V788" s="119"/>
      <c r="W788" s="119"/>
      <c r="X788" s="119"/>
      <c r="Y788" s="23"/>
      <c r="Z788" s="119"/>
      <c r="AA788" s="337"/>
      <c r="AB788" s="115"/>
      <c r="AC788" s="102"/>
      <c r="AD788" s="4"/>
      <c r="AE788" s="103"/>
      <c r="AF788" s="104"/>
      <c r="AG788" s="105"/>
      <c r="AH788" s="106"/>
      <c r="AI788" s="109"/>
      <c r="AJ788" s="111"/>
      <c r="AK788" s="338"/>
      <c r="AL788" s="339"/>
      <c r="AM788" s="340"/>
      <c r="AN788" s="101"/>
      <c r="AO788" s="445"/>
      <c r="AP788" s="101"/>
      <c r="AQ788" s="115"/>
      <c r="AR788" s="341"/>
      <c r="AS788" s="115"/>
      <c r="AT788" s="341"/>
      <c r="AU788" s="115"/>
      <c r="AV788" s="341"/>
      <c r="AW788" s="115"/>
      <c r="AX788" s="341"/>
      <c r="AY788" s="119"/>
      <c r="CC788" s="119"/>
    </row>
    <row r="789" ht="21.0" customHeight="1">
      <c r="A789" s="119"/>
      <c r="B789" s="90"/>
      <c r="C789" s="119"/>
      <c r="D789" s="332"/>
      <c r="E789" s="90"/>
      <c r="F789" s="92"/>
      <c r="G789" s="92"/>
      <c r="H789" s="119"/>
      <c r="I789" s="119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119"/>
      <c r="U789" s="119"/>
      <c r="V789" s="119"/>
      <c r="W789" s="119"/>
      <c r="X789" s="119"/>
      <c r="Y789" s="23"/>
      <c r="Z789" s="119"/>
      <c r="AA789" s="337"/>
      <c r="AB789" s="115"/>
      <c r="AC789" s="102"/>
      <c r="AD789" s="4"/>
      <c r="AE789" s="103"/>
      <c r="AF789" s="104"/>
      <c r="AG789" s="105"/>
      <c r="AH789" s="106"/>
      <c r="AI789" s="109"/>
      <c r="AJ789" s="111"/>
      <c r="AK789" s="338"/>
      <c r="AL789" s="339"/>
      <c r="AM789" s="340"/>
      <c r="AN789" s="101"/>
      <c r="AO789" s="445"/>
      <c r="AP789" s="101"/>
      <c r="AQ789" s="115"/>
      <c r="AR789" s="341"/>
      <c r="AS789" s="115"/>
      <c r="AT789" s="341"/>
      <c r="AU789" s="115"/>
      <c r="AV789" s="341"/>
      <c r="AW789" s="115"/>
      <c r="AX789" s="341"/>
      <c r="AY789" s="119"/>
      <c r="CC789" s="119"/>
    </row>
    <row r="790" ht="21.0" customHeight="1">
      <c r="A790" s="119"/>
      <c r="B790" s="90"/>
      <c r="C790" s="119"/>
      <c r="D790" s="332"/>
      <c r="E790" s="90"/>
      <c r="F790" s="92"/>
      <c r="G790" s="92"/>
      <c r="H790" s="119"/>
      <c r="I790" s="119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119"/>
      <c r="U790" s="119"/>
      <c r="V790" s="119"/>
      <c r="W790" s="119"/>
      <c r="X790" s="119"/>
      <c r="Y790" s="23"/>
      <c r="Z790" s="119"/>
      <c r="AA790" s="337"/>
      <c r="AB790" s="115"/>
      <c r="AC790" s="102"/>
      <c r="AD790" s="4"/>
      <c r="AE790" s="103"/>
      <c r="AF790" s="104"/>
      <c r="AG790" s="105"/>
      <c r="AH790" s="106"/>
      <c r="AI790" s="109"/>
      <c r="AJ790" s="111"/>
      <c r="AK790" s="338"/>
      <c r="AL790" s="339"/>
      <c r="AM790" s="340"/>
      <c r="AN790" s="101"/>
      <c r="AO790" s="445"/>
      <c r="AP790" s="101"/>
      <c r="AQ790" s="115"/>
      <c r="AR790" s="341"/>
      <c r="AS790" s="115"/>
      <c r="AT790" s="341"/>
      <c r="AU790" s="115"/>
      <c r="AV790" s="341"/>
      <c r="AW790" s="115"/>
      <c r="AX790" s="341"/>
      <c r="AY790" s="119"/>
      <c r="CC790" s="119"/>
    </row>
    <row r="791" ht="21.0" customHeight="1">
      <c r="A791" s="119"/>
      <c r="B791" s="90"/>
      <c r="C791" s="119"/>
      <c r="D791" s="332"/>
      <c r="E791" s="90"/>
      <c r="F791" s="92"/>
      <c r="G791" s="92"/>
      <c r="H791" s="119"/>
      <c r="I791" s="119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119"/>
      <c r="U791" s="119"/>
      <c r="V791" s="119"/>
      <c r="W791" s="119"/>
      <c r="X791" s="119"/>
      <c r="Y791" s="23"/>
      <c r="Z791" s="119"/>
      <c r="AA791" s="337"/>
      <c r="AB791" s="115"/>
      <c r="AC791" s="102"/>
      <c r="AD791" s="4"/>
      <c r="AE791" s="103"/>
      <c r="AF791" s="104"/>
      <c r="AG791" s="105"/>
      <c r="AH791" s="106"/>
      <c r="AI791" s="109"/>
      <c r="AJ791" s="111"/>
      <c r="AK791" s="338"/>
      <c r="AL791" s="339"/>
      <c r="AM791" s="340"/>
      <c r="AN791" s="101"/>
      <c r="AO791" s="445"/>
      <c r="AP791" s="101"/>
      <c r="AQ791" s="115"/>
      <c r="AR791" s="341"/>
      <c r="AS791" s="115"/>
      <c r="AT791" s="341"/>
      <c r="AU791" s="115"/>
      <c r="AV791" s="341"/>
      <c r="AW791" s="115"/>
      <c r="AX791" s="341"/>
      <c r="AY791" s="119"/>
      <c r="CC791" s="119"/>
    </row>
    <row r="792" ht="21.0" customHeight="1">
      <c r="A792" s="119"/>
      <c r="B792" s="90"/>
      <c r="C792" s="119"/>
      <c r="D792" s="332"/>
      <c r="E792" s="90"/>
      <c r="F792" s="92"/>
      <c r="G792" s="92"/>
      <c r="H792" s="119"/>
      <c r="I792" s="119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119"/>
      <c r="U792" s="119"/>
      <c r="V792" s="119"/>
      <c r="W792" s="119"/>
      <c r="X792" s="119"/>
      <c r="Y792" s="23"/>
      <c r="Z792" s="119"/>
      <c r="AA792" s="337"/>
      <c r="AB792" s="115"/>
      <c r="AC792" s="102"/>
      <c r="AD792" s="4"/>
      <c r="AE792" s="103"/>
      <c r="AF792" s="104"/>
      <c r="AG792" s="105"/>
      <c r="AH792" s="106"/>
      <c r="AI792" s="109"/>
      <c r="AJ792" s="111"/>
      <c r="AK792" s="338"/>
      <c r="AL792" s="339"/>
      <c r="AM792" s="340"/>
      <c r="AN792" s="101"/>
      <c r="AO792" s="445"/>
      <c r="AP792" s="101"/>
      <c r="AQ792" s="115"/>
      <c r="AR792" s="341"/>
      <c r="AS792" s="115"/>
      <c r="AT792" s="341"/>
      <c r="AU792" s="115"/>
      <c r="AV792" s="341"/>
      <c r="AW792" s="115"/>
      <c r="AX792" s="341"/>
      <c r="AY792" s="119"/>
      <c r="CC792" s="119"/>
    </row>
    <row r="793" ht="21.0" customHeight="1">
      <c r="A793" s="119"/>
      <c r="B793" s="90"/>
      <c r="C793" s="119"/>
      <c r="D793" s="332"/>
      <c r="E793" s="90"/>
      <c r="F793" s="92"/>
      <c r="G793" s="92"/>
      <c r="H793" s="119"/>
      <c r="I793" s="119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119"/>
      <c r="U793" s="119"/>
      <c r="V793" s="119"/>
      <c r="W793" s="119"/>
      <c r="X793" s="119"/>
      <c r="Y793" s="23"/>
      <c r="Z793" s="119"/>
      <c r="AA793" s="337"/>
      <c r="AB793" s="115"/>
      <c r="AC793" s="102"/>
      <c r="AD793" s="4"/>
      <c r="AE793" s="103"/>
      <c r="AF793" s="104"/>
      <c r="AG793" s="105"/>
      <c r="AH793" s="106"/>
      <c r="AI793" s="109"/>
      <c r="AJ793" s="111"/>
      <c r="AK793" s="338"/>
      <c r="AL793" s="339"/>
      <c r="AM793" s="340"/>
      <c r="AN793" s="101"/>
      <c r="AO793" s="445"/>
      <c r="AP793" s="101"/>
      <c r="AQ793" s="115"/>
      <c r="AR793" s="341"/>
      <c r="AS793" s="115"/>
      <c r="AT793" s="341"/>
      <c r="AU793" s="115"/>
      <c r="AV793" s="341"/>
      <c r="AW793" s="115"/>
      <c r="AX793" s="341"/>
      <c r="AY793" s="119"/>
      <c r="CC793" s="119"/>
    </row>
    <row r="794" ht="21.0" customHeight="1">
      <c r="A794" s="119"/>
      <c r="B794" s="90"/>
      <c r="C794" s="119"/>
      <c r="D794" s="332"/>
      <c r="E794" s="90"/>
      <c r="F794" s="92"/>
      <c r="G794" s="92"/>
      <c r="H794" s="119"/>
      <c r="I794" s="119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119"/>
      <c r="U794" s="119"/>
      <c r="V794" s="119"/>
      <c r="W794" s="119"/>
      <c r="X794" s="119"/>
      <c r="Y794" s="23"/>
      <c r="Z794" s="119"/>
      <c r="AA794" s="337"/>
      <c r="AB794" s="115"/>
      <c r="AC794" s="102"/>
      <c r="AD794" s="4"/>
      <c r="AE794" s="103"/>
      <c r="AF794" s="104"/>
      <c r="AG794" s="105"/>
      <c r="AH794" s="106"/>
      <c r="AI794" s="109"/>
      <c r="AJ794" s="111"/>
      <c r="AK794" s="338"/>
      <c r="AL794" s="339"/>
      <c r="AM794" s="340"/>
      <c r="AN794" s="101"/>
      <c r="AO794" s="445"/>
      <c r="AP794" s="101"/>
      <c r="AQ794" s="115"/>
      <c r="AR794" s="341"/>
      <c r="AS794" s="115"/>
      <c r="AT794" s="341"/>
      <c r="AU794" s="115"/>
      <c r="AV794" s="341"/>
      <c r="AW794" s="115"/>
      <c r="AX794" s="341"/>
      <c r="AY794" s="119"/>
      <c r="CC794" s="119"/>
    </row>
    <row r="795" ht="21.0" customHeight="1">
      <c r="A795" s="119"/>
      <c r="B795" s="90"/>
      <c r="C795" s="119"/>
      <c r="D795" s="332"/>
      <c r="E795" s="90"/>
      <c r="F795" s="92"/>
      <c r="G795" s="92"/>
      <c r="H795" s="119"/>
      <c r="I795" s="119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119"/>
      <c r="U795" s="119"/>
      <c r="V795" s="119"/>
      <c r="W795" s="119"/>
      <c r="X795" s="119"/>
      <c r="Y795" s="23"/>
      <c r="Z795" s="119"/>
      <c r="AA795" s="337"/>
      <c r="AB795" s="115"/>
      <c r="AC795" s="102"/>
      <c r="AD795" s="4"/>
      <c r="AE795" s="103"/>
      <c r="AF795" s="104"/>
      <c r="AG795" s="105"/>
      <c r="AH795" s="106"/>
      <c r="AI795" s="109"/>
      <c r="AJ795" s="111"/>
      <c r="AK795" s="338"/>
      <c r="AL795" s="339"/>
      <c r="AM795" s="340"/>
      <c r="AN795" s="101"/>
      <c r="AO795" s="445"/>
      <c r="AP795" s="101"/>
      <c r="AQ795" s="115"/>
      <c r="AR795" s="341"/>
      <c r="AS795" s="115"/>
      <c r="AT795" s="341"/>
      <c r="AU795" s="115"/>
      <c r="AV795" s="341"/>
      <c r="AW795" s="115"/>
      <c r="AX795" s="341"/>
      <c r="AY795" s="119"/>
      <c r="CC795" s="119"/>
    </row>
    <row r="796" ht="21.0" customHeight="1">
      <c r="A796" s="119"/>
      <c r="B796" s="90"/>
      <c r="C796" s="119"/>
      <c r="D796" s="332"/>
      <c r="E796" s="90"/>
      <c r="F796" s="92"/>
      <c r="G796" s="92"/>
      <c r="H796" s="119"/>
      <c r="I796" s="119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119"/>
      <c r="U796" s="119"/>
      <c r="V796" s="119"/>
      <c r="W796" s="119"/>
      <c r="X796" s="119"/>
      <c r="Y796" s="23"/>
      <c r="Z796" s="119"/>
      <c r="AA796" s="337"/>
      <c r="AB796" s="115"/>
      <c r="AC796" s="102"/>
      <c r="AD796" s="4"/>
      <c r="AE796" s="103"/>
      <c r="AF796" s="104"/>
      <c r="AG796" s="105"/>
      <c r="AH796" s="106"/>
      <c r="AI796" s="109"/>
      <c r="AJ796" s="111"/>
      <c r="AK796" s="338"/>
      <c r="AL796" s="339"/>
      <c r="AM796" s="340"/>
      <c r="AN796" s="101"/>
      <c r="AO796" s="445"/>
      <c r="AP796" s="101"/>
      <c r="AQ796" s="115"/>
      <c r="AR796" s="341"/>
      <c r="AS796" s="115"/>
      <c r="AT796" s="341"/>
      <c r="AU796" s="115"/>
      <c r="AV796" s="341"/>
      <c r="AW796" s="115"/>
      <c r="AX796" s="341"/>
      <c r="AY796" s="119"/>
      <c r="CC796" s="119"/>
    </row>
    <row r="797" ht="21.0" customHeight="1">
      <c r="A797" s="119"/>
      <c r="B797" s="90"/>
      <c r="C797" s="119"/>
      <c r="D797" s="332"/>
      <c r="E797" s="90"/>
      <c r="F797" s="92"/>
      <c r="G797" s="92"/>
      <c r="H797" s="119"/>
      <c r="I797" s="119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119"/>
      <c r="U797" s="119"/>
      <c r="V797" s="119"/>
      <c r="W797" s="119"/>
      <c r="X797" s="119"/>
      <c r="Y797" s="23"/>
      <c r="Z797" s="119"/>
      <c r="AA797" s="337"/>
      <c r="AB797" s="115"/>
      <c r="AC797" s="102"/>
      <c r="AD797" s="4"/>
      <c r="AE797" s="103"/>
      <c r="AF797" s="104"/>
      <c r="AG797" s="105"/>
      <c r="AH797" s="106"/>
      <c r="AI797" s="109"/>
      <c r="AJ797" s="111"/>
      <c r="AK797" s="338"/>
      <c r="AL797" s="339"/>
      <c r="AM797" s="340"/>
      <c r="AN797" s="101"/>
      <c r="AO797" s="445"/>
      <c r="AP797" s="101"/>
      <c r="AQ797" s="115"/>
      <c r="AR797" s="341"/>
      <c r="AS797" s="115"/>
      <c r="AT797" s="341"/>
      <c r="AU797" s="115"/>
      <c r="AV797" s="341"/>
      <c r="AW797" s="115"/>
      <c r="AX797" s="341"/>
      <c r="AY797" s="119"/>
      <c r="CC797" s="119"/>
    </row>
    <row r="798" ht="21.0" customHeight="1">
      <c r="A798" s="119"/>
      <c r="B798" s="90"/>
      <c r="C798" s="119"/>
      <c r="D798" s="332"/>
      <c r="E798" s="90"/>
      <c r="F798" s="92"/>
      <c r="G798" s="92"/>
      <c r="H798" s="119"/>
      <c r="I798" s="119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119"/>
      <c r="U798" s="119"/>
      <c r="V798" s="119"/>
      <c r="W798" s="119"/>
      <c r="X798" s="119"/>
      <c r="Y798" s="23"/>
      <c r="Z798" s="119"/>
      <c r="AA798" s="337"/>
      <c r="AB798" s="115"/>
      <c r="AC798" s="102"/>
      <c r="AD798" s="4"/>
      <c r="AE798" s="103"/>
      <c r="AF798" s="104"/>
      <c r="AG798" s="105"/>
      <c r="AH798" s="106"/>
      <c r="AI798" s="109"/>
      <c r="AJ798" s="111"/>
      <c r="AK798" s="338"/>
      <c r="AL798" s="339"/>
      <c r="AM798" s="340"/>
      <c r="AN798" s="101"/>
      <c r="AO798" s="445"/>
      <c r="AP798" s="101"/>
      <c r="AQ798" s="115"/>
      <c r="AR798" s="341"/>
      <c r="AS798" s="115"/>
      <c r="AT798" s="341"/>
      <c r="AU798" s="115"/>
      <c r="AV798" s="341"/>
      <c r="AW798" s="115"/>
      <c r="AX798" s="341"/>
      <c r="AY798" s="119"/>
      <c r="CC798" s="119"/>
    </row>
    <row r="799" ht="21.0" customHeight="1">
      <c r="A799" s="119"/>
      <c r="B799" s="90"/>
      <c r="C799" s="119"/>
      <c r="D799" s="332"/>
      <c r="E799" s="90"/>
      <c r="F799" s="92"/>
      <c r="G799" s="92"/>
      <c r="H799" s="119"/>
      <c r="I799" s="119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119"/>
      <c r="U799" s="119"/>
      <c r="V799" s="119"/>
      <c r="W799" s="119"/>
      <c r="X799" s="119"/>
      <c r="Y799" s="23"/>
      <c r="Z799" s="119"/>
      <c r="AA799" s="337"/>
      <c r="AB799" s="115"/>
      <c r="AC799" s="102"/>
      <c r="AD799" s="4"/>
      <c r="AE799" s="103"/>
      <c r="AF799" s="104"/>
      <c r="AG799" s="105"/>
      <c r="AH799" s="106"/>
      <c r="AI799" s="109"/>
      <c r="AJ799" s="111"/>
      <c r="AK799" s="338"/>
      <c r="AL799" s="339"/>
      <c r="AM799" s="340"/>
      <c r="AN799" s="101"/>
      <c r="AO799" s="445"/>
      <c r="AP799" s="101"/>
      <c r="AQ799" s="115"/>
      <c r="AR799" s="341"/>
      <c r="AS799" s="115"/>
      <c r="AT799" s="341"/>
      <c r="AU799" s="115"/>
      <c r="AV799" s="341"/>
      <c r="AW799" s="115"/>
      <c r="AX799" s="341"/>
      <c r="AY799" s="119"/>
      <c r="CC799" s="119"/>
    </row>
    <row r="800" ht="21.0" customHeight="1">
      <c r="A800" s="119"/>
      <c r="B800" s="90"/>
      <c r="C800" s="119"/>
      <c r="D800" s="332"/>
      <c r="E800" s="90"/>
      <c r="F800" s="92"/>
      <c r="G800" s="92"/>
      <c r="H800" s="119"/>
      <c r="I800" s="119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119"/>
      <c r="U800" s="119"/>
      <c r="V800" s="119"/>
      <c r="W800" s="119"/>
      <c r="X800" s="119"/>
      <c r="Y800" s="23"/>
      <c r="Z800" s="119"/>
      <c r="AA800" s="337"/>
      <c r="AB800" s="115"/>
      <c r="AC800" s="102"/>
      <c r="AD800" s="4"/>
      <c r="AE800" s="103"/>
      <c r="AF800" s="104"/>
      <c r="AG800" s="105"/>
      <c r="AH800" s="106"/>
      <c r="AI800" s="109"/>
      <c r="AJ800" s="111"/>
      <c r="AK800" s="338"/>
      <c r="AL800" s="339"/>
      <c r="AM800" s="340"/>
      <c r="AN800" s="101"/>
      <c r="AO800" s="445"/>
      <c r="AP800" s="101"/>
      <c r="AQ800" s="115"/>
      <c r="AR800" s="341"/>
      <c r="AS800" s="115"/>
      <c r="AT800" s="341"/>
      <c r="AU800" s="115"/>
      <c r="AV800" s="341"/>
      <c r="AW800" s="115"/>
      <c r="AX800" s="341"/>
      <c r="AY800" s="119"/>
      <c r="CC800" s="119"/>
    </row>
    <row r="801" ht="21.0" customHeight="1">
      <c r="A801" s="119"/>
      <c r="B801" s="90"/>
      <c r="C801" s="119"/>
      <c r="D801" s="332"/>
      <c r="E801" s="90"/>
      <c r="F801" s="92"/>
      <c r="G801" s="92"/>
      <c r="H801" s="119"/>
      <c r="I801" s="119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119"/>
      <c r="U801" s="119"/>
      <c r="V801" s="119"/>
      <c r="W801" s="119"/>
      <c r="X801" s="119"/>
      <c r="Y801" s="23"/>
      <c r="Z801" s="119"/>
      <c r="AA801" s="337"/>
      <c r="AB801" s="115"/>
      <c r="AC801" s="102"/>
      <c r="AD801" s="4"/>
      <c r="AE801" s="103"/>
      <c r="AF801" s="104"/>
      <c r="AG801" s="105"/>
      <c r="AH801" s="106"/>
      <c r="AI801" s="109"/>
      <c r="AJ801" s="111"/>
      <c r="AK801" s="338"/>
      <c r="AL801" s="339"/>
      <c r="AM801" s="340"/>
      <c r="AN801" s="101"/>
      <c r="AO801" s="445"/>
      <c r="AP801" s="101"/>
      <c r="AQ801" s="115"/>
      <c r="AR801" s="341"/>
      <c r="AS801" s="115"/>
      <c r="AT801" s="341"/>
      <c r="AU801" s="115"/>
      <c r="AV801" s="341"/>
      <c r="AW801" s="115"/>
      <c r="AX801" s="341"/>
      <c r="AY801" s="119"/>
      <c r="CC801" s="119"/>
    </row>
    <row r="802" ht="21.0" customHeight="1">
      <c r="A802" s="119"/>
      <c r="B802" s="90"/>
      <c r="C802" s="119"/>
      <c r="D802" s="332"/>
      <c r="E802" s="90"/>
      <c r="F802" s="92"/>
      <c r="G802" s="92"/>
      <c r="H802" s="119"/>
      <c r="I802" s="119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119"/>
      <c r="U802" s="119"/>
      <c r="V802" s="119"/>
      <c r="W802" s="119"/>
      <c r="X802" s="119"/>
      <c r="Y802" s="23"/>
      <c r="Z802" s="119"/>
      <c r="AA802" s="337"/>
      <c r="AB802" s="115"/>
      <c r="AC802" s="102"/>
      <c r="AD802" s="4"/>
      <c r="AE802" s="103"/>
      <c r="AF802" s="104"/>
      <c r="AG802" s="105"/>
      <c r="AH802" s="106"/>
      <c r="AI802" s="109"/>
      <c r="AJ802" s="111"/>
      <c r="AK802" s="338"/>
      <c r="AL802" s="339"/>
      <c r="AM802" s="340"/>
      <c r="AN802" s="101"/>
      <c r="AO802" s="445"/>
      <c r="AP802" s="101"/>
      <c r="AQ802" s="115"/>
      <c r="AR802" s="341"/>
      <c r="AS802" s="115"/>
      <c r="AT802" s="341"/>
      <c r="AU802" s="115"/>
      <c r="AV802" s="341"/>
      <c r="AW802" s="115"/>
      <c r="AX802" s="341"/>
      <c r="AY802" s="119"/>
      <c r="CC802" s="119"/>
    </row>
    <row r="803" ht="21.0" customHeight="1">
      <c r="A803" s="119"/>
      <c r="B803" s="90"/>
      <c r="C803" s="119"/>
      <c r="D803" s="332"/>
      <c r="E803" s="90"/>
      <c r="F803" s="92"/>
      <c r="G803" s="92"/>
      <c r="H803" s="119"/>
      <c r="I803" s="119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119"/>
      <c r="U803" s="119"/>
      <c r="V803" s="119"/>
      <c r="W803" s="119"/>
      <c r="X803" s="119"/>
      <c r="Y803" s="23"/>
      <c r="Z803" s="119"/>
      <c r="AA803" s="337"/>
      <c r="AB803" s="115"/>
      <c r="AC803" s="102"/>
      <c r="AD803" s="4"/>
      <c r="AE803" s="103"/>
      <c r="AF803" s="104"/>
      <c r="AG803" s="105"/>
      <c r="AH803" s="106"/>
      <c r="AI803" s="109"/>
      <c r="AJ803" s="111"/>
      <c r="AK803" s="338"/>
      <c r="AL803" s="339"/>
      <c r="AM803" s="340"/>
      <c r="AN803" s="101"/>
      <c r="AO803" s="445"/>
      <c r="AP803" s="101"/>
      <c r="AQ803" s="115"/>
      <c r="AR803" s="341"/>
      <c r="AS803" s="115"/>
      <c r="AT803" s="341"/>
      <c r="AU803" s="115"/>
      <c r="AV803" s="341"/>
      <c r="AW803" s="115"/>
      <c r="AX803" s="341"/>
      <c r="AY803" s="119"/>
      <c r="CC803" s="119"/>
    </row>
    <row r="804" ht="21.0" customHeight="1">
      <c r="A804" s="119"/>
      <c r="B804" s="90"/>
      <c r="C804" s="119"/>
      <c r="D804" s="332"/>
      <c r="E804" s="90"/>
      <c r="F804" s="92"/>
      <c r="G804" s="92"/>
      <c r="H804" s="119"/>
      <c r="I804" s="119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119"/>
      <c r="U804" s="119"/>
      <c r="V804" s="119"/>
      <c r="W804" s="119"/>
      <c r="X804" s="119"/>
      <c r="Y804" s="23"/>
      <c r="Z804" s="119"/>
      <c r="AA804" s="337"/>
      <c r="AB804" s="115"/>
      <c r="AC804" s="102"/>
      <c r="AD804" s="4"/>
      <c r="AE804" s="103"/>
      <c r="AF804" s="104"/>
      <c r="AG804" s="105"/>
      <c r="AH804" s="106"/>
      <c r="AI804" s="109"/>
      <c r="AJ804" s="111"/>
      <c r="AK804" s="338"/>
      <c r="AL804" s="339"/>
      <c r="AM804" s="340"/>
      <c r="AN804" s="101"/>
      <c r="AO804" s="445"/>
      <c r="AP804" s="101"/>
      <c r="AQ804" s="115"/>
      <c r="AR804" s="341"/>
      <c r="AS804" s="115"/>
      <c r="AT804" s="341"/>
      <c r="AU804" s="115"/>
      <c r="AV804" s="341"/>
      <c r="AW804" s="115"/>
      <c r="AX804" s="341"/>
      <c r="AY804" s="119"/>
      <c r="CC804" s="119"/>
    </row>
    <row r="805" ht="21.0" customHeight="1">
      <c r="A805" s="119"/>
      <c r="B805" s="90"/>
      <c r="C805" s="119"/>
      <c r="D805" s="332"/>
      <c r="E805" s="90"/>
      <c r="F805" s="92"/>
      <c r="G805" s="92"/>
      <c r="H805" s="119"/>
      <c r="I805" s="119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119"/>
      <c r="U805" s="119"/>
      <c r="V805" s="119"/>
      <c r="W805" s="119"/>
      <c r="X805" s="119"/>
      <c r="Y805" s="23"/>
      <c r="Z805" s="119"/>
      <c r="AA805" s="337"/>
      <c r="AB805" s="115"/>
      <c r="AC805" s="102"/>
      <c r="AD805" s="4"/>
      <c r="AE805" s="103"/>
      <c r="AF805" s="104"/>
      <c r="AG805" s="105"/>
      <c r="AH805" s="106"/>
      <c r="AI805" s="109"/>
      <c r="AJ805" s="111"/>
      <c r="AK805" s="338"/>
      <c r="AL805" s="339"/>
      <c r="AM805" s="340"/>
      <c r="AN805" s="101"/>
      <c r="AO805" s="445"/>
      <c r="AP805" s="101"/>
      <c r="AQ805" s="115"/>
      <c r="AR805" s="341"/>
      <c r="AS805" s="115"/>
      <c r="AT805" s="341"/>
      <c r="AU805" s="115"/>
      <c r="AV805" s="341"/>
      <c r="AW805" s="115"/>
      <c r="AX805" s="341"/>
      <c r="AY805" s="119"/>
      <c r="CC805" s="119"/>
    </row>
    <row r="806" ht="21.0" customHeight="1">
      <c r="A806" s="119"/>
      <c r="B806" s="90"/>
      <c r="C806" s="119"/>
      <c r="D806" s="332"/>
      <c r="E806" s="90"/>
      <c r="F806" s="92"/>
      <c r="G806" s="92"/>
      <c r="H806" s="119"/>
      <c r="I806" s="119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119"/>
      <c r="U806" s="119"/>
      <c r="V806" s="119"/>
      <c r="W806" s="119"/>
      <c r="X806" s="119"/>
      <c r="Y806" s="23"/>
      <c r="Z806" s="119"/>
      <c r="AA806" s="337"/>
      <c r="AB806" s="115"/>
      <c r="AC806" s="102"/>
      <c r="AD806" s="4"/>
      <c r="AE806" s="103"/>
      <c r="AF806" s="104"/>
      <c r="AG806" s="105"/>
      <c r="AH806" s="106"/>
      <c r="AI806" s="109"/>
      <c r="AJ806" s="111"/>
      <c r="AK806" s="338"/>
      <c r="AL806" s="339"/>
      <c r="AM806" s="340"/>
      <c r="AN806" s="101"/>
      <c r="AO806" s="445"/>
      <c r="AP806" s="101"/>
      <c r="AQ806" s="115"/>
      <c r="AR806" s="341"/>
      <c r="AS806" s="115"/>
      <c r="AT806" s="341"/>
      <c r="AU806" s="115"/>
      <c r="AV806" s="341"/>
      <c r="AW806" s="115"/>
      <c r="AX806" s="341"/>
      <c r="AY806" s="119"/>
      <c r="CC806" s="119"/>
    </row>
    <row r="807" ht="21.0" customHeight="1">
      <c r="A807" s="119"/>
      <c r="B807" s="90"/>
      <c r="C807" s="119"/>
      <c r="D807" s="332"/>
      <c r="E807" s="90"/>
      <c r="F807" s="92"/>
      <c r="G807" s="92"/>
      <c r="H807" s="119"/>
      <c r="I807" s="119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119"/>
      <c r="U807" s="119"/>
      <c r="V807" s="119"/>
      <c r="W807" s="119"/>
      <c r="X807" s="119"/>
      <c r="Y807" s="23"/>
      <c r="Z807" s="119"/>
      <c r="AA807" s="337"/>
      <c r="AB807" s="115"/>
      <c r="AC807" s="102"/>
      <c r="AD807" s="4"/>
      <c r="AE807" s="103"/>
      <c r="AF807" s="104"/>
      <c r="AG807" s="105"/>
      <c r="AH807" s="106"/>
      <c r="AI807" s="109"/>
      <c r="AJ807" s="111"/>
      <c r="AK807" s="338"/>
      <c r="AL807" s="339"/>
      <c r="AM807" s="340"/>
      <c r="AN807" s="101"/>
      <c r="AO807" s="445"/>
      <c r="AP807" s="101"/>
      <c r="AQ807" s="115"/>
      <c r="AR807" s="341"/>
      <c r="AS807" s="115"/>
      <c r="AT807" s="341"/>
      <c r="AU807" s="115"/>
      <c r="AV807" s="341"/>
      <c r="AW807" s="115"/>
      <c r="AX807" s="341"/>
      <c r="AY807" s="119"/>
      <c r="CC807" s="119"/>
    </row>
    <row r="808" ht="21.0" customHeight="1">
      <c r="A808" s="119"/>
      <c r="B808" s="90"/>
      <c r="C808" s="119"/>
      <c r="D808" s="332"/>
      <c r="E808" s="90"/>
      <c r="F808" s="92"/>
      <c r="G808" s="92"/>
      <c r="H808" s="119"/>
      <c r="I808" s="119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119"/>
      <c r="U808" s="119"/>
      <c r="V808" s="119"/>
      <c r="W808" s="119"/>
      <c r="X808" s="119"/>
      <c r="Y808" s="23"/>
      <c r="Z808" s="119"/>
      <c r="AA808" s="337"/>
      <c r="AB808" s="115"/>
      <c r="AC808" s="102"/>
      <c r="AD808" s="4"/>
      <c r="AE808" s="103"/>
      <c r="AF808" s="104"/>
      <c r="AG808" s="105"/>
      <c r="AH808" s="106"/>
      <c r="AI808" s="109"/>
      <c r="AJ808" s="111"/>
      <c r="AK808" s="338"/>
      <c r="AL808" s="339"/>
      <c r="AM808" s="340"/>
      <c r="AN808" s="101"/>
      <c r="AO808" s="445"/>
      <c r="AP808" s="101"/>
      <c r="AQ808" s="115"/>
      <c r="AR808" s="341"/>
      <c r="AS808" s="115"/>
      <c r="AT808" s="341"/>
      <c r="AU808" s="115"/>
      <c r="AV808" s="341"/>
      <c r="AW808" s="115"/>
      <c r="AX808" s="341"/>
      <c r="AY808" s="119"/>
      <c r="CC808" s="119"/>
    </row>
    <row r="809" ht="21.0" customHeight="1">
      <c r="A809" s="119"/>
      <c r="B809" s="90"/>
      <c r="C809" s="119"/>
      <c r="D809" s="332"/>
      <c r="E809" s="90"/>
      <c r="F809" s="92"/>
      <c r="G809" s="92"/>
      <c r="H809" s="119"/>
      <c r="I809" s="119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119"/>
      <c r="U809" s="119"/>
      <c r="V809" s="119"/>
      <c r="W809" s="119"/>
      <c r="X809" s="119"/>
      <c r="Y809" s="23"/>
      <c r="Z809" s="119"/>
      <c r="AA809" s="337"/>
      <c r="AB809" s="115"/>
      <c r="AC809" s="102"/>
      <c r="AD809" s="4"/>
      <c r="AE809" s="103"/>
      <c r="AF809" s="104"/>
      <c r="AG809" s="105"/>
      <c r="AH809" s="106"/>
      <c r="AI809" s="109"/>
      <c r="AJ809" s="111"/>
      <c r="AK809" s="338"/>
      <c r="AL809" s="339"/>
      <c r="AM809" s="340"/>
      <c r="AN809" s="101"/>
      <c r="AO809" s="445"/>
      <c r="AP809" s="101"/>
      <c r="AQ809" s="115"/>
      <c r="AR809" s="341"/>
      <c r="AS809" s="115"/>
      <c r="AT809" s="341"/>
      <c r="AU809" s="115"/>
      <c r="AV809" s="341"/>
      <c r="AW809" s="115"/>
      <c r="AX809" s="341"/>
      <c r="AY809" s="119"/>
      <c r="CC809" s="119"/>
    </row>
    <row r="810" ht="21.0" customHeight="1">
      <c r="A810" s="119"/>
      <c r="B810" s="90"/>
      <c r="C810" s="119"/>
      <c r="D810" s="332"/>
      <c r="E810" s="90"/>
      <c r="F810" s="92"/>
      <c r="G810" s="92"/>
      <c r="H810" s="119"/>
      <c r="I810" s="119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119"/>
      <c r="U810" s="119"/>
      <c r="V810" s="119"/>
      <c r="W810" s="119"/>
      <c r="X810" s="119"/>
      <c r="Y810" s="23"/>
      <c r="Z810" s="119"/>
      <c r="AA810" s="337"/>
      <c r="AB810" s="115"/>
      <c r="AC810" s="102"/>
      <c r="AD810" s="4"/>
      <c r="AE810" s="103"/>
      <c r="AF810" s="104"/>
      <c r="AG810" s="105"/>
      <c r="AH810" s="106"/>
      <c r="AI810" s="109"/>
      <c r="AJ810" s="111"/>
      <c r="AK810" s="338"/>
      <c r="AL810" s="339"/>
      <c r="AM810" s="340"/>
      <c r="AN810" s="101"/>
      <c r="AO810" s="445"/>
      <c r="AP810" s="101"/>
      <c r="AQ810" s="115"/>
      <c r="AR810" s="341"/>
      <c r="AS810" s="115"/>
      <c r="AT810" s="341"/>
      <c r="AU810" s="115"/>
      <c r="AV810" s="341"/>
      <c r="AW810" s="115"/>
      <c r="AX810" s="341"/>
      <c r="AY810" s="119"/>
      <c r="CC810" s="119"/>
    </row>
    <row r="811" ht="21.0" customHeight="1">
      <c r="A811" s="119"/>
      <c r="B811" s="90"/>
      <c r="C811" s="119"/>
      <c r="D811" s="332"/>
      <c r="E811" s="90"/>
      <c r="F811" s="92"/>
      <c r="G811" s="92"/>
      <c r="H811" s="119"/>
      <c r="I811" s="119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119"/>
      <c r="U811" s="119"/>
      <c r="V811" s="119"/>
      <c r="W811" s="119"/>
      <c r="X811" s="119"/>
      <c r="Y811" s="23"/>
      <c r="Z811" s="119"/>
      <c r="AA811" s="337"/>
      <c r="AB811" s="115"/>
      <c r="AC811" s="102"/>
      <c r="AD811" s="4"/>
      <c r="AE811" s="103"/>
      <c r="AF811" s="104"/>
      <c r="AG811" s="105"/>
      <c r="AH811" s="106"/>
      <c r="AI811" s="109"/>
      <c r="AJ811" s="111"/>
      <c r="AK811" s="338"/>
      <c r="AL811" s="339"/>
      <c r="AM811" s="340"/>
      <c r="AN811" s="101"/>
      <c r="AO811" s="445"/>
      <c r="AP811" s="101"/>
      <c r="AQ811" s="115"/>
      <c r="AR811" s="341"/>
      <c r="AS811" s="115"/>
      <c r="AT811" s="341"/>
      <c r="AU811" s="115"/>
      <c r="AV811" s="341"/>
      <c r="AW811" s="115"/>
      <c r="AX811" s="341"/>
      <c r="AY811" s="119"/>
      <c r="CC811" s="119"/>
    </row>
    <row r="812" ht="21.0" customHeight="1">
      <c r="A812" s="119"/>
      <c r="B812" s="90"/>
      <c r="C812" s="119"/>
      <c r="D812" s="332"/>
      <c r="E812" s="90"/>
      <c r="F812" s="92"/>
      <c r="G812" s="92"/>
      <c r="H812" s="119"/>
      <c r="I812" s="119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119"/>
      <c r="U812" s="119"/>
      <c r="V812" s="119"/>
      <c r="W812" s="119"/>
      <c r="X812" s="119"/>
      <c r="Y812" s="23"/>
      <c r="Z812" s="119"/>
      <c r="AA812" s="337"/>
      <c r="AB812" s="115"/>
      <c r="AC812" s="102"/>
      <c r="AD812" s="4"/>
      <c r="AE812" s="103"/>
      <c r="AF812" s="104"/>
      <c r="AG812" s="105"/>
      <c r="AH812" s="106"/>
      <c r="AI812" s="109"/>
      <c r="AJ812" s="111"/>
      <c r="AK812" s="338"/>
      <c r="AL812" s="339"/>
      <c r="AM812" s="340"/>
      <c r="AN812" s="101"/>
      <c r="AO812" s="445"/>
      <c r="AP812" s="101"/>
      <c r="AQ812" s="115"/>
      <c r="AR812" s="341"/>
      <c r="AS812" s="115"/>
      <c r="AT812" s="341"/>
      <c r="AU812" s="115"/>
      <c r="AV812" s="341"/>
      <c r="AW812" s="115"/>
      <c r="AX812" s="341"/>
      <c r="AY812" s="119"/>
      <c r="CC812" s="119"/>
    </row>
    <row r="813" ht="21.0" customHeight="1">
      <c r="A813" s="119"/>
      <c r="B813" s="90"/>
      <c r="C813" s="119"/>
      <c r="D813" s="332"/>
      <c r="E813" s="90"/>
      <c r="F813" s="92"/>
      <c r="G813" s="92"/>
      <c r="H813" s="119"/>
      <c r="I813" s="119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119"/>
      <c r="U813" s="119"/>
      <c r="V813" s="119"/>
      <c r="W813" s="119"/>
      <c r="X813" s="119"/>
      <c r="Y813" s="23"/>
      <c r="Z813" s="119"/>
      <c r="AA813" s="337"/>
      <c r="AB813" s="115"/>
      <c r="AC813" s="102"/>
      <c r="AD813" s="4"/>
      <c r="AE813" s="103"/>
      <c r="AF813" s="104"/>
      <c r="AG813" s="105"/>
      <c r="AH813" s="106"/>
      <c r="AI813" s="109"/>
      <c r="AJ813" s="111"/>
      <c r="AK813" s="338"/>
      <c r="AL813" s="339"/>
      <c r="AM813" s="340"/>
      <c r="AN813" s="101"/>
      <c r="AO813" s="445"/>
      <c r="AP813" s="101"/>
      <c r="AQ813" s="115"/>
      <c r="AR813" s="341"/>
      <c r="AS813" s="115"/>
      <c r="AT813" s="341"/>
      <c r="AU813" s="115"/>
      <c r="AV813" s="341"/>
      <c r="AW813" s="115"/>
      <c r="AX813" s="341"/>
      <c r="AY813" s="119"/>
      <c r="CC813" s="119"/>
    </row>
    <row r="814" ht="21.0" customHeight="1">
      <c r="A814" s="119"/>
      <c r="B814" s="90"/>
      <c r="C814" s="119"/>
      <c r="D814" s="332"/>
      <c r="E814" s="90"/>
      <c r="F814" s="92"/>
      <c r="G814" s="92"/>
      <c r="H814" s="119"/>
      <c r="I814" s="119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119"/>
      <c r="U814" s="119"/>
      <c r="V814" s="119"/>
      <c r="W814" s="119"/>
      <c r="X814" s="119"/>
      <c r="Y814" s="23"/>
      <c r="Z814" s="119"/>
      <c r="AA814" s="337"/>
      <c r="AB814" s="115"/>
      <c r="AC814" s="102"/>
      <c r="AD814" s="4"/>
      <c r="AE814" s="103"/>
      <c r="AF814" s="104"/>
      <c r="AG814" s="105"/>
      <c r="AH814" s="106"/>
      <c r="AI814" s="109"/>
      <c r="AJ814" s="111"/>
      <c r="AK814" s="338"/>
      <c r="AL814" s="339"/>
      <c r="AM814" s="340"/>
      <c r="AN814" s="101"/>
      <c r="AO814" s="445"/>
      <c r="AP814" s="101"/>
      <c r="AQ814" s="115"/>
      <c r="AR814" s="341"/>
      <c r="AS814" s="115"/>
      <c r="AT814" s="341"/>
      <c r="AU814" s="115"/>
      <c r="AV814" s="341"/>
      <c r="AW814" s="115"/>
      <c r="AX814" s="341"/>
      <c r="AY814" s="119"/>
      <c r="CC814" s="119"/>
    </row>
    <row r="815" ht="21.0" customHeight="1">
      <c r="A815" s="119"/>
      <c r="B815" s="90"/>
      <c r="C815" s="119"/>
      <c r="D815" s="332"/>
      <c r="E815" s="90"/>
      <c r="F815" s="92"/>
      <c r="G815" s="92"/>
      <c r="H815" s="119"/>
      <c r="I815" s="119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119"/>
      <c r="U815" s="119"/>
      <c r="V815" s="119"/>
      <c r="W815" s="119"/>
      <c r="X815" s="119"/>
      <c r="Y815" s="23"/>
      <c r="Z815" s="119"/>
      <c r="AA815" s="337"/>
      <c r="AB815" s="115"/>
      <c r="AC815" s="102"/>
      <c r="AD815" s="4"/>
      <c r="AE815" s="103"/>
      <c r="AF815" s="104"/>
      <c r="AG815" s="105"/>
      <c r="AH815" s="106"/>
      <c r="AI815" s="109"/>
      <c r="AJ815" s="111"/>
      <c r="AK815" s="338"/>
      <c r="AL815" s="339"/>
      <c r="AM815" s="340"/>
      <c r="AN815" s="101"/>
      <c r="AO815" s="445"/>
      <c r="AP815" s="101"/>
      <c r="AQ815" s="115"/>
      <c r="AR815" s="341"/>
      <c r="AS815" s="115"/>
      <c r="AT815" s="341"/>
      <c r="AU815" s="115"/>
      <c r="AV815" s="341"/>
      <c r="AW815" s="115"/>
      <c r="AX815" s="341"/>
      <c r="AY815" s="119"/>
      <c r="CC815" s="119"/>
    </row>
    <row r="816" ht="21.0" customHeight="1">
      <c r="A816" s="119"/>
      <c r="B816" s="90"/>
      <c r="C816" s="119"/>
      <c r="D816" s="332"/>
      <c r="E816" s="90"/>
      <c r="F816" s="92"/>
      <c r="G816" s="92"/>
      <c r="H816" s="119"/>
      <c r="I816" s="119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119"/>
      <c r="U816" s="119"/>
      <c r="V816" s="119"/>
      <c r="W816" s="119"/>
      <c r="X816" s="119"/>
      <c r="Y816" s="23"/>
      <c r="Z816" s="119"/>
      <c r="AA816" s="337"/>
      <c r="AB816" s="115"/>
      <c r="AC816" s="102"/>
      <c r="AD816" s="4"/>
      <c r="AE816" s="103"/>
      <c r="AF816" s="104"/>
      <c r="AG816" s="105"/>
      <c r="AH816" s="106"/>
      <c r="AI816" s="109"/>
      <c r="AJ816" s="111"/>
      <c r="AK816" s="338"/>
      <c r="AL816" s="339"/>
      <c r="AM816" s="340"/>
      <c r="AN816" s="101"/>
      <c r="AO816" s="445"/>
      <c r="AP816" s="101"/>
      <c r="AQ816" s="115"/>
      <c r="AR816" s="341"/>
      <c r="AS816" s="115"/>
      <c r="AT816" s="341"/>
      <c r="AU816" s="115"/>
      <c r="AV816" s="341"/>
      <c r="AW816" s="115"/>
      <c r="AX816" s="341"/>
      <c r="AY816" s="119"/>
      <c r="CC816" s="119"/>
    </row>
    <row r="817" ht="21.0" customHeight="1">
      <c r="A817" s="119"/>
      <c r="B817" s="90"/>
      <c r="C817" s="119"/>
      <c r="D817" s="332"/>
      <c r="E817" s="90"/>
      <c r="F817" s="92"/>
      <c r="G817" s="92"/>
      <c r="H817" s="119"/>
      <c r="I817" s="119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119"/>
      <c r="U817" s="119"/>
      <c r="V817" s="119"/>
      <c r="W817" s="119"/>
      <c r="X817" s="119"/>
      <c r="Y817" s="23"/>
      <c r="Z817" s="119"/>
      <c r="AA817" s="337"/>
      <c r="AB817" s="115"/>
      <c r="AC817" s="102"/>
      <c r="AD817" s="4"/>
      <c r="AE817" s="103"/>
      <c r="AF817" s="104"/>
      <c r="AG817" s="105"/>
      <c r="AH817" s="106"/>
      <c r="AI817" s="109"/>
      <c r="AJ817" s="111"/>
      <c r="AK817" s="338"/>
      <c r="AL817" s="339"/>
      <c r="AM817" s="340"/>
      <c r="AN817" s="101"/>
      <c r="AO817" s="445"/>
      <c r="AP817" s="101"/>
      <c r="AQ817" s="115"/>
      <c r="AR817" s="341"/>
      <c r="AS817" s="115"/>
      <c r="AT817" s="341"/>
      <c r="AU817" s="115"/>
      <c r="AV817" s="341"/>
      <c r="AW817" s="115"/>
      <c r="AX817" s="341"/>
      <c r="AY817" s="119"/>
      <c r="CC817" s="119"/>
    </row>
    <row r="818" ht="21.0" customHeight="1">
      <c r="A818" s="119"/>
      <c r="B818" s="90"/>
      <c r="C818" s="119"/>
      <c r="D818" s="332"/>
      <c r="E818" s="90"/>
      <c r="F818" s="92"/>
      <c r="G818" s="92"/>
      <c r="H818" s="119"/>
      <c r="I818" s="119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119"/>
      <c r="U818" s="119"/>
      <c r="V818" s="119"/>
      <c r="W818" s="119"/>
      <c r="X818" s="119"/>
      <c r="Y818" s="23"/>
      <c r="Z818" s="119"/>
      <c r="AA818" s="337"/>
      <c r="AB818" s="115"/>
      <c r="AC818" s="102"/>
      <c r="AD818" s="4"/>
      <c r="AE818" s="103"/>
      <c r="AF818" s="104"/>
      <c r="AG818" s="105"/>
      <c r="AH818" s="106"/>
      <c r="AI818" s="109"/>
      <c r="AJ818" s="111"/>
      <c r="AK818" s="338"/>
      <c r="AL818" s="339"/>
      <c r="AM818" s="340"/>
      <c r="AN818" s="101"/>
      <c r="AO818" s="445"/>
      <c r="AP818" s="101"/>
      <c r="AQ818" s="115"/>
      <c r="AR818" s="341"/>
      <c r="AS818" s="115"/>
      <c r="AT818" s="341"/>
      <c r="AU818" s="115"/>
      <c r="AV818" s="341"/>
      <c r="AW818" s="115"/>
      <c r="AX818" s="341"/>
      <c r="AY818" s="119"/>
      <c r="CC818" s="119"/>
    </row>
    <row r="819" ht="21.0" customHeight="1">
      <c r="A819" s="119"/>
      <c r="B819" s="90"/>
      <c r="C819" s="119"/>
      <c r="D819" s="332"/>
      <c r="E819" s="90"/>
      <c r="F819" s="92"/>
      <c r="G819" s="92"/>
      <c r="H819" s="119"/>
      <c r="I819" s="119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119"/>
      <c r="U819" s="119"/>
      <c r="V819" s="119"/>
      <c r="W819" s="119"/>
      <c r="X819" s="119"/>
      <c r="Y819" s="23"/>
      <c r="Z819" s="119"/>
      <c r="AA819" s="337"/>
      <c r="AB819" s="115"/>
      <c r="AC819" s="102"/>
      <c r="AD819" s="4"/>
      <c r="AE819" s="103"/>
      <c r="AF819" s="104"/>
      <c r="AG819" s="105"/>
      <c r="AH819" s="106"/>
      <c r="AI819" s="109"/>
      <c r="AJ819" s="111"/>
      <c r="AK819" s="338"/>
      <c r="AL819" s="339"/>
      <c r="AM819" s="340"/>
      <c r="AN819" s="101"/>
      <c r="AO819" s="445"/>
      <c r="AP819" s="101"/>
      <c r="AQ819" s="115"/>
      <c r="AR819" s="341"/>
      <c r="AS819" s="115"/>
      <c r="AT819" s="341"/>
      <c r="AU819" s="115"/>
      <c r="AV819" s="341"/>
      <c r="AW819" s="115"/>
      <c r="AX819" s="341"/>
      <c r="AY819" s="119"/>
      <c r="CC819" s="119"/>
    </row>
    <row r="820" ht="21.0" customHeight="1">
      <c r="A820" s="119"/>
      <c r="B820" s="90"/>
      <c r="C820" s="119"/>
      <c r="D820" s="332"/>
      <c r="E820" s="90"/>
      <c r="F820" s="92"/>
      <c r="G820" s="92"/>
      <c r="H820" s="119"/>
      <c r="I820" s="119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119"/>
      <c r="U820" s="119"/>
      <c r="V820" s="119"/>
      <c r="W820" s="119"/>
      <c r="X820" s="119"/>
      <c r="Y820" s="23"/>
      <c r="Z820" s="119"/>
      <c r="AA820" s="337"/>
      <c r="AB820" s="115"/>
      <c r="AC820" s="102"/>
      <c r="AD820" s="4"/>
      <c r="AE820" s="103"/>
      <c r="AF820" s="104"/>
      <c r="AG820" s="105"/>
      <c r="AH820" s="106"/>
      <c r="AI820" s="109"/>
      <c r="AJ820" s="111"/>
      <c r="AK820" s="338"/>
      <c r="AL820" s="339"/>
      <c r="AM820" s="340"/>
      <c r="AN820" s="101"/>
      <c r="AO820" s="445"/>
      <c r="AP820" s="101"/>
      <c r="AQ820" s="115"/>
      <c r="AR820" s="341"/>
      <c r="AS820" s="115"/>
      <c r="AT820" s="341"/>
      <c r="AU820" s="115"/>
      <c r="AV820" s="341"/>
      <c r="AW820" s="115"/>
      <c r="AX820" s="341"/>
      <c r="AY820" s="119"/>
      <c r="CC820" s="119"/>
    </row>
    <row r="821" ht="21.0" customHeight="1">
      <c r="A821" s="119"/>
      <c r="B821" s="90"/>
      <c r="C821" s="119"/>
      <c r="D821" s="332"/>
      <c r="E821" s="90"/>
      <c r="F821" s="92"/>
      <c r="G821" s="92"/>
      <c r="H821" s="119"/>
      <c r="I821" s="119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119"/>
      <c r="U821" s="119"/>
      <c r="V821" s="119"/>
      <c r="W821" s="119"/>
      <c r="X821" s="119"/>
      <c r="Y821" s="23"/>
      <c r="Z821" s="119"/>
      <c r="AA821" s="337"/>
      <c r="AB821" s="115"/>
      <c r="AC821" s="102"/>
      <c r="AD821" s="4"/>
      <c r="AE821" s="103"/>
      <c r="AF821" s="104"/>
      <c r="AG821" s="105"/>
      <c r="AH821" s="106"/>
      <c r="AI821" s="109"/>
      <c r="AJ821" s="111"/>
      <c r="AK821" s="338"/>
      <c r="AL821" s="339"/>
      <c r="AM821" s="340"/>
      <c r="AN821" s="101"/>
      <c r="AO821" s="445"/>
      <c r="AP821" s="101"/>
      <c r="AQ821" s="115"/>
      <c r="AR821" s="341"/>
      <c r="AS821" s="115"/>
      <c r="AT821" s="341"/>
      <c r="AU821" s="115"/>
      <c r="AV821" s="341"/>
      <c r="AW821" s="115"/>
      <c r="AX821" s="341"/>
      <c r="AY821" s="119"/>
      <c r="CC821" s="119"/>
    </row>
    <row r="822" ht="21.0" customHeight="1">
      <c r="A822" s="119"/>
      <c r="B822" s="90"/>
      <c r="C822" s="119"/>
      <c r="D822" s="332"/>
      <c r="E822" s="90"/>
      <c r="F822" s="92"/>
      <c r="G822" s="92"/>
      <c r="H822" s="119"/>
      <c r="I822" s="119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119"/>
      <c r="U822" s="119"/>
      <c r="V822" s="119"/>
      <c r="W822" s="119"/>
      <c r="X822" s="119"/>
      <c r="Y822" s="23"/>
      <c r="Z822" s="119"/>
      <c r="AA822" s="337"/>
      <c r="AB822" s="115"/>
      <c r="AC822" s="102"/>
      <c r="AD822" s="4"/>
      <c r="AE822" s="103"/>
      <c r="AF822" s="104"/>
      <c r="AG822" s="105"/>
      <c r="AH822" s="106"/>
      <c r="AI822" s="109"/>
      <c r="AJ822" s="111"/>
      <c r="AK822" s="338"/>
      <c r="AL822" s="339"/>
      <c r="AM822" s="340"/>
      <c r="AN822" s="101"/>
      <c r="AO822" s="445"/>
      <c r="AP822" s="101"/>
      <c r="AQ822" s="115"/>
      <c r="AR822" s="341"/>
      <c r="AS822" s="115"/>
      <c r="AT822" s="341"/>
      <c r="AU822" s="115"/>
      <c r="AV822" s="341"/>
      <c r="AW822" s="115"/>
      <c r="AX822" s="341"/>
      <c r="AY822" s="119"/>
      <c r="CC822" s="119"/>
    </row>
    <row r="823" ht="21.0" customHeight="1">
      <c r="A823" s="119"/>
      <c r="B823" s="90"/>
      <c r="C823" s="119"/>
      <c r="D823" s="332"/>
      <c r="E823" s="90"/>
      <c r="F823" s="92"/>
      <c r="G823" s="92"/>
      <c r="H823" s="119"/>
      <c r="I823" s="119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119"/>
      <c r="U823" s="119"/>
      <c r="V823" s="119"/>
      <c r="W823" s="119"/>
      <c r="X823" s="119"/>
      <c r="Y823" s="23"/>
      <c r="Z823" s="119"/>
      <c r="AA823" s="337"/>
      <c r="AB823" s="115"/>
      <c r="AC823" s="102"/>
      <c r="AD823" s="4"/>
      <c r="AE823" s="103"/>
      <c r="AF823" s="104"/>
      <c r="AG823" s="105"/>
      <c r="AH823" s="106"/>
      <c r="AI823" s="109"/>
      <c r="AJ823" s="111"/>
      <c r="AK823" s="338"/>
      <c r="AL823" s="339"/>
      <c r="AM823" s="340"/>
      <c r="AN823" s="101"/>
      <c r="AO823" s="445"/>
      <c r="AP823" s="101"/>
      <c r="AQ823" s="115"/>
      <c r="AR823" s="341"/>
      <c r="AS823" s="115"/>
      <c r="AT823" s="341"/>
      <c r="AU823" s="115"/>
      <c r="AV823" s="341"/>
      <c r="AW823" s="115"/>
      <c r="AX823" s="341"/>
      <c r="AY823" s="119"/>
      <c r="CC823" s="119"/>
    </row>
    <row r="824" ht="21.0" customHeight="1">
      <c r="A824" s="119"/>
      <c r="B824" s="90"/>
      <c r="C824" s="119"/>
      <c r="D824" s="332"/>
      <c r="E824" s="90"/>
      <c r="F824" s="92"/>
      <c r="G824" s="92"/>
      <c r="H824" s="119"/>
      <c r="I824" s="119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119"/>
      <c r="U824" s="119"/>
      <c r="V824" s="119"/>
      <c r="W824" s="119"/>
      <c r="X824" s="119"/>
      <c r="Y824" s="23"/>
      <c r="Z824" s="119"/>
      <c r="AA824" s="337"/>
      <c r="AB824" s="115"/>
      <c r="AC824" s="102"/>
      <c r="AD824" s="4"/>
      <c r="AE824" s="103"/>
      <c r="AF824" s="104"/>
      <c r="AG824" s="105"/>
      <c r="AH824" s="106"/>
      <c r="AI824" s="109"/>
      <c r="AJ824" s="111"/>
      <c r="AK824" s="338"/>
      <c r="AL824" s="339"/>
      <c r="AM824" s="340"/>
      <c r="AN824" s="101"/>
      <c r="AO824" s="445"/>
      <c r="AP824" s="101"/>
      <c r="AQ824" s="115"/>
      <c r="AR824" s="341"/>
      <c r="AS824" s="115"/>
      <c r="AT824" s="341"/>
      <c r="AU824" s="115"/>
      <c r="AV824" s="341"/>
      <c r="AW824" s="115"/>
      <c r="AX824" s="341"/>
      <c r="AY824" s="119"/>
      <c r="CC824" s="119"/>
    </row>
    <row r="825" ht="21.0" customHeight="1">
      <c r="A825" s="119"/>
      <c r="B825" s="90"/>
      <c r="C825" s="119"/>
      <c r="D825" s="332"/>
      <c r="E825" s="90"/>
      <c r="F825" s="92"/>
      <c r="G825" s="92"/>
      <c r="H825" s="119"/>
      <c r="I825" s="119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119"/>
      <c r="U825" s="119"/>
      <c r="V825" s="119"/>
      <c r="W825" s="119"/>
      <c r="X825" s="119"/>
      <c r="Y825" s="23"/>
      <c r="Z825" s="119"/>
      <c r="AA825" s="337"/>
      <c r="AB825" s="115"/>
      <c r="AC825" s="102"/>
      <c r="AD825" s="4"/>
      <c r="AE825" s="103"/>
      <c r="AF825" s="104"/>
      <c r="AG825" s="105"/>
      <c r="AH825" s="106"/>
      <c r="AI825" s="109"/>
      <c r="AJ825" s="111"/>
      <c r="AK825" s="338"/>
      <c r="AL825" s="339"/>
      <c r="AM825" s="340"/>
      <c r="AN825" s="101"/>
      <c r="AO825" s="445"/>
      <c r="AP825" s="101"/>
      <c r="AQ825" s="115"/>
      <c r="AR825" s="341"/>
      <c r="AS825" s="115"/>
      <c r="AT825" s="341"/>
      <c r="AU825" s="115"/>
      <c r="AV825" s="341"/>
      <c r="AW825" s="115"/>
      <c r="AX825" s="341"/>
      <c r="AY825" s="119"/>
      <c r="CC825" s="119"/>
    </row>
    <row r="826" ht="21.0" customHeight="1">
      <c r="A826" s="119"/>
      <c r="B826" s="90"/>
      <c r="C826" s="119"/>
      <c r="D826" s="332"/>
      <c r="E826" s="90"/>
      <c r="F826" s="92"/>
      <c r="G826" s="92"/>
      <c r="H826" s="119"/>
      <c r="I826" s="119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119"/>
      <c r="U826" s="119"/>
      <c r="V826" s="119"/>
      <c r="W826" s="119"/>
      <c r="X826" s="119"/>
      <c r="Y826" s="23"/>
      <c r="Z826" s="119"/>
      <c r="AA826" s="337"/>
      <c r="AB826" s="115"/>
      <c r="AC826" s="102"/>
      <c r="AD826" s="4"/>
      <c r="AE826" s="103"/>
      <c r="AF826" s="104"/>
      <c r="AG826" s="105"/>
      <c r="AH826" s="106"/>
      <c r="AI826" s="109"/>
      <c r="AJ826" s="111"/>
      <c r="AK826" s="338"/>
      <c r="AL826" s="339"/>
      <c r="AM826" s="340"/>
      <c r="AN826" s="101"/>
      <c r="AO826" s="445"/>
      <c r="AP826" s="101"/>
      <c r="AQ826" s="115"/>
      <c r="AR826" s="341"/>
      <c r="AS826" s="115"/>
      <c r="AT826" s="341"/>
      <c r="AU826" s="115"/>
      <c r="AV826" s="341"/>
      <c r="AW826" s="115"/>
      <c r="AX826" s="341"/>
      <c r="AY826" s="119"/>
      <c r="CC826" s="119"/>
    </row>
    <row r="827" ht="21.0" customHeight="1">
      <c r="A827" s="119"/>
      <c r="B827" s="90"/>
      <c r="C827" s="119"/>
      <c r="D827" s="332"/>
      <c r="E827" s="90"/>
      <c r="F827" s="92"/>
      <c r="G827" s="92"/>
      <c r="H827" s="119"/>
      <c r="I827" s="119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119"/>
      <c r="U827" s="119"/>
      <c r="V827" s="119"/>
      <c r="W827" s="119"/>
      <c r="X827" s="119"/>
      <c r="Y827" s="23"/>
      <c r="Z827" s="119"/>
      <c r="AA827" s="337"/>
      <c r="AB827" s="115"/>
      <c r="AC827" s="102"/>
      <c r="AD827" s="4"/>
      <c r="AE827" s="103"/>
      <c r="AF827" s="104"/>
      <c r="AG827" s="105"/>
      <c r="AH827" s="106"/>
      <c r="AI827" s="109"/>
      <c r="AJ827" s="111"/>
      <c r="AK827" s="338"/>
      <c r="AL827" s="339"/>
      <c r="AM827" s="340"/>
      <c r="AN827" s="101"/>
      <c r="AO827" s="445"/>
      <c r="AP827" s="101"/>
      <c r="AQ827" s="115"/>
      <c r="AR827" s="341"/>
      <c r="AS827" s="115"/>
      <c r="AT827" s="341"/>
      <c r="AU827" s="115"/>
      <c r="AV827" s="341"/>
      <c r="AW827" s="115"/>
      <c r="AX827" s="341"/>
      <c r="AY827" s="119"/>
      <c r="CC827" s="119"/>
    </row>
    <row r="828" ht="21.0" customHeight="1">
      <c r="A828" s="119"/>
      <c r="B828" s="90"/>
      <c r="C828" s="119"/>
      <c r="D828" s="332"/>
      <c r="E828" s="90"/>
      <c r="F828" s="92"/>
      <c r="G828" s="92"/>
      <c r="H828" s="119"/>
      <c r="I828" s="119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119"/>
      <c r="U828" s="119"/>
      <c r="V828" s="119"/>
      <c r="W828" s="119"/>
      <c r="X828" s="119"/>
      <c r="Y828" s="23"/>
      <c r="Z828" s="119"/>
      <c r="AA828" s="337"/>
      <c r="AB828" s="115"/>
      <c r="AC828" s="102"/>
      <c r="AD828" s="4"/>
      <c r="AE828" s="103"/>
      <c r="AF828" s="104"/>
      <c r="AG828" s="105"/>
      <c r="AH828" s="106"/>
      <c r="AI828" s="109"/>
      <c r="AJ828" s="111"/>
      <c r="AK828" s="338"/>
      <c r="AL828" s="339"/>
      <c r="AM828" s="340"/>
      <c r="AN828" s="101"/>
      <c r="AO828" s="445"/>
      <c r="AP828" s="101"/>
      <c r="AQ828" s="115"/>
      <c r="AR828" s="341"/>
      <c r="AS828" s="115"/>
      <c r="AT828" s="341"/>
      <c r="AU828" s="115"/>
      <c r="AV828" s="341"/>
      <c r="AW828" s="115"/>
      <c r="AX828" s="341"/>
      <c r="AY828" s="119"/>
      <c r="CC828" s="119"/>
    </row>
    <row r="829" ht="21.0" customHeight="1">
      <c r="A829" s="119"/>
      <c r="B829" s="90"/>
      <c r="C829" s="119"/>
      <c r="D829" s="332"/>
      <c r="E829" s="90"/>
      <c r="F829" s="92"/>
      <c r="G829" s="92"/>
      <c r="H829" s="119"/>
      <c r="I829" s="119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119"/>
      <c r="U829" s="119"/>
      <c r="V829" s="119"/>
      <c r="W829" s="119"/>
      <c r="X829" s="119"/>
      <c r="Y829" s="23"/>
      <c r="Z829" s="119"/>
      <c r="AA829" s="337"/>
      <c r="AB829" s="115"/>
      <c r="AC829" s="102"/>
      <c r="AD829" s="4"/>
      <c r="AE829" s="103"/>
      <c r="AF829" s="104"/>
      <c r="AG829" s="105"/>
      <c r="AH829" s="106"/>
      <c r="AI829" s="109"/>
      <c r="AJ829" s="111"/>
      <c r="AK829" s="338"/>
      <c r="AL829" s="339"/>
      <c r="AM829" s="340"/>
      <c r="AN829" s="101"/>
      <c r="AO829" s="445"/>
      <c r="AP829" s="101"/>
      <c r="AQ829" s="115"/>
      <c r="AR829" s="341"/>
      <c r="AS829" s="115"/>
      <c r="AT829" s="341"/>
      <c r="AU829" s="115"/>
      <c r="AV829" s="341"/>
      <c r="AW829" s="115"/>
      <c r="AX829" s="341"/>
      <c r="AY829" s="119"/>
      <c r="CC829" s="119"/>
    </row>
    <row r="830" ht="21.0" customHeight="1">
      <c r="A830" s="119"/>
      <c r="B830" s="90"/>
      <c r="C830" s="119"/>
      <c r="D830" s="332"/>
      <c r="E830" s="90"/>
      <c r="F830" s="92"/>
      <c r="G830" s="92"/>
      <c r="H830" s="119"/>
      <c r="I830" s="119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119"/>
      <c r="U830" s="119"/>
      <c r="V830" s="119"/>
      <c r="W830" s="119"/>
      <c r="X830" s="119"/>
      <c r="Y830" s="23"/>
      <c r="Z830" s="119"/>
      <c r="AA830" s="337"/>
      <c r="AB830" s="115"/>
      <c r="AC830" s="102"/>
      <c r="AD830" s="4"/>
      <c r="AE830" s="103"/>
      <c r="AF830" s="104"/>
      <c r="AG830" s="105"/>
      <c r="AH830" s="106"/>
      <c r="AI830" s="109"/>
      <c r="AJ830" s="111"/>
      <c r="AK830" s="338"/>
      <c r="AL830" s="339"/>
      <c r="AM830" s="340"/>
      <c r="AN830" s="101"/>
      <c r="AO830" s="445"/>
      <c r="AP830" s="101"/>
      <c r="AQ830" s="115"/>
      <c r="AR830" s="341"/>
      <c r="AS830" s="115"/>
      <c r="AT830" s="341"/>
      <c r="AU830" s="115"/>
      <c r="AV830" s="341"/>
      <c r="AW830" s="115"/>
      <c r="AX830" s="341"/>
      <c r="AY830" s="119"/>
      <c r="CC830" s="119"/>
    </row>
    <row r="831" ht="21.0" customHeight="1">
      <c r="A831" s="119"/>
      <c r="B831" s="90"/>
      <c r="C831" s="119"/>
      <c r="D831" s="332"/>
      <c r="E831" s="90"/>
      <c r="F831" s="92"/>
      <c r="G831" s="92"/>
      <c r="H831" s="119"/>
      <c r="I831" s="119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119"/>
      <c r="U831" s="119"/>
      <c r="V831" s="119"/>
      <c r="W831" s="119"/>
      <c r="X831" s="119"/>
      <c r="Y831" s="23"/>
      <c r="Z831" s="119"/>
      <c r="AA831" s="337"/>
      <c r="AB831" s="115"/>
      <c r="AC831" s="102"/>
      <c r="AD831" s="4"/>
      <c r="AE831" s="103"/>
      <c r="AF831" s="104"/>
      <c r="AG831" s="105"/>
      <c r="AH831" s="106"/>
      <c r="AI831" s="109"/>
      <c r="AJ831" s="111"/>
      <c r="AK831" s="338"/>
      <c r="AL831" s="339"/>
      <c r="AM831" s="340"/>
      <c r="AN831" s="101"/>
      <c r="AO831" s="445"/>
      <c r="AP831" s="101"/>
      <c r="AQ831" s="115"/>
      <c r="AR831" s="341"/>
      <c r="AS831" s="115"/>
      <c r="AT831" s="341"/>
      <c r="AU831" s="115"/>
      <c r="AV831" s="341"/>
      <c r="AW831" s="115"/>
      <c r="AX831" s="341"/>
      <c r="AY831" s="119"/>
      <c r="CC831" s="119"/>
    </row>
    <row r="832" ht="21.0" customHeight="1">
      <c r="A832" s="119"/>
      <c r="B832" s="90"/>
      <c r="C832" s="119"/>
      <c r="D832" s="332"/>
      <c r="E832" s="90"/>
      <c r="F832" s="92"/>
      <c r="G832" s="92"/>
      <c r="H832" s="119"/>
      <c r="I832" s="119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119"/>
      <c r="U832" s="119"/>
      <c r="V832" s="119"/>
      <c r="W832" s="119"/>
      <c r="X832" s="119"/>
      <c r="Y832" s="23"/>
      <c r="Z832" s="119"/>
      <c r="AA832" s="337"/>
      <c r="AB832" s="115"/>
      <c r="AC832" s="102"/>
      <c r="AD832" s="4"/>
      <c r="AE832" s="103"/>
      <c r="AF832" s="104"/>
      <c r="AG832" s="105"/>
      <c r="AH832" s="106"/>
      <c r="AI832" s="109"/>
      <c r="AJ832" s="111"/>
      <c r="AK832" s="338"/>
      <c r="AL832" s="339"/>
      <c r="AM832" s="340"/>
      <c r="AN832" s="101"/>
      <c r="AO832" s="445"/>
      <c r="AP832" s="101"/>
      <c r="AQ832" s="115"/>
      <c r="AR832" s="341"/>
      <c r="AS832" s="115"/>
      <c r="AT832" s="341"/>
      <c r="AU832" s="115"/>
      <c r="AV832" s="341"/>
      <c r="AW832" s="115"/>
      <c r="AX832" s="341"/>
      <c r="AY832" s="119"/>
      <c r="CC832" s="119"/>
    </row>
    <row r="833" ht="21.0" customHeight="1">
      <c r="A833" s="119"/>
      <c r="B833" s="90"/>
      <c r="C833" s="119"/>
      <c r="D833" s="332"/>
      <c r="E833" s="90"/>
      <c r="F833" s="92"/>
      <c r="G833" s="92"/>
      <c r="H833" s="119"/>
      <c r="I833" s="119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119"/>
      <c r="U833" s="119"/>
      <c r="V833" s="119"/>
      <c r="W833" s="119"/>
      <c r="X833" s="119"/>
      <c r="Y833" s="23"/>
      <c r="Z833" s="119"/>
      <c r="AA833" s="337"/>
      <c r="AB833" s="115"/>
      <c r="AC833" s="102"/>
      <c r="AD833" s="4"/>
      <c r="AE833" s="103"/>
      <c r="AF833" s="104"/>
      <c r="AG833" s="105"/>
      <c r="AH833" s="106"/>
      <c r="AI833" s="109"/>
      <c r="AJ833" s="111"/>
      <c r="AK833" s="338"/>
      <c r="AL833" s="339"/>
      <c r="AM833" s="340"/>
      <c r="AN833" s="101"/>
      <c r="AO833" s="445"/>
      <c r="AP833" s="101"/>
      <c r="AQ833" s="115"/>
      <c r="AR833" s="341"/>
      <c r="AS833" s="115"/>
      <c r="AT833" s="341"/>
      <c r="AU833" s="115"/>
      <c r="AV833" s="341"/>
      <c r="AW833" s="115"/>
      <c r="AX833" s="341"/>
      <c r="AY833" s="119"/>
      <c r="CC833" s="119"/>
    </row>
    <row r="834" ht="21.0" customHeight="1">
      <c r="A834" s="119"/>
      <c r="B834" s="90"/>
      <c r="C834" s="119"/>
      <c r="D834" s="332"/>
      <c r="E834" s="90"/>
      <c r="F834" s="92"/>
      <c r="G834" s="92"/>
      <c r="H834" s="119"/>
      <c r="I834" s="119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119"/>
      <c r="U834" s="119"/>
      <c r="V834" s="119"/>
      <c r="W834" s="119"/>
      <c r="X834" s="119"/>
      <c r="Y834" s="23"/>
      <c r="Z834" s="119"/>
      <c r="AA834" s="337"/>
      <c r="AB834" s="115"/>
      <c r="AC834" s="102"/>
      <c r="AD834" s="4"/>
      <c r="AE834" s="103"/>
      <c r="AF834" s="104"/>
      <c r="AG834" s="105"/>
      <c r="AH834" s="106"/>
      <c r="AI834" s="109"/>
      <c r="AJ834" s="111"/>
      <c r="AK834" s="338"/>
      <c r="AL834" s="339"/>
      <c r="AM834" s="340"/>
      <c r="AN834" s="101"/>
      <c r="AO834" s="445"/>
      <c r="AP834" s="101"/>
      <c r="AQ834" s="115"/>
      <c r="AR834" s="341"/>
      <c r="AS834" s="115"/>
      <c r="AT834" s="341"/>
      <c r="AU834" s="115"/>
      <c r="AV834" s="341"/>
      <c r="AW834" s="115"/>
      <c r="AX834" s="341"/>
      <c r="AY834" s="119"/>
      <c r="CC834" s="119"/>
    </row>
    <row r="835" ht="21.0" customHeight="1">
      <c r="A835" s="119"/>
      <c r="B835" s="90"/>
      <c r="C835" s="119"/>
      <c r="D835" s="332"/>
      <c r="E835" s="90"/>
      <c r="F835" s="92"/>
      <c r="G835" s="92"/>
      <c r="H835" s="119"/>
      <c r="I835" s="119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119"/>
      <c r="U835" s="119"/>
      <c r="V835" s="119"/>
      <c r="W835" s="119"/>
      <c r="X835" s="119"/>
      <c r="Y835" s="23"/>
      <c r="Z835" s="119"/>
      <c r="AA835" s="337"/>
      <c r="AB835" s="115"/>
      <c r="AC835" s="102"/>
      <c r="AD835" s="4"/>
      <c r="AE835" s="103"/>
      <c r="AF835" s="104"/>
      <c r="AG835" s="105"/>
      <c r="AH835" s="106"/>
      <c r="AI835" s="109"/>
      <c r="AJ835" s="111"/>
      <c r="AK835" s="338"/>
      <c r="AL835" s="339"/>
      <c r="AM835" s="340"/>
      <c r="AN835" s="101"/>
      <c r="AO835" s="445"/>
      <c r="AP835" s="101"/>
      <c r="AQ835" s="115"/>
      <c r="AR835" s="341"/>
      <c r="AS835" s="115"/>
      <c r="AT835" s="341"/>
      <c r="AU835" s="115"/>
      <c r="AV835" s="341"/>
      <c r="AW835" s="115"/>
      <c r="AX835" s="341"/>
      <c r="AY835" s="119"/>
      <c r="CC835" s="119"/>
    </row>
    <row r="836" ht="21.0" customHeight="1">
      <c r="A836" s="119"/>
      <c r="B836" s="90"/>
      <c r="C836" s="119"/>
      <c r="D836" s="332"/>
      <c r="E836" s="90"/>
      <c r="F836" s="92"/>
      <c r="G836" s="92"/>
      <c r="H836" s="119"/>
      <c r="I836" s="119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119"/>
      <c r="U836" s="119"/>
      <c r="V836" s="119"/>
      <c r="W836" s="119"/>
      <c r="X836" s="119"/>
      <c r="Y836" s="23"/>
      <c r="Z836" s="119"/>
      <c r="AA836" s="337"/>
      <c r="AB836" s="115"/>
      <c r="AC836" s="102"/>
      <c r="AD836" s="4"/>
      <c r="AE836" s="103"/>
      <c r="AF836" s="104"/>
      <c r="AG836" s="105"/>
      <c r="AH836" s="106"/>
      <c r="AI836" s="109"/>
      <c r="AJ836" s="111"/>
      <c r="AK836" s="338"/>
      <c r="AL836" s="339"/>
      <c r="AM836" s="340"/>
      <c r="AN836" s="101"/>
      <c r="AO836" s="445"/>
      <c r="AP836" s="101"/>
      <c r="AQ836" s="115"/>
      <c r="AR836" s="341"/>
      <c r="AS836" s="115"/>
      <c r="AT836" s="341"/>
      <c r="AU836" s="115"/>
      <c r="AV836" s="341"/>
      <c r="AW836" s="115"/>
      <c r="AX836" s="341"/>
      <c r="AY836" s="119"/>
      <c r="CC836" s="119"/>
    </row>
    <row r="837" ht="21.0" customHeight="1">
      <c r="A837" s="119"/>
      <c r="B837" s="90"/>
      <c r="C837" s="119"/>
      <c r="D837" s="332"/>
      <c r="E837" s="90"/>
      <c r="F837" s="92"/>
      <c r="G837" s="92"/>
      <c r="H837" s="119"/>
      <c r="I837" s="119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119"/>
      <c r="U837" s="119"/>
      <c r="V837" s="119"/>
      <c r="W837" s="119"/>
      <c r="X837" s="119"/>
      <c r="Y837" s="23"/>
      <c r="Z837" s="119"/>
      <c r="AA837" s="337"/>
      <c r="AB837" s="115"/>
      <c r="AC837" s="102"/>
      <c r="AD837" s="4"/>
      <c r="AE837" s="103"/>
      <c r="AF837" s="104"/>
      <c r="AG837" s="105"/>
      <c r="AH837" s="106"/>
      <c r="AI837" s="109"/>
      <c r="AJ837" s="111"/>
      <c r="AK837" s="338"/>
      <c r="AL837" s="339"/>
      <c r="AM837" s="340"/>
      <c r="AN837" s="101"/>
      <c r="AO837" s="445"/>
      <c r="AP837" s="101"/>
      <c r="AQ837" s="115"/>
      <c r="AR837" s="341"/>
      <c r="AS837" s="115"/>
      <c r="AT837" s="341"/>
      <c r="AU837" s="115"/>
      <c r="AV837" s="341"/>
      <c r="AW837" s="115"/>
      <c r="AX837" s="341"/>
      <c r="AY837" s="119"/>
      <c r="CC837" s="119"/>
    </row>
    <row r="838" ht="21.0" customHeight="1">
      <c r="A838" s="119"/>
      <c r="B838" s="90"/>
      <c r="C838" s="119"/>
      <c r="D838" s="332"/>
      <c r="E838" s="90"/>
      <c r="F838" s="92"/>
      <c r="G838" s="92"/>
      <c r="H838" s="119"/>
      <c r="I838" s="119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119"/>
      <c r="U838" s="119"/>
      <c r="V838" s="119"/>
      <c r="W838" s="119"/>
      <c r="X838" s="119"/>
      <c r="Y838" s="23"/>
      <c r="Z838" s="119"/>
      <c r="AA838" s="337"/>
      <c r="AB838" s="115"/>
      <c r="AC838" s="102"/>
      <c r="AD838" s="4"/>
      <c r="AE838" s="103"/>
      <c r="AF838" s="104"/>
      <c r="AG838" s="105"/>
      <c r="AH838" s="106"/>
      <c r="AI838" s="109"/>
      <c r="AJ838" s="111"/>
      <c r="AK838" s="338"/>
      <c r="AL838" s="339"/>
      <c r="AM838" s="340"/>
      <c r="AN838" s="101"/>
      <c r="AO838" s="445"/>
      <c r="AP838" s="101"/>
      <c r="AQ838" s="115"/>
      <c r="AR838" s="341"/>
      <c r="AS838" s="115"/>
      <c r="AT838" s="341"/>
      <c r="AU838" s="115"/>
      <c r="AV838" s="341"/>
      <c r="AW838" s="115"/>
      <c r="AX838" s="341"/>
      <c r="AY838" s="119"/>
      <c r="CC838" s="119"/>
    </row>
    <row r="839" ht="21.0" customHeight="1">
      <c r="A839" s="119"/>
      <c r="B839" s="90"/>
      <c r="C839" s="119"/>
      <c r="D839" s="332"/>
      <c r="E839" s="90"/>
      <c r="F839" s="92"/>
      <c r="G839" s="92"/>
      <c r="H839" s="119"/>
      <c r="I839" s="119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119"/>
      <c r="U839" s="119"/>
      <c r="V839" s="119"/>
      <c r="W839" s="119"/>
      <c r="X839" s="119"/>
      <c r="Y839" s="23"/>
      <c r="Z839" s="119"/>
      <c r="AA839" s="337"/>
      <c r="AB839" s="115"/>
      <c r="AC839" s="102"/>
      <c r="AD839" s="4"/>
      <c r="AE839" s="103"/>
      <c r="AF839" s="104"/>
      <c r="AG839" s="105"/>
      <c r="AH839" s="106"/>
      <c r="AI839" s="109"/>
      <c r="AJ839" s="111"/>
      <c r="AK839" s="338"/>
      <c r="AL839" s="339"/>
      <c r="AM839" s="340"/>
      <c r="AN839" s="101"/>
      <c r="AO839" s="445"/>
      <c r="AP839" s="101"/>
      <c r="AQ839" s="115"/>
      <c r="AR839" s="341"/>
      <c r="AS839" s="115"/>
      <c r="AT839" s="341"/>
      <c r="AU839" s="115"/>
      <c r="AV839" s="341"/>
      <c r="AW839" s="115"/>
      <c r="AX839" s="341"/>
      <c r="AY839" s="119"/>
      <c r="CC839" s="119"/>
    </row>
    <row r="840" ht="21.0" customHeight="1">
      <c r="A840" s="119"/>
      <c r="B840" s="90"/>
      <c r="C840" s="119"/>
      <c r="D840" s="332"/>
      <c r="E840" s="90"/>
      <c r="F840" s="92"/>
      <c r="G840" s="92"/>
      <c r="H840" s="119"/>
      <c r="I840" s="119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119"/>
      <c r="U840" s="119"/>
      <c r="V840" s="119"/>
      <c r="W840" s="119"/>
      <c r="X840" s="119"/>
      <c r="Y840" s="23"/>
      <c r="Z840" s="119"/>
      <c r="AA840" s="337"/>
      <c r="AB840" s="115"/>
      <c r="AC840" s="102"/>
      <c r="AD840" s="4"/>
      <c r="AE840" s="103"/>
      <c r="AF840" s="104"/>
      <c r="AG840" s="105"/>
      <c r="AH840" s="106"/>
      <c r="AI840" s="109"/>
      <c r="AJ840" s="111"/>
      <c r="AK840" s="338"/>
      <c r="AL840" s="339"/>
      <c r="AM840" s="340"/>
      <c r="AN840" s="101"/>
      <c r="AO840" s="445"/>
      <c r="AP840" s="101"/>
      <c r="AQ840" s="115"/>
      <c r="AR840" s="341"/>
      <c r="AS840" s="115"/>
      <c r="AT840" s="341"/>
      <c r="AU840" s="115"/>
      <c r="AV840" s="341"/>
      <c r="AW840" s="115"/>
      <c r="AX840" s="341"/>
      <c r="AY840" s="119"/>
      <c r="CC840" s="119"/>
    </row>
    <row r="841" ht="21.0" customHeight="1">
      <c r="A841" s="119"/>
      <c r="B841" s="90"/>
      <c r="C841" s="119"/>
      <c r="D841" s="332"/>
      <c r="E841" s="90"/>
      <c r="F841" s="92"/>
      <c r="G841" s="92"/>
      <c r="H841" s="119"/>
      <c r="I841" s="119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119"/>
      <c r="U841" s="119"/>
      <c r="V841" s="119"/>
      <c r="W841" s="119"/>
      <c r="X841" s="119"/>
      <c r="Y841" s="23"/>
      <c r="Z841" s="119"/>
      <c r="AA841" s="337"/>
      <c r="AB841" s="115"/>
      <c r="AC841" s="102"/>
      <c r="AD841" s="4"/>
      <c r="AE841" s="103"/>
      <c r="AF841" s="104"/>
      <c r="AG841" s="105"/>
      <c r="AH841" s="106"/>
      <c r="AI841" s="109"/>
      <c r="AJ841" s="111"/>
      <c r="AK841" s="338"/>
      <c r="AL841" s="339"/>
      <c r="AM841" s="340"/>
      <c r="AN841" s="101"/>
      <c r="AO841" s="445"/>
      <c r="AP841" s="101"/>
      <c r="AQ841" s="115"/>
      <c r="AR841" s="341"/>
      <c r="AS841" s="115"/>
      <c r="AT841" s="341"/>
      <c r="AU841" s="115"/>
      <c r="AV841" s="341"/>
      <c r="AW841" s="115"/>
      <c r="AX841" s="341"/>
      <c r="AY841" s="119"/>
      <c r="CC841" s="119"/>
    </row>
    <row r="842" ht="21.0" customHeight="1">
      <c r="A842" s="119"/>
      <c r="B842" s="90"/>
      <c r="C842" s="119"/>
      <c r="D842" s="332"/>
      <c r="E842" s="90"/>
      <c r="F842" s="92"/>
      <c r="G842" s="92"/>
      <c r="H842" s="119"/>
      <c r="I842" s="119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119"/>
      <c r="U842" s="119"/>
      <c r="V842" s="119"/>
      <c r="W842" s="119"/>
      <c r="X842" s="119"/>
      <c r="Y842" s="23"/>
      <c r="Z842" s="119"/>
      <c r="AA842" s="337"/>
      <c r="AB842" s="115"/>
      <c r="AC842" s="102"/>
      <c r="AD842" s="4"/>
      <c r="AE842" s="103"/>
      <c r="AF842" s="104"/>
      <c r="AG842" s="105"/>
      <c r="AH842" s="106"/>
      <c r="AI842" s="109"/>
      <c r="AJ842" s="111"/>
      <c r="AK842" s="338"/>
      <c r="AL842" s="339"/>
      <c r="AM842" s="340"/>
      <c r="AN842" s="101"/>
      <c r="AO842" s="445"/>
      <c r="AP842" s="101"/>
      <c r="AQ842" s="115"/>
      <c r="AR842" s="341"/>
      <c r="AS842" s="115"/>
      <c r="AT842" s="341"/>
      <c r="AU842" s="115"/>
      <c r="AV842" s="341"/>
      <c r="AW842" s="115"/>
      <c r="AX842" s="341"/>
      <c r="AY842" s="119"/>
      <c r="CC842" s="119"/>
    </row>
    <row r="843" ht="21.0" customHeight="1">
      <c r="A843" s="119"/>
      <c r="B843" s="90"/>
      <c r="C843" s="119"/>
      <c r="D843" s="332"/>
      <c r="E843" s="90"/>
      <c r="F843" s="92"/>
      <c r="G843" s="92"/>
      <c r="H843" s="119"/>
      <c r="I843" s="119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119"/>
      <c r="U843" s="119"/>
      <c r="V843" s="119"/>
      <c r="W843" s="119"/>
      <c r="X843" s="119"/>
      <c r="Y843" s="23"/>
      <c r="Z843" s="119"/>
      <c r="AA843" s="337"/>
      <c r="AB843" s="115"/>
      <c r="AC843" s="102"/>
      <c r="AD843" s="4"/>
      <c r="AE843" s="103"/>
      <c r="AF843" s="104"/>
      <c r="AG843" s="105"/>
      <c r="AH843" s="106"/>
      <c r="AI843" s="109"/>
      <c r="AJ843" s="111"/>
      <c r="AK843" s="338"/>
      <c r="AL843" s="339"/>
      <c r="AM843" s="340"/>
      <c r="AN843" s="101"/>
      <c r="AO843" s="445"/>
      <c r="AP843" s="101"/>
      <c r="AQ843" s="115"/>
      <c r="AR843" s="341"/>
      <c r="AS843" s="115"/>
      <c r="AT843" s="341"/>
      <c r="AU843" s="115"/>
      <c r="AV843" s="341"/>
      <c r="AW843" s="115"/>
      <c r="AX843" s="341"/>
      <c r="AY843" s="119"/>
      <c r="CC843" s="119"/>
    </row>
    <row r="844" ht="21.0" customHeight="1">
      <c r="A844" s="119"/>
      <c r="B844" s="90"/>
      <c r="C844" s="119"/>
      <c r="D844" s="332"/>
      <c r="E844" s="90"/>
      <c r="F844" s="92"/>
      <c r="G844" s="92"/>
      <c r="H844" s="119"/>
      <c r="I844" s="119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119"/>
      <c r="U844" s="119"/>
      <c r="V844" s="119"/>
      <c r="W844" s="119"/>
      <c r="X844" s="119"/>
      <c r="Y844" s="23"/>
      <c r="Z844" s="119"/>
      <c r="AA844" s="337"/>
      <c r="AB844" s="115"/>
      <c r="AC844" s="102"/>
      <c r="AD844" s="4"/>
      <c r="AE844" s="103"/>
      <c r="AF844" s="104"/>
      <c r="AG844" s="105"/>
      <c r="AH844" s="106"/>
      <c r="AI844" s="109"/>
      <c r="AJ844" s="111"/>
      <c r="AK844" s="338"/>
      <c r="AL844" s="339"/>
      <c r="AM844" s="340"/>
      <c r="AN844" s="101"/>
      <c r="AO844" s="445"/>
      <c r="AP844" s="101"/>
      <c r="AQ844" s="115"/>
      <c r="AR844" s="341"/>
      <c r="AS844" s="115"/>
      <c r="AT844" s="341"/>
      <c r="AU844" s="115"/>
      <c r="AV844" s="341"/>
      <c r="AW844" s="115"/>
      <c r="AX844" s="341"/>
      <c r="AY844" s="119"/>
      <c r="CC844" s="119"/>
    </row>
    <row r="845" ht="21.0" customHeight="1">
      <c r="A845" s="119"/>
      <c r="B845" s="90"/>
      <c r="C845" s="119"/>
      <c r="D845" s="332"/>
      <c r="E845" s="90"/>
      <c r="F845" s="92"/>
      <c r="G845" s="92"/>
      <c r="H845" s="119"/>
      <c r="I845" s="119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119"/>
      <c r="U845" s="119"/>
      <c r="V845" s="119"/>
      <c r="W845" s="119"/>
      <c r="X845" s="119"/>
      <c r="Y845" s="23"/>
      <c r="Z845" s="119"/>
      <c r="AA845" s="337"/>
      <c r="AB845" s="115"/>
      <c r="AC845" s="102"/>
      <c r="AD845" s="4"/>
      <c r="AE845" s="103"/>
      <c r="AF845" s="104"/>
      <c r="AG845" s="105"/>
      <c r="AH845" s="106"/>
      <c r="AI845" s="109"/>
      <c r="AJ845" s="111"/>
      <c r="AK845" s="338"/>
      <c r="AL845" s="339"/>
      <c r="AM845" s="340"/>
      <c r="AN845" s="101"/>
      <c r="AO845" s="445"/>
      <c r="AP845" s="101"/>
      <c r="AQ845" s="115"/>
      <c r="AR845" s="341"/>
      <c r="AS845" s="115"/>
      <c r="AT845" s="341"/>
      <c r="AU845" s="115"/>
      <c r="AV845" s="341"/>
      <c r="AW845" s="115"/>
      <c r="AX845" s="341"/>
      <c r="AY845" s="119"/>
      <c r="CC845" s="119"/>
    </row>
    <row r="846" ht="21.0" customHeight="1">
      <c r="A846" s="119"/>
      <c r="B846" s="90"/>
      <c r="C846" s="119"/>
      <c r="D846" s="332"/>
      <c r="E846" s="90"/>
      <c r="F846" s="92"/>
      <c r="G846" s="92"/>
      <c r="H846" s="119"/>
      <c r="I846" s="119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119"/>
      <c r="U846" s="119"/>
      <c r="V846" s="119"/>
      <c r="W846" s="119"/>
      <c r="X846" s="119"/>
      <c r="Y846" s="23"/>
      <c r="Z846" s="119"/>
      <c r="AA846" s="337"/>
      <c r="AB846" s="115"/>
      <c r="AC846" s="102"/>
      <c r="AD846" s="4"/>
      <c r="AE846" s="103"/>
      <c r="AF846" s="104"/>
      <c r="AG846" s="105"/>
      <c r="AH846" s="106"/>
      <c r="AI846" s="109"/>
      <c r="AJ846" s="111"/>
      <c r="AK846" s="338"/>
      <c r="AL846" s="339"/>
      <c r="AM846" s="340"/>
      <c r="AN846" s="101"/>
      <c r="AO846" s="445"/>
      <c r="AP846" s="101"/>
      <c r="AQ846" s="115"/>
      <c r="AR846" s="341"/>
      <c r="AS846" s="115"/>
      <c r="AT846" s="341"/>
      <c r="AU846" s="115"/>
      <c r="AV846" s="341"/>
      <c r="AW846" s="115"/>
      <c r="AX846" s="341"/>
      <c r="AY846" s="119"/>
      <c r="CC846" s="119"/>
    </row>
    <row r="847" ht="21.0" customHeight="1">
      <c r="A847" s="119"/>
      <c r="B847" s="90"/>
      <c r="C847" s="119"/>
      <c r="D847" s="332"/>
      <c r="E847" s="90"/>
      <c r="F847" s="92"/>
      <c r="G847" s="92"/>
      <c r="H847" s="119"/>
      <c r="I847" s="119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119"/>
      <c r="U847" s="119"/>
      <c r="V847" s="119"/>
      <c r="W847" s="119"/>
      <c r="X847" s="119"/>
      <c r="Y847" s="23"/>
      <c r="Z847" s="119"/>
      <c r="AA847" s="337"/>
      <c r="AB847" s="115"/>
      <c r="AC847" s="102"/>
      <c r="AD847" s="4"/>
      <c r="AE847" s="103"/>
      <c r="AF847" s="104"/>
      <c r="AG847" s="105"/>
      <c r="AH847" s="106"/>
      <c r="AI847" s="109"/>
      <c r="AJ847" s="111"/>
      <c r="AK847" s="338"/>
      <c r="AL847" s="339"/>
      <c r="AM847" s="340"/>
      <c r="AN847" s="101"/>
      <c r="AO847" s="445"/>
      <c r="AP847" s="101"/>
      <c r="AQ847" s="115"/>
      <c r="AR847" s="341"/>
      <c r="AS847" s="115"/>
      <c r="AT847" s="341"/>
      <c r="AU847" s="115"/>
      <c r="AV847" s="341"/>
      <c r="AW847" s="115"/>
      <c r="AX847" s="341"/>
      <c r="AY847" s="119"/>
      <c r="CC847" s="119"/>
    </row>
    <row r="848" ht="21.0" customHeight="1">
      <c r="A848" s="119"/>
      <c r="B848" s="90"/>
      <c r="C848" s="119"/>
      <c r="D848" s="332"/>
      <c r="E848" s="90"/>
      <c r="F848" s="92"/>
      <c r="G848" s="92"/>
      <c r="H848" s="119"/>
      <c r="I848" s="119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119"/>
      <c r="U848" s="119"/>
      <c r="V848" s="119"/>
      <c r="W848" s="119"/>
      <c r="X848" s="119"/>
      <c r="Y848" s="23"/>
      <c r="Z848" s="119"/>
      <c r="AA848" s="337"/>
      <c r="AB848" s="115"/>
      <c r="AC848" s="102"/>
      <c r="AD848" s="4"/>
      <c r="AE848" s="103"/>
      <c r="AF848" s="104"/>
      <c r="AG848" s="105"/>
      <c r="AH848" s="106"/>
      <c r="AI848" s="109"/>
      <c r="AJ848" s="111"/>
      <c r="AK848" s="338"/>
      <c r="AL848" s="339"/>
      <c r="AM848" s="340"/>
      <c r="AN848" s="101"/>
      <c r="AO848" s="445"/>
      <c r="AP848" s="101"/>
      <c r="AQ848" s="115"/>
      <c r="AR848" s="341"/>
      <c r="AS848" s="115"/>
      <c r="AT848" s="341"/>
      <c r="AU848" s="115"/>
      <c r="AV848" s="341"/>
      <c r="AW848" s="115"/>
      <c r="AX848" s="341"/>
      <c r="AY848" s="119"/>
      <c r="CC848" s="119"/>
    </row>
    <row r="849" ht="21.0" customHeight="1">
      <c r="A849" s="119"/>
      <c r="B849" s="90"/>
      <c r="C849" s="119"/>
      <c r="D849" s="332"/>
      <c r="E849" s="90"/>
      <c r="F849" s="92"/>
      <c r="G849" s="92"/>
      <c r="H849" s="119"/>
      <c r="I849" s="119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119"/>
      <c r="U849" s="119"/>
      <c r="V849" s="119"/>
      <c r="W849" s="119"/>
      <c r="X849" s="119"/>
      <c r="Y849" s="23"/>
      <c r="Z849" s="119"/>
      <c r="AA849" s="337"/>
      <c r="AB849" s="115"/>
      <c r="AC849" s="102"/>
      <c r="AD849" s="4"/>
      <c r="AE849" s="103"/>
      <c r="AF849" s="104"/>
      <c r="AG849" s="105"/>
      <c r="AH849" s="106"/>
      <c r="AI849" s="109"/>
      <c r="AJ849" s="111"/>
      <c r="AK849" s="338"/>
      <c r="AL849" s="339"/>
      <c r="AM849" s="340"/>
      <c r="AN849" s="101"/>
      <c r="AO849" s="445"/>
      <c r="AP849" s="101"/>
      <c r="AQ849" s="115"/>
      <c r="AR849" s="341"/>
      <c r="AS849" s="115"/>
      <c r="AT849" s="341"/>
      <c r="AU849" s="115"/>
      <c r="AV849" s="341"/>
      <c r="AW849" s="115"/>
      <c r="AX849" s="341"/>
      <c r="AY849" s="119"/>
      <c r="CC849" s="119"/>
    </row>
    <row r="850" ht="21.0" customHeight="1">
      <c r="A850" s="119"/>
      <c r="B850" s="90"/>
      <c r="C850" s="119"/>
      <c r="D850" s="332"/>
      <c r="E850" s="90"/>
      <c r="F850" s="92"/>
      <c r="G850" s="92"/>
      <c r="H850" s="119"/>
      <c r="I850" s="119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119"/>
      <c r="U850" s="119"/>
      <c r="V850" s="119"/>
      <c r="W850" s="119"/>
      <c r="X850" s="119"/>
      <c r="Y850" s="23"/>
      <c r="Z850" s="119"/>
      <c r="AA850" s="337"/>
      <c r="AB850" s="115"/>
      <c r="AC850" s="102"/>
      <c r="AD850" s="4"/>
      <c r="AE850" s="103"/>
      <c r="AF850" s="104"/>
      <c r="AG850" s="105"/>
      <c r="AH850" s="106"/>
      <c r="AI850" s="109"/>
      <c r="AJ850" s="111"/>
      <c r="AK850" s="338"/>
      <c r="AL850" s="339"/>
      <c r="AM850" s="340"/>
      <c r="AN850" s="101"/>
      <c r="AO850" s="445"/>
      <c r="AP850" s="101"/>
      <c r="AQ850" s="115"/>
      <c r="AR850" s="341"/>
      <c r="AS850" s="115"/>
      <c r="AT850" s="341"/>
      <c r="AU850" s="115"/>
      <c r="AV850" s="341"/>
      <c r="AW850" s="115"/>
      <c r="AX850" s="341"/>
      <c r="AY850" s="119"/>
      <c r="CC850" s="119"/>
    </row>
    <row r="851" ht="21.0" customHeight="1">
      <c r="A851" s="119"/>
      <c r="B851" s="90"/>
      <c r="C851" s="119"/>
      <c r="D851" s="332"/>
      <c r="E851" s="90"/>
      <c r="F851" s="92"/>
      <c r="G851" s="92"/>
      <c r="H851" s="119"/>
      <c r="I851" s="119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119"/>
      <c r="U851" s="119"/>
      <c r="V851" s="119"/>
      <c r="W851" s="119"/>
      <c r="X851" s="119"/>
      <c r="Y851" s="23"/>
      <c r="Z851" s="119"/>
      <c r="AA851" s="337"/>
      <c r="AB851" s="115"/>
      <c r="AC851" s="102"/>
      <c r="AD851" s="4"/>
      <c r="AE851" s="103"/>
      <c r="AF851" s="104"/>
      <c r="AG851" s="105"/>
      <c r="AH851" s="106"/>
      <c r="AI851" s="109"/>
      <c r="AJ851" s="111"/>
      <c r="AK851" s="338"/>
      <c r="AL851" s="339"/>
      <c r="AM851" s="340"/>
      <c r="AN851" s="101"/>
      <c r="AO851" s="445"/>
      <c r="AP851" s="101"/>
      <c r="AQ851" s="115"/>
      <c r="AR851" s="341"/>
      <c r="AS851" s="115"/>
      <c r="AT851" s="341"/>
      <c r="AU851" s="115"/>
      <c r="AV851" s="341"/>
      <c r="AW851" s="115"/>
      <c r="AX851" s="341"/>
      <c r="AY851" s="119"/>
      <c r="CC851" s="119"/>
    </row>
    <row r="852" ht="21.0" customHeight="1">
      <c r="A852" s="119"/>
      <c r="B852" s="90"/>
      <c r="C852" s="119"/>
      <c r="D852" s="332"/>
      <c r="E852" s="90"/>
      <c r="F852" s="92"/>
      <c r="G852" s="92"/>
      <c r="H852" s="119"/>
      <c r="I852" s="119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119"/>
      <c r="U852" s="119"/>
      <c r="V852" s="119"/>
      <c r="W852" s="119"/>
      <c r="X852" s="119"/>
      <c r="Y852" s="23"/>
      <c r="Z852" s="119"/>
      <c r="AA852" s="337"/>
      <c r="AB852" s="115"/>
      <c r="AC852" s="102"/>
      <c r="AD852" s="4"/>
      <c r="AE852" s="103"/>
      <c r="AF852" s="104"/>
      <c r="AG852" s="105"/>
      <c r="AH852" s="106"/>
      <c r="AI852" s="109"/>
      <c r="AJ852" s="111"/>
      <c r="AK852" s="338"/>
      <c r="AL852" s="339"/>
      <c r="AM852" s="340"/>
      <c r="AN852" s="101"/>
      <c r="AO852" s="445"/>
      <c r="AP852" s="101"/>
      <c r="AQ852" s="115"/>
      <c r="AR852" s="341"/>
      <c r="AS852" s="115"/>
      <c r="AT852" s="341"/>
      <c r="AU852" s="115"/>
      <c r="AV852" s="341"/>
      <c r="AW852" s="115"/>
      <c r="AX852" s="341"/>
      <c r="AY852" s="119"/>
      <c r="CC852" s="119"/>
    </row>
    <row r="853" ht="21.0" customHeight="1">
      <c r="A853" s="119"/>
      <c r="B853" s="90"/>
      <c r="C853" s="119"/>
      <c r="D853" s="332"/>
      <c r="E853" s="90"/>
      <c r="F853" s="92"/>
      <c r="G853" s="92"/>
      <c r="H853" s="119"/>
      <c r="I853" s="119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119"/>
      <c r="U853" s="119"/>
      <c r="V853" s="119"/>
      <c r="W853" s="119"/>
      <c r="X853" s="119"/>
      <c r="Y853" s="23"/>
      <c r="Z853" s="119"/>
      <c r="AA853" s="337"/>
      <c r="AB853" s="115"/>
      <c r="AC853" s="102"/>
      <c r="AD853" s="4"/>
      <c r="AE853" s="103"/>
      <c r="AF853" s="104"/>
      <c r="AG853" s="105"/>
      <c r="AH853" s="106"/>
      <c r="AI853" s="109"/>
      <c r="AJ853" s="111"/>
      <c r="AK853" s="338"/>
      <c r="AL853" s="339"/>
      <c r="AM853" s="340"/>
      <c r="AN853" s="101"/>
      <c r="AO853" s="445"/>
      <c r="AP853" s="101"/>
      <c r="AQ853" s="115"/>
      <c r="AR853" s="341"/>
      <c r="AS853" s="115"/>
      <c r="AT853" s="341"/>
      <c r="AU853" s="115"/>
      <c r="AV853" s="341"/>
      <c r="AW853" s="115"/>
      <c r="AX853" s="341"/>
      <c r="AY853" s="119"/>
      <c r="CC853" s="119"/>
    </row>
    <row r="854" ht="21.0" customHeight="1">
      <c r="A854" s="119"/>
      <c r="B854" s="90"/>
      <c r="C854" s="119"/>
      <c r="D854" s="332"/>
      <c r="E854" s="90"/>
      <c r="F854" s="92"/>
      <c r="G854" s="92"/>
      <c r="H854" s="119"/>
      <c r="I854" s="119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119"/>
      <c r="U854" s="119"/>
      <c r="V854" s="119"/>
      <c r="W854" s="119"/>
      <c r="X854" s="119"/>
      <c r="Y854" s="23"/>
      <c r="Z854" s="119"/>
      <c r="AA854" s="337"/>
      <c r="AB854" s="115"/>
      <c r="AC854" s="102"/>
      <c r="AD854" s="4"/>
      <c r="AE854" s="103"/>
      <c r="AF854" s="104"/>
      <c r="AG854" s="105"/>
      <c r="AH854" s="106"/>
      <c r="AI854" s="109"/>
      <c r="AJ854" s="111"/>
      <c r="AK854" s="338"/>
      <c r="AL854" s="339"/>
      <c r="AM854" s="340"/>
      <c r="AN854" s="101"/>
      <c r="AO854" s="445"/>
      <c r="AP854" s="101"/>
      <c r="AQ854" s="115"/>
      <c r="AR854" s="341"/>
      <c r="AS854" s="115"/>
      <c r="AT854" s="341"/>
      <c r="AU854" s="115"/>
      <c r="AV854" s="341"/>
      <c r="AW854" s="115"/>
      <c r="AX854" s="341"/>
      <c r="AY854" s="119"/>
      <c r="CC854" s="119"/>
    </row>
    <row r="855" ht="21.0" customHeight="1">
      <c r="A855" s="119"/>
      <c r="B855" s="90"/>
      <c r="C855" s="119"/>
      <c r="D855" s="332"/>
      <c r="E855" s="90"/>
      <c r="F855" s="92"/>
      <c r="G855" s="92"/>
      <c r="H855" s="119"/>
      <c r="I855" s="119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119"/>
      <c r="U855" s="119"/>
      <c r="V855" s="119"/>
      <c r="W855" s="119"/>
      <c r="X855" s="119"/>
      <c r="Y855" s="23"/>
      <c r="Z855" s="119"/>
      <c r="AA855" s="337"/>
      <c r="AB855" s="115"/>
      <c r="AC855" s="102"/>
      <c r="AD855" s="4"/>
      <c r="AE855" s="103"/>
      <c r="AF855" s="104"/>
      <c r="AG855" s="105"/>
      <c r="AH855" s="106"/>
      <c r="AI855" s="109"/>
      <c r="AJ855" s="111"/>
      <c r="AK855" s="338"/>
      <c r="AL855" s="339"/>
      <c r="AM855" s="340"/>
      <c r="AN855" s="101"/>
      <c r="AO855" s="445"/>
      <c r="AP855" s="101"/>
      <c r="AQ855" s="115"/>
      <c r="AR855" s="341"/>
      <c r="AS855" s="115"/>
      <c r="AT855" s="341"/>
      <c r="AU855" s="115"/>
      <c r="AV855" s="341"/>
      <c r="AW855" s="115"/>
      <c r="AX855" s="341"/>
      <c r="AY855" s="119"/>
      <c r="CC855" s="119"/>
    </row>
    <row r="856" ht="21.0" customHeight="1">
      <c r="A856" s="119"/>
      <c r="B856" s="90"/>
      <c r="C856" s="119"/>
      <c r="D856" s="332"/>
      <c r="E856" s="90"/>
      <c r="F856" s="92"/>
      <c r="G856" s="92"/>
      <c r="H856" s="119"/>
      <c r="I856" s="119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119"/>
      <c r="U856" s="119"/>
      <c r="V856" s="119"/>
      <c r="W856" s="119"/>
      <c r="X856" s="119"/>
      <c r="Y856" s="23"/>
      <c r="Z856" s="119"/>
      <c r="AA856" s="337"/>
      <c r="AB856" s="115"/>
      <c r="AC856" s="102"/>
      <c r="AD856" s="4"/>
      <c r="AE856" s="103"/>
      <c r="AF856" s="104"/>
      <c r="AG856" s="105"/>
      <c r="AH856" s="106"/>
      <c r="AI856" s="109"/>
      <c r="AJ856" s="111"/>
      <c r="AK856" s="338"/>
      <c r="AL856" s="339"/>
      <c r="AM856" s="340"/>
      <c r="AN856" s="101"/>
      <c r="AO856" s="445"/>
      <c r="AP856" s="101"/>
      <c r="AQ856" s="115"/>
      <c r="AR856" s="341"/>
      <c r="AS856" s="115"/>
      <c r="AT856" s="341"/>
      <c r="AU856" s="115"/>
      <c r="AV856" s="341"/>
      <c r="AW856" s="115"/>
      <c r="AX856" s="341"/>
      <c r="AY856" s="119"/>
      <c r="CC856" s="119"/>
    </row>
    <row r="857" ht="21.0" customHeight="1">
      <c r="A857" s="119"/>
      <c r="B857" s="90"/>
      <c r="C857" s="119"/>
      <c r="D857" s="332"/>
      <c r="E857" s="90"/>
      <c r="F857" s="92"/>
      <c r="G857" s="92"/>
      <c r="H857" s="119"/>
      <c r="I857" s="119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119"/>
      <c r="U857" s="119"/>
      <c r="V857" s="119"/>
      <c r="W857" s="119"/>
      <c r="X857" s="119"/>
      <c r="Y857" s="23"/>
      <c r="Z857" s="119"/>
      <c r="AA857" s="337"/>
      <c r="AB857" s="115"/>
      <c r="AC857" s="102"/>
      <c r="AD857" s="4"/>
      <c r="AE857" s="103"/>
      <c r="AF857" s="104"/>
      <c r="AG857" s="105"/>
      <c r="AH857" s="106"/>
      <c r="AI857" s="109"/>
      <c r="AJ857" s="111"/>
      <c r="AK857" s="338"/>
      <c r="AL857" s="339"/>
      <c r="AM857" s="340"/>
      <c r="AN857" s="101"/>
      <c r="AO857" s="445"/>
      <c r="AP857" s="101"/>
      <c r="AQ857" s="115"/>
      <c r="AR857" s="341"/>
      <c r="AS857" s="115"/>
      <c r="AT857" s="341"/>
      <c r="AU857" s="115"/>
      <c r="AV857" s="341"/>
      <c r="AW857" s="115"/>
      <c r="AX857" s="341"/>
      <c r="AY857" s="119"/>
      <c r="CC857" s="119"/>
    </row>
    <row r="858" ht="21.0" customHeight="1">
      <c r="A858" s="119"/>
      <c r="B858" s="90"/>
      <c r="C858" s="119"/>
      <c r="D858" s="332"/>
      <c r="E858" s="90"/>
      <c r="F858" s="92"/>
      <c r="G858" s="92"/>
      <c r="H858" s="119"/>
      <c r="I858" s="119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119"/>
      <c r="U858" s="119"/>
      <c r="V858" s="119"/>
      <c r="W858" s="119"/>
      <c r="X858" s="119"/>
      <c r="Y858" s="23"/>
      <c r="Z858" s="119"/>
      <c r="AA858" s="337"/>
      <c r="AB858" s="115"/>
      <c r="AC858" s="102"/>
      <c r="AD858" s="4"/>
      <c r="AE858" s="103"/>
      <c r="AF858" s="104"/>
      <c r="AG858" s="105"/>
      <c r="AH858" s="106"/>
      <c r="AI858" s="109"/>
      <c r="AJ858" s="111"/>
      <c r="AK858" s="338"/>
      <c r="AL858" s="339"/>
      <c r="AM858" s="340"/>
      <c r="AN858" s="101"/>
      <c r="AO858" s="445"/>
      <c r="AP858" s="101"/>
      <c r="AQ858" s="115"/>
      <c r="AR858" s="341"/>
      <c r="AS858" s="115"/>
      <c r="AT858" s="341"/>
      <c r="AU858" s="115"/>
      <c r="AV858" s="341"/>
      <c r="AW858" s="115"/>
      <c r="AX858" s="341"/>
      <c r="AY858" s="119"/>
      <c r="CC858" s="119"/>
    </row>
    <row r="859" ht="21.0" customHeight="1">
      <c r="A859" s="119"/>
      <c r="B859" s="90"/>
      <c r="C859" s="119"/>
      <c r="D859" s="332"/>
      <c r="E859" s="90"/>
      <c r="F859" s="92"/>
      <c r="G859" s="92"/>
      <c r="H859" s="119"/>
      <c r="I859" s="119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119"/>
      <c r="U859" s="119"/>
      <c r="V859" s="119"/>
      <c r="W859" s="119"/>
      <c r="X859" s="119"/>
      <c r="Y859" s="23"/>
      <c r="Z859" s="119"/>
      <c r="AA859" s="337"/>
      <c r="AB859" s="115"/>
      <c r="AC859" s="102"/>
      <c r="AD859" s="4"/>
      <c r="AE859" s="103"/>
      <c r="AF859" s="104"/>
      <c r="AG859" s="105"/>
      <c r="AH859" s="106"/>
      <c r="AI859" s="109"/>
      <c r="AJ859" s="111"/>
      <c r="AK859" s="338"/>
      <c r="AL859" s="339"/>
      <c r="AM859" s="340"/>
      <c r="AN859" s="101"/>
      <c r="AO859" s="445"/>
      <c r="AP859" s="101"/>
      <c r="AQ859" s="115"/>
      <c r="AR859" s="341"/>
      <c r="AS859" s="115"/>
      <c r="AT859" s="341"/>
      <c r="AU859" s="115"/>
      <c r="AV859" s="341"/>
      <c r="AW859" s="115"/>
      <c r="AX859" s="341"/>
      <c r="AY859" s="119"/>
      <c r="CC859" s="119"/>
    </row>
    <row r="860" ht="21.0" customHeight="1">
      <c r="A860" s="119"/>
      <c r="B860" s="90"/>
      <c r="C860" s="119"/>
      <c r="D860" s="332"/>
      <c r="E860" s="90"/>
      <c r="F860" s="92"/>
      <c r="G860" s="92"/>
      <c r="H860" s="119"/>
      <c r="I860" s="119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119"/>
      <c r="U860" s="119"/>
      <c r="V860" s="119"/>
      <c r="W860" s="119"/>
      <c r="X860" s="119"/>
      <c r="Y860" s="23"/>
      <c r="Z860" s="119"/>
      <c r="AA860" s="337"/>
      <c r="AB860" s="115"/>
      <c r="AC860" s="102"/>
      <c r="AD860" s="4"/>
      <c r="AE860" s="103"/>
      <c r="AF860" s="104"/>
      <c r="AG860" s="105"/>
      <c r="AH860" s="106"/>
      <c r="AI860" s="109"/>
      <c r="AJ860" s="111"/>
      <c r="AK860" s="338"/>
      <c r="AL860" s="339"/>
      <c r="AM860" s="340"/>
      <c r="AN860" s="101"/>
      <c r="AO860" s="445"/>
      <c r="AP860" s="101"/>
      <c r="AQ860" s="115"/>
      <c r="AR860" s="341"/>
      <c r="AS860" s="115"/>
      <c r="AT860" s="341"/>
      <c r="AU860" s="115"/>
      <c r="AV860" s="341"/>
      <c r="AW860" s="115"/>
      <c r="AX860" s="341"/>
      <c r="AY860" s="119"/>
      <c r="CC860" s="119"/>
    </row>
    <row r="861" ht="21.0" customHeight="1">
      <c r="A861" s="119"/>
      <c r="B861" s="90"/>
      <c r="C861" s="119"/>
      <c r="D861" s="332"/>
      <c r="E861" s="90"/>
      <c r="F861" s="92"/>
      <c r="G861" s="92"/>
      <c r="H861" s="119"/>
      <c r="I861" s="119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119"/>
      <c r="U861" s="119"/>
      <c r="V861" s="119"/>
      <c r="W861" s="119"/>
      <c r="X861" s="119"/>
      <c r="Y861" s="23"/>
      <c r="Z861" s="119"/>
      <c r="AA861" s="337"/>
      <c r="AB861" s="115"/>
      <c r="AC861" s="102"/>
      <c r="AD861" s="4"/>
      <c r="AE861" s="103"/>
      <c r="AF861" s="104"/>
      <c r="AG861" s="105"/>
      <c r="AH861" s="106"/>
      <c r="AI861" s="109"/>
      <c r="AJ861" s="111"/>
      <c r="AK861" s="338"/>
      <c r="AL861" s="339"/>
      <c r="AM861" s="340"/>
      <c r="AN861" s="101"/>
      <c r="AO861" s="445"/>
      <c r="AP861" s="101"/>
      <c r="AQ861" s="115"/>
      <c r="AR861" s="341"/>
      <c r="AS861" s="115"/>
      <c r="AT861" s="341"/>
      <c r="AU861" s="115"/>
      <c r="AV861" s="341"/>
      <c r="AW861" s="115"/>
      <c r="AX861" s="341"/>
      <c r="AY861" s="119"/>
      <c r="CC861" s="119"/>
    </row>
    <row r="862" ht="21.0" customHeight="1">
      <c r="A862" s="119"/>
      <c r="B862" s="90"/>
      <c r="C862" s="119"/>
      <c r="D862" s="332"/>
      <c r="E862" s="90"/>
      <c r="F862" s="92"/>
      <c r="G862" s="92"/>
      <c r="H862" s="119"/>
      <c r="I862" s="119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119"/>
      <c r="U862" s="119"/>
      <c r="V862" s="119"/>
      <c r="W862" s="119"/>
      <c r="X862" s="119"/>
      <c r="Y862" s="23"/>
      <c r="Z862" s="119"/>
      <c r="AA862" s="337"/>
      <c r="AB862" s="115"/>
      <c r="AC862" s="102"/>
      <c r="AD862" s="4"/>
      <c r="AE862" s="103"/>
      <c r="AF862" s="104"/>
      <c r="AG862" s="105"/>
      <c r="AH862" s="106"/>
      <c r="AI862" s="109"/>
      <c r="AJ862" s="111"/>
      <c r="AK862" s="338"/>
      <c r="AL862" s="339"/>
      <c r="AM862" s="340"/>
      <c r="AN862" s="101"/>
      <c r="AO862" s="445"/>
      <c r="AP862" s="101"/>
      <c r="AQ862" s="115"/>
      <c r="AR862" s="341"/>
      <c r="AS862" s="115"/>
      <c r="AT862" s="341"/>
      <c r="AU862" s="115"/>
      <c r="AV862" s="341"/>
      <c r="AW862" s="115"/>
      <c r="AX862" s="341"/>
      <c r="AY862" s="119"/>
      <c r="CC862" s="119"/>
    </row>
    <row r="863" ht="21.0" customHeight="1">
      <c r="A863" s="119"/>
      <c r="B863" s="90"/>
      <c r="C863" s="119"/>
      <c r="D863" s="332"/>
      <c r="E863" s="90"/>
      <c r="F863" s="92"/>
      <c r="G863" s="92"/>
      <c r="H863" s="119"/>
      <c r="I863" s="119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119"/>
      <c r="U863" s="119"/>
      <c r="V863" s="119"/>
      <c r="W863" s="119"/>
      <c r="X863" s="119"/>
      <c r="Y863" s="23"/>
      <c r="Z863" s="119"/>
      <c r="AA863" s="337"/>
      <c r="AB863" s="115"/>
      <c r="AC863" s="102"/>
      <c r="AD863" s="4"/>
      <c r="AE863" s="103"/>
      <c r="AF863" s="104"/>
      <c r="AG863" s="105"/>
      <c r="AH863" s="106"/>
      <c r="AI863" s="109"/>
      <c r="AJ863" s="111"/>
      <c r="AK863" s="338"/>
      <c r="AL863" s="339"/>
      <c r="AM863" s="340"/>
      <c r="AN863" s="101"/>
      <c r="AO863" s="445"/>
      <c r="AP863" s="101"/>
      <c r="AQ863" s="115"/>
      <c r="AR863" s="341"/>
      <c r="AS863" s="115"/>
      <c r="AT863" s="341"/>
      <c r="AU863" s="115"/>
      <c r="AV863" s="341"/>
      <c r="AW863" s="115"/>
      <c r="AX863" s="341"/>
      <c r="AY863" s="119"/>
      <c r="CC863" s="119"/>
    </row>
    <row r="864" ht="21.0" customHeight="1">
      <c r="A864" s="119"/>
      <c r="B864" s="90"/>
      <c r="C864" s="119"/>
      <c r="D864" s="332"/>
      <c r="E864" s="90"/>
      <c r="F864" s="92"/>
      <c r="G864" s="92"/>
      <c r="H864" s="119"/>
      <c r="I864" s="119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119"/>
      <c r="U864" s="119"/>
      <c r="V864" s="119"/>
      <c r="W864" s="119"/>
      <c r="X864" s="119"/>
      <c r="Y864" s="23"/>
      <c r="Z864" s="119"/>
      <c r="AA864" s="337"/>
      <c r="AB864" s="115"/>
      <c r="AC864" s="102"/>
      <c r="AD864" s="4"/>
      <c r="AE864" s="103"/>
      <c r="AF864" s="104"/>
      <c r="AG864" s="105"/>
      <c r="AH864" s="106"/>
      <c r="AI864" s="109"/>
      <c r="AJ864" s="111"/>
      <c r="AK864" s="338"/>
      <c r="AL864" s="339"/>
      <c r="AM864" s="340"/>
      <c r="AN864" s="101"/>
      <c r="AO864" s="445"/>
      <c r="AP864" s="101"/>
      <c r="AQ864" s="115"/>
      <c r="AR864" s="341"/>
      <c r="AS864" s="115"/>
      <c r="AT864" s="341"/>
      <c r="AU864" s="115"/>
      <c r="AV864" s="341"/>
      <c r="AW864" s="115"/>
      <c r="AX864" s="341"/>
      <c r="AY864" s="119"/>
      <c r="CC864" s="119"/>
    </row>
    <row r="865" ht="21.0" customHeight="1">
      <c r="A865" s="119"/>
      <c r="B865" s="90"/>
      <c r="C865" s="119"/>
      <c r="D865" s="332"/>
      <c r="E865" s="90"/>
      <c r="F865" s="92"/>
      <c r="G865" s="92"/>
      <c r="H865" s="119"/>
      <c r="I865" s="119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119"/>
      <c r="U865" s="119"/>
      <c r="V865" s="119"/>
      <c r="W865" s="119"/>
      <c r="X865" s="119"/>
      <c r="Y865" s="23"/>
      <c r="Z865" s="119"/>
      <c r="AA865" s="337"/>
      <c r="AB865" s="115"/>
      <c r="AC865" s="102"/>
      <c r="AD865" s="4"/>
      <c r="AE865" s="103"/>
      <c r="AF865" s="104"/>
      <c r="AG865" s="105"/>
      <c r="AH865" s="106"/>
      <c r="AI865" s="109"/>
      <c r="AJ865" s="111"/>
      <c r="AK865" s="338"/>
      <c r="AL865" s="339"/>
      <c r="AM865" s="340"/>
      <c r="AN865" s="101"/>
      <c r="AO865" s="445"/>
      <c r="AP865" s="101"/>
      <c r="AQ865" s="115"/>
      <c r="AR865" s="341"/>
      <c r="AS865" s="115"/>
      <c r="AT865" s="341"/>
      <c r="AU865" s="115"/>
      <c r="AV865" s="341"/>
      <c r="AW865" s="115"/>
      <c r="AX865" s="341"/>
      <c r="AY865" s="119"/>
      <c r="CC865" s="119"/>
    </row>
    <row r="866" ht="21.0" customHeight="1">
      <c r="A866" s="119"/>
      <c r="B866" s="90"/>
      <c r="C866" s="119"/>
      <c r="D866" s="332"/>
      <c r="E866" s="90"/>
      <c r="F866" s="92"/>
      <c r="G866" s="92"/>
      <c r="H866" s="119"/>
      <c r="I866" s="119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119"/>
      <c r="U866" s="119"/>
      <c r="V866" s="119"/>
      <c r="W866" s="119"/>
      <c r="X866" s="119"/>
      <c r="Y866" s="23"/>
      <c r="Z866" s="119"/>
      <c r="AA866" s="337"/>
      <c r="AB866" s="115"/>
      <c r="AC866" s="102"/>
      <c r="AD866" s="4"/>
      <c r="AE866" s="103"/>
      <c r="AF866" s="104"/>
      <c r="AG866" s="105"/>
      <c r="AH866" s="106"/>
      <c r="AI866" s="109"/>
      <c r="AJ866" s="111"/>
      <c r="AK866" s="338"/>
      <c r="AL866" s="339"/>
      <c r="AM866" s="340"/>
      <c r="AN866" s="101"/>
      <c r="AO866" s="445"/>
      <c r="AP866" s="101"/>
      <c r="AQ866" s="115"/>
      <c r="AR866" s="341"/>
      <c r="AS866" s="115"/>
      <c r="AT866" s="341"/>
      <c r="AU866" s="115"/>
      <c r="AV866" s="341"/>
      <c r="AW866" s="115"/>
      <c r="AX866" s="341"/>
      <c r="AY866" s="119"/>
      <c r="CC866" s="119"/>
    </row>
    <row r="867" ht="21.0" customHeight="1">
      <c r="A867" s="119"/>
      <c r="B867" s="90"/>
      <c r="C867" s="119"/>
      <c r="D867" s="332"/>
      <c r="E867" s="90"/>
      <c r="F867" s="92"/>
      <c r="G867" s="92"/>
      <c r="H867" s="119"/>
      <c r="I867" s="119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119"/>
      <c r="U867" s="119"/>
      <c r="V867" s="119"/>
      <c r="W867" s="119"/>
      <c r="X867" s="119"/>
      <c r="Y867" s="23"/>
      <c r="Z867" s="119"/>
      <c r="AA867" s="337"/>
      <c r="AB867" s="115"/>
      <c r="AC867" s="102"/>
      <c r="AD867" s="4"/>
      <c r="AE867" s="103"/>
      <c r="AF867" s="104"/>
      <c r="AG867" s="105"/>
      <c r="AH867" s="106"/>
      <c r="AI867" s="109"/>
      <c r="AJ867" s="111"/>
      <c r="AK867" s="338"/>
      <c r="AL867" s="339"/>
      <c r="AM867" s="340"/>
      <c r="AN867" s="101"/>
      <c r="AO867" s="445"/>
      <c r="AP867" s="101"/>
      <c r="AQ867" s="115"/>
      <c r="AR867" s="341"/>
      <c r="AS867" s="115"/>
      <c r="AT867" s="341"/>
      <c r="AU867" s="115"/>
      <c r="AV867" s="341"/>
      <c r="AW867" s="115"/>
      <c r="AX867" s="341"/>
      <c r="AY867" s="119"/>
      <c r="CC867" s="119"/>
    </row>
    <row r="868" ht="21.0" customHeight="1">
      <c r="A868" s="119"/>
      <c r="B868" s="90"/>
      <c r="C868" s="119"/>
      <c r="D868" s="332"/>
      <c r="E868" s="90"/>
      <c r="F868" s="92"/>
      <c r="G868" s="92"/>
      <c r="H868" s="119"/>
      <c r="I868" s="119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119"/>
      <c r="U868" s="119"/>
      <c r="V868" s="119"/>
      <c r="W868" s="119"/>
      <c r="X868" s="119"/>
      <c r="Y868" s="23"/>
      <c r="Z868" s="119"/>
      <c r="AA868" s="337"/>
      <c r="AB868" s="115"/>
      <c r="AC868" s="102"/>
      <c r="AD868" s="4"/>
      <c r="AE868" s="103"/>
      <c r="AF868" s="104"/>
      <c r="AG868" s="105"/>
      <c r="AH868" s="106"/>
      <c r="AI868" s="109"/>
      <c r="AJ868" s="111"/>
      <c r="AK868" s="338"/>
      <c r="AL868" s="339"/>
      <c r="AM868" s="340"/>
      <c r="AN868" s="101"/>
      <c r="AO868" s="445"/>
      <c r="AP868" s="101"/>
      <c r="AQ868" s="115"/>
      <c r="AR868" s="341"/>
      <c r="AS868" s="115"/>
      <c r="AT868" s="341"/>
      <c r="AU868" s="115"/>
      <c r="AV868" s="341"/>
      <c r="AW868" s="115"/>
      <c r="AX868" s="341"/>
      <c r="AY868" s="119"/>
      <c r="CC868" s="119"/>
    </row>
    <row r="869" ht="21.0" customHeight="1">
      <c r="A869" s="119"/>
      <c r="B869" s="90"/>
      <c r="C869" s="119"/>
      <c r="D869" s="332"/>
      <c r="E869" s="90"/>
      <c r="F869" s="92"/>
      <c r="G869" s="92"/>
      <c r="H869" s="119"/>
      <c r="I869" s="119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119"/>
      <c r="U869" s="119"/>
      <c r="V869" s="119"/>
      <c r="W869" s="119"/>
      <c r="X869" s="119"/>
      <c r="Y869" s="23"/>
      <c r="Z869" s="119"/>
      <c r="AA869" s="337"/>
      <c r="AB869" s="115"/>
      <c r="AC869" s="102"/>
      <c r="AD869" s="4"/>
      <c r="AE869" s="103"/>
      <c r="AF869" s="104"/>
      <c r="AG869" s="105"/>
      <c r="AH869" s="106"/>
      <c r="AI869" s="109"/>
      <c r="AJ869" s="111"/>
      <c r="AK869" s="338"/>
      <c r="AL869" s="339"/>
      <c r="AM869" s="340"/>
      <c r="AN869" s="101"/>
      <c r="AO869" s="445"/>
      <c r="AP869" s="101"/>
      <c r="AQ869" s="115"/>
      <c r="AR869" s="341"/>
      <c r="AS869" s="115"/>
      <c r="AT869" s="341"/>
      <c r="AU869" s="115"/>
      <c r="AV869" s="341"/>
      <c r="AW869" s="115"/>
      <c r="AX869" s="341"/>
      <c r="AY869" s="119"/>
      <c r="CC869" s="119"/>
    </row>
    <row r="870" ht="21.0" customHeight="1">
      <c r="A870" s="119"/>
      <c r="B870" s="90"/>
      <c r="C870" s="119"/>
      <c r="D870" s="332"/>
      <c r="E870" s="90"/>
      <c r="F870" s="92"/>
      <c r="G870" s="92"/>
      <c r="H870" s="119"/>
      <c r="I870" s="119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119"/>
      <c r="U870" s="119"/>
      <c r="V870" s="119"/>
      <c r="W870" s="119"/>
      <c r="X870" s="119"/>
      <c r="Y870" s="23"/>
      <c r="Z870" s="119"/>
      <c r="AA870" s="337"/>
      <c r="AB870" s="115"/>
      <c r="AC870" s="102"/>
      <c r="AD870" s="4"/>
      <c r="AE870" s="103"/>
      <c r="AF870" s="104"/>
      <c r="AG870" s="105"/>
      <c r="AH870" s="106"/>
      <c r="AI870" s="109"/>
      <c r="AJ870" s="111"/>
      <c r="AK870" s="338"/>
      <c r="AL870" s="339"/>
      <c r="AM870" s="340"/>
      <c r="AN870" s="101"/>
      <c r="AO870" s="445"/>
      <c r="AP870" s="101"/>
      <c r="AQ870" s="115"/>
      <c r="AR870" s="341"/>
      <c r="AS870" s="115"/>
      <c r="AT870" s="341"/>
      <c r="AU870" s="115"/>
      <c r="AV870" s="341"/>
      <c r="AW870" s="115"/>
      <c r="AX870" s="341"/>
      <c r="AY870" s="119"/>
      <c r="CC870" s="119"/>
    </row>
    <row r="871" ht="21.0" customHeight="1">
      <c r="A871" s="119"/>
      <c r="B871" s="90"/>
      <c r="C871" s="119"/>
      <c r="D871" s="332"/>
      <c r="E871" s="90"/>
      <c r="F871" s="92"/>
      <c r="G871" s="92"/>
      <c r="H871" s="119"/>
      <c r="I871" s="119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119"/>
      <c r="U871" s="119"/>
      <c r="V871" s="119"/>
      <c r="W871" s="119"/>
      <c r="X871" s="119"/>
      <c r="Y871" s="23"/>
      <c r="Z871" s="119"/>
      <c r="AA871" s="337"/>
      <c r="AB871" s="115"/>
      <c r="AC871" s="102"/>
      <c r="AD871" s="4"/>
      <c r="AE871" s="103"/>
      <c r="AF871" s="104"/>
      <c r="AG871" s="105"/>
      <c r="AH871" s="106"/>
      <c r="AI871" s="109"/>
      <c r="AJ871" s="111"/>
      <c r="AK871" s="338"/>
      <c r="AL871" s="339"/>
      <c r="AM871" s="340"/>
      <c r="AN871" s="101"/>
      <c r="AO871" s="445"/>
      <c r="AP871" s="101"/>
      <c r="AQ871" s="115"/>
      <c r="AR871" s="341"/>
      <c r="AS871" s="115"/>
      <c r="AT871" s="341"/>
      <c r="AU871" s="115"/>
      <c r="AV871" s="341"/>
      <c r="AW871" s="115"/>
      <c r="AX871" s="341"/>
      <c r="AY871" s="119"/>
      <c r="CC871" s="119"/>
    </row>
    <row r="872" ht="21.0" customHeight="1">
      <c r="A872" s="119"/>
      <c r="B872" s="90"/>
      <c r="C872" s="119"/>
      <c r="D872" s="332"/>
      <c r="E872" s="90"/>
      <c r="F872" s="92"/>
      <c r="G872" s="92"/>
      <c r="H872" s="119"/>
      <c r="I872" s="119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119"/>
      <c r="U872" s="119"/>
      <c r="V872" s="119"/>
      <c r="W872" s="119"/>
      <c r="X872" s="119"/>
      <c r="Y872" s="23"/>
      <c r="Z872" s="119"/>
      <c r="AA872" s="337"/>
      <c r="AB872" s="115"/>
      <c r="AC872" s="102"/>
      <c r="AD872" s="4"/>
      <c r="AE872" s="103"/>
      <c r="AF872" s="104"/>
      <c r="AG872" s="105"/>
      <c r="AH872" s="106"/>
      <c r="AI872" s="109"/>
      <c r="AJ872" s="111"/>
      <c r="AK872" s="338"/>
      <c r="AL872" s="339"/>
      <c r="AM872" s="340"/>
      <c r="AN872" s="101"/>
      <c r="AO872" s="445"/>
      <c r="AP872" s="101"/>
      <c r="AQ872" s="115"/>
      <c r="AR872" s="341"/>
      <c r="AS872" s="115"/>
      <c r="AT872" s="341"/>
      <c r="AU872" s="115"/>
      <c r="AV872" s="341"/>
      <c r="AW872" s="115"/>
      <c r="AX872" s="341"/>
      <c r="AY872" s="119"/>
      <c r="CC872" s="119"/>
    </row>
    <row r="873" ht="21.0" customHeight="1">
      <c r="A873" s="119"/>
      <c r="B873" s="90"/>
      <c r="C873" s="119"/>
      <c r="D873" s="332"/>
      <c r="E873" s="90"/>
      <c r="F873" s="92"/>
      <c r="G873" s="92"/>
      <c r="H873" s="119"/>
      <c r="I873" s="119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119"/>
      <c r="U873" s="119"/>
      <c r="V873" s="119"/>
      <c r="W873" s="119"/>
      <c r="X873" s="119"/>
      <c r="Y873" s="23"/>
      <c r="Z873" s="119"/>
      <c r="AA873" s="337"/>
      <c r="AB873" s="115"/>
      <c r="AC873" s="102"/>
      <c r="AD873" s="4"/>
      <c r="AE873" s="103"/>
      <c r="AF873" s="104"/>
      <c r="AG873" s="105"/>
      <c r="AH873" s="106"/>
      <c r="AI873" s="109"/>
      <c r="AJ873" s="111"/>
      <c r="AK873" s="338"/>
      <c r="AL873" s="339"/>
      <c r="AM873" s="340"/>
      <c r="AN873" s="101"/>
      <c r="AO873" s="445"/>
      <c r="AP873" s="101"/>
      <c r="AQ873" s="115"/>
      <c r="AR873" s="341"/>
      <c r="AS873" s="115"/>
      <c r="AT873" s="341"/>
      <c r="AU873" s="115"/>
      <c r="AV873" s="341"/>
      <c r="AW873" s="115"/>
      <c r="AX873" s="341"/>
      <c r="AY873" s="119"/>
      <c r="CC873" s="119"/>
    </row>
    <row r="874" ht="21.0" customHeight="1">
      <c r="A874" s="119"/>
      <c r="B874" s="90"/>
      <c r="C874" s="119"/>
      <c r="D874" s="332"/>
      <c r="E874" s="90"/>
      <c r="F874" s="92"/>
      <c r="G874" s="92"/>
      <c r="H874" s="119"/>
      <c r="I874" s="119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119"/>
      <c r="U874" s="119"/>
      <c r="V874" s="119"/>
      <c r="W874" s="119"/>
      <c r="X874" s="119"/>
      <c r="Y874" s="23"/>
      <c r="Z874" s="119"/>
      <c r="AA874" s="337"/>
      <c r="AB874" s="115"/>
      <c r="AC874" s="102"/>
      <c r="AD874" s="4"/>
      <c r="AE874" s="103"/>
      <c r="AF874" s="104"/>
      <c r="AG874" s="105"/>
      <c r="AH874" s="106"/>
      <c r="AI874" s="109"/>
      <c r="AJ874" s="111"/>
      <c r="AK874" s="338"/>
      <c r="AL874" s="339"/>
      <c r="AM874" s="340"/>
      <c r="AN874" s="101"/>
      <c r="AO874" s="445"/>
      <c r="AP874" s="101"/>
      <c r="AQ874" s="115"/>
      <c r="AR874" s="341"/>
      <c r="AS874" s="115"/>
      <c r="AT874" s="341"/>
      <c r="AU874" s="115"/>
      <c r="AV874" s="341"/>
      <c r="AW874" s="115"/>
      <c r="AX874" s="341"/>
      <c r="AY874" s="119"/>
      <c r="CC874" s="119"/>
    </row>
    <row r="875" ht="21.0" customHeight="1">
      <c r="A875" s="119"/>
      <c r="B875" s="90"/>
      <c r="C875" s="119"/>
      <c r="D875" s="332"/>
      <c r="E875" s="90"/>
      <c r="F875" s="92"/>
      <c r="G875" s="92"/>
      <c r="H875" s="119"/>
      <c r="I875" s="119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119"/>
      <c r="U875" s="119"/>
      <c r="V875" s="119"/>
      <c r="W875" s="119"/>
      <c r="X875" s="119"/>
      <c r="Y875" s="23"/>
      <c r="Z875" s="119"/>
      <c r="AA875" s="337"/>
      <c r="AB875" s="115"/>
      <c r="AC875" s="102"/>
      <c r="AD875" s="4"/>
      <c r="AE875" s="103"/>
      <c r="AF875" s="104"/>
      <c r="AG875" s="105"/>
      <c r="AH875" s="106"/>
      <c r="AI875" s="109"/>
      <c r="AJ875" s="111"/>
      <c r="AK875" s="338"/>
      <c r="AL875" s="339"/>
      <c r="AM875" s="340"/>
      <c r="AN875" s="101"/>
      <c r="AO875" s="445"/>
      <c r="AP875" s="101"/>
      <c r="AQ875" s="115"/>
      <c r="AR875" s="341"/>
      <c r="AS875" s="115"/>
      <c r="AT875" s="341"/>
      <c r="AU875" s="115"/>
      <c r="AV875" s="341"/>
      <c r="AW875" s="115"/>
      <c r="AX875" s="341"/>
      <c r="AY875" s="119"/>
      <c r="CC875" s="119"/>
    </row>
    <row r="876" ht="21.0" customHeight="1">
      <c r="A876" s="119"/>
      <c r="B876" s="90"/>
      <c r="C876" s="119"/>
      <c r="D876" s="332"/>
      <c r="E876" s="90"/>
      <c r="F876" s="92"/>
      <c r="G876" s="92"/>
      <c r="H876" s="119"/>
      <c r="I876" s="119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119"/>
      <c r="U876" s="119"/>
      <c r="V876" s="119"/>
      <c r="W876" s="119"/>
      <c r="X876" s="119"/>
      <c r="Y876" s="23"/>
      <c r="Z876" s="119"/>
      <c r="AA876" s="337"/>
      <c r="AB876" s="115"/>
      <c r="AC876" s="102"/>
      <c r="AD876" s="4"/>
      <c r="AE876" s="103"/>
      <c r="AF876" s="104"/>
      <c r="AG876" s="105"/>
      <c r="AH876" s="106"/>
      <c r="AI876" s="109"/>
      <c r="AJ876" s="111"/>
      <c r="AK876" s="338"/>
      <c r="AL876" s="339"/>
      <c r="AM876" s="340"/>
      <c r="AN876" s="101"/>
      <c r="AO876" s="445"/>
      <c r="AP876" s="101"/>
      <c r="AQ876" s="115"/>
      <c r="AR876" s="341"/>
      <c r="AS876" s="115"/>
      <c r="AT876" s="341"/>
      <c r="AU876" s="115"/>
      <c r="AV876" s="341"/>
      <c r="AW876" s="115"/>
      <c r="AX876" s="341"/>
      <c r="AY876" s="119"/>
      <c r="CC876" s="119"/>
    </row>
    <row r="877" ht="21.0" customHeight="1">
      <c r="A877" s="119"/>
      <c r="B877" s="90"/>
      <c r="C877" s="119"/>
      <c r="D877" s="332"/>
      <c r="E877" s="90"/>
      <c r="F877" s="92"/>
      <c r="G877" s="92"/>
      <c r="H877" s="119"/>
      <c r="I877" s="119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119"/>
      <c r="U877" s="119"/>
      <c r="V877" s="119"/>
      <c r="W877" s="119"/>
      <c r="X877" s="119"/>
      <c r="Y877" s="23"/>
      <c r="Z877" s="119"/>
      <c r="AA877" s="337"/>
      <c r="AB877" s="115"/>
      <c r="AC877" s="102"/>
      <c r="AD877" s="4"/>
      <c r="AE877" s="103"/>
      <c r="AF877" s="104"/>
      <c r="AG877" s="105"/>
      <c r="AH877" s="106"/>
      <c r="AI877" s="109"/>
      <c r="AJ877" s="111"/>
      <c r="AK877" s="338"/>
      <c r="AL877" s="339"/>
      <c r="AM877" s="340"/>
      <c r="AN877" s="101"/>
      <c r="AO877" s="445"/>
      <c r="AP877" s="101"/>
      <c r="AQ877" s="115"/>
      <c r="AR877" s="341"/>
      <c r="AS877" s="115"/>
      <c r="AT877" s="341"/>
      <c r="AU877" s="115"/>
      <c r="AV877" s="341"/>
      <c r="AW877" s="115"/>
      <c r="AX877" s="341"/>
      <c r="AY877" s="119"/>
      <c r="CC877" s="119"/>
    </row>
    <row r="878" ht="21.0" customHeight="1">
      <c r="A878" s="119"/>
      <c r="B878" s="90"/>
      <c r="C878" s="119"/>
      <c r="D878" s="332"/>
      <c r="E878" s="90"/>
      <c r="F878" s="92"/>
      <c r="G878" s="92"/>
      <c r="H878" s="119"/>
      <c r="I878" s="119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119"/>
      <c r="U878" s="119"/>
      <c r="V878" s="119"/>
      <c r="W878" s="119"/>
      <c r="X878" s="119"/>
      <c r="Y878" s="23"/>
      <c r="Z878" s="119"/>
      <c r="AA878" s="337"/>
      <c r="AB878" s="115"/>
      <c r="AC878" s="102"/>
      <c r="AD878" s="4"/>
      <c r="AE878" s="103"/>
      <c r="AF878" s="104"/>
      <c r="AG878" s="105"/>
      <c r="AH878" s="106"/>
      <c r="AI878" s="109"/>
      <c r="AJ878" s="111"/>
      <c r="AK878" s="338"/>
      <c r="AL878" s="339"/>
      <c r="AM878" s="340"/>
      <c r="AN878" s="101"/>
      <c r="AO878" s="445"/>
      <c r="AP878" s="101"/>
      <c r="AQ878" s="115"/>
      <c r="AR878" s="341"/>
      <c r="AS878" s="115"/>
      <c r="AT878" s="341"/>
      <c r="AU878" s="115"/>
      <c r="AV878" s="341"/>
      <c r="AW878" s="115"/>
      <c r="AX878" s="341"/>
      <c r="AY878" s="119"/>
      <c r="CC878" s="119"/>
    </row>
    <row r="879" ht="21.0" customHeight="1">
      <c r="A879" s="119"/>
      <c r="B879" s="90"/>
      <c r="C879" s="119"/>
      <c r="D879" s="332"/>
      <c r="E879" s="90"/>
      <c r="F879" s="92"/>
      <c r="G879" s="92"/>
      <c r="H879" s="119"/>
      <c r="I879" s="119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119"/>
      <c r="U879" s="119"/>
      <c r="V879" s="119"/>
      <c r="W879" s="119"/>
      <c r="X879" s="119"/>
      <c r="Y879" s="23"/>
      <c r="Z879" s="119"/>
      <c r="AA879" s="337"/>
      <c r="AB879" s="115"/>
      <c r="AC879" s="102"/>
      <c r="AD879" s="4"/>
      <c r="AE879" s="103"/>
      <c r="AF879" s="104"/>
      <c r="AG879" s="105"/>
      <c r="AH879" s="106"/>
      <c r="AI879" s="109"/>
      <c r="AJ879" s="111"/>
      <c r="AK879" s="338"/>
      <c r="AL879" s="339"/>
      <c r="AM879" s="340"/>
      <c r="AN879" s="101"/>
      <c r="AO879" s="445"/>
      <c r="AP879" s="101"/>
      <c r="AQ879" s="115"/>
      <c r="AR879" s="341"/>
      <c r="AS879" s="115"/>
      <c r="AT879" s="341"/>
      <c r="AU879" s="115"/>
      <c r="AV879" s="341"/>
      <c r="AW879" s="115"/>
      <c r="AX879" s="341"/>
      <c r="AY879" s="119"/>
      <c r="CC879" s="119"/>
    </row>
    <row r="880" ht="21.0" customHeight="1">
      <c r="A880" s="119"/>
      <c r="B880" s="90"/>
      <c r="C880" s="119"/>
      <c r="D880" s="332"/>
      <c r="E880" s="90"/>
      <c r="F880" s="92"/>
      <c r="G880" s="92"/>
      <c r="H880" s="119"/>
      <c r="I880" s="119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119"/>
      <c r="U880" s="119"/>
      <c r="V880" s="119"/>
      <c r="W880" s="119"/>
      <c r="X880" s="119"/>
      <c r="Y880" s="23"/>
      <c r="Z880" s="119"/>
      <c r="AA880" s="337"/>
      <c r="AB880" s="115"/>
      <c r="AC880" s="102"/>
      <c r="AD880" s="4"/>
      <c r="AE880" s="103"/>
      <c r="AF880" s="104"/>
      <c r="AG880" s="105"/>
      <c r="AH880" s="106"/>
      <c r="AI880" s="109"/>
      <c r="AJ880" s="111"/>
      <c r="AK880" s="338"/>
      <c r="AL880" s="339"/>
      <c r="AM880" s="340"/>
      <c r="AN880" s="101"/>
      <c r="AO880" s="445"/>
      <c r="AP880" s="101"/>
      <c r="AQ880" s="115"/>
      <c r="AR880" s="341"/>
      <c r="AS880" s="115"/>
      <c r="AT880" s="341"/>
      <c r="AU880" s="115"/>
      <c r="AV880" s="341"/>
      <c r="AW880" s="115"/>
      <c r="AX880" s="341"/>
      <c r="AY880" s="119"/>
      <c r="CC880" s="119"/>
    </row>
    <row r="881" ht="21.0" customHeight="1">
      <c r="A881" s="119"/>
      <c r="B881" s="90"/>
      <c r="C881" s="119"/>
      <c r="D881" s="332"/>
      <c r="E881" s="90"/>
      <c r="F881" s="92"/>
      <c r="G881" s="92"/>
      <c r="H881" s="119"/>
      <c r="I881" s="119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119"/>
      <c r="U881" s="119"/>
      <c r="V881" s="119"/>
      <c r="W881" s="119"/>
      <c r="X881" s="119"/>
      <c r="Y881" s="23"/>
      <c r="Z881" s="119"/>
      <c r="AA881" s="337"/>
      <c r="AB881" s="115"/>
      <c r="AC881" s="102"/>
      <c r="AD881" s="4"/>
      <c r="AE881" s="103"/>
      <c r="AF881" s="104"/>
      <c r="AG881" s="105"/>
      <c r="AH881" s="106"/>
      <c r="AI881" s="109"/>
      <c r="AJ881" s="111"/>
      <c r="AK881" s="338"/>
      <c r="AL881" s="339"/>
      <c r="AM881" s="340"/>
      <c r="AN881" s="101"/>
      <c r="AO881" s="445"/>
      <c r="AP881" s="101"/>
      <c r="AQ881" s="115"/>
      <c r="AR881" s="341"/>
      <c r="AS881" s="115"/>
      <c r="AT881" s="341"/>
      <c r="AU881" s="115"/>
      <c r="AV881" s="341"/>
      <c r="AW881" s="115"/>
      <c r="AX881" s="341"/>
      <c r="AY881" s="119"/>
      <c r="CC881" s="119"/>
    </row>
    <row r="882" ht="21.0" customHeight="1">
      <c r="A882" s="119"/>
      <c r="B882" s="90"/>
      <c r="C882" s="119"/>
      <c r="D882" s="332"/>
      <c r="E882" s="90"/>
      <c r="F882" s="92"/>
      <c r="G882" s="92"/>
      <c r="H882" s="119"/>
      <c r="I882" s="119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119"/>
      <c r="U882" s="119"/>
      <c r="V882" s="119"/>
      <c r="W882" s="119"/>
      <c r="X882" s="119"/>
      <c r="Y882" s="23"/>
      <c r="Z882" s="119"/>
      <c r="AA882" s="337"/>
      <c r="AB882" s="115"/>
      <c r="AC882" s="102"/>
      <c r="AD882" s="4"/>
      <c r="AE882" s="103"/>
      <c r="AF882" s="104"/>
      <c r="AG882" s="105"/>
      <c r="AH882" s="106"/>
      <c r="AI882" s="109"/>
      <c r="AJ882" s="111"/>
      <c r="AK882" s="338"/>
      <c r="AL882" s="339"/>
      <c r="AM882" s="340"/>
      <c r="AN882" s="101"/>
      <c r="AO882" s="445"/>
      <c r="AP882" s="101"/>
      <c r="AQ882" s="115"/>
      <c r="AR882" s="341"/>
      <c r="AS882" s="115"/>
      <c r="AT882" s="341"/>
      <c r="AU882" s="115"/>
      <c r="AV882" s="341"/>
      <c r="AW882" s="115"/>
      <c r="AX882" s="341"/>
      <c r="AY882" s="119"/>
      <c r="CC882" s="119"/>
    </row>
    <row r="883" ht="21.0" customHeight="1">
      <c r="A883" s="119"/>
      <c r="B883" s="90"/>
      <c r="C883" s="119"/>
      <c r="D883" s="332"/>
      <c r="E883" s="90"/>
      <c r="F883" s="92"/>
      <c r="G883" s="92"/>
      <c r="H883" s="119"/>
      <c r="I883" s="119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119"/>
      <c r="U883" s="119"/>
      <c r="V883" s="119"/>
      <c r="W883" s="119"/>
      <c r="X883" s="119"/>
      <c r="Y883" s="23"/>
      <c r="Z883" s="119"/>
      <c r="AA883" s="337"/>
      <c r="AB883" s="115"/>
      <c r="AC883" s="102"/>
      <c r="AD883" s="4"/>
      <c r="AE883" s="103"/>
      <c r="AF883" s="104"/>
      <c r="AG883" s="105"/>
      <c r="AH883" s="106"/>
      <c r="AI883" s="109"/>
      <c r="AJ883" s="111"/>
      <c r="AK883" s="338"/>
      <c r="AL883" s="339"/>
      <c r="AM883" s="340"/>
      <c r="AN883" s="101"/>
      <c r="AO883" s="445"/>
      <c r="AP883" s="101"/>
      <c r="AQ883" s="115"/>
      <c r="AR883" s="341"/>
      <c r="AS883" s="115"/>
      <c r="AT883" s="341"/>
      <c r="AU883" s="115"/>
      <c r="AV883" s="341"/>
      <c r="AW883" s="115"/>
      <c r="AX883" s="341"/>
      <c r="AY883" s="119"/>
      <c r="CC883" s="119"/>
    </row>
    <row r="884" ht="21.0" customHeight="1">
      <c r="A884" s="119"/>
      <c r="B884" s="90"/>
      <c r="C884" s="119"/>
      <c r="D884" s="332"/>
      <c r="E884" s="90"/>
      <c r="F884" s="92"/>
      <c r="G884" s="92"/>
      <c r="H884" s="119"/>
      <c r="I884" s="119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119"/>
      <c r="U884" s="119"/>
      <c r="V884" s="119"/>
      <c r="W884" s="119"/>
      <c r="X884" s="119"/>
      <c r="Y884" s="23"/>
      <c r="Z884" s="119"/>
      <c r="AA884" s="337"/>
      <c r="AB884" s="115"/>
      <c r="AC884" s="102"/>
      <c r="AD884" s="4"/>
      <c r="AE884" s="103"/>
      <c r="AF884" s="104"/>
      <c r="AG884" s="105"/>
      <c r="AH884" s="106"/>
      <c r="AI884" s="109"/>
      <c r="AJ884" s="111"/>
      <c r="AK884" s="338"/>
      <c r="AL884" s="339"/>
      <c r="AM884" s="340"/>
      <c r="AN884" s="101"/>
      <c r="AO884" s="445"/>
      <c r="AP884" s="101"/>
      <c r="AQ884" s="115"/>
      <c r="AR884" s="341"/>
      <c r="AS884" s="115"/>
      <c r="AT884" s="341"/>
      <c r="AU884" s="115"/>
      <c r="AV884" s="341"/>
      <c r="AW884" s="115"/>
      <c r="AX884" s="341"/>
      <c r="AY884" s="119"/>
      <c r="CC884" s="119"/>
    </row>
    <row r="885" ht="21.0" customHeight="1">
      <c r="A885" s="119"/>
      <c r="B885" s="90"/>
      <c r="C885" s="119"/>
      <c r="D885" s="332"/>
      <c r="E885" s="90"/>
      <c r="F885" s="92"/>
      <c r="G885" s="92"/>
      <c r="H885" s="119"/>
      <c r="I885" s="119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119"/>
      <c r="U885" s="119"/>
      <c r="V885" s="119"/>
      <c r="W885" s="119"/>
      <c r="X885" s="119"/>
      <c r="Y885" s="23"/>
      <c r="Z885" s="119"/>
      <c r="AA885" s="337"/>
      <c r="AB885" s="115"/>
      <c r="AC885" s="102"/>
      <c r="AD885" s="4"/>
      <c r="AE885" s="103"/>
      <c r="AF885" s="104"/>
      <c r="AG885" s="105"/>
      <c r="AH885" s="106"/>
      <c r="AI885" s="109"/>
      <c r="AJ885" s="111"/>
      <c r="AK885" s="338"/>
      <c r="AL885" s="339"/>
      <c r="AM885" s="340"/>
      <c r="AN885" s="101"/>
      <c r="AO885" s="445"/>
      <c r="AP885" s="101"/>
      <c r="AQ885" s="115"/>
      <c r="AR885" s="341"/>
      <c r="AS885" s="115"/>
      <c r="AT885" s="341"/>
      <c r="AU885" s="115"/>
      <c r="AV885" s="341"/>
      <c r="AW885" s="115"/>
      <c r="AX885" s="341"/>
      <c r="AY885" s="119"/>
      <c r="CC885" s="119"/>
    </row>
    <row r="886" ht="21.0" customHeight="1">
      <c r="A886" s="119"/>
      <c r="B886" s="90"/>
      <c r="C886" s="119"/>
      <c r="D886" s="332"/>
      <c r="E886" s="90"/>
      <c r="F886" s="92"/>
      <c r="G886" s="92"/>
      <c r="H886" s="119"/>
      <c r="I886" s="119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119"/>
      <c r="U886" s="119"/>
      <c r="V886" s="119"/>
      <c r="W886" s="119"/>
      <c r="X886" s="119"/>
      <c r="Y886" s="23"/>
      <c r="Z886" s="119"/>
      <c r="AA886" s="337"/>
      <c r="AB886" s="115"/>
      <c r="AC886" s="102"/>
      <c r="AD886" s="4"/>
      <c r="AE886" s="103"/>
      <c r="AF886" s="104"/>
      <c r="AG886" s="105"/>
      <c r="AH886" s="106"/>
      <c r="AI886" s="109"/>
      <c r="AJ886" s="111"/>
      <c r="AK886" s="338"/>
      <c r="AL886" s="339"/>
      <c r="AM886" s="340"/>
      <c r="AN886" s="101"/>
      <c r="AO886" s="445"/>
      <c r="AP886" s="101"/>
      <c r="AQ886" s="115"/>
      <c r="AR886" s="341"/>
      <c r="AS886" s="115"/>
      <c r="AT886" s="341"/>
      <c r="AU886" s="115"/>
      <c r="AV886" s="341"/>
      <c r="AW886" s="115"/>
      <c r="AX886" s="341"/>
      <c r="AY886" s="119"/>
      <c r="CC886" s="119"/>
    </row>
    <row r="887" ht="21.0" customHeight="1">
      <c r="A887" s="119"/>
      <c r="B887" s="90"/>
      <c r="C887" s="119"/>
      <c r="D887" s="332"/>
      <c r="E887" s="90"/>
      <c r="F887" s="92"/>
      <c r="G887" s="92"/>
      <c r="H887" s="119"/>
      <c r="I887" s="119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119"/>
      <c r="U887" s="119"/>
      <c r="V887" s="119"/>
      <c r="W887" s="119"/>
      <c r="X887" s="119"/>
      <c r="Y887" s="23"/>
      <c r="Z887" s="119"/>
      <c r="AA887" s="337"/>
      <c r="AB887" s="115"/>
      <c r="AC887" s="102"/>
      <c r="AD887" s="4"/>
      <c r="AE887" s="103"/>
      <c r="AF887" s="104"/>
      <c r="AG887" s="105"/>
      <c r="AH887" s="106"/>
      <c r="AI887" s="109"/>
      <c r="AJ887" s="111"/>
      <c r="AK887" s="338"/>
      <c r="AL887" s="339"/>
      <c r="AM887" s="340"/>
      <c r="AN887" s="101"/>
      <c r="AO887" s="445"/>
      <c r="AP887" s="101"/>
      <c r="AQ887" s="115"/>
      <c r="AR887" s="341"/>
      <c r="AS887" s="115"/>
      <c r="AT887" s="341"/>
      <c r="AU887" s="115"/>
      <c r="AV887" s="341"/>
      <c r="AW887" s="115"/>
      <c r="AX887" s="341"/>
      <c r="AY887" s="119"/>
      <c r="CC887" s="119"/>
    </row>
    <row r="888" ht="21.0" customHeight="1">
      <c r="A888" s="119"/>
      <c r="B888" s="90"/>
      <c r="C888" s="119"/>
      <c r="D888" s="332"/>
      <c r="E888" s="90"/>
      <c r="F888" s="92"/>
      <c r="G888" s="92"/>
      <c r="H888" s="119"/>
      <c r="I888" s="119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119"/>
      <c r="U888" s="119"/>
      <c r="V888" s="119"/>
      <c r="W888" s="119"/>
      <c r="X888" s="119"/>
      <c r="Y888" s="23"/>
      <c r="Z888" s="119"/>
      <c r="AA888" s="337"/>
      <c r="AB888" s="115"/>
      <c r="AC888" s="102"/>
      <c r="AD888" s="4"/>
      <c r="AE888" s="103"/>
      <c r="AF888" s="104"/>
      <c r="AG888" s="105"/>
      <c r="AH888" s="106"/>
      <c r="AI888" s="109"/>
      <c r="AJ888" s="111"/>
      <c r="AK888" s="338"/>
      <c r="AL888" s="339"/>
      <c r="AM888" s="340"/>
      <c r="AN888" s="101"/>
      <c r="AO888" s="445"/>
      <c r="AP888" s="101"/>
      <c r="AQ888" s="115"/>
      <c r="AR888" s="341"/>
      <c r="AS888" s="115"/>
      <c r="AT888" s="341"/>
      <c r="AU888" s="115"/>
      <c r="AV888" s="341"/>
      <c r="AW888" s="115"/>
      <c r="AX888" s="341"/>
      <c r="AY888" s="119"/>
      <c r="CC888" s="119"/>
    </row>
    <row r="889" ht="21.0" customHeight="1">
      <c r="A889" s="119"/>
      <c r="B889" s="90"/>
      <c r="C889" s="119"/>
      <c r="D889" s="332"/>
      <c r="E889" s="90"/>
      <c r="F889" s="92"/>
      <c r="G889" s="92"/>
      <c r="H889" s="119"/>
      <c r="I889" s="119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119"/>
      <c r="U889" s="119"/>
      <c r="V889" s="119"/>
      <c r="W889" s="119"/>
      <c r="X889" s="119"/>
      <c r="Y889" s="23"/>
      <c r="Z889" s="119"/>
      <c r="AA889" s="337"/>
      <c r="AB889" s="115"/>
      <c r="AC889" s="102"/>
      <c r="AD889" s="4"/>
      <c r="AE889" s="103"/>
      <c r="AF889" s="104"/>
      <c r="AG889" s="105"/>
      <c r="AH889" s="106"/>
      <c r="AI889" s="109"/>
      <c r="AJ889" s="111"/>
      <c r="AK889" s="338"/>
      <c r="AL889" s="339"/>
      <c r="AM889" s="340"/>
      <c r="AN889" s="101"/>
      <c r="AO889" s="445"/>
      <c r="AP889" s="101"/>
      <c r="AQ889" s="115"/>
      <c r="AR889" s="341"/>
      <c r="AS889" s="115"/>
      <c r="AT889" s="341"/>
      <c r="AU889" s="115"/>
      <c r="AV889" s="341"/>
      <c r="AW889" s="115"/>
      <c r="AX889" s="341"/>
      <c r="AY889" s="119"/>
      <c r="CC889" s="119"/>
    </row>
    <row r="890" ht="21.0" customHeight="1">
      <c r="A890" s="119"/>
      <c r="B890" s="90"/>
      <c r="C890" s="119"/>
      <c r="D890" s="332"/>
      <c r="E890" s="90"/>
      <c r="F890" s="92"/>
      <c r="G890" s="92"/>
      <c r="H890" s="119"/>
      <c r="I890" s="119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119"/>
      <c r="U890" s="119"/>
      <c r="V890" s="119"/>
      <c r="W890" s="119"/>
      <c r="X890" s="119"/>
      <c r="Y890" s="23"/>
      <c r="Z890" s="119"/>
      <c r="AA890" s="337"/>
      <c r="AB890" s="115"/>
      <c r="AC890" s="102"/>
      <c r="AD890" s="4"/>
      <c r="AE890" s="103"/>
      <c r="AF890" s="104"/>
      <c r="AG890" s="105"/>
      <c r="AH890" s="106"/>
      <c r="AI890" s="109"/>
      <c r="AJ890" s="111"/>
      <c r="AK890" s="338"/>
      <c r="AL890" s="339"/>
      <c r="AM890" s="340"/>
      <c r="AN890" s="101"/>
      <c r="AO890" s="445"/>
      <c r="AP890" s="101"/>
      <c r="AQ890" s="115"/>
      <c r="AR890" s="341"/>
      <c r="AS890" s="115"/>
      <c r="AT890" s="341"/>
      <c r="AU890" s="115"/>
      <c r="AV890" s="341"/>
      <c r="AW890" s="115"/>
      <c r="AX890" s="341"/>
      <c r="AY890" s="119"/>
      <c r="CC890" s="119"/>
    </row>
    <row r="891" ht="21.0" customHeight="1">
      <c r="A891" s="119"/>
      <c r="B891" s="90"/>
      <c r="C891" s="119"/>
      <c r="D891" s="332"/>
      <c r="E891" s="90"/>
      <c r="F891" s="92"/>
      <c r="G891" s="92"/>
      <c r="H891" s="119"/>
      <c r="I891" s="119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119"/>
      <c r="U891" s="119"/>
      <c r="V891" s="119"/>
      <c r="W891" s="119"/>
      <c r="X891" s="119"/>
      <c r="Y891" s="23"/>
      <c r="Z891" s="119"/>
      <c r="AA891" s="337"/>
      <c r="AB891" s="115"/>
      <c r="AC891" s="102"/>
      <c r="AD891" s="4"/>
      <c r="AE891" s="103"/>
      <c r="AF891" s="104"/>
      <c r="AG891" s="105"/>
      <c r="AH891" s="106"/>
      <c r="AI891" s="109"/>
      <c r="AJ891" s="111"/>
      <c r="AK891" s="338"/>
      <c r="AL891" s="339"/>
      <c r="AM891" s="340"/>
      <c r="AN891" s="101"/>
      <c r="AO891" s="445"/>
      <c r="AP891" s="101"/>
      <c r="AQ891" s="115"/>
      <c r="AR891" s="341"/>
      <c r="AS891" s="115"/>
      <c r="AT891" s="341"/>
      <c r="AU891" s="115"/>
      <c r="AV891" s="341"/>
      <c r="AW891" s="115"/>
      <c r="AX891" s="341"/>
      <c r="AY891" s="119"/>
      <c r="CC891" s="119"/>
    </row>
    <row r="892" ht="21.0" customHeight="1">
      <c r="A892" s="119"/>
      <c r="B892" s="90"/>
      <c r="C892" s="119"/>
      <c r="D892" s="332"/>
      <c r="E892" s="90"/>
      <c r="F892" s="92"/>
      <c r="G892" s="92"/>
      <c r="H892" s="119"/>
      <c r="I892" s="119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119"/>
      <c r="U892" s="119"/>
      <c r="V892" s="119"/>
      <c r="W892" s="119"/>
      <c r="X892" s="119"/>
      <c r="Y892" s="23"/>
      <c r="Z892" s="119"/>
      <c r="AA892" s="337"/>
      <c r="AB892" s="115"/>
      <c r="AC892" s="102"/>
      <c r="AD892" s="4"/>
      <c r="AE892" s="103"/>
      <c r="AF892" s="104"/>
      <c r="AG892" s="105"/>
      <c r="AH892" s="106"/>
      <c r="AI892" s="109"/>
      <c r="AJ892" s="111"/>
      <c r="AK892" s="338"/>
      <c r="AL892" s="339"/>
      <c r="AM892" s="340"/>
      <c r="AN892" s="101"/>
      <c r="AO892" s="445"/>
      <c r="AP892" s="101"/>
      <c r="AQ892" s="115"/>
      <c r="AR892" s="341"/>
      <c r="AS892" s="115"/>
      <c r="AT892" s="341"/>
      <c r="AU892" s="115"/>
      <c r="AV892" s="341"/>
      <c r="AW892" s="115"/>
      <c r="AX892" s="341"/>
      <c r="AY892" s="119"/>
      <c r="CC892" s="119"/>
    </row>
    <row r="893" ht="21.0" customHeight="1">
      <c r="A893" s="119"/>
      <c r="B893" s="90"/>
      <c r="C893" s="119"/>
      <c r="D893" s="332"/>
      <c r="E893" s="90"/>
      <c r="F893" s="92"/>
      <c r="G893" s="92"/>
      <c r="H893" s="119"/>
      <c r="I893" s="119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119"/>
      <c r="U893" s="119"/>
      <c r="V893" s="119"/>
      <c r="W893" s="119"/>
      <c r="X893" s="119"/>
      <c r="Y893" s="23"/>
      <c r="Z893" s="119"/>
      <c r="AA893" s="337"/>
      <c r="AB893" s="115"/>
      <c r="AC893" s="102"/>
      <c r="AD893" s="4"/>
      <c r="AE893" s="103"/>
      <c r="AF893" s="104"/>
      <c r="AG893" s="105"/>
      <c r="AH893" s="106"/>
      <c r="AI893" s="109"/>
      <c r="AJ893" s="111"/>
      <c r="AK893" s="338"/>
      <c r="AL893" s="339"/>
      <c r="AM893" s="340"/>
      <c r="AN893" s="101"/>
      <c r="AO893" s="445"/>
      <c r="AP893" s="101"/>
      <c r="AQ893" s="115"/>
      <c r="AR893" s="341"/>
      <c r="AS893" s="115"/>
      <c r="AT893" s="341"/>
      <c r="AU893" s="115"/>
      <c r="AV893" s="341"/>
      <c r="AW893" s="115"/>
      <c r="AX893" s="341"/>
      <c r="AY893" s="119"/>
      <c r="CC893" s="119"/>
    </row>
    <row r="894" ht="21.0" customHeight="1">
      <c r="A894" s="119"/>
      <c r="B894" s="90"/>
      <c r="C894" s="119"/>
      <c r="D894" s="332"/>
      <c r="E894" s="90"/>
      <c r="F894" s="92"/>
      <c r="G894" s="92"/>
      <c r="H894" s="119"/>
      <c r="I894" s="119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119"/>
      <c r="U894" s="119"/>
      <c r="V894" s="119"/>
      <c r="W894" s="119"/>
      <c r="X894" s="119"/>
      <c r="Y894" s="23"/>
      <c r="Z894" s="119"/>
      <c r="AA894" s="337"/>
      <c r="AB894" s="115"/>
      <c r="AC894" s="102"/>
      <c r="AD894" s="4"/>
      <c r="AE894" s="103"/>
      <c r="AF894" s="104"/>
      <c r="AG894" s="105"/>
      <c r="AH894" s="106"/>
      <c r="AI894" s="109"/>
      <c r="AJ894" s="111"/>
      <c r="AK894" s="338"/>
      <c r="AL894" s="339"/>
      <c r="AM894" s="340"/>
      <c r="AN894" s="101"/>
      <c r="AO894" s="445"/>
      <c r="AP894" s="101"/>
      <c r="AQ894" s="115"/>
      <c r="AR894" s="341"/>
      <c r="AS894" s="115"/>
      <c r="AT894" s="341"/>
      <c r="AU894" s="115"/>
      <c r="AV894" s="341"/>
      <c r="AW894" s="115"/>
      <c r="AX894" s="341"/>
      <c r="AY894" s="119"/>
      <c r="CC894" s="119"/>
    </row>
    <row r="895" ht="21.0" customHeight="1">
      <c r="A895" s="119"/>
      <c r="B895" s="90"/>
      <c r="C895" s="119"/>
      <c r="D895" s="332"/>
      <c r="E895" s="90"/>
      <c r="F895" s="92"/>
      <c r="G895" s="92"/>
      <c r="H895" s="119"/>
      <c r="I895" s="119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119"/>
      <c r="U895" s="119"/>
      <c r="V895" s="119"/>
      <c r="W895" s="119"/>
      <c r="X895" s="119"/>
      <c r="Y895" s="23"/>
      <c r="Z895" s="119"/>
      <c r="AA895" s="337"/>
      <c r="AB895" s="115"/>
      <c r="AC895" s="102"/>
      <c r="AD895" s="4"/>
      <c r="AE895" s="103"/>
      <c r="AF895" s="104"/>
      <c r="AG895" s="105"/>
      <c r="AH895" s="106"/>
      <c r="AI895" s="109"/>
      <c r="AJ895" s="111"/>
      <c r="AK895" s="338"/>
      <c r="AL895" s="339"/>
      <c r="AM895" s="340"/>
      <c r="AN895" s="101"/>
      <c r="AO895" s="445"/>
      <c r="AP895" s="101"/>
      <c r="AQ895" s="115"/>
      <c r="AR895" s="341"/>
      <c r="AS895" s="115"/>
      <c r="AT895" s="341"/>
      <c r="AU895" s="115"/>
      <c r="AV895" s="341"/>
      <c r="AW895" s="115"/>
      <c r="AX895" s="341"/>
      <c r="AY895" s="119"/>
      <c r="CC895" s="119"/>
    </row>
    <row r="896" ht="21.0" customHeight="1">
      <c r="A896" s="119"/>
      <c r="B896" s="90"/>
      <c r="C896" s="119"/>
      <c r="D896" s="332"/>
      <c r="E896" s="90"/>
      <c r="F896" s="92"/>
      <c r="G896" s="92"/>
      <c r="H896" s="119"/>
      <c r="I896" s="119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119"/>
      <c r="U896" s="119"/>
      <c r="V896" s="119"/>
      <c r="W896" s="119"/>
      <c r="X896" s="119"/>
      <c r="Y896" s="23"/>
      <c r="Z896" s="119"/>
      <c r="AA896" s="337"/>
      <c r="AB896" s="115"/>
      <c r="AC896" s="102"/>
      <c r="AD896" s="4"/>
      <c r="AE896" s="103"/>
      <c r="AF896" s="104"/>
      <c r="AG896" s="105"/>
      <c r="AH896" s="106"/>
      <c r="AI896" s="109"/>
      <c r="AJ896" s="111"/>
      <c r="AK896" s="338"/>
      <c r="AL896" s="339"/>
      <c r="AM896" s="340"/>
      <c r="AN896" s="101"/>
      <c r="AO896" s="445"/>
      <c r="AP896" s="101"/>
      <c r="AQ896" s="115"/>
      <c r="AR896" s="341"/>
      <c r="AS896" s="115"/>
      <c r="AT896" s="341"/>
      <c r="AU896" s="115"/>
      <c r="AV896" s="341"/>
      <c r="AW896" s="115"/>
      <c r="AX896" s="341"/>
      <c r="AY896" s="119"/>
      <c r="CC896" s="119"/>
    </row>
    <row r="897" ht="21.0" customHeight="1">
      <c r="A897" s="119"/>
      <c r="B897" s="90"/>
      <c r="C897" s="119"/>
      <c r="D897" s="332"/>
      <c r="E897" s="90"/>
      <c r="F897" s="92"/>
      <c r="G897" s="92"/>
      <c r="H897" s="119"/>
      <c r="I897" s="119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119"/>
      <c r="U897" s="119"/>
      <c r="V897" s="119"/>
      <c r="W897" s="119"/>
      <c r="X897" s="119"/>
      <c r="Y897" s="23"/>
      <c r="Z897" s="119"/>
      <c r="AA897" s="337"/>
      <c r="AB897" s="115"/>
      <c r="AC897" s="102"/>
      <c r="AD897" s="4"/>
      <c r="AE897" s="103"/>
      <c r="AF897" s="104"/>
      <c r="AG897" s="105"/>
      <c r="AH897" s="106"/>
      <c r="AI897" s="109"/>
      <c r="AJ897" s="111"/>
      <c r="AK897" s="338"/>
      <c r="AL897" s="339"/>
      <c r="AM897" s="340"/>
      <c r="AN897" s="101"/>
      <c r="AO897" s="445"/>
      <c r="AP897" s="101"/>
      <c r="AQ897" s="115"/>
      <c r="AR897" s="341"/>
      <c r="AS897" s="115"/>
      <c r="AT897" s="341"/>
      <c r="AU897" s="115"/>
      <c r="AV897" s="341"/>
      <c r="AW897" s="115"/>
      <c r="AX897" s="341"/>
      <c r="AY897" s="119"/>
      <c r="CC897" s="119"/>
    </row>
    <row r="898" ht="21.0" customHeight="1">
      <c r="A898" s="119"/>
      <c r="B898" s="90"/>
      <c r="C898" s="119"/>
      <c r="D898" s="332"/>
      <c r="E898" s="90"/>
      <c r="F898" s="92"/>
      <c r="G898" s="92"/>
      <c r="H898" s="119"/>
      <c r="I898" s="119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119"/>
      <c r="U898" s="119"/>
      <c r="V898" s="119"/>
      <c r="W898" s="119"/>
      <c r="X898" s="119"/>
      <c r="Y898" s="23"/>
      <c r="Z898" s="119"/>
      <c r="AA898" s="337"/>
      <c r="AB898" s="115"/>
      <c r="AC898" s="102"/>
      <c r="AD898" s="4"/>
      <c r="AE898" s="103"/>
      <c r="AF898" s="104"/>
      <c r="AG898" s="105"/>
      <c r="AH898" s="106"/>
      <c r="AI898" s="109"/>
      <c r="AJ898" s="111"/>
      <c r="AK898" s="338"/>
      <c r="AL898" s="339"/>
      <c r="AM898" s="340"/>
      <c r="AN898" s="101"/>
      <c r="AO898" s="445"/>
      <c r="AP898" s="101"/>
      <c r="AQ898" s="115"/>
      <c r="AR898" s="341"/>
      <c r="AS898" s="115"/>
      <c r="AT898" s="341"/>
      <c r="AU898" s="115"/>
      <c r="AV898" s="341"/>
      <c r="AW898" s="115"/>
      <c r="AX898" s="341"/>
      <c r="AY898" s="119"/>
      <c r="CC898" s="119"/>
    </row>
    <row r="899" ht="21.0" customHeight="1">
      <c r="A899" s="119"/>
      <c r="B899" s="90"/>
      <c r="C899" s="119"/>
      <c r="D899" s="332"/>
      <c r="E899" s="90"/>
      <c r="F899" s="92"/>
      <c r="G899" s="92"/>
      <c r="H899" s="119"/>
      <c r="I899" s="119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119"/>
      <c r="U899" s="119"/>
      <c r="V899" s="119"/>
      <c r="W899" s="119"/>
      <c r="X899" s="119"/>
      <c r="Y899" s="23"/>
      <c r="Z899" s="119"/>
      <c r="AA899" s="337"/>
      <c r="AB899" s="115"/>
      <c r="AC899" s="102"/>
      <c r="AD899" s="4"/>
      <c r="AE899" s="103"/>
      <c r="AF899" s="104"/>
      <c r="AG899" s="105"/>
      <c r="AH899" s="106"/>
      <c r="AI899" s="109"/>
      <c r="AJ899" s="111"/>
      <c r="AK899" s="338"/>
      <c r="AL899" s="339"/>
      <c r="AM899" s="340"/>
      <c r="AN899" s="101"/>
      <c r="AO899" s="445"/>
      <c r="AP899" s="101"/>
      <c r="AQ899" s="115"/>
      <c r="AR899" s="341"/>
      <c r="AS899" s="115"/>
      <c r="AT899" s="341"/>
      <c r="AU899" s="115"/>
      <c r="AV899" s="341"/>
      <c r="AW899" s="115"/>
      <c r="AX899" s="341"/>
      <c r="AY899" s="119"/>
      <c r="CC899" s="119"/>
    </row>
    <row r="900" ht="21.0" customHeight="1">
      <c r="A900" s="119"/>
      <c r="B900" s="90"/>
      <c r="C900" s="119"/>
      <c r="D900" s="332"/>
      <c r="E900" s="90"/>
      <c r="F900" s="92"/>
      <c r="G900" s="92"/>
      <c r="H900" s="119"/>
      <c r="I900" s="119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119"/>
      <c r="U900" s="119"/>
      <c r="V900" s="119"/>
      <c r="W900" s="119"/>
      <c r="X900" s="119"/>
      <c r="Y900" s="23"/>
      <c r="Z900" s="119"/>
      <c r="AA900" s="337"/>
      <c r="AB900" s="115"/>
      <c r="AC900" s="102"/>
      <c r="AD900" s="4"/>
      <c r="AE900" s="103"/>
      <c r="AF900" s="104"/>
      <c r="AG900" s="105"/>
      <c r="AH900" s="106"/>
      <c r="AI900" s="109"/>
      <c r="AJ900" s="111"/>
      <c r="AK900" s="338"/>
      <c r="AL900" s="339"/>
      <c r="AM900" s="340"/>
      <c r="AN900" s="101"/>
      <c r="AO900" s="445"/>
      <c r="AP900" s="101"/>
      <c r="AQ900" s="115"/>
      <c r="AR900" s="341"/>
      <c r="AS900" s="115"/>
      <c r="AT900" s="341"/>
      <c r="AU900" s="115"/>
      <c r="AV900" s="341"/>
      <c r="AW900" s="115"/>
      <c r="AX900" s="341"/>
      <c r="AY900" s="119"/>
      <c r="CC900" s="119"/>
    </row>
    <row r="901" ht="21.0" customHeight="1">
      <c r="A901" s="119"/>
      <c r="B901" s="90"/>
      <c r="C901" s="119"/>
      <c r="D901" s="332"/>
      <c r="E901" s="90"/>
      <c r="F901" s="92"/>
      <c r="G901" s="92"/>
      <c r="H901" s="119"/>
      <c r="I901" s="119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119"/>
      <c r="U901" s="119"/>
      <c r="V901" s="119"/>
      <c r="W901" s="119"/>
      <c r="X901" s="119"/>
      <c r="Y901" s="23"/>
      <c r="Z901" s="119"/>
      <c r="AA901" s="337"/>
      <c r="AB901" s="115"/>
      <c r="AC901" s="102"/>
      <c r="AD901" s="4"/>
      <c r="AE901" s="103"/>
      <c r="AF901" s="104"/>
      <c r="AG901" s="105"/>
      <c r="AH901" s="106"/>
      <c r="AI901" s="109"/>
      <c r="AJ901" s="111"/>
      <c r="AK901" s="338"/>
      <c r="AL901" s="339"/>
      <c r="AM901" s="340"/>
      <c r="AN901" s="101"/>
      <c r="AO901" s="445"/>
      <c r="AP901" s="101"/>
      <c r="AQ901" s="115"/>
      <c r="AR901" s="341"/>
      <c r="AS901" s="115"/>
      <c r="AT901" s="341"/>
      <c r="AU901" s="115"/>
      <c r="AV901" s="341"/>
      <c r="AW901" s="115"/>
      <c r="AX901" s="341"/>
      <c r="AY901" s="119"/>
      <c r="CC901" s="119"/>
    </row>
    <row r="902" ht="21.0" customHeight="1">
      <c r="A902" s="119"/>
      <c r="B902" s="90"/>
      <c r="C902" s="119"/>
      <c r="D902" s="332"/>
      <c r="E902" s="90"/>
      <c r="F902" s="92"/>
      <c r="G902" s="92"/>
      <c r="H902" s="119"/>
      <c r="I902" s="119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119"/>
      <c r="U902" s="119"/>
      <c r="V902" s="119"/>
      <c r="W902" s="119"/>
      <c r="X902" s="119"/>
      <c r="Y902" s="23"/>
      <c r="Z902" s="119"/>
      <c r="AA902" s="337"/>
      <c r="AB902" s="115"/>
      <c r="AC902" s="102"/>
      <c r="AD902" s="4"/>
      <c r="AE902" s="103"/>
      <c r="AF902" s="104"/>
      <c r="AG902" s="105"/>
      <c r="AH902" s="106"/>
      <c r="AI902" s="109"/>
      <c r="AJ902" s="111"/>
      <c r="AK902" s="338"/>
      <c r="AL902" s="339"/>
      <c r="AM902" s="340"/>
      <c r="AN902" s="101"/>
      <c r="AO902" s="445"/>
      <c r="AP902" s="101"/>
      <c r="AQ902" s="115"/>
      <c r="AR902" s="341"/>
      <c r="AS902" s="115"/>
      <c r="AT902" s="341"/>
      <c r="AU902" s="115"/>
      <c r="AV902" s="341"/>
      <c r="AW902" s="115"/>
      <c r="AX902" s="341"/>
      <c r="AY902" s="119"/>
      <c r="CC902" s="119"/>
    </row>
    <row r="903" ht="21.0" customHeight="1">
      <c r="A903" s="119"/>
      <c r="B903" s="90"/>
      <c r="C903" s="119"/>
      <c r="D903" s="332"/>
      <c r="E903" s="90"/>
      <c r="F903" s="92"/>
      <c r="G903" s="92"/>
      <c r="H903" s="119"/>
      <c r="I903" s="119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119"/>
      <c r="U903" s="119"/>
      <c r="V903" s="119"/>
      <c r="W903" s="119"/>
      <c r="X903" s="119"/>
      <c r="Y903" s="23"/>
      <c r="Z903" s="119"/>
      <c r="AA903" s="337"/>
      <c r="AB903" s="115"/>
      <c r="AC903" s="102"/>
      <c r="AD903" s="4"/>
      <c r="AE903" s="103"/>
      <c r="AF903" s="104"/>
      <c r="AG903" s="105"/>
      <c r="AH903" s="106"/>
      <c r="AI903" s="109"/>
      <c r="AJ903" s="111"/>
      <c r="AK903" s="338"/>
      <c r="AL903" s="339"/>
      <c r="AM903" s="340"/>
      <c r="AN903" s="101"/>
      <c r="AO903" s="445"/>
      <c r="AP903" s="101"/>
      <c r="AQ903" s="115"/>
      <c r="AR903" s="341"/>
      <c r="AS903" s="115"/>
      <c r="AT903" s="341"/>
      <c r="AU903" s="115"/>
      <c r="AV903" s="341"/>
      <c r="AW903" s="115"/>
      <c r="AX903" s="341"/>
      <c r="AY903" s="119"/>
      <c r="CC903" s="119"/>
    </row>
    <row r="904" ht="21.0" customHeight="1">
      <c r="A904" s="119"/>
      <c r="B904" s="90"/>
      <c r="C904" s="119"/>
      <c r="D904" s="332"/>
      <c r="E904" s="90"/>
      <c r="F904" s="92"/>
      <c r="G904" s="92"/>
      <c r="H904" s="119"/>
      <c r="I904" s="119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119"/>
      <c r="U904" s="119"/>
      <c r="V904" s="119"/>
      <c r="W904" s="119"/>
      <c r="X904" s="119"/>
      <c r="Y904" s="23"/>
      <c r="Z904" s="119"/>
      <c r="AA904" s="337"/>
      <c r="AB904" s="115"/>
      <c r="AC904" s="102"/>
      <c r="AD904" s="4"/>
      <c r="AE904" s="103"/>
      <c r="AF904" s="104"/>
      <c r="AG904" s="105"/>
      <c r="AH904" s="106"/>
      <c r="AI904" s="109"/>
      <c r="AJ904" s="111"/>
      <c r="AK904" s="338"/>
      <c r="AL904" s="339"/>
      <c r="AM904" s="340"/>
      <c r="AN904" s="101"/>
      <c r="AO904" s="445"/>
      <c r="AP904" s="101"/>
      <c r="AQ904" s="115"/>
      <c r="AR904" s="341"/>
      <c r="AS904" s="115"/>
      <c r="AT904" s="341"/>
      <c r="AU904" s="115"/>
      <c r="AV904" s="341"/>
      <c r="AW904" s="115"/>
      <c r="AX904" s="341"/>
      <c r="AY904" s="119"/>
      <c r="CC904" s="119"/>
    </row>
    <row r="905" ht="21.0" customHeight="1">
      <c r="A905" s="119"/>
      <c r="B905" s="90"/>
      <c r="C905" s="119"/>
      <c r="D905" s="332"/>
      <c r="E905" s="90"/>
      <c r="F905" s="92"/>
      <c r="G905" s="92"/>
      <c r="H905" s="119"/>
      <c r="I905" s="119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119"/>
      <c r="U905" s="119"/>
      <c r="V905" s="119"/>
      <c r="W905" s="119"/>
      <c r="X905" s="119"/>
      <c r="Y905" s="23"/>
      <c r="Z905" s="119"/>
      <c r="AA905" s="337"/>
      <c r="AB905" s="115"/>
      <c r="AC905" s="102"/>
      <c r="AD905" s="4"/>
      <c r="AE905" s="103"/>
      <c r="AF905" s="104"/>
      <c r="AG905" s="105"/>
      <c r="AH905" s="106"/>
      <c r="AI905" s="109"/>
      <c r="AJ905" s="111"/>
      <c r="AK905" s="338"/>
      <c r="AL905" s="339"/>
      <c r="AM905" s="340"/>
      <c r="AN905" s="101"/>
      <c r="AO905" s="445"/>
      <c r="AP905" s="101"/>
      <c r="AQ905" s="115"/>
      <c r="AR905" s="341"/>
      <c r="AS905" s="115"/>
      <c r="AT905" s="341"/>
      <c r="AU905" s="115"/>
      <c r="AV905" s="341"/>
      <c r="AW905" s="115"/>
      <c r="AX905" s="341"/>
      <c r="AY905" s="119"/>
      <c r="CC905" s="119"/>
    </row>
    <row r="906" ht="21.0" customHeight="1">
      <c r="A906" s="119"/>
      <c r="B906" s="90"/>
      <c r="C906" s="119"/>
      <c r="D906" s="332"/>
      <c r="E906" s="90"/>
      <c r="F906" s="92"/>
      <c r="G906" s="92"/>
      <c r="H906" s="119"/>
      <c r="I906" s="119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119"/>
      <c r="U906" s="119"/>
      <c r="V906" s="119"/>
      <c r="W906" s="119"/>
      <c r="X906" s="119"/>
      <c r="Y906" s="23"/>
      <c r="Z906" s="119"/>
      <c r="AA906" s="337"/>
      <c r="AB906" s="115"/>
      <c r="AC906" s="102"/>
      <c r="AD906" s="4"/>
      <c r="AE906" s="103"/>
      <c r="AF906" s="104"/>
      <c r="AG906" s="105"/>
      <c r="AH906" s="106"/>
      <c r="AI906" s="109"/>
      <c r="AJ906" s="111"/>
      <c r="AK906" s="338"/>
      <c r="AL906" s="339"/>
      <c r="AM906" s="340"/>
      <c r="AN906" s="101"/>
      <c r="AO906" s="445"/>
      <c r="AP906" s="101"/>
      <c r="AQ906" s="115"/>
      <c r="AR906" s="341"/>
      <c r="AS906" s="115"/>
      <c r="AT906" s="341"/>
      <c r="AU906" s="115"/>
      <c r="AV906" s="341"/>
      <c r="AW906" s="115"/>
      <c r="AX906" s="341"/>
      <c r="AY906" s="119"/>
      <c r="CC906" s="119"/>
    </row>
    <row r="907" ht="21.0" customHeight="1">
      <c r="A907" s="119"/>
      <c r="B907" s="90"/>
      <c r="C907" s="119"/>
      <c r="D907" s="332"/>
      <c r="E907" s="90"/>
      <c r="F907" s="92"/>
      <c r="G907" s="92"/>
      <c r="H907" s="119"/>
      <c r="I907" s="119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119"/>
      <c r="U907" s="119"/>
      <c r="V907" s="119"/>
      <c r="W907" s="119"/>
      <c r="X907" s="119"/>
      <c r="Y907" s="23"/>
      <c r="Z907" s="119"/>
      <c r="AA907" s="337"/>
      <c r="AB907" s="115"/>
      <c r="AC907" s="102"/>
      <c r="AD907" s="4"/>
      <c r="AE907" s="103"/>
      <c r="AF907" s="104"/>
      <c r="AG907" s="105"/>
      <c r="AH907" s="106"/>
      <c r="AI907" s="109"/>
      <c r="AJ907" s="111"/>
      <c r="AK907" s="338"/>
      <c r="AL907" s="339"/>
      <c r="AM907" s="340"/>
      <c r="AN907" s="101"/>
      <c r="AO907" s="445"/>
      <c r="AP907" s="101"/>
      <c r="AQ907" s="115"/>
      <c r="AR907" s="341"/>
      <c r="AS907" s="115"/>
      <c r="AT907" s="341"/>
      <c r="AU907" s="115"/>
      <c r="AV907" s="341"/>
      <c r="AW907" s="115"/>
      <c r="AX907" s="341"/>
      <c r="AY907" s="119"/>
      <c r="CC907" s="119"/>
    </row>
    <row r="908" ht="21.0" customHeight="1">
      <c r="A908" s="119"/>
      <c r="B908" s="90"/>
      <c r="C908" s="119"/>
      <c r="D908" s="332"/>
      <c r="E908" s="90"/>
      <c r="F908" s="92"/>
      <c r="G908" s="92"/>
      <c r="H908" s="119"/>
      <c r="I908" s="119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119"/>
      <c r="U908" s="119"/>
      <c r="V908" s="119"/>
      <c r="W908" s="119"/>
      <c r="X908" s="119"/>
      <c r="Y908" s="23"/>
      <c r="Z908" s="119"/>
      <c r="AA908" s="337"/>
      <c r="AB908" s="115"/>
      <c r="AC908" s="102"/>
      <c r="AD908" s="4"/>
      <c r="AE908" s="103"/>
      <c r="AF908" s="104"/>
      <c r="AG908" s="105"/>
      <c r="AH908" s="106"/>
      <c r="AI908" s="109"/>
      <c r="AJ908" s="111"/>
      <c r="AK908" s="338"/>
      <c r="AL908" s="339"/>
      <c r="AM908" s="340"/>
      <c r="AN908" s="101"/>
      <c r="AO908" s="445"/>
      <c r="AP908" s="101"/>
      <c r="AQ908" s="115"/>
      <c r="AR908" s="341"/>
      <c r="AS908" s="115"/>
      <c r="AT908" s="341"/>
      <c r="AU908" s="115"/>
      <c r="AV908" s="341"/>
      <c r="AW908" s="115"/>
      <c r="AX908" s="341"/>
      <c r="AY908" s="119"/>
      <c r="CC908" s="119"/>
    </row>
    <row r="909" ht="21.0" customHeight="1">
      <c r="A909" s="119"/>
      <c r="B909" s="90"/>
      <c r="C909" s="119"/>
      <c r="D909" s="332"/>
      <c r="E909" s="90"/>
      <c r="F909" s="92"/>
      <c r="G909" s="92"/>
      <c r="H909" s="119"/>
      <c r="I909" s="119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119"/>
      <c r="U909" s="119"/>
      <c r="V909" s="119"/>
      <c r="W909" s="119"/>
      <c r="X909" s="119"/>
      <c r="Y909" s="23"/>
      <c r="Z909" s="119"/>
      <c r="AA909" s="337"/>
      <c r="AB909" s="115"/>
      <c r="AC909" s="102"/>
      <c r="AD909" s="4"/>
      <c r="AE909" s="103"/>
      <c r="AF909" s="104"/>
      <c r="AG909" s="105"/>
      <c r="AH909" s="106"/>
      <c r="AI909" s="109"/>
      <c r="AJ909" s="111"/>
      <c r="AK909" s="338"/>
      <c r="AL909" s="339"/>
      <c r="AM909" s="340"/>
      <c r="AN909" s="101"/>
      <c r="AO909" s="445"/>
      <c r="AP909" s="101"/>
      <c r="AQ909" s="115"/>
      <c r="AR909" s="341"/>
      <c r="AS909" s="115"/>
      <c r="AT909" s="341"/>
      <c r="AU909" s="115"/>
      <c r="AV909" s="341"/>
      <c r="AW909" s="115"/>
      <c r="AX909" s="341"/>
      <c r="AY909" s="119"/>
      <c r="CC909" s="119"/>
    </row>
    <row r="910" ht="21.0" customHeight="1">
      <c r="A910" s="119"/>
      <c r="B910" s="90"/>
      <c r="C910" s="119"/>
      <c r="D910" s="332"/>
      <c r="E910" s="90"/>
      <c r="F910" s="92"/>
      <c r="G910" s="92"/>
      <c r="H910" s="119"/>
      <c r="I910" s="119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119"/>
      <c r="U910" s="119"/>
      <c r="V910" s="119"/>
      <c r="W910" s="119"/>
      <c r="X910" s="119"/>
      <c r="Y910" s="23"/>
      <c r="Z910" s="119"/>
      <c r="AA910" s="337"/>
      <c r="AB910" s="115"/>
      <c r="AC910" s="102"/>
      <c r="AD910" s="4"/>
      <c r="AE910" s="103"/>
      <c r="AF910" s="104"/>
      <c r="AG910" s="105"/>
      <c r="AH910" s="106"/>
      <c r="AI910" s="109"/>
      <c r="AJ910" s="111"/>
      <c r="AK910" s="338"/>
      <c r="AL910" s="339"/>
      <c r="AM910" s="340"/>
      <c r="AN910" s="101"/>
      <c r="AO910" s="445"/>
      <c r="AP910" s="101"/>
      <c r="AQ910" s="115"/>
      <c r="AR910" s="341"/>
      <c r="AS910" s="115"/>
      <c r="AT910" s="341"/>
      <c r="AU910" s="115"/>
      <c r="AV910" s="341"/>
      <c r="AW910" s="115"/>
      <c r="AX910" s="341"/>
      <c r="AY910" s="119"/>
      <c r="CC910" s="119"/>
    </row>
    <row r="911" ht="21.0" customHeight="1">
      <c r="A911" s="119"/>
      <c r="B911" s="90"/>
      <c r="C911" s="119"/>
      <c r="D911" s="332"/>
      <c r="E911" s="90"/>
      <c r="F911" s="92"/>
      <c r="G911" s="92"/>
      <c r="H911" s="119"/>
      <c r="I911" s="119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119"/>
      <c r="U911" s="119"/>
      <c r="V911" s="119"/>
      <c r="W911" s="119"/>
      <c r="X911" s="119"/>
      <c r="Y911" s="23"/>
      <c r="Z911" s="119"/>
      <c r="AA911" s="337"/>
      <c r="AB911" s="115"/>
      <c r="AC911" s="102"/>
      <c r="AD911" s="4"/>
      <c r="AE911" s="103"/>
      <c r="AF911" s="104"/>
      <c r="AG911" s="105"/>
      <c r="AH911" s="106"/>
      <c r="AI911" s="109"/>
      <c r="AJ911" s="111"/>
      <c r="AK911" s="338"/>
      <c r="AL911" s="339"/>
      <c r="AM911" s="340"/>
      <c r="AN911" s="101"/>
      <c r="AO911" s="445"/>
      <c r="AP911" s="101"/>
      <c r="AQ911" s="115"/>
      <c r="AR911" s="341"/>
      <c r="AS911" s="115"/>
      <c r="AT911" s="341"/>
      <c r="AU911" s="115"/>
      <c r="AV911" s="341"/>
      <c r="AW911" s="115"/>
      <c r="AX911" s="341"/>
      <c r="AY911" s="119"/>
      <c r="CC911" s="119"/>
    </row>
    <row r="912" ht="21.0" customHeight="1">
      <c r="A912" s="119"/>
      <c r="B912" s="90"/>
      <c r="C912" s="119"/>
      <c r="D912" s="332"/>
      <c r="E912" s="90"/>
      <c r="F912" s="92"/>
      <c r="G912" s="92"/>
      <c r="H912" s="119"/>
      <c r="I912" s="119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119"/>
      <c r="U912" s="119"/>
      <c r="V912" s="119"/>
      <c r="W912" s="119"/>
      <c r="X912" s="119"/>
      <c r="Y912" s="23"/>
      <c r="Z912" s="119"/>
      <c r="AA912" s="337"/>
      <c r="AB912" s="115"/>
      <c r="AC912" s="102"/>
      <c r="AD912" s="4"/>
      <c r="AE912" s="103"/>
      <c r="AF912" s="104"/>
      <c r="AG912" s="105"/>
      <c r="AH912" s="106"/>
      <c r="AI912" s="109"/>
      <c r="AJ912" s="111"/>
      <c r="AK912" s="338"/>
      <c r="AL912" s="339"/>
      <c r="AM912" s="340"/>
      <c r="AN912" s="101"/>
      <c r="AO912" s="445"/>
      <c r="AP912" s="101"/>
      <c r="AQ912" s="115"/>
      <c r="AR912" s="341"/>
      <c r="AS912" s="115"/>
      <c r="AT912" s="341"/>
      <c r="AU912" s="115"/>
      <c r="AV912" s="341"/>
      <c r="AW912" s="115"/>
      <c r="AX912" s="341"/>
      <c r="AY912" s="119"/>
      <c r="CC912" s="119"/>
    </row>
    <row r="913" ht="21.0" customHeight="1">
      <c r="A913" s="119"/>
      <c r="B913" s="90"/>
      <c r="C913" s="119"/>
      <c r="D913" s="332"/>
      <c r="E913" s="90"/>
      <c r="F913" s="92"/>
      <c r="G913" s="92"/>
      <c r="H913" s="119"/>
      <c r="I913" s="119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119"/>
      <c r="U913" s="119"/>
      <c r="V913" s="119"/>
      <c r="W913" s="119"/>
      <c r="X913" s="119"/>
      <c r="Y913" s="23"/>
      <c r="Z913" s="119"/>
      <c r="AA913" s="337"/>
      <c r="AB913" s="115"/>
      <c r="AC913" s="102"/>
      <c r="AD913" s="4"/>
      <c r="AE913" s="103"/>
      <c r="AF913" s="104"/>
      <c r="AG913" s="105"/>
      <c r="AH913" s="106"/>
      <c r="AI913" s="109"/>
      <c r="AJ913" s="111"/>
      <c r="AK913" s="338"/>
      <c r="AL913" s="339"/>
      <c r="AM913" s="340"/>
      <c r="AN913" s="101"/>
      <c r="AO913" s="445"/>
      <c r="AP913" s="101"/>
      <c r="AQ913" s="115"/>
      <c r="AR913" s="341"/>
      <c r="AS913" s="115"/>
      <c r="AT913" s="341"/>
      <c r="AU913" s="115"/>
      <c r="AV913" s="341"/>
      <c r="AW913" s="115"/>
      <c r="AX913" s="341"/>
      <c r="AY913" s="119"/>
      <c r="CC913" s="119"/>
    </row>
    <row r="914" ht="21.0" customHeight="1">
      <c r="A914" s="119"/>
      <c r="B914" s="90"/>
      <c r="C914" s="119"/>
      <c r="D914" s="332"/>
      <c r="E914" s="90"/>
      <c r="F914" s="92"/>
      <c r="G914" s="92"/>
      <c r="H914" s="119"/>
      <c r="I914" s="119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119"/>
      <c r="U914" s="119"/>
      <c r="V914" s="119"/>
      <c r="W914" s="119"/>
      <c r="X914" s="119"/>
      <c r="Y914" s="23"/>
      <c r="Z914" s="119"/>
      <c r="AA914" s="337"/>
      <c r="AB914" s="115"/>
      <c r="AC914" s="102"/>
      <c r="AD914" s="4"/>
      <c r="AE914" s="103"/>
      <c r="AF914" s="104"/>
      <c r="AG914" s="105"/>
      <c r="AH914" s="106"/>
      <c r="AI914" s="109"/>
      <c r="AJ914" s="111"/>
      <c r="AK914" s="338"/>
      <c r="AL914" s="339"/>
      <c r="AM914" s="340"/>
      <c r="AN914" s="101"/>
      <c r="AO914" s="445"/>
      <c r="AP914" s="101"/>
      <c r="AQ914" s="115"/>
      <c r="AR914" s="341"/>
      <c r="AS914" s="115"/>
      <c r="AT914" s="341"/>
      <c r="AU914" s="115"/>
      <c r="AV914" s="341"/>
      <c r="AW914" s="115"/>
      <c r="AX914" s="341"/>
      <c r="AY914" s="119"/>
      <c r="CC914" s="119"/>
    </row>
    <row r="915" ht="21.0" customHeight="1">
      <c r="A915" s="119"/>
      <c r="B915" s="90"/>
      <c r="C915" s="119"/>
      <c r="D915" s="332"/>
      <c r="E915" s="90"/>
      <c r="F915" s="92"/>
      <c r="G915" s="92"/>
      <c r="H915" s="119"/>
      <c r="I915" s="119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119"/>
      <c r="U915" s="119"/>
      <c r="V915" s="119"/>
      <c r="W915" s="119"/>
      <c r="X915" s="119"/>
      <c r="Y915" s="23"/>
      <c r="Z915" s="119"/>
      <c r="AA915" s="337"/>
      <c r="AB915" s="115"/>
      <c r="AC915" s="102"/>
      <c r="AD915" s="4"/>
      <c r="AE915" s="103"/>
      <c r="AF915" s="104"/>
      <c r="AG915" s="105"/>
      <c r="AH915" s="106"/>
      <c r="AI915" s="109"/>
      <c r="AJ915" s="111"/>
      <c r="AK915" s="338"/>
      <c r="AL915" s="339"/>
      <c r="AM915" s="340"/>
      <c r="AN915" s="101"/>
      <c r="AO915" s="445"/>
      <c r="AP915" s="101"/>
      <c r="AQ915" s="115"/>
      <c r="AR915" s="341"/>
      <c r="AS915" s="115"/>
      <c r="AT915" s="341"/>
      <c r="AU915" s="115"/>
      <c r="AV915" s="341"/>
      <c r="AW915" s="115"/>
      <c r="AX915" s="341"/>
      <c r="AY915" s="119"/>
      <c r="CC915" s="119"/>
    </row>
    <row r="916" ht="21.0" customHeight="1">
      <c r="A916" s="119"/>
      <c r="B916" s="90"/>
      <c r="C916" s="119"/>
      <c r="D916" s="332"/>
      <c r="E916" s="90"/>
      <c r="F916" s="92"/>
      <c r="G916" s="92"/>
      <c r="H916" s="119"/>
      <c r="I916" s="119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119"/>
      <c r="U916" s="119"/>
      <c r="V916" s="119"/>
      <c r="W916" s="119"/>
      <c r="X916" s="119"/>
      <c r="Y916" s="23"/>
      <c r="Z916" s="119"/>
      <c r="AA916" s="337"/>
      <c r="AB916" s="115"/>
      <c r="AC916" s="102"/>
      <c r="AD916" s="4"/>
      <c r="AE916" s="103"/>
      <c r="AF916" s="104"/>
      <c r="AG916" s="105"/>
      <c r="AH916" s="106"/>
      <c r="AI916" s="109"/>
      <c r="AJ916" s="111"/>
      <c r="AK916" s="338"/>
      <c r="AL916" s="339"/>
      <c r="AM916" s="340"/>
      <c r="AN916" s="101"/>
      <c r="AO916" s="445"/>
      <c r="AP916" s="101"/>
      <c r="AQ916" s="115"/>
      <c r="AR916" s="341"/>
      <c r="AS916" s="115"/>
      <c r="AT916" s="341"/>
      <c r="AU916" s="115"/>
      <c r="AV916" s="341"/>
      <c r="AW916" s="115"/>
      <c r="AX916" s="341"/>
      <c r="AY916" s="119"/>
      <c r="CC916" s="119"/>
    </row>
    <row r="917" ht="21.0" customHeight="1">
      <c r="A917" s="119"/>
      <c r="B917" s="90"/>
      <c r="C917" s="119"/>
      <c r="D917" s="332"/>
      <c r="E917" s="90"/>
      <c r="F917" s="92"/>
      <c r="G917" s="92"/>
      <c r="H917" s="119"/>
      <c r="I917" s="119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119"/>
      <c r="U917" s="119"/>
      <c r="V917" s="119"/>
      <c r="W917" s="119"/>
      <c r="X917" s="119"/>
      <c r="Y917" s="23"/>
      <c r="Z917" s="119"/>
      <c r="AA917" s="337"/>
      <c r="AB917" s="115"/>
      <c r="AC917" s="102"/>
      <c r="AD917" s="4"/>
      <c r="AE917" s="103"/>
      <c r="AF917" s="104"/>
      <c r="AG917" s="105"/>
      <c r="AH917" s="106"/>
      <c r="AI917" s="109"/>
      <c r="AJ917" s="111"/>
      <c r="AK917" s="338"/>
      <c r="AL917" s="339"/>
      <c r="AM917" s="340"/>
      <c r="AN917" s="101"/>
      <c r="AO917" s="445"/>
      <c r="AP917" s="101"/>
      <c r="AQ917" s="115"/>
      <c r="AR917" s="341"/>
      <c r="AS917" s="115"/>
      <c r="AT917" s="341"/>
      <c r="AU917" s="115"/>
      <c r="AV917" s="341"/>
      <c r="AW917" s="115"/>
      <c r="AX917" s="341"/>
      <c r="AY917" s="119"/>
      <c r="CC917" s="119"/>
    </row>
    <row r="918" ht="21.0" customHeight="1">
      <c r="A918" s="119"/>
      <c r="B918" s="90"/>
      <c r="C918" s="119"/>
      <c r="D918" s="332"/>
      <c r="E918" s="90"/>
      <c r="F918" s="92"/>
      <c r="G918" s="92"/>
      <c r="H918" s="119"/>
      <c r="I918" s="119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119"/>
      <c r="U918" s="119"/>
      <c r="V918" s="119"/>
      <c r="W918" s="119"/>
      <c r="X918" s="119"/>
      <c r="Y918" s="23"/>
      <c r="Z918" s="119"/>
      <c r="AA918" s="337"/>
      <c r="AB918" s="115"/>
      <c r="AC918" s="102"/>
      <c r="AD918" s="4"/>
      <c r="AE918" s="103"/>
      <c r="AF918" s="104"/>
      <c r="AG918" s="105"/>
      <c r="AH918" s="106"/>
      <c r="AI918" s="109"/>
      <c r="AJ918" s="111"/>
      <c r="AK918" s="338"/>
      <c r="AL918" s="339"/>
      <c r="AM918" s="340"/>
      <c r="AN918" s="101"/>
      <c r="AO918" s="445"/>
      <c r="AP918" s="101"/>
      <c r="AQ918" s="115"/>
      <c r="AR918" s="341"/>
      <c r="AS918" s="115"/>
      <c r="AT918" s="341"/>
      <c r="AU918" s="115"/>
      <c r="AV918" s="341"/>
      <c r="AW918" s="115"/>
      <c r="AX918" s="341"/>
      <c r="AY918" s="119"/>
      <c r="CC918" s="119"/>
    </row>
    <row r="919" ht="21.0" customHeight="1">
      <c r="A919" s="119"/>
      <c r="B919" s="90"/>
      <c r="C919" s="119"/>
      <c r="D919" s="332"/>
      <c r="E919" s="90"/>
      <c r="F919" s="92"/>
      <c r="G919" s="92"/>
      <c r="H919" s="119"/>
      <c r="I919" s="119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119"/>
      <c r="U919" s="119"/>
      <c r="V919" s="119"/>
      <c r="W919" s="119"/>
      <c r="X919" s="119"/>
      <c r="Y919" s="23"/>
      <c r="Z919" s="119"/>
      <c r="AA919" s="337"/>
      <c r="AB919" s="115"/>
      <c r="AC919" s="102"/>
      <c r="AD919" s="4"/>
      <c r="AE919" s="103"/>
      <c r="AF919" s="104"/>
      <c r="AG919" s="105"/>
      <c r="AH919" s="106"/>
      <c r="AI919" s="109"/>
      <c r="AJ919" s="111"/>
      <c r="AK919" s="338"/>
      <c r="AL919" s="339"/>
      <c r="AM919" s="340"/>
      <c r="AN919" s="101"/>
      <c r="AO919" s="445"/>
      <c r="AP919" s="101"/>
      <c r="AQ919" s="115"/>
      <c r="AR919" s="341"/>
      <c r="AS919" s="115"/>
      <c r="AT919" s="341"/>
      <c r="AU919" s="115"/>
      <c r="AV919" s="341"/>
      <c r="AW919" s="115"/>
      <c r="AX919" s="341"/>
      <c r="AY919" s="119"/>
      <c r="CC919" s="119"/>
    </row>
    <row r="920" ht="21.0" customHeight="1">
      <c r="A920" s="119"/>
      <c r="B920" s="90"/>
      <c r="C920" s="119"/>
      <c r="D920" s="332"/>
      <c r="E920" s="90"/>
      <c r="F920" s="92"/>
      <c r="G920" s="92"/>
      <c r="H920" s="119"/>
      <c r="I920" s="119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119"/>
      <c r="U920" s="119"/>
      <c r="V920" s="119"/>
      <c r="W920" s="119"/>
      <c r="X920" s="119"/>
      <c r="Y920" s="23"/>
      <c r="Z920" s="119"/>
      <c r="AA920" s="337"/>
      <c r="AB920" s="115"/>
      <c r="AC920" s="102"/>
      <c r="AD920" s="4"/>
      <c r="AE920" s="103"/>
      <c r="AF920" s="104"/>
      <c r="AG920" s="105"/>
      <c r="AH920" s="106"/>
      <c r="AI920" s="109"/>
      <c r="AJ920" s="111"/>
      <c r="AK920" s="338"/>
      <c r="AL920" s="339"/>
      <c r="AM920" s="340"/>
      <c r="AN920" s="101"/>
      <c r="AO920" s="445"/>
      <c r="AP920" s="101"/>
      <c r="AQ920" s="115"/>
      <c r="AR920" s="341"/>
      <c r="AS920" s="115"/>
      <c r="AT920" s="341"/>
      <c r="AU920" s="115"/>
      <c r="AV920" s="341"/>
      <c r="AW920" s="115"/>
      <c r="AX920" s="341"/>
      <c r="AY920" s="119"/>
      <c r="CC920" s="119"/>
    </row>
    <row r="921" ht="21.0" customHeight="1">
      <c r="A921" s="119"/>
      <c r="B921" s="90"/>
      <c r="C921" s="119"/>
      <c r="D921" s="332"/>
      <c r="E921" s="90"/>
      <c r="F921" s="92"/>
      <c r="G921" s="92"/>
      <c r="H921" s="119"/>
      <c r="I921" s="119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119"/>
      <c r="U921" s="119"/>
      <c r="V921" s="119"/>
      <c r="W921" s="119"/>
      <c r="X921" s="119"/>
      <c r="Y921" s="23"/>
      <c r="Z921" s="119"/>
      <c r="AA921" s="337"/>
      <c r="AB921" s="115"/>
      <c r="AC921" s="102"/>
      <c r="AD921" s="4"/>
      <c r="AE921" s="103"/>
      <c r="AF921" s="104"/>
      <c r="AG921" s="105"/>
      <c r="AH921" s="106"/>
      <c r="AI921" s="109"/>
      <c r="AJ921" s="111"/>
      <c r="AK921" s="338"/>
      <c r="AL921" s="339"/>
      <c r="AM921" s="340"/>
      <c r="AN921" s="101"/>
      <c r="AO921" s="445"/>
      <c r="AP921" s="101"/>
      <c r="AQ921" s="115"/>
      <c r="AR921" s="341"/>
      <c r="AS921" s="115"/>
      <c r="AT921" s="341"/>
      <c r="AU921" s="115"/>
      <c r="AV921" s="341"/>
      <c r="AW921" s="115"/>
      <c r="AX921" s="341"/>
      <c r="AY921" s="119"/>
      <c r="CC921" s="119"/>
    </row>
    <row r="922" ht="21.0" customHeight="1">
      <c r="A922" s="119"/>
      <c r="B922" s="90"/>
      <c r="C922" s="119"/>
      <c r="D922" s="332"/>
      <c r="E922" s="90"/>
      <c r="F922" s="92"/>
      <c r="G922" s="92"/>
      <c r="H922" s="119"/>
      <c r="I922" s="119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119"/>
      <c r="U922" s="119"/>
      <c r="V922" s="119"/>
      <c r="W922" s="119"/>
      <c r="X922" s="119"/>
      <c r="Y922" s="23"/>
      <c r="Z922" s="119"/>
      <c r="AA922" s="337"/>
      <c r="AB922" s="115"/>
      <c r="AC922" s="102"/>
      <c r="AD922" s="4"/>
      <c r="AE922" s="103"/>
      <c r="AF922" s="104"/>
      <c r="AG922" s="105"/>
      <c r="AH922" s="106"/>
      <c r="AI922" s="109"/>
      <c r="AJ922" s="111"/>
      <c r="AK922" s="338"/>
      <c r="AL922" s="339"/>
      <c r="AM922" s="340"/>
      <c r="AN922" s="101"/>
      <c r="AO922" s="445"/>
      <c r="AP922" s="101"/>
      <c r="AQ922" s="115"/>
      <c r="AR922" s="341"/>
      <c r="AS922" s="115"/>
      <c r="AT922" s="341"/>
      <c r="AU922" s="115"/>
      <c r="AV922" s="341"/>
      <c r="AW922" s="115"/>
      <c r="AX922" s="341"/>
      <c r="AY922" s="119"/>
      <c r="CC922" s="119"/>
    </row>
    <row r="923" ht="21.0" customHeight="1">
      <c r="A923" s="119"/>
      <c r="B923" s="90"/>
      <c r="C923" s="119"/>
      <c r="D923" s="332"/>
      <c r="E923" s="90"/>
      <c r="F923" s="92"/>
      <c r="G923" s="92"/>
      <c r="H923" s="119"/>
      <c r="I923" s="119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119"/>
      <c r="U923" s="119"/>
      <c r="V923" s="119"/>
      <c r="W923" s="119"/>
      <c r="X923" s="119"/>
      <c r="Y923" s="23"/>
      <c r="Z923" s="119"/>
      <c r="AA923" s="337"/>
      <c r="AB923" s="115"/>
      <c r="AC923" s="102"/>
      <c r="AD923" s="4"/>
      <c r="AE923" s="103"/>
      <c r="AF923" s="104"/>
      <c r="AG923" s="105"/>
      <c r="AH923" s="106"/>
      <c r="AI923" s="109"/>
      <c r="AJ923" s="111"/>
      <c r="AK923" s="338"/>
      <c r="AL923" s="339"/>
      <c r="AM923" s="340"/>
      <c r="AN923" s="101"/>
      <c r="AO923" s="445"/>
      <c r="AP923" s="101"/>
      <c r="AQ923" s="115"/>
      <c r="AR923" s="341"/>
      <c r="AS923" s="115"/>
      <c r="AT923" s="341"/>
      <c r="AU923" s="115"/>
      <c r="AV923" s="341"/>
      <c r="AW923" s="115"/>
      <c r="AX923" s="341"/>
      <c r="AY923" s="119"/>
      <c r="CC923" s="119"/>
    </row>
    <row r="924" ht="21.0" customHeight="1">
      <c r="A924" s="119"/>
      <c r="B924" s="90"/>
      <c r="C924" s="119"/>
      <c r="D924" s="332"/>
      <c r="E924" s="90"/>
      <c r="F924" s="92"/>
      <c r="G924" s="92"/>
      <c r="H924" s="119"/>
      <c r="I924" s="119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119"/>
      <c r="U924" s="119"/>
      <c r="V924" s="119"/>
      <c r="W924" s="119"/>
      <c r="X924" s="119"/>
      <c r="Y924" s="23"/>
      <c r="Z924" s="119"/>
      <c r="AA924" s="337"/>
      <c r="AB924" s="115"/>
      <c r="AC924" s="102"/>
      <c r="AD924" s="4"/>
      <c r="AE924" s="103"/>
      <c r="AF924" s="104"/>
      <c r="AG924" s="105"/>
      <c r="AH924" s="106"/>
      <c r="AI924" s="109"/>
      <c r="AJ924" s="111"/>
      <c r="AK924" s="338"/>
      <c r="AL924" s="339"/>
      <c r="AM924" s="340"/>
      <c r="AN924" s="101"/>
      <c r="AO924" s="445"/>
      <c r="AP924" s="101"/>
      <c r="AQ924" s="115"/>
      <c r="AR924" s="341"/>
      <c r="AS924" s="115"/>
      <c r="AT924" s="341"/>
      <c r="AU924" s="115"/>
      <c r="AV924" s="341"/>
      <c r="AW924" s="115"/>
      <c r="AX924" s="341"/>
      <c r="AY924" s="119"/>
      <c r="CC924" s="119"/>
    </row>
    <row r="925" ht="21.0" customHeight="1">
      <c r="A925" s="119"/>
      <c r="B925" s="90"/>
      <c r="C925" s="119"/>
      <c r="D925" s="332"/>
      <c r="E925" s="90"/>
      <c r="F925" s="92"/>
      <c r="G925" s="92"/>
      <c r="H925" s="119"/>
      <c r="I925" s="119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119"/>
      <c r="U925" s="119"/>
      <c r="V925" s="119"/>
      <c r="W925" s="119"/>
      <c r="X925" s="119"/>
      <c r="Y925" s="23"/>
      <c r="Z925" s="119"/>
      <c r="AA925" s="337"/>
      <c r="AB925" s="115"/>
      <c r="AC925" s="102"/>
      <c r="AD925" s="4"/>
      <c r="AE925" s="103"/>
      <c r="AF925" s="104"/>
      <c r="AG925" s="105"/>
      <c r="AH925" s="106"/>
      <c r="AI925" s="109"/>
      <c r="AJ925" s="111"/>
      <c r="AK925" s="338"/>
      <c r="AL925" s="339"/>
      <c r="AM925" s="340"/>
      <c r="AN925" s="101"/>
      <c r="AO925" s="445"/>
      <c r="AP925" s="101"/>
      <c r="AQ925" s="115"/>
      <c r="AR925" s="341"/>
      <c r="AS925" s="115"/>
      <c r="AT925" s="341"/>
      <c r="AU925" s="115"/>
      <c r="AV925" s="341"/>
      <c r="AW925" s="115"/>
      <c r="AX925" s="341"/>
      <c r="AY925" s="119"/>
      <c r="CC925" s="119"/>
    </row>
    <row r="926" ht="21.0" customHeight="1">
      <c r="A926" s="119"/>
      <c r="B926" s="90"/>
      <c r="C926" s="119"/>
      <c r="D926" s="332"/>
      <c r="E926" s="90"/>
      <c r="F926" s="92"/>
      <c r="G926" s="92"/>
      <c r="H926" s="119"/>
      <c r="I926" s="119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119"/>
      <c r="U926" s="119"/>
      <c r="V926" s="119"/>
      <c r="W926" s="119"/>
      <c r="X926" s="119"/>
      <c r="Y926" s="23"/>
      <c r="Z926" s="119"/>
      <c r="AA926" s="337"/>
      <c r="AB926" s="115"/>
      <c r="AC926" s="102"/>
      <c r="AD926" s="4"/>
      <c r="AE926" s="103"/>
      <c r="AF926" s="104"/>
      <c r="AG926" s="105"/>
      <c r="AH926" s="106"/>
      <c r="AI926" s="109"/>
      <c r="AJ926" s="111"/>
      <c r="AK926" s="338"/>
      <c r="AL926" s="339"/>
      <c r="AM926" s="340"/>
      <c r="AN926" s="101"/>
      <c r="AO926" s="445"/>
      <c r="AP926" s="101"/>
      <c r="AQ926" s="115"/>
      <c r="AR926" s="341"/>
      <c r="AS926" s="115"/>
      <c r="AT926" s="341"/>
      <c r="AU926" s="115"/>
      <c r="AV926" s="341"/>
      <c r="AW926" s="115"/>
      <c r="AX926" s="341"/>
      <c r="AY926" s="119"/>
      <c r="CC926" s="119"/>
    </row>
    <row r="927" ht="21.0" customHeight="1">
      <c r="A927" s="119"/>
      <c r="B927" s="90"/>
      <c r="C927" s="119"/>
      <c r="D927" s="332"/>
      <c r="E927" s="90"/>
      <c r="F927" s="92"/>
      <c r="G927" s="92"/>
      <c r="H927" s="119"/>
      <c r="I927" s="119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119"/>
      <c r="U927" s="119"/>
      <c r="V927" s="119"/>
      <c r="W927" s="119"/>
      <c r="X927" s="119"/>
      <c r="Y927" s="23"/>
      <c r="Z927" s="119"/>
      <c r="AA927" s="337"/>
      <c r="AB927" s="115"/>
      <c r="AC927" s="102"/>
      <c r="AD927" s="4"/>
      <c r="AE927" s="103"/>
      <c r="AF927" s="104"/>
      <c r="AG927" s="105"/>
      <c r="AH927" s="106"/>
      <c r="AI927" s="109"/>
      <c r="AJ927" s="111"/>
      <c r="AK927" s="338"/>
      <c r="AL927" s="339"/>
      <c r="AM927" s="340"/>
      <c r="AN927" s="101"/>
      <c r="AO927" s="445"/>
      <c r="AP927" s="101"/>
      <c r="AQ927" s="115"/>
      <c r="AR927" s="341"/>
      <c r="AS927" s="115"/>
      <c r="AT927" s="341"/>
      <c r="AU927" s="115"/>
      <c r="AV927" s="341"/>
      <c r="AW927" s="115"/>
      <c r="AX927" s="341"/>
      <c r="AY927" s="119"/>
      <c r="CC927" s="119"/>
    </row>
    <row r="928" ht="21.0" customHeight="1">
      <c r="A928" s="119"/>
      <c r="B928" s="90"/>
      <c r="C928" s="119"/>
      <c r="D928" s="332"/>
      <c r="E928" s="90"/>
      <c r="F928" s="92"/>
      <c r="G928" s="92"/>
      <c r="H928" s="119"/>
      <c r="I928" s="119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119"/>
      <c r="U928" s="119"/>
      <c r="V928" s="119"/>
      <c r="W928" s="119"/>
      <c r="X928" s="119"/>
      <c r="Y928" s="23"/>
      <c r="Z928" s="119"/>
      <c r="AA928" s="337"/>
      <c r="AB928" s="115"/>
      <c r="AC928" s="102"/>
      <c r="AD928" s="4"/>
      <c r="AE928" s="103"/>
      <c r="AF928" s="104"/>
      <c r="AG928" s="105"/>
      <c r="AH928" s="106"/>
      <c r="AI928" s="109"/>
      <c r="AJ928" s="111"/>
      <c r="AK928" s="338"/>
      <c r="AL928" s="339"/>
      <c r="AM928" s="340"/>
      <c r="AN928" s="101"/>
      <c r="AO928" s="445"/>
      <c r="AP928" s="101"/>
      <c r="AQ928" s="115"/>
      <c r="AR928" s="341"/>
      <c r="AS928" s="115"/>
      <c r="AT928" s="341"/>
      <c r="AU928" s="115"/>
      <c r="AV928" s="341"/>
      <c r="AW928" s="115"/>
      <c r="AX928" s="341"/>
      <c r="AY928" s="119"/>
      <c r="CC928" s="119"/>
    </row>
    <row r="929" ht="21.0" customHeight="1">
      <c r="A929" s="119"/>
      <c r="B929" s="90"/>
      <c r="C929" s="119"/>
      <c r="D929" s="332"/>
      <c r="E929" s="90"/>
      <c r="F929" s="92"/>
      <c r="G929" s="92"/>
      <c r="H929" s="119"/>
      <c r="I929" s="119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119"/>
      <c r="U929" s="119"/>
      <c r="V929" s="119"/>
      <c r="W929" s="119"/>
      <c r="X929" s="119"/>
      <c r="Y929" s="23"/>
      <c r="Z929" s="119"/>
      <c r="AA929" s="337"/>
      <c r="AB929" s="115"/>
      <c r="AC929" s="102"/>
      <c r="AD929" s="4"/>
      <c r="AE929" s="103"/>
      <c r="AF929" s="104"/>
      <c r="AG929" s="105"/>
      <c r="AH929" s="106"/>
      <c r="AI929" s="109"/>
      <c r="AJ929" s="111"/>
      <c r="AK929" s="338"/>
      <c r="AL929" s="339"/>
      <c r="AM929" s="340"/>
      <c r="AN929" s="101"/>
      <c r="AO929" s="445"/>
      <c r="AP929" s="101"/>
      <c r="AQ929" s="115"/>
      <c r="AR929" s="341"/>
      <c r="AS929" s="115"/>
      <c r="AT929" s="341"/>
      <c r="AU929" s="115"/>
      <c r="AV929" s="341"/>
      <c r="AW929" s="115"/>
      <c r="AX929" s="341"/>
      <c r="AY929" s="119"/>
      <c r="CC929" s="119"/>
    </row>
    <row r="930" ht="21.0" customHeight="1">
      <c r="A930" s="119"/>
      <c r="B930" s="90"/>
      <c r="C930" s="119"/>
      <c r="D930" s="332"/>
      <c r="E930" s="90"/>
      <c r="F930" s="92"/>
      <c r="G930" s="92"/>
      <c r="H930" s="119"/>
      <c r="I930" s="119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119"/>
      <c r="U930" s="119"/>
      <c r="V930" s="119"/>
      <c r="W930" s="119"/>
      <c r="X930" s="119"/>
      <c r="Y930" s="23"/>
      <c r="Z930" s="119"/>
      <c r="AA930" s="337"/>
      <c r="AB930" s="115"/>
      <c r="AC930" s="102"/>
      <c r="AD930" s="4"/>
      <c r="AE930" s="103"/>
      <c r="AF930" s="104"/>
      <c r="AG930" s="105"/>
      <c r="AH930" s="106"/>
      <c r="AI930" s="109"/>
      <c r="AJ930" s="111"/>
      <c r="AK930" s="338"/>
      <c r="AL930" s="339"/>
      <c r="AM930" s="340"/>
      <c r="AN930" s="101"/>
      <c r="AO930" s="445"/>
      <c r="AP930" s="101"/>
      <c r="AQ930" s="115"/>
      <c r="AR930" s="341"/>
      <c r="AS930" s="115"/>
      <c r="AT930" s="341"/>
      <c r="AU930" s="115"/>
      <c r="AV930" s="341"/>
      <c r="AW930" s="115"/>
      <c r="AX930" s="341"/>
      <c r="AY930" s="119"/>
      <c r="CC930" s="119"/>
    </row>
    <row r="931" ht="21.0" customHeight="1">
      <c r="A931" s="119"/>
      <c r="B931" s="90"/>
      <c r="C931" s="119"/>
      <c r="D931" s="332"/>
      <c r="E931" s="90"/>
      <c r="F931" s="92"/>
      <c r="G931" s="92"/>
      <c r="H931" s="119"/>
      <c r="I931" s="119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119"/>
      <c r="U931" s="119"/>
      <c r="V931" s="119"/>
      <c r="W931" s="119"/>
      <c r="X931" s="119"/>
      <c r="Y931" s="23"/>
      <c r="Z931" s="119"/>
      <c r="AA931" s="337"/>
      <c r="AB931" s="115"/>
      <c r="AC931" s="102"/>
      <c r="AD931" s="4"/>
      <c r="AE931" s="103"/>
      <c r="AF931" s="104"/>
      <c r="AG931" s="105"/>
      <c r="AH931" s="106"/>
      <c r="AI931" s="109"/>
      <c r="AJ931" s="111"/>
      <c r="AK931" s="338"/>
      <c r="AL931" s="339"/>
      <c r="AM931" s="340"/>
      <c r="AN931" s="101"/>
      <c r="AO931" s="445"/>
      <c r="AP931" s="101"/>
      <c r="AQ931" s="115"/>
      <c r="AR931" s="341"/>
      <c r="AS931" s="115"/>
      <c r="AT931" s="341"/>
      <c r="AU931" s="115"/>
      <c r="AV931" s="341"/>
      <c r="AW931" s="115"/>
      <c r="AX931" s="341"/>
      <c r="AY931" s="119"/>
      <c r="CC931" s="119"/>
    </row>
    <row r="932" ht="21.0" customHeight="1">
      <c r="A932" s="119"/>
      <c r="B932" s="90"/>
      <c r="C932" s="119"/>
      <c r="D932" s="332"/>
      <c r="E932" s="90"/>
      <c r="F932" s="92"/>
      <c r="G932" s="92"/>
      <c r="H932" s="119"/>
      <c r="I932" s="119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119"/>
      <c r="U932" s="119"/>
      <c r="V932" s="119"/>
      <c r="W932" s="119"/>
      <c r="X932" s="119"/>
      <c r="Y932" s="23"/>
      <c r="Z932" s="119"/>
      <c r="AA932" s="337"/>
      <c r="AB932" s="115"/>
      <c r="AC932" s="102"/>
      <c r="AD932" s="4"/>
      <c r="AE932" s="103"/>
      <c r="AF932" s="104"/>
      <c r="AG932" s="105"/>
      <c r="AH932" s="106"/>
      <c r="AI932" s="109"/>
      <c r="AJ932" s="111"/>
      <c r="AK932" s="338"/>
      <c r="AL932" s="339"/>
      <c r="AM932" s="340"/>
      <c r="AN932" s="101"/>
      <c r="AO932" s="445"/>
      <c r="AP932" s="101"/>
      <c r="AQ932" s="115"/>
      <c r="AR932" s="341"/>
      <c r="AS932" s="115"/>
      <c r="AT932" s="341"/>
      <c r="AU932" s="115"/>
      <c r="AV932" s="341"/>
      <c r="AW932" s="115"/>
      <c r="AX932" s="341"/>
      <c r="AY932" s="119"/>
      <c r="CC932" s="119"/>
    </row>
    <row r="933" ht="21.0" customHeight="1">
      <c r="A933" s="119"/>
      <c r="B933" s="90"/>
      <c r="C933" s="119"/>
      <c r="D933" s="332"/>
      <c r="E933" s="90"/>
      <c r="F933" s="92"/>
      <c r="G933" s="92"/>
      <c r="H933" s="119"/>
      <c r="I933" s="119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119"/>
      <c r="U933" s="119"/>
      <c r="V933" s="119"/>
      <c r="W933" s="119"/>
      <c r="X933" s="119"/>
      <c r="Y933" s="23"/>
      <c r="Z933" s="119"/>
      <c r="AA933" s="337"/>
      <c r="AB933" s="115"/>
      <c r="AC933" s="102"/>
      <c r="AD933" s="4"/>
      <c r="AE933" s="103"/>
      <c r="AF933" s="104"/>
      <c r="AG933" s="105"/>
      <c r="AH933" s="106"/>
      <c r="AI933" s="109"/>
      <c r="AJ933" s="111"/>
      <c r="AK933" s="338"/>
      <c r="AL933" s="339"/>
      <c r="AM933" s="340"/>
      <c r="AN933" s="101"/>
      <c r="AO933" s="445"/>
      <c r="AP933" s="101"/>
      <c r="AQ933" s="115"/>
      <c r="AR933" s="341"/>
      <c r="AS933" s="115"/>
      <c r="AT933" s="341"/>
      <c r="AU933" s="115"/>
      <c r="AV933" s="341"/>
      <c r="AW933" s="115"/>
      <c r="AX933" s="341"/>
      <c r="AY933" s="119"/>
      <c r="CC933" s="119"/>
    </row>
    <row r="934" ht="21.0" customHeight="1">
      <c r="A934" s="119"/>
      <c r="B934" s="90"/>
      <c r="C934" s="119"/>
      <c r="D934" s="332"/>
      <c r="E934" s="90"/>
      <c r="F934" s="92"/>
      <c r="G934" s="92"/>
      <c r="H934" s="119"/>
      <c r="I934" s="119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119"/>
      <c r="U934" s="119"/>
      <c r="V934" s="119"/>
      <c r="W934" s="119"/>
      <c r="X934" s="119"/>
      <c r="Y934" s="23"/>
      <c r="Z934" s="119"/>
      <c r="AA934" s="337"/>
      <c r="AB934" s="115"/>
      <c r="AC934" s="102"/>
      <c r="AD934" s="4"/>
      <c r="AE934" s="103"/>
      <c r="AF934" s="104"/>
      <c r="AG934" s="105"/>
      <c r="AH934" s="106"/>
      <c r="AI934" s="109"/>
      <c r="AJ934" s="111"/>
      <c r="AK934" s="338"/>
      <c r="AL934" s="339"/>
      <c r="AM934" s="340"/>
      <c r="AN934" s="101"/>
      <c r="AO934" s="445"/>
      <c r="AP934" s="101"/>
      <c r="AQ934" s="115"/>
      <c r="AR934" s="341"/>
      <c r="AS934" s="115"/>
      <c r="AT934" s="341"/>
      <c r="AU934" s="115"/>
      <c r="AV934" s="341"/>
      <c r="AW934" s="115"/>
      <c r="AX934" s="341"/>
      <c r="AY934" s="119"/>
      <c r="CC934" s="119"/>
    </row>
    <row r="935" ht="21.0" customHeight="1">
      <c r="A935" s="119"/>
      <c r="B935" s="90"/>
      <c r="C935" s="119"/>
      <c r="D935" s="332"/>
      <c r="E935" s="90"/>
      <c r="F935" s="92"/>
      <c r="G935" s="92"/>
      <c r="H935" s="119"/>
      <c r="I935" s="119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119"/>
      <c r="U935" s="119"/>
      <c r="V935" s="119"/>
      <c r="W935" s="119"/>
      <c r="X935" s="119"/>
      <c r="Y935" s="23"/>
      <c r="Z935" s="119"/>
      <c r="AA935" s="337"/>
      <c r="AB935" s="115"/>
      <c r="AC935" s="102"/>
      <c r="AD935" s="4"/>
      <c r="AE935" s="103"/>
      <c r="AF935" s="104"/>
      <c r="AG935" s="105"/>
      <c r="AH935" s="106"/>
      <c r="AI935" s="109"/>
      <c r="AJ935" s="111"/>
      <c r="AK935" s="338"/>
      <c r="AL935" s="339"/>
      <c r="AM935" s="340"/>
      <c r="AN935" s="101"/>
      <c r="AO935" s="445"/>
      <c r="AP935" s="101"/>
      <c r="AQ935" s="115"/>
      <c r="AR935" s="341"/>
      <c r="AS935" s="115"/>
      <c r="AT935" s="341"/>
      <c r="AU935" s="115"/>
      <c r="AV935" s="341"/>
      <c r="AW935" s="115"/>
      <c r="AX935" s="341"/>
      <c r="AY935" s="119"/>
      <c r="CC935" s="119"/>
    </row>
    <row r="936" ht="21.0" customHeight="1">
      <c r="A936" s="119"/>
      <c r="B936" s="90"/>
      <c r="C936" s="119"/>
      <c r="D936" s="332"/>
      <c r="E936" s="90"/>
      <c r="F936" s="92"/>
      <c r="G936" s="92"/>
      <c r="H936" s="119"/>
      <c r="I936" s="119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119"/>
      <c r="U936" s="119"/>
      <c r="V936" s="119"/>
      <c r="W936" s="119"/>
      <c r="X936" s="119"/>
      <c r="Y936" s="23"/>
      <c r="Z936" s="119"/>
      <c r="AA936" s="337"/>
      <c r="AB936" s="115"/>
      <c r="AC936" s="102"/>
      <c r="AD936" s="4"/>
      <c r="AE936" s="103"/>
      <c r="AF936" s="104"/>
      <c r="AG936" s="105"/>
      <c r="AH936" s="106"/>
      <c r="AI936" s="109"/>
      <c r="AJ936" s="111"/>
      <c r="AK936" s="338"/>
      <c r="AL936" s="339"/>
      <c r="AM936" s="340"/>
      <c r="AN936" s="101"/>
      <c r="AO936" s="445"/>
      <c r="AP936" s="101"/>
      <c r="AQ936" s="115"/>
      <c r="AR936" s="341"/>
      <c r="AS936" s="115"/>
      <c r="AT936" s="341"/>
      <c r="AU936" s="115"/>
      <c r="AV936" s="341"/>
      <c r="AW936" s="115"/>
      <c r="AX936" s="341"/>
      <c r="AY936" s="119"/>
      <c r="CC936" s="119"/>
    </row>
    <row r="937" ht="21.0" customHeight="1">
      <c r="A937" s="119"/>
      <c r="B937" s="90"/>
      <c r="C937" s="119"/>
      <c r="D937" s="332"/>
      <c r="E937" s="90"/>
      <c r="F937" s="92"/>
      <c r="G937" s="92"/>
      <c r="H937" s="119"/>
      <c r="I937" s="119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119"/>
      <c r="U937" s="119"/>
      <c r="V937" s="119"/>
      <c r="W937" s="119"/>
      <c r="X937" s="119"/>
      <c r="Y937" s="23"/>
      <c r="Z937" s="119"/>
      <c r="AA937" s="337"/>
      <c r="AB937" s="115"/>
      <c r="AC937" s="102"/>
      <c r="AD937" s="4"/>
      <c r="AE937" s="103"/>
      <c r="AF937" s="104"/>
      <c r="AG937" s="105"/>
      <c r="AH937" s="106"/>
      <c r="AI937" s="109"/>
      <c r="AJ937" s="111"/>
      <c r="AK937" s="338"/>
      <c r="AL937" s="339"/>
      <c r="AM937" s="340"/>
      <c r="AN937" s="101"/>
      <c r="AO937" s="445"/>
      <c r="AP937" s="101"/>
      <c r="AQ937" s="115"/>
      <c r="AR937" s="341"/>
      <c r="AS937" s="115"/>
      <c r="AT937" s="341"/>
      <c r="AU937" s="115"/>
      <c r="AV937" s="341"/>
      <c r="AW937" s="115"/>
      <c r="AX937" s="341"/>
      <c r="AY937" s="119"/>
      <c r="CC937" s="119"/>
    </row>
    <row r="938" ht="21.0" customHeight="1">
      <c r="A938" s="119"/>
      <c r="B938" s="90"/>
      <c r="C938" s="119"/>
      <c r="D938" s="332"/>
      <c r="E938" s="90"/>
      <c r="F938" s="92"/>
      <c r="G938" s="92"/>
      <c r="H938" s="119"/>
      <c r="I938" s="119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119"/>
      <c r="U938" s="119"/>
      <c r="V938" s="119"/>
      <c r="W938" s="119"/>
      <c r="X938" s="119"/>
      <c r="Y938" s="23"/>
      <c r="Z938" s="119"/>
      <c r="AA938" s="337"/>
      <c r="AB938" s="115"/>
      <c r="AC938" s="102"/>
      <c r="AD938" s="4"/>
      <c r="AE938" s="103"/>
      <c r="AF938" s="104"/>
      <c r="AG938" s="105"/>
      <c r="AH938" s="106"/>
      <c r="AI938" s="109"/>
      <c r="AJ938" s="111"/>
      <c r="AK938" s="338"/>
      <c r="AL938" s="339"/>
      <c r="AM938" s="340"/>
      <c r="AN938" s="101"/>
      <c r="AO938" s="445"/>
      <c r="AP938" s="101"/>
      <c r="AQ938" s="115"/>
      <c r="AR938" s="341"/>
      <c r="AS938" s="115"/>
      <c r="AT938" s="341"/>
      <c r="AU938" s="115"/>
      <c r="AV938" s="341"/>
      <c r="AW938" s="115"/>
      <c r="AX938" s="341"/>
      <c r="AY938" s="119"/>
      <c r="CC938" s="119"/>
    </row>
    <row r="939" ht="21.0" customHeight="1">
      <c r="A939" s="119"/>
      <c r="B939" s="90"/>
      <c r="C939" s="119"/>
      <c r="D939" s="332"/>
      <c r="E939" s="90"/>
      <c r="F939" s="92"/>
      <c r="G939" s="92"/>
      <c r="H939" s="119"/>
      <c r="I939" s="119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119"/>
      <c r="U939" s="119"/>
      <c r="V939" s="119"/>
      <c r="W939" s="119"/>
      <c r="X939" s="119"/>
      <c r="Y939" s="23"/>
      <c r="Z939" s="119"/>
      <c r="AA939" s="337"/>
      <c r="AB939" s="115"/>
      <c r="AC939" s="102"/>
      <c r="AD939" s="4"/>
      <c r="AE939" s="103"/>
      <c r="AF939" s="104"/>
      <c r="AG939" s="105"/>
      <c r="AH939" s="106"/>
      <c r="AI939" s="109"/>
      <c r="AJ939" s="111"/>
      <c r="AK939" s="338"/>
      <c r="AL939" s="339"/>
      <c r="AM939" s="340"/>
      <c r="AN939" s="101"/>
      <c r="AO939" s="445"/>
      <c r="AP939" s="101"/>
      <c r="AQ939" s="115"/>
      <c r="AR939" s="341"/>
      <c r="AS939" s="115"/>
      <c r="AT939" s="341"/>
      <c r="AU939" s="115"/>
      <c r="AV939" s="341"/>
      <c r="AW939" s="115"/>
      <c r="AX939" s="341"/>
      <c r="AY939" s="119"/>
      <c r="CC939" s="119"/>
    </row>
    <row r="940" ht="21.0" customHeight="1">
      <c r="A940" s="119"/>
      <c r="B940" s="90"/>
      <c r="C940" s="119"/>
      <c r="D940" s="332"/>
      <c r="E940" s="90"/>
      <c r="F940" s="92"/>
      <c r="G940" s="92"/>
      <c r="H940" s="119"/>
      <c r="I940" s="119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119"/>
      <c r="U940" s="119"/>
      <c r="V940" s="119"/>
      <c r="W940" s="119"/>
      <c r="X940" s="119"/>
      <c r="Y940" s="23"/>
      <c r="Z940" s="119"/>
      <c r="AA940" s="337"/>
      <c r="AB940" s="115"/>
      <c r="AC940" s="102"/>
      <c r="AD940" s="4"/>
      <c r="AE940" s="103"/>
      <c r="AF940" s="104"/>
      <c r="AG940" s="105"/>
      <c r="AH940" s="106"/>
      <c r="AI940" s="109"/>
      <c r="AJ940" s="111"/>
      <c r="AK940" s="338"/>
      <c r="AL940" s="339"/>
      <c r="AM940" s="340"/>
      <c r="AN940" s="101"/>
      <c r="AO940" s="445"/>
      <c r="AP940" s="101"/>
      <c r="AQ940" s="115"/>
      <c r="AR940" s="341"/>
      <c r="AS940" s="115"/>
      <c r="AT940" s="341"/>
      <c r="AU940" s="115"/>
      <c r="AV940" s="341"/>
      <c r="AW940" s="115"/>
      <c r="AX940" s="341"/>
      <c r="AY940" s="119"/>
      <c r="CC940" s="119"/>
    </row>
    <row r="941" ht="21.0" customHeight="1">
      <c r="A941" s="119"/>
      <c r="B941" s="90"/>
      <c r="C941" s="119"/>
      <c r="D941" s="332"/>
      <c r="E941" s="90"/>
      <c r="F941" s="92"/>
      <c r="G941" s="92"/>
      <c r="H941" s="119"/>
      <c r="I941" s="119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119"/>
      <c r="U941" s="119"/>
      <c r="V941" s="119"/>
      <c r="W941" s="119"/>
      <c r="X941" s="119"/>
      <c r="Y941" s="23"/>
      <c r="Z941" s="119"/>
      <c r="AA941" s="337"/>
      <c r="AB941" s="115"/>
      <c r="AC941" s="102"/>
      <c r="AD941" s="4"/>
      <c r="AE941" s="103"/>
      <c r="AF941" s="104"/>
      <c r="AG941" s="105"/>
      <c r="AH941" s="106"/>
      <c r="AI941" s="109"/>
      <c r="AJ941" s="111"/>
      <c r="AK941" s="338"/>
      <c r="AL941" s="339"/>
      <c r="AM941" s="340"/>
      <c r="AN941" s="101"/>
      <c r="AO941" s="445"/>
      <c r="AP941" s="101"/>
      <c r="AQ941" s="115"/>
      <c r="AR941" s="341"/>
      <c r="AS941" s="115"/>
      <c r="AT941" s="341"/>
      <c r="AU941" s="115"/>
      <c r="AV941" s="341"/>
      <c r="AW941" s="115"/>
      <c r="AX941" s="341"/>
      <c r="AY941" s="119"/>
      <c r="CC941" s="119"/>
    </row>
    <row r="942" ht="21.0" customHeight="1">
      <c r="A942" s="119"/>
      <c r="B942" s="90"/>
      <c r="C942" s="119"/>
      <c r="D942" s="332"/>
      <c r="E942" s="90"/>
      <c r="F942" s="92"/>
      <c r="G942" s="92"/>
      <c r="H942" s="119"/>
      <c r="I942" s="119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119"/>
      <c r="U942" s="119"/>
      <c r="V942" s="119"/>
      <c r="W942" s="119"/>
      <c r="X942" s="119"/>
      <c r="Y942" s="23"/>
      <c r="Z942" s="119"/>
      <c r="AA942" s="337"/>
      <c r="AB942" s="115"/>
      <c r="AC942" s="102"/>
      <c r="AD942" s="4"/>
      <c r="AE942" s="103"/>
      <c r="AF942" s="104"/>
      <c r="AG942" s="105"/>
      <c r="AH942" s="106"/>
      <c r="AI942" s="109"/>
      <c r="AJ942" s="111"/>
      <c r="AK942" s="338"/>
      <c r="AL942" s="339"/>
      <c r="AM942" s="340"/>
      <c r="AN942" s="101"/>
      <c r="AO942" s="445"/>
      <c r="AP942" s="101"/>
      <c r="AQ942" s="115"/>
      <c r="AR942" s="341"/>
      <c r="AS942" s="115"/>
      <c r="AT942" s="341"/>
      <c r="AU942" s="115"/>
      <c r="AV942" s="341"/>
      <c r="AW942" s="115"/>
      <c r="AX942" s="341"/>
      <c r="AY942" s="119"/>
      <c r="CC942" s="119"/>
    </row>
    <row r="943" ht="21.0" customHeight="1">
      <c r="A943" s="119"/>
      <c r="B943" s="90"/>
      <c r="C943" s="119"/>
      <c r="D943" s="332"/>
      <c r="E943" s="90"/>
      <c r="F943" s="92"/>
      <c r="G943" s="92"/>
      <c r="H943" s="119"/>
      <c r="I943" s="119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119"/>
      <c r="U943" s="119"/>
      <c r="V943" s="119"/>
      <c r="W943" s="119"/>
      <c r="X943" s="119"/>
      <c r="Y943" s="23"/>
      <c r="Z943" s="119"/>
      <c r="AA943" s="337"/>
      <c r="AB943" s="115"/>
      <c r="AC943" s="102"/>
      <c r="AD943" s="4"/>
      <c r="AE943" s="103"/>
      <c r="AF943" s="104"/>
      <c r="AG943" s="105"/>
      <c r="AH943" s="106"/>
      <c r="AI943" s="109"/>
      <c r="AJ943" s="111"/>
      <c r="AK943" s="338"/>
      <c r="AL943" s="339"/>
      <c r="AM943" s="340"/>
      <c r="AN943" s="101"/>
      <c r="AO943" s="445"/>
      <c r="AP943" s="101"/>
      <c r="AQ943" s="115"/>
      <c r="AR943" s="341"/>
      <c r="AS943" s="115"/>
      <c r="AT943" s="341"/>
      <c r="AU943" s="115"/>
      <c r="AV943" s="341"/>
      <c r="AW943" s="115"/>
      <c r="AX943" s="341"/>
      <c r="AY943" s="119"/>
      <c r="CC943" s="119"/>
    </row>
    <row r="944" ht="21.0" customHeight="1">
      <c r="A944" s="119"/>
      <c r="B944" s="90"/>
      <c r="C944" s="119"/>
      <c r="D944" s="332"/>
      <c r="E944" s="90"/>
      <c r="F944" s="92"/>
      <c r="G944" s="92"/>
      <c r="H944" s="119"/>
      <c r="I944" s="119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119"/>
      <c r="U944" s="119"/>
      <c r="V944" s="119"/>
      <c r="W944" s="119"/>
      <c r="X944" s="119"/>
      <c r="Y944" s="23"/>
      <c r="Z944" s="119"/>
      <c r="AA944" s="337"/>
      <c r="AB944" s="115"/>
      <c r="AC944" s="102"/>
      <c r="AD944" s="4"/>
      <c r="AE944" s="103"/>
      <c r="AF944" s="104"/>
      <c r="AG944" s="105"/>
      <c r="AH944" s="106"/>
      <c r="AI944" s="109"/>
      <c r="AJ944" s="111"/>
      <c r="AK944" s="338"/>
      <c r="AL944" s="339"/>
      <c r="AM944" s="340"/>
      <c r="AN944" s="101"/>
      <c r="AO944" s="445"/>
      <c r="AP944" s="101"/>
      <c r="AQ944" s="115"/>
      <c r="AR944" s="341"/>
      <c r="AS944" s="115"/>
      <c r="AT944" s="341"/>
      <c r="AU944" s="115"/>
      <c r="AV944" s="341"/>
      <c r="AW944" s="115"/>
      <c r="AX944" s="341"/>
      <c r="AY944" s="119"/>
      <c r="CC944" s="119"/>
    </row>
    <row r="945" ht="21.0" customHeight="1">
      <c r="A945" s="119"/>
      <c r="B945" s="90"/>
      <c r="C945" s="119"/>
      <c r="D945" s="332"/>
      <c r="E945" s="90"/>
      <c r="F945" s="92"/>
      <c r="G945" s="92"/>
      <c r="H945" s="119"/>
      <c r="I945" s="119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119"/>
      <c r="U945" s="119"/>
      <c r="V945" s="119"/>
      <c r="W945" s="119"/>
      <c r="X945" s="119"/>
      <c r="Y945" s="23"/>
      <c r="Z945" s="119"/>
      <c r="AA945" s="337"/>
      <c r="AB945" s="115"/>
      <c r="AC945" s="102"/>
      <c r="AD945" s="4"/>
      <c r="AE945" s="103"/>
      <c r="AF945" s="104"/>
      <c r="AG945" s="105"/>
      <c r="AH945" s="106"/>
      <c r="AI945" s="109"/>
      <c r="AJ945" s="111"/>
      <c r="AK945" s="338"/>
      <c r="AL945" s="339"/>
      <c r="AM945" s="340"/>
      <c r="AN945" s="101"/>
      <c r="AO945" s="445"/>
      <c r="AP945" s="101"/>
      <c r="AQ945" s="115"/>
      <c r="AR945" s="341"/>
      <c r="AS945" s="115"/>
      <c r="AT945" s="341"/>
      <c r="AU945" s="115"/>
      <c r="AV945" s="341"/>
      <c r="AW945" s="115"/>
      <c r="AX945" s="341"/>
      <c r="AY945" s="119"/>
      <c r="CC945" s="119"/>
    </row>
    <row r="946" ht="21.0" customHeight="1">
      <c r="A946" s="119"/>
      <c r="B946" s="90"/>
      <c r="C946" s="119"/>
      <c r="D946" s="332"/>
      <c r="E946" s="90"/>
      <c r="F946" s="92"/>
      <c r="G946" s="92"/>
      <c r="H946" s="119"/>
      <c r="I946" s="119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119"/>
      <c r="U946" s="119"/>
      <c r="V946" s="119"/>
      <c r="W946" s="119"/>
      <c r="X946" s="119"/>
      <c r="Y946" s="23"/>
      <c r="Z946" s="119"/>
      <c r="AA946" s="337"/>
      <c r="AB946" s="115"/>
      <c r="AC946" s="102"/>
      <c r="AD946" s="4"/>
      <c r="AE946" s="103"/>
      <c r="AF946" s="104"/>
      <c r="AG946" s="105"/>
      <c r="AH946" s="106"/>
      <c r="AI946" s="109"/>
      <c r="AJ946" s="111"/>
      <c r="AK946" s="338"/>
      <c r="AL946" s="339"/>
      <c r="AM946" s="340"/>
      <c r="AN946" s="101"/>
      <c r="AO946" s="445"/>
      <c r="AP946" s="101"/>
      <c r="AQ946" s="115"/>
      <c r="AR946" s="341"/>
      <c r="AS946" s="115"/>
      <c r="AT946" s="341"/>
      <c r="AU946" s="115"/>
      <c r="AV946" s="341"/>
      <c r="AW946" s="115"/>
      <c r="AX946" s="341"/>
      <c r="AY946" s="119"/>
      <c r="CC946" s="119"/>
    </row>
    <row r="947" ht="21.0" customHeight="1">
      <c r="A947" s="119"/>
      <c r="B947" s="90"/>
      <c r="C947" s="119"/>
      <c r="D947" s="332"/>
      <c r="E947" s="90"/>
      <c r="F947" s="92"/>
      <c r="G947" s="92"/>
      <c r="H947" s="119"/>
      <c r="I947" s="119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119"/>
      <c r="U947" s="119"/>
      <c r="V947" s="119"/>
      <c r="W947" s="119"/>
      <c r="X947" s="119"/>
      <c r="Y947" s="23"/>
      <c r="Z947" s="119"/>
      <c r="AA947" s="337"/>
      <c r="AB947" s="115"/>
      <c r="AC947" s="102"/>
      <c r="AD947" s="4"/>
      <c r="AE947" s="103"/>
      <c r="AF947" s="104"/>
      <c r="AG947" s="105"/>
      <c r="AH947" s="106"/>
      <c r="AI947" s="109"/>
      <c r="AJ947" s="111"/>
      <c r="AK947" s="338"/>
      <c r="AL947" s="339"/>
      <c r="AM947" s="340"/>
      <c r="AN947" s="101"/>
      <c r="AO947" s="445"/>
      <c r="AP947" s="101"/>
      <c r="AQ947" s="115"/>
      <c r="AR947" s="341"/>
      <c r="AS947" s="115"/>
      <c r="AT947" s="341"/>
      <c r="AU947" s="115"/>
      <c r="AV947" s="341"/>
      <c r="AW947" s="115"/>
      <c r="AX947" s="341"/>
      <c r="AY947" s="119"/>
      <c r="CC947" s="119"/>
    </row>
    <row r="948" ht="21.0" customHeight="1">
      <c r="A948" s="119"/>
      <c r="B948" s="90"/>
      <c r="C948" s="119"/>
      <c r="D948" s="332"/>
      <c r="E948" s="90"/>
      <c r="F948" s="92"/>
      <c r="G948" s="92"/>
      <c r="H948" s="119"/>
      <c r="I948" s="119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119"/>
      <c r="U948" s="119"/>
      <c r="V948" s="119"/>
      <c r="W948" s="119"/>
      <c r="X948" s="119"/>
      <c r="Y948" s="23"/>
      <c r="Z948" s="119"/>
      <c r="AA948" s="337"/>
      <c r="AB948" s="115"/>
      <c r="AC948" s="102"/>
      <c r="AD948" s="4"/>
      <c r="AE948" s="103"/>
      <c r="AF948" s="104"/>
      <c r="AG948" s="105"/>
      <c r="AH948" s="106"/>
      <c r="AI948" s="109"/>
      <c r="AJ948" s="111"/>
      <c r="AK948" s="338"/>
      <c r="AL948" s="339"/>
      <c r="AM948" s="340"/>
      <c r="AN948" s="101"/>
      <c r="AO948" s="445"/>
      <c r="AP948" s="101"/>
      <c r="AQ948" s="115"/>
      <c r="AR948" s="341"/>
      <c r="AS948" s="115"/>
      <c r="AT948" s="341"/>
      <c r="AU948" s="115"/>
      <c r="AV948" s="341"/>
      <c r="AW948" s="115"/>
      <c r="AX948" s="341"/>
      <c r="AY948" s="119"/>
      <c r="CC948" s="119"/>
    </row>
    <row r="949" ht="21.0" customHeight="1">
      <c r="A949" s="119"/>
      <c r="B949" s="90"/>
      <c r="C949" s="119"/>
      <c r="D949" s="332"/>
      <c r="E949" s="90"/>
      <c r="F949" s="92"/>
      <c r="G949" s="92"/>
      <c r="H949" s="119"/>
      <c r="I949" s="119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119"/>
      <c r="U949" s="119"/>
      <c r="V949" s="119"/>
      <c r="W949" s="119"/>
      <c r="X949" s="119"/>
      <c r="Y949" s="23"/>
      <c r="Z949" s="119"/>
      <c r="AA949" s="337"/>
      <c r="AB949" s="115"/>
      <c r="AC949" s="102"/>
      <c r="AD949" s="4"/>
      <c r="AE949" s="103"/>
      <c r="AF949" s="104"/>
      <c r="AG949" s="105"/>
      <c r="AH949" s="106"/>
      <c r="AI949" s="109"/>
      <c r="AJ949" s="111"/>
      <c r="AK949" s="338"/>
      <c r="AL949" s="339"/>
      <c r="AM949" s="340"/>
      <c r="AN949" s="101"/>
      <c r="AO949" s="445"/>
      <c r="AP949" s="101"/>
      <c r="AQ949" s="115"/>
      <c r="AR949" s="341"/>
      <c r="AS949" s="115"/>
      <c r="AT949" s="341"/>
      <c r="AU949" s="115"/>
      <c r="AV949" s="341"/>
      <c r="AW949" s="115"/>
      <c r="AX949" s="341"/>
      <c r="AY949" s="119"/>
      <c r="CC949" s="119"/>
    </row>
    <row r="950" ht="21.0" customHeight="1">
      <c r="A950" s="119"/>
      <c r="B950" s="90"/>
      <c r="C950" s="119"/>
      <c r="D950" s="332"/>
      <c r="E950" s="90"/>
      <c r="F950" s="92"/>
      <c r="G950" s="92"/>
      <c r="H950" s="119"/>
      <c r="I950" s="119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119"/>
      <c r="U950" s="119"/>
      <c r="V950" s="119"/>
      <c r="W950" s="119"/>
      <c r="X950" s="119"/>
      <c r="Y950" s="23"/>
      <c r="Z950" s="119"/>
      <c r="AA950" s="337"/>
      <c r="AB950" s="115"/>
      <c r="AC950" s="102"/>
      <c r="AD950" s="4"/>
      <c r="AE950" s="103"/>
      <c r="AF950" s="104"/>
      <c r="AG950" s="105"/>
      <c r="AH950" s="106"/>
      <c r="AI950" s="109"/>
      <c r="AJ950" s="111"/>
      <c r="AK950" s="338"/>
      <c r="AL950" s="339"/>
      <c r="AM950" s="340"/>
      <c r="AN950" s="101"/>
      <c r="AO950" s="445"/>
      <c r="AP950" s="101"/>
      <c r="AQ950" s="115"/>
      <c r="AR950" s="341"/>
      <c r="AS950" s="115"/>
      <c r="AT950" s="341"/>
      <c r="AU950" s="115"/>
      <c r="AV950" s="341"/>
      <c r="AW950" s="115"/>
      <c r="AX950" s="341"/>
      <c r="AY950" s="119"/>
      <c r="CC950" s="119"/>
    </row>
    <row r="951" ht="21.0" customHeight="1">
      <c r="A951" s="119"/>
      <c r="B951" s="90"/>
      <c r="C951" s="119"/>
      <c r="D951" s="332"/>
      <c r="E951" s="90"/>
      <c r="F951" s="92"/>
      <c r="G951" s="92"/>
      <c r="H951" s="119"/>
      <c r="I951" s="119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119"/>
      <c r="U951" s="119"/>
      <c r="V951" s="119"/>
      <c r="W951" s="119"/>
      <c r="X951" s="119"/>
      <c r="Y951" s="23"/>
      <c r="Z951" s="119"/>
      <c r="AA951" s="337"/>
      <c r="AB951" s="115"/>
      <c r="AC951" s="102"/>
      <c r="AD951" s="4"/>
      <c r="AE951" s="103"/>
      <c r="AF951" s="104"/>
      <c r="AG951" s="105"/>
      <c r="AH951" s="106"/>
      <c r="AI951" s="109"/>
      <c r="AJ951" s="111"/>
      <c r="AK951" s="338"/>
      <c r="AL951" s="339"/>
      <c r="AM951" s="340"/>
      <c r="AN951" s="101"/>
      <c r="AO951" s="445"/>
      <c r="AP951" s="101"/>
      <c r="AQ951" s="115"/>
      <c r="AR951" s="341"/>
      <c r="AS951" s="115"/>
      <c r="AT951" s="341"/>
      <c r="AU951" s="115"/>
      <c r="AV951" s="341"/>
      <c r="AW951" s="115"/>
      <c r="AX951" s="341"/>
      <c r="AY951" s="119"/>
      <c r="CC951" s="119"/>
    </row>
    <row r="952" ht="21.0" customHeight="1">
      <c r="A952" s="119"/>
      <c r="B952" s="90"/>
      <c r="C952" s="119"/>
      <c r="D952" s="332"/>
      <c r="E952" s="90"/>
      <c r="F952" s="92"/>
      <c r="G952" s="92"/>
      <c r="H952" s="119"/>
      <c r="I952" s="119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119"/>
      <c r="U952" s="119"/>
      <c r="V952" s="119"/>
      <c r="W952" s="119"/>
      <c r="X952" s="119"/>
      <c r="Y952" s="23"/>
      <c r="Z952" s="119"/>
      <c r="AA952" s="337"/>
      <c r="AB952" s="115"/>
      <c r="AC952" s="102"/>
      <c r="AD952" s="4"/>
      <c r="AE952" s="103"/>
      <c r="AF952" s="104"/>
      <c r="AG952" s="105"/>
      <c r="AH952" s="106"/>
      <c r="AI952" s="109"/>
      <c r="AJ952" s="111"/>
      <c r="AK952" s="338"/>
      <c r="AL952" s="339"/>
      <c r="AM952" s="340"/>
      <c r="AN952" s="101"/>
      <c r="AO952" s="445"/>
      <c r="AP952" s="101"/>
      <c r="AQ952" s="115"/>
      <c r="AR952" s="341"/>
      <c r="AS952" s="115"/>
      <c r="AT952" s="341"/>
      <c r="AU952" s="115"/>
      <c r="AV952" s="341"/>
      <c r="AW952" s="115"/>
      <c r="AX952" s="341"/>
      <c r="AY952" s="119"/>
      <c r="CC952" s="119"/>
    </row>
    <row r="953" ht="21.0" customHeight="1">
      <c r="A953" s="119"/>
      <c r="B953" s="90"/>
      <c r="C953" s="119"/>
      <c r="D953" s="332"/>
      <c r="E953" s="90"/>
      <c r="F953" s="92"/>
      <c r="G953" s="92"/>
      <c r="H953" s="119"/>
      <c r="I953" s="119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119"/>
      <c r="U953" s="119"/>
      <c r="V953" s="119"/>
      <c r="W953" s="119"/>
      <c r="X953" s="119"/>
      <c r="Y953" s="23"/>
      <c r="Z953" s="119"/>
      <c r="AA953" s="337"/>
      <c r="AB953" s="115"/>
      <c r="AC953" s="102"/>
      <c r="AD953" s="4"/>
      <c r="AE953" s="103"/>
      <c r="AF953" s="104"/>
      <c r="AG953" s="105"/>
      <c r="AH953" s="106"/>
      <c r="AI953" s="109"/>
      <c r="AJ953" s="111"/>
      <c r="AK953" s="338"/>
      <c r="AL953" s="339"/>
      <c r="AM953" s="340"/>
      <c r="AN953" s="101"/>
      <c r="AO953" s="445"/>
      <c r="AP953" s="101"/>
      <c r="AQ953" s="115"/>
      <c r="AR953" s="341"/>
      <c r="AS953" s="115"/>
      <c r="AT953" s="341"/>
      <c r="AU953" s="115"/>
      <c r="AV953" s="341"/>
      <c r="AW953" s="115"/>
      <c r="AX953" s="341"/>
      <c r="AY953" s="119"/>
      <c r="CC953" s="119"/>
    </row>
    <row r="954" ht="21.0" customHeight="1">
      <c r="A954" s="119"/>
      <c r="B954" s="90"/>
      <c r="C954" s="119"/>
      <c r="D954" s="332"/>
      <c r="E954" s="90"/>
      <c r="F954" s="92"/>
      <c r="G954" s="92"/>
      <c r="H954" s="119"/>
      <c r="I954" s="119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119"/>
      <c r="U954" s="119"/>
      <c r="V954" s="119"/>
      <c r="W954" s="119"/>
      <c r="X954" s="119"/>
      <c r="Y954" s="23"/>
      <c r="Z954" s="119"/>
      <c r="AA954" s="337"/>
      <c r="AB954" s="115"/>
      <c r="AC954" s="102"/>
      <c r="AD954" s="4"/>
      <c r="AE954" s="103"/>
      <c r="AF954" s="104"/>
      <c r="AG954" s="105"/>
      <c r="AH954" s="106"/>
      <c r="AI954" s="109"/>
      <c r="AJ954" s="111"/>
      <c r="AK954" s="338"/>
      <c r="AL954" s="339"/>
      <c r="AM954" s="340"/>
      <c r="AN954" s="101"/>
      <c r="AO954" s="445"/>
      <c r="AP954" s="101"/>
      <c r="AQ954" s="115"/>
      <c r="AR954" s="341"/>
      <c r="AS954" s="115"/>
      <c r="AT954" s="341"/>
      <c r="AU954" s="115"/>
      <c r="AV954" s="341"/>
      <c r="AW954" s="115"/>
      <c r="AX954" s="341"/>
      <c r="AY954" s="119"/>
      <c r="CC954" s="119"/>
    </row>
    <row r="955" ht="21.0" customHeight="1">
      <c r="A955" s="119"/>
      <c r="B955" s="90"/>
      <c r="C955" s="119"/>
      <c r="D955" s="332"/>
      <c r="E955" s="90"/>
      <c r="F955" s="92"/>
      <c r="G955" s="92"/>
      <c r="H955" s="119"/>
      <c r="I955" s="119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119"/>
      <c r="U955" s="119"/>
      <c r="V955" s="119"/>
      <c r="W955" s="119"/>
      <c r="X955" s="119"/>
      <c r="Y955" s="23"/>
      <c r="Z955" s="119"/>
      <c r="AA955" s="337"/>
      <c r="AB955" s="115"/>
      <c r="AC955" s="102"/>
      <c r="AD955" s="4"/>
      <c r="AE955" s="103"/>
      <c r="AF955" s="104"/>
      <c r="AG955" s="105"/>
      <c r="AH955" s="106"/>
      <c r="AI955" s="109"/>
      <c r="AJ955" s="111"/>
      <c r="AK955" s="338"/>
      <c r="AL955" s="339"/>
      <c r="AM955" s="340"/>
      <c r="AN955" s="101"/>
      <c r="AO955" s="445"/>
      <c r="AP955" s="101"/>
      <c r="AQ955" s="115"/>
      <c r="AR955" s="341"/>
      <c r="AS955" s="115"/>
      <c r="AT955" s="341"/>
      <c r="AU955" s="115"/>
      <c r="AV955" s="341"/>
      <c r="AW955" s="115"/>
      <c r="AX955" s="341"/>
      <c r="AY955" s="119"/>
      <c r="CC955" s="119"/>
    </row>
    <row r="956" ht="21.0" customHeight="1">
      <c r="A956" s="119"/>
      <c r="B956" s="90"/>
      <c r="C956" s="119"/>
      <c r="D956" s="332"/>
      <c r="E956" s="90"/>
      <c r="F956" s="92"/>
      <c r="G956" s="92"/>
      <c r="H956" s="119"/>
      <c r="I956" s="119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119"/>
      <c r="U956" s="119"/>
      <c r="V956" s="119"/>
      <c r="W956" s="119"/>
      <c r="X956" s="119"/>
      <c r="Y956" s="23"/>
      <c r="Z956" s="119"/>
      <c r="AA956" s="337"/>
      <c r="AB956" s="115"/>
      <c r="AC956" s="102"/>
      <c r="AD956" s="4"/>
      <c r="AE956" s="103"/>
      <c r="AF956" s="104"/>
      <c r="AG956" s="105"/>
      <c r="AH956" s="106"/>
      <c r="AI956" s="109"/>
      <c r="AJ956" s="111"/>
      <c r="AK956" s="338"/>
      <c r="AL956" s="339"/>
      <c r="AM956" s="340"/>
      <c r="AN956" s="101"/>
      <c r="AO956" s="445"/>
      <c r="AP956" s="101"/>
      <c r="AQ956" s="115"/>
      <c r="AR956" s="341"/>
      <c r="AS956" s="115"/>
      <c r="AT956" s="341"/>
      <c r="AU956" s="115"/>
      <c r="AV956" s="341"/>
      <c r="AW956" s="115"/>
      <c r="AX956" s="341"/>
      <c r="AY956" s="119"/>
      <c r="CC956" s="119"/>
    </row>
    <row r="957" ht="21.0" customHeight="1">
      <c r="A957" s="119"/>
      <c r="B957" s="90"/>
      <c r="C957" s="119"/>
      <c r="D957" s="332"/>
      <c r="E957" s="90"/>
      <c r="F957" s="92"/>
      <c r="G957" s="92"/>
      <c r="H957" s="119"/>
      <c r="I957" s="119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119"/>
      <c r="U957" s="119"/>
      <c r="V957" s="119"/>
      <c r="W957" s="119"/>
      <c r="X957" s="119"/>
      <c r="Y957" s="23"/>
      <c r="Z957" s="119"/>
      <c r="AA957" s="337"/>
      <c r="AB957" s="115"/>
      <c r="AC957" s="102"/>
      <c r="AD957" s="4"/>
      <c r="AE957" s="103"/>
      <c r="AF957" s="104"/>
      <c r="AG957" s="105"/>
      <c r="AH957" s="106"/>
      <c r="AI957" s="109"/>
      <c r="AJ957" s="111"/>
      <c r="AK957" s="338"/>
      <c r="AL957" s="339"/>
      <c r="AM957" s="340"/>
      <c r="AN957" s="101"/>
      <c r="AO957" s="445"/>
      <c r="AP957" s="101"/>
      <c r="AQ957" s="115"/>
      <c r="AR957" s="341"/>
      <c r="AS957" s="115"/>
      <c r="AT957" s="341"/>
      <c r="AU957" s="115"/>
      <c r="AV957" s="341"/>
      <c r="AW957" s="115"/>
      <c r="AX957" s="341"/>
      <c r="AY957" s="119"/>
      <c r="CC957" s="119"/>
    </row>
    <row r="958" ht="21.0" customHeight="1">
      <c r="A958" s="119"/>
      <c r="B958" s="90"/>
      <c r="C958" s="119"/>
      <c r="D958" s="332"/>
      <c r="E958" s="90"/>
      <c r="F958" s="92"/>
      <c r="G958" s="92"/>
      <c r="H958" s="119"/>
      <c r="I958" s="119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119"/>
      <c r="U958" s="119"/>
      <c r="V958" s="119"/>
      <c r="W958" s="119"/>
      <c r="X958" s="119"/>
      <c r="Y958" s="23"/>
      <c r="Z958" s="119"/>
      <c r="AA958" s="337"/>
      <c r="AB958" s="115"/>
      <c r="AC958" s="102"/>
      <c r="AD958" s="4"/>
      <c r="AE958" s="103"/>
      <c r="AF958" s="104"/>
      <c r="AG958" s="105"/>
      <c r="AH958" s="106"/>
      <c r="AI958" s="109"/>
      <c r="AJ958" s="111"/>
      <c r="AK958" s="338"/>
      <c r="AL958" s="339"/>
      <c r="AM958" s="340"/>
      <c r="AN958" s="101"/>
      <c r="AO958" s="445"/>
      <c r="AP958" s="101"/>
      <c r="AQ958" s="115"/>
      <c r="AR958" s="341"/>
      <c r="AS958" s="115"/>
      <c r="AT958" s="341"/>
      <c r="AU958" s="115"/>
      <c r="AV958" s="341"/>
      <c r="AW958" s="115"/>
      <c r="AX958" s="341"/>
      <c r="AY958" s="119"/>
      <c r="CC958" s="119"/>
    </row>
    <row r="959" ht="21.0" customHeight="1">
      <c r="A959" s="119"/>
      <c r="B959" s="90"/>
      <c r="C959" s="119"/>
      <c r="D959" s="332"/>
      <c r="E959" s="90"/>
      <c r="F959" s="92"/>
      <c r="G959" s="92"/>
      <c r="H959" s="119"/>
      <c r="I959" s="119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119"/>
      <c r="U959" s="119"/>
      <c r="V959" s="119"/>
      <c r="W959" s="119"/>
      <c r="X959" s="119"/>
      <c r="Y959" s="23"/>
      <c r="Z959" s="119"/>
      <c r="AA959" s="337"/>
      <c r="AB959" s="115"/>
      <c r="AC959" s="102"/>
      <c r="AD959" s="4"/>
      <c r="AE959" s="103"/>
      <c r="AF959" s="104"/>
      <c r="AG959" s="105"/>
      <c r="AH959" s="106"/>
      <c r="AI959" s="109"/>
      <c r="AJ959" s="111"/>
      <c r="AK959" s="338"/>
      <c r="AL959" s="339"/>
      <c r="AM959" s="340"/>
      <c r="AN959" s="101"/>
      <c r="AO959" s="445"/>
      <c r="AP959" s="101"/>
      <c r="AQ959" s="115"/>
      <c r="AR959" s="341"/>
      <c r="AS959" s="115"/>
      <c r="AT959" s="341"/>
      <c r="AU959" s="115"/>
      <c r="AV959" s="341"/>
      <c r="AW959" s="115"/>
      <c r="AX959" s="341"/>
      <c r="AY959" s="119"/>
      <c r="CC959" s="119"/>
    </row>
    <row r="960" ht="21.0" customHeight="1">
      <c r="A960" s="119"/>
      <c r="B960" s="90"/>
      <c r="C960" s="119"/>
      <c r="D960" s="332"/>
      <c r="E960" s="90"/>
      <c r="F960" s="92"/>
      <c r="G960" s="92"/>
      <c r="H960" s="119"/>
      <c r="I960" s="119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119"/>
      <c r="U960" s="119"/>
      <c r="V960" s="119"/>
      <c r="W960" s="119"/>
      <c r="X960" s="119"/>
      <c r="Y960" s="23"/>
      <c r="Z960" s="119"/>
      <c r="AA960" s="337"/>
      <c r="AB960" s="115"/>
      <c r="AC960" s="102"/>
      <c r="AD960" s="4"/>
      <c r="AE960" s="103"/>
      <c r="AF960" s="104"/>
      <c r="AG960" s="105"/>
      <c r="AH960" s="106"/>
      <c r="AI960" s="109"/>
      <c r="AJ960" s="111"/>
      <c r="AK960" s="338"/>
      <c r="AL960" s="339"/>
      <c r="AM960" s="340"/>
      <c r="AN960" s="101"/>
      <c r="AO960" s="445"/>
      <c r="AP960" s="101"/>
      <c r="AQ960" s="115"/>
      <c r="AR960" s="341"/>
      <c r="AS960" s="115"/>
      <c r="AT960" s="341"/>
      <c r="AU960" s="115"/>
      <c r="AV960" s="341"/>
      <c r="AW960" s="115"/>
      <c r="AX960" s="341"/>
      <c r="AY960" s="119"/>
      <c r="CC960" s="119"/>
    </row>
    <row r="961" ht="21.0" customHeight="1">
      <c r="A961" s="119"/>
      <c r="B961" s="90"/>
      <c r="C961" s="119"/>
      <c r="D961" s="332"/>
      <c r="E961" s="90"/>
      <c r="F961" s="92"/>
      <c r="G961" s="92"/>
      <c r="H961" s="119"/>
      <c r="I961" s="119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119"/>
      <c r="U961" s="119"/>
      <c r="V961" s="119"/>
      <c r="W961" s="119"/>
      <c r="X961" s="119"/>
      <c r="Y961" s="23"/>
      <c r="Z961" s="119"/>
      <c r="AA961" s="337"/>
      <c r="AB961" s="115"/>
      <c r="AC961" s="102"/>
      <c r="AD961" s="4"/>
      <c r="AE961" s="103"/>
      <c r="AF961" s="104"/>
      <c r="AG961" s="105"/>
      <c r="AH961" s="106"/>
      <c r="AI961" s="109"/>
      <c r="AJ961" s="111"/>
      <c r="AK961" s="338"/>
      <c r="AL961" s="339"/>
      <c r="AM961" s="340"/>
      <c r="AN961" s="101"/>
      <c r="AO961" s="445"/>
      <c r="AP961" s="101"/>
      <c r="AQ961" s="115"/>
      <c r="AR961" s="341"/>
      <c r="AS961" s="115"/>
      <c r="AT961" s="341"/>
      <c r="AU961" s="115"/>
      <c r="AV961" s="341"/>
      <c r="AW961" s="115"/>
      <c r="AX961" s="341"/>
      <c r="AY961" s="119"/>
      <c r="CC961" s="119"/>
    </row>
    <row r="962" ht="21.0" customHeight="1">
      <c r="A962" s="119"/>
      <c r="B962" s="90"/>
      <c r="C962" s="119"/>
      <c r="D962" s="332"/>
      <c r="E962" s="90"/>
      <c r="F962" s="92"/>
      <c r="G962" s="92"/>
      <c r="H962" s="119"/>
      <c r="I962" s="119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119"/>
      <c r="U962" s="119"/>
      <c r="V962" s="119"/>
      <c r="W962" s="119"/>
      <c r="X962" s="119"/>
      <c r="Y962" s="23"/>
      <c r="Z962" s="119"/>
      <c r="AA962" s="337"/>
      <c r="AB962" s="115"/>
      <c r="AC962" s="102"/>
      <c r="AD962" s="4"/>
      <c r="AE962" s="103"/>
      <c r="AF962" s="104"/>
      <c r="AG962" s="105"/>
      <c r="AH962" s="106"/>
      <c r="AI962" s="109"/>
      <c r="AJ962" s="111"/>
      <c r="AK962" s="338"/>
      <c r="AL962" s="339"/>
      <c r="AM962" s="340"/>
      <c r="AN962" s="101"/>
      <c r="AO962" s="445"/>
      <c r="AP962" s="101"/>
      <c r="AQ962" s="115"/>
      <c r="AR962" s="341"/>
      <c r="AS962" s="115"/>
      <c r="AT962" s="341"/>
      <c r="AU962" s="115"/>
      <c r="AV962" s="341"/>
      <c r="AW962" s="115"/>
      <c r="AX962" s="341"/>
      <c r="AY962" s="119"/>
      <c r="CC962" s="119"/>
    </row>
    <row r="963" ht="21.0" customHeight="1">
      <c r="A963" s="119"/>
      <c r="B963" s="90"/>
      <c r="C963" s="119"/>
      <c r="D963" s="332"/>
      <c r="E963" s="90"/>
      <c r="F963" s="92"/>
      <c r="G963" s="92"/>
      <c r="H963" s="119"/>
      <c r="I963" s="119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119"/>
      <c r="U963" s="119"/>
      <c r="V963" s="119"/>
      <c r="W963" s="119"/>
      <c r="X963" s="119"/>
      <c r="Y963" s="23"/>
      <c r="Z963" s="119"/>
      <c r="AA963" s="337"/>
      <c r="AB963" s="115"/>
      <c r="AC963" s="102"/>
      <c r="AD963" s="4"/>
      <c r="AE963" s="103"/>
      <c r="AF963" s="104"/>
      <c r="AG963" s="105"/>
      <c r="AH963" s="106"/>
      <c r="AI963" s="109"/>
      <c r="AJ963" s="111"/>
      <c r="AK963" s="338"/>
      <c r="AL963" s="339"/>
      <c r="AM963" s="340"/>
      <c r="AN963" s="101"/>
      <c r="AO963" s="445"/>
      <c r="AP963" s="101"/>
      <c r="AQ963" s="115"/>
      <c r="AR963" s="341"/>
      <c r="AS963" s="115"/>
      <c r="AT963" s="341"/>
      <c r="AU963" s="115"/>
      <c r="AV963" s="341"/>
      <c r="AW963" s="115"/>
      <c r="AX963" s="341"/>
      <c r="AY963" s="119"/>
      <c r="CC963" s="119"/>
    </row>
    <row r="964" ht="21.0" customHeight="1">
      <c r="A964" s="119"/>
      <c r="B964" s="90"/>
      <c r="C964" s="119"/>
      <c r="D964" s="332"/>
      <c r="E964" s="90"/>
      <c r="F964" s="92"/>
      <c r="G964" s="92"/>
      <c r="H964" s="119"/>
      <c r="I964" s="119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119"/>
      <c r="U964" s="119"/>
      <c r="V964" s="119"/>
      <c r="W964" s="119"/>
      <c r="X964" s="119"/>
      <c r="Y964" s="23"/>
      <c r="Z964" s="119"/>
      <c r="AA964" s="337"/>
      <c r="AB964" s="115"/>
      <c r="AC964" s="102"/>
      <c r="AD964" s="4"/>
      <c r="AE964" s="103"/>
      <c r="AF964" s="104"/>
      <c r="AG964" s="105"/>
      <c r="AH964" s="106"/>
      <c r="AI964" s="109"/>
      <c r="AJ964" s="111"/>
      <c r="AK964" s="338"/>
      <c r="AL964" s="339"/>
      <c r="AM964" s="340"/>
      <c r="AN964" s="101"/>
      <c r="AO964" s="445"/>
      <c r="AP964" s="101"/>
      <c r="AQ964" s="115"/>
      <c r="AR964" s="341"/>
      <c r="AS964" s="115"/>
      <c r="AT964" s="341"/>
      <c r="AU964" s="115"/>
      <c r="AV964" s="341"/>
      <c r="AW964" s="115"/>
      <c r="AX964" s="341"/>
      <c r="AY964" s="119"/>
      <c r="CC964" s="119"/>
    </row>
    <row r="965" ht="21.0" customHeight="1">
      <c r="A965" s="119"/>
      <c r="B965" s="90"/>
      <c r="C965" s="119"/>
      <c r="D965" s="332"/>
      <c r="E965" s="90"/>
      <c r="F965" s="92"/>
      <c r="G965" s="92"/>
      <c r="H965" s="119"/>
      <c r="I965" s="119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119"/>
      <c r="U965" s="119"/>
      <c r="V965" s="119"/>
      <c r="W965" s="119"/>
      <c r="X965" s="119"/>
      <c r="Y965" s="23"/>
      <c r="Z965" s="119"/>
      <c r="AA965" s="337"/>
      <c r="AB965" s="115"/>
      <c r="AC965" s="102"/>
      <c r="AD965" s="4"/>
      <c r="AE965" s="103"/>
      <c r="AF965" s="104"/>
      <c r="AG965" s="105"/>
      <c r="AH965" s="106"/>
      <c r="AI965" s="109"/>
      <c r="AJ965" s="111"/>
      <c r="AK965" s="338"/>
      <c r="AL965" s="339"/>
      <c r="AM965" s="340"/>
      <c r="AN965" s="101"/>
      <c r="AO965" s="445"/>
      <c r="AP965" s="101"/>
      <c r="AQ965" s="115"/>
      <c r="AR965" s="341"/>
      <c r="AS965" s="115"/>
      <c r="AT965" s="341"/>
      <c r="AU965" s="115"/>
      <c r="AV965" s="341"/>
      <c r="AW965" s="115"/>
      <c r="AX965" s="341"/>
      <c r="AY965" s="119"/>
      <c r="CC965" s="119"/>
    </row>
    <row r="966" ht="21.0" customHeight="1">
      <c r="A966" s="119"/>
      <c r="B966" s="90"/>
      <c r="C966" s="119"/>
      <c r="D966" s="332"/>
      <c r="E966" s="90"/>
      <c r="F966" s="92"/>
      <c r="G966" s="92"/>
      <c r="H966" s="119"/>
      <c r="I966" s="119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119"/>
      <c r="U966" s="119"/>
      <c r="V966" s="119"/>
      <c r="W966" s="119"/>
      <c r="X966" s="119"/>
      <c r="Y966" s="23"/>
      <c r="Z966" s="119"/>
      <c r="AA966" s="337"/>
      <c r="AB966" s="115"/>
      <c r="AC966" s="102"/>
      <c r="AD966" s="4"/>
      <c r="AE966" s="103"/>
      <c r="AF966" s="104"/>
      <c r="AG966" s="105"/>
      <c r="AH966" s="106"/>
      <c r="AI966" s="109"/>
      <c r="AJ966" s="111"/>
      <c r="AK966" s="338"/>
      <c r="AL966" s="339"/>
      <c r="AM966" s="340"/>
      <c r="AN966" s="101"/>
      <c r="AO966" s="445"/>
      <c r="AP966" s="101"/>
      <c r="AQ966" s="115"/>
      <c r="AR966" s="341"/>
      <c r="AS966" s="115"/>
      <c r="AT966" s="341"/>
      <c r="AU966" s="115"/>
      <c r="AV966" s="341"/>
      <c r="AW966" s="115"/>
      <c r="AX966" s="341"/>
      <c r="AY966" s="119"/>
      <c r="CC966" s="119"/>
    </row>
    <row r="967" ht="21.0" customHeight="1">
      <c r="A967" s="119"/>
      <c r="B967" s="90"/>
      <c r="C967" s="119"/>
      <c r="D967" s="332"/>
      <c r="E967" s="90"/>
      <c r="F967" s="92"/>
      <c r="G967" s="92"/>
      <c r="H967" s="119"/>
      <c r="I967" s="119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119"/>
      <c r="U967" s="119"/>
      <c r="V967" s="119"/>
      <c r="W967" s="119"/>
      <c r="X967" s="119"/>
      <c r="Y967" s="23"/>
      <c r="Z967" s="119"/>
      <c r="AA967" s="337"/>
      <c r="AB967" s="115"/>
      <c r="AC967" s="102"/>
      <c r="AD967" s="4"/>
      <c r="AE967" s="103"/>
      <c r="AF967" s="104"/>
      <c r="AG967" s="105"/>
      <c r="AH967" s="106"/>
      <c r="AI967" s="109"/>
      <c r="AJ967" s="111"/>
      <c r="AK967" s="338"/>
      <c r="AL967" s="339"/>
      <c r="AM967" s="340"/>
      <c r="AN967" s="101"/>
      <c r="AO967" s="445"/>
      <c r="AP967" s="101"/>
      <c r="AQ967" s="115"/>
      <c r="AR967" s="341"/>
      <c r="AS967" s="115"/>
      <c r="AT967" s="341"/>
      <c r="AU967" s="115"/>
      <c r="AV967" s="341"/>
      <c r="AW967" s="115"/>
      <c r="AX967" s="341"/>
      <c r="AY967" s="119"/>
      <c r="CC967" s="119"/>
    </row>
    <row r="968" ht="21.0" customHeight="1">
      <c r="A968" s="119"/>
      <c r="B968" s="90"/>
      <c r="C968" s="119"/>
      <c r="D968" s="332"/>
      <c r="E968" s="90"/>
      <c r="F968" s="92"/>
      <c r="G968" s="92"/>
      <c r="H968" s="119"/>
      <c r="I968" s="119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119"/>
      <c r="U968" s="119"/>
      <c r="V968" s="119"/>
      <c r="W968" s="119"/>
      <c r="X968" s="119"/>
      <c r="Y968" s="23"/>
      <c r="Z968" s="119"/>
      <c r="AA968" s="337"/>
      <c r="AB968" s="115"/>
      <c r="AC968" s="102"/>
      <c r="AD968" s="4"/>
      <c r="AE968" s="103"/>
      <c r="AF968" s="104"/>
      <c r="AG968" s="105"/>
      <c r="AH968" s="106"/>
      <c r="AI968" s="109"/>
      <c r="AJ968" s="111"/>
      <c r="AK968" s="338"/>
      <c r="AL968" s="339"/>
      <c r="AM968" s="340"/>
      <c r="AN968" s="101"/>
      <c r="AO968" s="445"/>
      <c r="AP968" s="101"/>
      <c r="AQ968" s="115"/>
      <c r="AR968" s="341"/>
      <c r="AS968" s="115"/>
      <c r="AT968" s="341"/>
      <c r="AU968" s="115"/>
      <c r="AV968" s="341"/>
      <c r="AW968" s="115"/>
      <c r="AX968" s="341"/>
      <c r="AY968" s="119"/>
      <c r="CC968" s="119"/>
    </row>
    <row r="969" ht="21.0" customHeight="1">
      <c r="A969" s="119"/>
      <c r="B969" s="90"/>
      <c r="C969" s="119"/>
      <c r="D969" s="332"/>
      <c r="E969" s="90"/>
      <c r="F969" s="92"/>
      <c r="G969" s="92"/>
      <c r="H969" s="119"/>
      <c r="I969" s="119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119"/>
      <c r="U969" s="119"/>
      <c r="V969" s="119"/>
      <c r="W969" s="119"/>
      <c r="X969" s="119"/>
      <c r="Y969" s="23"/>
      <c r="Z969" s="119"/>
      <c r="AA969" s="337"/>
      <c r="AB969" s="115"/>
      <c r="AC969" s="102"/>
      <c r="AD969" s="4"/>
      <c r="AE969" s="103"/>
      <c r="AF969" s="104"/>
      <c r="AG969" s="105"/>
      <c r="AH969" s="106"/>
      <c r="AI969" s="109"/>
      <c r="AJ969" s="111"/>
      <c r="AK969" s="338"/>
      <c r="AL969" s="339"/>
      <c r="AM969" s="340"/>
      <c r="AN969" s="101"/>
      <c r="AO969" s="445"/>
      <c r="AP969" s="101"/>
      <c r="AQ969" s="115"/>
      <c r="AR969" s="341"/>
      <c r="AS969" s="115"/>
      <c r="AT969" s="341"/>
      <c r="AU969" s="115"/>
      <c r="AV969" s="341"/>
      <c r="AW969" s="115"/>
      <c r="AX969" s="341"/>
      <c r="AY969" s="119"/>
      <c r="CC969" s="119"/>
    </row>
    <row r="970" ht="21.0" customHeight="1">
      <c r="A970" s="119"/>
      <c r="B970" s="90"/>
      <c r="C970" s="119"/>
      <c r="D970" s="332"/>
      <c r="E970" s="90"/>
      <c r="F970" s="92"/>
      <c r="G970" s="92"/>
      <c r="H970" s="119"/>
      <c r="I970" s="119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119"/>
      <c r="U970" s="119"/>
      <c r="V970" s="119"/>
      <c r="W970" s="119"/>
      <c r="X970" s="119"/>
      <c r="Y970" s="23"/>
      <c r="Z970" s="119"/>
      <c r="AA970" s="337"/>
      <c r="AB970" s="115"/>
      <c r="AC970" s="102"/>
      <c r="AD970" s="4"/>
      <c r="AE970" s="103"/>
      <c r="AF970" s="104"/>
      <c r="AG970" s="105"/>
      <c r="AH970" s="106"/>
      <c r="AI970" s="109"/>
      <c r="AJ970" s="111"/>
      <c r="AK970" s="338"/>
      <c r="AL970" s="339"/>
      <c r="AM970" s="340"/>
      <c r="AN970" s="101"/>
      <c r="AO970" s="445"/>
      <c r="AP970" s="101"/>
      <c r="AQ970" s="115"/>
      <c r="AR970" s="341"/>
      <c r="AS970" s="115"/>
      <c r="AT970" s="341"/>
      <c r="AU970" s="115"/>
      <c r="AV970" s="341"/>
      <c r="AW970" s="115"/>
      <c r="AX970" s="341"/>
      <c r="AY970" s="119"/>
      <c r="CC970" s="119"/>
    </row>
    <row r="971" ht="21.0" customHeight="1">
      <c r="A971" s="119"/>
      <c r="B971" s="90"/>
      <c r="C971" s="119"/>
      <c r="D971" s="332"/>
      <c r="E971" s="90"/>
      <c r="F971" s="92"/>
      <c r="G971" s="92"/>
      <c r="H971" s="119"/>
      <c r="I971" s="119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119"/>
      <c r="U971" s="119"/>
      <c r="V971" s="119"/>
      <c r="W971" s="119"/>
      <c r="X971" s="119"/>
      <c r="Y971" s="23"/>
      <c r="Z971" s="119"/>
      <c r="AA971" s="337"/>
      <c r="AB971" s="115"/>
      <c r="AC971" s="102"/>
      <c r="AD971" s="4"/>
      <c r="AE971" s="103"/>
      <c r="AF971" s="104"/>
      <c r="AG971" s="105"/>
      <c r="AH971" s="106"/>
      <c r="AI971" s="109"/>
      <c r="AJ971" s="111"/>
      <c r="AK971" s="338"/>
      <c r="AL971" s="339"/>
      <c r="AM971" s="340"/>
      <c r="AN971" s="101"/>
      <c r="AO971" s="445"/>
      <c r="AP971" s="101"/>
      <c r="AQ971" s="115"/>
      <c r="AR971" s="341"/>
      <c r="AS971" s="115"/>
      <c r="AT971" s="341"/>
      <c r="AU971" s="115"/>
      <c r="AV971" s="341"/>
      <c r="AW971" s="115"/>
      <c r="AX971" s="341"/>
      <c r="AY971" s="119"/>
      <c r="CC971" s="119"/>
    </row>
    <row r="972" ht="21.0" customHeight="1">
      <c r="A972" s="119"/>
      <c r="B972" s="90"/>
      <c r="C972" s="119"/>
      <c r="D972" s="332"/>
      <c r="E972" s="90"/>
      <c r="F972" s="92"/>
      <c r="G972" s="92"/>
      <c r="H972" s="119"/>
      <c r="I972" s="119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119"/>
      <c r="U972" s="119"/>
      <c r="V972" s="119"/>
      <c r="W972" s="119"/>
      <c r="X972" s="119"/>
      <c r="Y972" s="23"/>
      <c r="Z972" s="119"/>
      <c r="AA972" s="337"/>
      <c r="AB972" s="115"/>
      <c r="AC972" s="102"/>
      <c r="AD972" s="4"/>
      <c r="AE972" s="103"/>
      <c r="AF972" s="104"/>
      <c r="AG972" s="105"/>
      <c r="AH972" s="106"/>
      <c r="AI972" s="109"/>
      <c r="AJ972" s="111"/>
      <c r="AK972" s="338"/>
      <c r="AL972" s="339"/>
      <c r="AM972" s="340"/>
      <c r="AN972" s="101"/>
      <c r="AO972" s="445"/>
      <c r="AP972" s="101"/>
      <c r="AQ972" s="115"/>
      <c r="AR972" s="341"/>
      <c r="AS972" s="115"/>
      <c r="AT972" s="341"/>
      <c r="AU972" s="115"/>
      <c r="AV972" s="341"/>
      <c r="AW972" s="115"/>
      <c r="AX972" s="341"/>
      <c r="AY972" s="119"/>
      <c r="CC972" s="119"/>
    </row>
    <row r="973" ht="21.0" customHeight="1">
      <c r="A973" s="119"/>
      <c r="B973" s="90"/>
      <c r="C973" s="119"/>
      <c r="D973" s="332"/>
      <c r="E973" s="90"/>
      <c r="F973" s="92"/>
      <c r="G973" s="92"/>
      <c r="H973" s="119"/>
      <c r="I973" s="119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119"/>
      <c r="U973" s="119"/>
      <c r="V973" s="119"/>
      <c r="W973" s="119"/>
      <c r="X973" s="119"/>
      <c r="Y973" s="23"/>
      <c r="Z973" s="119"/>
      <c r="AA973" s="337"/>
      <c r="AB973" s="115"/>
      <c r="AC973" s="102"/>
      <c r="AD973" s="4"/>
      <c r="AE973" s="103"/>
      <c r="AF973" s="104"/>
      <c r="AG973" s="105"/>
      <c r="AH973" s="106"/>
      <c r="AI973" s="109"/>
      <c r="AJ973" s="111"/>
      <c r="AK973" s="338"/>
      <c r="AL973" s="339"/>
      <c r="AM973" s="340"/>
      <c r="AN973" s="101"/>
      <c r="AO973" s="445"/>
      <c r="AP973" s="101"/>
      <c r="AQ973" s="115"/>
      <c r="AR973" s="341"/>
      <c r="AS973" s="115"/>
      <c r="AT973" s="341"/>
      <c r="AU973" s="115"/>
      <c r="AV973" s="341"/>
      <c r="AW973" s="115"/>
      <c r="AX973" s="341"/>
      <c r="AY973" s="119"/>
      <c r="CC973" s="119"/>
    </row>
    <row r="974" ht="21.0" customHeight="1">
      <c r="A974" s="119"/>
      <c r="B974" s="90"/>
      <c r="C974" s="119"/>
      <c r="D974" s="332"/>
      <c r="E974" s="90"/>
      <c r="F974" s="92"/>
      <c r="G974" s="92"/>
      <c r="H974" s="119"/>
      <c r="I974" s="119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119"/>
      <c r="U974" s="119"/>
      <c r="V974" s="119"/>
      <c r="W974" s="119"/>
      <c r="X974" s="119"/>
      <c r="Y974" s="23"/>
      <c r="Z974" s="119"/>
      <c r="AA974" s="337"/>
      <c r="AB974" s="115"/>
      <c r="AC974" s="102"/>
      <c r="AD974" s="4"/>
      <c r="AE974" s="103"/>
      <c r="AF974" s="104"/>
      <c r="AG974" s="105"/>
      <c r="AH974" s="106"/>
      <c r="AI974" s="109"/>
      <c r="AJ974" s="111"/>
      <c r="AK974" s="338"/>
      <c r="AL974" s="339"/>
      <c r="AM974" s="340"/>
      <c r="AN974" s="101"/>
      <c r="AO974" s="445"/>
      <c r="AP974" s="101"/>
      <c r="AQ974" s="115"/>
      <c r="AR974" s="341"/>
      <c r="AS974" s="115"/>
      <c r="AT974" s="341"/>
      <c r="AU974" s="115"/>
      <c r="AV974" s="341"/>
      <c r="AW974" s="115"/>
      <c r="AX974" s="341"/>
      <c r="AY974" s="119"/>
      <c r="CC974" s="119"/>
    </row>
    <row r="975" ht="21.0" customHeight="1">
      <c r="A975" s="119"/>
      <c r="B975" s="90"/>
      <c r="C975" s="119"/>
      <c r="D975" s="332"/>
      <c r="E975" s="90"/>
      <c r="F975" s="92"/>
      <c r="G975" s="92"/>
      <c r="H975" s="119"/>
      <c r="I975" s="119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119"/>
      <c r="U975" s="119"/>
      <c r="V975" s="119"/>
      <c r="W975" s="119"/>
      <c r="X975" s="119"/>
      <c r="Y975" s="23"/>
      <c r="Z975" s="119"/>
      <c r="AA975" s="337"/>
      <c r="AB975" s="115"/>
      <c r="AC975" s="102"/>
      <c r="AD975" s="4"/>
      <c r="AE975" s="103"/>
      <c r="AF975" s="104"/>
      <c r="AG975" s="105"/>
      <c r="AH975" s="106"/>
      <c r="AI975" s="109"/>
      <c r="AJ975" s="111"/>
      <c r="AK975" s="338"/>
      <c r="AL975" s="339"/>
      <c r="AM975" s="340"/>
      <c r="AN975" s="101"/>
      <c r="AO975" s="445"/>
      <c r="AP975" s="101"/>
      <c r="AQ975" s="115"/>
      <c r="AR975" s="341"/>
      <c r="AS975" s="115"/>
      <c r="AT975" s="341"/>
      <c r="AU975" s="115"/>
      <c r="AV975" s="341"/>
      <c r="AW975" s="115"/>
      <c r="AX975" s="341"/>
      <c r="AY975" s="119"/>
      <c r="CC975" s="119"/>
    </row>
    <row r="976" ht="21.0" customHeight="1">
      <c r="A976" s="119"/>
      <c r="B976" s="90"/>
      <c r="C976" s="119"/>
      <c r="D976" s="332"/>
      <c r="E976" s="90"/>
      <c r="F976" s="92"/>
      <c r="G976" s="92"/>
      <c r="H976" s="119"/>
      <c r="I976" s="119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119"/>
      <c r="U976" s="119"/>
      <c r="V976" s="119"/>
      <c r="W976" s="119"/>
      <c r="X976" s="119"/>
      <c r="Y976" s="23"/>
      <c r="Z976" s="119"/>
      <c r="AA976" s="337"/>
      <c r="AB976" s="115"/>
      <c r="AC976" s="102"/>
      <c r="AD976" s="4"/>
      <c r="AE976" s="103"/>
      <c r="AF976" s="104"/>
      <c r="AG976" s="105"/>
      <c r="AH976" s="106"/>
      <c r="AI976" s="109"/>
      <c r="AJ976" s="111"/>
      <c r="AK976" s="338"/>
      <c r="AL976" s="339"/>
      <c r="AM976" s="340"/>
      <c r="AN976" s="101"/>
      <c r="AO976" s="445"/>
      <c r="AP976" s="101"/>
      <c r="AQ976" s="115"/>
      <c r="AR976" s="341"/>
      <c r="AS976" s="115"/>
      <c r="AT976" s="341"/>
      <c r="AU976" s="115"/>
      <c r="AV976" s="341"/>
      <c r="AW976" s="115"/>
      <c r="AX976" s="341"/>
      <c r="AY976" s="119"/>
      <c r="CC976" s="119"/>
    </row>
    <row r="977" ht="21.0" customHeight="1">
      <c r="A977" s="119"/>
      <c r="B977" s="90"/>
      <c r="C977" s="119"/>
      <c r="D977" s="332"/>
      <c r="E977" s="90"/>
      <c r="F977" s="92"/>
      <c r="G977" s="92"/>
      <c r="H977" s="119"/>
      <c r="I977" s="119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119"/>
      <c r="U977" s="119"/>
      <c r="V977" s="119"/>
      <c r="W977" s="119"/>
      <c r="X977" s="119"/>
      <c r="Y977" s="23"/>
      <c r="Z977" s="119"/>
      <c r="AA977" s="337"/>
      <c r="AB977" s="115"/>
      <c r="AC977" s="102"/>
      <c r="AD977" s="4"/>
      <c r="AE977" s="103"/>
      <c r="AF977" s="104"/>
      <c r="AG977" s="105"/>
      <c r="AH977" s="106"/>
      <c r="AI977" s="109"/>
      <c r="AJ977" s="111"/>
      <c r="AK977" s="338"/>
      <c r="AL977" s="339"/>
      <c r="AM977" s="340"/>
      <c r="AN977" s="101"/>
      <c r="AO977" s="445"/>
      <c r="AP977" s="101"/>
      <c r="AQ977" s="115"/>
      <c r="AR977" s="341"/>
      <c r="AS977" s="115"/>
      <c r="AT977" s="341"/>
      <c r="AU977" s="115"/>
      <c r="AV977" s="341"/>
      <c r="AW977" s="115"/>
      <c r="AX977" s="341"/>
      <c r="AY977" s="119"/>
      <c r="CC977" s="119"/>
    </row>
    <row r="978" ht="21.0" customHeight="1">
      <c r="A978" s="119"/>
      <c r="B978" s="90"/>
      <c r="C978" s="119"/>
      <c r="D978" s="332"/>
      <c r="E978" s="90"/>
      <c r="F978" s="92"/>
      <c r="G978" s="92"/>
      <c r="H978" s="119"/>
      <c r="I978" s="119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119"/>
      <c r="U978" s="119"/>
      <c r="V978" s="119"/>
      <c r="W978" s="119"/>
      <c r="X978" s="119"/>
      <c r="Y978" s="23"/>
      <c r="Z978" s="119"/>
      <c r="AA978" s="337"/>
      <c r="AB978" s="115"/>
      <c r="AC978" s="102"/>
      <c r="AD978" s="4"/>
      <c r="AE978" s="103"/>
      <c r="AF978" s="104"/>
      <c r="AG978" s="105"/>
      <c r="AH978" s="106"/>
      <c r="AI978" s="109"/>
      <c r="AJ978" s="111"/>
      <c r="AK978" s="338"/>
      <c r="AL978" s="339"/>
      <c r="AM978" s="340"/>
      <c r="AN978" s="101"/>
      <c r="AO978" s="445"/>
      <c r="AP978" s="101"/>
      <c r="AQ978" s="115"/>
      <c r="AR978" s="341"/>
      <c r="AS978" s="115"/>
      <c r="AT978" s="341"/>
      <c r="AU978" s="115"/>
      <c r="AV978" s="341"/>
      <c r="AW978" s="115"/>
      <c r="AX978" s="341"/>
      <c r="AY978" s="119"/>
      <c r="CC978" s="119"/>
    </row>
    <row r="979" ht="21.0" customHeight="1">
      <c r="A979" s="119"/>
      <c r="B979" s="90"/>
      <c r="C979" s="119"/>
      <c r="D979" s="332"/>
      <c r="E979" s="90"/>
      <c r="F979" s="92"/>
      <c r="G979" s="92"/>
      <c r="H979" s="119"/>
      <c r="I979" s="119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119"/>
      <c r="U979" s="119"/>
      <c r="V979" s="119"/>
      <c r="W979" s="119"/>
      <c r="X979" s="119"/>
      <c r="Y979" s="23"/>
      <c r="Z979" s="119"/>
      <c r="AA979" s="337"/>
      <c r="AB979" s="115"/>
      <c r="AC979" s="102"/>
      <c r="AD979" s="4"/>
      <c r="AE979" s="103"/>
      <c r="AF979" s="104"/>
      <c r="AG979" s="105"/>
      <c r="AH979" s="106"/>
      <c r="AI979" s="109"/>
      <c r="AJ979" s="111"/>
      <c r="AK979" s="338"/>
      <c r="AL979" s="339"/>
      <c r="AM979" s="340"/>
      <c r="AN979" s="101"/>
      <c r="AO979" s="445"/>
      <c r="AP979" s="101"/>
      <c r="AQ979" s="115"/>
      <c r="AR979" s="341"/>
      <c r="AS979" s="115"/>
      <c r="AT979" s="341"/>
      <c r="AU979" s="115"/>
      <c r="AV979" s="341"/>
      <c r="AW979" s="115"/>
      <c r="AX979" s="341"/>
      <c r="AY979" s="119"/>
      <c r="CC979" s="119"/>
    </row>
    <row r="980" ht="21.0" customHeight="1">
      <c r="A980" s="119"/>
      <c r="B980" s="90"/>
      <c r="C980" s="119"/>
      <c r="D980" s="332"/>
      <c r="E980" s="90"/>
      <c r="F980" s="92"/>
      <c r="G980" s="92"/>
      <c r="H980" s="119"/>
      <c r="I980" s="119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119"/>
      <c r="U980" s="119"/>
      <c r="V980" s="119"/>
      <c r="W980" s="119"/>
      <c r="X980" s="119"/>
      <c r="Y980" s="23"/>
      <c r="Z980" s="119"/>
      <c r="AA980" s="337"/>
      <c r="AB980" s="115"/>
      <c r="AC980" s="102"/>
      <c r="AD980" s="4"/>
      <c r="AE980" s="103"/>
      <c r="AF980" s="104"/>
      <c r="AG980" s="105"/>
      <c r="AH980" s="106"/>
      <c r="AI980" s="109"/>
      <c r="AJ980" s="111"/>
      <c r="AK980" s="338"/>
      <c r="AL980" s="339"/>
      <c r="AM980" s="340"/>
      <c r="AN980" s="101"/>
      <c r="AO980" s="445"/>
      <c r="AP980" s="101"/>
      <c r="AQ980" s="115"/>
      <c r="AR980" s="341"/>
      <c r="AS980" s="115"/>
      <c r="AT980" s="341"/>
      <c r="AU980" s="115"/>
      <c r="AV980" s="341"/>
      <c r="AW980" s="115"/>
      <c r="AX980" s="341"/>
      <c r="AY980" s="119"/>
      <c r="CC980" s="119"/>
    </row>
    <row r="981" ht="21.0" customHeight="1">
      <c r="A981" s="119"/>
      <c r="B981" s="90"/>
      <c r="C981" s="119"/>
      <c r="D981" s="332"/>
      <c r="E981" s="90"/>
      <c r="F981" s="92"/>
      <c r="G981" s="92"/>
      <c r="H981" s="119"/>
      <c r="I981" s="119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119"/>
      <c r="U981" s="119"/>
      <c r="V981" s="119"/>
      <c r="W981" s="119"/>
      <c r="X981" s="119"/>
      <c r="Y981" s="23"/>
      <c r="Z981" s="119"/>
      <c r="AA981" s="337"/>
      <c r="AB981" s="115"/>
      <c r="AC981" s="102"/>
      <c r="AD981" s="4"/>
      <c r="AE981" s="103"/>
      <c r="AF981" s="104"/>
      <c r="AG981" s="105"/>
      <c r="AH981" s="106"/>
      <c r="AI981" s="109"/>
      <c r="AJ981" s="111"/>
      <c r="AK981" s="338"/>
      <c r="AL981" s="339"/>
      <c r="AM981" s="340"/>
      <c r="AN981" s="101"/>
      <c r="AO981" s="445"/>
      <c r="AP981" s="101"/>
      <c r="AQ981" s="115"/>
      <c r="AR981" s="341"/>
      <c r="AS981" s="115"/>
      <c r="AT981" s="341"/>
      <c r="AU981" s="115"/>
      <c r="AV981" s="341"/>
      <c r="AW981" s="115"/>
      <c r="AX981" s="341"/>
      <c r="AY981" s="119"/>
      <c r="CC981" s="119"/>
    </row>
    <row r="982" ht="21.0" customHeight="1">
      <c r="A982" s="119"/>
      <c r="B982" s="90"/>
      <c r="C982" s="119"/>
      <c r="D982" s="332"/>
      <c r="E982" s="90"/>
      <c r="F982" s="92"/>
      <c r="G982" s="92"/>
      <c r="H982" s="119"/>
      <c r="I982" s="119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119"/>
      <c r="U982" s="119"/>
      <c r="V982" s="119"/>
      <c r="W982" s="119"/>
      <c r="X982" s="119"/>
      <c r="Y982" s="23"/>
      <c r="Z982" s="119"/>
      <c r="AA982" s="337"/>
      <c r="AB982" s="115"/>
      <c r="AC982" s="102"/>
      <c r="AD982" s="4"/>
      <c r="AE982" s="103"/>
      <c r="AF982" s="104"/>
      <c r="AG982" s="105"/>
      <c r="AH982" s="106"/>
      <c r="AI982" s="109"/>
      <c r="AJ982" s="111"/>
      <c r="AK982" s="338"/>
      <c r="AL982" s="339"/>
      <c r="AM982" s="340"/>
      <c r="AN982" s="101"/>
      <c r="AO982" s="445"/>
      <c r="AP982" s="101"/>
      <c r="AQ982" s="115"/>
      <c r="AR982" s="341"/>
      <c r="AS982" s="115"/>
      <c r="AT982" s="341"/>
      <c r="AU982" s="115"/>
      <c r="AV982" s="341"/>
      <c r="AW982" s="115"/>
      <c r="AX982" s="341"/>
      <c r="AY982" s="119"/>
      <c r="CC982" s="119"/>
    </row>
    <row r="983" ht="21.0" customHeight="1">
      <c r="A983" s="119"/>
      <c r="B983" s="90"/>
      <c r="C983" s="119"/>
      <c r="D983" s="332"/>
      <c r="E983" s="90"/>
      <c r="F983" s="92"/>
      <c r="G983" s="92"/>
      <c r="H983" s="119"/>
      <c r="I983" s="119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119"/>
      <c r="U983" s="119"/>
      <c r="V983" s="119"/>
      <c r="W983" s="119"/>
      <c r="X983" s="119"/>
      <c r="Y983" s="23"/>
      <c r="Z983" s="119"/>
      <c r="AA983" s="337"/>
      <c r="AB983" s="115"/>
      <c r="AC983" s="102"/>
      <c r="AD983" s="4"/>
      <c r="AE983" s="103"/>
      <c r="AF983" s="104"/>
      <c r="AG983" s="105"/>
      <c r="AH983" s="106"/>
      <c r="AI983" s="109"/>
      <c r="AJ983" s="111"/>
      <c r="AK983" s="338"/>
      <c r="AL983" s="339"/>
      <c r="AM983" s="340"/>
      <c r="AN983" s="101"/>
      <c r="AO983" s="445"/>
      <c r="AP983" s="101"/>
      <c r="AQ983" s="115"/>
      <c r="AR983" s="341"/>
      <c r="AS983" s="115"/>
      <c r="AT983" s="341"/>
      <c r="AU983" s="115"/>
      <c r="AV983" s="341"/>
      <c r="AW983" s="115"/>
      <c r="AX983" s="341"/>
      <c r="AY983" s="119"/>
      <c r="CC983" s="119"/>
    </row>
    <row r="984" ht="21.0" customHeight="1">
      <c r="A984" s="119"/>
      <c r="B984" s="90"/>
      <c r="C984" s="119"/>
      <c r="D984" s="332"/>
      <c r="E984" s="90"/>
      <c r="F984" s="92"/>
      <c r="G984" s="92"/>
      <c r="H984" s="119"/>
      <c r="I984" s="119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119"/>
      <c r="U984" s="119"/>
      <c r="V984" s="119"/>
      <c r="W984" s="119"/>
      <c r="X984" s="119"/>
      <c r="Y984" s="23"/>
      <c r="Z984" s="119"/>
      <c r="AA984" s="337"/>
      <c r="AB984" s="115"/>
      <c r="AC984" s="102"/>
      <c r="AD984" s="4"/>
      <c r="AE984" s="103"/>
      <c r="AF984" s="104"/>
      <c r="AG984" s="105"/>
      <c r="AH984" s="106"/>
      <c r="AI984" s="109"/>
      <c r="AJ984" s="111"/>
      <c r="AK984" s="338"/>
      <c r="AL984" s="339"/>
      <c r="AM984" s="340"/>
      <c r="AN984" s="101"/>
      <c r="AO984" s="445"/>
      <c r="AP984" s="101"/>
      <c r="AQ984" s="115"/>
      <c r="AR984" s="341"/>
      <c r="AS984" s="115"/>
      <c r="AT984" s="341"/>
      <c r="AU984" s="115"/>
      <c r="AV984" s="341"/>
      <c r="AW984" s="115"/>
      <c r="AX984" s="341"/>
      <c r="AY984" s="119"/>
      <c r="CC984" s="119"/>
    </row>
    <row r="985" ht="21.0" customHeight="1">
      <c r="A985" s="119"/>
      <c r="B985" s="90"/>
      <c r="C985" s="119"/>
      <c r="D985" s="332"/>
      <c r="E985" s="90"/>
      <c r="F985" s="92"/>
      <c r="G985" s="92"/>
      <c r="H985" s="119"/>
      <c r="I985" s="119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119"/>
      <c r="U985" s="119"/>
      <c r="V985" s="119"/>
      <c r="W985" s="119"/>
      <c r="X985" s="119"/>
      <c r="Y985" s="23"/>
      <c r="Z985" s="119"/>
      <c r="AA985" s="337"/>
      <c r="AB985" s="115"/>
      <c r="AC985" s="102"/>
      <c r="AD985" s="4"/>
      <c r="AE985" s="103"/>
      <c r="AF985" s="104"/>
      <c r="AG985" s="105"/>
      <c r="AH985" s="106"/>
      <c r="AI985" s="109"/>
      <c r="AJ985" s="111"/>
      <c r="AK985" s="338"/>
      <c r="AL985" s="339"/>
      <c r="AM985" s="340"/>
      <c r="AN985" s="101"/>
      <c r="AO985" s="445"/>
      <c r="AP985" s="101"/>
      <c r="AQ985" s="115"/>
      <c r="AR985" s="341"/>
      <c r="AS985" s="115"/>
      <c r="AT985" s="341"/>
      <c r="AU985" s="115"/>
      <c r="AV985" s="341"/>
      <c r="AW985" s="115"/>
      <c r="AX985" s="341"/>
      <c r="AY985" s="119"/>
      <c r="CC985" s="119"/>
    </row>
    <row r="986" ht="21.0" customHeight="1">
      <c r="A986" s="119"/>
      <c r="B986" s="90"/>
      <c r="C986" s="119"/>
      <c r="D986" s="332"/>
      <c r="E986" s="90"/>
      <c r="F986" s="92"/>
      <c r="G986" s="92"/>
      <c r="H986" s="119"/>
      <c r="I986" s="119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119"/>
      <c r="U986" s="119"/>
      <c r="V986" s="119"/>
      <c r="W986" s="119"/>
      <c r="X986" s="119"/>
      <c r="Y986" s="23"/>
      <c r="Z986" s="119"/>
      <c r="AA986" s="337"/>
      <c r="AB986" s="115"/>
      <c r="AC986" s="102"/>
      <c r="AD986" s="4"/>
      <c r="AE986" s="103"/>
      <c r="AF986" s="104"/>
      <c r="AG986" s="105"/>
      <c r="AH986" s="106"/>
      <c r="AI986" s="109"/>
      <c r="AJ986" s="111"/>
      <c r="AK986" s="338"/>
      <c r="AL986" s="339"/>
      <c r="AM986" s="340"/>
      <c r="AN986" s="101"/>
      <c r="AO986" s="445"/>
      <c r="AP986" s="101"/>
      <c r="AQ986" s="115"/>
      <c r="AR986" s="341"/>
      <c r="AS986" s="115"/>
      <c r="AT986" s="341"/>
      <c r="AU986" s="115"/>
      <c r="AV986" s="341"/>
      <c r="AW986" s="115"/>
      <c r="AX986" s="341"/>
      <c r="AY986" s="119"/>
      <c r="CC986" s="119"/>
    </row>
    <row r="987" ht="21.0" customHeight="1">
      <c r="A987" s="119"/>
      <c r="B987" s="90"/>
      <c r="C987" s="119"/>
      <c r="D987" s="332"/>
      <c r="E987" s="90"/>
      <c r="F987" s="92"/>
      <c r="G987" s="92"/>
      <c r="H987" s="119"/>
      <c r="I987" s="119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119"/>
      <c r="U987" s="119"/>
      <c r="V987" s="119"/>
      <c r="W987" s="119"/>
      <c r="X987" s="119"/>
      <c r="Y987" s="23"/>
      <c r="Z987" s="119"/>
      <c r="AA987" s="337"/>
      <c r="AB987" s="115"/>
      <c r="AC987" s="102"/>
      <c r="AD987" s="4"/>
      <c r="AE987" s="103"/>
      <c r="AF987" s="104"/>
      <c r="AG987" s="105"/>
      <c r="AH987" s="106"/>
      <c r="AI987" s="109"/>
      <c r="AJ987" s="111"/>
      <c r="AK987" s="338"/>
      <c r="AL987" s="339"/>
      <c r="AM987" s="340"/>
      <c r="AN987" s="101"/>
      <c r="AO987" s="445"/>
      <c r="AP987" s="101"/>
      <c r="AQ987" s="115"/>
      <c r="AR987" s="341"/>
      <c r="AS987" s="115"/>
      <c r="AT987" s="341"/>
      <c r="AU987" s="115"/>
      <c r="AV987" s="341"/>
      <c r="AW987" s="115"/>
      <c r="AX987" s="341"/>
      <c r="AY987" s="119"/>
      <c r="CC987" s="119"/>
    </row>
    <row r="988" ht="21.0" customHeight="1">
      <c r="A988" s="119"/>
      <c r="B988" s="90"/>
      <c r="C988" s="119"/>
      <c r="D988" s="332"/>
      <c r="E988" s="90"/>
      <c r="F988" s="92"/>
      <c r="G988" s="92"/>
      <c r="H988" s="119"/>
      <c r="I988" s="119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119"/>
      <c r="U988" s="119"/>
      <c r="V988" s="119"/>
      <c r="W988" s="119"/>
      <c r="X988" s="119"/>
      <c r="Y988" s="23"/>
      <c r="Z988" s="119"/>
      <c r="AA988" s="337"/>
      <c r="AB988" s="115"/>
      <c r="AC988" s="102"/>
      <c r="AD988" s="4"/>
      <c r="AE988" s="103"/>
      <c r="AF988" s="104"/>
      <c r="AG988" s="105"/>
      <c r="AH988" s="106"/>
      <c r="AI988" s="109"/>
      <c r="AJ988" s="111"/>
      <c r="AK988" s="338"/>
      <c r="AL988" s="339"/>
      <c r="AM988" s="340"/>
      <c r="AN988" s="101"/>
      <c r="AO988" s="445"/>
      <c r="AP988" s="101"/>
      <c r="AQ988" s="115"/>
      <c r="AR988" s="341"/>
      <c r="AS988" s="115"/>
      <c r="AT988" s="341"/>
      <c r="AU988" s="115"/>
      <c r="AV988" s="341"/>
      <c r="AW988" s="115"/>
      <c r="AX988" s="341"/>
      <c r="AY988" s="119"/>
      <c r="CC988" s="119"/>
    </row>
    <row r="989" ht="21.0" customHeight="1">
      <c r="A989" s="119"/>
      <c r="B989" s="90"/>
      <c r="C989" s="119"/>
      <c r="D989" s="332"/>
      <c r="E989" s="90"/>
      <c r="F989" s="92"/>
      <c r="G989" s="92"/>
      <c r="H989" s="119"/>
      <c r="I989" s="119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119"/>
      <c r="U989" s="119"/>
      <c r="V989" s="119"/>
      <c r="W989" s="119"/>
      <c r="X989" s="119"/>
      <c r="Y989" s="23"/>
      <c r="Z989" s="119"/>
      <c r="AA989" s="337"/>
      <c r="AB989" s="115"/>
      <c r="AC989" s="102"/>
      <c r="AD989" s="4"/>
      <c r="AE989" s="103"/>
      <c r="AF989" s="104"/>
      <c r="AG989" s="105"/>
      <c r="AH989" s="106"/>
      <c r="AI989" s="109"/>
      <c r="AJ989" s="111"/>
      <c r="AK989" s="338"/>
      <c r="AL989" s="339"/>
      <c r="AM989" s="340"/>
      <c r="AN989" s="101"/>
      <c r="AO989" s="445"/>
      <c r="AP989" s="101"/>
      <c r="AQ989" s="115"/>
      <c r="AR989" s="341"/>
      <c r="AS989" s="115"/>
      <c r="AT989" s="341"/>
      <c r="AU989" s="115"/>
      <c r="AV989" s="341"/>
      <c r="AW989" s="115"/>
      <c r="AX989" s="341"/>
      <c r="AY989" s="119"/>
      <c r="CC989" s="119"/>
    </row>
    <row r="990" ht="21.0" customHeight="1">
      <c r="A990" s="119"/>
      <c r="B990" s="90"/>
      <c r="C990" s="119"/>
      <c r="D990" s="332"/>
      <c r="E990" s="90"/>
      <c r="F990" s="92"/>
      <c r="G990" s="92"/>
      <c r="H990" s="119"/>
      <c r="I990" s="119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119"/>
      <c r="U990" s="119"/>
      <c r="V990" s="119"/>
      <c r="W990" s="119"/>
      <c r="X990" s="119"/>
      <c r="Y990" s="23"/>
      <c r="Z990" s="119"/>
      <c r="AA990" s="337"/>
      <c r="AB990" s="115"/>
      <c r="AC990" s="102"/>
      <c r="AD990" s="4"/>
      <c r="AE990" s="103"/>
      <c r="AF990" s="104"/>
      <c r="AG990" s="105"/>
      <c r="AH990" s="106"/>
      <c r="AI990" s="109"/>
      <c r="AJ990" s="111"/>
      <c r="AK990" s="338"/>
      <c r="AL990" s="339"/>
      <c r="AM990" s="340"/>
      <c r="AN990" s="101"/>
      <c r="AO990" s="445"/>
      <c r="AP990" s="101"/>
      <c r="AQ990" s="115"/>
      <c r="AR990" s="341"/>
      <c r="AS990" s="115"/>
      <c r="AT990" s="341"/>
      <c r="AU990" s="115"/>
      <c r="AV990" s="341"/>
      <c r="AW990" s="115"/>
      <c r="AX990" s="341"/>
      <c r="AY990" s="119"/>
      <c r="CC990" s="119"/>
    </row>
    <row r="991" ht="21.0" customHeight="1">
      <c r="A991" s="119"/>
      <c r="B991" s="90"/>
      <c r="C991" s="119"/>
      <c r="D991" s="332"/>
      <c r="E991" s="90"/>
      <c r="F991" s="92"/>
      <c r="G991" s="92"/>
      <c r="H991" s="119"/>
      <c r="I991" s="119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119"/>
      <c r="U991" s="119"/>
      <c r="V991" s="119"/>
      <c r="W991" s="119"/>
      <c r="X991" s="119"/>
      <c r="Y991" s="23"/>
      <c r="Z991" s="119"/>
      <c r="AA991" s="337"/>
      <c r="AB991" s="115"/>
      <c r="AC991" s="102"/>
      <c r="AD991" s="4"/>
      <c r="AE991" s="103"/>
      <c r="AF991" s="104"/>
      <c r="AG991" s="105"/>
      <c r="AH991" s="106"/>
      <c r="AI991" s="109"/>
      <c r="AJ991" s="111"/>
      <c r="AK991" s="338"/>
      <c r="AL991" s="339"/>
      <c r="AM991" s="340"/>
      <c r="AN991" s="101"/>
      <c r="AO991" s="445"/>
      <c r="AP991" s="101"/>
      <c r="AQ991" s="115"/>
      <c r="AR991" s="341"/>
      <c r="AS991" s="115"/>
      <c r="AT991" s="341"/>
      <c r="AU991" s="115"/>
      <c r="AV991" s="341"/>
      <c r="AW991" s="115"/>
      <c r="AX991" s="341"/>
      <c r="AY991" s="119"/>
      <c r="CC991" s="119"/>
    </row>
    <row r="992" ht="21.0" customHeight="1">
      <c r="A992" s="119"/>
      <c r="B992" s="90"/>
      <c r="C992" s="119"/>
      <c r="D992" s="332"/>
      <c r="E992" s="90"/>
      <c r="F992" s="92"/>
      <c r="G992" s="92"/>
      <c r="H992" s="119"/>
      <c r="I992" s="119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119"/>
      <c r="U992" s="119"/>
      <c r="V992" s="119"/>
      <c r="W992" s="119"/>
      <c r="X992" s="119"/>
      <c r="Y992" s="23"/>
      <c r="Z992" s="119"/>
      <c r="AA992" s="337"/>
      <c r="AB992" s="115"/>
      <c r="AC992" s="102"/>
      <c r="AD992" s="4"/>
      <c r="AE992" s="103"/>
      <c r="AF992" s="104"/>
      <c r="AG992" s="105"/>
      <c r="AH992" s="106"/>
      <c r="AI992" s="109"/>
      <c r="AJ992" s="111"/>
      <c r="AK992" s="338"/>
      <c r="AL992" s="339"/>
      <c r="AM992" s="340"/>
      <c r="AN992" s="101"/>
      <c r="AO992" s="445"/>
      <c r="AP992" s="101"/>
      <c r="AQ992" s="115"/>
      <c r="AR992" s="341"/>
      <c r="AS992" s="115"/>
      <c r="AT992" s="341"/>
      <c r="AU992" s="115"/>
      <c r="AV992" s="341"/>
      <c r="AW992" s="115"/>
      <c r="AX992" s="341"/>
      <c r="AY992" s="119"/>
      <c r="CC992" s="119"/>
    </row>
    <row r="993" ht="21.0" customHeight="1">
      <c r="A993" s="119"/>
      <c r="B993" s="90"/>
      <c r="C993" s="119"/>
      <c r="D993" s="332"/>
      <c r="E993" s="90"/>
      <c r="F993" s="92"/>
      <c r="G993" s="92"/>
      <c r="H993" s="119"/>
      <c r="I993" s="119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119"/>
      <c r="U993" s="119"/>
      <c r="V993" s="119"/>
      <c r="W993" s="119"/>
      <c r="X993" s="119"/>
      <c r="Y993" s="23"/>
      <c r="Z993" s="119"/>
      <c r="AA993" s="337"/>
      <c r="AB993" s="115"/>
      <c r="AC993" s="102"/>
      <c r="AD993" s="4"/>
      <c r="AE993" s="103"/>
      <c r="AF993" s="104"/>
      <c r="AG993" s="105"/>
      <c r="AH993" s="106"/>
      <c r="AI993" s="109"/>
      <c r="AJ993" s="111"/>
      <c r="AK993" s="338"/>
      <c r="AL993" s="339"/>
      <c r="AM993" s="340"/>
      <c r="AN993" s="101"/>
      <c r="AO993" s="445"/>
      <c r="AP993" s="101"/>
      <c r="AQ993" s="115"/>
      <c r="AR993" s="341"/>
      <c r="AS993" s="115"/>
      <c r="AT993" s="341"/>
      <c r="AU993" s="115"/>
      <c r="AV993" s="341"/>
      <c r="AW993" s="115"/>
      <c r="AX993" s="341"/>
      <c r="AY993" s="119"/>
      <c r="CC993" s="119"/>
    </row>
    <row r="994" ht="21.0" customHeight="1">
      <c r="A994" s="119"/>
      <c r="B994" s="90"/>
      <c r="C994" s="119"/>
      <c r="D994" s="332"/>
      <c r="E994" s="90"/>
      <c r="F994" s="92"/>
      <c r="G994" s="92"/>
      <c r="H994" s="119"/>
      <c r="I994" s="119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119"/>
      <c r="U994" s="119"/>
      <c r="V994" s="119"/>
      <c r="W994" s="119"/>
      <c r="X994" s="119"/>
      <c r="Y994" s="23"/>
      <c r="Z994" s="119"/>
      <c r="AA994" s="337"/>
      <c r="AB994" s="115"/>
      <c r="AC994" s="102"/>
      <c r="AD994" s="4"/>
      <c r="AE994" s="103"/>
      <c r="AF994" s="104"/>
      <c r="AG994" s="105"/>
      <c r="AH994" s="106"/>
      <c r="AI994" s="109"/>
      <c r="AJ994" s="111"/>
      <c r="AK994" s="338"/>
      <c r="AL994" s="339"/>
      <c r="AM994" s="340"/>
      <c r="AN994" s="101"/>
      <c r="AO994" s="445"/>
      <c r="AP994" s="101"/>
      <c r="AQ994" s="115"/>
      <c r="AR994" s="341"/>
      <c r="AS994" s="115"/>
      <c r="AT994" s="341"/>
      <c r="AU994" s="115"/>
      <c r="AV994" s="341"/>
      <c r="AW994" s="115"/>
      <c r="AX994" s="341"/>
      <c r="AY994" s="119"/>
      <c r="CC994" s="119"/>
    </row>
    <row r="995" ht="21.0" customHeight="1">
      <c r="A995" s="119"/>
      <c r="B995" s="90"/>
      <c r="C995" s="119"/>
      <c r="D995" s="332"/>
      <c r="E995" s="90"/>
      <c r="F995" s="92"/>
      <c r="G995" s="92"/>
      <c r="H995" s="119"/>
      <c r="I995" s="119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119"/>
      <c r="U995" s="119"/>
      <c r="V995" s="119"/>
      <c r="W995" s="119"/>
      <c r="X995" s="119"/>
      <c r="Y995" s="23"/>
      <c r="Z995" s="119"/>
      <c r="AA995" s="337"/>
      <c r="AB995" s="115"/>
      <c r="AC995" s="102"/>
      <c r="AD995" s="4"/>
      <c r="AE995" s="103"/>
      <c r="AF995" s="104"/>
      <c r="AG995" s="105"/>
      <c r="AH995" s="106"/>
      <c r="AI995" s="109"/>
      <c r="AJ995" s="111"/>
      <c r="AK995" s="338"/>
      <c r="AL995" s="339"/>
      <c r="AM995" s="340"/>
      <c r="AN995" s="101"/>
      <c r="AO995" s="445"/>
      <c r="AP995" s="101"/>
      <c r="AQ995" s="115"/>
      <c r="AR995" s="341"/>
      <c r="AS995" s="115"/>
      <c r="AT995" s="341"/>
      <c r="AU995" s="115"/>
      <c r="AV995" s="341"/>
      <c r="AW995" s="115"/>
      <c r="AX995" s="341"/>
      <c r="AY995" s="119"/>
      <c r="CC995" s="119"/>
    </row>
    <row r="996" ht="21.0" customHeight="1">
      <c r="A996" s="119"/>
      <c r="B996" s="90"/>
      <c r="C996" s="119"/>
      <c r="D996" s="332"/>
      <c r="E996" s="90"/>
      <c r="F996" s="92"/>
      <c r="G996" s="92"/>
      <c r="H996" s="119"/>
      <c r="I996" s="119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119"/>
      <c r="U996" s="119"/>
      <c r="V996" s="119"/>
      <c r="W996" s="119"/>
      <c r="X996" s="119"/>
      <c r="Y996" s="23"/>
      <c r="Z996" s="119"/>
      <c r="AA996" s="337"/>
      <c r="AB996" s="115"/>
      <c r="AC996" s="102"/>
      <c r="AD996" s="4"/>
      <c r="AE996" s="103"/>
      <c r="AF996" s="104"/>
      <c r="AG996" s="105"/>
      <c r="AH996" s="106"/>
      <c r="AI996" s="109"/>
      <c r="AJ996" s="111"/>
      <c r="AK996" s="338"/>
      <c r="AL996" s="339"/>
      <c r="AM996" s="340"/>
      <c r="AN996" s="101"/>
      <c r="AO996" s="445"/>
      <c r="AP996" s="101"/>
      <c r="AQ996" s="115"/>
      <c r="AR996" s="341"/>
      <c r="AS996" s="115"/>
      <c r="AT996" s="341"/>
      <c r="AU996" s="115"/>
      <c r="AV996" s="341"/>
      <c r="AW996" s="115"/>
      <c r="AX996" s="341"/>
      <c r="AY996" s="119"/>
      <c r="CC996" s="119"/>
    </row>
    <row r="997" ht="21.0" customHeight="1">
      <c r="A997" s="119"/>
      <c r="B997" s="90"/>
      <c r="C997" s="119"/>
      <c r="D997" s="332"/>
      <c r="E997" s="90"/>
      <c r="F997" s="92"/>
      <c r="G997" s="92"/>
      <c r="H997" s="119"/>
      <c r="I997" s="119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119"/>
      <c r="U997" s="119"/>
      <c r="V997" s="119"/>
      <c r="W997" s="119"/>
      <c r="X997" s="119"/>
      <c r="Y997" s="23"/>
      <c r="Z997" s="119"/>
      <c r="AA997" s="337"/>
      <c r="AB997" s="115"/>
      <c r="AC997" s="102"/>
      <c r="AD997" s="4"/>
      <c r="AE997" s="103"/>
      <c r="AF997" s="104"/>
      <c r="AG997" s="105"/>
      <c r="AH997" s="106"/>
      <c r="AI997" s="109"/>
      <c r="AJ997" s="111"/>
      <c r="AK997" s="338"/>
      <c r="AL997" s="339"/>
      <c r="AM997" s="340"/>
      <c r="AN997" s="101"/>
      <c r="AO997" s="445"/>
      <c r="AP997" s="101"/>
      <c r="AQ997" s="115"/>
      <c r="AR997" s="341"/>
      <c r="AS997" s="115"/>
      <c r="AT997" s="341"/>
      <c r="AU997" s="115"/>
      <c r="AV997" s="341"/>
      <c r="AW997" s="115"/>
      <c r="AX997" s="341"/>
      <c r="AY997" s="119"/>
      <c r="CC997" s="119"/>
    </row>
    <row r="998" ht="21.0" customHeight="1">
      <c r="A998" s="119"/>
      <c r="B998" s="90"/>
      <c r="C998" s="119"/>
      <c r="D998" s="332"/>
      <c r="E998" s="90"/>
      <c r="F998" s="92"/>
      <c r="G998" s="92"/>
      <c r="H998" s="119"/>
      <c r="I998" s="119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119"/>
      <c r="U998" s="119"/>
      <c r="V998" s="119"/>
      <c r="W998" s="119"/>
      <c r="X998" s="119"/>
      <c r="Y998" s="23"/>
      <c r="Z998" s="119"/>
      <c r="AA998" s="337"/>
      <c r="AB998" s="115"/>
      <c r="AC998" s="102"/>
      <c r="AD998" s="4"/>
      <c r="AE998" s="103"/>
      <c r="AF998" s="104"/>
      <c r="AG998" s="105"/>
      <c r="AH998" s="106"/>
      <c r="AI998" s="109"/>
      <c r="AJ998" s="111"/>
      <c r="AK998" s="338"/>
      <c r="AL998" s="339"/>
      <c r="AM998" s="340"/>
      <c r="AN998" s="101"/>
      <c r="AO998" s="445"/>
      <c r="AP998" s="101"/>
      <c r="AQ998" s="115"/>
      <c r="AR998" s="341"/>
      <c r="AS998" s="115"/>
      <c r="AT998" s="341"/>
      <c r="AU998" s="115"/>
      <c r="AV998" s="341"/>
      <c r="AW998" s="115"/>
      <c r="AX998" s="341"/>
      <c r="AY998" s="119"/>
      <c r="CC998" s="119"/>
    </row>
    <row r="999" ht="21.0" customHeight="1">
      <c r="A999" s="119"/>
      <c r="B999" s="90"/>
      <c r="C999" s="119"/>
      <c r="D999" s="332"/>
      <c r="E999" s="90"/>
      <c r="F999" s="92"/>
      <c r="G999" s="92"/>
      <c r="H999" s="119"/>
      <c r="I999" s="119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119"/>
      <c r="U999" s="119"/>
      <c r="V999" s="119"/>
      <c r="W999" s="119"/>
      <c r="X999" s="119"/>
      <c r="Y999" s="23"/>
      <c r="Z999" s="119"/>
      <c r="AA999" s="337"/>
      <c r="AB999" s="115"/>
      <c r="AC999" s="102"/>
      <c r="AD999" s="4"/>
      <c r="AE999" s="103"/>
      <c r="AF999" s="104"/>
      <c r="AG999" s="105"/>
      <c r="AH999" s="106"/>
      <c r="AI999" s="109"/>
      <c r="AJ999" s="111"/>
      <c r="AK999" s="338"/>
      <c r="AL999" s="339"/>
      <c r="AM999" s="340"/>
      <c r="AN999" s="101"/>
      <c r="AO999" s="445"/>
      <c r="AP999" s="101"/>
      <c r="AQ999" s="115"/>
      <c r="AR999" s="341"/>
      <c r="AS999" s="115"/>
      <c r="AT999" s="341"/>
      <c r="AU999" s="115"/>
      <c r="AV999" s="341"/>
      <c r="AW999" s="115"/>
      <c r="AX999" s="341"/>
      <c r="AY999" s="119"/>
      <c r="CC999" s="119"/>
    </row>
    <row r="1000" ht="21.0" customHeight="1">
      <c r="A1000" s="119"/>
      <c r="B1000" s="90"/>
      <c r="C1000" s="119"/>
      <c r="D1000" s="332"/>
      <c r="E1000" s="90"/>
      <c r="F1000" s="92"/>
      <c r="G1000" s="92"/>
      <c r="H1000" s="119"/>
      <c r="I1000" s="119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119"/>
      <c r="U1000" s="119"/>
      <c r="V1000" s="119"/>
      <c r="W1000" s="119"/>
      <c r="X1000" s="119"/>
      <c r="Y1000" s="23"/>
      <c r="Z1000" s="119"/>
      <c r="AA1000" s="337"/>
      <c r="AB1000" s="115"/>
      <c r="AC1000" s="102"/>
      <c r="AD1000" s="4"/>
      <c r="AE1000" s="103"/>
      <c r="AF1000" s="104"/>
      <c r="AG1000" s="105"/>
      <c r="AH1000" s="106"/>
      <c r="AI1000" s="109"/>
      <c r="AJ1000" s="111"/>
      <c r="AK1000" s="338"/>
      <c r="AL1000" s="339"/>
      <c r="AM1000" s="340"/>
      <c r="AN1000" s="101"/>
      <c r="AO1000" s="445"/>
      <c r="AP1000" s="101"/>
      <c r="AQ1000" s="115"/>
      <c r="AR1000" s="341"/>
      <c r="AS1000" s="115"/>
      <c r="AT1000" s="341"/>
      <c r="AU1000" s="115"/>
      <c r="AV1000" s="341"/>
      <c r="AW1000" s="115"/>
      <c r="AX1000" s="341"/>
      <c r="AY1000" s="119"/>
      <c r="CC1000" s="119"/>
    </row>
  </sheetData>
  <autoFilter ref="$U$8:$V$11"/>
  <mergeCells count="7">
    <mergeCell ref="K1:L1"/>
    <mergeCell ref="C2:C5"/>
    <mergeCell ref="K2:L2"/>
    <mergeCell ref="K3:L3"/>
    <mergeCell ref="CB3:CB5"/>
    <mergeCell ref="BA10:BK10"/>
    <mergeCell ref="B11:B12"/>
  </mergeCells>
  <conditionalFormatting sqref="J11:J12">
    <cfRule type="notContainsBlanks" dxfId="0" priority="1">
      <formula>LEN(TRIM(J11))&gt;0</formula>
    </cfRule>
  </conditionalFormatting>
  <conditionalFormatting sqref="K11:K12">
    <cfRule type="notContainsBlanks" dxfId="1" priority="2">
      <formula>LEN(TRIM(K11))&gt;0</formula>
    </cfRule>
  </conditionalFormatting>
  <conditionalFormatting sqref="L11:L12">
    <cfRule type="notContainsBlanks" dxfId="2" priority="3">
      <formula>LEN(TRIM(L11))&gt;0</formula>
    </cfRule>
  </conditionalFormatting>
  <conditionalFormatting sqref="M11:M12">
    <cfRule type="notContainsBlanks" dxfId="3" priority="4">
      <formula>LEN(TRIM(M11))&gt;0</formula>
    </cfRule>
  </conditionalFormatting>
  <conditionalFormatting sqref="N11:N12">
    <cfRule type="notContainsBlanks" dxfId="4" priority="5">
      <formula>LEN(TRIM(N11))&gt;0</formula>
    </cfRule>
  </conditionalFormatting>
  <conditionalFormatting sqref="O11:O12">
    <cfRule type="notContainsBlanks" dxfId="5" priority="6">
      <formula>LEN(TRIM(O11))&gt;0</formula>
    </cfRule>
  </conditionalFormatting>
  <conditionalFormatting sqref="P11:P12">
    <cfRule type="notContainsBlanks" dxfId="9" priority="7">
      <formula>LEN(TRIM(P11))&gt;0</formula>
    </cfRule>
  </conditionalFormatting>
  <conditionalFormatting sqref="Q11:Q12">
    <cfRule type="notContainsBlanks" dxfId="11" priority="8">
      <formula>LEN(TRIM(Q11))&gt;0</formula>
    </cfRule>
  </conditionalFormatting>
  <conditionalFormatting sqref="R11:R12">
    <cfRule type="notContainsBlanks" dxfId="12" priority="9">
      <formula>LEN(TRIM(R11))&gt;0</formula>
    </cfRule>
  </conditionalFormatting>
  <conditionalFormatting sqref="S11:S12">
    <cfRule type="notContainsBlanks" dxfId="15" priority="10">
      <formula>LEN(TRIM(S11))&gt;0</formula>
    </cfRule>
  </conditionalFormatting>
  <printOptions/>
  <pageMargins bottom="0.75" footer="0.0" header="0.0" left="0.25" right="0.25" top="0.75"/>
  <pageSetup fitToHeight="0"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7.78"/>
    <col customWidth="1" min="2" max="2" width="2.89"/>
    <col customWidth="1" min="3" max="7" width="4.44"/>
    <col customWidth="1" min="8" max="8" width="5.11"/>
    <col customWidth="1" min="9" max="12" width="4.44"/>
    <col customWidth="1" min="13" max="13" width="5.22"/>
    <col customWidth="1" min="14" max="14" width="5.0"/>
    <col customWidth="1" min="15" max="15" width="5.56"/>
    <col customWidth="1" min="16" max="26" width="9.56"/>
  </cols>
  <sheetData>
    <row r="1" ht="29.25" customHeight="1">
      <c r="A1" s="467" t="s">
        <v>327</v>
      </c>
      <c r="E1" s="468"/>
      <c r="F1" s="469"/>
      <c r="G1" s="469"/>
      <c r="H1" s="470" t="s">
        <v>328</v>
      </c>
      <c r="I1" s="470"/>
      <c r="J1" s="471" t="s">
        <v>93</v>
      </c>
      <c r="K1" s="469"/>
      <c r="L1" s="469"/>
      <c r="M1" s="469"/>
      <c r="N1" s="469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21.0" customHeight="1">
      <c r="E2" s="23"/>
      <c r="F2" s="472"/>
      <c r="G2" s="23"/>
      <c r="H2" s="473">
        <f>SUM(M8:M31)</f>
        <v>0</v>
      </c>
      <c r="J2" s="474">
        <f>'NEO PE'!L3</f>
        <v>0</v>
      </c>
      <c r="N2" s="469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17.25" customHeight="1">
      <c r="A3" s="475" t="s">
        <v>329</v>
      </c>
      <c r="B3" s="12"/>
      <c r="C3" s="12"/>
      <c r="D3" s="23"/>
      <c r="E3" s="469"/>
      <c r="F3" s="469"/>
      <c r="G3" s="469"/>
      <c r="H3" s="469"/>
      <c r="I3" s="469"/>
      <c r="J3" s="469"/>
      <c r="K3" s="476"/>
      <c r="L3" s="12"/>
      <c r="M3" s="12"/>
      <c r="N3" s="12"/>
      <c r="O3" s="1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55.5" customHeight="1">
      <c r="A4" s="477" t="str">
        <f>'GRP PRODUCTION LIST NEO '!A4</f>
        <v/>
      </c>
      <c r="B4" s="420"/>
      <c r="C4" s="420"/>
      <c r="D4" s="420"/>
      <c r="E4" s="420"/>
      <c r="F4" s="420"/>
      <c r="G4" s="420"/>
      <c r="H4" s="420"/>
      <c r="I4" s="420"/>
      <c r="J4" s="421"/>
      <c r="K4" s="478" t="str">
        <f>'GRP PRODUCTION LIST NEO '!M4</f>
        <v/>
      </c>
      <c r="L4" s="420"/>
      <c r="M4" s="420"/>
      <c r="N4" s="420"/>
      <c r="O4" s="421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24.0" customHeight="1">
      <c r="A5" s="479"/>
      <c r="B5" s="479"/>
      <c r="C5" s="23"/>
      <c r="D5" s="23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76.5" customHeight="1">
      <c r="A6" s="480" t="s">
        <v>330</v>
      </c>
      <c r="B6" s="481" t="s">
        <v>331</v>
      </c>
      <c r="C6" s="482" t="s">
        <v>21</v>
      </c>
      <c r="D6" s="483" t="s">
        <v>22</v>
      </c>
      <c r="E6" s="483" t="s">
        <v>23</v>
      </c>
      <c r="F6" s="483" t="s">
        <v>24</v>
      </c>
      <c r="G6" s="483" t="s">
        <v>25</v>
      </c>
      <c r="H6" s="484" t="s">
        <v>332</v>
      </c>
      <c r="I6" s="483" t="s">
        <v>30</v>
      </c>
      <c r="J6" s="483" t="s">
        <v>32</v>
      </c>
      <c r="K6" s="483" t="s">
        <v>33</v>
      </c>
      <c r="L6" s="483" t="s">
        <v>36</v>
      </c>
      <c r="M6" s="485" t="s">
        <v>333</v>
      </c>
      <c r="N6" s="486" t="s">
        <v>334</v>
      </c>
      <c r="O6" s="487" t="s">
        <v>335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25.5" customHeight="1">
      <c r="A7" s="488" t="s">
        <v>336</v>
      </c>
      <c r="B7" s="489"/>
      <c r="C7" s="490">
        <f t="shared" ref="C7:L7" si="1">SUM(C8:C38)</f>
        <v>0</v>
      </c>
      <c r="D7" s="491">
        <f t="shared" si="1"/>
        <v>0</v>
      </c>
      <c r="E7" s="491">
        <f t="shared" si="1"/>
        <v>0</v>
      </c>
      <c r="F7" s="491">
        <f t="shared" si="1"/>
        <v>0</v>
      </c>
      <c r="G7" s="491">
        <f t="shared" si="1"/>
        <v>0</v>
      </c>
      <c r="H7" s="491">
        <f t="shared" si="1"/>
        <v>0</v>
      </c>
      <c r="I7" s="491">
        <f t="shared" si="1"/>
        <v>0</v>
      </c>
      <c r="J7" s="491">
        <f t="shared" si="1"/>
        <v>0</v>
      </c>
      <c r="K7" s="492">
        <f t="shared" si="1"/>
        <v>0</v>
      </c>
      <c r="L7" s="492">
        <f t="shared" si="1"/>
        <v>0</v>
      </c>
      <c r="M7" s="493">
        <f t="shared" ref="M7:O7" si="2">SUM(M8:M31)</f>
        <v>0</v>
      </c>
      <c r="N7" s="493">
        <f t="shared" si="2"/>
        <v>0</v>
      </c>
      <c r="O7" s="493">
        <f t="shared" si="2"/>
        <v>0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23.25" customHeight="1">
      <c r="A8" s="494" t="str">
        <f>'NEO PE'!D11</f>
        <v>NEO-6PE</v>
      </c>
      <c r="B8" s="495">
        <f>'NEO PE'!H11</f>
        <v>3</v>
      </c>
      <c r="C8" s="496" t="str">
        <f>IF('NEO PE'!K11=0," ",'NEO PE'!K11)</f>
        <v> </v>
      </c>
      <c r="D8" s="496" t="str">
        <f>IF('NEO PE'!L11=0," ",'NEO PE'!L11)</f>
        <v> </v>
      </c>
      <c r="E8" s="496" t="str">
        <f>IF('NEO PE'!M11=0," ",'NEO PE'!M11)</f>
        <v> </v>
      </c>
      <c r="F8" s="496" t="str">
        <f>IF('NEO PE'!N11=0," ",'NEO PE'!N11)</f>
        <v> </v>
      </c>
      <c r="G8" s="496" t="str">
        <f>IF('NEO PE'!O11=0," ",'NEO PE'!O11)</f>
        <v> </v>
      </c>
      <c r="H8" s="496" t="str">
        <f>IF('NEO PE'!P11=0," ",'NEO PE'!P11)</f>
        <v> </v>
      </c>
      <c r="I8" s="496" t="str">
        <f>IF('NEO PE'!Q11=0," ",'NEO PE'!Q11)</f>
        <v> </v>
      </c>
      <c r="J8" s="496" t="str">
        <f>IF('NEO PE'!R11=0," ",'NEO PE'!R11)</f>
        <v> </v>
      </c>
      <c r="K8" s="496" t="str">
        <f>IF('NEO PE'!S11=0," ",'NEO PE'!S11)</f>
        <v> </v>
      </c>
      <c r="L8" s="496" t="str">
        <f>IF('NEO PE'!T11=0," ",'NEO PE'!T11)</f>
        <v> </v>
      </c>
      <c r="M8" s="497">
        <f t="shared" ref="M8:M31" si="3">SUM(C8:L8)</f>
        <v>0</v>
      </c>
      <c r="N8" s="313">
        <f>M8*'NEO PE'!H11</f>
        <v>0</v>
      </c>
      <c r="O8" s="498">
        <f>M8*'NEO PE'!AN11</f>
        <v>0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23.25" customHeight="1">
      <c r="A9" s="494" t="str">
        <f>'NEO PE'!D12</f>
        <v>NEO-8PE</v>
      </c>
      <c r="B9" s="495">
        <f>'NEO PE'!H12</f>
        <v>3</v>
      </c>
      <c r="C9" s="496" t="str">
        <f>IF('NEO PE'!K12=0," ",'NEO PE'!K12)</f>
        <v> </v>
      </c>
      <c r="D9" s="496" t="str">
        <f>IF('NEO PE'!L12=0," ",'NEO PE'!L12)</f>
        <v> </v>
      </c>
      <c r="E9" s="496" t="str">
        <f>IF('NEO PE'!M12=0," ",'NEO PE'!M12)</f>
        <v> </v>
      </c>
      <c r="F9" s="496" t="str">
        <f>IF('NEO PE'!N12=0," ",'NEO PE'!N12)</f>
        <v> </v>
      </c>
      <c r="G9" s="496" t="str">
        <f>IF('NEO PE'!O12=0," ",'NEO PE'!O12)</f>
        <v> </v>
      </c>
      <c r="H9" s="496" t="str">
        <f>IF('NEO PE'!P12=0," ",'NEO PE'!P12)</f>
        <v> </v>
      </c>
      <c r="I9" s="496" t="str">
        <f>IF('NEO PE'!Q12=0," ",'NEO PE'!Q12)</f>
        <v> </v>
      </c>
      <c r="J9" s="496" t="str">
        <f>IF('NEO PE'!R12=0," ",'NEO PE'!R12)</f>
        <v> </v>
      </c>
      <c r="K9" s="496" t="str">
        <f>IF('NEO PE'!S12=0," ",'NEO PE'!S12)</f>
        <v> </v>
      </c>
      <c r="L9" s="496" t="str">
        <f>IF('NEO PE'!T12=0," ",'NEO PE'!T12)</f>
        <v> </v>
      </c>
      <c r="M9" s="497">
        <f t="shared" si="3"/>
        <v>0</v>
      </c>
      <c r="N9" s="313">
        <f>M9*'NEO PE'!H12</f>
        <v>0</v>
      </c>
      <c r="O9" s="498">
        <f>M9*'NEO PE'!AN12</f>
        <v>0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3.25" customHeight="1">
      <c r="A10" s="494" t="str">
        <f>'NEO PE'!D13</f>
        <v>NEO-9PE</v>
      </c>
      <c r="B10" s="495">
        <f>'NEO PE'!H13</f>
        <v>4</v>
      </c>
      <c r="C10" s="496" t="str">
        <f>IF('NEO PE'!K13=0," ",'NEO PE'!K13)</f>
        <v> </v>
      </c>
      <c r="D10" s="496" t="str">
        <f>IF('NEO PE'!L13=0," ",'NEO PE'!L13)</f>
        <v> </v>
      </c>
      <c r="E10" s="496" t="str">
        <f>IF('NEO PE'!M13=0," ",'NEO PE'!M13)</f>
        <v> </v>
      </c>
      <c r="F10" s="496" t="str">
        <f>IF('NEO PE'!N13=0," ",'NEO PE'!N13)</f>
        <v> </v>
      </c>
      <c r="G10" s="496" t="str">
        <f>IF('NEO PE'!O13=0," ",'NEO PE'!O13)</f>
        <v> </v>
      </c>
      <c r="H10" s="496" t="str">
        <f>IF('NEO PE'!P13=0," ",'NEO PE'!P13)</f>
        <v> </v>
      </c>
      <c r="I10" s="496" t="str">
        <f>IF('NEO PE'!Q13=0," ",'NEO PE'!Q13)</f>
        <v> </v>
      </c>
      <c r="J10" s="496" t="str">
        <f>IF('NEO PE'!R13=0," ",'NEO PE'!R13)</f>
        <v> </v>
      </c>
      <c r="K10" s="496" t="str">
        <f>IF('NEO PE'!S13=0," ",'NEO PE'!S13)</f>
        <v> </v>
      </c>
      <c r="L10" s="496" t="str">
        <f>IF('NEO PE'!T13=0," ",'NEO PE'!T13)</f>
        <v> </v>
      </c>
      <c r="M10" s="497">
        <f t="shared" si="3"/>
        <v>0</v>
      </c>
      <c r="N10" s="313">
        <f>M10*'NEO PE'!H13</f>
        <v>0</v>
      </c>
      <c r="O10" s="498">
        <f>M10*'NEO PE'!AN13</f>
        <v>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23.25" customHeight="1">
      <c r="A11" s="494" t="str">
        <f>'NEO PE'!D14</f>
        <v>NEO-10PE</v>
      </c>
      <c r="B11" s="495">
        <f>'NEO PE'!H14</f>
        <v>4</v>
      </c>
      <c r="C11" s="496" t="str">
        <f>IF('NEO PE'!K14=0," ",'NEO PE'!K14)</f>
        <v> </v>
      </c>
      <c r="D11" s="496" t="str">
        <f>IF('NEO PE'!L14=0," ",'NEO PE'!L14)</f>
        <v> </v>
      </c>
      <c r="E11" s="496" t="str">
        <f>IF('NEO PE'!M14=0," ",'NEO PE'!M14)</f>
        <v> </v>
      </c>
      <c r="F11" s="496" t="str">
        <f>IF('NEO PE'!N14=0," ",'NEO PE'!N14)</f>
        <v> </v>
      </c>
      <c r="G11" s="496" t="str">
        <f>IF('NEO PE'!O14=0," ",'NEO PE'!O14)</f>
        <v> </v>
      </c>
      <c r="H11" s="496" t="str">
        <f>IF('NEO PE'!P14=0," ",'NEO PE'!P14)</f>
        <v> </v>
      </c>
      <c r="I11" s="496" t="str">
        <f>IF('NEO PE'!Q14=0," ",'NEO PE'!Q14)</f>
        <v> </v>
      </c>
      <c r="J11" s="496" t="str">
        <f>IF('NEO PE'!R14=0," ",'NEO PE'!R14)</f>
        <v> </v>
      </c>
      <c r="K11" s="496" t="str">
        <f>IF('NEO PE'!S14=0," ",'NEO PE'!S14)</f>
        <v> </v>
      </c>
      <c r="L11" s="496" t="str">
        <f>IF('NEO PE'!T14=0," ",'NEO PE'!T14)</f>
        <v> </v>
      </c>
      <c r="M11" s="497">
        <f t="shared" si="3"/>
        <v>0</v>
      </c>
      <c r="N11" s="313">
        <f>M11*'NEO PE'!H14</f>
        <v>0</v>
      </c>
      <c r="O11" s="498">
        <f>M11*'NEO PE'!AN14</f>
        <v>0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3.25" customHeight="1">
      <c r="A12" s="494" t="str">
        <f>'NEO PE'!D15</f>
        <v>NEO-11PE</v>
      </c>
      <c r="B12" s="495">
        <f>'NEO PE'!H15</f>
        <v>4</v>
      </c>
      <c r="C12" s="496" t="str">
        <f>IF('NEO PE'!K15=0," ",'NEO PE'!K15)</f>
        <v> </v>
      </c>
      <c r="D12" s="496" t="str">
        <f>IF('NEO PE'!L15=0," ",'NEO PE'!L15)</f>
        <v> </v>
      </c>
      <c r="E12" s="496" t="str">
        <f>IF('NEO PE'!M15=0," ",'NEO PE'!M15)</f>
        <v> </v>
      </c>
      <c r="F12" s="496" t="str">
        <f>IF('NEO PE'!N15=0," ",'NEO PE'!N15)</f>
        <v> </v>
      </c>
      <c r="G12" s="496" t="str">
        <f>IF('NEO PE'!O15=0," ",'NEO PE'!O15)</f>
        <v> </v>
      </c>
      <c r="H12" s="496" t="str">
        <f>IF('NEO PE'!P15=0," ",'NEO PE'!P15)</f>
        <v> </v>
      </c>
      <c r="I12" s="496" t="str">
        <f>IF('NEO PE'!Q15=0," ",'NEO PE'!Q15)</f>
        <v> </v>
      </c>
      <c r="J12" s="496" t="str">
        <f>IF('NEO PE'!R15=0," ",'NEO PE'!R15)</f>
        <v> </v>
      </c>
      <c r="K12" s="496" t="str">
        <f>IF('NEO PE'!S15=0," ",'NEO PE'!S15)</f>
        <v> </v>
      </c>
      <c r="L12" s="496" t="str">
        <f>IF('NEO PE'!T15=0," ",'NEO PE'!T15)</f>
        <v> </v>
      </c>
      <c r="M12" s="497">
        <f t="shared" si="3"/>
        <v>0</v>
      </c>
      <c r="N12" s="313">
        <f>M12*'NEO PE'!H15</f>
        <v>0</v>
      </c>
      <c r="O12" s="498">
        <f>M12*'NEO PE'!AN15</f>
        <v>0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3.25" customHeight="1">
      <c r="A13" s="494" t="str">
        <f>'NEO PE'!D16</f>
        <v>NEO-12PE</v>
      </c>
      <c r="B13" s="495">
        <f>'NEO PE'!H16</f>
        <v>8</v>
      </c>
      <c r="C13" s="496" t="str">
        <f>IF('NEO PE'!K16=0," ",'NEO PE'!K16)</f>
        <v> </v>
      </c>
      <c r="D13" s="496" t="str">
        <f>IF('NEO PE'!L16=0," ",'NEO PE'!L16)</f>
        <v> </v>
      </c>
      <c r="E13" s="496" t="str">
        <f>IF('NEO PE'!M16=0," ",'NEO PE'!M16)</f>
        <v> </v>
      </c>
      <c r="F13" s="496" t="str">
        <f>IF('NEO PE'!N16=0," ",'NEO PE'!N16)</f>
        <v> </v>
      </c>
      <c r="G13" s="496" t="str">
        <f>IF('NEO PE'!O16=0," ",'NEO PE'!O16)</f>
        <v> </v>
      </c>
      <c r="H13" s="496" t="str">
        <f>IF('NEO PE'!P16=0," ",'NEO PE'!P16)</f>
        <v> </v>
      </c>
      <c r="I13" s="496" t="str">
        <f>IF('NEO PE'!Q16=0," ",'NEO PE'!Q16)</f>
        <v> </v>
      </c>
      <c r="J13" s="496" t="str">
        <f>IF('NEO PE'!R16=0," ",'NEO PE'!R16)</f>
        <v> </v>
      </c>
      <c r="K13" s="496" t="str">
        <f>IF('NEO PE'!S16=0," ",'NEO PE'!S16)</f>
        <v> </v>
      </c>
      <c r="L13" s="496" t="str">
        <f>IF('NEO PE'!T16=0," ",'NEO PE'!T16)</f>
        <v> </v>
      </c>
      <c r="M13" s="497">
        <f t="shared" si="3"/>
        <v>0</v>
      </c>
      <c r="N13" s="313">
        <f>M13*'NEO PE'!H16</f>
        <v>0</v>
      </c>
      <c r="O13" s="498">
        <f>M13*'NEO PE'!AN16</f>
        <v>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3.25" customHeight="1">
      <c r="A14" s="494" t="str">
        <f>'NEO PE'!D17</f>
        <v>NEO-14PE</v>
      </c>
      <c r="B14" s="495">
        <f>'NEO PE'!H17</f>
        <v>8</v>
      </c>
      <c r="C14" s="496" t="str">
        <f>IF('NEO PE'!K17=0," ",'NEO PE'!K17)</f>
        <v> </v>
      </c>
      <c r="D14" s="496" t="str">
        <f>IF('NEO PE'!L17=0," ",'NEO PE'!L17)</f>
        <v> </v>
      </c>
      <c r="E14" s="496" t="str">
        <f>IF('NEO PE'!M17=0," ",'NEO PE'!M17)</f>
        <v> </v>
      </c>
      <c r="F14" s="496" t="str">
        <f>IF('NEO PE'!N17=0," ",'NEO PE'!N17)</f>
        <v> </v>
      </c>
      <c r="G14" s="496" t="str">
        <f>IF('NEO PE'!O17=0," ",'NEO PE'!O17)</f>
        <v> </v>
      </c>
      <c r="H14" s="496" t="str">
        <f>IF('NEO PE'!P17=0," ",'NEO PE'!P17)</f>
        <v> </v>
      </c>
      <c r="I14" s="496" t="str">
        <f>IF('NEO PE'!Q17=0," ",'NEO PE'!Q17)</f>
        <v> </v>
      </c>
      <c r="J14" s="496" t="str">
        <f>IF('NEO PE'!R17=0," ",'NEO PE'!R17)</f>
        <v> </v>
      </c>
      <c r="K14" s="496" t="str">
        <f>IF('NEO PE'!S17=0," ",'NEO PE'!S17)</f>
        <v> </v>
      </c>
      <c r="L14" s="496" t="str">
        <f>IF('NEO PE'!T17=0," ",'NEO PE'!T17)</f>
        <v> </v>
      </c>
      <c r="M14" s="497">
        <f t="shared" si="3"/>
        <v>0</v>
      </c>
      <c r="N14" s="313">
        <f>M14*'NEO PE'!H17</f>
        <v>0</v>
      </c>
      <c r="O14" s="498">
        <f>M14*'NEO PE'!AN17</f>
        <v>0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494" t="str">
        <f>'NEO PE'!D18</f>
        <v>NEO-15PE</v>
      </c>
      <c r="B15" s="495">
        <f>'NEO PE'!H18</f>
        <v>8</v>
      </c>
      <c r="C15" s="496" t="str">
        <f>IF('NEO PE'!K18=0," ",'NEO PE'!K18)</f>
        <v> </v>
      </c>
      <c r="D15" s="496" t="str">
        <f>IF('NEO PE'!L18=0," ",'NEO PE'!L18)</f>
        <v> </v>
      </c>
      <c r="E15" s="496" t="str">
        <f>IF('NEO PE'!M18=0," ",'NEO PE'!M18)</f>
        <v> </v>
      </c>
      <c r="F15" s="496" t="str">
        <f>IF('NEO PE'!N18=0," ",'NEO PE'!N18)</f>
        <v> </v>
      </c>
      <c r="G15" s="496" t="str">
        <f>IF('NEO PE'!O18=0," ",'NEO PE'!O18)</f>
        <v> </v>
      </c>
      <c r="H15" s="496" t="str">
        <f>IF('NEO PE'!P18=0," ",'NEO PE'!P18)</f>
        <v> </v>
      </c>
      <c r="I15" s="496" t="str">
        <f>IF('NEO PE'!Q18=0," ",'NEO PE'!Q18)</f>
        <v> </v>
      </c>
      <c r="J15" s="496" t="str">
        <f>IF('NEO PE'!R18=0," ",'NEO PE'!R18)</f>
        <v> </v>
      </c>
      <c r="K15" s="496" t="str">
        <f>IF('NEO PE'!S18=0," ",'NEO PE'!S18)</f>
        <v> </v>
      </c>
      <c r="L15" s="496" t="str">
        <f>IF('NEO PE'!T18=0," ",'NEO PE'!T18)</f>
        <v> </v>
      </c>
      <c r="M15" s="497">
        <f t="shared" si="3"/>
        <v>0</v>
      </c>
      <c r="N15" s="313">
        <f>M15*'NEO PE'!H18</f>
        <v>0</v>
      </c>
      <c r="O15" s="498">
        <f>M15*'NEO PE'!AN18</f>
        <v>0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3.25" customHeight="1">
      <c r="A16" s="494" t="str">
        <f>'NEO PE'!D19</f>
        <v>NEO-16PE</v>
      </c>
      <c r="B16" s="495">
        <f>'NEO PE'!H19</f>
        <v>12</v>
      </c>
      <c r="C16" s="496" t="str">
        <f>IF('NEO PE'!K19=0," ",'NEO PE'!K19)</f>
        <v> </v>
      </c>
      <c r="D16" s="496" t="str">
        <f>IF('NEO PE'!L19=0," ",'NEO PE'!L19)</f>
        <v> </v>
      </c>
      <c r="E16" s="496" t="str">
        <f>IF('NEO PE'!M19=0," ",'NEO PE'!M19)</f>
        <v> </v>
      </c>
      <c r="F16" s="496" t="str">
        <f>IF('NEO PE'!N19=0," ",'NEO PE'!N19)</f>
        <v> </v>
      </c>
      <c r="G16" s="496" t="str">
        <f>IF('NEO PE'!O19=0," ",'NEO PE'!O19)</f>
        <v> </v>
      </c>
      <c r="H16" s="496" t="str">
        <f>IF('NEO PE'!P19=0," ",'NEO PE'!P19)</f>
        <v> </v>
      </c>
      <c r="I16" s="496" t="str">
        <f>IF('NEO PE'!Q19=0," ",'NEO PE'!Q19)</f>
        <v> </v>
      </c>
      <c r="J16" s="496" t="str">
        <f>IF('NEO PE'!R19=0," ",'NEO PE'!R19)</f>
        <v> </v>
      </c>
      <c r="K16" s="496" t="str">
        <f>IF('NEO PE'!S19=0," ",'NEO PE'!S19)</f>
        <v> </v>
      </c>
      <c r="L16" s="496" t="str">
        <f>IF('NEO PE'!T19=0," ",'NEO PE'!T19)</f>
        <v> </v>
      </c>
      <c r="M16" s="497">
        <f t="shared" si="3"/>
        <v>0</v>
      </c>
      <c r="N16" s="313">
        <f>M16*'NEO PE'!H19</f>
        <v>0</v>
      </c>
      <c r="O16" s="498">
        <f>M16*'NEO PE'!AN19</f>
        <v>0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494" t="str">
        <f>'NEO PE'!D20</f>
        <v>NEO-17PE</v>
      </c>
      <c r="B17" s="495">
        <f>'NEO PE'!H20</f>
        <v>16</v>
      </c>
      <c r="C17" s="496" t="str">
        <f>IF('NEO PE'!K20=0," ",'NEO PE'!K20)</f>
        <v> </v>
      </c>
      <c r="D17" s="496" t="str">
        <f>IF('NEO PE'!L20=0," ",'NEO PE'!L20)</f>
        <v> </v>
      </c>
      <c r="E17" s="496" t="str">
        <f>IF('NEO PE'!M20=0," ",'NEO PE'!M20)</f>
        <v> </v>
      </c>
      <c r="F17" s="496" t="str">
        <f>IF('NEO PE'!N20=0," ",'NEO PE'!N20)</f>
        <v> </v>
      </c>
      <c r="G17" s="496" t="str">
        <f>IF('NEO PE'!O20=0," ",'NEO PE'!O20)</f>
        <v> </v>
      </c>
      <c r="H17" s="496" t="str">
        <f>IF('NEO PE'!P20=0," ",'NEO PE'!P20)</f>
        <v> </v>
      </c>
      <c r="I17" s="496" t="str">
        <f>IF('NEO PE'!Q20=0," ",'NEO PE'!Q20)</f>
        <v> </v>
      </c>
      <c r="J17" s="496" t="str">
        <f>IF('NEO PE'!R20=0," ",'NEO PE'!R20)</f>
        <v> </v>
      </c>
      <c r="K17" s="496" t="str">
        <f>IF('NEO PE'!S20=0," ",'NEO PE'!S20)</f>
        <v> </v>
      </c>
      <c r="L17" s="496" t="str">
        <f>IF('NEO PE'!T20=0," ",'NEO PE'!T20)</f>
        <v> </v>
      </c>
      <c r="M17" s="497">
        <f t="shared" si="3"/>
        <v>0</v>
      </c>
      <c r="N17" s="313">
        <f>M17*'NEO PE'!H20</f>
        <v>0</v>
      </c>
      <c r="O17" s="498">
        <f>M17*'NEO PE'!AN20</f>
        <v>0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494" t="str">
        <f>'NEO PE'!D21</f>
        <v>NEO-18PE</v>
      </c>
      <c r="B18" s="495">
        <f>'NEO PE'!H21</f>
        <v>2</v>
      </c>
      <c r="C18" s="496" t="str">
        <f>IF('NEO PE'!K21=0," ",'NEO PE'!K21)</f>
        <v> </v>
      </c>
      <c r="D18" s="496" t="str">
        <f>IF('NEO PE'!L21=0," ",'NEO PE'!L21)</f>
        <v> </v>
      </c>
      <c r="E18" s="496" t="str">
        <f>IF('NEO PE'!M21=0," ",'NEO PE'!M21)</f>
        <v> </v>
      </c>
      <c r="F18" s="496" t="str">
        <f>IF('NEO PE'!N21=0," ",'NEO PE'!N21)</f>
        <v> </v>
      </c>
      <c r="G18" s="496" t="str">
        <f>IF('NEO PE'!O21=0," ",'NEO PE'!O21)</f>
        <v> </v>
      </c>
      <c r="H18" s="496" t="str">
        <f>IF('NEO PE'!P21=0," ",'NEO PE'!P21)</f>
        <v> </v>
      </c>
      <c r="I18" s="496" t="str">
        <f>IF('NEO PE'!Q21=0," ",'NEO PE'!Q21)</f>
        <v> </v>
      </c>
      <c r="J18" s="496" t="str">
        <f>IF('NEO PE'!R21=0," ",'NEO PE'!R21)</f>
        <v> </v>
      </c>
      <c r="K18" s="496" t="str">
        <f>IF('NEO PE'!S21=0," ",'NEO PE'!S21)</f>
        <v> </v>
      </c>
      <c r="L18" s="496" t="str">
        <f>IF('NEO PE'!T21=0," ",'NEO PE'!T21)</f>
        <v> </v>
      </c>
      <c r="M18" s="497">
        <f t="shared" si="3"/>
        <v>0</v>
      </c>
      <c r="N18" s="313">
        <f>M18*'NEO PE'!H21</f>
        <v>0</v>
      </c>
      <c r="O18" s="498">
        <f>M18*'NEO PE'!AN21</f>
        <v>0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3.25" customHeight="1">
      <c r="A19" s="494" t="str">
        <f>'NEO PE'!D22</f>
        <v>NEO-20PE</v>
      </c>
      <c r="B19" s="495">
        <f>'NEO PE'!H22</f>
        <v>4</v>
      </c>
      <c r="C19" s="496" t="str">
        <f>IF('NEO PE'!K22=0," ",'NEO PE'!K22)</f>
        <v> </v>
      </c>
      <c r="D19" s="496" t="str">
        <f>IF('NEO PE'!L22=0," ",'NEO PE'!L22)</f>
        <v> </v>
      </c>
      <c r="E19" s="496" t="str">
        <f>IF('NEO PE'!M22=0," ",'NEO PE'!M22)</f>
        <v> </v>
      </c>
      <c r="F19" s="496" t="str">
        <f>IF('NEO PE'!N22=0," ",'NEO PE'!N22)</f>
        <v> </v>
      </c>
      <c r="G19" s="496" t="str">
        <f>IF('NEO PE'!O22=0," ",'NEO PE'!O22)</f>
        <v> </v>
      </c>
      <c r="H19" s="496" t="str">
        <f>IF('NEO PE'!P22=0," ",'NEO PE'!P22)</f>
        <v> </v>
      </c>
      <c r="I19" s="496" t="str">
        <f>IF('NEO PE'!Q22=0," ",'NEO PE'!Q22)</f>
        <v> </v>
      </c>
      <c r="J19" s="496" t="str">
        <f>IF('NEO PE'!R22=0," ",'NEO PE'!R22)</f>
        <v> </v>
      </c>
      <c r="K19" s="496" t="str">
        <f>IF('NEO PE'!S22=0," ",'NEO PE'!S22)</f>
        <v> </v>
      </c>
      <c r="L19" s="496" t="str">
        <f>IF('NEO PE'!T22=0," ",'NEO PE'!T22)</f>
        <v> </v>
      </c>
      <c r="M19" s="497">
        <f t="shared" si="3"/>
        <v>0</v>
      </c>
      <c r="N19" s="313">
        <f>M19*'NEO PE'!H22</f>
        <v>0</v>
      </c>
      <c r="O19" s="498">
        <f>M19*'NEO PE'!AN22</f>
        <v>0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23.25" customHeight="1">
      <c r="A20" s="494" t="str">
        <f>'NEO PE'!D23</f>
        <v>NEO-22PE</v>
      </c>
      <c r="B20" s="495">
        <f>'NEO PE'!H23</f>
        <v>4</v>
      </c>
      <c r="C20" s="496" t="str">
        <f>IF('NEO PE'!K23=0," ",'NEO PE'!K23)</f>
        <v> </v>
      </c>
      <c r="D20" s="496" t="str">
        <f>IF('NEO PE'!L23=0," ",'NEO PE'!L23)</f>
        <v> </v>
      </c>
      <c r="E20" s="496" t="str">
        <f>IF('NEO PE'!M23=0," ",'NEO PE'!M23)</f>
        <v> </v>
      </c>
      <c r="F20" s="496" t="str">
        <f>IF('NEO PE'!N23=0," ",'NEO PE'!N23)</f>
        <v> </v>
      </c>
      <c r="G20" s="496" t="str">
        <f>IF('NEO PE'!O23=0," ",'NEO PE'!O23)</f>
        <v> </v>
      </c>
      <c r="H20" s="496" t="str">
        <f>IF('NEO PE'!P23=0," ",'NEO PE'!P23)</f>
        <v> </v>
      </c>
      <c r="I20" s="496" t="str">
        <f>IF('NEO PE'!Q23=0," ",'NEO PE'!Q23)</f>
        <v> </v>
      </c>
      <c r="J20" s="496" t="str">
        <f>IF('NEO PE'!R23=0," ",'NEO PE'!R23)</f>
        <v> </v>
      </c>
      <c r="K20" s="496" t="str">
        <f>IF('NEO PE'!S23=0," ",'NEO PE'!S23)</f>
        <v> </v>
      </c>
      <c r="L20" s="496" t="str">
        <f>IF('NEO PE'!T23=0," ",'NEO PE'!T23)</f>
        <v> </v>
      </c>
      <c r="M20" s="497">
        <f t="shared" si="3"/>
        <v>0</v>
      </c>
      <c r="N20" s="313">
        <f>M20*'NEO PE'!H23</f>
        <v>0</v>
      </c>
      <c r="O20" s="498">
        <f>M20*'NEO PE'!AN23</f>
        <v>0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23.25" customHeight="1">
      <c r="A21" s="494" t="str">
        <f>'NEO PE'!D24</f>
        <v>NEO-24PE</v>
      </c>
      <c r="B21" s="495">
        <f>'NEO PE'!H24</f>
        <v>4</v>
      </c>
      <c r="C21" s="496" t="str">
        <f>IF('NEO PE'!K24=0," ",'NEO PE'!K24)</f>
        <v> </v>
      </c>
      <c r="D21" s="496" t="str">
        <f>IF('NEO PE'!L24=0," ",'NEO PE'!L24)</f>
        <v> </v>
      </c>
      <c r="E21" s="496" t="str">
        <f>IF('NEO PE'!M24=0," ",'NEO PE'!M24)</f>
        <v> </v>
      </c>
      <c r="F21" s="496" t="str">
        <f>IF('NEO PE'!N24=0," ",'NEO PE'!N24)</f>
        <v> </v>
      </c>
      <c r="G21" s="496" t="str">
        <f>IF('NEO PE'!O24=0," ",'NEO PE'!O24)</f>
        <v> </v>
      </c>
      <c r="H21" s="496" t="str">
        <f>IF('NEO PE'!P24=0," ",'NEO PE'!P24)</f>
        <v> </v>
      </c>
      <c r="I21" s="496" t="str">
        <f>IF('NEO PE'!Q24=0," ",'NEO PE'!Q24)</f>
        <v> </v>
      </c>
      <c r="J21" s="496" t="str">
        <f>IF('NEO PE'!R24=0," ",'NEO PE'!R24)</f>
        <v> </v>
      </c>
      <c r="K21" s="496" t="str">
        <f>IF('NEO PE'!S24=0," ",'NEO PE'!S24)</f>
        <v> </v>
      </c>
      <c r="L21" s="496" t="str">
        <f>IF('NEO PE'!T24=0," ",'NEO PE'!T24)</f>
        <v> </v>
      </c>
      <c r="M21" s="497">
        <f t="shared" si="3"/>
        <v>0</v>
      </c>
      <c r="N21" s="313">
        <f>M21*'NEO PE'!H24</f>
        <v>0</v>
      </c>
      <c r="O21" s="498">
        <f>M21*'NEO PE'!AN24</f>
        <v>0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23.25" customHeight="1">
      <c r="A22" s="494" t="str">
        <f>'NEO PE'!D25</f>
        <v>NEO-26PE</v>
      </c>
      <c r="B22" s="495">
        <f>'NEO PE'!H25</f>
        <v>6</v>
      </c>
      <c r="C22" s="496" t="str">
        <f>IF('NEO PE'!K25=0," ",'NEO PE'!K25)</f>
        <v> </v>
      </c>
      <c r="D22" s="496" t="str">
        <f>IF('NEO PE'!L25=0," ",'NEO PE'!L25)</f>
        <v> </v>
      </c>
      <c r="E22" s="496" t="str">
        <f>IF('NEO PE'!M25=0," ",'NEO PE'!M25)</f>
        <v> </v>
      </c>
      <c r="F22" s="496" t="str">
        <f>IF('NEO PE'!N25=0," ",'NEO PE'!N25)</f>
        <v> </v>
      </c>
      <c r="G22" s="496" t="str">
        <f>IF('NEO PE'!O25=0," ",'NEO PE'!O25)</f>
        <v> </v>
      </c>
      <c r="H22" s="496" t="str">
        <f>IF('NEO PE'!P25=0," ",'NEO PE'!P25)</f>
        <v> </v>
      </c>
      <c r="I22" s="496" t="str">
        <f>IF('NEO PE'!Q25=0," ",'NEO PE'!Q25)</f>
        <v> </v>
      </c>
      <c r="J22" s="496" t="str">
        <f>IF('NEO PE'!R25=0," ",'NEO PE'!R25)</f>
        <v> </v>
      </c>
      <c r="K22" s="496" t="str">
        <f>IF('NEO PE'!S25=0," ",'NEO PE'!S25)</f>
        <v> </v>
      </c>
      <c r="L22" s="496" t="str">
        <f>IF('NEO PE'!T25=0," ",'NEO PE'!T25)</f>
        <v> </v>
      </c>
      <c r="M22" s="497">
        <f t="shared" si="3"/>
        <v>0</v>
      </c>
      <c r="N22" s="313">
        <f>M22*'NEO PE'!H25</f>
        <v>0</v>
      </c>
      <c r="O22" s="498">
        <f>M22*'NEO PE'!AN25</f>
        <v>0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23.25" customHeight="1">
      <c r="A23" s="494" t="str">
        <f>'NEO PE'!D26</f>
        <v>NEO-28PE</v>
      </c>
      <c r="B23" s="495">
        <f>'NEO PE'!H26</f>
        <v>8</v>
      </c>
      <c r="C23" s="496" t="str">
        <f>IF('NEO PE'!K26=0," ",'NEO PE'!K26)</f>
        <v> </v>
      </c>
      <c r="D23" s="496" t="str">
        <f>IF('NEO PE'!L26=0," ",'NEO PE'!L26)</f>
        <v> </v>
      </c>
      <c r="E23" s="496" t="str">
        <f>IF('NEO PE'!M26=0," ",'NEO PE'!M26)</f>
        <v> </v>
      </c>
      <c r="F23" s="496" t="str">
        <f>IF('NEO PE'!N26=0," ",'NEO PE'!N26)</f>
        <v> </v>
      </c>
      <c r="G23" s="496" t="str">
        <f>IF('NEO PE'!O26=0," ",'NEO PE'!O26)</f>
        <v> </v>
      </c>
      <c r="H23" s="496" t="str">
        <f>IF('NEO PE'!P26=0," ",'NEO PE'!P26)</f>
        <v> </v>
      </c>
      <c r="I23" s="496" t="str">
        <f>IF('NEO PE'!Q26=0," ",'NEO PE'!Q26)</f>
        <v> </v>
      </c>
      <c r="J23" s="496" t="str">
        <f>IF('NEO PE'!R26=0," ",'NEO PE'!R26)</f>
        <v> </v>
      </c>
      <c r="K23" s="496" t="str">
        <f>IF('NEO PE'!S26=0," ",'NEO PE'!S26)</f>
        <v> </v>
      </c>
      <c r="L23" s="496" t="str">
        <f>IF('NEO PE'!T26=0," ",'NEO PE'!T26)</f>
        <v> </v>
      </c>
      <c r="M23" s="497">
        <f t="shared" si="3"/>
        <v>0</v>
      </c>
      <c r="N23" s="313">
        <f>M23*'NEO PE'!H26</f>
        <v>0</v>
      </c>
      <c r="O23" s="498">
        <f>M23*'NEO PE'!AN26</f>
        <v>0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23.25" customHeight="1">
      <c r="A24" s="494" t="str">
        <f>'NEO PE'!D27</f>
        <v>NEO-30PE</v>
      </c>
      <c r="B24" s="495">
        <f>'NEO PE'!H27</f>
        <v>8</v>
      </c>
      <c r="C24" s="496" t="str">
        <f>IF('NEO PE'!K27=0," ",'NEO PE'!K27)</f>
        <v> </v>
      </c>
      <c r="D24" s="496" t="str">
        <f>IF('NEO PE'!L27=0," ",'NEO PE'!L27)</f>
        <v> </v>
      </c>
      <c r="E24" s="496" t="str">
        <f>IF('NEO PE'!M27=0," ",'NEO PE'!M27)</f>
        <v> </v>
      </c>
      <c r="F24" s="496" t="str">
        <f>IF('NEO PE'!N27=0," ",'NEO PE'!N27)</f>
        <v> </v>
      </c>
      <c r="G24" s="496" t="str">
        <f>IF('NEO PE'!O27=0," ",'NEO PE'!O27)</f>
        <v> </v>
      </c>
      <c r="H24" s="496" t="str">
        <f>IF('NEO PE'!P27=0," ",'NEO PE'!P27)</f>
        <v> </v>
      </c>
      <c r="I24" s="496" t="str">
        <f>IF('NEO PE'!Q27=0," ",'NEO PE'!Q27)</f>
        <v> </v>
      </c>
      <c r="J24" s="496" t="str">
        <f>IF('NEO PE'!R27=0," ",'NEO PE'!R27)</f>
        <v> </v>
      </c>
      <c r="K24" s="496" t="str">
        <f>IF('NEO PE'!S27=0," ",'NEO PE'!S27)</f>
        <v> </v>
      </c>
      <c r="L24" s="496" t="str">
        <f>IF('NEO PE'!T27=0," ",'NEO PE'!T27)</f>
        <v> </v>
      </c>
      <c r="M24" s="497">
        <f t="shared" si="3"/>
        <v>0</v>
      </c>
      <c r="N24" s="313">
        <f>M24*'NEO PE'!H27</f>
        <v>0</v>
      </c>
      <c r="O24" s="498">
        <f>M24*'NEO PE'!AN27</f>
        <v>0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23.25" customHeight="1">
      <c r="A25" s="494" t="str">
        <f>'NEO PE'!D28</f>
        <v>NEO-41PE</v>
      </c>
      <c r="B25" s="495">
        <f>'NEO PE'!H28</f>
        <v>22</v>
      </c>
      <c r="C25" s="496" t="str">
        <f>IF('NEO PE'!K28=0," ",'NEO PE'!K28)</f>
        <v> </v>
      </c>
      <c r="D25" s="496" t="str">
        <f>IF('NEO PE'!L28=0," ",'NEO PE'!L28)</f>
        <v> </v>
      </c>
      <c r="E25" s="496" t="str">
        <f>IF('NEO PE'!M28=0," ",'NEO PE'!M28)</f>
        <v> </v>
      </c>
      <c r="F25" s="496" t="str">
        <f>IF('NEO PE'!N28=0," ",'NEO PE'!N28)</f>
        <v> </v>
      </c>
      <c r="G25" s="496" t="str">
        <f>IF('NEO PE'!O28=0," ",'NEO PE'!O28)</f>
        <v> </v>
      </c>
      <c r="H25" s="496" t="str">
        <f>IF('NEO PE'!P28=0," ",'NEO PE'!P28)</f>
        <v> </v>
      </c>
      <c r="I25" s="496" t="str">
        <f>IF('NEO PE'!Q28=0," ",'NEO PE'!Q28)</f>
        <v> </v>
      </c>
      <c r="J25" s="496" t="str">
        <f>IF('NEO PE'!R28=0," ",'NEO PE'!R28)</f>
        <v> </v>
      </c>
      <c r="K25" s="496" t="str">
        <f>IF('NEO PE'!S28=0," ",'NEO PE'!S28)</f>
        <v> </v>
      </c>
      <c r="L25" s="496" t="str">
        <f>IF('NEO PE'!T28=0," ",'NEO PE'!T28)</f>
        <v> </v>
      </c>
      <c r="M25" s="497">
        <f t="shared" si="3"/>
        <v>0</v>
      </c>
      <c r="N25" s="313">
        <f>M25*'NEO PE'!H28</f>
        <v>0</v>
      </c>
      <c r="O25" s="498">
        <f>M25*'NEO PE'!AN28</f>
        <v>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23.25" customHeight="1">
      <c r="A26" s="494" t="str">
        <f>'NEO PE'!D29</f>
        <v>NEO-42PE</v>
      </c>
      <c r="B26" s="495">
        <f>'NEO PE'!H29</f>
        <v>12</v>
      </c>
      <c r="C26" s="496" t="str">
        <f>IF('NEO PE'!K29=0," ",'NEO PE'!K29)</f>
        <v> </v>
      </c>
      <c r="D26" s="496" t="str">
        <f>IF('NEO PE'!L29=0," ",'NEO PE'!L29)</f>
        <v> </v>
      </c>
      <c r="E26" s="496" t="str">
        <f>IF('NEO PE'!M29=0," ",'NEO PE'!M29)</f>
        <v> </v>
      </c>
      <c r="F26" s="496" t="str">
        <f>IF('NEO PE'!N29=0," ",'NEO PE'!N29)</f>
        <v> </v>
      </c>
      <c r="G26" s="496" t="str">
        <f>IF('NEO PE'!O29=0," ",'NEO PE'!O29)</f>
        <v> </v>
      </c>
      <c r="H26" s="496" t="str">
        <f>IF('NEO PE'!P29=0," ",'NEO PE'!P29)</f>
        <v> </v>
      </c>
      <c r="I26" s="496" t="str">
        <f>IF('NEO PE'!Q29=0," ",'NEO PE'!Q29)</f>
        <v> </v>
      </c>
      <c r="J26" s="496" t="str">
        <f>IF('NEO PE'!R29=0," ",'NEO PE'!R29)</f>
        <v> </v>
      </c>
      <c r="K26" s="496" t="str">
        <f>IF('NEO PE'!S29=0," ",'NEO PE'!S29)</f>
        <v> </v>
      </c>
      <c r="L26" s="496" t="str">
        <f>IF('NEO PE'!T29=0," ",'NEO PE'!T29)</f>
        <v> </v>
      </c>
      <c r="M26" s="497">
        <f t="shared" si="3"/>
        <v>0</v>
      </c>
      <c r="N26" s="313">
        <f>M26*'NEO PE'!H29</f>
        <v>0</v>
      </c>
      <c r="O26" s="498">
        <f>M26*'NEO PE'!AN29</f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23.25" customHeight="1">
      <c r="A27" s="494" t="str">
        <f>'NEO PE'!D30</f>
        <v>NEO-43PE</v>
      </c>
      <c r="B27" s="495">
        <f>'NEO PE'!H30</f>
        <v>12</v>
      </c>
      <c r="C27" s="496" t="str">
        <f>IF('NEO PE'!K30=0," ",'NEO PE'!K30)</f>
        <v> </v>
      </c>
      <c r="D27" s="496" t="str">
        <f>IF('NEO PE'!L30=0," ",'NEO PE'!L30)</f>
        <v> </v>
      </c>
      <c r="E27" s="496" t="str">
        <f>IF('NEO PE'!M30=0," ",'NEO PE'!M30)</f>
        <v> </v>
      </c>
      <c r="F27" s="496" t="str">
        <f>IF('NEO PE'!N30=0," ",'NEO PE'!N30)</f>
        <v> </v>
      </c>
      <c r="G27" s="496" t="str">
        <f>IF('NEO PE'!O30=0," ",'NEO PE'!O30)</f>
        <v> </v>
      </c>
      <c r="H27" s="496" t="str">
        <f>IF('NEO PE'!P30=0," ",'NEO PE'!P30)</f>
        <v> </v>
      </c>
      <c r="I27" s="496" t="str">
        <f>IF('NEO PE'!Q30=0," ",'NEO PE'!Q30)</f>
        <v> </v>
      </c>
      <c r="J27" s="496" t="str">
        <f>IF('NEO PE'!R30=0," ",'NEO PE'!R30)</f>
        <v> </v>
      </c>
      <c r="K27" s="496" t="str">
        <f>IF('NEO PE'!S30=0," ",'NEO PE'!S30)</f>
        <v> </v>
      </c>
      <c r="L27" s="496" t="str">
        <f>IF('NEO PE'!T30=0," ",'NEO PE'!T30)</f>
        <v> </v>
      </c>
      <c r="M27" s="497">
        <f t="shared" si="3"/>
        <v>0</v>
      </c>
      <c r="N27" s="313">
        <f>M27*'NEO PE'!H30</f>
        <v>0</v>
      </c>
      <c r="O27" s="498">
        <f>M27*'NEO PE'!AN30</f>
        <v>0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23.25" customHeight="1">
      <c r="A28" s="494" t="str">
        <f>'NEO PE'!D31</f>
        <v>NEO-44PE</v>
      </c>
      <c r="B28" s="495">
        <f>'NEO PE'!H31</f>
        <v>12</v>
      </c>
      <c r="C28" s="496" t="str">
        <f>IF('NEO PE'!K31=0," ",'NEO PE'!K31)</f>
        <v> </v>
      </c>
      <c r="D28" s="496" t="str">
        <f>IF('NEO PE'!L31=0," ",'NEO PE'!L31)</f>
        <v> </v>
      </c>
      <c r="E28" s="496" t="str">
        <f>IF('NEO PE'!M31=0," ",'NEO PE'!M31)</f>
        <v> </v>
      </c>
      <c r="F28" s="496" t="str">
        <f>IF('NEO PE'!N31=0," ",'NEO PE'!N31)</f>
        <v> </v>
      </c>
      <c r="G28" s="496" t="str">
        <f>IF('NEO PE'!O31=0," ",'NEO PE'!O31)</f>
        <v> </v>
      </c>
      <c r="H28" s="496" t="str">
        <f>IF('NEO PE'!P31=0," ",'NEO PE'!P31)</f>
        <v> </v>
      </c>
      <c r="I28" s="496" t="str">
        <f>IF('NEO PE'!Q31=0," ",'NEO PE'!Q31)</f>
        <v> </v>
      </c>
      <c r="J28" s="496" t="str">
        <f>IF('NEO PE'!R31=0," ",'NEO PE'!R31)</f>
        <v> </v>
      </c>
      <c r="K28" s="496" t="str">
        <f>IF('NEO PE'!S31=0," ",'NEO PE'!S31)</f>
        <v> </v>
      </c>
      <c r="L28" s="496" t="str">
        <f>IF('NEO PE'!T31=0," ",'NEO PE'!T31)</f>
        <v> </v>
      </c>
      <c r="M28" s="497">
        <f t="shared" si="3"/>
        <v>0</v>
      </c>
      <c r="N28" s="313">
        <f>M28*'NEO PE'!H31</f>
        <v>0</v>
      </c>
      <c r="O28" s="498">
        <f>M28*'NEO PE'!AN31</f>
        <v>0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23.25" customHeight="1">
      <c r="A29" s="494" t="str">
        <f>'NEO PE'!D32</f>
        <v>NEO-45PE</v>
      </c>
      <c r="B29" s="495">
        <f>'NEO PE'!H32</f>
        <v>10</v>
      </c>
      <c r="C29" s="496" t="str">
        <f>IF('NEO PE'!K32=0," ",'NEO PE'!K32)</f>
        <v> </v>
      </c>
      <c r="D29" s="496" t="str">
        <f>IF('NEO PE'!L32=0," ",'NEO PE'!L32)</f>
        <v> </v>
      </c>
      <c r="E29" s="496" t="str">
        <f>IF('NEO PE'!M32=0," ",'NEO PE'!M32)</f>
        <v> </v>
      </c>
      <c r="F29" s="496" t="str">
        <f>IF('NEO PE'!N32=0," ",'NEO PE'!N32)</f>
        <v> </v>
      </c>
      <c r="G29" s="496" t="str">
        <f>IF('NEO PE'!O32=0," ",'NEO PE'!O32)</f>
        <v> </v>
      </c>
      <c r="H29" s="496" t="str">
        <f>IF('NEO PE'!P32=0," ",'NEO PE'!P32)</f>
        <v> </v>
      </c>
      <c r="I29" s="496" t="str">
        <f>IF('NEO PE'!Q32=0," ",'NEO PE'!Q32)</f>
        <v> </v>
      </c>
      <c r="J29" s="496" t="str">
        <f>IF('NEO PE'!R32=0," ",'NEO PE'!R32)</f>
        <v> </v>
      </c>
      <c r="K29" s="496" t="str">
        <f>IF('NEO PE'!S32=0," ",'NEO PE'!S32)</f>
        <v> </v>
      </c>
      <c r="L29" s="496" t="str">
        <f>IF('NEO PE'!T32=0," ",'NEO PE'!T32)</f>
        <v> </v>
      </c>
      <c r="M29" s="497">
        <f t="shared" si="3"/>
        <v>0</v>
      </c>
      <c r="N29" s="313">
        <f>M29*'NEO PE'!H32</f>
        <v>0</v>
      </c>
      <c r="O29" s="498">
        <f>M29*'NEO PE'!AN32</f>
        <v>0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23.25" customHeight="1">
      <c r="A30" s="494" t="str">
        <f>'NEO PE'!D33</f>
        <v>NEO-46PE</v>
      </c>
      <c r="B30" s="495">
        <f>'NEO PE'!H33</f>
        <v>10</v>
      </c>
      <c r="C30" s="496" t="str">
        <f>IF('NEO PE'!K33=0," ",'NEO PE'!K33)</f>
        <v> </v>
      </c>
      <c r="D30" s="496" t="str">
        <f>IF('NEO PE'!L33=0," ",'NEO PE'!L33)</f>
        <v> </v>
      </c>
      <c r="E30" s="496" t="str">
        <f>IF('NEO PE'!M33=0," ",'NEO PE'!M33)</f>
        <v> </v>
      </c>
      <c r="F30" s="496" t="str">
        <f>IF('NEO PE'!N33=0," ",'NEO PE'!N33)</f>
        <v> </v>
      </c>
      <c r="G30" s="496" t="str">
        <f>IF('NEO PE'!O33=0," ",'NEO PE'!O33)</f>
        <v> </v>
      </c>
      <c r="H30" s="496" t="str">
        <f>IF('NEO PE'!P33=0," ",'NEO PE'!P33)</f>
        <v> </v>
      </c>
      <c r="I30" s="496" t="str">
        <f>IF('NEO PE'!Q33=0," ",'NEO PE'!Q33)</f>
        <v> </v>
      </c>
      <c r="J30" s="496" t="str">
        <f>IF('NEO PE'!R33=0," ",'NEO PE'!R33)</f>
        <v> </v>
      </c>
      <c r="K30" s="496" t="str">
        <f>IF('NEO PE'!S33=0," ",'NEO PE'!S33)</f>
        <v> </v>
      </c>
      <c r="L30" s="496" t="str">
        <f>IF('NEO PE'!T33=0," ",'NEO PE'!T33)</f>
        <v> </v>
      </c>
      <c r="M30" s="497">
        <f t="shared" si="3"/>
        <v>0</v>
      </c>
      <c r="N30" s="313">
        <f>M30*'NEO PE'!H33</f>
        <v>0</v>
      </c>
      <c r="O30" s="498">
        <f>M30*'NEO PE'!AN33</f>
        <v>0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23.25" customHeight="1">
      <c r="A31" s="494" t="str">
        <f>'NEO PE'!D34</f>
        <v>NEO-47PE</v>
      </c>
      <c r="B31" s="495">
        <f>'NEO PE'!H34</f>
        <v>8</v>
      </c>
      <c r="C31" s="496" t="str">
        <f>IF('NEO PE'!K34=0," ",'NEO PE'!K34)</f>
        <v> </v>
      </c>
      <c r="D31" s="496" t="str">
        <f>IF('NEO PE'!L34=0," ",'NEO PE'!L34)</f>
        <v> </v>
      </c>
      <c r="E31" s="496" t="str">
        <f>IF('NEO PE'!M34=0," ",'NEO PE'!M34)</f>
        <v> </v>
      </c>
      <c r="F31" s="496" t="str">
        <f>IF('NEO PE'!N34=0," ",'NEO PE'!N34)</f>
        <v> </v>
      </c>
      <c r="G31" s="496" t="str">
        <f>IF('NEO PE'!O34=0," ",'NEO PE'!O34)</f>
        <v> </v>
      </c>
      <c r="H31" s="496" t="str">
        <f>IF('NEO PE'!P34=0," ",'NEO PE'!P34)</f>
        <v> </v>
      </c>
      <c r="I31" s="496" t="str">
        <f>IF('NEO PE'!Q34=0," ",'NEO PE'!Q34)</f>
        <v> </v>
      </c>
      <c r="J31" s="496" t="str">
        <f>IF('NEO PE'!R34=0," ",'NEO PE'!R34)</f>
        <v> </v>
      </c>
      <c r="K31" s="496" t="str">
        <f>IF('NEO PE'!S34=0," ",'NEO PE'!S34)</f>
        <v> </v>
      </c>
      <c r="L31" s="496" t="str">
        <f>IF('NEO PE'!T34=0," ",'NEO PE'!T34)</f>
        <v> </v>
      </c>
      <c r="M31" s="497">
        <f t="shared" si="3"/>
        <v>0</v>
      </c>
      <c r="N31" s="313">
        <f>M31*'NEO PE'!H34</f>
        <v>0</v>
      </c>
      <c r="O31" s="498">
        <f>M31*'NEO PE'!AN34</f>
        <v>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23.25" customHeight="1">
      <c r="A32" s="86"/>
      <c r="B32" s="86"/>
      <c r="C32" s="23"/>
      <c r="D32" s="23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23.25" customHeight="1">
      <c r="A33" s="86"/>
      <c r="B33" s="86"/>
      <c r="C33" s="23"/>
      <c r="D33" s="23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23.25" customHeight="1">
      <c r="A34" s="86"/>
      <c r="B34" s="86"/>
      <c r="C34" s="23"/>
      <c r="D34" s="23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23.25" customHeight="1">
      <c r="A35" s="86"/>
      <c r="B35" s="86"/>
      <c r="C35" s="23"/>
      <c r="D35" s="23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23.25" customHeight="1">
      <c r="A36" s="86"/>
      <c r="B36" s="86"/>
      <c r="C36" s="23"/>
      <c r="D36" s="23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23.25" customHeight="1">
      <c r="A37" s="86"/>
      <c r="B37" s="86"/>
      <c r="C37" s="23"/>
      <c r="D37" s="23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23.25" customHeight="1">
      <c r="A38" s="86"/>
      <c r="B38" s="86"/>
      <c r="C38" s="23"/>
      <c r="D38" s="23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23.25" customHeight="1">
      <c r="A39" s="86"/>
      <c r="B39" s="86"/>
      <c r="C39" s="23"/>
      <c r="D39" s="23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23.25" customHeight="1">
      <c r="A40" s="86"/>
      <c r="B40" s="86"/>
      <c r="C40" s="23"/>
      <c r="D40" s="23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23.25" customHeight="1">
      <c r="A41" s="86"/>
      <c r="B41" s="86"/>
      <c r="C41" s="23"/>
      <c r="D41" s="23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23.25" customHeight="1">
      <c r="A42" s="86"/>
      <c r="B42" s="86"/>
      <c r="C42" s="23"/>
      <c r="D42" s="23"/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23.25" customHeight="1">
      <c r="A43" s="86"/>
      <c r="B43" s="86"/>
      <c r="C43" s="23"/>
      <c r="D43" s="23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23.25" customHeight="1">
      <c r="A44" s="86"/>
      <c r="B44" s="86"/>
      <c r="C44" s="23"/>
      <c r="D44" s="23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23.25" customHeight="1">
      <c r="A45" s="86"/>
      <c r="B45" s="86"/>
      <c r="C45" s="23"/>
      <c r="D45" s="23"/>
      <c r="E45" s="469"/>
      <c r="F45" s="469"/>
      <c r="G45" s="469"/>
      <c r="H45" s="469"/>
      <c r="I45" s="469"/>
      <c r="J45" s="469"/>
      <c r="K45" s="469"/>
      <c r="L45" s="469"/>
      <c r="M45" s="469"/>
      <c r="N45" s="469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23.25" customHeight="1">
      <c r="A46" s="86"/>
      <c r="B46" s="86"/>
      <c r="C46" s="23"/>
      <c r="D46" s="23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23.25" customHeight="1">
      <c r="A47" s="86"/>
      <c r="B47" s="86"/>
      <c r="C47" s="23"/>
      <c r="D47" s="23"/>
      <c r="E47" s="469"/>
      <c r="F47" s="469"/>
      <c r="G47" s="469"/>
      <c r="H47" s="469"/>
      <c r="I47" s="469"/>
      <c r="J47" s="469"/>
      <c r="K47" s="469"/>
      <c r="L47" s="469"/>
      <c r="M47" s="469"/>
      <c r="N47" s="469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23.25" customHeight="1">
      <c r="A48" s="86"/>
      <c r="B48" s="86"/>
      <c r="C48" s="23"/>
      <c r="D48" s="23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23.25" customHeight="1">
      <c r="A49" s="86"/>
      <c r="B49" s="86"/>
      <c r="C49" s="23"/>
      <c r="D49" s="23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23.25" customHeight="1">
      <c r="A50" s="86"/>
      <c r="B50" s="86"/>
      <c r="C50" s="23"/>
      <c r="D50" s="23"/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23.25" customHeight="1">
      <c r="A51" s="86"/>
      <c r="B51" s="86"/>
      <c r="C51" s="23"/>
      <c r="D51" s="23"/>
      <c r="E51" s="469"/>
      <c r="F51" s="469"/>
      <c r="G51" s="469"/>
      <c r="H51" s="469"/>
      <c r="I51" s="469"/>
      <c r="J51" s="469"/>
      <c r="K51" s="469"/>
      <c r="L51" s="469"/>
      <c r="M51" s="469"/>
      <c r="N51" s="469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23.25" customHeight="1">
      <c r="A52" s="86"/>
      <c r="B52" s="86"/>
      <c r="C52" s="23"/>
      <c r="D52" s="23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23.25" customHeight="1">
      <c r="A53" s="86"/>
      <c r="B53" s="86"/>
      <c r="C53" s="23"/>
      <c r="D53" s="23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23.25" customHeight="1">
      <c r="A54" s="86"/>
      <c r="B54" s="86"/>
      <c r="C54" s="23"/>
      <c r="D54" s="23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23.25" customHeight="1">
      <c r="A55" s="86"/>
      <c r="B55" s="86"/>
      <c r="C55" s="23"/>
      <c r="D55" s="23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23.25" customHeight="1">
      <c r="A56" s="86"/>
      <c r="B56" s="86"/>
      <c r="C56" s="23"/>
      <c r="D56" s="23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23.25" customHeight="1">
      <c r="A57" s="86"/>
      <c r="B57" s="86"/>
      <c r="C57" s="23"/>
      <c r="D57" s="23"/>
      <c r="E57" s="469"/>
      <c r="F57" s="469"/>
      <c r="G57" s="469"/>
      <c r="H57" s="469"/>
      <c r="I57" s="469"/>
      <c r="J57" s="469"/>
      <c r="K57" s="469"/>
      <c r="L57" s="469"/>
      <c r="M57" s="469"/>
      <c r="N57" s="469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23.25" customHeight="1">
      <c r="A58" s="86"/>
      <c r="B58" s="86"/>
      <c r="C58" s="23"/>
      <c r="D58" s="23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23.25" customHeight="1">
      <c r="A59" s="86"/>
      <c r="B59" s="86"/>
      <c r="C59" s="23"/>
      <c r="D59" s="23"/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23.25" customHeight="1">
      <c r="A60" s="86"/>
      <c r="B60" s="86"/>
      <c r="C60" s="23"/>
      <c r="D60" s="23"/>
      <c r="E60" s="469"/>
      <c r="F60" s="469"/>
      <c r="G60" s="469"/>
      <c r="H60" s="469"/>
      <c r="I60" s="469"/>
      <c r="J60" s="469"/>
      <c r="K60" s="469"/>
      <c r="L60" s="469"/>
      <c r="M60" s="469"/>
      <c r="N60" s="469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23.25" customHeight="1">
      <c r="A61" s="86"/>
      <c r="B61" s="86"/>
      <c r="C61" s="23"/>
      <c r="D61" s="23"/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23.25" customHeight="1">
      <c r="A62" s="86"/>
      <c r="B62" s="86"/>
      <c r="C62" s="23"/>
      <c r="D62" s="23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23.25" customHeight="1">
      <c r="A63" s="86"/>
      <c r="B63" s="86"/>
      <c r="C63" s="23"/>
      <c r="D63" s="23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23.25" customHeight="1">
      <c r="A64" s="86"/>
      <c r="B64" s="86"/>
      <c r="C64" s="23"/>
      <c r="D64" s="23"/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23.25" customHeight="1">
      <c r="A65" s="86"/>
      <c r="B65" s="86"/>
      <c r="C65" s="23"/>
      <c r="D65" s="2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23.25" customHeight="1">
      <c r="A66" s="86"/>
      <c r="B66" s="86"/>
      <c r="C66" s="23"/>
      <c r="D66" s="2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23.25" customHeight="1">
      <c r="A67" s="86"/>
      <c r="B67" s="86"/>
      <c r="C67" s="23"/>
      <c r="D67" s="23"/>
      <c r="E67" s="469"/>
      <c r="F67" s="469"/>
      <c r="G67" s="469"/>
      <c r="H67" s="469"/>
      <c r="I67" s="469"/>
      <c r="J67" s="469"/>
      <c r="K67" s="469"/>
      <c r="L67" s="469"/>
      <c r="M67" s="469"/>
      <c r="N67" s="469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23.25" customHeight="1">
      <c r="A68" s="86"/>
      <c r="B68" s="86"/>
      <c r="C68" s="23"/>
      <c r="D68" s="23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23.25" customHeight="1">
      <c r="A69" s="86"/>
      <c r="B69" s="86"/>
      <c r="C69" s="23"/>
      <c r="D69" s="23"/>
      <c r="E69" s="469"/>
      <c r="F69" s="469"/>
      <c r="G69" s="469"/>
      <c r="H69" s="469"/>
      <c r="I69" s="469"/>
      <c r="J69" s="469"/>
      <c r="K69" s="469"/>
      <c r="L69" s="469"/>
      <c r="M69" s="469"/>
      <c r="N69" s="469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23.25" customHeight="1">
      <c r="A70" s="86"/>
      <c r="B70" s="86"/>
      <c r="C70" s="23"/>
      <c r="D70" s="23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23.25" customHeight="1">
      <c r="A71" s="86"/>
      <c r="B71" s="86"/>
      <c r="C71" s="23"/>
      <c r="D71" s="23"/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23.25" customHeight="1">
      <c r="A72" s="86"/>
      <c r="B72" s="86"/>
      <c r="C72" s="23"/>
      <c r="D72" s="23"/>
      <c r="E72" s="469"/>
      <c r="F72" s="469"/>
      <c r="G72" s="469"/>
      <c r="H72" s="469"/>
      <c r="I72" s="469"/>
      <c r="J72" s="469"/>
      <c r="K72" s="469"/>
      <c r="L72" s="469"/>
      <c r="M72" s="469"/>
      <c r="N72" s="469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23.25" customHeight="1">
      <c r="A73" s="86"/>
      <c r="B73" s="86"/>
      <c r="C73" s="23"/>
      <c r="D73" s="23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23.25" customHeight="1">
      <c r="A74" s="86"/>
      <c r="B74" s="86"/>
      <c r="C74" s="23"/>
      <c r="D74" s="23"/>
      <c r="E74" s="469"/>
      <c r="F74" s="469"/>
      <c r="G74" s="469"/>
      <c r="H74" s="469"/>
      <c r="I74" s="469"/>
      <c r="J74" s="469"/>
      <c r="K74" s="469"/>
      <c r="L74" s="469"/>
      <c r="M74" s="469"/>
      <c r="N74" s="469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23.25" customHeight="1">
      <c r="A75" s="86"/>
      <c r="B75" s="86"/>
      <c r="C75" s="23"/>
      <c r="D75" s="23"/>
      <c r="E75" s="469"/>
      <c r="F75" s="469"/>
      <c r="G75" s="469"/>
      <c r="H75" s="469"/>
      <c r="I75" s="469"/>
      <c r="J75" s="469"/>
      <c r="K75" s="469"/>
      <c r="L75" s="469"/>
      <c r="M75" s="469"/>
      <c r="N75" s="469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23.25" customHeight="1">
      <c r="A76" s="86"/>
      <c r="B76" s="86"/>
      <c r="C76" s="23"/>
      <c r="D76" s="23"/>
      <c r="E76" s="469"/>
      <c r="F76" s="469"/>
      <c r="G76" s="469"/>
      <c r="H76" s="469"/>
      <c r="I76" s="469"/>
      <c r="J76" s="469"/>
      <c r="K76" s="469"/>
      <c r="L76" s="469"/>
      <c r="M76" s="469"/>
      <c r="N76" s="469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23.25" customHeight="1">
      <c r="A77" s="86"/>
      <c r="B77" s="86"/>
      <c r="C77" s="23"/>
      <c r="D77" s="23"/>
      <c r="E77" s="469"/>
      <c r="F77" s="469"/>
      <c r="G77" s="469"/>
      <c r="H77" s="469"/>
      <c r="I77" s="469"/>
      <c r="J77" s="469"/>
      <c r="K77" s="469"/>
      <c r="L77" s="469"/>
      <c r="M77" s="469"/>
      <c r="N77" s="469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23.25" customHeight="1">
      <c r="A78" s="86"/>
      <c r="B78" s="86"/>
      <c r="C78" s="23"/>
      <c r="D78" s="23"/>
      <c r="E78" s="469"/>
      <c r="F78" s="469"/>
      <c r="G78" s="469"/>
      <c r="H78" s="469"/>
      <c r="I78" s="469"/>
      <c r="J78" s="469"/>
      <c r="K78" s="469"/>
      <c r="L78" s="469"/>
      <c r="M78" s="469"/>
      <c r="N78" s="469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23.25" customHeight="1">
      <c r="A79" s="86"/>
      <c r="B79" s="86"/>
      <c r="C79" s="23"/>
      <c r="D79" s="23"/>
      <c r="E79" s="469"/>
      <c r="F79" s="469"/>
      <c r="G79" s="469"/>
      <c r="H79" s="469"/>
      <c r="I79" s="469"/>
      <c r="J79" s="469"/>
      <c r="K79" s="469"/>
      <c r="L79" s="469"/>
      <c r="M79" s="469"/>
      <c r="N79" s="469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23.25" customHeight="1">
      <c r="A80" s="86"/>
      <c r="B80" s="86"/>
      <c r="C80" s="23"/>
      <c r="D80" s="23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23.25" customHeight="1">
      <c r="A81" s="86"/>
      <c r="B81" s="86"/>
      <c r="C81" s="23"/>
      <c r="D81" s="23"/>
      <c r="E81" s="469"/>
      <c r="F81" s="469"/>
      <c r="G81" s="469"/>
      <c r="H81" s="469"/>
      <c r="I81" s="469"/>
      <c r="J81" s="469"/>
      <c r="K81" s="469"/>
      <c r="L81" s="469"/>
      <c r="M81" s="469"/>
      <c r="N81" s="469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23.25" customHeight="1">
      <c r="A82" s="86"/>
      <c r="B82" s="86"/>
      <c r="C82" s="23"/>
      <c r="D82" s="23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23.25" customHeight="1">
      <c r="A83" s="86"/>
      <c r="B83" s="86"/>
      <c r="C83" s="23"/>
      <c r="D83" s="23"/>
      <c r="E83" s="469"/>
      <c r="F83" s="469"/>
      <c r="G83" s="469"/>
      <c r="H83" s="469"/>
      <c r="I83" s="469"/>
      <c r="J83" s="469"/>
      <c r="K83" s="469"/>
      <c r="L83" s="469"/>
      <c r="M83" s="469"/>
      <c r="N83" s="469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23.25" customHeight="1">
      <c r="A84" s="86"/>
      <c r="B84" s="86"/>
      <c r="C84" s="23"/>
      <c r="D84" s="23"/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23.25" customHeight="1">
      <c r="A85" s="86"/>
      <c r="B85" s="86"/>
      <c r="C85" s="23"/>
      <c r="D85" s="23"/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23.25" customHeight="1">
      <c r="A86" s="86"/>
      <c r="B86" s="86"/>
      <c r="C86" s="23"/>
      <c r="D86" s="23"/>
      <c r="E86" s="469"/>
      <c r="F86" s="469"/>
      <c r="G86" s="469"/>
      <c r="H86" s="469"/>
      <c r="I86" s="469"/>
      <c r="J86" s="469"/>
      <c r="K86" s="469"/>
      <c r="L86" s="469"/>
      <c r="M86" s="469"/>
      <c r="N86" s="469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23.25" customHeight="1">
      <c r="A87" s="86"/>
      <c r="B87" s="86"/>
      <c r="C87" s="23"/>
      <c r="D87" s="23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23.25" customHeight="1">
      <c r="A88" s="86"/>
      <c r="B88" s="86"/>
      <c r="C88" s="23"/>
      <c r="D88" s="23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23.25" customHeight="1">
      <c r="A89" s="86"/>
      <c r="B89" s="86"/>
      <c r="C89" s="23"/>
      <c r="D89" s="23"/>
      <c r="E89" s="469"/>
      <c r="F89" s="469"/>
      <c r="G89" s="469"/>
      <c r="H89" s="469"/>
      <c r="I89" s="469"/>
      <c r="J89" s="469"/>
      <c r="K89" s="469"/>
      <c r="L89" s="469"/>
      <c r="M89" s="469"/>
      <c r="N89" s="469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23.25" customHeight="1">
      <c r="A90" s="86"/>
      <c r="B90" s="86"/>
      <c r="C90" s="23"/>
      <c r="D90" s="23"/>
      <c r="E90" s="469"/>
      <c r="F90" s="469"/>
      <c r="G90" s="469"/>
      <c r="H90" s="469"/>
      <c r="I90" s="469"/>
      <c r="J90" s="469"/>
      <c r="K90" s="469"/>
      <c r="L90" s="469"/>
      <c r="M90" s="469"/>
      <c r="N90" s="469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23.25" customHeight="1">
      <c r="A91" s="86"/>
      <c r="B91" s="86"/>
      <c r="C91" s="23"/>
      <c r="D91" s="23"/>
      <c r="E91" s="469"/>
      <c r="F91" s="469"/>
      <c r="G91" s="469"/>
      <c r="H91" s="469"/>
      <c r="I91" s="469"/>
      <c r="J91" s="469"/>
      <c r="K91" s="469"/>
      <c r="L91" s="469"/>
      <c r="M91" s="469"/>
      <c r="N91" s="469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23.25" customHeight="1">
      <c r="A92" s="86"/>
      <c r="B92" s="86"/>
      <c r="C92" s="23"/>
      <c r="D92" s="23"/>
      <c r="E92" s="469"/>
      <c r="F92" s="469"/>
      <c r="G92" s="469"/>
      <c r="H92" s="469"/>
      <c r="I92" s="469"/>
      <c r="J92" s="469"/>
      <c r="K92" s="469"/>
      <c r="L92" s="469"/>
      <c r="M92" s="469"/>
      <c r="N92" s="469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23.25" customHeight="1">
      <c r="A93" s="86"/>
      <c r="B93" s="86"/>
      <c r="C93" s="23"/>
      <c r="D93" s="23"/>
      <c r="E93" s="469"/>
      <c r="F93" s="469"/>
      <c r="G93" s="469"/>
      <c r="H93" s="469"/>
      <c r="I93" s="469"/>
      <c r="J93" s="469"/>
      <c r="K93" s="469"/>
      <c r="L93" s="469"/>
      <c r="M93" s="469"/>
      <c r="N93" s="469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23.25" customHeight="1">
      <c r="A94" s="86"/>
      <c r="B94" s="86"/>
      <c r="C94" s="23"/>
      <c r="D94" s="23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23.25" customHeight="1">
      <c r="A95" s="86"/>
      <c r="B95" s="86"/>
      <c r="C95" s="23"/>
      <c r="D95" s="23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23.25" customHeight="1">
      <c r="A96" s="86"/>
      <c r="B96" s="86"/>
      <c r="C96" s="23"/>
      <c r="D96" s="23"/>
      <c r="E96" s="469"/>
      <c r="F96" s="469"/>
      <c r="G96" s="469"/>
      <c r="H96" s="469"/>
      <c r="I96" s="469"/>
      <c r="J96" s="469"/>
      <c r="K96" s="469"/>
      <c r="L96" s="469"/>
      <c r="M96" s="469"/>
      <c r="N96" s="469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23.25" customHeight="1">
      <c r="A97" s="86"/>
      <c r="B97" s="86"/>
      <c r="C97" s="23"/>
      <c r="D97" s="23"/>
      <c r="E97" s="469"/>
      <c r="F97" s="469"/>
      <c r="G97" s="469"/>
      <c r="H97" s="469"/>
      <c r="I97" s="469"/>
      <c r="J97" s="469"/>
      <c r="K97" s="469"/>
      <c r="L97" s="469"/>
      <c r="M97" s="469"/>
      <c r="N97" s="469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23.25" customHeight="1">
      <c r="A98" s="86"/>
      <c r="B98" s="86"/>
      <c r="C98" s="23"/>
      <c r="D98" s="23"/>
      <c r="E98" s="469"/>
      <c r="F98" s="469"/>
      <c r="G98" s="469"/>
      <c r="H98" s="469"/>
      <c r="I98" s="469"/>
      <c r="J98" s="469"/>
      <c r="K98" s="469"/>
      <c r="L98" s="469"/>
      <c r="M98" s="469"/>
      <c r="N98" s="469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23.25" customHeight="1">
      <c r="A99" s="86"/>
      <c r="B99" s="86"/>
      <c r="C99" s="23"/>
      <c r="D99" s="23"/>
      <c r="E99" s="469"/>
      <c r="F99" s="469"/>
      <c r="G99" s="469"/>
      <c r="H99" s="469"/>
      <c r="I99" s="469"/>
      <c r="J99" s="469"/>
      <c r="K99" s="469"/>
      <c r="L99" s="469"/>
      <c r="M99" s="469"/>
      <c r="N99" s="469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23.25" customHeight="1">
      <c r="A100" s="86"/>
      <c r="B100" s="86"/>
      <c r="C100" s="23"/>
      <c r="D100" s="23"/>
      <c r="E100" s="469"/>
      <c r="F100" s="469"/>
      <c r="G100" s="469"/>
      <c r="H100" s="469"/>
      <c r="I100" s="469"/>
      <c r="J100" s="469"/>
      <c r="K100" s="469"/>
      <c r="L100" s="469"/>
      <c r="M100" s="469"/>
      <c r="N100" s="469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23.25" customHeight="1">
      <c r="A101" s="86"/>
      <c r="B101" s="86"/>
      <c r="C101" s="23"/>
      <c r="D101" s="23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23.25" customHeight="1">
      <c r="A102" s="86"/>
      <c r="B102" s="86"/>
      <c r="C102" s="23"/>
      <c r="D102" s="23"/>
      <c r="E102" s="469"/>
      <c r="F102" s="469"/>
      <c r="G102" s="469"/>
      <c r="H102" s="469"/>
      <c r="I102" s="469"/>
      <c r="J102" s="469"/>
      <c r="K102" s="469"/>
      <c r="L102" s="469"/>
      <c r="M102" s="469"/>
      <c r="N102" s="469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23.25" customHeight="1">
      <c r="A103" s="86"/>
      <c r="B103" s="86"/>
      <c r="C103" s="23"/>
      <c r="D103" s="23"/>
      <c r="E103" s="469"/>
      <c r="F103" s="469"/>
      <c r="G103" s="469"/>
      <c r="H103" s="469"/>
      <c r="I103" s="469"/>
      <c r="J103" s="469"/>
      <c r="K103" s="469"/>
      <c r="L103" s="469"/>
      <c r="M103" s="469"/>
      <c r="N103" s="469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23.25" customHeight="1">
      <c r="A104" s="86"/>
      <c r="B104" s="86"/>
      <c r="C104" s="23"/>
      <c r="D104" s="23"/>
      <c r="E104" s="469"/>
      <c r="F104" s="469"/>
      <c r="G104" s="469"/>
      <c r="H104" s="469"/>
      <c r="I104" s="469"/>
      <c r="J104" s="469"/>
      <c r="K104" s="469"/>
      <c r="L104" s="469"/>
      <c r="M104" s="469"/>
      <c r="N104" s="469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23.25" customHeight="1">
      <c r="A105" s="86"/>
      <c r="B105" s="86"/>
      <c r="C105" s="23"/>
      <c r="D105" s="23"/>
      <c r="E105" s="469"/>
      <c r="F105" s="469"/>
      <c r="G105" s="469"/>
      <c r="H105" s="469"/>
      <c r="I105" s="469"/>
      <c r="J105" s="469"/>
      <c r="K105" s="469"/>
      <c r="L105" s="469"/>
      <c r="M105" s="469"/>
      <c r="N105" s="469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23.25" customHeight="1">
      <c r="A106" s="86"/>
      <c r="B106" s="86"/>
      <c r="C106" s="23"/>
      <c r="D106" s="23"/>
      <c r="E106" s="469"/>
      <c r="F106" s="469"/>
      <c r="G106" s="469"/>
      <c r="H106" s="469"/>
      <c r="I106" s="469"/>
      <c r="J106" s="469"/>
      <c r="K106" s="469"/>
      <c r="L106" s="469"/>
      <c r="M106" s="469"/>
      <c r="N106" s="469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23.25" customHeight="1">
      <c r="A107" s="86"/>
      <c r="B107" s="86"/>
      <c r="C107" s="23"/>
      <c r="D107" s="23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23.25" customHeight="1">
      <c r="A108" s="86"/>
      <c r="B108" s="86"/>
      <c r="C108" s="23"/>
      <c r="D108" s="2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23.25" customHeight="1">
      <c r="A109" s="86"/>
      <c r="B109" s="86"/>
      <c r="C109" s="23"/>
      <c r="D109" s="2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23.25" customHeight="1">
      <c r="A110" s="86"/>
      <c r="B110" s="86"/>
      <c r="C110" s="23"/>
      <c r="D110" s="23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23.25" customHeight="1">
      <c r="A111" s="86"/>
      <c r="B111" s="86"/>
      <c r="C111" s="23"/>
      <c r="D111" s="23"/>
      <c r="E111" s="469"/>
      <c r="F111" s="469"/>
      <c r="G111" s="469"/>
      <c r="H111" s="469"/>
      <c r="I111" s="469"/>
      <c r="J111" s="469"/>
      <c r="K111" s="469"/>
      <c r="L111" s="469"/>
      <c r="M111" s="469"/>
      <c r="N111" s="469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23.25" customHeight="1">
      <c r="A112" s="86"/>
      <c r="B112" s="86"/>
      <c r="C112" s="23"/>
      <c r="D112" s="23"/>
      <c r="E112" s="469"/>
      <c r="F112" s="469"/>
      <c r="G112" s="469"/>
      <c r="H112" s="469"/>
      <c r="I112" s="469"/>
      <c r="J112" s="469"/>
      <c r="K112" s="469"/>
      <c r="L112" s="469"/>
      <c r="M112" s="469"/>
      <c r="N112" s="469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23.25" customHeight="1">
      <c r="A113" s="86"/>
      <c r="B113" s="86"/>
      <c r="C113" s="23"/>
      <c r="D113" s="23"/>
      <c r="E113" s="469"/>
      <c r="F113" s="469"/>
      <c r="G113" s="469"/>
      <c r="H113" s="469"/>
      <c r="I113" s="469"/>
      <c r="J113" s="469"/>
      <c r="K113" s="469"/>
      <c r="L113" s="469"/>
      <c r="M113" s="469"/>
      <c r="N113" s="469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23.25" customHeight="1">
      <c r="A114" s="86"/>
      <c r="B114" s="86"/>
      <c r="C114" s="23"/>
      <c r="D114" s="23"/>
      <c r="E114" s="469"/>
      <c r="F114" s="469"/>
      <c r="G114" s="469"/>
      <c r="H114" s="469"/>
      <c r="I114" s="469"/>
      <c r="J114" s="469"/>
      <c r="K114" s="469"/>
      <c r="L114" s="469"/>
      <c r="M114" s="469"/>
      <c r="N114" s="469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23.25" customHeight="1">
      <c r="A115" s="86"/>
      <c r="B115" s="86"/>
      <c r="C115" s="23"/>
      <c r="D115" s="23"/>
      <c r="E115" s="469"/>
      <c r="F115" s="469"/>
      <c r="G115" s="469"/>
      <c r="H115" s="469"/>
      <c r="I115" s="469"/>
      <c r="J115" s="469"/>
      <c r="K115" s="469"/>
      <c r="L115" s="469"/>
      <c r="M115" s="469"/>
      <c r="N115" s="469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23.25" customHeight="1">
      <c r="A116" s="86"/>
      <c r="B116" s="86"/>
      <c r="C116" s="23"/>
      <c r="D116" s="23"/>
      <c r="E116" s="469"/>
      <c r="F116" s="469"/>
      <c r="G116" s="469"/>
      <c r="H116" s="469"/>
      <c r="I116" s="469"/>
      <c r="J116" s="469"/>
      <c r="K116" s="469"/>
      <c r="L116" s="469"/>
      <c r="M116" s="469"/>
      <c r="N116" s="469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23.25" customHeight="1">
      <c r="A117" s="86"/>
      <c r="B117" s="86"/>
      <c r="C117" s="23"/>
      <c r="D117" s="23"/>
      <c r="E117" s="469"/>
      <c r="F117" s="469"/>
      <c r="G117" s="469"/>
      <c r="H117" s="469"/>
      <c r="I117" s="469"/>
      <c r="J117" s="469"/>
      <c r="K117" s="469"/>
      <c r="L117" s="469"/>
      <c r="M117" s="469"/>
      <c r="N117" s="469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23.25" customHeight="1">
      <c r="A118" s="86"/>
      <c r="B118" s="86"/>
      <c r="C118" s="23"/>
      <c r="D118" s="23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23.25" customHeight="1">
      <c r="A119" s="86"/>
      <c r="B119" s="86"/>
      <c r="C119" s="23"/>
      <c r="D119" s="23"/>
      <c r="E119" s="469"/>
      <c r="F119" s="469"/>
      <c r="G119" s="469"/>
      <c r="H119" s="469"/>
      <c r="I119" s="469"/>
      <c r="J119" s="469"/>
      <c r="K119" s="469"/>
      <c r="L119" s="469"/>
      <c r="M119" s="469"/>
      <c r="N119" s="469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23.25" customHeight="1">
      <c r="A120" s="86"/>
      <c r="B120" s="86"/>
      <c r="C120" s="23"/>
      <c r="D120" s="23"/>
      <c r="E120" s="469"/>
      <c r="F120" s="469"/>
      <c r="G120" s="469"/>
      <c r="H120" s="469"/>
      <c r="I120" s="469"/>
      <c r="J120" s="469"/>
      <c r="K120" s="469"/>
      <c r="L120" s="469"/>
      <c r="M120" s="469"/>
      <c r="N120" s="469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23.25" customHeight="1">
      <c r="A121" s="86"/>
      <c r="B121" s="86"/>
      <c r="C121" s="23"/>
      <c r="D121" s="23"/>
      <c r="E121" s="469"/>
      <c r="F121" s="469"/>
      <c r="G121" s="469"/>
      <c r="H121" s="469"/>
      <c r="I121" s="469"/>
      <c r="J121" s="469"/>
      <c r="K121" s="469"/>
      <c r="L121" s="469"/>
      <c r="M121" s="469"/>
      <c r="N121" s="469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23.25" customHeight="1">
      <c r="A122" s="86"/>
      <c r="B122" s="86"/>
      <c r="C122" s="23"/>
      <c r="D122" s="23"/>
      <c r="E122" s="469"/>
      <c r="F122" s="469"/>
      <c r="G122" s="469"/>
      <c r="H122" s="469"/>
      <c r="I122" s="469"/>
      <c r="J122" s="469"/>
      <c r="K122" s="469"/>
      <c r="L122" s="469"/>
      <c r="M122" s="469"/>
      <c r="N122" s="469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23.25" customHeight="1">
      <c r="A123" s="86"/>
      <c r="B123" s="86"/>
      <c r="C123" s="23"/>
      <c r="D123" s="23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23.25" customHeight="1">
      <c r="A124" s="86"/>
      <c r="B124" s="86"/>
      <c r="C124" s="23"/>
      <c r="D124" s="23"/>
      <c r="E124" s="469"/>
      <c r="F124" s="469"/>
      <c r="G124" s="469"/>
      <c r="H124" s="469"/>
      <c r="I124" s="469"/>
      <c r="J124" s="469"/>
      <c r="K124" s="469"/>
      <c r="L124" s="469"/>
      <c r="M124" s="469"/>
      <c r="N124" s="469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23.25" customHeight="1">
      <c r="A125" s="86"/>
      <c r="B125" s="86"/>
      <c r="C125" s="23"/>
      <c r="D125" s="23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23.25" customHeight="1">
      <c r="A126" s="86"/>
      <c r="B126" s="86"/>
      <c r="C126" s="23"/>
      <c r="D126" s="23"/>
      <c r="E126" s="469"/>
      <c r="F126" s="469"/>
      <c r="G126" s="469"/>
      <c r="H126" s="469"/>
      <c r="I126" s="469"/>
      <c r="J126" s="469"/>
      <c r="K126" s="469"/>
      <c r="L126" s="469"/>
      <c r="M126" s="469"/>
      <c r="N126" s="469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23.25" customHeight="1">
      <c r="A127" s="86"/>
      <c r="B127" s="86"/>
      <c r="C127" s="23"/>
      <c r="D127" s="23"/>
      <c r="E127" s="469"/>
      <c r="F127" s="469"/>
      <c r="G127" s="469"/>
      <c r="H127" s="469"/>
      <c r="I127" s="469"/>
      <c r="J127" s="469"/>
      <c r="K127" s="469"/>
      <c r="L127" s="469"/>
      <c r="M127" s="469"/>
      <c r="N127" s="469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23.25" customHeight="1">
      <c r="A128" s="86"/>
      <c r="B128" s="86"/>
      <c r="C128" s="23"/>
      <c r="D128" s="23"/>
      <c r="E128" s="469"/>
      <c r="F128" s="469"/>
      <c r="G128" s="469"/>
      <c r="H128" s="469"/>
      <c r="I128" s="469"/>
      <c r="J128" s="469"/>
      <c r="K128" s="469"/>
      <c r="L128" s="469"/>
      <c r="M128" s="469"/>
      <c r="N128" s="469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23.25" customHeight="1">
      <c r="A129" s="86"/>
      <c r="B129" s="86"/>
      <c r="C129" s="23"/>
      <c r="D129" s="23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23.25" customHeight="1">
      <c r="A130" s="86"/>
      <c r="B130" s="86"/>
      <c r="C130" s="23"/>
      <c r="D130" s="23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23.25" customHeight="1">
      <c r="A131" s="86"/>
      <c r="B131" s="86"/>
      <c r="C131" s="23"/>
      <c r="D131" s="23"/>
      <c r="E131" s="469"/>
      <c r="F131" s="469"/>
      <c r="G131" s="469"/>
      <c r="H131" s="469"/>
      <c r="I131" s="469"/>
      <c r="J131" s="469"/>
      <c r="K131" s="469"/>
      <c r="L131" s="469"/>
      <c r="M131" s="469"/>
      <c r="N131" s="469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23.25" customHeight="1">
      <c r="A132" s="86"/>
      <c r="B132" s="86"/>
      <c r="C132" s="23"/>
      <c r="D132" s="23"/>
      <c r="E132" s="469"/>
      <c r="F132" s="469"/>
      <c r="G132" s="469"/>
      <c r="H132" s="469"/>
      <c r="I132" s="469"/>
      <c r="J132" s="469"/>
      <c r="K132" s="469"/>
      <c r="L132" s="469"/>
      <c r="M132" s="469"/>
      <c r="N132" s="469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23.25" customHeight="1">
      <c r="A133" s="86"/>
      <c r="B133" s="86"/>
      <c r="C133" s="23"/>
      <c r="D133" s="23"/>
      <c r="E133" s="469"/>
      <c r="F133" s="469"/>
      <c r="G133" s="469"/>
      <c r="H133" s="469"/>
      <c r="I133" s="469"/>
      <c r="J133" s="469"/>
      <c r="K133" s="469"/>
      <c r="L133" s="469"/>
      <c r="M133" s="469"/>
      <c r="N133" s="469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23.25" customHeight="1">
      <c r="A134" s="86"/>
      <c r="B134" s="86"/>
      <c r="C134" s="23"/>
      <c r="D134" s="23"/>
      <c r="E134" s="469"/>
      <c r="F134" s="469"/>
      <c r="G134" s="469"/>
      <c r="H134" s="469"/>
      <c r="I134" s="469"/>
      <c r="J134" s="469"/>
      <c r="K134" s="469"/>
      <c r="L134" s="469"/>
      <c r="M134" s="469"/>
      <c r="N134" s="469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23.25" customHeight="1">
      <c r="A135" s="86"/>
      <c r="B135" s="86"/>
      <c r="C135" s="23"/>
      <c r="D135" s="23"/>
      <c r="E135" s="469"/>
      <c r="F135" s="469"/>
      <c r="G135" s="469"/>
      <c r="H135" s="469"/>
      <c r="I135" s="469"/>
      <c r="J135" s="469"/>
      <c r="K135" s="469"/>
      <c r="L135" s="469"/>
      <c r="M135" s="469"/>
      <c r="N135" s="469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23.25" customHeight="1">
      <c r="A136" s="86"/>
      <c r="B136" s="86"/>
      <c r="C136" s="23"/>
      <c r="D136" s="23"/>
      <c r="E136" s="469"/>
      <c r="F136" s="469"/>
      <c r="G136" s="469"/>
      <c r="H136" s="469"/>
      <c r="I136" s="469"/>
      <c r="J136" s="469"/>
      <c r="K136" s="469"/>
      <c r="L136" s="469"/>
      <c r="M136" s="469"/>
      <c r="N136" s="469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23.25" customHeight="1">
      <c r="A137" s="86"/>
      <c r="B137" s="86"/>
      <c r="C137" s="23"/>
      <c r="D137" s="23"/>
      <c r="E137" s="469"/>
      <c r="F137" s="469"/>
      <c r="G137" s="469"/>
      <c r="H137" s="469"/>
      <c r="I137" s="469"/>
      <c r="J137" s="469"/>
      <c r="K137" s="469"/>
      <c r="L137" s="469"/>
      <c r="M137" s="469"/>
      <c r="N137" s="469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23.25" customHeight="1">
      <c r="A138" s="86"/>
      <c r="B138" s="86"/>
      <c r="C138" s="23"/>
      <c r="D138" s="23"/>
      <c r="E138" s="469"/>
      <c r="F138" s="469"/>
      <c r="G138" s="469"/>
      <c r="H138" s="469"/>
      <c r="I138" s="469"/>
      <c r="J138" s="469"/>
      <c r="K138" s="469"/>
      <c r="L138" s="469"/>
      <c r="M138" s="469"/>
      <c r="N138" s="469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23.25" customHeight="1">
      <c r="A139" s="86"/>
      <c r="B139" s="86"/>
      <c r="C139" s="23"/>
      <c r="D139" s="23"/>
      <c r="E139" s="469"/>
      <c r="F139" s="469"/>
      <c r="G139" s="469"/>
      <c r="H139" s="469"/>
      <c r="I139" s="469"/>
      <c r="J139" s="469"/>
      <c r="K139" s="469"/>
      <c r="L139" s="469"/>
      <c r="M139" s="469"/>
      <c r="N139" s="469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23.25" customHeight="1">
      <c r="A140" s="86"/>
      <c r="B140" s="86"/>
      <c r="C140" s="23"/>
      <c r="D140" s="23"/>
      <c r="E140" s="469"/>
      <c r="F140" s="469"/>
      <c r="G140" s="469"/>
      <c r="H140" s="469"/>
      <c r="I140" s="469"/>
      <c r="J140" s="469"/>
      <c r="K140" s="469"/>
      <c r="L140" s="469"/>
      <c r="M140" s="469"/>
      <c r="N140" s="469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23.25" customHeight="1">
      <c r="A141" s="86"/>
      <c r="B141" s="86"/>
      <c r="C141" s="23"/>
      <c r="D141" s="23"/>
      <c r="E141" s="469"/>
      <c r="F141" s="469"/>
      <c r="G141" s="469"/>
      <c r="H141" s="469"/>
      <c r="I141" s="469"/>
      <c r="J141" s="469"/>
      <c r="K141" s="469"/>
      <c r="L141" s="469"/>
      <c r="M141" s="469"/>
      <c r="N141" s="469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23.25" customHeight="1">
      <c r="A142" s="86"/>
      <c r="B142" s="86"/>
      <c r="C142" s="23"/>
      <c r="D142" s="23"/>
      <c r="E142" s="469"/>
      <c r="F142" s="469"/>
      <c r="G142" s="469"/>
      <c r="H142" s="469"/>
      <c r="I142" s="469"/>
      <c r="J142" s="469"/>
      <c r="K142" s="469"/>
      <c r="L142" s="469"/>
      <c r="M142" s="469"/>
      <c r="N142" s="469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23.25" customHeight="1">
      <c r="A143" s="86"/>
      <c r="B143" s="86"/>
      <c r="C143" s="23"/>
      <c r="D143" s="23"/>
      <c r="E143" s="469"/>
      <c r="F143" s="469"/>
      <c r="G143" s="469"/>
      <c r="H143" s="469"/>
      <c r="I143" s="469"/>
      <c r="J143" s="469"/>
      <c r="K143" s="469"/>
      <c r="L143" s="469"/>
      <c r="M143" s="469"/>
      <c r="N143" s="469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23.25" customHeight="1">
      <c r="A144" s="86"/>
      <c r="B144" s="86"/>
      <c r="C144" s="23"/>
      <c r="D144" s="23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23.25" customHeight="1">
      <c r="A145" s="86"/>
      <c r="B145" s="86"/>
      <c r="C145" s="23"/>
      <c r="D145" s="23"/>
      <c r="E145" s="469"/>
      <c r="F145" s="469"/>
      <c r="G145" s="469"/>
      <c r="H145" s="469"/>
      <c r="I145" s="469"/>
      <c r="J145" s="469"/>
      <c r="K145" s="469"/>
      <c r="L145" s="469"/>
      <c r="M145" s="469"/>
      <c r="N145" s="469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23.25" customHeight="1">
      <c r="A146" s="86"/>
      <c r="B146" s="86"/>
      <c r="C146" s="23"/>
      <c r="D146" s="23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23.25" customHeight="1">
      <c r="A147" s="86"/>
      <c r="B147" s="86"/>
      <c r="C147" s="23"/>
      <c r="D147" s="23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23.25" customHeight="1">
      <c r="A148" s="86"/>
      <c r="B148" s="86"/>
      <c r="C148" s="23"/>
      <c r="D148" s="23"/>
      <c r="E148" s="469"/>
      <c r="F148" s="469"/>
      <c r="G148" s="469"/>
      <c r="H148" s="469"/>
      <c r="I148" s="469"/>
      <c r="J148" s="469"/>
      <c r="K148" s="469"/>
      <c r="L148" s="469"/>
      <c r="M148" s="469"/>
      <c r="N148" s="469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23.25" customHeight="1">
      <c r="A149" s="86"/>
      <c r="B149" s="86"/>
      <c r="C149" s="23"/>
      <c r="D149" s="23"/>
      <c r="E149" s="469"/>
      <c r="F149" s="469"/>
      <c r="G149" s="469"/>
      <c r="H149" s="469"/>
      <c r="I149" s="469"/>
      <c r="J149" s="469"/>
      <c r="K149" s="469"/>
      <c r="L149" s="469"/>
      <c r="M149" s="469"/>
      <c r="N149" s="469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23.25" customHeight="1">
      <c r="A150" s="86"/>
      <c r="B150" s="86"/>
      <c r="C150" s="23"/>
      <c r="D150" s="23"/>
      <c r="E150" s="469"/>
      <c r="F150" s="469"/>
      <c r="G150" s="469"/>
      <c r="H150" s="469"/>
      <c r="I150" s="469"/>
      <c r="J150" s="469"/>
      <c r="K150" s="469"/>
      <c r="L150" s="469"/>
      <c r="M150" s="469"/>
      <c r="N150" s="469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23.25" customHeight="1">
      <c r="A151" s="86"/>
      <c r="B151" s="86"/>
      <c r="C151" s="23"/>
      <c r="D151" s="23"/>
      <c r="E151" s="469"/>
      <c r="F151" s="469"/>
      <c r="G151" s="469"/>
      <c r="H151" s="469"/>
      <c r="I151" s="469"/>
      <c r="J151" s="469"/>
      <c r="K151" s="469"/>
      <c r="L151" s="469"/>
      <c r="M151" s="469"/>
      <c r="N151" s="469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23.25" customHeight="1">
      <c r="A152" s="86"/>
      <c r="B152" s="86"/>
      <c r="C152" s="23"/>
      <c r="D152" s="23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23.25" customHeight="1">
      <c r="A153" s="86"/>
      <c r="B153" s="86"/>
      <c r="C153" s="23"/>
      <c r="D153" s="23"/>
      <c r="E153" s="469"/>
      <c r="F153" s="469"/>
      <c r="G153" s="469"/>
      <c r="H153" s="469"/>
      <c r="I153" s="469"/>
      <c r="J153" s="469"/>
      <c r="K153" s="469"/>
      <c r="L153" s="469"/>
      <c r="M153" s="469"/>
      <c r="N153" s="469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23.25" customHeight="1">
      <c r="A154" s="86"/>
      <c r="B154" s="86"/>
      <c r="C154" s="23"/>
      <c r="D154" s="23"/>
      <c r="E154" s="469"/>
      <c r="F154" s="469"/>
      <c r="G154" s="469"/>
      <c r="H154" s="469"/>
      <c r="I154" s="469"/>
      <c r="J154" s="469"/>
      <c r="K154" s="469"/>
      <c r="L154" s="469"/>
      <c r="M154" s="469"/>
      <c r="N154" s="469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23.25" customHeight="1">
      <c r="A155" s="86"/>
      <c r="B155" s="86"/>
      <c r="C155" s="23"/>
      <c r="D155" s="23"/>
      <c r="E155" s="469"/>
      <c r="F155" s="469"/>
      <c r="G155" s="469"/>
      <c r="H155" s="469"/>
      <c r="I155" s="469"/>
      <c r="J155" s="469"/>
      <c r="K155" s="469"/>
      <c r="L155" s="469"/>
      <c r="M155" s="469"/>
      <c r="N155" s="469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23.25" customHeight="1">
      <c r="A156" s="86"/>
      <c r="B156" s="86"/>
      <c r="C156" s="23"/>
      <c r="D156" s="23"/>
      <c r="E156" s="469"/>
      <c r="F156" s="469"/>
      <c r="G156" s="469"/>
      <c r="H156" s="469"/>
      <c r="I156" s="469"/>
      <c r="J156" s="469"/>
      <c r="K156" s="469"/>
      <c r="L156" s="469"/>
      <c r="M156" s="469"/>
      <c r="N156" s="469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23.25" customHeight="1">
      <c r="A157" s="86"/>
      <c r="B157" s="86"/>
      <c r="C157" s="23"/>
      <c r="D157" s="23"/>
      <c r="E157" s="469"/>
      <c r="F157" s="469"/>
      <c r="G157" s="469"/>
      <c r="H157" s="469"/>
      <c r="I157" s="469"/>
      <c r="J157" s="469"/>
      <c r="K157" s="469"/>
      <c r="L157" s="469"/>
      <c r="M157" s="469"/>
      <c r="N157" s="469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23.25" customHeight="1">
      <c r="A158" s="86"/>
      <c r="B158" s="86"/>
      <c r="C158" s="23"/>
      <c r="D158" s="23"/>
      <c r="E158" s="469"/>
      <c r="F158" s="469"/>
      <c r="G158" s="469"/>
      <c r="H158" s="469"/>
      <c r="I158" s="469"/>
      <c r="J158" s="469"/>
      <c r="K158" s="469"/>
      <c r="L158" s="469"/>
      <c r="M158" s="469"/>
      <c r="N158" s="469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23.25" customHeight="1">
      <c r="A159" s="86"/>
      <c r="B159" s="86"/>
      <c r="C159" s="23"/>
      <c r="D159" s="23"/>
      <c r="E159" s="469"/>
      <c r="F159" s="469"/>
      <c r="G159" s="469"/>
      <c r="H159" s="469"/>
      <c r="I159" s="469"/>
      <c r="J159" s="469"/>
      <c r="K159" s="469"/>
      <c r="L159" s="469"/>
      <c r="M159" s="469"/>
      <c r="N159" s="469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23.25" customHeight="1">
      <c r="A160" s="86"/>
      <c r="B160" s="86"/>
      <c r="C160" s="23"/>
      <c r="D160" s="23"/>
      <c r="E160" s="469"/>
      <c r="F160" s="469"/>
      <c r="G160" s="469"/>
      <c r="H160" s="469"/>
      <c r="I160" s="469"/>
      <c r="J160" s="469"/>
      <c r="K160" s="469"/>
      <c r="L160" s="469"/>
      <c r="M160" s="469"/>
      <c r="N160" s="469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23.25" customHeight="1">
      <c r="A161" s="86"/>
      <c r="B161" s="86"/>
      <c r="C161" s="23"/>
      <c r="D161" s="23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23.25" customHeight="1">
      <c r="A162" s="86"/>
      <c r="B162" s="86"/>
      <c r="C162" s="23"/>
      <c r="D162" s="23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23.25" customHeight="1">
      <c r="A163" s="86"/>
      <c r="B163" s="86"/>
      <c r="C163" s="23"/>
      <c r="D163" s="23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23.25" customHeight="1">
      <c r="A164" s="86"/>
      <c r="B164" s="86"/>
      <c r="C164" s="23"/>
      <c r="D164" s="23"/>
      <c r="E164" s="469"/>
      <c r="F164" s="469"/>
      <c r="G164" s="469"/>
      <c r="H164" s="469"/>
      <c r="I164" s="469"/>
      <c r="J164" s="469"/>
      <c r="K164" s="469"/>
      <c r="L164" s="469"/>
      <c r="M164" s="469"/>
      <c r="N164" s="469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23.25" customHeight="1">
      <c r="A165" s="86"/>
      <c r="B165" s="86"/>
      <c r="C165" s="23"/>
      <c r="D165" s="23"/>
      <c r="E165" s="469"/>
      <c r="F165" s="469"/>
      <c r="G165" s="469"/>
      <c r="H165" s="469"/>
      <c r="I165" s="469"/>
      <c r="J165" s="469"/>
      <c r="K165" s="469"/>
      <c r="L165" s="469"/>
      <c r="M165" s="469"/>
      <c r="N165" s="469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23.25" customHeight="1">
      <c r="A166" s="86"/>
      <c r="B166" s="86"/>
      <c r="C166" s="23"/>
      <c r="D166" s="23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23.25" customHeight="1">
      <c r="A167" s="86"/>
      <c r="B167" s="86"/>
      <c r="C167" s="23"/>
      <c r="D167" s="23"/>
      <c r="E167" s="469"/>
      <c r="F167" s="469"/>
      <c r="G167" s="469"/>
      <c r="H167" s="469"/>
      <c r="I167" s="469"/>
      <c r="J167" s="469"/>
      <c r="K167" s="469"/>
      <c r="L167" s="469"/>
      <c r="M167" s="469"/>
      <c r="N167" s="469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23.25" customHeight="1">
      <c r="A168" s="86"/>
      <c r="B168" s="86"/>
      <c r="C168" s="23"/>
      <c r="D168" s="23"/>
      <c r="E168" s="469"/>
      <c r="F168" s="469"/>
      <c r="G168" s="469"/>
      <c r="H168" s="469"/>
      <c r="I168" s="469"/>
      <c r="J168" s="469"/>
      <c r="K168" s="469"/>
      <c r="L168" s="469"/>
      <c r="M168" s="469"/>
      <c r="N168" s="469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23.25" customHeight="1">
      <c r="A169" s="86"/>
      <c r="B169" s="86"/>
      <c r="C169" s="23"/>
      <c r="D169" s="23"/>
      <c r="E169" s="469"/>
      <c r="F169" s="469"/>
      <c r="G169" s="469"/>
      <c r="H169" s="469"/>
      <c r="I169" s="469"/>
      <c r="J169" s="469"/>
      <c r="K169" s="469"/>
      <c r="L169" s="469"/>
      <c r="M169" s="469"/>
      <c r="N169" s="469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23.25" customHeight="1">
      <c r="A170" s="86"/>
      <c r="B170" s="86"/>
      <c r="C170" s="23"/>
      <c r="D170" s="23"/>
      <c r="E170" s="469"/>
      <c r="F170" s="469"/>
      <c r="G170" s="469"/>
      <c r="H170" s="469"/>
      <c r="I170" s="469"/>
      <c r="J170" s="469"/>
      <c r="K170" s="469"/>
      <c r="L170" s="469"/>
      <c r="M170" s="469"/>
      <c r="N170" s="469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23.25" customHeight="1">
      <c r="A171" s="86"/>
      <c r="B171" s="86"/>
      <c r="C171" s="23"/>
      <c r="D171" s="23"/>
      <c r="E171" s="469"/>
      <c r="F171" s="469"/>
      <c r="G171" s="469"/>
      <c r="H171" s="469"/>
      <c r="I171" s="469"/>
      <c r="J171" s="469"/>
      <c r="K171" s="469"/>
      <c r="L171" s="469"/>
      <c r="M171" s="469"/>
      <c r="N171" s="469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23.25" customHeight="1">
      <c r="A172" s="86"/>
      <c r="B172" s="86"/>
      <c r="C172" s="23"/>
      <c r="D172" s="23"/>
      <c r="E172" s="469"/>
      <c r="F172" s="469"/>
      <c r="G172" s="469"/>
      <c r="H172" s="469"/>
      <c r="I172" s="469"/>
      <c r="J172" s="469"/>
      <c r="K172" s="469"/>
      <c r="L172" s="469"/>
      <c r="M172" s="469"/>
      <c r="N172" s="469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23.25" customHeight="1">
      <c r="A173" s="86"/>
      <c r="B173" s="86"/>
      <c r="C173" s="23"/>
      <c r="D173" s="23"/>
      <c r="E173" s="469"/>
      <c r="F173" s="469"/>
      <c r="G173" s="469"/>
      <c r="H173" s="469"/>
      <c r="I173" s="469"/>
      <c r="J173" s="469"/>
      <c r="K173" s="469"/>
      <c r="L173" s="469"/>
      <c r="M173" s="469"/>
      <c r="N173" s="469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23.25" customHeight="1">
      <c r="A174" s="86"/>
      <c r="B174" s="86"/>
      <c r="C174" s="23"/>
      <c r="D174" s="23"/>
      <c r="E174" s="469"/>
      <c r="F174" s="469"/>
      <c r="G174" s="469"/>
      <c r="H174" s="469"/>
      <c r="I174" s="469"/>
      <c r="J174" s="469"/>
      <c r="K174" s="469"/>
      <c r="L174" s="469"/>
      <c r="M174" s="469"/>
      <c r="N174" s="469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23.25" customHeight="1">
      <c r="A175" s="86"/>
      <c r="B175" s="86"/>
      <c r="C175" s="23"/>
      <c r="D175" s="23"/>
      <c r="E175" s="469"/>
      <c r="F175" s="469"/>
      <c r="G175" s="469"/>
      <c r="H175" s="469"/>
      <c r="I175" s="469"/>
      <c r="J175" s="469"/>
      <c r="K175" s="469"/>
      <c r="L175" s="469"/>
      <c r="M175" s="469"/>
      <c r="N175" s="469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23.25" customHeight="1">
      <c r="A176" s="86"/>
      <c r="B176" s="86"/>
      <c r="C176" s="23"/>
      <c r="D176" s="23"/>
      <c r="E176" s="469"/>
      <c r="F176" s="469"/>
      <c r="G176" s="469"/>
      <c r="H176" s="469"/>
      <c r="I176" s="469"/>
      <c r="J176" s="469"/>
      <c r="K176" s="469"/>
      <c r="L176" s="469"/>
      <c r="M176" s="469"/>
      <c r="N176" s="469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23.25" customHeight="1">
      <c r="A177" s="86"/>
      <c r="B177" s="86"/>
      <c r="C177" s="23"/>
      <c r="D177" s="23"/>
      <c r="E177" s="469"/>
      <c r="F177" s="469"/>
      <c r="G177" s="469"/>
      <c r="H177" s="469"/>
      <c r="I177" s="469"/>
      <c r="J177" s="469"/>
      <c r="K177" s="469"/>
      <c r="L177" s="469"/>
      <c r="M177" s="469"/>
      <c r="N177" s="469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23.25" customHeight="1">
      <c r="A178" s="86"/>
      <c r="B178" s="86"/>
      <c r="C178" s="23"/>
      <c r="D178" s="23"/>
      <c r="E178" s="469"/>
      <c r="F178" s="469"/>
      <c r="G178" s="469"/>
      <c r="H178" s="469"/>
      <c r="I178" s="469"/>
      <c r="J178" s="469"/>
      <c r="K178" s="469"/>
      <c r="L178" s="469"/>
      <c r="M178" s="469"/>
      <c r="N178" s="469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23.25" customHeight="1">
      <c r="A179" s="86"/>
      <c r="B179" s="86"/>
      <c r="C179" s="23"/>
      <c r="D179" s="23"/>
      <c r="E179" s="469"/>
      <c r="F179" s="469"/>
      <c r="G179" s="469"/>
      <c r="H179" s="469"/>
      <c r="I179" s="469"/>
      <c r="J179" s="469"/>
      <c r="K179" s="469"/>
      <c r="L179" s="469"/>
      <c r="M179" s="469"/>
      <c r="N179" s="469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23.25" customHeight="1">
      <c r="A180" s="86"/>
      <c r="B180" s="86"/>
      <c r="C180" s="23"/>
      <c r="D180" s="23"/>
      <c r="E180" s="469"/>
      <c r="F180" s="469"/>
      <c r="G180" s="469"/>
      <c r="H180" s="469"/>
      <c r="I180" s="469"/>
      <c r="J180" s="469"/>
      <c r="K180" s="469"/>
      <c r="L180" s="469"/>
      <c r="M180" s="469"/>
      <c r="N180" s="469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23.25" customHeight="1">
      <c r="A181" s="86"/>
      <c r="B181" s="86"/>
      <c r="C181" s="23"/>
      <c r="D181" s="23"/>
      <c r="E181" s="469"/>
      <c r="F181" s="469"/>
      <c r="G181" s="469"/>
      <c r="H181" s="469"/>
      <c r="I181" s="469"/>
      <c r="J181" s="469"/>
      <c r="K181" s="469"/>
      <c r="L181" s="469"/>
      <c r="M181" s="469"/>
      <c r="N181" s="469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23.25" customHeight="1">
      <c r="A182" s="86"/>
      <c r="B182" s="86"/>
      <c r="C182" s="23"/>
      <c r="D182" s="23"/>
      <c r="E182" s="469"/>
      <c r="F182" s="469"/>
      <c r="G182" s="469"/>
      <c r="H182" s="469"/>
      <c r="I182" s="469"/>
      <c r="J182" s="469"/>
      <c r="K182" s="469"/>
      <c r="L182" s="469"/>
      <c r="M182" s="469"/>
      <c r="N182" s="469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23.25" customHeight="1">
      <c r="A183" s="86"/>
      <c r="B183" s="86"/>
      <c r="C183" s="23"/>
      <c r="D183" s="23"/>
      <c r="E183" s="469"/>
      <c r="F183" s="469"/>
      <c r="G183" s="469"/>
      <c r="H183" s="469"/>
      <c r="I183" s="469"/>
      <c r="J183" s="469"/>
      <c r="K183" s="469"/>
      <c r="L183" s="469"/>
      <c r="M183" s="469"/>
      <c r="N183" s="469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23.25" customHeight="1">
      <c r="A184" s="86"/>
      <c r="B184" s="86"/>
      <c r="C184" s="23"/>
      <c r="D184" s="23"/>
      <c r="E184" s="469"/>
      <c r="F184" s="469"/>
      <c r="G184" s="469"/>
      <c r="H184" s="469"/>
      <c r="I184" s="469"/>
      <c r="J184" s="469"/>
      <c r="K184" s="469"/>
      <c r="L184" s="469"/>
      <c r="M184" s="469"/>
      <c r="N184" s="469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23.25" customHeight="1">
      <c r="A185" s="86"/>
      <c r="B185" s="86"/>
      <c r="C185" s="23"/>
      <c r="D185" s="23"/>
      <c r="E185" s="469"/>
      <c r="F185" s="469"/>
      <c r="G185" s="469"/>
      <c r="H185" s="469"/>
      <c r="I185" s="469"/>
      <c r="J185" s="469"/>
      <c r="K185" s="469"/>
      <c r="L185" s="469"/>
      <c r="M185" s="469"/>
      <c r="N185" s="469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23.25" customHeight="1">
      <c r="A186" s="86"/>
      <c r="B186" s="86"/>
      <c r="C186" s="23"/>
      <c r="D186" s="23"/>
      <c r="E186" s="469"/>
      <c r="F186" s="469"/>
      <c r="G186" s="469"/>
      <c r="H186" s="469"/>
      <c r="I186" s="469"/>
      <c r="J186" s="469"/>
      <c r="K186" s="469"/>
      <c r="L186" s="469"/>
      <c r="M186" s="469"/>
      <c r="N186" s="469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23.25" customHeight="1">
      <c r="A187" s="86"/>
      <c r="B187" s="86"/>
      <c r="C187" s="23"/>
      <c r="D187" s="23"/>
      <c r="E187" s="469"/>
      <c r="F187" s="469"/>
      <c r="G187" s="469"/>
      <c r="H187" s="469"/>
      <c r="I187" s="469"/>
      <c r="J187" s="469"/>
      <c r="K187" s="469"/>
      <c r="L187" s="469"/>
      <c r="M187" s="469"/>
      <c r="N187" s="469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23.25" customHeight="1">
      <c r="A188" s="86"/>
      <c r="B188" s="86"/>
      <c r="C188" s="23"/>
      <c r="D188" s="23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23.25" customHeight="1">
      <c r="A189" s="86"/>
      <c r="B189" s="86"/>
      <c r="C189" s="23"/>
      <c r="D189" s="23"/>
      <c r="E189" s="469"/>
      <c r="F189" s="469"/>
      <c r="G189" s="469"/>
      <c r="H189" s="469"/>
      <c r="I189" s="469"/>
      <c r="J189" s="469"/>
      <c r="K189" s="469"/>
      <c r="L189" s="469"/>
      <c r="M189" s="469"/>
      <c r="N189" s="469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23.25" customHeight="1">
      <c r="A190" s="86"/>
      <c r="B190" s="86"/>
      <c r="C190" s="23"/>
      <c r="D190" s="23"/>
      <c r="E190" s="469"/>
      <c r="F190" s="469"/>
      <c r="G190" s="469"/>
      <c r="H190" s="469"/>
      <c r="I190" s="469"/>
      <c r="J190" s="469"/>
      <c r="K190" s="469"/>
      <c r="L190" s="469"/>
      <c r="M190" s="469"/>
      <c r="N190" s="469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23.25" customHeight="1">
      <c r="A191" s="86"/>
      <c r="B191" s="86"/>
      <c r="C191" s="23"/>
      <c r="D191" s="23"/>
      <c r="E191" s="469"/>
      <c r="F191" s="469"/>
      <c r="G191" s="469"/>
      <c r="H191" s="469"/>
      <c r="I191" s="469"/>
      <c r="J191" s="469"/>
      <c r="K191" s="469"/>
      <c r="L191" s="469"/>
      <c r="M191" s="469"/>
      <c r="N191" s="469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23.25" customHeight="1">
      <c r="A192" s="86"/>
      <c r="B192" s="86"/>
      <c r="C192" s="23"/>
      <c r="D192" s="23"/>
      <c r="E192" s="469"/>
      <c r="F192" s="469"/>
      <c r="G192" s="469"/>
      <c r="H192" s="469"/>
      <c r="I192" s="469"/>
      <c r="J192" s="469"/>
      <c r="K192" s="469"/>
      <c r="L192" s="469"/>
      <c r="M192" s="469"/>
      <c r="N192" s="469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23.25" customHeight="1">
      <c r="A193" s="86"/>
      <c r="B193" s="86"/>
      <c r="C193" s="23"/>
      <c r="D193" s="23"/>
      <c r="E193" s="469"/>
      <c r="F193" s="469"/>
      <c r="G193" s="469"/>
      <c r="H193" s="469"/>
      <c r="I193" s="469"/>
      <c r="J193" s="469"/>
      <c r="K193" s="469"/>
      <c r="L193" s="469"/>
      <c r="M193" s="469"/>
      <c r="N193" s="469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23.25" customHeight="1">
      <c r="A194" s="86"/>
      <c r="B194" s="86"/>
      <c r="C194" s="23"/>
      <c r="D194" s="23"/>
      <c r="E194" s="469"/>
      <c r="F194" s="469"/>
      <c r="G194" s="469"/>
      <c r="H194" s="469"/>
      <c r="I194" s="469"/>
      <c r="J194" s="469"/>
      <c r="K194" s="469"/>
      <c r="L194" s="469"/>
      <c r="M194" s="469"/>
      <c r="N194" s="469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23.25" customHeight="1">
      <c r="A195" s="86"/>
      <c r="B195" s="86"/>
      <c r="C195" s="23"/>
      <c r="D195" s="23"/>
      <c r="E195" s="469"/>
      <c r="F195" s="469"/>
      <c r="G195" s="469"/>
      <c r="H195" s="469"/>
      <c r="I195" s="469"/>
      <c r="J195" s="469"/>
      <c r="K195" s="469"/>
      <c r="L195" s="469"/>
      <c r="M195" s="469"/>
      <c r="N195" s="469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23.25" customHeight="1">
      <c r="A196" s="86"/>
      <c r="B196" s="86"/>
      <c r="C196" s="23"/>
      <c r="D196" s="23"/>
      <c r="E196" s="469"/>
      <c r="F196" s="469"/>
      <c r="G196" s="469"/>
      <c r="H196" s="469"/>
      <c r="I196" s="469"/>
      <c r="J196" s="469"/>
      <c r="K196" s="469"/>
      <c r="L196" s="469"/>
      <c r="M196" s="469"/>
      <c r="N196" s="469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23.25" customHeight="1">
      <c r="A197" s="86"/>
      <c r="B197" s="86"/>
      <c r="C197" s="23"/>
      <c r="D197" s="23"/>
      <c r="E197" s="469"/>
      <c r="F197" s="469"/>
      <c r="G197" s="469"/>
      <c r="H197" s="469"/>
      <c r="I197" s="469"/>
      <c r="J197" s="469"/>
      <c r="K197" s="469"/>
      <c r="L197" s="469"/>
      <c r="M197" s="469"/>
      <c r="N197" s="469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23.25" customHeight="1">
      <c r="A198" s="86"/>
      <c r="B198" s="86"/>
      <c r="C198" s="23"/>
      <c r="D198" s="23"/>
      <c r="E198" s="469"/>
      <c r="F198" s="469"/>
      <c r="G198" s="469"/>
      <c r="H198" s="469"/>
      <c r="I198" s="469"/>
      <c r="J198" s="469"/>
      <c r="K198" s="469"/>
      <c r="L198" s="469"/>
      <c r="M198" s="469"/>
      <c r="N198" s="469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23.25" customHeight="1">
      <c r="A199" s="86"/>
      <c r="B199" s="86"/>
      <c r="C199" s="23"/>
      <c r="D199" s="23"/>
      <c r="E199" s="469"/>
      <c r="F199" s="469"/>
      <c r="G199" s="469"/>
      <c r="H199" s="469"/>
      <c r="I199" s="469"/>
      <c r="J199" s="469"/>
      <c r="K199" s="469"/>
      <c r="L199" s="469"/>
      <c r="M199" s="469"/>
      <c r="N199" s="469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23.25" customHeight="1">
      <c r="A200" s="86"/>
      <c r="B200" s="86"/>
      <c r="C200" s="23"/>
      <c r="D200" s="23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23.25" customHeight="1">
      <c r="A201" s="86"/>
      <c r="B201" s="86"/>
      <c r="C201" s="23"/>
      <c r="D201" s="23"/>
      <c r="E201" s="469"/>
      <c r="F201" s="469"/>
      <c r="G201" s="469"/>
      <c r="H201" s="469"/>
      <c r="I201" s="469"/>
      <c r="J201" s="469"/>
      <c r="K201" s="469"/>
      <c r="L201" s="469"/>
      <c r="M201" s="469"/>
      <c r="N201" s="469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23.25" customHeight="1">
      <c r="A202" s="86"/>
      <c r="B202" s="86"/>
      <c r="C202" s="23"/>
      <c r="D202" s="23"/>
      <c r="E202" s="469"/>
      <c r="F202" s="469"/>
      <c r="G202" s="469"/>
      <c r="H202" s="469"/>
      <c r="I202" s="469"/>
      <c r="J202" s="469"/>
      <c r="K202" s="469"/>
      <c r="L202" s="469"/>
      <c r="M202" s="469"/>
      <c r="N202" s="469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23.25" customHeight="1">
      <c r="A203" s="86"/>
      <c r="B203" s="86"/>
      <c r="C203" s="23"/>
      <c r="D203" s="23"/>
      <c r="E203" s="469"/>
      <c r="F203" s="469"/>
      <c r="G203" s="469"/>
      <c r="H203" s="469"/>
      <c r="I203" s="469"/>
      <c r="J203" s="469"/>
      <c r="K203" s="469"/>
      <c r="L203" s="469"/>
      <c r="M203" s="469"/>
      <c r="N203" s="469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23.25" customHeight="1">
      <c r="A204" s="86"/>
      <c r="B204" s="86"/>
      <c r="C204" s="23"/>
      <c r="D204" s="23"/>
      <c r="E204" s="469"/>
      <c r="F204" s="469"/>
      <c r="G204" s="469"/>
      <c r="H204" s="469"/>
      <c r="I204" s="469"/>
      <c r="J204" s="469"/>
      <c r="K204" s="469"/>
      <c r="L204" s="469"/>
      <c r="M204" s="469"/>
      <c r="N204" s="469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23.25" customHeight="1">
      <c r="A205" s="86"/>
      <c r="B205" s="86"/>
      <c r="C205" s="23"/>
      <c r="D205" s="23"/>
      <c r="E205" s="469"/>
      <c r="F205" s="469"/>
      <c r="G205" s="469"/>
      <c r="H205" s="469"/>
      <c r="I205" s="469"/>
      <c r="J205" s="469"/>
      <c r="K205" s="469"/>
      <c r="L205" s="469"/>
      <c r="M205" s="469"/>
      <c r="N205" s="469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23.25" customHeight="1">
      <c r="A206" s="86"/>
      <c r="B206" s="86"/>
      <c r="C206" s="23"/>
      <c r="D206" s="23"/>
      <c r="E206" s="469"/>
      <c r="F206" s="469"/>
      <c r="G206" s="469"/>
      <c r="H206" s="469"/>
      <c r="I206" s="469"/>
      <c r="J206" s="469"/>
      <c r="K206" s="469"/>
      <c r="L206" s="469"/>
      <c r="M206" s="469"/>
      <c r="N206" s="469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23.25" customHeight="1">
      <c r="A207" s="86"/>
      <c r="B207" s="86"/>
      <c r="C207" s="23"/>
      <c r="D207" s="23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23.25" customHeight="1">
      <c r="A208" s="86"/>
      <c r="B208" s="86"/>
      <c r="C208" s="23"/>
      <c r="D208" s="23"/>
      <c r="E208" s="469"/>
      <c r="F208" s="469"/>
      <c r="G208" s="469"/>
      <c r="H208" s="469"/>
      <c r="I208" s="469"/>
      <c r="J208" s="469"/>
      <c r="K208" s="469"/>
      <c r="L208" s="469"/>
      <c r="M208" s="469"/>
      <c r="N208" s="469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23.25" customHeight="1">
      <c r="A209" s="86"/>
      <c r="B209" s="86"/>
      <c r="C209" s="23"/>
      <c r="D209" s="23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23.25" customHeight="1">
      <c r="A210" s="86"/>
      <c r="B210" s="86"/>
      <c r="C210" s="23"/>
      <c r="D210" s="23"/>
      <c r="E210" s="469"/>
      <c r="F210" s="469"/>
      <c r="G210" s="469"/>
      <c r="H210" s="469"/>
      <c r="I210" s="469"/>
      <c r="J210" s="469"/>
      <c r="K210" s="469"/>
      <c r="L210" s="469"/>
      <c r="M210" s="469"/>
      <c r="N210" s="469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23.25" customHeight="1">
      <c r="A211" s="86"/>
      <c r="B211" s="86"/>
      <c r="C211" s="23"/>
      <c r="D211" s="23"/>
      <c r="E211" s="469"/>
      <c r="F211" s="469"/>
      <c r="G211" s="469"/>
      <c r="H211" s="469"/>
      <c r="I211" s="469"/>
      <c r="J211" s="469"/>
      <c r="K211" s="469"/>
      <c r="L211" s="469"/>
      <c r="M211" s="469"/>
      <c r="N211" s="46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23.25" customHeight="1">
      <c r="A212" s="86"/>
      <c r="B212" s="86"/>
      <c r="C212" s="23"/>
      <c r="D212" s="23"/>
      <c r="E212" s="469"/>
      <c r="F212" s="469"/>
      <c r="G212" s="469"/>
      <c r="H212" s="469"/>
      <c r="I212" s="469"/>
      <c r="J212" s="469"/>
      <c r="K212" s="469"/>
      <c r="L212" s="469"/>
      <c r="M212" s="469"/>
      <c r="N212" s="46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23.25" customHeight="1">
      <c r="A213" s="86"/>
      <c r="B213" s="86"/>
      <c r="C213" s="23"/>
      <c r="D213" s="23"/>
      <c r="E213" s="469"/>
      <c r="F213" s="469"/>
      <c r="G213" s="469"/>
      <c r="H213" s="469"/>
      <c r="I213" s="469"/>
      <c r="J213" s="469"/>
      <c r="K213" s="469"/>
      <c r="L213" s="469"/>
      <c r="M213" s="469"/>
      <c r="N213" s="46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23.25" customHeight="1">
      <c r="A214" s="86"/>
      <c r="B214" s="86"/>
      <c r="C214" s="23"/>
      <c r="D214" s="23"/>
      <c r="E214" s="469"/>
      <c r="F214" s="469"/>
      <c r="G214" s="469"/>
      <c r="H214" s="469"/>
      <c r="I214" s="469"/>
      <c r="J214" s="469"/>
      <c r="K214" s="469"/>
      <c r="L214" s="469"/>
      <c r="M214" s="469"/>
      <c r="N214" s="469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23.25" customHeight="1">
      <c r="A215" s="86"/>
      <c r="B215" s="86"/>
      <c r="C215" s="23"/>
      <c r="D215" s="23"/>
      <c r="E215" s="469"/>
      <c r="F215" s="469"/>
      <c r="G215" s="469"/>
      <c r="H215" s="469"/>
      <c r="I215" s="469"/>
      <c r="J215" s="469"/>
      <c r="K215" s="469"/>
      <c r="L215" s="469"/>
      <c r="M215" s="469"/>
      <c r="N215" s="469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23.25" customHeight="1">
      <c r="A216" s="86"/>
      <c r="B216" s="86"/>
      <c r="C216" s="23"/>
      <c r="D216" s="23"/>
      <c r="E216" s="469"/>
      <c r="F216" s="469"/>
      <c r="G216" s="469"/>
      <c r="H216" s="469"/>
      <c r="I216" s="469"/>
      <c r="J216" s="469"/>
      <c r="K216" s="469"/>
      <c r="L216" s="469"/>
      <c r="M216" s="469"/>
      <c r="N216" s="469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23.25" customHeight="1">
      <c r="A217" s="86"/>
      <c r="B217" s="86"/>
      <c r="C217" s="23"/>
      <c r="D217" s="23"/>
      <c r="E217" s="469"/>
      <c r="F217" s="469"/>
      <c r="G217" s="469"/>
      <c r="H217" s="469"/>
      <c r="I217" s="469"/>
      <c r="J217" s="469"/>
      <c r="K217" s="469"/>
      <c r="L217" s="469"/>
      <c r="M217" s="469"/>
      <c r="N217" s="469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23.25" customHeight="1">
      <c r="A218" s="86"/>
      <c r="B218" s="86"/>
      <c r="C218" s="23"/>
      <c r="D218" s="23"/>
      <c r="E218" s="469"/>
      <c r="F218" s="469"/>
      <c r="G218" s="469"/>
      <c r="H218" s="469"/>
      <c r="I218" s="469"/>
      <c r="J218" s="469"/>
      <c r="K218" s="469"/>
      <c r="L218" s="469"/>
      <c r="M218" s="469"/>
      <c r="N218" s="469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23.25" customHeight="1">
      <c r="A219" s="86"/>
      <c r="B219" s="86"/>
      <c r="C219" s="23"/>
      <c r="D219" s="23"/>
      <c r="E219" s="469"/>
      <c r="F219" s="469"/>
      <c r="G219" s="469"/>
      <c r="H219" s="469"/>
      <c r="I219" s="469"/>
      <c r="J219" s="469"/>
      <c r="K219" s="469"/>
      <c r="L219" s="469"/>
      <c r="M219" s="469"/>
      <c r="N219" s="46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23.25" customHeight="1">
      <c r="A220" s="86"/>
      <c r="B220" s="86"/>
      <c r="C220" s="23"/>
      <c r="D220" s="23"/>
      <c r="E220" s="469"/>
      <c r="F220" s="469"/>
      <c r="G220" s="469"/>
      <c r="H220" s="469"/>
      <c r="I220" s="469"/>
      <c r="J220" s="469"/>
      <c r="K220" s="469"/>
      <c r="L220" s="469"/>
      <c r="M220" s="469"/>
      <c r="N220" s="46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23.25" customHeight="1">
      <c r="A221" s="86"/>
      <c r="B221" s="86"/>
      <c r="C221" s="23"/>
      <c r="D221" s="23"/>
      <c r="E221" s="469"/>
      <c r="F221" s="469"/>
      <c r="G221" s="469"/>
      <c r="H221" s="469"/>
      <c r="I221" s="469"/>
      <c r="J221" s="469"/>
      <c r="K221" s="469"/>
      <c r="L221" s="469"/>
      <c r="M221" s="469"/>
      <c r="N221" s="469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23.25" customHeight="1">
      <c r="A222" s="86"/>
      <c r="B222" s="86"/>
      <c r="C222" s="23"/>
      <c r="D222" s="23"/>
      <c r="E222" s="469"/>
      <c r="F222" s="469"/>
      <c r="G222" s="469"/>
      <c r="H222" s="469"/>
      <c r="I222" s="469"/>
      <c r="J222" s="469"/>
      <c r="K222" s="469"/>
      <c r="L222" s="469"/>
      <c r="M222" s="469"/>
      <c r="N222" s="469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23.25" customHeight="1">
      <c r="A223" s="86"/>
      <c r="B223" s="86"/>
      <c r="C223" s="23"/>
      <c r="D223" s="23"/>
      <c r="E223" s="469"/>
      <c r="F223" s="469"/>
      <c r="G223" s="469"/>
      <c r="H223" s="469"/>
      <c r="I223" s="469"/>
      <c r="J223" s="469"/>
      <c r="K223" s="469"/>
      <c r="L223" s="469"/>
      <c r="M223" s="469"/>
      <c r="N223" s="469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23.25" customHeight="1">
      <c r="A224" s="86"/>
      <c r="B224" s="86"/>
      <c r="C224" s="23"/>
      <c r="D224" s="23"/>
      <c r="E224" s="469"/>
      <c r="F224" s="469"/>
      <c r="G224" s="469"/>
      <c r="H224" s="469"/>
      <c r="I224" s="469"/>
      <c r="J224" s="469"/>
      <c r="K224" s="469"/>
      <c r="L224" s="469"/>
      <c r="M224" s="469"/>
      <c r="N224" s="469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23.25" customHeight="1">
      <c r="A225" s="86"/>
      <c r="B225" s="86"/>
      <c r="C225" s="23"/>
      <c r="D225" s="23"/>
      <c r="E225" s="469"/>
      <c r="F225" s="469"/>
      <c r="G225" s="469"/>
      <c r="H225" s="469"/>
      <c r="I225" s="469"/>
      <c r="J225" s="469"/>
      <c r="K225" s="469"/>
      <c r="L225" s="469"/>
      <c r="M225" s="469"/>
      <c r="N225" s="469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23.25" customHeight="1">
      <c r="A226" s="86"/>
      <c r="B226" s="86"/>
      <c r="C226" s="23"/>
      <c r="D226" s="23"/>
      <c r="E226" s="469"/>
      <c r="F226" s="469"/>
      <c r="G226" s="469"/>
      <c r="H226" s="469"/>
      <c r="I226" s="469"/>
      <c r="J226" s="469"/>
      <c r="K226" s="469"/>
      <c r="L226" s="469"/>
      <c r="M226" s="469"/>
      <c r="N226" s="469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23.25" customHeight="1">
      <c r="A227" s="86"/>
      <c r="B227" s="86"/>
      <c r="C227" s="23"/>
      <c r="D227" s="23"/>
      <c r="E227" s="469"/>
      <c r="F227" s="469"/>
      <c r="G227" s="469"/>
      <c r="H227" s="469"/>
      <c r="I227" s="469"/>
      <c r="J227" s="469"/>
      <c r="K227" s="469"/>
      <c r="L227" s="469"/>
      <c r="M227" s="469"/>
      <c r="N227" s="469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23.25" customHeight="1">
      <c r="A228" s="86"/>
      <c r="B228" s="86"/>
      <c r="C228" s="23"/>
      <c r="D228" s="23"/>
      <c r="E228" s="469"/>
      <c r="F228" s="469"/>
      <c r="G228" s="469"/>
      <c r="H228" s="469"/>
      <c r="I228" s="469"/>
      <c r="J228" s="469"/>
      <c r="K228" s="469"/>
      <c r="L228" s="469"/>
      <c r="M228" s="469"/>
      <c r="N228" s="469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23.25" customHeight="1">
      <c r="A229" s="86"/>
      <c r="B229" s="86"/>
      <c r="C229" s="23"/>
      <c r="D229" s="23"/>
      <c r="E229" s="469"/>
      <c r="F229" s="469"/>
      <c r="G229" s="469"/>
      <c r="H229" s="469"/>
      <c r="I229" s="469"/>
      <c r="J229" s="469"/>
      <c r="K229" s="469"/>
      <c r="L229" s="469"/>
      <c r="M229" s="469"/>
      <c r="N229" s="469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23.25" customHeight="1">
      <c r="A230" s="86"/>
      <c r="B230" s="86"/>
      <c r="C230" s="23"/>
      <c r="D230" s="23"/>
      <c r="E230" s="469"/>
      <c r="F230" s="469"/>
      <c r="G230" s="469"/>
      <c r="H230" s="469"/>
      <c r="I230" s="469"/>
      <c r="J230" s="469"/>
      <c r="K230" s="469"/>
      <c r="L230" s="469"/>
      <c r="M230" s="469"/>
      <c r="N230" s="469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23.25" customHeight="1">
      <c r="A231" s="86"/>
      <c r="B231" s="86"/>
      <c r="C231" s="23"/>
      <c r="D231" s="23"/>
      <c r="E231" s="469"/>
      <c r="F231" s="469"/>
      <c r="G231" s="469"/>
      <c r="H231" s="469"/>
      <c r="I231" s="469"/>
      <c r="J231" s="469"/>
      <c r="K231" s="469"/>
      <c r="L231" s="469"/>
      <c r="M231" s="469"/>
      <c r="N231" s="469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23.25" customHeight="1">
      <c r="A232" s="86"/>
      <c r="B232" s="86"/>
      <c r="C232" s="23"/>
      <c r="D232" s="23"/>
      <c r="E232" s="469"/>
      <c r="F232" s="469"/>
      <c r="G232" s="469"/>
      <c r="H232" s="469"/>
      <c r="I232" s="469"/>
      <c r="J232" s="469"/>
      <c r="K232" s="469"/>
      <c r="L232" s="469"/>
      <c r="M232" s="469"/>
      <c r="N232" s="469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23.25" customHeight="1">
      <c r="A233" s="86"/>
      <c r="B233" s="86"/>
      <c r="C233" s="23"/>
      <c r="D233" s="23"/>
      <c r="E233" s="469"/>
      <c r="F233" s="469"/>
      <c r="G233" s="469"/>
      <c r="H233" s="469"/>
      <c r="I233" s="469"/>
      <c r="J233" s="469"/>
      <c r="K233" s="469"/>
      <c r="L233" s="469"/>
      <c r="M233" s="469"/>
      <c r="N233" s="469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23.25" customHeight="1">
      <c r="A234" s="86"/>
      <c r="B234" s="86"/>
      <c r="C234" s="23"/>
      <c r="D234" s="23"/>
      <c r="E234" s="469"/>
      <c r="F234" s="469"/>
      <c r="G234" s="469"/>
      <c r="H234" s="469"/>
      <c r="I234" s="469"/>
      <c r="J234" s="469"/>
      <c r="K234" s="469"/>
      <c r="L234" s="469"/>
      <c r="M234" s="469"/>
      <c r="N234" s="469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23.25" customHeight="1">
      <c r="A235" s="86"/>
      <c r="B235" s="86"/>
      <c r="C235" s="23"/>
      <c r="D235" s="23"/>
      <c r="E235" s="469"/>
      <c r="F235" s="469"/>
      <c r="G235" s="469"/>
      <c r="H235" s="469"/>
      <c r="I235" s="469"/>
      <c r="J235" s="469"/>
      <c r="K235" s="469"/>
      <c r="L235" s="469"/>
      <c r="M235" s="469"/>
      <c r="N235" s="469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23.25" customHeight="1">
      <c r="A236" s="86"/>
      <c r="B236" s="86"/>
      <c r="C236" s="23"/>
      <c r="D236" s="23"/>
      <c r="E236" s="469"/>
      <c r="F236" s="469"/>
      <c r="G236" s="469"/>
      <c r="H236" s="469"/>
      <c r="I236" s="469"/>
      <c r="J236" s="469"/>
      <c r="K236" s="469"/>
      <c r="L236" s="469"/>
      <c r="M236" s="469"/>
      <c r="N236" s="469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23.25" customHeight="1">
      <c r="A237" s="86"/>
      <c r="B237" s="86"/>
      <c r="C237" s="23"/>
      <c r="D237" s="23"/>
      <c r="E237" s="469"/>
      <c r="F237" s="469"/>
      <c r="G237" s="469"/>
      <c r="H237" s="469"/>
      <c r="I237" s="469"/>
      <c r="J237" s="469"/>
      <c r="K237" s="469"/>
      <c r="L237" s="469"/>
      <c r="M237" s="469"/>
      <c r="N237" s="469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23.25" customHeight="1">
      <c r="A238" s="86"/>
      <c r="B238" s="86"/>
      <c r="C238" s="23"/>
      <c r="D238" s="23"/>
      <c r="E238" s="469"/>
      <c r="F238" s="469"/>
      <c r="G238" s="469"/>
      <c r="H238" s="469"/>
      <c r="I238" s="469"/>
      <c r="J238" s="469"/>
      <c r="K238" s="469"/>
      <c r="L238" s="469"/>
      <c r="M238" s="469"/>
      <c r="N238" s="469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23.25" customHeight="1">
      <c r="A239" s="86"/>
      <c r="B239" s="86"/>
      <c r="C239" s="23"/>
      <c r="D239" s="23"/>
      <c r="E239" s="469"/>
      <c r="F239" s="469"/>
      <c r="G239" s="469"/>
      <c r="H239" s="469"/>
      <c r="I239" s="469"/>
      <c r="J239" s="469"/>
      <c r="K239" s="469"/>
      <c r="L239" s="469"/>
      <c r="M239" s="469"/>
      <c r="N239" s="469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23.25" customHeight="1">
      <c r="A240" s="86"/>
      <c r="B240" s="86"/>
      <c r="C240" s="23"/>
      <c r="D240" s="23"/>
      <c r="E240" s="469"/>
      <c r="F240" s="469"/>
      <c r="G240" s="469"/>
      <c r="H240" s="469"/>
      <c r="I240" s="469"/>
      <c r="J240" s="469"/>
      <c r="K240" s="469"/>
      <c r="L240" s="469"/>
      <c r="M240" s="469"/>
      <c r="N240" s="469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23.25" customHeight="1">
      <c r="A241" s="86"/>
      <c r="B241" s="86"/>
      <c r="C241" s="23"/>
      <c r="D241" s="23"/>
      <c r="E241" s="469"/>
      <c r="F241" s="469"/>
      <c r="G241" s="469"/>
      <c r="H241" s="469"/>
      <c r="I241" s="469"/>
      <c r="J241" s="469"/>
      <c r="K241" s="469"/>
      <c r="L241" s="469"/>
      <c r="M241" s="469"/>
      <c r="N241" s="469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23.25" customHeight="1">
      <c r="A242" s="86"/>
      <c r="B242" s="86"/>
      <c r="C242" s="23"/>
      <c r="D242" s="23"/>
      <c r="E242" s="469"/>
      <c r="F242" s="469"/>
      <c r="G242" s="469"/>
      <c r="H242" s="469"/>
      <c r="I242" s="469"/>
      <c r="J242" s="469"/>
      <c r="K242" s="469"/>
      <c r="L242" s="469"/>
      <c r="M242" s="469"/>
      <c r="N242" s="469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23.25" customHeight="1">
      <c r="A243" s="86"/>
      <c r="B243" s="86"/>
      <c r="C243" s="23"/>
      <c r="D243" s="23"/>
      <c r="E243" s="469"/>
      <c r="F243" s="469"/>
      <c r="G243" s="469"/>
      <c r="H243" s="469"/>
      <c r="I243" s="469"/>
      <c r="J243" s="469"/>
      <c r="K243" s="469"/>
      <c r="L243" s="469"/>
      <c r="M243" s="469"/>
      <c r="N243" s="469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23.25" customHeight="1">
      <c r="A244" s="86"/>
      <c r="B244" s="86"/>
      <c r="C244" s="23"/>
      <c r="D244" s="23"/>
      <c r="E244" s="469"/>
      <c r="F244" s="469"/>
      <c r="G244" s="469"/>
      <c r="H244" s="469"/>
      <c r="I244" s="469"/>
      <c r="J244" s="469"/>
      <c r="K244" s="469"/>
      <c r="L244" s="469"/>
      <c r="M244" s="469"/>
      <c r="N244" s="469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23.25" customHeight="1">
      <c r="A245" s="86"/>
      <c r="B245" s="86"/>
      <c r="C245" s="23"/>
      <c r="D245" s="23"/>
      <c r="E245" s="469"/>
      <c r="F245" s="469"/>
      <c r="G245" s="469"/>
      <c r="H245" s="469"/>
      <c r="I245" s="469"/>
      <c r="J245" s="469"/>
      <c r="K245" s="469"/>
      <c r="L245" s="469"/>
      <c r="M245" s="469"/>
      <c r="N245" s="469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23.25" customHeight="1">
      <c r="A246" s="86"/>
      <c r="B246" s="86"/>
      <c r="C246" s="23"/>
      <c r="D246" s="23"/>
      <c r="E246" s="469"/>
      <c r="F246" s="469"/>
      <c r="G246" s="469"/>
      <c r="H246" s="469"/>
      <c r="I246" s="469"/>
      <c r="J246" s="469"/>
      <c r="K246" s="469"/>
      <c r="L246" s="469"/>
      <c r="M246" s="469"/>
      <c r="N246" s="469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23.25" customHeight="1">
      <c r="A247" s="86"/>
      <c r="B247" s="86"/>
      <c r="C247" s="23"/>
      <c r="D247" s="23"/>
      <c r="E247" s="469"/>
      <c r="F247" s="469"/>
      <c r="G247" s="469"/>
      <c r="H247" s="469"/>
      <c r="I247" s="469"/>
      <c r="J247" s="469"/>
      <c r="K247" s="469"/>
      <c r="L247" s="469"/>
      <c r="M247" s="469"/>
      <c r="N247" s="469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23.25" customHeight="1">
      <c r="A248" s="86"/>
      <c r="B248" s="86"/>
      <c r="C248" s="23"/>
      <c r="D248" s="23"/>
      <c r="E248" s="469"/>
      <c r="F248" s="469"/>
      <c r="G248" s="469"/>
      <c r="H248" s="469"/>
      <c r="I248" s="469"/>
      <c r="J248" s="469"/>
      <c r="K248" s="469"/>
      <c r="L248" s="469"/>
      <c r="M248" s="469"/>
      <c r="N248" s="469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23.25" customHeight="1">
      <c r="A249" s="86"/>
      <c r="B249" s="86"/>
      <c r="C249" s="23"/>
      <c r="D249" s="23"/>
      <c r="E249" s="469"/>
      <c r="F249" s="469"/>
      <c r="G249" s="469"/>
      <c r="H249" s="469"/>
      <c r="I249" s="469"/>
      <c r="J249" s="469"/>
      <c r="K249" s="469"/>
      <c r="L249" s="469"/>
      <c r="M249" s="469"/>
      <c r="N249" s="469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23.25" customHeight="1">
      <c r="A250" s="86"/>
      <c r="B250" s="86"/>
      <c r="C250" s="23"/>
      <c r="D250" s="23"/>
      <c r="E250" s="469"/>
      <c r="F250" s="469"/>
      <c r="G250" s="469"/>
      <c r="H250" s="469"/>
      <c r="I250" s="469"/>
      <c r="J250" s="469"/>
      <c r="K250" s="469"/>
      <c r="L250" s="469"/>
      <c r="M250" s="469"/>
      <c r="N250" s="469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23.25" customHeight="1">
      <c r="A251" s="86"/>
      <c r="B251" s="86"/>
      <c r="C251" s="23"/>
      <c r="D251" s="23"/>
      <c r="E251" s="469"/>
      <c r="F251" s="469"/>
      <c r="G251" s="469"/>
      <c r="H251" s="469"/>
      <c r="I251" s="469"/>
      <c r="J251" s="469"/>
      <c r="K251" s="469"/>
      <c r="L251" s="469"/>
      <c r="M251" s="469"/>
      <c r="N251" s="469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23.25" customHeight="1">
      <c r="A252" s="86"/>
      <c r="B252" s="86"/>
      <c r="C252" s="23"/>
      <c r="D252" s="23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23.25" customHeight="1">
      <c r="A253" s="86"/>
      <c r="B253" s="86"/>
      <c r="C253" s="23"/>
      <c r="D253" s="23"/>
      <c r="E253" s="469"/>
      <c r="F253" s="469"/>
      <c r="G253" s="469"/>
      <c r="H253" s="469"/>
      <c r="I253" s="469"/>
      <c r="J253" s="469"/>
      <c r="K253" s="469"/>
      <c r="L253" s="469"/>
      <c r="M253" s="469"/>
      <c r="N253" s="469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23.25" customHeight="1">
      <c r="A254" s="86"/>
      <c r="B254" s="86"/>
      <c r="C254" s="23"/>
      <c r="D254" s="23"/>
      <c r="E254" s="469"/>
      <c r="F254" s="469"/>
      <c r="G254" s="469"/>
      <c r="H254" s="469"/>
      <c r="I254" s="469"/>
      <c r="J254" s="469"/>
      <c r="K254" s="469"/>
      <c r="L254" s="469"/>
      <c r="M254" s="469"/>
      <c r="N254" s="469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23.25" customHeight="1">
      <c r="A255" s="86"/>
      <c r="B255" s="86"/>
      <c r="C255" s="23"/>
      <c r="D255" s="23"/>
      <c r="E255" s="469"/>
      <c r="F255" s="469"/>
      <c r="G255" s="469"/>
      <c r="H255" s="469"/>
      <c r="I255" s="469"/>
      <c r="J255" s="469"/>
      <c r="K255" s="469"/>
      <c r="L255" s="469"/>
      <c r="M255" s="469"/>
      <c r="N255" s="469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23.25" customHeight="1">
      <c r="A256" s="86"/>
      <c r="B256" s="86"/>
      <c r="C256" s="23"/>
      <c r="D256" s="23"/>
      <c r="E256" s="469"/>
      <c r="F256" s="469"/>
      <c r="G256" s="469"/>
      <c r="H256" s="469"/>
      <c r="I256" s="469"/>
      <c r="J256" s="469"/>
      <c r="K256" s="469"/>
      <c r="L256" s="469"/>
      <c r="M256" s="469"/>
      <c r="N256" s="469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23.25" customHeight="1">
      <c r="A257" s="86"/>
      <c r="B257" s="86"/>
      <c r="C257" s="23"/>
      <c r="D257" s="23"/>
      <c r="E257" s="469"/>
      <c r="F257" s="469"/>
      <c r="G257" s="469"/>
      <c r="H257" s="469"/>
      <c r="I257" s="469"/>
      <c r="J257" s="469"/>
      <c r="K257" s="469"/>
      <c r="L257" s="469"/>
      <c r="M257" s="469"/>
      <c r="N257" s="469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23.25" customHeight="1">
      <c r="A258" s="86"/>
      <c r="B258" s="86"/>
      <c r="C258" s="23"/>
      <c r="D258" s="23"/>
      <c r="E258" s="469"/>
      <c r="F258" s="469"/>
      <c r="G258" s="469"/>
      <c r="H258" s="469"/>
      <c r="I258" s="469"/>
      <c r="J258" s="469"/>
      <c r="K258" s="469"/>
      <c r="L258" s="469"/>
      <c r="M258" s="469"/>
      <c r="N258" s="469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23.25" customHeight="1">
      <c r="A259" s="86"/>
      <c r="B259" s="86"/>
      <c r="C259" s="23"/>
      <c r="D259" s="23"/>
      <c r="E259" s="469"/>
      <c r="F259" s="469"/>
      <c r="G259" s="469"/>
      <c r="H259" s="469"/>
      <c r="I259" s="469"/>
      <c r="J259" s="469"/>
      <c r="K259" s="469"/>
      <c r="L259" s="469"/>
      <c r="M259" s="469"/>
      <c r="N259" s="469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23.25" customHeight="1">
      <c r="A260" s="86"/>
      <c r="B260" s="86"/>
      <c r="C260" s="23"/>
      <c r="D260" s="23"/>
      <c r="E260" s="469"/>
      <c r="F260" s="469"/>
      <c r="G260" s="469"/>
      <c r="H260" s="469"/>
      <c r="I260" s="469"/>
      <c r="J260" s="469"/>
      <c r="K260" s="469"/>
      <c r="L260" s="469"/>
      <c r="M260" s="469"/>
      <c r="N260" s="469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23.25" customHeight="1">
      <c r="A261" s="86"/>
      <c r="B261" s="86"/>
      <c r="C261" s="23"/>
      <c r="D261" s="23"/>
      <c r="E261" s="469"/>
      <c r="F261" s="469"/>
      <c r="G261" s="469"/>
      <c r="H261" s="469"/>
      <c r="I261" s="469"/>
      <c r="J261" s="469"/>
      <c r="K261" s="469"/>
      <c r="L261" s="469"/>
      <c r="M261" s="469"/>
      <c r="N261" s="469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23.25" customHeight="1">
      <c r="A262" s="86"/>
      <c r="B262" s="86"/>
      <c r="C262" s="23"/>
      <c r="D262" s="23"/>
      <c r="E262" s="469"/>
      <c r="F262" s="469"/>
      <c r="G262" s="469"/>
      <c r="H262" s="469"/>
      <c r="I262" s="469"/>
      <c r="J262" s="469"/>
      <c r="K262" s="469"/>
      <c r="L262" s="469"/>
      <c r="M262" s="469"/>
      <c r="N262" s="469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23.25" customHeight="1">
      <c r="A263" s="86"/>
      <c r="B263" s="86"/>
      <c r="C263" s="23"/>
      <c r="D263" s="23"/>
      <c r="E263" s="469"/>
      <c r="F263" s="469"/>
      <c r="G263" s="469"/>
      <c r="H263" s="469"/>
      <c r="I263" s="469"/>
      <c r="J263" s="469"/>
      <c r="K263" s="469"/>
      <c r="L263" s="469"/>
      <c r="M263" s="469"/>
      <c r="N263" s="469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23.25" customHeight="1">
      <c r="A264" s="86"/>
      <c r="B264" s="86"/>
      <c r="C264" s="23"/>
      <c r="D264" s="23"/>
      <c r="E264" s="469"/>
      <c r="F264" s="469"/>
      <c r="G264" s="469"/>
      <c r="H264" s="469"/>
      <c r="I264" s="469"/>
      <c r="J264" s="469"/>
      <c r="K264" s="469"/>
      <c r="L264" s="469"/>
      <c r="M264" s="469"/>
      <c r="N264" s="469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23.25" customHeight="1">
      <c r="A265" s="86"/>
      <c r="B265" s="86"/>
      <c r="C265" s="23"/>
      <c r="D265" s="23"/>
      <c r="E265" s="469"/>
      <c r="F265" s="469"/>
      <c r="G265" s="469"/>
      <c r="H265" s="469"/>
      <c r="I265" s="469"/>
      <c r="J265" s="469"/>
      <c r="K265" s="469"/>
      <c r="L265" s="469"/>
      <c r="M265" s="469"/>
      <c r="N265" s="469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23.25" customHeight="1">
      <c r="A266" s="86"/>
      <c r="B266" s="86"/>
      <c r="C266" s="23"/>
      <c r="D266" s="23"/>
      <c r="E266" s="469"/>
      <c r="F266" s="469"/>
      <c r="G266" s="469"/>
      <c r="H266" s="469"/>
      <c r="I266" s="469"/>
      <c r="J266" s="469"/>
      <c r="K266" s="469"/>
      <c r="L266" s="469"/>
      <c r="M266" s="469"/>
      <c r="N266" s="469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23.25" customHeight="1">
      <c r="A267" s="86"/>
      <c r="B267" s="86"/>
      <c r="C267" s="23"/>
      <c r="D267" s="23"/>
      <c r="E267" s="469"/>
      <c r="F267" s="469"/>
      <c r="G267" s="469"/>
      <c r="H267" s="469"/>
      <c r="I267" s="469"/>
      <c r="J267" s="469"/>
      <c r="K267" s="469"/>
      <c r="L267" s="469"/>
      <c r="M267" s="469"/>
      <c r="N267" s="469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23.25" customHeight="1">
      <c r="A268" s="86"/>
      <c r="B268" s="86"/>
      <c r="C268" s="23"/>
      <c r="D268" s="23"/>
      <c r="E268" s="469"/>
      <c r="F268" s="469"/>
      <c r="G268" s="469"/>
      <c r="H268" s="469"/>
      <c r="I268" s="469"/>
      <c r="J268" s="469"/>
      <c r="K268" s="469"/>
      <c r="L268" s="469"/>
      <c r="M268" s="469"/>
      <c r="N268" s="469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23.25" customHeight="1">
      <c r="A269" s="86"/>
      <c r="B269" s="86"/>
      <c r="C269" s="23"/>
      <c r="D269" s="23"/>
      <c r="E269" s="469"/>
      <c r="F269" s="469"/>
      <c r="G269" s="469"/>
      <c r="H269" s="469"/>
      <c r="I269" s="469"/>
      <c r="J269" s="469"/>
      <c r="K269" s="469"/>
      <c r="L269" s="469"/>
      <c r="M269" s="469"/>
      <c r="N269" s="469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23.25" customHeight="1">
      <c r="A270" s="86"/>
      <c r="B270" s="86"/>
      <c r="C270" s="23"/>
      <c r="D270" s="23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23.25" customHeight="1">
      <c r="A271" s="86"/>
      <c r="B271" s="86"/>
      <c r="C271" s="23"/>
      <c r="D271" s="23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23.25" customHeight="1">
      <c r="A272" s="86"/>
      <c r="B272" s="86"/>
      <c r="C272" s="23"/>
      <c r="D272" s="23"/>
      <c r="E272" s="469"/>
      <c r="F272" s="469"/>
      <c r="G272" s="469"/>
      <c r="H272" s="469"/>
      <c r="I272" s="469"/>
      <c r="J272" s="469"/>
      <c r="K272" s="469"/>
      <c r="L272" s="469"/>
      <c r="M272" s="469"/>
      <c r="N272" s="469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23.25" customHeight="1">
      <c r="A273" s="86"/>
      <c r="B273" s="86"/>
      <c r="C273" s="23"/>
      <c r="D273" s="23"/>
      <c r="E273" s="469"/>
      <c r="F273" s="469"/>
      <c r="G273" s="469"/>
      <c r="H273" s="469"/>
      <c r="I273" s="469"/>
      <c r="J273" s="469"/>
      <c r="K273" s="469"/>
      <c r="L273" s="469"/>
      <c r="M273" s="469"/>
      <c r="N273" s="469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23.25" customHeight="1">
      <c r="A274" s="86"/>
      <c r="B274" s="86"/>
      <c r="C274" s="23"/>
      <c r="D274" s="23"/>
      <c r="E274" s="469"/>
      <c r="F274" s="469"/>
      <c r="G274" s="469"/>
      <c r="H274" s="469"/>
      <c r="I274" s="469"/>
      <c r="J274" s="469"/>
      <c r="K274" s="469"/>
      <c r="L274" s="469"/>
      <c r="M274" s="469"/>
      <c r="N274" s="469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23.25" customHeight="1">
      <c r="A275" s="86"/>
      <c r="B275" s="86"/>
      <c r="C275" s="23"/>
      <c r="D275" s="23"/>
      <c r="E275" s="469"/>
      <c r="F275" s="469"/>
      <c r="G275" s="469"/>
      <c r="H275" s="469"/>
      <c r="I275" s="469"/>
      <c r="J275" s="469"/>
      <c r="K275" s="469"/>
      <c r="L275" s="469"/>
      <c r="M275" s="469"/>
      <c r="N275" s="469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23.25" customHeight="1">
      <c r="A276" s="86"/>
      <c r="B276" s="86"/>
      <c r="C276" s="23"/>
      <c r="D276" s="23"/>
      <c r="E276" s="469"/>
      <c r="F276" s="469"/>
      <c r="G276" s="469"/>
      <c r="H276" s="469"/>
      <c r="I276" s="469"/>
      <c r="J276" s="469"/>
      <c r="K276" s="469"/>
      <c r="L276" s="469"/>
      <c r="M276" s="469"/>
      <c r="N276" s="469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23.25" customHeight="1">
      <c r="A277" s="86"/>
      <c r="B277" s="86"/>
      <c r="C277" s="23"/>
      <c r="D277" s="23"/>
      <c r="E277" s="469"/>
      <c r="F277" s="469"/>
      <c r="G277" s="469"/>
      <c r="H277" s="469"/>
      <c r="I277" s="469"/>
      <c r="J277" s="469"/>
      <c r="K277" s="469"/>
      <c r="L277" s="469"/>
      <c r="M277" s="469"/>
      <c r="N277" s="469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23.25" customHeight="1">
      <c r="A278" s="86"/>
      <c r="B278" s="86"/>
      <c r="C278" s="23"/>
      <c r="D278" s="23"/>
      <c r="E278" s="469"/>
      <c r="F278" s="469"/>
      <c r="G278" s="469"/>
      <c r="H278" s="469"/>
      <c r="I278" s="469"/>
      <c r="J278" s="469"/>
      <c r="K278" s="469"/>
      <c r="L278" s="469"/>
      <c r="M278" s="469"/>
      <c r="N278" s="469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23.25" customHeight="1">
      <c r="A279" s="86"/>
      <c r="B279" s="86"/>
      <c r="C279" s="23"/>
      <c r="D279" s="23"/>
      <c r="E279" s="469"/>
      <c r="F279" s="469"/>
      <c r="G279" s="469"/>
      <c r="H279" s="469"/>
      <c r="I279" s="469"/>
      <c r="J279" s="469"/>
      <c r="K279" s="469"/>
      <c r="L279" s="469"/>
      <c r="M279" s="469"/>
      <c r="N279" s="469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23.25" customHeight="1">
      <c r="A280" s="86"/>
      <c r="B280" s="86"/>
      <c r="C280" s="23"/>
      <c r="D280" s="23"/>
      <c r="E280" s="469"/>
      <c r="F280" s="469"/>
      <c r="G280" s="469"/>
      <c r="H280" s="469"/>
      <c r="I280" s="469"/>
      <c r="J280" s="469"/>
      <c r="K280" s="469"/>
      <c r="L280" s="469"/>
      <c r="M280" s="469"/>
      <c r="N280" s="469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23.25" customHeight="1">
      <c r="A281" s="86"/>
      <c r="B281" s="86"/>
      <c r="C281" s="23"/>
      <c r="D281" s="23"/>
      <c r="E281" s="469"/>
      <c r="F281" s="469"/>
      <c r="G281" s="469"/>
      <c r="H281" s="469"/>
      <c r="I281" s="469"/>
      <c r="J281" s="469"/>
      <c r="K281" s="469"/>
      <c r="L281" s="469"/>
      <c r="M281" s="469"/>
      <c r="N281" s="469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23.25" customHeight="1">
      <c r="A282" s="86"/>
      <c r="B282" s="86"/>
      <c r="C282" s="23"/>
      <c r="D282" s="23"/>
      <c r="E282" s="469"/>
      <c r="F282" s="469"/>
      <c r="G282" s="469"/>
      <c r="H282" s="469"/>
      <c r="I282" s="469"/>
      <c r="J282" s="469"/>
      <c r="K282" s="469"/>
      <c r="L282" s="469"/>
      <c r="M282" s="469"/>
      <c r="N282" s="469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23.25" customHeight="1">
      <c r="A283" s="86"/>
      <c r="B283" s="86"/>
      <c r="C283" s="23"/>
      <c r="D283" s="23"/>
      <c r="E283" s="469"/>
      <c r="F283" s="469"/>
      <c r="G283" s="469"/>
      <c r="H283" s="469"/>
      <c r="I283" s="469"/>
      <c r="J283" s="469"/>
      <c r="K283" s="469"/>
      <c r="L283" s="469"/>
      <c r="M283" s="469"/>
      <c r="N283" s="469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23.25" customHeight="1">
      <c r="A284" s="86"/>
      <c r="B284" s="86"/>
      <c r="C284" s="23"/>
      <c r="D284" s="23"/>
      <c r="E284" s="469"/>
      <c r="F284" s="469"/>
      <c r="G284" s="469"/>
      <c r="H284" s="469"/>
      <c r="I284" s="469"/>
      <c r="J284" s="469"/>
      <c r="K284" s="469"/>
      <c r="L284" s="469"/>
      <c r="M284" s="469"/>
      <c r="N284" s="469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23.25" customHeight="1">
      <c r="A285" s="86"/>
      <c r="B285" s="86"/>
      <c r="C285" s="23"/>
      <c r="D285" s="23"/>
      <c r="E285" s="469"/>
      <c r="F285" s="469"/>
      <c r="G285" s="469"/>
      <c r="H285" s="469"/>
      <c r="I285" s="469"/>
      <c r="J285" s="469"/>
      <c r="K285" s="469"/>
      <c r="L285" s="469"/>
      <c r="M285" s="469"/>
      <c r="N285" s="469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23.25" customHeight="1">
      <c r="A286" s="86"/>
      <c r="B286" s="86"/>
      <c r="C286" s="23"/>
      <c r="D286" s="23"/>
      <c r="E286" s="469"/>
      <c r="F286" s="469"/>
      <c r="G286" s="469"/>
      <c r="H286" s="469"/>
      <c r="I286" s="469"/>
      <c r="J286" s="469"/>
      <c r="K286" s="469"/>
      <c r="L286" s="469"/>
      <c r="M286" s="469"/>
      <c r="N286" s="469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23.25" customHeight="1">
      <c r="A287" s="86"/>
      <c r="B287" s="86"/>
      <c r="C287" s="23"/>
      <c r="D287" s="23"/>
      <c r="E287" s="469"/>
      <c r="F287" s="469"/>
      <c r="G287" s="469"/>
      <c r="H287" s="469"/>
      <c r="I287" s="469"/>
      <c r="J287" s="469"/>
      <c r="K287" s="469"/>
      <c r="L287" s="469"/>
      <c r="M287" s="469"/>
      <c r="N287" s="469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23.25" customHeight="1">
      <c r="A288" s="86"/>
      <c r="B288" s="86"/>
      <c r="C288" s="23"/>
      <c r="D288" s="23"/>
      <c r="E288" s="469"/>
      <c r="F288" s="469"/>
      <c r="G288" s="469"/>
      <c r="H288" s="469"/>
      <c r="I288" s="469"/>
      <c r="J288" s="469"/>
      <c r="K288" s="469"/>
      <c r="L288" s="469"/>
      <c r="M288" s="469"/>
      <c r="N288" s="469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23.25" customHeight="1">
      <c r="A289" s="86"/>
      <c r="B289" s="86"/>
      <c r="C289" s="23"/>
      <c r="D289" s="23"/>
      <c r="E289" s="469"/>
      <c r="F289" s="469"/>
      <c r="G289" s="469"/>
      <c r="H289" s="469"/>
      <c r="I289" s="469"/>
      <c r="J289" s="469"/>
      <c r="K289" s="469"/>
      <c r="L289" s="469"/>
      <c r="M289" s="469"/>
      <c r="N289" s="469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23.25" customHeight="1">
      <c r="A290" s="86"/>
      <c r="B290" s="86"/>
      <c r="C290" s="23"/>
      <c r="D290" s="23"/>
      <c r="E290" s="469"/>
      <c r="F290" s="469"/>
      <c r="G290" s="469"/>
      <c r="H290" s="469"/>
      <c r="I290" s="469"/>
      <c r="J290" s="469"/>
      <c r="K290" s="469"/>
      <c r="L290" s="469"/>
      <c r="M290" s="469"/>
      <c r="N290" s="469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23.25" customHeight="1">
      <c r="A291" s="86"/>
      <c r="B291" s="86"/>
      <c r="C291" s="23"/>
      <c r="D291" s="23"/>
      <c r="E291" s="469"/>
      <c r="F291" s="469"/>
      <c r="G291" s="469"/>
      <c r="H291" s="469"/>
      <c r="I291" s="469"/>
      <c r="J291" s="469"/>
      <c r="K291" s="469"/>
      <c r="L291" s="469"/>
      <c r="M291" s="469"/>
      <c r="N291" s="469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23.25" customHeight="1">
      <c r="A292" s="86"/>
      <c r="B292" s="86"/>
      <c r="C292" s="23"/>
      <c r="D292" s="23"/>
      <c r="E292" s="469"/>
      <c r="F292" s="469"/>
      <c r="G292" s="469"/>
      <c r="H292" s="469"/>
      <c r="I292" s="469"/>
      <c r="J292" s="469"/>
      <c r="K292" s="469"/>
      <c r="L292" s="469"/>
      <c r="M292" s="469"/>
      <c r="N292" s="469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23.25" customHeight="1">
      <c r="A293" s="86"/>
      <c r="B293" s="86"/>
      <c r="C293" s="23"/>
      <c r="D293" s="23"/>
      <c r="E293" s="469"/>
      <c r="F293" s="469"/>
      <c r="G293" s="469"/>
      <c r="H293" s="469"/>
      <c r="I293" s="469"/>
      <c r="J293" s="469"/>
      <c r="K293" s="469"/>
      <c r="L293" s="469"/>
      <c r="M293" s="469"/>
      <c r="N293" s="469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23.25" customHeight="1">
      <c r="A294" s="86"/>
      <c r="B294" s="86"/>
      <c r="C294" s="23"/>
      <c r="D294" s="23"/>
      <c r="E294" s="469"/>
      <c r="F294" s="469"/>
      <c r="G294" s="469"/>
      <c r="H294" s="469"/>
      <c r="I294" s="469"/>
      <c r="J294" s="469"/>
      <c r="K294" s="469"/>
      <c r="L294" s="469"/>
      <c r="M294" s="469"/>
      <c r="N294" s="469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23.25" customHeight="1">
      <c r="A295" s="86"/>
      <c r="B295" s="86"/>
      <c r="C295" s="23"/>
      <c r="D295" s="23"/>
      <c r="E295" s="469"/>
      <c r="F295" s="469"/>
      <c r="G295" s="469"/>
      <c r="H295" s="469"/>
      <c r="I295" s="469"/>
      <c r="J295" s="469"/>
      <c r="K295" s="469"/>
      <c r="L295" s="469"/>
      <c r="M295" s="469"/>
      <c r="N295" s="469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23.25" customHeight="1">
      <c r="A296" s="86"/>
      <c r="B296" s="86"/>
      <c r="C296" s="23"/>
      <c r="D296" s="23"/>
      <c r="E296" s="469"/>
      <c r="F296" s="469"/>
      <c r="G296" s="469"/>
      <c r="H296" s="469"/>
      <c r="I296" s="469"/>
      <c r="J296" s="469"/>
      <c r="K296" s="469"/>
      <c r="L296" s="469"/>
      <c r="M296" s="469"/>
      <c r="N296" s="469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23.25" customHeight="1">
      <c r="A297" s="86"/>
      <c r="B297" s="86"/>
      <c r="C297" s="23"/>
      <c r="D297" s="23"/>
      <c r="E297" s="469"/>
      <c r="F297" s="469"/>
      <c r="G297" s="469"/>
      <c r="H297" s="469"/>
      <c r="I297" s="469"/>
      <c r="J297" s="469"/>
      <c r="K297" s="469"/>
      <c r="L297" s="469"/>
      <c r="M297" s="469"/>
      <c r="N297" s="469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23.25" customHeight="1">
      <c r="A298" s="86"/>
      <c r="B298" s="86"/>
      <c r="C298" s="23"/>
      <c r="D298" s="23"/>
      <c r="E298" s="469"/>
      <c r="F298" s="469"/>
      <c r="G298" s="469"/>
      <c r="H298" s="469"/>
      <c r="I298" s="469"/>
      <c r="J298" s="469"/>
      <c r="K298" s="469"/>
      <c r="L298" s="469"/>
      <c r="M298" s="469"/>
      <c r="N298" s="469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23.25" customHeight="1">
      <c r="A299" s="86"/>
      <c r="B299" s="86"/>
      <c r="C299" s="23"/>
      <c r="D299" s="23"/>
      <c r="E299" s="469"/>
      <c r="F299" s="469"/>
      <c r="G299" s="469"/>
      <c r="H299" s="469"/>
      <c r="I299" s="469"/>
      <c r="J299" s="469"/>
      <c r="K299" s="469"/>
      <c r="L299" s="469"/>
      <c r="M299" s="469"/>
      <c r="N299" s="469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23.25" customHeight="1">
      <c r="A300" s="86"/>
      <c r="B300" s="86"/>
      <c r="C300" s="23"/>
      <c r="D300" s="23"/>
      <c r="E300" s="469"/>
      <c r="F300" s="469"/>
      <c r="G300" s="469"/>
      <c r="H300" s="469"/>
      <c r="I300" s="469"/>
      <c r="J300" s="469"/>
      <c r="K300" s="469"/>
      <c r="L300" s="469"/>
      <c r="M300" s="469"/>
      <c r="N300" s="469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23.25" customHeight="1">
      <c r="A301" s="86"/>
      <c r="B301" s="86"/>
      <c r="C301" s="23"/>
      <c r="D301" s="23"/>
      <c r="E301" s="469"/>
      <c r="F301" s="469"/>
      <c r="G301" s="469"/>
      <c r="H301" s="469"/>
      <c r="I301" s="469"/>
      <c r="J301" s="469"/>
      <c r="K301" s="469"/>
      <c r="L301" s="469"/>
      <c r="M301" s="469"/>
      <c r="N301" s="469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23.25" customHeight="1">
      <c r="A302" s="86"/>
      <c r="B302" s="86"/>
      <c r="C302" s="23"/>
      <c r="D302" s="23"/>
      <c r="E302" s="469"/>
      <c r="F302" s="469"/>
      <c r="G302" s="469"/>
      <c r="H302" s="469"/>
      <c r="I302" s="469"/>
      <c r="J302" s="469"/>
      <c r="K302" s="469"/>
      <c r="L302" s="469"/>
      <c r="M302" s="469"/>
      <c r="N302" s="469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23.25" customHeight="1">
      <c r="A303" s="86"/>
      <c r="B303" s="86"/>
      <c r="C303" s="23"/>
      <c r="D303" s="23"/>
      <c r="E303" s="469"/>
      <c r="F303" s="469"/>
      <c r="G303" s="469"/>
      <c r="H303" s="469"/>
      <c r="I303" s="469"/>
      <c r="J303" s="469"/>
      <c r="K303" s="469"/>
      <c r="L303" s="469"/>
      <c r="M303" s="469"/>
      <c r="N303" s="469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23.25" customHeight="1">
      <c r="A304" s="86"/>
      <c r="B304" s="86"/>
      <c r="C304" s="23"/>
      <c r="D304" s="23"/>
      <c r="E304" s="469"/>
      <c r="F304" s="469"/>
      <c r="G304" s="469"/>
      <c r="H304" s="469"/>
      <c r="I304" s="469"/>
      <c r="J304" s="469"/>
      <c r="K304" s="469"/>
      <c r="L304" s="469"/>
      <c r="M304" s="469"/>
      <c r="N304" s="469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23.25" customHeight="1">
      <c r="A305" s="86"/>
      <c r="B305" s="86"/>
      <c r="C305" s="23"/>
      <c r="D305" s="23"/>
      <c r="E305" s="469"/>
      <c r="F305" s="469"/>
      <c r="G305" s="469"/>
      <c r="H305" s="469"/>
      <c r="I305" s="469"/>
      <c r="J305" s="469"/>
      <c r="K305" s="469"/>
      <c r="L305" s="469"/>
      <c r="M305" s="469"/>
      <c r="N305" s="469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23.25" customHeight="1">
      <c r="A306" s="86"/>
      <c r="B306" s="86"/>
      <c r="C306" s="23"/>
      <c r="D306" s="23"/>
      <c r="E306" s="469"/>
      <c r="F306" s="469"/>
      <c r="G306" s="469"/>
      <c r="H306" s="469"/>
      <c r="I306" s="469"/>
      <c r="J306" s="469"/>
      <c r="K306" s="469"/>
      <c r="L306" s="469"/>
      <c r="M306" s="469"/>
      <c r="N306" s="469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23.25" customHeight="1">
      <c r="A307" s="86"/>
      <c r="B307" s="86"/>
      <c r="C307" s="23"/>
      <c r="D307" s="23"/>
      <c r="E307" s="469"/>
      <c r="F307" s="469"/>
      <c r="G307" s="469"/>
      <c r="H307" s="469"/>
      <c r="I307" s="469"/>
      <c r="J307" s="469"/>
      <c r="K307" s="469"/>
      <c r="L307" s="469"/>
      <c r="M307" s="469"/>
      <c r="N307" s="469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23.25" customHeight="1">
      <c r="A308" s="86"/>
      <c r="B308" s="86"/>
      <c r="C308" s="23"/>
      <c r="D308" s="23"/>
      <c r="E308" s="469"/>
      <c r="F308" s="469"/>
      <c r="G308" s="469"/>
      <c r="H308" s="469"/>
      <c r="I308" s="469"/>
      <c r="J308" s="469"/>
      <c r="K308" s="469"/>
      <c r="L308" s="469"/>
      <c r="M308" s="469"/>
      <c r="N308" s="469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23.25" customHeight="1">
      <c r="A309" s="86"/>
      <c r="B309" s="86"/>
      <c r="C309" s="23"/>
      <c r="D309" s="23"/>
      <c r="E309" s="469"/>
      <c r="F309" s="469"/>
      <c r="G309" s="469"/>
      <c r="H309" s="469"/>
      <c r="I309" s="469"/>
      <c r="J309" s="469"/>
      <c r="K309" s="469"/>
      <c r="L309" s="469"/>
      <c r="M309" s="469"/>
      <c r="N309" s="469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23.25" customHeight="1">
      <c r="A310" s="86"/>
      <c r="B310" s="86"/>
      <c r="C310" s="23"/>
      <c r="D310" s="23"/>
      <c r="E310" s="469"/>
      <c r="F310" s="469"/>
      <c r="G310" s="469"/>
      <c r="H310" s="469"/>
      <c r="I310" s="469"/>
      <c r="J310" s="469"/>
      <c r="K310" s="469"/>
      <c r="L310" s="469"/>
      <c r="M310" s="469"/>
      <c r="N310" s="469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23.25" customHeight="1">
      <c r="A311" s="86"/>
      <c r="B311" s="86"/>
      <c r="C311" s="23"/>
      <c r="D311" s="23"/>
      <c r="E311" s="469"/>
      <c r="F311" s="469"/>
      <c r="G311" s="469"/>
      <c r="H311" s="469"/>
      <c r="I311" s="469"/>
      <c r="J311" s="469"/>
      <c r="K311" s="469"/>
      <c r="L311" s="469"/>
      <c r="M311" s="469"/>
      <c r="N311" s="469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23.25" customHeight="1">
      <c r="A312" s="86"/>
      <c r="B312" s="86"/>
      <c r="C312" s="23"/>
      <c r="D312" s="23"/>
      <c r="E312" s="469"/>
      <c r="F312" s="469"/>
      <c r="G312" s="469"/>
      <c r="H312" s="469"/>
      <c r="I312" s="469"/>
      <c r="J312" s="469"/>
      <c r="K312" s="469"/>
      <c r="L312" s="469"/>
      <c r="M312" s="469"/>
      <c r="N312" s="469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23.25" customHeight="1">
      <c r="A313" s="86"/>
      <c r="B313" s="86"/>
      <c r="C313" s="23"/>
      <c r="D313" s="23"/>
      <c r="E313" s="469"/>
      <c r="F313" s="469"/>
      <c r="G313" s="469"/>
      <c r="H313" s="469"/>
      <c r="I313" s="469"/>
      <c r="J313" s="469"/>
      <c r="K313" s="469"/>
      <c r="L313" s="469"/>
      <c r="M313" s="469"/>
      <c r="N313" s="469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23.25" customHeight="1">
      <c r="A314" s="86"/>
      <c r="B314" s="86"/>
      <c r="C314" s="23"/>
      <c r="D314" s="23"/>
      <c r="E314" s="469"/>
      <c r="F314" s="469"/>
      <c r="G314" s="469"/>
      <c r="H314" s="469"/>
      <c r="I314" s="469"/>
      <c r="J314" s="469"/>
      <c r="K314" s="469"/>
      <c r="L314" s="469"/>
      <c r="M314" s="469"/>
      <c r="N314" s="469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23.25" customHeight="1">
      <c r="A315" s="86"/>
      <c r="B315" s="86"/>
      <c r="C315" s="23"/>
      <c r="D315" s="23"/>
      <c r="E315" s="469"/>
      <c r="F315" s="469"/>
      <c r="G315" s="469"/>
      <c r="H315" s="469"/>
      <c r="I315" s="469"/>
      <c r="J315" s="469"/>
      <c r="K315" s="469"/>
      <c r="L315" s="469"/>
      <c r="M315" s="469"/>
      <c r="N315" s="469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23.25" customHeight="1">
      <c r="A316" s="86"/>
      <c r="B316" s="86"/>
      <c r="C316" s="23"/>
      <c r="D316" s="23"/>
      <c r="E316" s="469"/>
      <c r="F316" s="469"/>
      <c r="G316" s="469"/>
      <c r="H316" s="469"/>
      <c r="I316" s="469"/>
      <c r="J316" s="469"/>
      <c r="K316" s="469"/>
      <c r="L316" s="469"/>
      <c r="M316" s="469"/>
      <c r="N316" s="469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23.25" customHeight="1">
      <c r="A317" s="86"/>
      <c r="B317" s="86"/>
      <c r="C317" s="23"/>
      <c r="D317" s="23"/>
      <c r="E317" s="469"/>
      <c r="F317" s="469"/>
      <c r="G317" s="469"/>
      <c r="H317" s="469"/>
      <c r="I317" s="469"/>
      <c r="J317" s="469"/>
      <c r="K317" s="469"/>
      <c r="L317" s="469"/>
      <c r="M317" s="469"/>
      <c r="N317" s="469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23.25" customHeight="1">
      <c r="A318" s="86"/>
      <c r="B318" s="86"/>
      <c r="C318" s="23"/>
      <c r="D318" s="23"/>
      <c r="E318" s="469"/>
      <c r="F318" s="469"/>
      <c r="G318" s="469"/>
      <c r="H318" s="469"/>
      <c r="I318" s="469"/>
      <c r="J318" s="469"/>
      <c r="K318" s="469"/>
      <c r="L318" s="469"/>
      <c r="M318" s="469"/>
      <c r="N318" s="469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23.25" customHeight="1">
      <c r="A319" s="86"/>
      <c r="B319" s="86"/>
      <c r="C319" s="23"/>
      <c r="D319" s="23"/>
      <c r="E319" s="469"/>
      <c r="F319" s="469"/>
      <c r="G319" s="469"/>
      <c r="H319" s="469"/>
      <c r="I319" s="469"/>
      <c r="J319" s="469"/>
      <c r="K319" s="469"/>
      <c r="L319" s="469"/>
      <c r="M319" s="469"/>
      <c r="N319" s="469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23.25" customHeight="1">
      <c r="A320" s="86"/>
      <c r="B320" s="86"/>
      <c r="C320" s="23"/>
      <c r="D320" s="23"/>
      <c r="E320" s="469"/>
      <c r="F320" s="469"/>
      <c r="G320" s="469"/>
      <c r="H320" s="469"/>
      <c r="I320" s="469"/>
      <c r="J320" s="469"/>
      <c r="K320" s="469"/>
      <c r="L320" s="469"/>
      <c r="M320" s="469"/>
      <c r="N320" s="469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23.25" customHeight="1">
      <c r="A321" s="86"/>
      <c r="B321" s="86"/>
      <c r="C321" s="23"/>
      <c r="D321" s="23"/>
      <c r="E321" s="469"/>
      <c r="F321" s="469"/>
      <c r="G321" s="469"/>
      <c r="H321" s="469"/>
      <c r="I321" s="469"/>
      <c r="J321" s="469"/>
      <c r="K321" s="469"/>
      <c r="L321" s="469"/>
      <c r="M321" s="469"/>
      <c r="N321" s="469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23.25" customHeight="1">
      <c r="A322" s="86"/>
      <c r="B322" s="86"/>
      <c r="C322" s="23"/>
      <c r="D322" s="23"/>
      <c r="E322" s="469"/>
      <c r="F322" s="469"/>
      <c r="G322" s="469"/>
      <c r="H322" s="469"/>
      <c r="I322" s="469"/>
      <c r="J322" s="469"/>
      <c r="K322" s="469"/>
      <c r="L322" s="469"/>
      <c r="M322" s="469"/>
      <c r="N322" s="469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23.25" customHeight="1">
      <c r="A323" s="86"/>
      <c r="B323" s="86"/>
      <c r="C323" s="23"/>
      <c r="D323" s="23"/>
      <c r="E323" s="469"/>
      <c r="F323" s="469"/>
      <c r="G323" s="469"/>
      <c r="H323" s="469"/>
      <c r="I323" s="469"/>
      <c r="J323" s="469"/>
      <c r="K323" s="469"/>
      <c r="L323" s="469"/>
      <c r="M323" s="469"/>
      <c r="N323" s="469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23.25" customHeight="1">
      <c r="A324" s="86"/>
      <c r="B324" s="86"/>
      <c r="C324" s="23"/>
      <c r="D324" s="23"/>
      <c r="E324" s="469"/>
      <c r="F324" s="469"/>
      <c r="G324" s="469"/>
      <c r="H324" s="469"/>
      <c r="I324" s="469"/>
      <c r="J324" s="469"/>
      <c r="K324" s="469"/>
      <c r="L324" s="469"/>
      <c r="M324" s="469"/>
      <c r="N324" s="469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23.25" customHeight="1">
      <c r="A325" s="86"/>
      <c r="B325" s="86"/>
      <c r="C325" s="23"/>
      <c r="D325" s="23"/>
      <c r="E325" s="469"/>
      <c r="F325" s="469"/>
      <c r="G325" s="469"/>
      <c r="H325" s="469"/>
      <c r="I325" s="469"/>
      <c r="J325" s="469"/>
      <c r="K325" s="469"/>
      <c r="L325" s="469"/>
      <c r="M325" s="469"/>
      <c r="N325" s="469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23.25" customHeight="1">
      <c r="A326" s="86"/>
      <c r="B326" s="86"/>
      <c r="C326" s="23"/>
      <c r="D326" s="23"/>
      <c r="E326" s="469"/>
      <c r="F326" s="469"/>
      <c r="G326" s="469"/>
      <c r="H326" s="469"/>
      <c r="I326" s="469"/>
      <c r="J326" s="469"/>
      <c r="K326" s="469"/>
      <c r="L326" s="469"/>
      <c r="M326" s="469"/>
      <c r="N326" s="469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23.25" customHeight="1">
      <c r="A327" s="86"/>
      <c r="B327" s="86"/>
      <c r="C327" s="23"/>
      <c r="D327" s="23"/>
      <c r="E327" s="469"/>
      <c r="F327" s="469"/>
      <c r="G327" s="469"/>
      <c r="H327" s="469"/>
      <c r="I327" s="469"/>
      <c r="J327" s="469"/>
      <c r="K327" s="469"/>
      <c r="L327" s="469"/>
      <c r="M327" s="469"/>
      <c r="N327" s="469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23.25" customHeight="1">
      <c r="A328" s="86"/>
      <c r="B328" s="86"/>
      <c r="C328" s="23"/>
      <c r="D328" s="23"/>
      <c r="E328" s="469"/>
      <c r="F328" s="469"/>
      <c r="G328" s="469"/>
      <c r="H328" s="469"/>
      <c r="I328" s="469"/>
      <c r="J328" s="469"/>
      <c r="K328" s="469"/>
      <c r="L328" s="469"/>
      <c r="M328" s="469"/>
      <c r="N328" s="469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23.25" customHeight="1">
      <c r="A329" s="86"/>
      <c r="B329" s="86"/>
      <c r="C329" s="23"/>
      <c r="D329" s="23"/>
      <c r="E329" s="469"/>
      <c r="F329" s="469"/>
      <c r="G329" s="469"/>
      <c r="H329" s="469"/>
      <c r="I329" s="469"/>
      <c r="J329" s="469"/>
      <c r="K329" s="469"/>
      <c r="L329" s="469"/>
      <c r="M329" s="469"/>
      <c r="N329" s="469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23.25" customHeight="1">
      <c r="A330" s="86"/>
      <c r="B330" s="86"/>
      <c r="C330" s="23"/>
      <c r="D330" s="23"/>
      <c r="E330" s="469"/>
      <c r="F330" s="469"/>
      <c r="G330" s="469"/>
      <c r="H330" s="469"/>
      <c r="I330" s="469"/>
      <c r="J330" s="469"/>
      <c r="K330" s="469"/>
      <c r="L330" s="469"/>
      <c r="M330" s="469"/>
      <c r="N330" s="469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23.25" customHeight="1">
      <c r="A331" s="86"/>
      <c r="B331" s="86"/>
      <c r="C331" s="23"/>
      <c r="D331" s="23"/>
      <c r="E331" s="469"/>
      <c r="F331" s="469"/>
      <c r="G331" s="469"/>
      <c r="H331" s="469"/>
      <c r="I331" s="469"/>
      <c r="J331" s="469"/>
      <c r="K331" s="469"/>
      <c r="L331" s="469"/>
      <c r="M331" s="469"/>
      <c r="N331" s="469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23.25" customHeight="1">
      <c r="A332" s="86"/>
      <c r="B332" s="86"/>
      <c r="C332" s="23"/>
      <c r="D332" s="23"/>
      <c r="E332" s="469"/>
      <c r="F332" s="469"/>
      <c r="G332" s="469"/>
      <c r="H332" s="469"/>
      <c r="I332" s="469"/>
      <c r="J332" s="469"/>
      <c r="K332" s="469"/>
      <c r="L332" s="469"/>
      <c r="M332" s="469"/>
      <c r="N332" s="469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23.25" customHeight="1">
      <c r="A333" s="86"/>
      <c r="B333" s="86"/>
      <c r="C333" s="23"/>
      <c r="D333" s="23"/>
      <c r="E333" s="469"/>
      <c r="F333" s="469"/>
      <c r="G333" s="469"/>
      <c r="H333" s="469"/>
      <c r="I333" s="469"/>
      <c r="J333" s="469"/>
      <c r="K333" s="469"/>
      <c r="L333" s="469"/>
      <c r="M333" s="469"/>
      <c r="N333" s="469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23.25" customHeight="1">
      <c r="A334" s="86"/>
      <c r="B334" s="86"/>
      <c r="C334" s="23"/>
      <c r="D334" s="23"/>
      <c r="E334" s="469"/>
      <c r="F334" s="469"/>
      <c r="G334" s="469"/>
      <c r="H334" s="469"/>
      <c r="I334" s="469"/>
      <c r="J334" s="469"/>
      <c r="K334" s="469"/>
      <c r="L334" s="469"/>
      <c r="M334" s="469"/>
      <c r="N334" s="469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23.25" customHeight="1">
      <c r="A335" s="86"/>
      <c r="B335" s="86"/>
      <c r="C335" s="23"/>
      <c r="D335" s="23"/>
      <c r="E335" s="469"/>
      <c r="F335" s="469"/>
      <c r="G335" s="469"/>
      <c r="H335" s="469"/>
      <c r="I335" s="469"/>
      <c r="J335" s="469"/>
      <c r="K335" s="469"/>
      <c r="L335" s="469"/>
      <c r="M335" s="469"/>
      <c r="N335" s="469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23.25" customHeight="1">
      <c r="A336" s="86"/>
      <c r="B336" s="86"/>
      <c r="C336" s="23"/>
      <c r="D336" s="23"/>
      <c r="E336" s="469"/>
      <c r="F336" s="469"/>
      <c r="G336" s="469"/>
      <c r="H336" s="469"/>
      <c r="I336" s="469"/>
      <c r="J336" s="469"/>
      <c r="K336" s="469"/>
      <c r="L336" s="469"/>
      <c r="M336" s="469"/>
      <c r="N336" s="469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23.25" customHeight="1">
      <c r="A337" s="86"/>
      <c r="B337" s="86"/>
      <c r="C337" s="23"/>
      <c r="D337" s="23"/>
      <c r="E337" s="469"/>
      <c r="F337" s="469"/>
      <c r="G337" s="469"/>
      <c r="H337" s="469"/>
      <c r="I337" s="469"/>
      <c r="J337" s="469"/>
      <c r="K337" s="469"/>
      <c r="L337" s="469"/>
      <c r="M337" s="469"/>
      <c r="N337" s="469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23.25" customHeight="1">
      <c r="A338" s="86"/>
      <c r="B338" s="86"/>
      <c r="C338" s="23"/>
      <c r="D338" s="23"/>
      <c r="E338" s="469"/>
      <c r="F338" s="469"/>
      <c r="G338" s="469"/>
      <c r="H338" s="469"/>
      <c r="I338" s="469"/>
      <c r="J338" s="469"/>
      <c r="K338" s="469"/>
      <c r="L338" s="469"/>
      <c r="M338" s="469"/>
      <c r="N338" s="469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23.25" customHeight="1">
      <c r="A339" s="86"/>
      <c r="B339" s="86"/>
      <c r="C339" s="23"/>
      <c r="D339" s="23"/>
      <c r="E339" s="469"/>
      <c r="F339" s="469"/>
      <c r="G339" s="469"/>
      <c r="H339" s="469"/>
      <c r="I339" s="469"/>
      <c r="J339" s="469"/>
      <c r="K339" s="469"/>
      <c r="L339" s="469"/>
      <c r="M339" s="469"/>
      <c r="N339" s="469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23.25" customHeight="1">
      <c r="A340" s="86"/>
      <c r="B340" s="86"/>
      <c r="C340" s="23"/>
      <c r="D340" s="23"/>
      <c r="E340" s="469"/>
      <c r="F340" s="469"/>
      <c r="G340" s="469"/>
      <c r="H340" s="469"/>
      <c r="I340" s="469"/>
      <c r="J340" s="469"/>
      <c r="K340" s="469"/>
      <c r="L340" s="469"/>
      <c r="M340" s="469"/>
      <c r="N340" s="469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23.25" customHeight="1">
      <c r="A341" s="86"/>
      <c r="B341" s="86"/>
      <c r="C341" s="23"/>
      <c r="D341" s="23"/>
      <c r="E341" s="469"/>
      <c r="F341" s="469"/>
      <c r="G341" s="469"/>
      <c r="H341" s="469"/>
      <c r="I341" s="469"/>
      <c r="J341" s="469"/>
      <c r="K341" s="469"/>
      <c r="L341" s="469"/>
      <c r="M341" s="469"/>
      <c r="N341" s="469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23.25" customHeight="1">
      <c r="A342" s="86"/>
      <c r="B342" s="86"/>
      <c r="C342" s="23"/>
      <c r="D342" s="23"/>
      <c r="E342" s="469"/>
      <c r="F342" s="469"/>
      <c r="G342" s="469"/>
      <c r="H342" s="469"/>
      <c r="I342" s="469"/>
      <c r="J342" s="469"/>
      <c r="K342" s="469"/>
      <c r="L342" s="469"/>
      <c r="M342" s="469"/>
      <c r="N342" s="469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23.25" customHeight="1">
      <c r="A343" s="86"/>
      <c r="B343" s="86"/>
      <c r="C343" s="23"/>
      <c r="D343" s="23"/>
      <c r="E343" s="469"/>
      <c r="F343" s="469"/>
      <c r="G343" s="469"/>
      <c r="H343" s="469"/>
      <c r="I343" s="469"/>
      <c r="J343" s="469"/>
      <c r="K343" s="469"/>
      <c r="L343" s="469"/>
      <c r="M343" s="469"/>
      <c r="N343" s="469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23.25" customHeight="1">
      <c r="A344" s="86"/>
      <c r="B344" s="86"/>
      <c r="C344" s="23"/>
      <c r="D344" s="23"/>
      <c r="E344" s="469"/>
      <c r="F344" s="469"/>
      <c r="G344" s="469"/>
      <c r="H344" s="469"/>
      <c r="I344" s="469"/>
      <c r="J344" s="469"/>
      <c r="K344" s="469"/>
      <c r="L344" s="469"/>
      <c r="M344" s="469"/>
      <c r="N344" s="469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23.25" customHeight="1">
      <c r="A345" s="86"/>
      <c r="B345" s="86"/>
      <c r="C345" s="23"/>
      <c r="D345" s="23"/>
      <c r="E345" s="469"/>
      <c r="F345" s="469"/>
      <c r="G345" s="469"/>
      <c r="H345" s="469"/>
      <c r="I345" s="469"/>
      <c r="J345" s="469"/>
      <c r="K345" s="469"/>
      <c r="L345" s="469"/>
      <c r="M345" s="469"/>
      <c r="N345" s="469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23.25" customHeight="1">
      <c r="A346" s="86"/>
      <c r="B346" s="86"/>
      <c r="C346" s="23"/>
      <c r="D346" s="23"/>
      <c r="E346" s="469"/>
      <c r="F346" s="469"/>
      <c r="G346" s="469"/>
      <c r="H346" s="469"/>
      <c r="I346" s="469"/>
      <c r="J346" s="469"/>
      <c r="K346" s="469"/>
      <c r="L346" s="469"/>
      <c r="M346" s="469"/>
      <c r="N346" s="469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23.25" customHeight="1">
      <c r="A347" s="86"/>
      <c r="B347" s="86"/>
      <c r="C347" s="23"/>
      <c r="D347" s="23"/>
      <c r="E347" s="469"/>
      <c r="F347" s="469"/>
      <c r="G347" s="469"/>
      <c r="H347" s="469"/>
      <c r="I347" s="469"/>
      <c r="J347" s="469"/>
      <c r="K347" s="469"/>
      <c r="L347" s="469"/>
      <c r="M347" s="469"/>
      <c r="N347" s="469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23.25" customHeight="1">
      <c r="A348" s="86"/>
      <c r="B348" s="86"/>
      <c r="C348" s="23"/>
      <c r="D348" s="23"/>
      <c r="E348" s="469"/>
      <c r="F348" s="469"/>
      <c r="G348" s="469"/>
      <c r="H348" s="469"/>
      <c r="I348" s="469"/>
      <c r="J348" s="469"/>
      <c r="K348" s="469"/>
      <c r="L348" s="469"/>
      <c r="M348" s="469"/>
      <c r="N348" s="469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23.25" customHeight="1">
      <c r="A349" s="86"/>
      <c r="B349" s="86"/>
      <c r="C349" s="23"/>
      <c r="D349" s="23"/>
      <c r="E349" s="469"/>
      <c r="F349" s="469"/>
      <c r="G349" s="469"/>
      <c r="H349" s="469"/>
      <c r="I349" s="469"/>
      <c r="J349" s="469"/>
      <c r="K349" s="469"/>
      <c r="L349" s="469"/>
      <c r="M349" s="469"/>
      <c r="N349" s="469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23.25" customHeight="1">
      <c r="A350" s="86"/>
      <c r="B350" s="86"/>
      <c r="C350" s="23"/>
      <c r="D350" s="23"/>
      <c r="E350" s="469"/>
      <c r="F350" s="469"/>
      <c r="G350" s="469"/>
      <c r="H350" s="469"/>
      <c r="I350" s="469"/>
      <c r="J350" s="469"/>
      <c r="K350" s="469"/>
      <c r="L350" s="469"/>
      <c r="M350" s="469"/>
      <c r="N350" s="469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23.25" customHeight="1">
      <c r="A351" s="86"/>
      <c r="B351" s="86"/>
      <c r="C351" s="23"/>
      <c r="D351" s="23"/>
      <c r="E351" s="469"/>
      <c r="F351" s="469"/>
      <c r="G351" s="469"/>
      <c r="H351" s="469"/>
      <c r="I351" s="469"/>
      <c r="J351" s="469"/>
      <c r="K351" s="469"/>
      <c r="L351" s="469"/>
      <c r="M351" s="469"/>
      <c r="N351" s="469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23.25" customHeight="1">
      <c r="A352" s="86"/>
      <c r="B352" s="86"/>
      <c r="C352" s="23"/>
      <c r="D352" s="23"/>
      <c r="E352" s="469"/>
      <c r="F352" s="469"/>
      <c r="G352" s="469"/>
      <c r="H352" s="469"/>
      <c r="I352" s="469"/>
      <c r="J352" s="469"/>
      <c r="K352" s="469"/>
      <c r="L352" s="469"/>
      <c r="M352" s="469"/>
      <c r="N352" s="469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23.25" customHeight="1">
      <c r="A353" s="86"/>
      <c r="B353" s="86"/>
      <c r="C353" s="23"/>
      <c r="D353" s="23"/>
      <c r="E353" s="469"/>
      <c r="F353" s="469"/>
      <c r="G353" s="469"/>
      <c r="H353" s="469"/>
      <c r="I353" s="469"/>
      <c r="J353" s="469"/>
      <c r="K353" s="469"/>
      <c r="L353" s="469"/>
      <c r="M353" s="469"/>
      <c r="N353" s="469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23.25" customHeight="1">
      <c r="A354" s="86"/>
      <c r="B354" s="86"/>
      <c r="C354" s="23"/>
      <c r="D354" s="23"/>
      <c r="E354" s="469"/>
      <c r="F354" s="469"/>
      <c r="G354" s="469"/>
      <c r="H354" s="469"/>
      <c r="I354" s="469"/>
      <c r="J354" s="469"/>
      <c r="K354" s="469"/>
      <c r="L354" s="469"/>
      <c r="M354" s="469"/>
      <c r="N354" s="469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23.25" customHeight="1">
      <c r="A355" s="86"/>
      <c r="B355" s="86"/>
      <c r="C355" s="23"/>
      <c r="D355" s="23"/>
      <c r="E355" s="469"/>
      <c r="F355" s="469"/>
      <c r="G355" s="469"/>
      <c r="H355" s="469"/>
      <c r="I355" s="469"/>
      <c r="J355" s="469"/>
      <c r="K355" s="469"/>
      <c r="L355" s="469"/>
      <c r="M355" s="469"/>
      <c r="N355" s="469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23.25" customHeight="1">
      <c r="A356" s="86"/>
      <c r="B356" s="86"/>
      <c r="C356" s="23"/>
      <c r="D356" s="23"/>
      <c r="E356" s="469"/>
      <c r="F356" s="469"/>
      <c r="G356" s="469"/>
      <c r="H356" s="469"/>
      <c r="I356" s="469"/>
      <c r="J356" s="469"/>
      <c r="K356" s="469"/>
      <c r="L356" s="469"/>
      <c r="M356" s="469"/>
      <c r="N356" s="469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23.25" customHeight="1">
      <c r="A357" s="86"/>
      <c r="B357" s="86"/>
      <c r="C357" s="23"/>
      <c r="D357" s="23"/>
      <c r="E357" s="469"/>
      <c r="F357" s="469"/>
      <c r="G357" s="469"/>
      <c r="H357" s="469"/>
      <c r="I357" s="469"/>
      <c r="J357" s="469"/>
      <c r="K357" s="469"/>
      <c r="L357" s="469"/>
      <c r="M357" s="469"/>
      <c r="N357" s="469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23.25" customHeight="1">
      <c r="A358" s="86"/>
      <c r="B358" s="86"/>
      <c r="C358" s="23"/>
      <c r="D358" s="23"/>
      <c r="E358" s="469"/>
      <c r="F358" s="469"/>
      <c r="G358" s="469"/>
      <c r="H358" s="469"/>
      <c r="I358" s="469"/>
      <c r="J358" s="469"/>
      <c r="K358" s="469"/>
      <c r="L358" s="469"/>
      <c r="M358" s="469"/>
      <c r="N358" s="469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23.25" customHeight="1">
      <c r="A359" s="86"/>
      <c r="B359" s="86"/>
      <c r="C359" s="23"/>
      <c r="D359" s="23"/>
      <c r="E359" s="469"/>
      <c r="F359" s="469"/>
      <c r="G359" s="469"/>
      <c r="H359" s="469"/>
      <c r="I359" s="469"/>
      <c r="J359" s="469"/>
      <c r="K359" s="469"/>
      <c r="L359" s="469"/>
      <c r="M359" s="469"/>
      <c r="N359" s="469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23.25" customHeight="1">
      <c r="A360" s="86"/>
      <c r="B360" s="86"/>
      <c r="C360" s="23"/>
      <c r="D360" s="23"/>
      <c r="E360" s="469"/>
      <c r="F360" s="469"/>
      <c r="G360" s="469"/>
      <c r="H360" s="469"/>
      <c r="I360" s="469"/>
      <c r="J360" s="469"/>
      <c r="K360" s="469"/>
      <c r="L360" s="469"/>
      <c r="M360" s="469"/>
      <c r="N360" s="469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23.25" customHeight="1">
      <c r="A361" s="86"/>
      <c r="B361" s="86"/>
      <c r="C361" s="23"/>
      <c r="D361" s="23"/>
      <c r="E361" s="469"/>
      <c r="F361" s="469"/>
      <c r="G361" s="469"/>
      <c r="H361" s="469"/>
      <c r="I361" s="469"/>
      <c r="J361" s="469"/>
      <c r="K361" s="469"/>
      <c r="L361" s="469"/>
      <c r="M361" s="469"/>
      <c r="N361" s="469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23.25" customHeight="1">
      <c r="A362" s="86"/>
      <c r="B362" s="86"/>
      <c r="C362" s="23"/>
      <c r="D362" s="23"/>
      <c r="E362" s="469"/>
      <c r="F362" s="469"/>
      <c r="G362" s="469"/>
      <c r="H362" s="469"/>
      <c r="I362" s="469"/>
      <c r="J362" s="469"/>
      <c r="K362" s="469"/>
      <c r="L362" s="469"/>
      <c r="M362" s="469"/>
      <c r="N362" s="469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23.25" customHeight="1">
      <c r="A363" s="86"/>
      <c r="B363" s="86"/>
      <c r="C363" s="23"/>
      <c r="D363" s="23"/>
      <c r="E363" s="469"/>
      <c r="F363" s="469"/>
      <c r="G363" s="469"/>
      <c r="H363" s="469"/>
      <c r="I363" s="469"/>
      <c r="J363" s="469"/>
      <c r="K363" s="469"/>
      <c r="L363" s="469"/>
      <c r="M363" s="469"/>
      <c r="N363" s="469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23.25" customHeight="1">
      <c r="A364" s="86"/>
      <c r="B364" s="86"/>
      <c r="C364" s="23"/>
      <c r="D364" s="23"/>
      <c r="E364" s="469"/>
      <c r="F364" s="469"/>
      <c r="G364" s="469"/>
      <c r="H364" s="469"/>
      <c r="I364" s="469"/>
      <c r="J364" s="469"/>
      <c r="K364" s="469"/>
      <c r="L364" s="469"/>
      <c r="M364" s="469"/>
      <c r="N364" s="469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23.25" customHeight="1">
      <c r="A365" s="86"/>
      <c r="B365" s="86"/>
      <c r="C365" s="23"/>
      <c r="D365" s="23"/>
      <c r="E365" s="469"/>
      <c r="F365" s="469"/>
      <c r="G365" s="469"/>
      <c r="H365" s="469"/>
      <c r="I365" s="469"/>
      <c r="J365" s="469"/>
      <c r="K365" s="469"/>
      <c r="L365" s="469"/>
      <c r="M365" s="469"/>
      <c r="N365" s="469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23.25" customHeight="1">
      <c r="A366" s="86"/>
      <c r="B366" s="86"/>
      <c r="C366" s="23"/>
      <c r="D366" s="23"/>
      <c r="E366" s="469"/>
      <c r="F366" s="469"/>
      <c r="G366" s="469"/>
      <c r="H366" s="469"/>
      <c r="I366" s="469"/>
      <c r="J366" s="469"/>
      <c r="K366" s="469"/>
      <c r="L366" s="469"/>
      <c r="M366" s="469"/>
      <c r="N366" s="469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23.25" customHeight="1">
      <c r="A367" s="86"/>
      <c r="B367" s="86"/>
      <c r="C367" s="23"/>
      <c r="D367" s="23"/>
      <c r="E367" s="469"/>
      <c r="F367" s="469"/>
      <c r="G367" s="469"/>
      <c r="H367" s="469"/>
      <c r="I367" s="469"/>
      <c r="J367" s="469"/>
      <c r="K367" s="469"/>
      <c r="L367" s="469"/>
      <c r="M367" s="469"/>
      <c r="N367" s="469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23.25" customHeight="1">
      <c r="A368" s="86"/>
      <c r="B368" s="86"/>
      <c r="C368" s="23"/>
      <c r="D368" s="23"/>
      <c r="E368" s="469"/>
      <c r="F368" s="469"/>
      <c r="G368" s="469"/>
      <c r="H368" s="469"/>
      <c r="I368" s="469"/>
      <c r="J368" s="469"/>
      <c r="K368" s="469"/>
      <c r="L368" s="469"/>
      <c r="M368" s="469"/>
      <c r="N368" s="469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23.25" customHeight="1">
      <c r="A369" s="86"/>
      <c r="B369" s="86"/>
      <c r="C369" s="23"/>
      <c r="D369" s="23"/>
      <c r="E369" s="469"/>
      <c r="F369" s="469"/>
      <c r="G369" s="469"/>
      <c r="H369" s="469"/>
      <c r="I369" s="469"/>
      <c r="J369" s="469"/>
      <c r="K369" s="469"/>
      <c r="L369" s="469"/>
      <c r="M369" s="469"/>
      <c r="N369" s="469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23.25" customHeight="1">
      <c r="A370" s="86"/>
      <c r="B370" s="86"/>
      <c r="C370" s="23"/>
      <c r="D370" s="23"/>
      <c r="E370" s="469"/>
      <c r="F370" s="469"/>
      <c r="G370" s="469"/>
      <c r="H370" s="469"/>
      <c r="I370" s="469"/>
      <c r="J370" s="469"/>
      <c r="K370" s="469"/>
      <c r="L370" s="469"/>
      <c r="M370" s="469"/>
      <c r="N370" s="469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23.25" customHeight="1">
      <c r="A371" s="86"/>
      <c r="B371" s="86"/>
      <c r="C371" s="23"/>
      <c r="D371" s="23"/>
      <c r="E371" s="469"/>
      <c r="F371" s="469"/>
      <c r="G371" s="469"/>
      <c r="H371" s="469"/>
      <c r="I371" s="469"/>
      <c r="J371" s="469"/>
      <c r="K371" s="469"/>
      <c r="L371" s="469"/>
      <c r="M371" s="469"/>
      <c r="N371" s="469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23.25" customHeight="1">
      <c r="A372" s="86"/>
      <c r="B372" s="86"/>
      <c r="C372" s="23"/>
      <c r="D372" s="23"/>
      <c r="E372" s="469"/>
      <c r="F372" s="469"/>
      <c r="G372" s="469"/>
      <c r="H372" s="469"/>
      <c r="I372" s="469"/>
      <c r="J372" s="469"/>
      <c r="K372" s="469"/>
      <c r="L372" s="469"/>
      <c r="M372" s="469"/>
      <c r="N372" s="469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23.25" customHeight="1">
      <c r="A373" s="86"/>
      <c r="B373" s="86"/>
      <c r="C373" s="23"/>
      <c r="D373" s="23"/>
      <c r="E373" s="469"/>
      <c r="F373" s="469"/>
      <c r="G373" s="469"/>
      <c r="H373" s="469"/>
      <c r="I373" s="469"/>
      <c r="J373" s="469"/>
      <c r="K373" s="469"/>
      <c r="L373" s="469"/>
      <c r="M373" s="469"/>
      <c r="N373" s="469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23.25" customHeight="1">
      <c r="A374" s="86"/>
      <c r="B374" s="86"/>
      <c r="C374" s="23"/>
      <c r="D374" s="23"/>
      <c r="E374" s="469"/>
      <c r="F374" s="469"/>
      <c r="G374" s="469"/>
      <c r="H374" s="469"/>
      <c r="I374" s="469"/>
      <c r="J374" s="469"/>
      <c r="K374" s="469"/>
      <c r="L374" s="469"/>
      <c r="M374" s="469"/>
      <c r="N374" s="469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23.25" customHeight="1">
      <c r="A375" s="86"/>
      <c r="B375" s="86"/>
      <c r="C375" s="23"/>
      <c r="D375" s="23"/>
      <c r="E375" s="469"/>
      <c r="F375" s="469"/>
      <c r="G375" s="469"/>
      <c r="H375" s="469"/>
      <c r="I375" s="469"/>
      <c r="J375" s="469"/>
      <c r="K375" s="469"/>
      <c r="L375" s="469"/>
      <c r="M375" s="469"/>
      <c r="N375" s="469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23.25" customHeight="1">
      <c r="A376" s="86"/>
      <c r="B376" s="86"/>
      <c r="C376" s="23"/>
      <c r="D376" s="23"/>
      <c r="E376" s="469"/>
      <c r="F376" s="469"/>
      <c r="G376" s="469"/>
      <c r="H376" s="469"/>
      <c r="I376" s="469"/>
      <c r="J376" s="469"/>
      <c r="K376" s="469"/>
      <c r="L376" s="469"/>
      <c r="M376" s="469"/>
      <c r="N376" s="469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23.25" customHeight="1">
      <c r="A377" s="86"/>
      <c r="B377" s="86"/>
      <c r="C377" s="23"/>
      <c r="D377" s="23"/>
      <c r="E377" s="469"/>
      <c r="F377" s="469"/>
      <c r="G377" s="469"/>
      <c r="H377" s="469"/>
      <c r="I377" s="469"/>
      <c r="J377" s="469"/>
      <c r="K377" s="469"/>
      <c r="L377" s="469"/>
      <c r="M377" s="469"/>
      <c r="N377" s="469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23.25" customHeight="1">
      <c r="A378" s="86"/>
      <c r="B378" s="86"/>
      <c r="C378" s="23"/>
      <c r="D378" s="23"/>
      <c r="E378" s="469"/>
      <c r="F378" s="469"/>
      <c r="G378" s="469"/>
      <c r="H378" s="469"/>
      <c r="I378" s="469"/>
      <c r="J378" s="469"/>
      <c r="K378" s="469"/>
      <c r="L378" s="469"/>
      <c r="M378" s="469"/>
      <c r="N378" s="469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23.25" customHeight="1">
      <c r="A379" s="86"/>
      <c r="B379" s="86"/>
      <c r="C379" s="23"/>
      <c r="D379" s="23"/>
      <c r="E379" s="469"/>
      <c r="F379" s="469"/>
      <c r="G379" s="469"/>
      <c r="H379" s="469"/>
      <c r="I379" s="469"/>
      <c r="J379" s="469"/>
      <c r="K379" s="469"/>
      <c r="L379" s="469"/>
      <c r="M379" s="469"/>
      <c r="N379" s="469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23.25" customHeight="1">
      <c r="A380" s="86"/>
      <c r="B380" s="86"/>
      <c r="C380" s="23"/>
      <c r="D380" s="23"/>
      <c r="E380" s="469"/>
      <c r="F380" s="469"/>
      <c r="G380" s="469"/>
      <c r="H380" s="469"/>
      <c r="I380" s="469"/>
      <c r="J380" s="469"/>
      <c r="K380" s="469"/>
      <c r="L380" s="469"/>
      <c r="M380" s="469"/>
      <c r="N380" s="469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23.25" customHeight="1">
      <c r="A381" s="86"/>
      <c r="B381" s="86"/>
      <c r="C381" s="23"/>
      <c r="D381" s="23"/>
      <c r="E381" s="469"/>
      <c r="F381" s="469"/>
      <c r="G381" s="469"/>
      <c r="H381" s="469"/>
      <c r="I381" s="469"/>
      <c r="J381" s="469"/>
      <c r="K381" s="469"/>
      <c r="L381" s="469"/>
      <c r="M381" s="469"/>
      <c r="N381" s="469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23.25" customHeight="1">
      <c r="A382" s="86"/>
      <c r="B382" s="86"/>
      <c r="C382" s="23"/>
      <c r="D382" s="23"/>
      <c r="E382" s="469"/>
      <c r="F382" s="469"/>
      <c r="G382" s="469"/>
      <c r="H382" s="469"/>
      <c r="I382" s="469"/>
      <c r="J382" s="469"/>
      <c r="K382" s="469"/>
      <c r="L382" s="469"/>
      <c r="M382" s="469"/>
      <c r="N382" s="469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23.25" customHeight="1">
      <c r="A383" s="86"/>
      <c r="B383" s="86"/>
      <c r="C383" s="23"/>
      <c r="D383" s="23"/>
      <c r="E383" s="469"/>
      <c r="F383" s="469"/>
      <c r="G383" s="469"/>
      <c r="H383" s="469"/>
      <c r="I383" s="469"/>
      <c r="J383" s="469"/>
      <c r="K383" s="469"/>
      <c r="L383" s="469"/>
      <c r="M383" s="469"/>
      <c r="N383" s="469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23.25" customHeight="1">
      <c r="A384" s="86"/>
      <c r="B384" s="86"/>
      <c r="C384" s="23"/>
      <c r="D384" s="23"/>
      <c r="E384" s="469"/>
      <c r="F384" s="469"/>
      <c r="G384" s="469"/>
      <c r="H384" s="469"/>
      <c r="I384" s="469"/>
      <c r="J384" s="469"/>
      <c r="K384" s="469"/>
      <c r="L384" s="469"/>
      <c r="M384" s="469"/>
      <c r="N384" s="469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23.25" customHeight="1">
      <c r="A385" s="86"/>
      <c r="B385" s="86"/>
      <c r="C385" s="23"/>
      <c r="D385" s="23"/>
      <c r="E385" s="469"/>
      <c r="F385" s="469"/>
      <c r="G385" s="469"/>
      <c r="H385" s="469"/>
      <c r="I385" s="469"/>
      <c r="J385" s="469"/>
      <c r="K385" s="469"/>
      <c r="L385" s="469"/>
      <c r="M385" s="469"/>
      <c r="N385" s="469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23.25" customHeight="1">
      <c r="A386" s="86"/>
      <c r="B386" s="86"/>
      <c r="C386" s="23"/>
      <c r="D386" s="23"/>
      <c r="E386" s="469"/>
      <c r="F386" s="469"/>
      <c r="G386" s="469"/>
      <c r="H386" s="469"/>
      <c r="I386" s="469"/>
      <c r="J386" s="469"/>
      <c r="K386" s="469"/>
      <c r="L386" s="469"/>
      <c r="M386" s="469"/>
      <c r="N386" s="469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23.25" customHeight="1">
      <c r="A387" s="86"/>
      <c r="B387" s="86"/>
      <c r="C387" s="23"/>
      <c r="D387" s="23"/>
      <c r="E387" s="469"/>
      <c r="F387" s="469"/>
      <c r="G387" s="469"/>
      <c r="H387" s="469"/>
      <c r="I387" s="469"/>
      <c r="J387" s="469"/>
      <c r="K387" s="469"/>
      <c r="L387" s="469"/>
      <c r="M387" s="469"/>
      <c r="N387" s="469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23.25" customHeight="1">
      <c r="A388" s="86"/>
      <c r="B388" s="86"/>
      <c r="C388" s="23"/>
      <c r="D388" s="23"/>
      <c r="E388" s="469"/>
      <c r="F388" s="469"/>
      <c r="G388" s="469"/>
      <c r="H388" s="469"/>
      <c r="I388" s="469"/>
      <c r="J388" s="469"/>
      <c r="K388" s="469"/>
      <c r="L388" s="469"/>
      <c r="M388" s="469"/>
      <c r="N388" s="469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23.25" customHeight="1">
      <c r="A389" s="86"/>
      <c r="B389" s="86"/>
      <c r="C389" s="23"/>
      <c r="D389" s="23"/>
      <c r="E389" s="469"/>
      <c r="F389" s="469"/>
      <c r="G389" s="469"/>
      <c r="H389" s="469"/>
      <c r="I389" s="469"/>
      <c r="J389" s="469"/>
      <c r="K389" s="469"/>
      <c r="L389" s="469"/>
      <c r="M389" s="469"/>
      <c r="N389" s="469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23.25" customHeight="1">
      <c r="A390" s="86"/>
      <c r="B390" s="86"/>
      <c r="C390" s="23"/>
      <c r="D390" s="23"/>
      <c r="E390" s="469"/>
      <c r="F390" s="469"/>
      <c r="G390" s="469"/>
      <c r="H390" s="469"/>
      <c r="I390" s="469"/>
      <c r="J390" s="469"/>
      <c r="K390" s="469"/>
      <c r="L390" s="469"/>
      <c r="M390" s="469"/>
      <c r="N390" s="469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23.25" customHeight="1">
      <c r="A391" s="86"/>
      <c r="B391" s="86"/>
      <c r="C391" s="23"/>
      <c r="D391" s="23"/>
      <c r="E391" s="469"/>
      <c r="F391" s="469"/>
      <c r="G391" s="469"/>
      <c r="H391" s="469"/>
      <c r="I391" s="469"/>
      <c r="J391" s="469"/>
      <c r="K391" s="469"/>
      <c r="L391" s="469"/>
      <c r="M391" s="469"/>
      <c r="N391" s="469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23.25" customHeight="1">
      <c r="A392" s="86"/>
      <c r="B392" s="86"/>
      <c r="C392" s="23"/>
      <c r="D392" s="23"/>
      <c r="E392" s="469"/>
      <c r="F392" s="469"/>
      <c r="G392" s="469"/>
      <c r="H392" s="469"/>
      <c r="I392" s="469"/>
      <c r="J392" s="469"/>
      <c r="K392" s="469"/>
      <c r="L392" s="469"/>
      <c r="M392" s="469"/>
      <c r="N392" s="469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23.25" customHeight="1">
      <c r="A393" s="86"/>
      <c r="B393" s="86"/>
      <c r="C393" s="23"/>
      <c r="D393" s="23"/>
      <c r="E393" s="469"/>
      <c r="F393" s="469"/>
      <c r="G393" s="469"/>
      <c r="H393" s="469"/>
      <c r="I393" s="469"/>
      <c r="J393" s="469"/>
      <c r="K393" s="469"/>
      <c r="L393" s="469"/>
      <c r="M393" s="469"/>
      <c r="N393" s="469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23.25" customHeight="1">
      <c r="A394" s="86"/>
      <c r="B394" s="86"/>
      <c r="C394" s="23"/>
      <c r="D394" s="23"/>
      <c r="E394" s="469"/>
      <c r="F394" s="469"/>
      <c r="G394" s="469"/>
      <c r="H394" s="469"/>
      <c r="I394" s="469"/>
      <c r="J394" s="469"/>
      <c r="K394" s="469"/>
      <c r="L394" s="469"/>
      <c r="M394" s="469"/>
      <c r="N394" s="469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23.25" customHeight="1">
      <c r="A395" s="86"/>
      <c r="B395" s="86"/>
      <c r="C395" s="23"/>
      <c r="D395" s="23"/>
      <c r="E395" s="469"/>
      <c r="F395" s="469"/>
      <c r="G395" s="469"/>
      <c r="H395" s="469"/>
      <c r="I395" s="469"/>
      <c r="J395" s="469"/>
      <c r="K395" s="469"/>
      <c r="L395" s="469"/>
      <c r="M395" s="469"/>
      <c r="N395" s="469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23.25" customHeight="1">
      <c r="A396" s="86"/>
      <c r="B396" s="86"/>
      <c r="C396" s="23"/>
      <c r="D396" s="23"/>
      <c r="E396" s="469"/>
      <c r="F396" s="469"/>
      <c r="G396" s="469"/>
      <c r="H396" s="469"/>
      <c r="I396" s="469"/>
      <c r="J396" s="469"/>
      <c r="K396" s="469"/>
      <c r="L396" s="469"/>
      <c r="M396" s="469"/>
      <c r="N396" s="469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23.25" customHeight="1">
      <c r="A397" s="86"/>
      <c r="B397" s="86"/>
      <c r="C397" s="23"/>
      <c r="D397" s="23"/>
      <c r="E397" s="469"/>
      <c r="F397" s="469"/>
      <c r="G397" s="469"/>
      <c r="H397" s="469"/>
      <c r="I397" s="469"/>
      <c r="J397" s="469"/>
      <c r="K397" s="469"/>
      <c r="L397" s="469"/>
      <c r="M397" s="469"/>
      <c r="N397" s="469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23.25" customHeight="1">
      <c r="A398" s="86"/>
      <c r="B398" s="86"/>
      <c r="C398" s="23"/>
      <c r="D398" s="23"/>
      <c r="E398" s="469"/>
      <c r="F398" s="469"/>
      <c r="G398" s="469"/>
      <c r="H398" s="469"/>
      <c r="I398" s="469"/>
      <c r="J398" s="469"/>
      <c r="K398" s="469"/>
      <c r="L398" s="469"/>
      <c r="M398" s="469"/>
      <c r="N398" s="469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23.25" customHeight="1">
      <c r="A399" s="86"/>
      <c r="B399" s="86"/>
      <c r="C399" s="23"/>
      <c r="D399" s="23"/>
      <c r="E399" s="469"/>
      <c r="F399" s="469"/>
      <c r="G399" s="469"/>
      <c r="H399" s="469"/>
      <c r="I399" s="469"/>
      <c r="J399" s="469"/>
      <c r="K399" s="469"/>
      <c r="L399" s="469"/>
      <c r="M399" s="469"/>
      <c r="N399" s="469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23.25" customHeight="1">
      <c r="A400" s="86"/>
      <c r="B400" s="86"/>
      <c r="C400" s="23"/>
      <c r="D400" s="23"/>
      <c r="E400" s="469"/>
      <c r="F400" s="469"/>
      <c r="G400" s="469"/>
      <c r="H400" s="469"/>
      <c r="I400" s="469"/>
      <c r="J400" s="469"/>
      <c r="K400" s="469"/>
      <c r="L400" s="469"/>
      <c r="M400" s="469"/>
      <c r="N400" s="469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23.25" customHeight="1">
      <c r="A401" s="86"/>
      <c r="B401" s="86"/>
      <c r="C401" s="23"/>
      <c r="D401" s="23"/>
      <c r="E401" s="469"/>
      <c r="F401" s="469"/>
      <c r="G401" s="469"/>
      <c r="H401" s="469"/>
      <c r="I401" s="469"/>
      <c r="J401" s="469"/>
      <c r="K401" s="469"/>
      <c r="L401" s="469"/>
      <c r="M401" s="469"/>
      <c r="N401" s="469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23.25" customHeight="1">
      <c r="A402" s="86"/>
      <c r="B402" s="86"/>
      <c r="C402" s="23"/>
      <c r="D402" s="23"/>
      <c r="E402" s="469"/>
      <c r="F402" s="469"/>
      <c r="G402" s="469"/>
      <c r="H402" s="469"/>
      <c r="I402" s="469"/>
      <c r="J402" s="469"/>
      <c r="K402" s="469"/>
      <c r="L402" s="469"/>
      <c r="M402" s="469"/>
      <c r="N402" s="469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23.25" customHeight="1">
      <c r="A403" s="86"/>
      <c r="B403" s="86"/>
      <c r="C403" s="23"/>
      <c r="D403" s="23"/>
      <c r="E403" s="469"/>
      <c r="F403" s="469"/>
      <c r="G403" s="469"/>
      <c r="H403" s="469"/>
      <c r="I403" s="469"/>
      <c r="J403" s="469"/>
      <c r="K403" s="469"/>
      <c r="L403" s="469"/>
      <c r="M403" s="469"/>
      <c r="N403" s="469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23.25" customHeight="1">
      <c r="A404" s="86"/>
      <c r="B404" s="86"/>
      <c r="C404" s="23"/>
      <c r="D404" s="23"/>
      <c r="E404" s="469"/>
      <c r="F404" s="469"/>
      <c r="G404" s="469"/>
      <c r="H404" s="469"/>
      <c r="I404" s="469"/>
      <c r="J404" s="469"/>
      <c r="K404" s="469"/>
      <c r="L404" s="469"/>
      <c r="M404" s="469"/>
      <c r="N404" s="469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23.25" customHeight="1">
      <c r="A405" s="86"/>
      <c r="B405" s="86"/>
      <c r="C405" s="23"/>
      <c r="D405" s="23"/>
      <c r="E405" s="469"/>
      <c r="F405" s="469"/>
      <c r="G405" s="469"/>
      <c r="H405" s="469"/>
      <c r="I405" s="469"/>
      <c r="J405" s="469"/>
      <c r="K405" s="469"/>
      <c r="L405" s="469"/>
      <c r="M405" s="469"/>
      <c r="N405" s="469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23.25" customHeight="1">
      <c r="A406" s="86"/>
      <c r="B406" s="86"/>
      <c r="C406" s="23"/>
      <c r="D406" s="23"/>
      <c r="E406" s="469"/>
      <c r="F406" s="469"/>
      <c r="G406" s="469"/>
      <c r="H406" s="469"/>
      <c r="I406" s="469"/>
      <c r="J406" s="469"/>
      <c r="K406" s="469"/>
      <c r="L406" s="469"/>
      <c r="M406" s="469"/>
      <c r="N406" s="469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23.25" customHeight="1">
      <c r="A407" s="86"/>
      <c r="B407" s="86"/>
      <c r="C407" s="23"/>
      <c r="D407" s="23"/>
      <c r="E407" s="469"/>
      <c r="F407" s="469"/>
      <c r="G407" s="469"/>
      <c r="H407" s="469"/>
      <c r="I407" s="469"/>
      <c r="J407" s="469"/>
      <c r="K407" s="469"/>
      <c r="L407" s="469"/>
      <c r="M407" s="469"/>
      <c r="N407" s="469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23.25" customHeight="1">
      <c r="A408" s="86"/>
      <c r="B408" s="86"/>
      <c r="C408" s="23"/>
      <c r="D408" s="23"/>
      <c r="E408" s="469"/>
      <c r="F408" s="469"/>
      <c r="G408" s="469"/>
      <c r="H408" s="469"/>
      <c r="I408" s="469"/>
      <c r="J408" s="469"/>
      <c r="K408" s="469"/>
      <c r="L408" s="469"/>
      <c r="M408" s="469"/>
      <c r="N408" s="469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23.25" customHeight="1">
      <c r="A409" s="86"/>
      <c r="B409" s="86"/>
      <c r="C409" s="23"/>
      <c r="D409" s="23"/>
      <c r="E409" s="469"/>
      <c r="F409" s="469"/>
      <c r="G409" s="469"/>
      <c r="H409" s="469"/>
      <c r="I409" s="469"/>
      <c r="J409" s="469"/>
      <c r="K409" s="469"/>
      <c r="L409" s="469"/>
      <c r="M409" s="469"/>
      <c r="N409" s="469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23.25" customHeight="1">
      <c r="A410" s="86"/>
      <c r="B410" s="86"/>
      <c r="C410" s="23"/>
      <c r="D410" s="23"/>
      <c r="E410" s="469"/>
      <c r="F410" s="469"/>
      <c r="G410" s="469"/>
      <c r="H410" s="469"/>
      <c r="I410" s="469"/>
      <c r="J410" s="469"/>
      <c r="K410" s="469"/>
      <c r="L410" s="469"/>
      <c r="M410" s="469"/>
      <c r="N410" s="469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23.25" customHeight="1">
      <c r="A411" s="86"/>
      <c r="B411" s="86"/>
      <c r="C411" s="23"/>
      <c r="D411" s="23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23.25" customHeight="1">
      <c r="A412" s="86"/>
      <c r="B412" s="86"/>
      <c r="C412" s="23"/>
      <c r="D412" s="23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23.25" customHeight="1">
      <c r="A413" s="86"/>
      <c r="B413" s="86"/>
      <c r="C413" s="23"/>
      <c r="D413" s="23"/>
      <c r="E413" s="469"/>
      <c r="F413" s="469"/>
      <c r="G413" s="469"/>
      <c r="H413" s="469"/>
      <c r="I413" s="469"/>
      <c r="J413" s="469"/>
      <c r="K413" s="469"/>
      <c r="L413" s="469"/>
      <c r="M413" s="469"/>
      <c r="N413" s="469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23.25" customHeight="1">
      <c r="A414" s="86"/>
      <c r="B414" s="86"/>
      <c r="C414" s="23"/>
      <c r="D414" s="23"/>
      <c r="E414" s="469"/>
      <c r="F414" s="469"/>
      <c r="G414" s="469"/>
      <c r="H414" s="469"/>
      <c r="I414" s="469"/>
      <c r="J414" s="469"/>
      <c r="K414" s="469"/>
      <c r="L414" s="469"/>
      <c r="M414" s="469"/>
      <c r="N414" s="469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23.25" customHeight="1">
      <c r="A415" s="86"/>
      <c r="B415" s="86"/>
      <c r="C415" s="23"/>
      <c r="D415" s="23"/>
      <c r="E415" s="469"/>
      <c r="F415" s="469"/>
      <c r="G415" s="469"/>
      <c r="H415" s="469"/>
      <c r="I415" s="469"/>
      <c r="J415" s="469"/>
      <c r="K415" s="469"/>
      <c r="L415" s="469"/>
      <c r="M415" s="469"/>
      <c r="N415" s="469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23.25" customHeight="1">
      <c r="A416" s="86"/>
      <c r="B416" s="86"/>
      <c r="C416" s="23"/>
      <c r="D416" s="23"/>
      <c r="E416" s="469"/>
      <c r="F416" s="469"/>
      <c r="G416" s="469"/>
      <c r="H416" s="469"/>
      <c r="I416" s="469"/>
      <c r="J416" s="469"/>
      <c r="K416" s="469"/>
      <c r="L416" s="469"/>
      <c r="M416" s="469"/>
      <c r="N416" s="469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23.25" customHeight="1">
      <c r="A417" s="86"/>
      <c r="B417" s="86"/>
      <c r="C417" s="23"/>
      <c r="D417" s="23"/>
      <c r="E417" s="469"/>
      <c r="F417" s="469"/>
      <c r="G417" s="469"/>
      <c r="H417" s="469"/>
      <c r="I417" s="469"/>
      <c r="J417" s="469"/>
      <c r="K417" s="469"/>
      <c r="L417" s="469"/>
      <c r="M417" s="469"/>
      <c r="N417" s="469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23.25" customHeight="1">
      <c r="A418" s="86"/>
      <c r="B418" s="86"/>
      <c r="C418" s="23"/>
      <c r="D418" s="23"/>
      <c r="E418" s="469"/>
      <c r="F418" s="469"/>
      <c r="G418" s="469"/>
      <c r="H418" s="469"/>
      <c r="I418" s="469"/>
      <c r="J418" s="469"/>
      <c r="K418" s="469"/>
      <c r="L418" s="469"/>
      <c r="M418" s="469"/>
      <c r="N418" s="469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23.25" customHeight="1">
      <c r="A419" s="86"/>
      <c r="B419" s="86"/>
      <c r="C419" s="23"/>
      <c r="D419" s="23"/>
      <c r="E419" s="469"/>
      <c r="F419" s="469"/>
      <c r="G419" s="469"/>
      <c r="H419" s="469"/>
      <c r="I419" s="469"/>
      <c r="J419" s="469"/>
      <c r="K419" s="469"/>
      <c r="L419" s="469"/>
      <c r="M419" s="469"/>
      <c r="N419" s="469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23.25" customHeight="1">
      <c r="A420" s="86"/>
      <c r="B420" s="86"/>
      <c r="C420" s="23"/>
      <c r="D420" s="23"/>
      <c r="E420" s="469"/>
      <c r="F420" s="469"/>
      <c r="G420" s="469"/>
      <c r="H420" s="469"/>
      <c r="I420" s="469"/>
      <c r="J420" s="469"/>
      <c r="K420" s="469"/>
      <c r="L420" s="469"/>
      <c r="M420" s="469"/>
      <c r="N420" s="469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23.25" customHeight="1">
      <c r="A421" s="86"/>
      <c r="B421" s="86"/>
      <c r="C421" s="23"/>
      <c r="D421" s="23"/>
      <c r="E421" s="469"/>
      <c r="F421" s="469"/>
      <c r="G421" s="469"/>
      <c r="H421" s="469"/>
      <c r="I421" s="469"/>
      <c r="J421" s="469"/>
      <c r="K421" s="469"/>
      <c r="L421" s="469"/>
      <c r="M421" s="469"/>
      <c r="N421" s="469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23.25" customHeight="1">
      <c r="A422" s="86"/>
      <c r="B422" s="86"/>
      <c r="C422" s="23"/>
      <c r="D422" s="23"/>
      <c r="E422" s="469"/>
      <c r="F422" s="469"/>
      <c r="G422" s="469"/>
      <c r="H422" s="469"/>
      <c r="I422" s="469"/>
      <c r="J422" s="469"/>
      <c r="K422" s="469"/>
      <c r="L422" s="469"/>
      <c r="M422" s="469"/>
      <c r="N422" s="469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23.25" customHeight="1">
      <c r="A423" s="86"/>
      <c r="B423" s="86"/>
      <c r="C423" s="23"/>
      <c r="D423" s="23"/>
      <c r="E423" s="469"/>
      <c r="F423" s="469"/>
      <c r="G423" s="469"/>
      <c r="H423" s="469"/>
      <c r="I423" s="469"/>
      <c r="J423" s="469"/>
      <c r="K423" s="469"/>
      <c r="L423" s="469"/>
      <c r="M423" s="469"/>
      <c r="N423" s="469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23.25" customHeight="1">
      <c r="A424" s="86"/>
      <c r="B424" s="86"/>
      <c r="C424" s="23"/>
      <c r="D424" s="23"/>
      <c r="E424" s="469"/>
      <c r="F424" s="469"/>
      <c r="G424" s="469"/>
      <c r="H424" s="469"/>
      <c r="I424" s="469"/>
      <c r="J424" s="469"/>
      <c r="K424" s="469"/>
      <c r="L424" s="469"/>
      <c r="M424" s="469"/>
      <c r="N424" s="469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23.25" customHeight="1">
      <c r="A425" s="86"/>
      <c r="B425" s="86"/>
      <c r="C425" s="23"/>
      <c r="D425" s="23"/>
      <c r="E425" s="469"/>
      <c r="F425" s="469"/>
      <c r="G425" s="469"/>
      <c r="H425" s="469"/>
      <c r="I425" s="469"/>
      <c r="J425" s="469"/>
      <c r="K425" s="469"/>
      <c r="L425" s="469"/>
      <c r="M425" s="469"/>
      <c r="N425" s="469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23.25" customHeight="1">
      <c r="A426" s="86"/>
      <c r="B426" s="86"/>
      <c r="C426" s="23"/>
      <c r="D426" s="23"/>
      <c r="E426" s="469"/>
      <c r="F426" s="469"/>
      <c r="G426" s="469"/>
      <c r="H426" s="469"/>
      <c r="I426" s="469"/>
      <c r="J426" s="469"/>
      <c r="K426" s="469"/>
      <c r="L426" s="469"/>
      <c r="M426" s="469"/>
      <c r="N426" s="469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23.25" customHeight="1">
      <c r="A427" s="86"/>
      <c r="B427" s="86"/>
      <c r="C427" s="23"/>
      <c r="D427" s="23"/>
      <c r="E427" s="469"/>
      <c r="F427" s="469"/>
      <c r="G427" s="469"/>
      <c r="H427" s="469"/>
      <c r="I427" s="469"/>
      <c r="J427" s="469"/>
      <c r="K427" s="469"/>
      <c r="L427" s="469"/>
      <c r="M427" s="469"/>
      <c r="N427" s="469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23.25" customHeight="1">
      <c r="A428" s="86"/>
      <c r="B428" s="86"/>
      <c r="C428" s="23"/>
      <c r="D428" s="23"/>
      <c r="E428" s="469"/>
      <c r="F428" s="469"/>
      <c r="G428" s="469"/>
      <c r="H428" s="469"/>
      <c r="I428" s="469"/>
      <c r="J428" s="469"/>
      <c r="K428" s="469"/>
      <c r="L428" s="469"/>
      <c r="M428" s="469"/>
      <c r="N428" s="469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23.25" customHeight="1">
      <c r="A429" s="86"/>
      <c r="B429" s="86"/>
      <c r="C429" s="23"/>
      <c r="D429" s="23"/>
      <c r="E429" s="469"/>
      <c r="F429" s="469"/>
      <c r="G429" s="469"/>
      <c r="H429" s="469"/>
      <c r="I429" s="469"/>
      <c r="J429" s="469"/>
      <c r="K429" s="469"/>
      <c r="L429" s="469"/>
      <c r="M429" s="469"/>
      <c r="N429" s="469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23.25" customHeight="1">
      <c r="A430" s="86"/>
      <c r="B430" s="86"/>
      <c r="C430" s="23"/>
      <c r="D430" s="23"/>
      <c r="E430" s="469"/>
      <c r="F430" s="469"/>
      <c r="G430" s="469"/>
      <c r="H430" s="469"/>
      <c r="I430" s="469"/>
      <c r="J430" s="469"/>
      <c r="K430" s="469"/>
      <c r="L430" s="469"/>
      <c r="M430" s="469"/>
      <c r="N430" s="469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23.25" customHeight="1">
      <c r="A431" s="86"/>
      <c r="B431" s="86"/>
      <c r="C431" s="23"/>
      <c r="D431" s="23"/>
      <c r="E431" s="469"/>
      <c r="F431" s="469"/>
      <c r="G431" s="469"/>
      <c r="H431" s="469"/>
      <c r="I431" s="469"/>
      <c r="J431" s="469"/>
      <c r="K431" s="469"/>
      <c r="L431" s="469"/>
      <c r="M431" s="469"/>
      <c r="N431" s="469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23.25" customHeight="1">
      <c r="A432" s="86"/>
      <c r="B432" s="86"/>
      <c r="C432" s="23"/>
      <c r="D432" s="23"/>
      <c r="E432" s="469"/>
      <c r="F432" s="469"/>
      <c r="G432" s="469"/>
      <c r="H432" s="469"/>
      <c r="I432" s="469"/>
      <c r="J432" s="469"/>
      <c r="K432" s="469"/>
      <c r="L432" s="469"/>
      <c r="M432" s="469"/>
      <c r="N432" s="469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23.25" customHeight="1">
      <c r="A433" s="86"/>
      <c r="B433" s="86"/>
      <c r="C433" s="23"/>
      <c r="D433" s="23"/>
      <c r="E433" s="469"/>
      <c r="F433" s="469"/>
      <c r="G433" s="469"/>
      <c r="H433" s="469"/>
      <c r="I433" s="469"/>
      <c r="J433" s="469"/>
      <c r="K433" s="469"/>
      <c r="L433" s="469"/>
      <c r="M433" s="469"/>
      <c r="N433" s="469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23.25" customHeight="1">
      <c r="A434" s="86"/>
      <c r="B434" s="86"/>
      <c r="C434" s="23"/>
      <c r="D434" s="23"/>
      <c r="E434" s="469"/>
      <c r="F434" s="469"/>
      <c r="G434" s="469"/>
      <c r="H434" s="469"/>
      <c r="I434" s="469"/>
      <c r="J434" s="469"/>
      <c r="K434" s="469"/>
      <c r="L434" s="469"/>
      <c r="M434" s="469"/>
      <c r="N434" s="469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23.25" customHeight="1">
      <c r="A435" s="86"/>
      <c r="B435" s="86"/>
      <c r="C435" s="23"/>
      <c r="D435" s="23"/>
      <c r="E435" s="469"/>
      <c r="F435" s="469"/>
      <c r="G435" s="469"/>
      <c r="H435" s="469"/>
      <c r="I435" s="469"/>
      <c r="J435" s="469"/>
      <c r="K435" s="469"/>
      <c r="L435" s="469"/>
      <c r="M435" s="469"/>
      <c r="N435" s="469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23.25" customHeight="1">
      <c r="A436" s="86"/>
      <c r="B436" s="86"/>
      <c r="C436" s="23"/>
      <c r="D436" s="23"/>
      <c r="E436" s="469"/>
      <c r="F436" s="469"/>
      <c r="G436" s="469"/>
      <c r="H436" s="469"/>
      <c r="I436" s="469"/>
      <c r="J436" s="469"/>
      <c r="K436" s="469"/>
      <c r="L436" s="469"/>
      <c r="M436" s="469"/>
      <c r="N436" s="469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23.25" customHeight="1">
      <c r="A437" s="86"/>
      <c r="B437" s="86"/>
      <c r="C437" s="23"/>
      <c r="D437" s="23"/>
      <c r="E437" s="469"/>
      <c r="F437" s="469"/>
      <c r="G437" s="469"/>
      <c r="H437" s="469"/>
      <c r="I437" s="469"/>
      <c r="J437" s="469"/>
      <c r="K437" s="469"/>
      <c r="L437" s="469"/>
      <c r="M437" s="469"/>
      <c r="N437" s="469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23.25" customHeight="1">
      <c r="A438" s="86"/>
      <c r="B438" s="86"/>
      <c r="C438" s="23"/>
      <c r="D438" s="23"/>
      <c r="E438" s="469"/>
      <c r="F438" s="469"/>
      <c r="G438" s="469"/>
      <c r="H438" s="469"/>
      <c r="I438" s="469"/>
      <c r="J438" s="469"/>
      <c r="K438" s="469"/>
      <c r="L438" s="469"/>
      <c r="M438" s="469"/>
      <c r="N438" s="469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23.25" customHeight="1">
      <c r="A439" s="86"/>
      <c r="B439" s="86"/>
      <c r="C439" s="23"/>
      <c r="D439" s="23"/>
      <c r="E439" s="469"/>
      <c r="F439" s="469"/>
      <c r="G439" s="469"/>
      <c r="H439" s="469"/>
      <c r="I439" s="469"/>
      <c r="J439" s="469"/>
      <c r="K439" s="469"/>
      <c r="L439" s="469"/>
      <c r="M439" s="469"/>
      <c r="N439" s="469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23.25" customHeight="1">
      <c r="A440" s="86"/>
      <c r="B440" s="86"/>
      <c r="C440" s="23"/>
      <c r="D440" s="23"/>
      <c r="E440" s="469"/>
      <c r="F440" s="469"/>
      <c r="G440" s="469"/>
      <c r="H440" s="469"/>
      <c r="I440" s="469"/>
      <c r="J440" s="469"/>
      <c r="K440" s="469"/>
      <c r="L440" s="469"/>
      <c r="M440" s="469"/>
      <c r="N440" s="469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23.25" customHeight="1">
      <c r="A441" s="86"/>
      <c r="B441" s="86"/>
      <c r="C441" s="23"/>
      <c r="D441" s="23"/>
      <c r="E441" s="469"/>
      <c r="F441" s="469"/>
      <c r="G441" s="469"/>
      <c r="H441" s="469"/>
      <c r="I441" s="469"/>
      <c r="J441" s="469"/>
      <c r="K441" s="469"/>
      <c r="L441" s="469"/>
      <c r="M441" s="469"/>
      <c r="N441" s="469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23.25" customHeight="1">
      <c r="A442" s="86"/>
      <c r="B442" s="86"/>
      <c r="C442" s="23"/>
      <c r="D442" s="23"/>
      <c r="E442" s="469"/>
      <c r="F442" s="469"/>
      <c r="G442" s="469"/>
      <c r="H442" s="469"/>
      <c r="I442" s="469"/>
      <c r="J442" s="469"/>
      <c r="K442" s="469"/>
      <c r="L442" s="469"/>
      <c r="M442" s="469"/>
      <c r="N442" s="469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23.25" customHeight="1">
      <c r="A443" s="86"/>
      <c r="B443" s="86"/>
      <c r="C443" s="23"/>
      <c r="D443" s="23"/>
      <c r="E443" s="469"/>
      <c r="F443" s="469"/>
      <c r="G443" s="469"/>
      <c r="H443" s="469"/>
      <c r="I443" s="469"/>
      <c r="J443" s="469"/>
      <c r="K443" s="469"/>
      <c r="L443" s="469"/>
      <c r="M443" s="469"/>
      <c r="N443" s="469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23.25" customHeight="1">
      <c r="A444" s="86"/>
      <c r="B444" s="86"/>
      <c r="C444" s="23"/>
      <c r="D444" s="23"/>
      <c r="E444" s="469"/>
      <c r="F444" s="469"/>
      <c r="G444" s="469"/>
      <c r="H444" s="469"/>
      <c r="I444" s="469"/>
      <c r="J444" s="469"/>
      <c r="K444" s="469"/>
      <c r="L444" s="469"/>
      <c r="M444" s="469"/>
      <c r="N444" s="469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23.25" customHeight="1">
      <c r="A445" s="86"/>
      <c r="B445" s="86"/>
      <c r="C445" s="23"/>
      <c r="D445" s="23"/>
      <c r="E445" s="469"/>
      <c r="F445" s="469"/>
      <c r="G445" s="469"/>
      <c r="H445" s="469"/>
      <c r="I445" s="469"/>
      <c r="J445" s="469"/>
      <c r="K445" s="469"/>
      <c r="L445" s="469"/>
      <c r="M445" s="469"/>
      <c r="N445" s="469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23.25" customHeight="1">
      <c r="A446" s="86"/>
      <c r="B446" s="86"/>
      <c r="C446" s="23"/>
      <c r="D446" s="23"/>
      <c r="E446" s="469"/>
      <c r="F446" s="469"/>
      <c r="G446" s="469"/>
      <c r="H446" s="469"/>
      <c r="I446" s="469"/>
      <c r="J446" s="469"/>
      <c r="K446" s="469"/>
      <c r="L446" s="469"/>
      <c r="M446" s="469"/>
      <c r="N446" s="469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23.25" customHeight="1">
      <c r="A447" s="86"/>
      <c r="B447" s="86"/>
      <c r="C447" s="23"/>
      <c r="D447" s="23"/>
      <c r="E447" s="469"/>
      <c r="F447" s="469"/>
      <c r="G447" s="469"/>
      <c r="H447" s="469"/>
      <c r="I447" s="469"/>
      <c r="J447" s="469"/>
      <c r="K447" s="469"/>
      <c r="L447" s="469"/>
      <c r="M447" s="469"/>
      <c r="N447" s="469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23.25" customHeight="1">
      <c r="A448" s="86"/>
      <c r="B448" s="86"/>
      <c r="C448" s="23"/>
      <c r="D448" s="23"/>
      <c r="E448" s="469"/>
      <c r="F448" s="469"/>
      <c r="G448" s="469"/>
      <c r="H448" s="469"/>
      <c r="I448" s="469"/>
      <c r="J448" s="469"/>
      <c r="K448" s="469"/>
      <c r="L448" s="469"/>
      <c r="M448" s="469"/>
      <c r="N448" s="469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23.25" customHeight="1">
      <c r="A449" s="86"/>
      <c r="B449" s="86"/>
      <c r="C449" s="23"/>
      <c r="D449" s="23"/>
      <c r="E449" s="469"/>
      <c r="F449" s="469"/>
      <c r="G449" s="469"/>
      <c r="H449" s="469"/>
      <c r="I449" s="469"/>
      <c r="J449" s="469"/>
      <c r="K449" s="469"/>
      <c r="L449" s="469"/>
      <c r="M449" s="469"/>
      <c r="N449" s="469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23.25" customHeight="1">
      <c r="A450" s="86"/>
      <c r="B450" s="86"/>
      <c r="C450" s="23"/>
      <c r="D450" s="23"/>
      <c r="E450" s="469"/>
      <c r="F450" s="469"/>
      <c r="G450" s="469"/>
      <c r="H450" s="469"/>
      <c r="I450" s="469"/>
      <c r="J450" s="469"/>
      <c r="K450" s="469"/>
      <c r="L450" s="469"/>
      <c r="M450" s="469"/>
      <c r="N450" s="469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23.25" customHeight="1">
      <c r="A451" s="86"/>
      <c r="B451" s="86"/>
      <c r="C451" s="23"/>
      <c r="D451" s="23"/>
      <c r="E451" s="469"/>
      <c r="F451" s="469"/>
      <c r="G451" s="469"/>
      <c r="H451" s="469"/>
      <c r="I451" s="469"/>
      <c r="J451" s="469"/>
      <c r="K451" s="469"/>
      <c r="L451" s="469"/>
      <c r="M451" s="469"/>
      <c r="N451" s="469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23.25" customHeight="1">
      <c r="A452" s="86"/>
      <c r="B452" s="86"/>
      <c r="C452" s="23"/>
      <c r="D452" s="23"/>
      <c r="E452" s="469"/>
      <c r="F452" s="469"/>
      <c r="G452" s="469"/>
      <c r="H452" s="469"/>
      <c r="I452" s="469"/>
      <c r="J452" s="469"/>
      <c r="K452" s="469"/>
      <c r="L452" s="469"/>
      <c r="M452" s="469"/>
      <c r="N452" s="469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23.25" customHeight="1">
      <c r="A453" s="86"/>
      <c r="B453" s="86"/>
      <c r="C453" s="23"/>
      <c r="D453" s="23"/>
      <c r="E453" s="469"/>
      <c r="F453" s="469"/>
      <c r="G453" s="469"/>
      <c r="H453" s="469"/>
      <c r="I453" s="469"/>
      <c r="J453" s="469"/>
      <c r="K453" s="469"/>
      <c r="L453" s="469"/>
      <c r="M453" s="469"/>
      <c r="N453" s="469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23.25" customHeight="1">
      <c r="A454" s="86"/>
      <c r="B454" s="86"/>
      <c r="C454" s="23"/>
      <c r="D454" s="23"/>
      <c r="E454" s="469"/>
      <c r="F454" s="469"/>
      <c r="G454" s="469"/>
      <c r="H454" s="469"/>
      <c r="I454" s="469"/>
      <c r="J454" s="469"/>
      <c r="K454" s="469"/>
      <c r="L454" s="469"/>
      <c r="M454" s="469"/>
      <c r="N454" s="469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23.25" customHeight="1">
      <c r="A455" s="86"/>
      <c r="B455" s="86"/>
      <c r="C455" s="23"/>
      <c r="D455" s="23"/>
      <c r="E455" s="469"/>
      <c r="F455" s="469"/>
      <c r="G455" s="469"/>
      <c r="H455" s="469"/>
      <c r="I455" s="469"/>
      <c r="J455" s="469"/>
      <c r="K455" s="469"/>
      <c r="L455" s="469"/>
      <c r="M455" s="469"/>
      <c r="N455" s="469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23.25" customHeight="1">
      <c r="A456" s="86"/>
      <c r="B456" s="86"/>
      <c r="C456" s="23"/>
      <c r="D456" s="23"/>
      <c r="E456" s="469"/>
      <c r="F456" s="469"/>
      <c r="G456" s="469"/>
      <c r="H456" s="469"/>
      <c r="I456" s="469"/>
      <c r="J456" s="469"/>
      <c r="K456" s="469"/>
      <c r="L456" s="469"/>
      <c r="M456" s="469"/>
      <c r="N456" s="469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23.25" customHeight="1">
      <c r="A457" s="86"/>
      <c r="B457" s="86"/>
      <c r="C457" s="23"/>
      <c r="D457" s="23"/>
      <c r="E457" s="469"/>
      <c r="F457" s="469"/>
      <c r="G457" s="469"/>
      <c r="H457" s="469"/>
      <c r="I457" s="469"/>
      <c r="J457" s="469"/>
      <c r="K457" s="469"/>
      <c r="L457" s="469"/>
      <c r="M457" s="469"/>
      <c r="N457" s="469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23.25" customHeight="1">
      <c r="A458" s="86"/>
      <c r="B458" s="86"/>
      <c r="C458" s="23"/>
      <c r="D458" s="23"/>
      <c r="E458" s="469"/>
      <c r="F458" s="469"/>
      <c r="G458" s="469"/>
      <c r="H458" s="469"/>
      <c r="I458" s="469"/>
      <c r="J458" s="469"/>
      <c r="K458" s="469"/>
      <c r="L458" s="469"/>
      <c r="M458" s="469"/>
      <c r="N458" s="469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23.25" customHeight="1">
      <c r="A459" s="86"/>
      <c r="B459" s="86"/>
      <c r="C459" s="23"/>
      <c r="D459" s="23"/>
      <c r="E459" s="469"/>
      <c r="F459" s="469"/>
      <c r="G459" s="469"/>
      <c r="H459" s="469"/>
      <c r="I459" s="469"/>
      <c r="J459" s="469"/>
      <c r="K459" s="469"/>
      <c r="L459" s="469"/>
      <c r="M459" s="469"/>
      <c r="N459" s="469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23.25" customHeight="1">
      <c r="A460" s="86"/>
      <c r="B460" s="86"/>
      <c r="C460" s="23"/>
      <c r="D460" s="23"/>
      <c r="E460" s="469"/>
      <c r="F460" s="469"/>
      <c r="G460" s="469"/>
      <c r="H460" s="469"/>
      <c r="I460" s="469"/>
      <c r="J460" s="469"/>
      <c r="K460" s="469"/>
      <c r="L460" s="469"/>
      <c r="M460" s="469"/>
      <c r="N460" s="469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23.25" customHeight="1">
      <c r="A461" s="86"/>
      <c r="B461" s="86"/>
      <c r="C461" s="23"/>
      <c r="D461" s="23"/>
      <c r="E461" s="469"/>
      <c r="F461" s="469"/>
      <c r="G461" s="469"/>
      <c r="H461" s="469"/>
      <c r="I461" s="469"/>
      <c r="J461" s="469"/>
      <c r="K461" s="469"/>
      <c r="L461" s="469"/>
      <c r="M461" s="469"/>
      <c r="N461" s="469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23.25" customHeight="1">
      <c r="A462" s="86"/>
      <c r="B462" s="86"/>
      <c r="C462" s="23"/>
      <c r="D462" s="23"/>
      <c r="E462" s="469"/>
      <c r="F462" s="469"/>
      <c r="G462" s="469"/>
      <c r="H462" s="469"/>
      <c r="I462" s="469"/>
      <c r="J462" s="469"/>
      <c r="K462" s="469"/>
      <c r="L462" s="469"/>
      <c r="M462" s="469"/>
      <c r="N462" s="469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23.25" customHeight="1">
      <c r="A463" s="86"/>
      <c r="B463" s="86"/>
      <c r="C463" s="23"/>
      <c r="D463" s="23"/>
      <c r="E463" s="469"/>
      <c r="F463" s="469"/>
      <c r="G463" s="469"/>
      <c r="H463" s="469"/>
      <c r="I463" s="469"/>
      <c r="J463" s="469"/>
      <c r="K463" s="469"/>
      <c r="L463" s="469"/>
      <c r="M463" s="469"/>
      <c r="N463" s="469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23.25" customHeight="1">
      <c r="A464" s="86"/>
      <c r="B464" s="86"/>
      <c r="C464" s="23"/>
      <c r="D464" s="23"/>
      <c r="E464" s="469"/>
      <c r="F464" s="469"/>
      <c r="G464" s="469"/>
      <c r="H464" s="469"/>
      <c r="I464" s="469"/>
      <c r="J464" s="469"/>
      <c r="K464" s="469"/>
      <c r="L464" s="469"/>
      <c r="M464" s="469"/>
      <c r="N464" s="469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23.25" customHeight="1">
      <c r="A465" s="86"/>
      <c r="B465" s="86"/>
      <c r="C465" s="23"/>
      <c r="D465" s="23"/>
      <c r="E465" s="469"/>
      <c r="F465" s="469"/>
      <c r="G465" s="469"/>
      <c r="H465" s="469"/>
      <c r="I465" s="469"/>
      <c r="J465" s="469"/>
      <c r="K465" s="469"/>
      <c r="L465" s="469"/>
      <c r="M465" s="469"/>
      <c r="N465" s="469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23.25" customHeight="1">
      <c r="A466" s="86"/>
      <c r="B466" s="86"/>
      <c r="C466" s="23"/>
      <c r="D466" s="23"/>
      <c r="E466" s="469"/>
      <c r="F466" s="469"/>
      <c r="G466" s="469"/>
      <c r="H466" s="469"/>
      <c r="I466" s="469"/>
      <c r="J466" s="469"/>
      <c r="K466" s="469"/>
      <c r="L466" s="469"/>
      <c r="M466" s="469"/>
      <c r="N466" s="469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23.25" customHeight="1">
      <c r="A467" s="86"/>
      <c r="B467" s="86"/>
      <c r="C467" s="23"/>
      <c r="D467" s="23"/>
      <c r="E467" s="469"/>
      <c r="F467" s="469"/>
      <c r="G467" s="469"/>
      <c r="H467" s="469"/>
      <c r="I467" s="469"/>
      <c r="J467" s="469"/>
      <c r="K467" s="469"/>
      <c r="L467" s="469"/>
      <c r="M467" s="469"/>
      <c r="N467" s="469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23.25" customHeight="1">
      <c r="A468" s="86"/>
      <c r="B468" s="86"/>
      <c r="C468" s="23"/>
      <c r="D468" s="23"/>
      <c r="E468" s="469"/>
      <c r="F468" s="469"/>
      <c r="G468" s="469"/>
      <c r="H468" s="469"/>
      <c r="I468" s="469"/>
      <c r="J468" s="469"/>
      <c r="K468" s="469"/>
      <c r="L468" s="469"/>
      <c r="M468" s="469"/>
      <c r="N468" s="469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23.25" customHeight="1">
      <c r="A469" s="86"/>
      <c r="B469" s="86"/>
      <c r="C469" s="23"/>
      <c r="D469" s="23"/>
      <c r="E469" s="469"/>
      <c r="F469" s="469"/>
      <c r="G469" s="469"/>
      <c r="H469" s="469"/>
      <c r="I469" s="469"/>
      <c r="J469" s="469"/>
      <c r="K469" s="469"/>
      <c r="L469" s="469"/>
      <c r="M469" s="469"/>
      <c r="N469" s="469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23.25" customHeight="1">
      <c r="A470" s="86"/>
      <c r="B470" s="86"/>
      <c r="C470" s="23"/>
      <c r="D470" s="23"/>
      <c r="E470" s="469"/>
      <c r="F470" s="469"/>
      <c r="G470" s="469"/>
      <c r="H470" s="469"/>
      <c r="I470" s="469"/>
      <c r="J470" s="469"/>
      <c r="K470" s="469"/>
      <c r="L470" s="469"/>
      <c r="M470" s="469"/>
      <c r="N470" s="469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23.25" customHeight="1">
      <c r="A471" s="86"/>
      <c r="B471" s="86"/>
      <c r="C471" s="23"/>
      <c r="D471" s="23"/>
      <c r="E471" s="469"/>
      <c r="F471" s="469"/>
      <c r="G471" s="469"/>
      <c r="H471" s="469"/>
      <c r="I471" s="469"/>
      <c r="J471" s="469"/>
      <c r="K471" s="469"/>
      <c r="L471" s="469"/>
      <c r="M471" s="469"/>
      <c r="N471" s="469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23.25" customHeight="1">
      <c r="A472" s="86"/>
      <c r="B472" s="86"/>
      <c r="C472" s="23"/>
      <c r="D472" s="23"/>
      <c r="E472" s="469"/>
      <c r="F472" s="469"/>
      <c r="G472" s="469"/>
      <c r="H472" s="469"/>
      <c r="I472" s="469"/>
      <c r="J472" s="469"/>
      <c r="K472" s="469"/>
      <c r="L472" s="469"/>
      <c r="M472" s="469"/>
      <c r="N472" s="469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23.25" customHeight="1">
      <c r="A473" s="86"/>
      <c r="B473" s="86"/>
      <c r="C473" s="23"/>
      <c r="D473" s="23"/>
      <c r="E473" s="469"/>
      <c r="F473" s="469"/>
      <c r="G473" s="469"/>
      <c r="H473" s="469"/>
      <c r="I473" s="469"/>
      <c r="J473" s="469"/>
      <c r="K473" s="469"/>
      <c r="L473" s="469"/>
      <c r="M473" s="469"/>
      <c r="N473" s="469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23.25" customHeight="1">
      <c r="A474" s="86"/>
      <c r="B474" s="86"/>
      <c r="C474" s="23"/>
      <c r="D474" s="23"/>
      <c r="E474" s="469"/>
      <c r="F474" s="469"/>
      <c r="G474" s="469"/>
      <c r="H474" s="469"/>
      <c r="I474" s="469"/>
      <c r="J474" s="469"/>
      <c r="K474" s="469"/>
      <c r="L474" s="469"/>
      <c r="M474" s="469"/>
      <c r="N474" s="469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23.25" customHeight="1">
      <c r="A475" s="86"/>
      <c r="B475" s="86"/>
      <c r="C475" s="23"/>
      <c r="D475" s="23"/>
      <c r="E475" s="469"/>
      <c r="F475" s="469"/>
      <c r="G475" s="469"/>
      <c r="H475" s="469"/>
      <c r="I475" s="469"/>
      <c r="J475" s="469"/>
      <c r="K475" s="469"/>
      <c r="L475" s="469"/>
      <c r="M475" s="469"/>
      <c r="N475" s="469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23.25" customHeight="1">
      <c r="A476" s="86"/>
      <c r="B476" s="86"/>
      <c r="C476" s="23"/>
      <c r="D476" s="23"/>
      <c r="E476" s="469"/>
      <c r="F476" s="469"/>
      <c r="G476" s="469"/>
      <c r="H476" s="469"/>
      <c r="I476" s="469"/>
      <c r="J476" s="469"/>
      <c r="K476" s="469"/>
      <c r="L476" s="469"/>
      <c r="M476" s="469"/>
      <c r="N476" s="469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23.25" customHeight="1">
      <c r="A477" s="86"/>
      <c r="B477" s="86"/>
      <c r="C477" s="23"/>
      <c r="D477" s="23"/>
      <c r="E477" s="469"/>
      <c r="F477" s="469"/>
      <c r="G477" s="469"/>
      <c r="H477" s="469"/>
      <c r="I477" s="469"/>
      <c r="J477" s="469"/>
      <c r="K477" s="469"/>
      <c r="L477" s="469"/>
      <c r="M477" s="469"/>
      <c r="N477" s="469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23.25" customHeight="1">
      <c r="A478" s="86"/>
      <c r="B478" s="86"/>
      <c r="C478" s="23"/>
      <c r="D478" s="23"/>
      <c r="E478" s="469"/>
      <c r="F478" s="469"/>
      <c r="G478" s="469"/>
      <c r="H478" s="469"/>
      <c r="I478" s="469"/>
      <c r="J478" s="469"/>
      <c r="K478" s="469"/>
      <c r="L478" s="469"/>
      <c r="M478" s="469"/>
      <c r="N478" s="469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23.25" customHeight="1">
      <c r="A479" s="86"/>
      <c r="B479" s="86"/>
      <c r="C479" s="23"/>
      <c r="D479" s="23"/>
      <c r="E479" s="469"/>
      <c r="F479" s="469"/>
      <c r="G479" s="469"/>
      <c r="H479" s="469"/>
      <c r="I479" s="469"/>
      <c r="J479" s="469"/>
      <c r="K479" s="469"/>
      <c r="L479" s="469"/>
      <c r="M479" s="469"/>
      <c r="N479" s="469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23.25" customHeight="1">
      <c r="A480" s="86"/>
      <c r="B480" s="86"/>
      <c r="C480" s="23"/>
      <c r="D480" s="23"/>
      <c r="E480" s="469"/>
      <c r="F480" s="469"/>
      <c r="G480" s="469"/>
      <c r="H480" s="469"/>
      <c r="I480" s="469"/>
      <c r="J480" s="469"/>
      <c r="K480" s="469"/>
      <c r="L480" s="469"/>
      <c r="M480" s="469"/>
      <c r="N480" s="469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23.25" customHeight="1">
      <c r="A481" s="86"/>
      <c r="B481" s="86"/>
      <c r="C481" s="23"/>
      <c r="D481" s="23"/>
      <c r="E481" s="469"/>
      <c r="F481" s="469"/>
      <c r="G481" s="469"/>
      <c r="H481" s="469"/>
      <c r="I481" s="469"/>
      <c r="J481" s="469"/>
      <c r="K481" s="469"/>
      <c r="L481" s="469"/>
      <c r="M481" s="469"/>
      <c r="N481" s="469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23.25" customHeight="1">
      <c r="A482" s="86"/>
      <c r="B482" s="86"/>
      <c r="C482" s="23"/>
      <c r="D482" s="23"/>
      <c r="E482" s="469"/>
      <c r="F482" s="469"/>
      <c r="G482" s="469"/>
      <c r="H482" s="469"/>
      <c r="I482" s="469"/>
      <c r="J482" s="469"/>
      <c r="K482" s="469"/>
      <c r="L482" s="469"/>
      <c r="M482" s="469"/>
      <c r="N482" s="469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23.25" customHeight="1">
      <c r="A483" s="86"/>
      <c r="B483" s="86"/>
      <c r="C483" s="23"/>
      <c r="D483" s="23"/>
      <c r="E483" s="469"/>
      <c r="F483" s="469"/>
      <c r="G483" s="469"/>
      <c r="H483" s="469"/>
      <c r="I483" s="469"/>
      <c r="J483" s="469"/>
      <c r="K483" s="469"/>
      <c r="L483" s="469"/>
      <c r="M483" s="469"/>
      <c r="N483" s="469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23.25" customHeight="1">
      <c r="A484" s="86"/>
      <c r="B484" s="86"/>
      <c r="C484" s="23"/>
      <c r="D484" s="23"/>
      <c r="E484" s="469"/>
      <c r="F484" s="469"/>
      <c r="G484" s="469"/>
      <c r="H484" s="469"/>
      <c r="I484" s="469"/>
      <c r="J484" s="469"/>
      <c r="K484" s="469"/>
      <c r="L484" s="469"/>
      <c r="M484" s="469"/>
      <c r="N484" s="469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23.25" customHeight="1">
      <c r="A485" s="86"/>
      <c r="B485" s="86"/>
      <c r="C485" s="23"/>
      <c r="D485" s="23"/>
      <c r="E485" s="469"/>
      <c r="F485" s="469"/>
      <c r="G485" s="469"/>
      <c r="H485" s="469"/>
      <c r="I485" s="469"/>
      <c r="J485" s="469"/>
      <c r="K485" s="469"/>
      <c r="L485" s="469"/>
      <c r="M485" s="469"/>
      <c r="N485" s="469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23.25" customHeight="1">
      <c r="A486" s="86"/>
      <c r="B486" s="86"/>
      <c r="C486" s="23"/>
      <c r="D486" s="23"/>
      <c r="E486" s="469"/>
      <c r="F486" s="469"/>
      <c r="G486" s="469"/>
      <c r="H486" s="469"/>
      <c r="I486" s="469"/>
      <c r="J486" s="469"/>
      <c r="K486" s="469"/>
      <c r="L486" s="469"/>
      <c r="M486" s="469"/>
      <c r="N486" s="469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23.25" customHeight="1">
      <c r="A487" s="86"/>
      <c r="B487" s="86"/>
      <c r="C487" s="23"/>
      <c r="D487" s="23"/>
      <c r="E487" s="469"/>
      <c r="F487" s="469"/>
      <c r="G487" s="469"/>
      <c r="H487" s="469"/>
      <c r="I487" s="469"/>
      <c r="J487" s="469"/>
      <c r="K487" s="469"/>
      <c r="L487" s="469"/>
      <c r="M487" s="469"/>
      <c r="N487" s="469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23.25" customHeight="1">
      <c r="A488" s="86"/>
      <c r="B488" s="86"/>
      <c r="C488" s="23"/>
      <c r="D488" s="23"/>
      <c r="E488" s="469"/>
      <c r="F488" s="469"/>
      <c r="G488" s="469"/>
      <c r="H488" s="469"/>
      <c r="I488" s="469"/>
      <c r="J488" s="469"/>
      <c r="K488" s="469"/>
      <c r="L488" s="469"/>
      <c r="M488" s="469"/>
      <c r="N488" s="469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23.25" customHeight="1">
      <c r="A489" s="86"/>
      <c r="B489" s="86"/>
      <c r="C489" s="23"/>
      <c r="D489" s="23"/>
      <c r="E489" s="469"/>
      <c r="F489" s="469"/>
      <c r="G489" s="469"/>
      <c r="H489" s="469"/>
      <c r="I489" s="469"/>
      <c r="J489" s="469"/>
      <c r="K489" s="469"/>
      <c r="L489" s="469"/>
      <c r="M489" s="469"/>
      <c r="N489" s="469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23.25" customHeight="1">
      <c r="A490" s="86"/>
      <c r="B490" s="86"/>
      <c r="C490" s="23"/>
      <c r="D490" s="23"/>
      <c r="E490" s="469"/>
      <c r="F490" s="469"/>
      <c r="G490" s="469"/>
      <c r="H490" s="469"/>
      <c r="I490" s="469"/>
      <c r="J490" s="469"/>
      <c r="K490" s="469"/>
      <c r="L490" s="469"/>
      <c r="M490" s="469"/>
      <c r="N490" s="469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23.25" customHeight="1">
      <c r="A491" s="86"/>
      <c r="B491" s="86"/>
      <c r="C491" s="23"/>
      <c r="D491" s="23"/>
      <c r="E491" s="469"/>
      <c r="F491" s="469"/>
      <c r="G491" s="469"/>
      <c r="H491" s="469"/>
      <c r="I491" s="469"/>
      <c r="J491" s="469"/>
      <c r="K491" s="469"/>
      <c r="L491" s="469"/>
      <c r="M491" s="469"/>
      <c r="N491" s="469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23.25" customHeight="1">
      <c r="A492" s="86"/>
      <c r="B492" s="86"/>
      <c r="C492" s="23"/>
      <c r="D492" s="23"/>
      <c r="E492" s="469"/>
      <c r="F492" s="469"/>
      <c r="G492" s="469"/>
      <c r="H492" s="469"/>
      <c r="I492" s="469"/>
      <c r="J492" s="469"/>
      <c r="K492" s="469"/>
      <c r="L492" s="469"/>
      <c r="M492" s="469"/>
      <c r="N492" s="469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23.25" customHeight="1">
      <c r="A493" s="86"/>
      <c r="B493" s="86"/>
      <c r="C493" s="23"/>
      <c r="D493" s="23"/>
      <c r="E493" s="469"/>
      <c r="F493" s="469"/>
      <c r="G493" s="469"/>
      <c r="H493" s="469"/>
      <c r="I493" s="469"/>
      <c r="J493" s="469"/>
      <c r="K493" s="469"/>
      <c r="L493" s="469"/>
      <c r="M493" s="469"/>
      <c r="N493" s="469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23.25" customHeight="1">
      <c r="A494" s="86"/>
      <c r="B494" s="86"/>
      <c r="C494" s="23"/>
      <c r="D494" s="23"/>
      <c r="E494" s="469"/>
      <c r="F494" s="469"/>
      <c r="G494" s="469"/>
      <c r="H494" s="469"/>
      <c r="I494" s="469"/>
      <c r="J494" s="469"/>
      <c r="K494" s="469"/>
      <c r="L494" s="469"/>
      <c r="M494" s="469"/>
      <c r="N494" s="469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23.25" customHeight="1">
      <c r="A495" s="86"/>
      <c r="B495" s="86"/>
      <c r="C495" s="23"/>
      <c r="D495" s="23"/>
      <c r="E495" s="469"/>
      <c r="F495" s="469"/>
      <c r="G495" s="469"/>
      <c r="H495" s="469"/>
      <c r="I495" s="469"/>
      <c r="J495" s="469"/>
      <c r="K495" s="469"/>
      <c r="L495" s="469"/>
      <c r="M495" s="469"/>
      <c r="N495" s="469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23.25" customHeight="1">
      <c r="A496" s="86"/>
      <c r="B496" s="86"/>
      <c r="C496" s="23"/>
      <c r="D496" s="23"/>
      <c r="E496" s="469"/>
      <c r="F496" s="469"/>
      <c r="G496" s="469"/>
      <c r="H496" s="469"/>
      <c r="I496" s="469"/>
      <c r="J496" s="469"/>
      <c r="K496" s="469"/>
      <c r="L496" s="469"/>
      <c r="M496" s="469"/>
      <c r="N496" s="469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23.25" customHeight="1">
      <c r="A497" s="86"/>
      <c r="B497" s="86"/>
      <c r="C497" s="23"/>
      <c r="D497" s="23"/>
      <c r="E497" s="469"/>
      <c r="F497" s="469"/>
      <c r="G497" s="469"/>
      <c r="H497" s="469"/>
      <c r="I497" s="469"/>
      <c r="J497" s="469"/>
      <c r="K497" s="469"/>
      <c r="L497" s="469"/>
      <c r="M497" s="469"/>
      <c r="N497" s="469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23.25" customHeight="1">
      <c r="A498" s="86"/>
      <c r="B498" s="86"/>
      <c r="C498" s="23"/>
      <c r="D498" s="23"/>
      <c r="E498" s="469"/>
      <c r="F498" s="469"/>
      <c r="G498" s="469"/>
      <c r="H498" s="469"/>
      <c r="I498" s="469"/>
      <c r="J498" s="469"/>
      <c r="K498" s="469"/>
      <c r="L498" s="469"/>
      <c r="M498" s="469"/>
      <c r="N498" s="469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23.25" customHeight="1">
      <c r="A499" s="86"/>
      <c r="B499" s="86"/>
      <c r="C499" s="23"/>
      <c r="D499" s="23"/>
      <c r="E499" s="469"/>
      <c r="F499" s="469"/>
      <c r="G499" s="469"/>
      <c r="H499" s="469"/>
      <c r="I499" s="469"/>
      <c r="J499" s="469"/>
      <c r="K499" s="469"/>
      <c r="L499" s="469"/>
      <c r="M499" s="469"/>
      <c r="N499" s="469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23.25" customHeight="1">
      <c r="A500" s="86"/>
      <c r="B500" s="86"/>
      <c r="C500" s="23"/>
      <c r="D500" s="23"/>
      <c r="E500" s="469"/>
      <c r="F500" s="469"/>
      <c r="G500" s="469"/>
      <c r="H500" s="469"/>
      <c r="I500" s="469"/>
      <c r="J500" s="469"/>
      <c r="K500" s="469"/>
      <c r="L500" s="469"/>
      <c r="M500" s="469"/>
      <c r="N500" s="469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23.25" customHeight="1">
      <c r="A501" s="86"/>
      <c r="B501" s="86"/>
      <c r="C501" s="23"/>
      <c r="D501" s="23"/>
      <c r="E501" s="469"/>
      <c r="F501" s="469"/>
      <c r="G501" s="469"/>
      <c r="H501" s="469"/>
      <c r="I501" s="469"/>
      <c r="J501" s="469"/>
      <c r="K501" s="469"/>
      <c r="L501" s="469"/>
      <c r="M501" s="469"/>
      <c r="N501" s="469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23.25" customHeight="1">
      <c r="A502" s="86"/>
      <c r="B502" s="86"/>
      <c r="C502" s="23"/>
      <c r="D502" s="23"/>
      <c r="E502" s="469"/>
      <c r="F502" s="469"/>
      <c r="G502" s="469"/>
      <c r="H502" s="469"/>
      <c r="I502" s="469"/>
      <c r="J502" s="469"/>
      <c r="K502" s="469"/>
      <c r="L502" s="469"/>
      <c r="M502" s="469"/>
      <c r="N502" s="469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23.25" customHeight="1">
      <c r="A503" s="86"/>
      <c r="B503" s="86"/>
      <c r="C503" s="23"/>
      <c r="D503" s="23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23.25" customHeight="1">
      <c r="A504" s="86"/>
      <c r="B504" s="86"/>
      <c r="C504" s="23"/>
      <c r="D504" s="23"/>
      <c r="E504" s="469"/>
      <c r="F504" s="469"/>
      <c r="G504" s="469"/>
      <c r="H504" s="469"/>
      <c r="I504" s="469"/>
      <c r="J504" s="469"/>
      <c r="K504" s="469"/>
      <c r="L504" s="469"/>
      <c r="M504" s="469"/>
      <c r="N504" s="469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23.25" customHeight="1">
      <c r="A505" s="86"/>
      <c r="B505" s="86"/>
      <c r="C505" s="23"/>
      <c r="D505" s="23"/>
      <c r="E505" s="469"/>
      <c r="F505" s="469"/>
      <c r="G505" s="469"/>
      <c r="H505" s="469"/>
      <c r="I505" s="469"/>
      <c r="J505" s="469"/>
      <c r="K505" s="469"/>
      <c r="L505" s="469"/>
      <c r="M505" s="469"/>
      <c r="N505" s="469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23.25" customHeight="1">
      <c r="A506" s="86"/>
      <c r="B506" s="86"/>
      <c r="C506" s="23"/>
      <c r="D506" s="23"/>
      <c r="E506" s="469"/>
      <c r="F506" s="469"/>
      <c r="G506" s="469"/>
      <c r="H506" s="469"/>
      <c r="I506" s="469"/>
      <c r="J506" s="469"/>
      <c r="K506" s="469"/>
      <c r="L506" s="469"/>
      <c r="M506" s="469"/>
      <c r="N506" s="469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23.25" customHeight="1">
      <c r="A507" s="86"/>
      <c r="B507" s="86"/>
      <c r="C507" s="23"/>
      <c r="D507" s="23"/>
      <c r="E507" s="469"/>
      <c r="F507" s="469"/>
      <c r="G507" s="469"/>
      <c r="H507" s="469"/>
      <c r="I507" s="469"/>
      <c r="J507" s="469"/>
      <c r="K507" s="469"/>
      <c r="L507" s="469"/>
      <c r="M507" s="469"/>
      <c r="N507" s="469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23.25" customHeight="1">
      <c r="A508" s="86"/>
      <c r="B508" s="86"/>
      <c r="C508" s="23"/>
      <c r="D508" s="23"/>
      <c r="E508" s="469"/>
      <c r="F508" s="469"/>
      <c r="G508" s="469"/>
      <c r="H508" s="469"/>
      <c r="I508" s="469"/>
      <c r="J508" s="469"/>
      <c r="K508" s="469"/>
      <c r="L508" s="469"/>
      <c r="M508" s="469"/>
      <c r="N508" s="469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23.25" customHeight="1">
      <c r="A509" s="86"/>
      <c r="B509" s="86"/>
      <c r="C509" s="23"/>
      <c r="D509" s="23"/>
      <c r="E509" s="469"/>
      <c r="F509" s="469"/>
      <c r="G509" s="469"/>
      <c r="H509" s="469"/>
      <c r="I509" s="469"/>
      <c r="J509" s="469"/>
      <c r="K509" s="469"/>
      <c r="L509" s="469"/>
      <c r="M509" s="469"/>
      <c r="N509" s="469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23.25" customHeight="1">
      <c r="A510" s="86"/>
      <c r="B510" s="86"/>
      <c r="C510" s="23"/>
      <c r="D510" s="23"/>
      <c r="E510" s="469"/>
      <c r="F510" s="469"/>
      <c r="G510" s="469"/>
      <c r="H510" s="469"/>
      <c r="I510" s="469"/>
      <c r="J510" s="469"/>
      <c r="K510" s="469"/>
      <c r="L510" s="469"/>
      <c r="M510" s="469"/>
      <c r="N510" s="469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23.25" customHeight="1">
      <c r="A511" s="86"/>
      <c r="B511" s="86"/>
      <c r="C511" s="23"/>
      <c r="D511" s="23"/>
      <c r="E511" s="469"/>
      <c r="F511" s="469"/>
      <c r="G511" s="469"/>
      <c r="H511" s="469"/>
      <c r="I511" s="469"/>
      <c r="J511" s="469"/>
      <c r="K511" s="469"/>
      <c r="L511" s="469"/>
      <c r="M511" s="469"/>
      <c r="N511" s="469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23.25" customHeight="1">
      <c r="A512" s="86"/>
      <c r="B512" s="86"/>
      <c r="C512" s="23"/>
      <c r="D512" s="23"/>
      <c r="E512" s="469"/>
      <c r="F512" s="469"/>
      <c r="G512" s="469"/>
      <c r="H512" s="469"/>
      <c r="I512" s="469"/>
      <c r="J512" s="469"/>
      <c r="K512" s="469"/>
      <c r="L512" s="469"/>
      <c r="M512" s="469"/>
      <c r="N512" s="469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23.25" customHeight="1">
      <c r="A513" s="86"/>
      <c r="B513" s="86"/>
      <c r="C513" s="23"/>
      <c r="D513" s="23"/>
      <c r="E513" s="469"/>
      <c r="F513" s="469"/>
      <c r="G513" s="469"/>
      <c r="H513" s="469"/>
      <c r="I513" s="469"/>
      <c r="J513" s="469"/>
      <c r="K513" s="469"/>
      <c r="L513" s="469"/>
      <c r="M513" s="469"/>
      <c r="N513" s="469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23.25" customHeight="1">
      <c r="A514" s="86"/>
      <c r="B514" s="86"/>
      <c r="C514" s="23"/>
      <c r="D514" s="23"/>
      <c r="E514" s="469"/>
      <c r="F514" s="469"/>
      <c r="G514" s="469"/>
      <c r="H514" s="469"/>
      <c r="I514" s="469"/>
      <c r="J514" s="469"/>
      <c r="K514" s="469"/>
      <c r="L514" s="469"/>
      <c r="M514" s="469"/>
      <c r="N514" s="469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23.25" customHeight="1">
      <c r="A515" s="86"/>
      <c r="B515" s="86"/>
      <c r="C515" s="23"/>
      <c r="D515" s="23"/>
      <c r="E515" s="469"/>
      <c r="F515" s="469"/>
      <c r="G515" s="469"/>
      <c r="H515" s="469"/>
      <c r="I515" s="469"/>
      <c r="J515" s="469"/>
      <c r="K515" s="469"/>
      <c r="L515" s="469"/>
      <c r="M515" s="469"/>
      <c r="N515" s="469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23.25" customHeight="1">
      <c r="A516" s="86"/>
      <c r="B516" s="86"/>
      <c r="C516" s="23"/>
      <c r="D516" s="23"/>
      <c r="E516" s="469"/>
      <c r="F516" s="469"/>
      <c r="G516" s="469"/>
      <c r="H516" s="469"/>
      <c r="I516" s="469"/>
      <c r="J516" s="469"/>
      <c r="K516" s="469"/>
      <c r="L516" s="469"/>
      <c r="M516" s="469"/>
      <c r="N516" s="469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23.25" customHeight="1">
      <c r="A517" s="86"/>
      <c r="B517" s="86"/>
      <c r="C517" s="23"/>
      <c r="D517" s="23"/>
      <c r="E517" s="469"/>
      <c r="F517" s="469"/>
      <c r="G517" s="469"/>
      <c r="H517" s="469"/>
      <c r="I517" s="469"/>
      <c r="J517" s="469"/>
      <c r="K517" s="469"/>
      <c r="L517" s="469"/>
      <c r="M517" s="469"/>
      <c r="N517" s="469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23.25" customHeight="1">
      <c r="A518" s="86"/>
      <c r="B518" s="86"/>
      <c r="C518" s="23"/>
      <c r="D518" s="23"/>
      <c r="E518" s="469"/>
      <c r="F518" s="469"/>
      <c r="G518" s="469"/>
      <c r="H518" s="469"/>
      <c r="I518" s="469"/>
      <c r="J518" s="469"/>
      <c r="K518" s="469"/>
      <c r="L518" s="469"/>
      <c r="M518" s="469"/>
      <c r="N518" s="469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23.25" customHeight="1">
      <c r="A519" s="86"/>
      <c r="B519" s="86"/>
      <c r="C519" s="23"/>
      <c r="D519" s="23"/>
      <c r="E519" s="469"/>
      <c r="F519" s="469"/>
      <c r="G519" s="469"/>
      <c r="H519" s="469"/>
      <c r="I519" s="469"/>
      <c r="J519" s="469"/>
      <c r="K519" s="469"/>
      <c r="L519" s="469"/>
      <c r="M519" s="469"/>
      <c r="N519" s="469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23.25" customHeight="1">
      <c r="A520" s="86"/>
      <c r="B520" s="86"/>
      <c r="C520" s="23"/>
      <c r="D520" s="23"/>
      <c r="E520" s="469"/>
      <c r="F520" s="469"/>
      <c r="G520" s="469"/>
      <c r="H520" s="469"/>
      <c r="I520" s="469"/>
      <c r="J520" s="469"/>
      <c r="K520" s="469"/>
      <c r="L520" s="469"/>
      <c r="M520" s="469"/>
      <c r="N520" s="469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23.25" customHeight="1">
      <c r="A521" s="86"/>
      <c r="B521" s="86"/>
      <c r="C521" s="23"/>
      <c r="D521" s="23"/>
      <c r="E521" s="469"/>
      <c r="F521" s="469"/>
      <c r="G521" s="469"/>
      <c r="H521" s="469"/>
      <c r="I521" s="469"/>
      <c r="J521" s="469"/>
      <c r="K521" s="469"/>
      <c r="L521" s="469"/>
      <c r="M521" s="469"/>
      <c r="N521" s="469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23.25" customHeight="1">
      <c r="A522" s="86"/>
      <c r="B522" s="86"/>
      <c r="C522" s="23"/>
      <c r="D522" s="23"/>
      <c r="E522" s="469"/>
      <c r="F522" s="469"/>
      <c r="G522" s="469"/>
      <c r="H522" s="469"/>
      <c r="I522" s="469"/>
      <c r="J522" s="469"/>
      <c r="K522" s="469"/>
      <c r="L522" s="469"/>
      <c r="M522" s="469"/>
      <c r="N522" s="469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23.25" customHeight="1">
      <c r="A523" s="86"/>
      <c r="B523" s="86"/>
      <c r="C523" s="23"/>
      <c r="D523" s="23"/>
      <c r="E523" s="469"/>
      <c r="F523" s="469"/>
      <c r="G523" s="469"/>
      <c r="H523" s="469"/>
      <c r="I523" s="469"/>
      <c r="J523" s="469"/>
      <c r="K523" s="469"/>
      <c r="L523" s="469"/>
      <c r="M523" s="469"/>
      <c r="N523" s="469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23.25" customHeight="1">
      <c r="A524" s="86"/>
      <c r="B524" s="86"/>
      <c r="C524" s="23"/>
      <c r="D524" s="23"/>
      <c r="E524" s="469"/>
      <c r="F524" s="469"/>
      <c r="G524" s="469"/>
      <c r="H524" s="469"/>
      <c r="I524" s="469"/>
      <c r="J524" s="469"/>
      <c r="K524" s="469"/>
      <c r="L524" s="469"/>
      <c r="M524" s="469"/>
      <c r="N524" s="469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23.25" customHeight="1">
      <c r="A525" s="86"/>
      <c r="B525" s="86"/>
      <c r="C525" s="23"/>
      <c r="D525" s="23"/>
      <c r="E525" s="469"/>
      <c r="F525" s="469"/>
      <c r="G525" s="469"/>
      <c r="H525" s="469"/>
      <c r="I525" s="469"/>
      <c r="J525" s="469"/>
      <c r="K525" s="469"/>
      <c r="L525" s="469"/>
      <c r="M525" s="469"/>
      <c r="N525" s="469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23.25" customHeight="1">
      <c r="A526" s="86"/>
      <c r="B526" s="86"/>
      <c r="C526" s="23"/>
      <c r="D526" s="23"/>
      <c r="E526" s="469"/>
      <c r="F526" s="469"/>
      <c r="G526" s="469"/>
      <c r="H526" s="469"/>
      <c r="I526" s="469"/>
      <c r="J526" s="469"/>
      <c r="K526" s="469"/>
      <c r="L526" s="469"/>
      <c r="M526" s="469"/>
      <c r="N526" s="469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23.25" customHeight="1">
      <c r="A527" s="86"/>
      <c r="B527" s="86"/>
      <c r="C527" s="23"/>
      <c r="D527" s="23"/>
      <c r="E527" s="469"/>
      <c r="F527" s="469"/>
      <c r="G527" s="469"/>
      <c r="H527" s="469"/>
      <c r="I527" s="469"/>
      <c r="J527" s="469"/>
      <c r="K527" s="469"/>
      <c r="L527" s="469"/>
      <c r="M527" s="469"/>
      <c r="N527" s="469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23.25" customHeight="1">
      <c r="A528" s="86"/>
      <c r="B528" s="86"/>
      <c r="C528" s="23"/>
      <c r="D528" s="23"/>
      <c r="E528" s="469"/>
      <c r="F528" s="469"/>
      <c r="G528" s="469"/>
      <c r="H528" s="469"/>
      <c r="I528" s="469"/>
      <c r="J528" s="469"/>
      <c r="K528" s="469"/>
      <c r="L528" s="469"/>
      <c r="M528" s="469"/>
      <c r="N528" s="469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23.25" customHeight="1">
      <c r="A529" s="86"/>
      <c r="B529" s="86"/>
      <c r="C529" s="23"/>
      <c r="D529" s="23"/>
      <c r="E529" s="469"/>
      <c r="F529" s="469"/>
      <c r="G529" s="469"/>
      <c r="H529" s="469"/>
      <c r="I529" s="469"/>
      <c r="J529" s="469"/>
      <c r="K529" s="469"/>
      <c r="L529" s="469"/>
      <c r="M529" s="469"/>
      <c r="N529" s="469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23.25" customHeight="1">
      <c r="A530" s="86"/>
      <c r="B530" s="86"/>
      <c r="C530" s="23"/>
      <c r="D530" s="23"/>
      <c r="E530" s="469"/>
      <c r="F530" s="469"/>
      <c r="G530" s="469"/>
      <c r="H530" s="469"/>
      <c r="I530" s="469"/>
      <c r="J530" s="469"/>
      <c r="K530" s="469"/>
      <c r="L530" s="469"/>
      <c r="M530" s="469"/>
      <c r="N530" s="469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23.25" customHeight="1">
      <c r="A531" s="86"/>
      <c r="B531" s="86"/>
      <c r="C531" s="23"/>
      <c r="D531" s="23"/>
      <c r="E531" s="469"/>
      <c r="F531" s="469"/>
      <c r="G531" s="469"/>
      <c r="H531" s="469"/>
      <c r="I531" s="469"/>
      <c r="J531" s="469"/>
      <c r="K531" s="469"/>
      <c r="L531" s="469"/>
      <c r="M531" s="469"/>
      <c r="N531" s="469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23.25" customHeight="1">
      <c r="A532" s="86"/>
      <c r="B532" s="86"/>
      <c r="C532" s="23"/>
      <c r="D532" s="23"/>
      <c r="E532" s="469"/>
      <c r="F532" s="469"/>
      <c r="G532" s="469"/>
      <c r="H532" s="469"/>
      <c r="I532" s="469"/>
      <c r="J532" s="469"/>
      <c r="K532" s="469"/>
      <c r="L532" s="469"/>
      <c r="M532" s="469"/>
      <c r="N532" s="469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23.25" customHeight="1">
      <c r="A533" s="86"/>
      <c r="B533" s="86"/>
      <c r="C533" s="23"/>
      <c r="D533" s="23"/>
      <c r="E533" s="469"/>
      <c r="F533" s="469"/>
      <c r="G533" s="469"/>
      <c r="H533" s="469"/>
      <c r="I533" s="469"/>
      <c r="J533" s="469"/>
      <c r="K533" s="469"/>
      <c r="L533" s="469"/>
      <c r="M533" s="469"/>
      <c r="N533" s="469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23.25" customHeight="1">
      <c r="A534" s="86"/>
      <c r="B534" s="86"/>
      <c r="C534" s="23"/>
      <c r="D534" s="23"/>
      <c r="E534" s="469"/>
      <c r="F534" s="469"/>
      <c r="G534" s="469"/>
      <c r="H534" s="469"/>
      <c r="I534" s="469"/>
      <c r="J534" s="469"/>
      <c r="K534" s="469"/>
      <c r="L534" s="469"/>
      <c r="M534" s="469"/>
      <c r="N534" s="469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23.25" customHeight="1">
      <c r="A535" s="86"/>
      <c r="B535" s="86"/>
      <c r="C535" s="23"/>
      <c r="D535" s="23"/>
      <c r="E535" s="469"/>
      <c r="F535" s="469"/>
      <c r="G535" s="469"/>
      <c r="H535" s="469"/>
      <c r="I535" s="469"/>
      <c r="J535" s="469"/>
      <c r="K535" s="469"/>
      <c r="L535" s="469"/>
      <c r="M535" s="469"/>
      <c r="N535" s="469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23.25" customHeight="1">
      <c r="A536" s="86"/>
      <c r="B536" s="86"/>
      <c r="C536" s="23"/>
      <c r="D536" s="23"/>
      <c r="E536" s="469"/>
      <c r="F536" s="469"/>
      <c r="G536" s="469"/>
      <c r="H536" s="469"/>
      <c r="I536" s="469"/>
      <c r="J536" s="469"/>
      <c r="K536" s="469"/>
      <c r="L536" s="469"/>
      <c r="M536" s="469"/>
      <c r="N536" s="469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23.25" customHeight="1">
      <c r="A537" s="86"/>
      <c r="B537" s="86"/>
      <c r="C537" s="23"/>
      <c r="D537" s="23"/>
      <c r="E537" s="469"/>
      <c r="F537" s="469"/>
      <c r="G537" s="469"/>
      <c r="H537" s="469"/>
      <c r="I537" s="469"/>
      <c r="J537" s="469"/>
      <c r="K537" s="469"/>
      <c r="L537" s="469"/>
      <c r="M537" s="469"/>
      <c r="N537" s="469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23.25" customHeight="1">
      <c r="A538" s="86"/>
      <c r="B538" s="86"/>
      <c r="C538" s="23"/>
      <c r="D538" s="23"/>
      <c r="E538" s="469"/>
      <c r="F538" s="469"/>
      <c r="G538" s="469"/>
      <c r="H538" s="469"/>
      <c r="I538" s="469"/>
      <c r="J538" s="469"/>
      <c r="K538" s="469"/>
      <c r="L538" s="469"/>
      <c r="M538" s="469"/>
      <c r="N538" s="469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23.25" customHeight="1">
      <c r="A539" s="86"/>
      <c r="B539" s="86"/>
      <c r="C539" s="23"/>
      <c r="D539" s="23"/>
      <c r="E539" s="469"/>
      <c r="F539" s="469"/>
      <c r="G539" s="469"/>
      <c r="H539" s="469"/>
      <c r="I539" s="469"/>
      <c r="J539" s="469"/>
      <c r="K539" s="469"/>
      <c r="L539" s="469"/>
      <c r="M539" s="469"/>
      <c r="N539" s="469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23.25" customHeight="1">
      <c r="A540" s="86"/>
      <c r="B540" s="86"/>
      <c r="C540" s="23"/>
      <c r="D540" s="23"/>
      <c r="E540" s="469"/>
      <c r="F540" s="469"/>
      <c r="G540" s="469"/>
      <c r="H540" s="469"/>
      <c r="I540" s="469"/>
      <c r="J540" s="469"/>
      <c r="K540" s="469"/>
      <c r="L540" s="469"/>
      <c r="M540" s="469"/>
      <c r="N540" s="469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23.25" customHeight="1">
      <c r="A541" s="86"/>
      <c r="B541" s="86"/>
      <c r="C541" s="23"/>
      <c r="D541" s="23"/>
      <c r="E541" s="469"/>
      <c r="F541" s="469"/>
      <c r="G541" s="469"/>
      <c r="H541" s="469"/>
      <c r="I541" s="469"/>
      <c r="J541" s="469"/>
      <c r="K541" s="469"/>
      <c r="L541" s="469"/>
      <c r="M541" s="469"/>
      <c r="N541" s="469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23.25" customHeight="1">
      <c r="A542" s="86"/>
      <c r="B542" s="86"/>
      <c r="C542" s="23"/>
      <c r="D542" s="23"/>
      <c r="E542" s="469"/>
      <c r="F542" s="469"/>
      <c r="G542" s="469"/>
      <c r="H542" s="469"/>
      <c r="I542" s="469"/>
      <c r="J542" s="469"/>
      <c r="K542" s="469"/>
      <c r="L542" s="469"/>
      <c r="M542" s="469"/>
      <c r="N542" s="469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23.25" customHeight="1">
      <c r="A543" s="86"/>
      <c r="B543" s="86"/>
      <c r="C543" s="23"/>
      <c r="D543" s="23"/>
      <c r="E543" s="469"/>
      <c r="F543" s="469"/>
      <c r="G543" s="469"/>
      <c r="H543" s="469"/>
      <c r="I543" s="469"/>
      <c r="J543" s="469"/>
      <c r="K543" s="469"/>
      <c r="L543" s="469"/>
      <c r="M543" s="469"/>
      <c r="N543" s="469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23.25" customHeight="1">
      <c r="A544" s="86"/>
      <c r="B544" s="86"/>
      <c r="C544" s="23"/>
      <c r="D544" s="23"/>
      <c r="E544" s="469"/>
      <c r="F544" s="469"/>
      <c r="G544" s="469"/>
      <c r="H544" s="469"/>
      <c r="I544" s="469"/>
      <c r="J544" s="469"/>
      <c r="K544" s="469"/>
      <c r="L544" s="469"/>
      <c r="M544" s="469"/>
      <c r="N544" s="469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23.25" customHeight="1">
      <c r="A545" s="86"/>
      <c r="B545" s="86"/>
      <c r="C545" s="23"/>
      <c r="D545" s="23"/>
      <c r="E545" s="469"/>
      <c r="F545" s="469"/>
      <c r="G545" s="469"/>
      <c r="H545" s="469"/>
      <c r="I545" s="469"/>
      <c r="J545" s="469"/>
      <c r="K545" s="469"/>
      <c r="L545" s="469"/>
      <c r="M545" s="469"/>
      <c r="N545" s="469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23.25" customHeight="1">
      <c r="A546" s="86"/>
      <c r="B546" s="86"/>
      <c r="C546" s="23"/>
      <c r="D546" s="23"/>
      <c r="E546" s="469"/>
      <c r="F546" s="469"/>
      <c r="G546" s="469"/>
      <c r="H546" s="469"/>
      <c r="I546" s="469"/>
      <c r="J546" s="469"/>
      <c r="K546" s="469"/>
      <c r="L546" s="469"/>
      <c r="M546" s="469"/>
      <c r="N546" s="469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23.25" customHeight="1">
      <c r="A547" s="86"/>
      <c r="B547" s="86"/>
      <c r="C547" s="23"/>
      <c r="D547" s="23"/>
      <c r="E547" s="469"/>
      <c r="F547" s="469"/>
      <c r="G547" s="469"/>
      <c r="H547" s="469"/>
      <c r="I547" s="469"/>
      <c r="J547" s="469"/>
      <c r="K547" s="469"/>
      <c r="L547" s="469"/>
      <c r="M547" s="469"/>
      <c r="N547" s="469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23.25" customHeight="1">
      <c r="A548" s="86"/>
      <c r="B548" s="86"/>
      <c r="C548" s="23"/>
      <c r="D548" s="23"/>
      <c r="E548" s="469"/>
      <c r="F548" s="469"/>
      <c r="G548" s="469"/>
      <c r="H548" s="469"/>
      <c r="I548" s="469"/>
      <c r="J548" s="469"/>
      <c r="K548" s="469"/>
      <c r="L548" s="469"/>
      <c r="M548" s="469"/>
      <c r="N548" s="469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23.25" customHeight="1">
      <c r="A549" s="86"/>
      <c r="B549" s="86"/>
      <c r="C549" s="23"/>
      <c r="D549" s="23"/>
      <c r="E549" s="469"/>
      <c r="F549" s="469"/>
      <c r="G549" s="469"/>
      <c r="H549" s="469"/>
      <c r="I549" s="469"/>
      <c r="J549" s="469"/>
      <c r="K549" s="469"/>
      <c r="L549" s="469"/>
      <c r="M549" s="469"/>
      <c r="N549" s="469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23.25" customHeight="1">
      <c r="A550" s="86"/>
      <c r="B550" s="86"/>
      <c r="C550" s="23"/>
      <c r="D550" s="23"/>
      <c r="E550" s="469"/>
      <c r="F550" s="469"/>
      <c r="G550" s="469"/>
      <c r="H550" s="469"/>
      <c r="I550" s="469"/>
      <c r="J550" s="469"/>
      <c r="K550" s="469"/>
      <c r="L550" s="469"/>
      <c r="M550" s="469"/>
      <c r="N550" s="469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23.25" customHeight="1">
      <c r="A551" s="86"/>
      <c r="B551" s="86"/>
      <c r="C551" s="23"/>
      <c r="D551" s="23"/>
      <c r="E551" s="469"/>
      <c r="F551" s="469"/>
      <c r="G551" s="469"/>
      <c r="H551" s="469"/>
      <c r="I551" s="469"/>
      <c r="J551" s="469"/>
      <c r="K551" s="469"/>
      <c r="L551" s="469"/>
      <c r="M551" s="469"/>
      <c r="N551" s="469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23.25" customHeight="1">
      <c r="A552" s="86"/>
      <c r="B552" s="86"/>
      <c r="C552" s="23"/>
      <c r="D552" s="23"/>
      <c r="E552" s="469"/>
      <c r="F552" s="469"/>
      <c r="G552" s="469"/>
      <c r="H552" s="469"/>
      <c r="I552" s="469"/>
      <c r="J552" s="469"/>
      <c r="K552" s="469"/>
      <c r="L552" s="469"/>
      <c r="M552" s="469"/>
      <c r="N552" s="469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23.25" customHeight="1">
      <c r="A553" s="86"/>
      <c r="B553" s="86"/>
      <c r="C553" s="23"/>
      <c r="D553" s="23"/>
      <c r="E553" s="469"/>
      <c r="F553" s="469"/>
      <c r="G553" s="469"/>
      <c r="H553" s="469"/>
      <c r="I553" s="469"/>
      <c r="J553" s="469"/>
      <c r="K553" s="469"/>
      <c r="L553" s="469"/>
      <c r="M553" s="469"/>
      <c r="N553" s="469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23.25" customHeight="1">
      <c r="A554" s="86"/>
      <c r="B554" s="86"/>
      <c r="C554" s="23"/>
      <c r="D554" s="23"/>
      <c r="E554" s="469"/>
      <c r="F554" s="469"/>
      <c r="G554" s="469"/>
      <c r="H554" s="469"/>
      <c r="I554" s="469"/>
      <c r="J554" s="469"/>
      <c r="K554" s="469"/>
      <c r="L554" s="469"/>
      <c r="M554" s="469"/>
      <c r="N554" s="469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23.25" customHeight="1">
      <c r="A555" s="86"/>
      <c r="B555" s="86"/>
      <c r="C555" s="23"/>
      <c r="D555" s="23"/>
      <c r="E555" s="469"/>
      <c r="F555" s="469"/>
      <c r="G555" s="469"/>
      <c r="H555" s="469"/>
      <c r="I555" s="469"/>
      <c r="J555" s="469"/>
      <c r="K555" s="469"/>
      <c r="L555" s="469"/>
      <c r="M555" s="469"/>
      <c r="N555" s="469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23.25" customHeight="1">
      <c r="A556" s="86"/>
      <c r="B556" s="86"/>
      <c r="C556" s="23"/>
      <c r="D556" s="23"/>
      <c r="E556" s="469"/>
      <c r="F556" s="469"/>
      <c r="G556" s="469"/>
      <c r="H556" s="469"/>
      <c r="I556" s="469"/>
      <c r="J556" s="469"/>
      <c r="K556" s="469"/>
      <c r="L556" s="469"/>
      <c r="M556" s="469"/>
      <c r="N556" s="469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23.25" customHeight="1">
      <c r="A557" s="86"/>
      <c r="B557" s="86"/>
      <c r="C557" s="23"/>
      <c r="D557" s="23"/>
      <c r="E557" s="469"/>
      <c r="F557" s="469"/>
      <c r="G557" s="469"/>
      <c r="H557" s="469"/>
      <c r="I557" s="469"/>
      <c r="J557" s="469"/>
      <c r="K557" s="469"/>
      <c r="L557" s="469"/>
      <c r="M557" s="469"/>
      <c r="N557" s="469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23.25" customHeight="1">
      <c r="A558" s="86"/>
      <c r="B558" s="86"/>
      <c r="C558" s="23"/>
      <c r="D558" s="23"/>
      <c r="E558" s="469"/>
      <c r="F558" s="469"/>
      <c r="G558" s="469"/>
      <c r="H558" s="469"/>
      <c r="I558" s="469"/>
      <c r="J558" s="469"/>
      <c r="K558" s="469"/>
      <c r="L558" s="469"/>
      <c r="M558" s="469"/>
      <c r="N558" s="469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23.25" customHeight="1">
      <c r="A559" s="86"/>
      <c r="B559" s="86"/>
      <c r="C559" s="23"/>
      <c r="D559" s="23"/>
      <c r="E559" s="469"/>
      <c r="F559" s="469"/>
      <c r="G559" s="469"/>
      <c r="H559" s="469"/>
      <c r="I559" s="469"/>
      <c r="J559" s="469"/>
      <c r="K559" s="469"/>
      <c r="L559" s="469"/>
      <c r="M559" s="469"/>
      <c r="N559" s="469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23.25" customHeight="1">
      <c r="A560" s="86"/>
      <c r="B560" s="86"/>
      <c r="C560" s="23"/>
      <c r="D560" s="23"/>
      <c r="E560" s="469"/>
      <c r="F560" s="469"/>
      <c r="G560" s="469"/>
      <c r="H560" s="469"/>
      <c r="I560" s="469"/>
      <c r="J560" s="469"/>
      <c r="K560" s="469"/>
      <c r="L560" s="469"/>
      <c r="M560" s="469"/>
      <c r="N560" s="469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23.25" customHeight="1">
      <c r="A561" s="86"/>
      <c r="B561" s="86"/>
      <c r="C561" s="23"/>
      <c r="D561" s="23"/>
      <c r="E561" s="469"/>
      <c r="F561" s="469"/>
      <c r="G561" s="469"/>
      <c r="H561" s="469"/>
      <c r="I561" s="469"/>
      <c r="J561" s="469"/>
      <c r="K561" s="469"/>
      <c r="L561" s="469"/>
      <c r="M561" s="469"/>
      <c r="N561" s="469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23.25" customHeight="1">
      <c r="A562" s="86"/>
      <c r="B562" s="86"/>
      <c r="C562" s="23"/>
      <c r="D562" s="23"/>
      <c r="E562" s="469"/>
      <c r="F562" s="469"/>
      <c r="G562" s="469"/>
      <c r="H562" s="469"/>
      <c r="I562" s="469"/>
      <c r="J562" s="469"/>
      <c r="K562" s="469"/>
      <c r="L562" s="469"/>
      <c r="M562" s="469"/>
      <c r="N562" s="469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23.25" customHeight="1">
      <c r="A563" s="86"/>
      <c r="B563" s="86"/>
      <c r="C563" s="23"/>
      <c r="D563" s="23"/>
      <c r="E563" s="469"/>
      <c r="F563" s="469"/>
      <c r="G563" s="469"/>
      <c r="H563" s="469"/>
      <c r="I563" s="469"/>
      <c r="J563" s="469"/>
      <c r="K563" s="469"/>
      <c r="L563" s="469"/>
      <c r="M563" s="469"/>
      <c r="N563" s="469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23.25" customHeight="1">
      <c r="A564" s="86"/>
      <c r="B564" s="86"/>
      <c r="C564" s="23"/>
      <c r="D564" s="23"/>
      <c r="E564" s="469"/>
      <c r="F564" s="469"/>
      <c r="G564" s="469"/>
      <c r="H564" s="469"/>
      <c r="I564" s="469"/>
      <c r="J564" s="469"/>
      <c r="K564" s="469"/>
      <c r="L564" s="469"/>
      <c r="M564" s="469"/>
      <c r="N564" s="469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23.25" customHeight="1">
      <c r="A565" s="86"/>
      <c r="B565" s="86"/>
      <c r="C565" s="23"/>
      <c r="D565" s="23"/>
      <c r="E565" s="469"/>
      <c r="F565" s="469"/>
      <c r="G565" s="469"/>
      <c r="H565" s="469"/>
      <c r="I565" s="469"/>
      <c r="J565" s="469"/>
      <c r="K565" s="469"/>
      <c r="L565" s="469"/>
      <c r="M565" s="469"/>
      <c r="N565" s="469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23.25" customHeight="1">
      <c r="A566" s="86"/>
      <c r="B566" s="86"/>
      <c r="C566" s="23"/>
      <c r="D566" s="23"/>
      <c r="E566" s="469"/>
      <c r="F566" s="469"/>
      <c r="G566" s="469"/>
      <c r="H566" s="469"/>
      <c r="I566" s="469"/>
      <c r="J566" s="469"/>
      <c r="K566" s="469"/>
      <c r="L566" s="469"/>
      <c r="M566" s="469"/>
      <c r="N566" s="469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23.25" customHeight="1">
      <c r="A567" s="86"/>
      <c r="B567" s="86"/>
      <c r="C567" s="23"/>
      <c r="D567" s="23"/>
      <c r="E567" s="469"/>
      <c r="F567" s="469"/>
      <c r="G567" s="469"/>
      <c r="H567" s="469"/>
      <c r="I567" s="469"/>
      <c r="J567" s="469"/>
      <c r="K567" s="469"/>
      <c r="L567" s="469"/>
      <c r="M567" s="469"/>
      <c r="N567" s="469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23.25" customHeight="1">
      <c r="A568" s="86"/>
      <c r="B568" s="86"/>
      <c r="C568" s="23"/>
      <c r="D568" s="23"/>
      <c r="E568" s="469"/>
      <c r="F568" s="469"/>
      <c r="G568" s="469"/>
      <c r="H568" s="469"/>
      <c r="I568" s="469"/>
      <c r="J568" s="469"/>
      <c r="K568" s="469"/>
      <c r="L568" s="469"/>
      <c r="M568" s="469"/>
      <c r="N568" s="469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23.25" customHeight="1">
      <c r="A569" s="86"/>
      <c r="B569" s="86"/>
      <c r="C569" s="23"/>
      <c r="D569" s="23"/>
      <c r="E569" s="469"/>
      <c r="F569" s="469"/>
      <c r="G569" s="469"/>
      <c r="H569" s="469"/>
      <c r="I569" s="469"/>
      <c r="J569" s="469"/>
      <c r="K569" s="469"/>
      <c r="L569" s="469"/>
      <c r="M569" s="469"/>
      <c r="N569" s="469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23.25" customHeight="1">
      <c r="A570" s="86"/>
      <c r="B570" s="86"/>
      <c r="C570" s="23"/>
      <c r="D570" s="23"/>
      <c r="E570" s="469"/>
      <c r="F570" s="469"/>
      <c r="G570" s="469"/>
      <c r="H570" s="469"/>
      <c r="I570" s="469"/>
      <c r="J570" s="469"/>
      <c r="K570" s="469"/>
      <c r="L570" s="469"/>
      <c r="M570" s="469"/>
      <c r="N570" s="469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23.25" customHeight="1">
      <c r="A571" s="86"/>
      <c r="B571" s="86"/>
      <c r="C571" s="23"/>
      <c r="D571" s="23"/>
      <c r="E571" s="469"/>
      <c r="F571" s="469"/>
      <c r="G571" s="469"/>
      <c r="H571" s="469"/>
      <c r="I571" s="469"/>
      <c r="J571" s="469"/>
      <c r="K571" s="469"/>
      <c r="L571" s="469"/>
      <c r="M571" s="469"/>
      <c r="N571" s="469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23.25" customHeight="1">
      <c r="A572" s="86"/>
      <c r="B572" s="86"/>
      <c r="C572" s="23"/>
      <c r="D572" s="23"/>
      <c r="E572" s="469"/>
      <c r="F572" s="469"/>
      <c r="G572" s="469"/>
      <c r="H572" s="469"/>
      <c r="I572" s="469"/>
      <c r="J572" s="469"/>
      <c r="K572" s="469"/>
      <c r="L572" s="469"/>
      <c r="M572" s="469"/>
      <c r="N572" s="469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23.25" customHeight="1">
      <c r="A573" s="86"/>
      <c r="B573" s="86"/>
      <c r="C573" s="23"/>
      <c r="D573" s="23"/>
      <c r="E573" s="469"/>
      <c r="F573" s="469"/>
      <c r="G573" s="469"/>
      <c r="H573" s="469"/>
      <c r="I573" s="469"/>
      <c r="J573" s="469"/>
      <c r="K573" s="469"/>
      <c r="L573" s="469"/>
      <c r="M573" s="469"/>
      <c r="N573" s="469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23.25" customHeight="1">
      <c r="A574" s="86"/>
      <c r="B574" s="86"/>
      <c r="C574" s="23"/>
      <c r="D574" s="23"/>
      <c r="E574" s="469"/>
      <c r="F574" s="469"/>
      <c r="G574" s="469"/>
      <c r="H574" s="469"/>
      <c r="I574" s="469"/>
      <c r="J574" s="469"/>
      <c r="K574" s="469"/>
      <c r="L574" s="469"/>
      <c r="M574" s="469"/>
      <c r="N574" s="469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23.25" customHeight="1">
      <c r="A575" s="86"/>
      <c r="B575" s="86"/>
      <c r="C575" s="23"/>
      <c r="D575" s="23"/>
      <c r="E575" s="469"/>
      <c r="F575" s="469"/>
      <c r="G575" s="469"/>
      <c r="H575" s="469"/>
      <c r="I575" s="469"/>
      <c r="J575" s="469"/>
      <c r="K575" s="469"/>
      <c r="L575" s="469"/>
      <c r="M575" s="469"/>
      <c r="N575" s="469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23.25" customHeight="1">
      <c r="A576" s="86"/>
      <c r="B576" s="86"/>
      <c r="C576" s="23"/>
      <c r="D576" s="23"/>
      <c r="E576" s="469"/>
      <c r="F576" s="469"/>
      <c r="G576" s="469"/>
      <c r="H576" s="469"/>
      <c r="I576" s="469"/>
      <c r="J576" s="469"/>
      <c r="K576" s="469"/>
      <c r="L576" s="469"/>
      <c r="M576" s="469"/>
      <c r="N576" s="469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23.25" customHeight="1">
      <c r="A577" s="86"/>
      <c r="B577" s="86"/>
      <c r="C577" s="23"/>
      <c r="D577" s="23"/>
      <c r="E577" s="469"/>
      <c r="F577" s="469"/>
      <c r="G577" s="469"/>
      <c r="H577" s="469"/>
      <c r="I577" s="469"/>
      <c r="J577" s="469"/>
      <c r="K577" s="469"/>
      <c r="L577" s="469"/>
      <c r="M577" s="469"/>
      <c r="N577" s="469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23.25" customHeight="1">
      <c r="A578" s="86"/>
      <c r="B578" s="86"/>
      <c r="C578" s="23"/>
      <c r="D578" s="23"/>
      <c r="E578" s="469"/>
      <c r="F578" s="469"/>
      <c r="G578" s="469"/>
      <c r="H578" s="469"/>
      <c r="I578" s="469"/>
      <c r="J578" s="469"/>
      <c r="K578" s="469"/>
      <c r="L578" s="469"/>
      <c r="M578" s="469"/>
      <c r="N578" s="469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23.25" customHeight="1">
      <c r="A579" s="86"/>
      <c r="B579" s="86"/>
      <c r="C579" s="23"/>
      <c r="D579" s="23"/>
      <c r="E579" s="469"/>
      <c r="F579" s="469"/>
      <c r="G579" s="469"/>
      <c r="H579" s="469"/>
      <c r="I579" s="469"/>
      <c r="J579" s="469"/>
      <c r="K579" s="469"/>
      <c r="L579" s="469"/>
      <c r="M579" s="469"/>
      <c r="N579" s="469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23.25" customHeight="1">
      <c r="A580" s="86"/>
      <c r="B580" s="86"/>
      <c r="C580" s="23"/>
      <c r="D580" s="23"/>
      <c r="E580" s="469"/>
      <c r="F580" s="469"/>
      <c r="G580" s="469"/>
      <c r="H580" s="469"/>
      <c r="I580" s="469"/>
      <c r="J580" s="469"/>
      <c r="K580" s="469"/>
      <c r="L580" s="469"/>
      <c r="M580" s="469"/>
      <c r="N580" s="469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23.25" customHeight="1">
      <c r="A581" s="86"/>
      <c r="B581" s="86"/>
      <c r="C581" s="23"/>
      <c r="D581" s="23"/>
      <c r="E581" s="469"/>
      <c r="F581" s="469"/>
      <c r="G581" s="469"/>
      <c r="H581" s="469"/>
      <c r="I581" s="469"/>
      <c r="J581" s="469"/>
      <c r="K581" s="469"/>
      <c r="L581" s="469"/>
      <c r="M581" s="469"/>
      <c r="N581" s="469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23.25" customHeight="1">
      <c r="A582" s="86"/>
      <c r="B582" s="86"/>
      <c r="C582" s="23"/>
      <c r="D582" s="23"/>
      <c r="E582" s="469"/>
      <c r="F582" s="469"/>
      <c r="G582" s="469"/>
      <c r="H582" s="469"/>
      <c r="I582" s="469"/>
      <c r="J582" s="469"/>
      <c r="K582" s="469"/>
      <c r="L582" s="469"/>
      <c r="M582" s="469"/>
      <c r="N582" s="469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23.25" customHeight="1">
      <c r="A583" s="86"/>
      <c r="B583" s="86"/>
      <c r="C583" s="23"/>
      <c r="D583" s="23"/>
      <c r="E583" s="469"/>
      <c r="F583" s="469"/>
      <c r="G583" s="469"/>
      <c r="H583" s="469"/>
      <c r="I583" s="469"/>
      <c r="J583" s="469"/>
      <c r="K583" s="469"/>
      <c r="L583" s="469"/>
      <c r="M583" s="469"/>
      <c r="N583" s="469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23.25" customHeight="1">
      <c r="A584" s="86"/>
      <c r="B584" s="86"/>
      <c r="C584" s="23"/>
      <c r="D584" s="23"/>
      <c r="E584" s="469"/>
      <c r="F584" s="469"/>
      <c r="G584" s="469"/>
      <c r="H584" s="469"/>
      <c r="I584" s="469"/>
      <c r="J584" s="469"/>
      <c r="K584" s="469"/>
      <c r="L584" s="469"/>
      <c r="M584" s="469"/>
      <c r="N584" s="469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23.25" customHeight="1">
      <c r="A585" s="86"/>
      <c r="B585" s="86"/>
      <c r="C585" s="23"/>
      <c r="D585" s="23"/>
      <c r="E585" s="469"/>
      <c r="F585" s="469"/>
      <c r="G585" s="469"/>
      <c r="H585" s="469"/>
      <c r="I585" s="469"/>
      <c r="J585" s="469"/>
      <c r="K585" s="469"/>
      <c r="L585" s="469"/>
      <c r="M585" s="469"/>
      <c r="N585" s="469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23.25" customHeight="1">
      <c r="A586" s="86"/>
      <c r="B586" s="86"/>
      <c r="C586" s="23"/>
      <c r="D586" s="23"/>
      <c r="E586" s="469"/>
      <c r="F586" s="469"/>
      <c r="G586" s="469"/>
      <c r="H586" s="469"/>
      <c r="I586" s="469"/>
      <c r="J586" s="469"/>
      <c r="K586" s="469"/>
      <c r="L586" s="469"/>
      <c r="M586" s="469"/>
      <c r="N586" s="469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23.25" customHeight="1">
      <c r="A587" s="86"/>
      <c r="B587" s="86"/>
      <c r="C587" s="23"/>
      <c r="D587" s="23"/>
      <c r="E587" s="469"/>
      <c r="F587" s="469"/>
      <c r="G587" s="469"/>
      <c r="H587" s="469"/>
      <c r="I587" s="469"/>
      <c r="J587" s="469"/>
      <c r="K587" s="469"/>
      <c r="L587" s="469"/>
      <c r="M587" s="469"/>
      <c r="N587" s="469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23.25" customHeight="1">
      <c r="A588" s="86"/>
      <c r="B588" s="86"/>
      <c r="C588" s="23"/>
      <c r="D588" s="23"/>
      <c r="E588" s="469"/>
      <c r="F588" s="469"/>
      <c r="G588" s="469"/>
      <c r="H588" s="469"/>
      <c r="I588" s="469"/>
      <c r="J588" s="469"/>
      <c r="K588" s="469"/>
      <c r="L588" s="469"/>
      <c r="M588" s="469"/>
      <c r="N588" s="469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23.25" customHeight="1">
      <c r="A589" s="86"/>
      <c r="B589" s="86"/>
      <c r="C589" s="23"/>
      <c r="D589" s="23"/>
      <c r="E589" s="469"/>
      <c r="F589" s="469"/>
      <c r="G589" s="469"/>
      <c r="H589" s="469"/>
      <c r="I589" s="469"/>
      <c r="J589" s="469"/>
      <c r="K589" s="469"/>
      <c r="L589" s="469"/>
      <c r="M589" s="469"/>
      <c r="N589" s="469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23.25" customHeight="1">
      <c r="A590" s="86"/>
      <c r="B590" s="86"/>
      <c r="C590" s="23"/>
      <c r="D590" s="23"/>
      <c r="E590" s="469"/>
      <c r="F590" s="469"/>
      <c r="G590" s="469"/>
      <c r="H590" s="469"/>
      <c r="I590" s="469"/>
      <c r="J590" s="469"/>
      <c r="K590" s="469"/>
      <c r="L590" s="469"/>
      <c r="M590" s="469"/>
      <c r="N590" s="469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23.25" customHeight="1">
      <c r="A591" s="86"/>
      <c r="B591" s="86"/>
      <c r="C591" s="23"/>
      <c r="D591" s="23"/>
      <c r="E591" s="469"/>
      <c r="F591" s="469"/>
      <c r="G591" s="469"/>
      <c r="H591" s="469"/>
      <c r="I591" s="469"/>
      <c r="J591" s="469"/>
      <c r="K591" s="469"/>
      <c r="L591" s="469"/>
      <c r="M591" s="469"/>
      <c r="N591" s="469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23.25" customHeight="1">
      <c r="A592" s="86"/>
      <c r="B592" s="86"/>
      <c r="C592" s="23"/>
      <c r="D592" s="23"/>
      <c r="E592" s="469"/>
      <c r="F592" s="469"/>
      <c r="G592" s="469"/>
      <c r="H592" s="469"/>
      <c r="I592" s="469"/>
      <c r="J592" s="469"/>
      <c r="K592" s="469"/>
      <c r="L592" s="469"/>
      <c r="M592" s="469"/>
      <c r="N592" s="469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23.25" customHeight="1">
      <c r="A593" s="86"/>
      <c r="B593" s="86"/>
      <c r="C593" s="23"/>
      <c r="D593" s="23"/>
      <c r="E593" s="469"/>
      <c r="F593" s="469"/>
      <c r="G593" s="469"/>
      <c r="H593" s="469"/>
      <c r="I593" s="469"/>
      <c r="J593" s="469"/>
      <c r="K593" s="469"/>
      <c r="L593" s="469"/>
      <c r="M593" s="469"/>
      <c r="N593" s="469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23.25" customHeight="1">
      <c r="A594" s="86"/>
      <c r="B594" s="86"/>
      <c r="C594" s="23"/>
      <c r="D594" s="23"/>
      <c r="E594" s="469"/>
      <c r="F594" s="469"/>
      <c r="G594" s="469"/>
      <c r="H594" s="469"/>
      <c r="I594" s="469"/>
      <c r="J594" s="469"/>
      <c r="K594" s="469"/>
      <c r="L594" s="469"/>
      <c r="M594" s="469"/>
      <c r="N594" s="469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23.25" customHeight="1">
      <c r="A595" s="86"/>
      <c r="B595" s="86"/>
      <c r="C595" s="23"/>
      <c r="D595" s="23"/>
      <c r="E595" s="469"/>
      <c r="F595" s="469"/>
      <c r="G595" s="469"/>
      <c r="H595" s="469"/>
      <c r="I595" s="469"/>
      <c r="J595" s="469"/>
      <c r="K595" s="469"/>
      <c r="L595" s="469"/>
      <c r="M595" s="469"/>
      <c r="N595" s="469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23.25" customHeight="1">
      <c r="A596" s="86"/>
      <c r="B596" s="86"/>
      <c r="C596" s="23"/>
      <c r="D596" s="23"/>
      <c r="E596" s="469"/>
      <c r="F596" s="469"/>
      <c r="G596" s="469"/>
      <c r="H596" s="469"/>
      <c r="I596" s="469"/>
      <c r="J596" s="469"/>
      <c r="K596" s="469"/>
      <c r="L596" s="469"/>
      <c r="M596" s="469"/>
      <c r="N596" s="469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23.25" customHeight="1">
      <c r="A597" s="86"/>
      <c r="B597" s="86"/>
      <c r="C597" s="23"/>
      <c r="D597" s="23"/>
      <c r="E597" s="469"/>
      <c r="F597" s="469"/>
      <c r="G597" s="469"/>
      <c r="H597" s="469"/>
      <c r="I597" s="469"/>
      <c r="J597" s="469"/>
      <c r="K597" s="469"/>
      <c r="L597" s="469"/>
      <c r="M597" s="469"/>
      <c r="N597" s="469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23.25" customHeight="1">
      <c r="A598" s="86"/>
      <c r="B598" s="86"/>
      <c r="C598" s="23"/>
      <c r="D598" s="23"/>
      <c r="E598" s="469"/>
      <c r="F598" s="469"/>
      <c r="G598" s="469"/>
      <c r="H598" s="469"/>
      <c r="I598" s="469"/>
      <c r="J598" s="469"/>
      <c r="K598" s="469"/>
      <c r="L598" s="469"/>
      <c r="M598" s="469"/>
      <c r="N598" s="469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23.25" customHeight="1">
      <c r="A599" s="86"/>
      <c r="B599" s="86"/>
      <c r="C599" s="23"/>
      <c r="D599" s="23"/>
      <c r="E599" s="469"/>
      <c r="F599" s="469"/>
      <c r="G599" s="469"/>
      <c r="H599" s="469"/>
      <c r="I599" s="469"/>
      <c r="J599" s="469"/>
      <c r="K599" s="469"/>
      <c r="L599" s="469"/>
      <c r="M599" s="469"/>
      <c r="N599" s="469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23.25" customHeight="1">
      <c r="A600" s="86"/>
      <c r="B600" s="86"/>
      <c r="C600" s="23"/>
      <c r="D600" s="23"/>
      <c r="E600" s="469"/>
      <c r="F600" s="469"/>
      <c r="G600" s="469"/>
      <c r="H600" s="469"/>
      <c r="I600" s="469"/>
      <c r="J600" s="469"/>
      <c r="K600" s="469"/>
      <c r="L600" s="469"/>
      <c r="M600" s="469"/>
      <c r="N600" s="469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23.25" customHeight="1">
      <c r="A601" s="86"/>
      <c r="B601" s="86"/>
      <c r="C601" s="23"/>
      <c r="D601" s="23"/>
      <c r="E601" s="469"/>
      <c r="F601" s="469"/>
      <c r="G601" s="469"/>
      <c r="H601" s="469"/>
      <c r="I601" s="469"/>
      <c r="J601" s="469"/>
      <c r="K601" s="469"/>
      <c r="L601" s="469"/>
      <c r="M601" s="469"/>
      <c r="N601" s="469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23.25" customHeight="1">
      <c r="A602" s="86"/>
      <c r="B602" s="86"/>
      <c r="C602" s="23"/>
      <c r="D602" s="23"/>
      <c r="E602" s="469"/>
      <c r="F602" s="469"/>
      <c r="G602" s="469"/>
      <c r="H602" s="469"/>
      <c r="I602" s="469"/>
      <c r="J602" s="469"/>
      <c r="K602" s="469"/>
      <c r="L602" s="469"/>
      <c r="M602" s="469"/>
      <c r="N602" s="469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23.25" customHeight="1">
      <c r="A603" s="86"/>
      <c r="B603" s="86"/>
      <c r="C603" s="23"/>
      <c r="D603" s="23"/>
      <c r="E603" s="469"/>
      <c r="F603" s="469"/>
      <c r="G603" s="469"/>
      <c r="H603" s="469"/>
      <c r="I603" s="469"/>
      <c r="J603" s="469"/>
      <c r="K603" s="469"/>
      <c r="L603" s="469"/>
      <c r="M603" s="469"/>
      <c r="N603" s="469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23.25" customHeight="1">
      <c r="A604" s="86"/>
      <c r="B604" s="86"/>
      <c r="C604" s="23"/>
      <c r="D604" s="23"/>
      <c r="E604" s="469"/>
      <c r="F604" s="469"/>
      <c r="G604" s="469"/>
      <c r="H604" s="469"/>
      <c r="I604" s="469"/>
      <c r="J604" s="469"/>
      <c r="K604" s="469"/>
      <c r="L604" s="469"/>
      <c r="M604" s="469"/>
      <c r="N604" s="469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23.25" customHeight="1">
      <c r="A605" s="86"/>
      <c r="B605" s="86"/>
      <c r="C605" s="23"/>
      <c r="D605" s="23"/>
      <c r="E605" s="469"/>
      <c r="F605" s="469"/>
      <c r="G605" s="469"/>
      <c r="H605" s="469"/>
      <c r="I605" s="469"/>
      <c r="J605" s="469"/>
      <c r="K605" s="469"/>
      <c r="L605" s="469"/>
      <c r="M605" s="469"/>
      <c r="N605" s="469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23.25" customHeight="1">
      <c r="A606" s="86"/>
      <c r="B606" s="86"/>
      <c r="C606" s="23"/>
      <c r="D606" s="23"/>
      <c r="E606" s="469"/>
      <c r="F606" s="469"/>
      <c r="G606" s="469"/>
      <c r="H606" s="469"/>
      <c r="I606" s="469"/>
      <c r="J606" s="469"/>
      <c r="K606" s="469"/>
      <c r="L606" s="469"/>
      <c r="M606" s="469"/>
      <c r="N606" s="469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23.25" customHeight="1">
      <c r="A607" s="86"/>
      <c r="B607" s="86"/>
      <c r="C607" s="23"/>
      <c r="D607" s="23"/>
      <c r="E607" s="469"/>
      <c r="F607" s="469"/>
      <c r="G607" s="469"/>
      <c r="H607" s="469"/>
      <c r="I607" s="469"/>
      <c r="J607" s="469"/>
      <c r="K607" s="469"/>
      <c r="L607" s="469"/>
      <c r="M607" s="469"/>
      <c r="N607" s="469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23.25" customHeight="1">
      <c r="A608" s="86"/>
      <c r="B608" s="86"/>
      <c r="C608" s="23"/>
      <c r="D608" s="23"/>
      <c r="E608" s="469"/>
      <c r="F608" s="469"/>
      <c r="G608" s="469"/>
      <c r="H608" s="469"/>
      <c r="I608" s="469"/>
      <c r="J608" s="469"/>
      <c r="K608" s="469"/>
      <c r="L608" s="469"/>
      <c r="M608" s="469"/>
      <c r="N608" s="469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23.25" customHeight="1">
      <c r="A609" s="86"/>
      <c r="B609" s="86"/>
      <c r="C609" s="23"/>
      <c r="D609" s="23"/>
      <c r="E609" s="469"/>
      <c r="F609" s="469"/>
      <c r="G609" s="469"/>
      <c r="H609" s="469"/>
      <c r="I609" s="469"/>
      <c r="J609" s="469"/>
      <c r="K609" s="469"/>
      <c r="L609" s="469"/>
      <c r="M609" s="469"/>
      <c r="N609" s="469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23.25" customHeight="1">
      <c r="A610" s="86"/>
      <c r="B610" s="86"/>
      <c r="C610" s="23"/>
      <c r="D610" s="23"/>
      <c r="E610" s="469"/>
      <c r="F610" s="469"/>
      <c r="G610" s="469"/>
      <c r="H610" s="469"/>
      <c r="I610" s="469"/>
      <c r="J610" s="469"/>
      <c r="K610" s="469"/>
      <c r="L610" s="469"/>
      <c r="M610" s="469"/>
      <c r="N610" s="469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23.25" customHeight="1">
      <c r="A611" s="86"/>
      <c r="B611" s="86"/>
      <c r="C611" s="23"/>
      <c r="D611" s="23"/>
      <c r="E611" s="469"/>
      <c r="F611" s="469"/>
      <c r="G611" s="469"/>
      <c r="H611" s="469"/>
      <c r="I611" s="469"/>
      <c r="J611" s="469"/>
      <c r="K611" s="469"/>
      <c r="L611" s="469"/>
      <c r="M611" s="469"/>
      <c r="N611" s="469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23.25" customHeight="1">
      <c r="A612" s="86"/>
      <c r="B612" s="86"/>
      <c r="C612" s="23"/>
      <c r="D612" s="23"/>
      <c r="E612" s="469"/>
      <c r="F612" s="469"/>
      <c r="G612" s="469"/>
      <c r="H612" s="469"/>
      <c r="I612" s="469"/>
      <c r="J612" s="469"/>
      <c r="K612" s="469"/>
      <c r="L612" s="469"/>
      <c r="M612" s="469"/>
      <c r="N612" s="469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23.25" customHeight="1">
      <c r="A613" s="86"/>
      <c r="B613" s="86"/>
      <c r="C613" s="23"/>
      <c r="D613" s="23"/>
      <c r="E613" s="469"/>
      <c r="F613" s="469"/>
      <c r="G613" s="469"/>
      <c r="H613" s="469"/>
      <c r="I613" s="469"/>
      <c r="J613" s="469"/>
      <c r="K613" s="469"/>
      <c r="L613" s="469"/>
      <c r="M613" s="469"/>
      <c r="N613" s="469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23.25" customHeight="1">
      <c r="A614" s="86"/>
      <c r="B614" s="86"/>
      <c r="C614" s="23"/>
      <c r="D614" s="23"/>
      <c r="E614" s="469"/>
      <c r="F614" s="469"/>
      <c r="G614" s="469"/>
      <c r="H614" s="469"/>
      <c r="I614" s="469"/>
      <c r="J614" s="469"/>
      <c r="K614" s="469"/>
      <c r="L614" s="469"/>
      <c r="M614" s="469"/>
      <c r="N614" s="469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23.25" customHeight="1">
      <c r="A615" s="86"/>
      <c r="B615" s="86"/>
      <c r="C615" s="23"/>
      <c r="D615" s="23"/>
      <c r="E615" s="469"/>
      <c r="F615" s="469"/>
      <c r="G615" s="469"/>
      <c r="H615" s="469"/>
      <c r="I615" s="469"/>
      <c r="J615" s="469"/>
      <c r="K615" s="469"/>
      <c r="L615" s="469"/>
      <c r="M615" s="469"/>
      <c r="N615" s="469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23.25" customHeight="1">
      <c r="A616" s="86"/>
      <c r="B616" s="86"/>
      <c r="C616" s="23"/>
      <c r="D616" s="23"/>
      <c r="E616" s="469"/>
      <c r="F616" s="469"/>
      <c r="G616" s="469"/>
      <c r="H616" s="469"/>
      <c r="I616" s="469"/>
      <c r="J616" s="469"/>
      <c r="K616" s="469"/>
      <c r="L616" s="469"/>
      <c r="M616" s="469"/>
      <c r="N616" s="469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23.25" customHeight="1">
      <c r="A617" s="86"/>
      <c r="B617" s="86"/>
      <c r="C617" s="23"/>
      <c r="D617" s="23"/>
      <c r="E617" s="469"/>
      <c r="F617" s="469"/>
      <c r="G617" s="469"/>
      <c r="H617" s="469"/>
      <c r="I617" s="469"/>
      <c r="J617" s="469"/>
      <c r="K617" s="469"/>
      <c r="L617" s="469"/>
      <c r="M617" s="469"/>
      <c r="N617" s="469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23.25" customHeight="1">
      <c r="A618" s="86"/>
      <c r="B618" s="86"/>
      <c r="C618" s="23"/>
      <c r="D618" s="23"/>
      <c r="E618" s="469"/>
      <c r="F618" s="469"/>
      <c r="G618" s="469"/>
      <c r="H618" s="469"/>
      <c r="I618" s="469"/>
      <c r="J618" s="469"/>
      <c r="K618" s="469"/>
      <c r="L618" s="469"/>
      <c r="M618" s="469"/>
      <c r="N618" s="469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23.25" customHeight="1">
      <c r="A619" s="86"/>
      <c r="B619" s="86"/>
      <c r="C619" s="23"/>
      <c r="D619" s="23"/>
      <c r="E619" s="469"/>
      <c r="F619" s="469"/>
      <c r="G619" s="469"/>
      <c r="H619" s="469"/>
      <c r="I619" s="469"/>
      <c r="J619" s="469"/>
      <c r="K619" s="469"/>
      <c r="L619" s="469"/>
      <c r="M619" s="469"/>
      <c r="N619" s="469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23.25" customHeight="1">
      <c r="A620" s="86"/>
      <c r="B620" s="86"/>
      <c r="C620" s="23"/>
      <c r="D620" s="23"/>
      <c r="E620" s="469"/>
      <c r="F620" s="469"/>
      <c r="G620" s="469"/>
      <c r="H620" s="469"/>
      <c r="I620" s="469"/>
      <c r="J620" s="469"/>
      <c r="K620" s="469"/>
      <c r="L620" s="469"/>
      <c r="M620" s="469"/>
      <c r="N620" s="469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23.25" customHeight="1">
      <c r="A621" s="86"/>
      <c r="B621" s="86"/>
      <c r="C621" s="23"/>
      <c r="D621" s="23"/>
      <c r="E621" s="469"/>
      <c r="F621" s="469"/>
      <c r="G621" s="469"/>
      <c r="H621" s="469"/>
      <c r="I621" s="469"/>
      <c r="J621" s="469"/>
      <c r="K621" s="469"/>
      <c r="L621" s="469"/>
      <c r="M621" s="469"/>
      <c r="N621" s="469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23.25" customHeight="1">
      <c r="A622" s="86"/>
      <c r="B622" s="86"/>
      <c r="C622" s="23"/>
      <c r="D622" s="23"/>
      <c r="E622" s="469"/>
      <c r="F622" s="469"/>
      <c r="G622" s="469"/>
      <c r="H622" s="469"/>
      <c r="I622" s="469"/>
      <c r="J622" s="469"/>
      <c r="K622" s="469"/>
      <c r="L622" s="469"/>
      <c r="M622" s="469"/>
      <c r="N622" s="469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23.25" customHeight="1">
      <c r="A623" s="86"/>
      <c r="B623" s="86"/>
      <c r="C623" s="23"/>
      <c r="D623" s="23"/>
      <c r="E623" s="469"/>
      <c r="F623" s="469"/>
      <c r="G623" s="469"/>
      <c r="H623" s="469"/>
      <c r="I623" s="469"/>
      <c r="J623" s="469"/>
      <c r="K623" s="469"/>
      <c r="L623" s="469"/>
      <c r="M623" s="469"/>
      <c r="N623" s="469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23.25" customHeight="1">
      <c r="A624" s="86"/>
      <c r="B624" s="86"/>
      <c r="C624" s="23"/>
      <c r="D624" s="23"/>
      <c r="E624" s="469"/>
      <c r="F624" s="469"/>
      <c r="G624" s="469"/>
      <c r="H624" s="469"/>
      <c r="I624" s="469"/>
      <c r="J624" s="469"/>
      <c r="K624" s="469"/>
      <c r="L624" s="469"/>
      <c r="M624" s="469"/>
      <c r="N624" s="469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23.25" customHeight="1">
      <c r="A625" s="86"/>
      <c r="B625" s="86"/>
      <c r="C625" s="23"/>
      <c r="D625" s="23"/>
      <c r="E625" s="469"/>
      <c r="F625" s="469"/>
      <c r="G625" s="469"/>
      <c r="H625" s="469"/>
      <c r="I625" s="469"/>
      <c r="J625" s="469"/>
      <c r="K625" s="469"/>
      <c r="L625" s="469"/>
      <c r="M625" s="469"/>
      <c r="N625" s="469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23.25" customHeight="1">
      <c r="A626" s="86"/>
      <c r="B626" s="86"/>
      <c r="C626" s="23"/>
      <c r="D626" s="23"/>
      <c r="E626" s="469"/>
      <c r="F626" s="469"/>
      <c r="G626" s="469"/>
      <c r="H626" s="469"/>
      <c r="I626" s="469"/>
      <c r="J626" s="469"/>
      <c r="K626" s="469"/>
      <c r="L626" s="469"/>
      <c r="M626" s="469"/>
      <c r="N626" s="469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23.25" customHeight="1">
      <c r="A627" s="86"/>
      <c r="B627" s="86"/>
      <c r="C627" s="23"/>
      <c r="D627" s="23"/>
      <c r="E627" s="469"/>
      <c r="F627" s="469"/>
      <c r="G627" s="469"/>
      <c r="H627" s="469"/>
      <c r="I627" s="469"/>
      <c r="J627" s="469"/>
      <c r="K627" s="469"/>
      <c r="L627" s="469"/>
      <c r="M627" s="469"/>
      <c r="N627" s="469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23.25" customHeight="1">
      <c r="A628" s="86"/>
      <c r="B628" s="86"/>
      <c r="C628" s="23"/>
      <c r="D628" s="23"/>
      <c r="E628" s="469"/>
      <c r="F628" s="469"/>
      <c r="G628" s="469"/>
      <c r="H628" s="469"/>
      <c r="I628" s="469"/>
      <c r="J628" s="469"/>
      <c r="K628" s="469"/>
      <c r="L628" s="469"/>
      <c r="M628" s="469"/>
      <c r="N628" s="469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23.25" customHeight="1">
      <c r="A629" s="86"/>
      <c r="B629" s="86"/>
      <c r="C629" s="23"/>
      <c r="D629" s="23"/>
      <c r="E629" s="469"/>
      <c r="F629" s="469"/>
      <c r="G629" s="469"/>
      <c r="H629" s="469"/>
      <c r="I629" s="469"/>
      <c r="J629" s="469"/>
      <c r="K629" s="469"/>
      <c r="L629" s="469"/>
      <c r="M629" s="469"/>
      <c r="N629" s="469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23.25" customHeight="1">
      <c r="A630" s="86"/>
      <c r="B630" s="86"/>
      <c r="C630" s="23"/>
      <c r="D630" s="23"/>
      <c r="E630" s="469"/>
      <c r="F630" s="469"/>
      <c r="G630" s="469"/>
      <c r="H630" s="469"/>
      <c r="I630" s="469"/>
      <c r="J630" s="469"/>
      <c r="K630" s="469"/>
      <c r="L630" s="469"/>
      <c r="M630" s="469"/>
      <c r="N630" s="469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23.25" customHeight="1">
      <c r="A631" s="86"/>
      <c r="B631" s="86"/>
      <c r="C631" s="23"/>
      <c r="D631" s="23"/>
      <c r="E631" s="469"/>
      <c r="F631" s="469"/>
      <c r="G631" s="469"/>
      <c r="H631" s="469"/>
      <c r="I631" s="469"/>
      <c r="J631" s="469"/>
      <c r="K631" s="469"/>
      <c r="L631" s="469"/>
      <c r="M631" s="469"/>
      <c r="N631" s="469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23.25" customHeight="1">
      <c r="A632" s="86"/>
      <c r="B632" s="86"/>
      <c r="C632" s="23"/>
      <c r="D632" s="23"/>
      <c r="E632" s="469"/>
      <c r="F632" s="469"/>
      <c r="G632" s="469"/>
      <c r="H632" s="469"/>
      <c r="I632" s="469"/>
      <c r="J632" s="469"/>
      <c r="K632" s="469"/>
      <c r="L632" s="469"/>
      <c r="M632" s="469"/>
      <c r="N632" s="469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23.25" customHeight="1">
      <c r="A633" s="86"/>
      <c r="B633" s="86"/>
      <c r="C633" s="23"/>
      <c r="D633" s="23"/>
      <c r="E633" s="469"/>
      <c r="F633" s="469"/>
      <c r="G633" s="469"/>
      <c r="H633" s="469"/>
      <c r="I633" s="469"/>
      <c r="J633" s="469"/>
      <c r="K633" s="469"/>
      <c r="L633" s="469"/>
      <c r="M633" s="469"/>
      <c r="N633" s="469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23.25" customHeight="1">
      <c r="A634" s="86"/>
      <c r="B634" s="86"/>
      <c r="C634" s="23"/>
      <c r="D634" s="23"/>
      <c r="E634" s="469"/>
      <c r="F634" s="469"/>
      <c r="G634" s="469"/>
      <c r="H634" s="469"/>
      <c r="I634" s="469"/>
      <c r="J634" s="469"/>
      <c r="K634" s="469"/>
      <c r="L634" s="469"/>
      <c r="M634" s="469"/>
      <c r="N634" s="469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23.25" customHeight="1">
      <c r="A635" s="86"/>
      <c r="B635" s="86"/>
      <c r="C635" s="23"/>
      <c r="D635" s="23"/>
      <c r="E635" s="469"/>
      <c r="F635" s="469"/>
      <c r="G635" s="469"/>
      <c r="H635" s="469"/>
      <c r="I635" s="469"/>
      <c r="J635" s="469"/>
      <c r="K635" s="469"/>
      <c r="L635" s="469"/>
      <c r="M635" s="469"/>
      <c r="N635" s="469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23.25" customHeight="1">
      <c r="A636" s="86"/>
      <c r="B636" s="86"/>
      <c r="C636" s="23"/>
      <c r="D636" s="23"/>
      <c r="E636" s="469"/>
      <c r="F636" s="469"/>
      <c r="G636" s="469"/>
      <c r="H636" s="469"/>
      <c r="I636" s="469"/>
      <c r="J636" s="469"/>
      <c r="K636" s="469"/>
      <c r="L636" s="469"/>
      <c r="M636" s="469"/>
      <c r="N636" s="469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23.25" customHeight="1">
      <c r="A637" s="86"/>
      <c r="B637" s="86"/>
      <c r="C637" s="23"/>
      <c r="D637" s="23"/>
      <c r="E637" s="469"/>
      <c r="F637" s="469"/>
      <c r="G637" s="469"/>
      <c r="H637" s="469"/>
      <c r="I637" s="469"/>
      <c r="J637" s="469"/>
      <c r="K637" s="469"/>
      <c r="L637" s="469"/>
      <c r="M637" s="469"/>
      <c r="N637" s="469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23.25" customHeight="1">
      <c r="A638" s="86"/>
      <c r="B638" s="86"/>
      <c r="C638" s="23"/>
      <c r="D638" s="23"/>
      <c r="E638" s="469"/>
      <c r="F638" s="469"/>
      <c r="G638" s="469"/>
      <c r="H638" s="469"/>
      <c r="I638" s="469"/>
      <c r="J638" s="469"/>
      <c r="K638" s="469"/>
      <c r="L638" s="469"/>
      <c r="M638" s="469"/>
      <c r="N638" s="469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23.25" customHeight="1">
      <c r="A639" s="86"/>
      <c r="B639" s="86"/>
      <c r="C639" s="23"/>
      <c r="D639" s="23"/>
      <c r="E639" s="469"/>
      <c r="F639" s="469"/>
      <c r="G639" s="469"/>
      <c r="H639" s="469"/>
      <c r="I639" s="469"/>
      <c r="J639" s="469"/>
      <c r="K639" s="469"/>
      <c r="L639" s="469"/>
      <c r="M639" s="469"/>
      <c r="N639" s="469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23.25" customHeight="1">
      <c r="A640" s="86"/>
      <c r="B640" s="86"/>
      <c r="C640" s="23"/>
      <c r="D640" s="23"/>
      <c r="E640" s="469"/>
      <c r="F640" s="469"/>
      <c r="G640" s="469"/>
      <c r="H640" s="469"/>
      <c r="I640" s="469"/>
      <c r="J640" s="469"/>
      <c r="K640" s="469"/>
      <c r="L640" s="469"/>
      <c r="M640" s="469"/>
      <c r="N640" s="469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23.25" customHeight="1">
      <c r="A641" s="86"/>
      <c r="B641" s="86"/>
      <c r="C641" s="23"/>
      <c r="D641" s="23"/>
      <c r="E641" s="469"/>
      <c r="F641" s="469"/>
      <c r="G641" s="469"/>
      <c r="H641" s="469"/>
      <c r="I641" s="469"/>
      <c r="J641" s="469"/>
      <c r="K641" s="469"/>
      <c r="L641" s="469"/>
      <c r="M641" s="469"/>
      <c r="N641" s="469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23.25" customHeight="1">
      <c r="A642" s="86"/>
      <c r="B642" s="86"/>
      <c r="C642" s="23"/>
      <c r="D642" s="23"/>
      <c r="E642" s="469"/>
      <c r="F642" s="469"/>
      <c r="G642" s="469"/>
      <c r="H642" s="469"/>
      <c r="I642" s="469"/>
      <c r="J642" s="469"/>
      <c r="K642" s="469"/>
      <c r="L642" s="469"/>
      <c r="M642" s="469"/>
      <c r="N642" s="469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23.25" customHeight="1">
      <c r="A643" s="86"/>
      <c r="B643" s="86"/>
      <c r="C643" s="23"/>
      <c r="D643" s="23"/>
      <c r="E643" s="469"/>
      <c r="F643" s="469"/>
      <c r="G643" s="469"/>
      <c r="H643" s="469"/>
      <c r="I643" s="469"/>
      <c r="J643" s="469"/>
      <c r="K643" s="469"/>
      <c r="L643" s="469"/>
      <c r="M643" s="469"/>
      <c r="N643" s="469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23.25" customHeight="1">
      <c r="A644" s="86"/>
      <c r="B644" s="86"/>
      <c r="C644" s="23"/>
      <c r="D644" s="23"/>
      <c r="E644" s="469"/>
      <c r="F644" s="469"/>
      <c r="G644" s="469"/>
      <c r="H644" s="469"/>
      <c r="I644" s="469"/>
      <c r="J644" s="469"/>
      <c r="K644" s="469"/>
      <c r="L644" s="469"/>
      <c r="M644" s="469"/>
      <c r="N644" s="469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23.25" customHeight="1">
      <c r="A645" s="86"/>
      <c r="B645" s="86"/>
      <c r="C645" s="23"/>
      <c r="D645" s="23"/>
      <c r="E645" s="469"/>
      <c r="F645" s="469"/>
      <c r="G645" s="469"/>
      <c r="H645" s="469"/>
      <c r="I645" s="469"/>
      <c r="J645" s="469"/>
      <c r="K645" s="469"/>
      <c r="L645" s="469"/>
      <c r="M645" s="469"/>
      <c r="N645" s="469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23.25" customHeight="1">
      <c r="A646" s="86"/>
      <c r="B646" s="86"/>
      <c r="C646" s="23"/>
      <c r="D646" s="23"/>
      <c r="E646" s="469"/>
      <c r="F646" s="469"/>
      <c r="G646" s="469"/>
      <c r="H646" s="469"/>
      <c r="I646" s="469"/>
      <c r="J646" s="469"/>
      <c r="K646" s="469"/>
      <c r="L646" s="469"/>
      <c r="M646" s="469"/>
      <c r="N646" s="469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23.25" customHeight="1">
      <c r="A647" s="86"/>
      <c r="B647" s="86"/>
      <c r="C647" s="23"/>
      <c r="D647" s="23"/>
      <c r="E647" s="469"/>
      <c r="F647" s="469"/>
      <c r="G647" s="469"/>
      <c r="H647" s="469"/>
      <c r="I647" s="469"/>
      <c r="J647" s="469"/>
      <c r="K647" s="469"/>
      <c r="L647" s="469"/>
      <c r="M647" s="469"/>
      <c r="N647" s="469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23.25" customHeight="1">
      <c r="A648" s="86"/>
      <c r="B648" s="86"/>
      <c r="C648" s="23"/>
      <c r="D648" s="23"/>
      <c r="E648" s="469"/>
      <c r="F648" s="469"/>
      <c r="G648" s="469"/>
      <c r="H648" s="469"/>
      <c r="I648" s="469"/>
      <c r="J648" s="469"/>
      <c r="K648" s="469"/>
      <c r="L648" s="469"/>
      <c r="M648" s="469"/>
      <c r="N648" s="469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23.25" customHeight="1">
      <c r="A649" s="86"/>
      <c r="B649" s="86"/>
      <c r="C649" s="23"/>
      <c r="D649" s="23"/>
      <c r="E649" s="469"/>
      <c r="F649" s="469"/>
      <c r="G649" s="469"/>
      <c r="H649" s="469"/>
      <c r="I649" s="469"/>
      <c r="J649" s="469"/>
      <c r="K649" s="469"/>
      <c r="L649" s="469"/>
      <c r="M649" s="469"/>
      <c r="N649" s="469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23.25" customHeight="1">
      <c r="A650" s="86"/>
      <c r="B650" s="86"/>
      <c r="C650" s="23"/>
      <c r="D650" s="23"/>
      <c r="E650" s="469"/>
      <c r="F650" s="469"/>
      <c r="G650" s="469"/>
      <c r="H650" s="469"/>
      <c r="I650" s="469"/>
      <c r="J650" s="469"/>
      <c r="K650" s="469"/>
      <c r="L650" s="469"/>
      <c r="M650" s="469"/>
      <c r="N650" s="469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23.25" customHeight="1">
      <c r="A651" s="86"/>
      <c r="B651" s="86"/>
      <c r="C651" s="23"/>
      <c r="D651" s="23"/>
      <c r="E651" s="469"/>
      <c r="F651" s="469"/>
      <c r="G651" s="469"/>
      <c r="H651" s="469"/>
      <c r="I651" s="469"/>
      <c r="J651" s="469"/>
      <c r="K651" s="469"/>
      <c r="L651" s="469"/>
      <c r="M651" s="469"/>
      <c r="N651" s="469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23.25" customHeight="1">
      <c r="A652" s="86"/>
      <c r="B652" s="86"/>
      <c r="C652" s="23"/>
      <c r="D652" s="23"/>
      <c r="E652" s="469"/>
      <c r="F652" s="469"/>
      <c r="G652" s="469"/>
      <c r="H652" s="469"/>
      <c r="I652" s="469"/>
      <c r="J652" s="469"/>
      <c r="K652" s="469"/>
      <c r="L652" s="469"/>
      <c r="M652" s="469"/>
      <c r="N652" s="469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23.25" customHeight="1">
      <c r="A653" s="86"/>
      <c r="B653" s="86"/>
      <c r="C653" s="23"/>
      <c r="D653" s="23"/>
      <c r="E653" s="469"/>
      <c r="F653" s="469"/>
      <c r="G653" s="469"/>
      <c r="H653" s="469"/>
      <c r="I653" s="469"/>
      <c r="J653" s="469"/>
      <c r="K653" s="469"/>
      <c r="L653" s="469"/>
      <c r="M653" s="469"/>
      <c r="N653" s="469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23.25" customHeight="1">
      <c r="A654" s="86"/>
      <c r="B654" s="86"/>
      <c r="C654" s="23"/>
      <c r="D654" s="23"/>
      <c r="E654" s="469"/>
      <c r="F654" s="469"/>
      <c r="G654" s="469"/>
      <c r="H654" s="469"/>
      <c r="I654" s="469"/>
      <c r="J654" s="469"/>
      <c r="K654" s="469"/>
      <c r="L654" s="469"/>
      <c r="M654" s="469"/>
      <c r="N654" s="469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23.25" customHeight="1">
      <c r="A655" s="86"/>
      <c r="B655" s="86"/>
      <c r="C655" s="23"/>
      <c r="D655" s="23"/>
      <c r="E655" s="469"/>
      <c r="F655" s="469"/>
      <c r="G655" s="469"/>
      <c r="H655" s="469"/>
      <c r="I655" s="469"/>
      <c r="J655" s="469"/>
      <c r="K655" s="469"/>
      <c r="L655" s="469"/>
      <c r="M655" s="469"/>
      <c r="N655" s="469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23.25" customHeight="1">
      <c r="A656" s="86"/>
      <c r="B656" s="86"/>
      <c r="C656" s="23"/>
      <c r="D656" s="23"/>
      <c r="E656" s="469"/>
      <c r="F656" s="469"/>
      <c r="G656" s="469"/>
      <c r="H656" s="469"/>
      <c r="I656" s="469"/>
      <c r="J656" s="469"/>
      <c r="K656" s="469"/>
      <c r="L656" s="469"/>
      <c r="M656" s="469"/>
      <c r="N656" s="469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23.25" customHeight="1">
      <c r="A657" s="86"/>
      <c r="B657" s="86"/>
      <c r="C657" s="23"/>
      <c r="D657" s="23"/>
      <c r="E657" s="469"/>
      <c r="F657" s="469"/>
      <c r="G657" s="469"/>
      <c r="H657" s="469"/>
      <c r="I657" s="469"/>
      <c r="J657" s="469"/>
      <c r="K657" s="469"/>
      <c r="L657" s="469"/>
      <c r="M657" s="469"/>
      <c r="N657" s="469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23.25" customHeight="1">
      <c r="A658" s="86"/>
      <c r="B658" s="86"/>
      <c r="C658" s="23"/>
      <c r="D658" s="23"/>
      <c r="E658" s="469"/>
      <c r="F658" s="469"/>
      <c r="G658" s="469"/>
      <c r="H658" s="469"/>
      <c r="I658" s="469"/>
      <c r="J658" s="469"/>
      <c r="K658" s="469"/>
      <c r="L658" s="469"/>
      <c r="M658" s="469"/>
      <c r="N658" s="469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23.25" customHeight="1">
      <c r="A659" s="86"/>
      <c r="B659" s="86"/>
      <c r="C659" s="23"/>
      <c r="D659" s="23"/>
      <c r="E659" s="469"/>
      <c r="F659" s="469"/>
      <c r="G659" s="469"/>
      <c r="H659" s="469"/>
      <c r="I659" s="469"/>
      <c r="J659" s="469"/>
      <c r="K659" s="469"/>
      <c r="L659" s="469"/>
      <c r="M659" s="469"/>
      <c r="N659" s="469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23.25" customHeight="1">
      <c r="A660" s="86"/>
      <c r="B660" s="86"/>
      <c r="C660" s="23"/>
      <c r="D660" s="23"/>
      <c r="E660" s="469"/>
      <c r="F660" s="469"/>
      <c r="G660" s="469"/>
      <c r="H660" s="469"/>
      <c r="I660" s="469"/>
      <c r="J660" s="469"/>
      <c r="K660" s="469"/>
      <c r="L660" s="469"/>
      <c r="M660" s="469"/>
      <c r="N660" s="469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23.25" customHeight="1">
      <c r="A661" s="86"/>
      <c r="B661" s="86"/>
      <c r="C661" s="23"/>
      <c r="D661" s="23"/>
      <c r="E661" s="469"/>
      <c r="F661" s="469"/>
      <c r="G661" s="469"/>
      <c r="H661" s="469"/>
      <c r="I661" s="469"/>
      <c r="J661" s="469"/>
      <c r="K661" s="469"/>
      <c r="L661" s="469"/>
      <c r="M661" s="469"/>
      <c r="N661" s="469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23.25" customHeight="1">
      <c r="A662" s="86"/>
      <c r="B662" s="86"/>
      <c r="C662" s="23"/>
      <c r="D662" s="23"/>
      <c r="E662" s="469"/>
      <c r="F662" s="469"/>
      <c r="G662" s="469"/>
      <c r="H662" s="469"/>
      <c r="I662" s="469"/>
      <c r="J662" s="469"/>
      <c r="K662" s="469"/>
      <c r="L662" s="469"/>
      <c r="M662" s="469"/>
      <c r="N662" s="469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23.25" customHeight="1">
      <c r="A663" s="86"/>
      <c r="B663" s="86"/>
      <c r="C663" s="23"/>
      <c r="D663" s="23"/>
      <c r="E663" s="469"/>
      <c r="F663" s="469"/>
      <c r="G663" s="469"/>
      <c r="H663" s="469"/>
      <c r="I663" s="469"/>
      <c r="J663" s="469"/>
      <c r="K663" s="469"/>
      <c r="L663" s="469"/>
      <c r="M663" s="469"/>
      <c r="N663" s="469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23.25" customHeight="1">
      <c r="A664" s="86"/>
      <c r="B664" s="86"/>
      <c r="C664" s="23"/>
      <c r="D664" s="23"/>
      <c r="E664" s="469"/>
      <c r="F664" s="469"/>
      <c r="G664" s="469"/>
      <c r="H664" s="469"/>
      <c r="I664" s="469"/>
      <c r="J664" s="469"/>
      <c r="K664" s="469"/>
      <c r="L664" s="469"/>
      <c r="M664" s="469"/>
      <c r="N664" s="469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23.25" customHeight="1">
      <c r="A665" s="86"/>
      <c r="B665" s="86"/>
      <c r="C665" s="23"/>
      <c r="D665" s="23"/>
      <c r="E665" s="469"/>
      <c r="F665" s="469"/>
      <c r="G665" s="469"/>
      <c r="H665" s="469"/>
      <c r="I665" s="469"/>
      <c r="J665" s="469"/>
      <c r="K665" s="469"/>
      <c r="L665" s="469"/>
      <c r="M665" s="469"/>
      <c r="N665" s="469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23.25" customHeight="1">
      <c r="A666" s="86"/>
      <c r="B666" s="86"/>
      <c r="C666" s="23"/>
      <c r="D666" s="23"/>
      <c r="E666" s="469"/>
      <c r="F666" s="469"/>
      <c r="G666" s="469"/>
      <c r="H666" s="469"/>
      <c r="I666" s="469"/>
      <c r="J666" s="469"/>
      <c r="K666" s="469"/>
      <c r="L666" s="469"/>
      <c r="M666" s="469"/>
      <c r="N666" s="469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23.25" customHeight="1">
      <c r="A667" s="86"/>
      <c r="B667" s="86"/>
      <c r="C667" s="23"/>
      <c r="D667" s="23"/>
      <c r="E667" s="469"/>
      <c r="F667" s="469"/>
      <c r="G667" s="469"/>
      <c r="H667" s="469"/>
      <c r="I667" s="469"/>
      <c r="J667" s="469"/>
      <c r="K667" s="469"/>
      <c r="L667" s="469"/>
      <c r="M667" s="469"/>
      <c r="N667" s="469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23.25" customHeight="1">
      <c r="A668" s="86"/>
      <c r="B668" s="86"/>
      <c r="C668" s="23"/>
      <c r="D668" s="23"/>
      <c r="E668" s="469"/>
      <c r="F668" s="469"/>
      <c r="G668" s="469"/>
      <c r="H668" s="469"/>
      <c r="I668" s="469"/>
      <c r="J668" s="469"/>
      <c r="K668" s="469"/>
      <c r="L668" s="469"/>
      <c r="M668" s="469"/>
      <c r="N668" s="469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23.25" customHeight="1">
      <c r="A669" s="86"/>
      <c r="B669" s="86"/>
      <c r="C669" s="23"/>
      <c r="D669" s="23"/>
      <c r="E669" s="469"/>
      <c r="F669" s="469"/>
      <c r="G669" s="469"/>
      <c r="H669" s="469"/>
      <c r="I669" s="469"/>
      <c r="J669" s="469"/>
      <c r="K669" s="469"/>
      <c r="L669" s="469"/>
      <c r="M669" s="469"/>
      <c r="N669" s="469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23.25" customHeight="1">
      <c r="A670" s="86"/>
      <c r="B670" s="86"/>
      <c r="C670" s="23"/>
      <c r="D670" s="23"/>
      <c r="E670" s="469"/>
      <c r="F670" s="469"/>
      <c r="G670" s="469"/>
      <c r="H670" s="469"/>
      <c r="I670" s="469"/>
      <c r="J670" s="469"/>
      <c r="K670" s="469"/>
      <c r="L670" s="469"/>
      <c r="M670" s="469"/>
      <c r="N670" s="469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23.25" customHeight="1">
      <c r="A671" s="86"/>
      <c r="B671" s="86"/>
      <c r="C671" s="23"/>
      <c r="D671" s="23"/>
      <c r="E671" s="469"/>
      <c r="F671" s="469"/>
      <c r="G671" s="469"/>
      <c r="H671" s="469"/>
      <c r="I671" s="469"/>
      <c r="J671" s="469"/>
      <c r="K671" s="469"/>
      <c r="L671" s="469"/>
      <c r="M671" s="469"/>
      <c r="N671" s="469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23.25" customHeight="1">
      <c r="A672" s="86"/>
      <c r="B672" s="86"/>
      <c r="C672" s="23"/>
      <c r="D672" s="23"/>
      <c r="E672" s="469"/>
      <c r="F672" s="469"/>
      <c r="G672" s="469"/>
      <c r="H672" s="469"/>
      <c r="I672" s="469"/>
      <c r="J672" s="469"/>
      <c r="K672" s="469"/>
      <c r="L672" s="469"/>
      <c r="M672" s="469"/>
      <c r="N672" s="469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23.25" customHeight="1">
      <c r="A673" s="86"/>
      <c r="B673" s="86"/>
      <c r="C673" s="23"/>
      <c r="D673" s="23"/>
      <c r="E673" s="469"/>
      <c r="F673" s="469"/>
      <c r="G673" s="469"/>
      <c r="H673" s="469"/>
      <c r="I673" s="469"/>
      <c r="J673" s="469"/>
      <c r="K673" s="469"/>
      <c r="L673" s="469"/>
      <c r="M673" s="469"/>
      <c r="N673" s="469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23.25" customHeight="1">
      <c r="A674" s="86"/>
      <c r="B674" s="86"/>
      <c r="C674" s="23"/>
      <c r="D674" s="23"/>
      <c r="E674" s="469"/>
      <c r="F674" s="469"/>
      <c r="G674" s="469"/>
      <c r="H674" s="469"/>
      <c r="I674" s="469"/>
      <c r="J674" s="469"/>
      <c r="K674" s="469"/>
      <c r="L674" s="469"/>
      <c r="M674" s="469"/>
      <c r="N674" s="469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23.25" customHeight="1">
      <c r="A675" s="86"/>
      <c r="B675" s="86"/>
      <c r="C675" s="23"/>
      <c r="D675" s="23"/>
      <c r="E675" s="469"/>
      <c r="F675" s="469"/>
      <c r="G675" s="469"/>
      <c r="H675" s="469"/>
      <c r="I675" s="469"/>
      <c r="J675" s="469"/>
      <c r="K675" s="469"/>
      <c r="L675" s="469"/>
      <c r="M675" s="469"/>
      <c r="N675" s="469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23.25" customHeight="1">
      <c r="A676" s="86"/>
      <c r="B676" s="86"/>
      <c r="C676" s="23"/>
      <c r="D676" s="23"/>
      <c r="E676" s="469"/>
      <c r="F676" s="469"/>
      <c r="G676" s="469"/>
      <c r="H676" s="469"/>
      <c r="I676" s="469"/>
      <c r="J676" s="469"/>
      <c r="K676" s="469"/>
      <c r="L676" s="469"/>
      <c r="M676" s="469"/>
      <c r="N676" s="469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23.25" customHeight="1">
      <c r="A677" s="86"/>
      <c r="B677" s="86"/>
      <c r="C677" s="23"/>
      <c r="D677" s="23"/>
      <c r="E677" s="469"/>
      <c r="F677" s="469"/>
      <c r="G677" s="469"/>
      <c r="H677" s="469"/>
      <c r="I677" s="469"/>
      <c r="J677" s="469"/>
      <c r="K677" s="469"/>
      <c r="L677" s="469"/>
      <c r="M677" s="469"/>
      <c r="N677" s="469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23.25" customHeight="1">
      <c r="A678" s="86"/>
      <c r="B678" s="86"/>
      <c r="C678" s="23"/>
      <c r="D678" s="23"/>
      <c r="E678" s="469"/>
      <c r="F678" s="469"/>
      <c r="G678" s="469"/>
      <c r="H678" s="469"/>
      <c r="I678" s="469"/>
      <c r="J678" s="469"/>
      <c r="K678" s="469"/>
      <c r="L678" s="469"/>
      <c r="M678" s="469"/>
      <c r="N678" s="469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23.25" customHeight="1">
      <c r="A679" s="86"/>
      <c r="B679" s="86"/>
      <c r="C679" s="23"/>
      <c r="D679" s="23"/>
      <c r="E679" s="469"/>
      <c r="F679" s="469"/>
      <c r="G679" s="469"/>
      <c r="H679" s="469"/>
      <c r="I679" s="469"/>
      <c r="J679" s="469"/>
      <c r="K679" s="469"/>
      <c r="L679" s="469"/>
      <c r="M679" s="469"/>
      <c r="N679" s="469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23.25" customHeight="1">
      <c r="A680" s="86"/>
      <c r="B680" s="86"/>
      <c r="C680" s="23"/>
      <c r="D680" s="23"/>
      <c r="E680" s="469"/>
      <c r="F680" s="469"/>
      <c r="G680" s="469"/>
      <c r="H680" s="469"/>
      <c r="I680" s="469"/>
      <c r="J680" s="469"/>
      <c r="K680" s="469"/>
      <c r="L680" s="469"/>
      <c r="M680" s="469"/>
      <c r="N680" s="469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23.25" customHeight="1">
      <c r="A681" s="86"/>
      <c r="B681" s="86"/>
      <c r="C681" s="23"/>
      <c r="D681" s="23"/>
      <c r="E681" s="469"/>
      <c r="F681" s="469"/>
      <c r="G681" s="469"/>
      <c r="H681" s="469"/>
      <c r="I681" s="469"/>
      <c r="J681" s="469"/>
      <c r="K681" s="469"/>
      <c r="L681" s="469"/>
      <c r="M681" s="469"/>
      <c r="N681" s="469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23.25" customHeight="1">
      <c r="A682" s="86"/>
      <c r="B682" s="86"/>
      <c r="C682" s="23"/>
      <c r="D682" s="23"/>
      <c r="E682" s="469"/>
      <c r="F682" s="469"/>
      <c r="G682" s="469"/>
      <c r="H682" s="469"/>
      <c r="I682" s="469"/>
      <c r="J682" s="469"/>
      <c r="K682" s="469"/>
      <c r="L682" s="469"/>
      <c r="M682" s="469"/>
      <c r="N682" s="469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23.25" customHeight="1">
      <c r="A683" s="86"/>
      <c r="B683" s="86"/>
      <c r="C683" s="23"/>
      <c r="D683" s="23"/>
      <c r="E683" s="469"/>
      <c r="F683" s="469"/>
      <c r="G683" s="469"/>
      <c r="H683" s="469"/>
      <c r="I683" s="469"/>
      <c r="J683" s="469"/>
      <c r="K683" s="469"/>
      <c r="L683" s="469"/>
      <c r="M683" s="469"/>
      <c r="N683" s="469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23.25" customHeight="1">
      <c r="A684" s="86"/>
      <c r="B684" s="86"/>
      <c r="C684" s="23"/>
      <c r="D684" s="23"/>
      <c r="E684" s="469"/>
      <c r="F684" s="469"/>
      <c r="G684" s="469"/>
      <c r="H684" s="469"/>
      <c r="I684" s="469"/>
      <c r="J684" s="469"/>
      <c r="K684" s="469"/>
      <c r="L684" s="469"/>
      <c r="M684" s="469"/>
      <c r="N684" s="469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23.25" customHeight="1">
      <c r="A685" s="86"/>
      <c r="B685" s="86"/>
      <c r="C685" s="23"/>
      <c r="D685" s="23"/>
      <c r="E685" s="469"/>
      <c r="F685" s="469"/>
      <c r="G685" s="469"/>
      <c r="H685" s="469"/>
      <c r="I685" s="469"/>
      <c r="J685" s="469"/>
      <c r="K685" s="469"/>
      <c r="L685" s="469"/>
      <c r="M685" s="469"/>
      <c r="N685" s="469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23.25" customHeight="1">
      <c r="A686" s="86"/>
      <c r="B686" s="86"/>
      <c r="C686" s="23"/>
      <c r="D686" s="23"/>
      <c r="E686" s="469"/>
      <c r="F686" s="469"/>
      <c r="G686" s="469"/>
      <c r="H686" s="469"/>
      <c r="I686" s="469"/>
      <c r="J686" s="469"/>
      <c r="K686" s="469"/>
      <c r="L686" s="469"/>
      <c r="M686" s="469"/>
      <c r="N686" s="469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23.25" customHeight="1">
      <c r="A687" s="86"/>
      <c r="B687" s="86"/>
      <c r="C687" s="23"/>
      <c r="D687" s="23"/>
      <c r="E687" s="469"/>
      <c r="F687" s="469"/>
      <c r="G687" s="469"/>
      <c r="H687" s="469"/>
      <c r="I687" s="469"/>
      <c r="J687" s="469"/>
      <c r="K687" s="469"/>
      <c r="L687" s="469"/>
      <c r="M687" s="469"/>
      <c r="N687" s="469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23.25" customHeight="1">
      <c r="A688" s="86"/>
      <c r="B688" s="86"/>
      <c r="C688" s="23"/>
      <c r="D688" s="23"/>
      <c r="E688" s="469"/>
      <c r="F688" s="469"/>
      <c r="G688" s="469"/>
      <c r="H688" s="469"/>
      <c r="I688" s="469"/>
      <c r="J688" s="469"/>
      <c r="K688" s="469"/>
      <c r="L688" s="469"/>
      <c r="M688" s="469"/>
      <c r="N688" s="469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23.25" customHeight="1">
      <c r="A689" s="86"/>
      <c r="B689" s="86"/>
      <c r="C689" s="23"/>
      <c r="D689" s="23"/>
      <c r="E689" s="469"/>
      <c r="F689" s="469"/>
      <c r="G689" s="469"/>
      <c r="H689" s="469"/>
      <c r="I689" s="469"/>
      <c r="J689" s="469"/>
      <c r="K689" s="469"/>
      <c r="L689" s="469"/>
      <c r="M689" s="469"/>
      <c r="N689" s="469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23.25" customHeight="1">
      <c r="A690" s="86"/>
      <c r="B690" s="86"/>
      <c r="C690" s="23"/>
      <c r="D690" s="23"/>
      <c r="E690" s="469"/>
      <c r="F690" s="469"/>
      <c r="G690" s="469"/>
      <c r="H690" s="469"/>
      <c r="I690" s="469"/>
      <c r="J690" s="469"/>
      <c r="K690" s="469"/>
      <c r="L690" s="469"/>
      <c r="M690" s="469"/>
      <c r="N690" s="469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23.25" customHeight="1">
      <c r="A691" s="86"/>
      <c r="B691" s="86"/>
      <c r="C691" s="23"/>
      <c r="D691" s="23"/>
      <c r="E691" s="469"/>
      <c r="F691" s="469"/>
      <c r="G691" s="469"/>
      <c r="H691" s="469"/>
      <c r="I691" s="469"/>
      <c r="J691" s="469"/>
      <c r="K691" s="469"/>
      <c r="L691" s="469"/>
      <c r="M691" s="469"/>
      <c r="N691" s="469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23.25" customHeight="1">
      <c r="A692" s="86"/>
      <c r="B692" s="86"/>
      <c r="C692" s="23"/>
      <c r="D692" s="23"/>
      <c r="E692" s="469"/>
      <c r="F692" s="469"/>
      <c r="G692" s="469"/>
      <c r="H692" s="469"/>
      <c r="I692" s="469"/>
      <c r="J692" s="469"/>
      <c r="K692" s="469"/>
      <c r="L692" s="469"/>
      <c r="M692" s="469"/>
      <c r="N692" s="469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23.25" customHeight="1">
      <c r="A693" s="86"/>
      <c r="B693" s="86"/>
      <c r="C693" s="23"/>
      <c r="D693" s="23"/>
      <c r="E693" s="469"/>
      <c r="F693" s="469"/>
      <c r="G693" s="469"/>
      <c r="H693" s="469"/>
      <c r="I693" s="469"/>
      <c r="J693" s="469"/>
      <c r="K693" s="469"/>
      <c r="L693" s="469"/>
      <c r="M693" s="469"/>
      <c r="N693" s="469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23.25" customHeight="1">
      <c r="A694" s="86"/>
      <c r="B694" s="86"/>
      <c r="C694" s="23"/>
      <c r="D694" s="23"/>
      <c r="E694" s="469"/>
      <c r="F694" s="469"/>
      <c r="G694" s="469"/>
      <c r="H694" s="469"/>
      <c r="I694" s="469"/>
      <c r="J694" s="469"/>
      <c r="K694" s="469"/>
      <c r="L694" s="469"/>
      <c r="M694" s="469"/>
      <c r="N694" s="469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23.25" customHeight="1">
      <c r="A695" s="86"/>
      <c r="B695" s="86"/>
      <c r="C695" s="23"/>
      <c r="D695" s="23"/>
      <c r="E695" s="469"/>
      <c r="F695" s="469"/>
      <c r="G695" s="469"/>
      <c r="H695" s="469"/>
      <c r="I695" s="469"/>
      <c r="J695" s="469"/>
      <c r="K695" s="469"/>
      <c r="L695" s="469"/>
      <c r="M695" s="469"/>
      <c r="N695" s="469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23.25" customHeight="1">
      <c r="A696" s="86"/>
      <c r="B696" s="86"/>
      <c r="C696" s="23"/>
      <c r="D696" s="23"/>
      <c r="E696" s="469"/>
      <c r="F696" s="469"/>
      <c r="G696" s="469"/>
      <c r="H696" s="469"/>
      <c r="I696" s="469"/>
      <c r="J696" s="469"/>
      <c r="K696" s="469"/>
      <c r="L696" s="469"/>
      <c r="M696" s="469"/>
      <c r="N696" s="469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23.25" customHeight="1">
      <c r="A697" s="86"/>
      <c r="B697" s="86"/>
      <c r="C697" s="23"/>
      <c r="D697" s="23"/>
      <c r="E697" s="469"/>
      <c r="F697" s="469"/>
      <c r="G697" s="469"/>
      <c r="H697" s="469"/>
      <c r="I697" s="469"/>
      <c r="J697" s="469"/>
      <c r="K697" s="469"/>
      <c r="L697" s="469"/>
      <c r="M697" s="469"/>
      <c r="N697" s="469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23.25" customHeight="1">
      <c r="A698" s="86"/>
      <c r="B698" s="86"/>
      <c r="C698" s="23"/>
      <c r="D698" s="23"/>
      <c r="E698" s="469"/>
      <c r="F698" s="469"/>
      <c r="G698" s="469"/>
      <c r="H698" s="469"/>
      <c r="I698" s="469"/>
      <c r="J698" s="469"/>
      <c r="K698" s="469"/>
      <c r="L698" s="469"/>
      <c r="M698" s="469"/>
      <c r="N698" s="469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23.25" customHeight="1">
      <c r="A699" s="86"/>
      <c r="B699" s="86"/>
      <c r="C699" s="23"/>
      <c r="D699" s="23"/>
      <c r="E699" s="469"/>
      <c r="F699" s="469"/>
      <c r="G699" s="469"/>
      <c r="H699" s="469"/>
      <c r="I699" s="469"/>
      <c r="J699" s="469"/>
      <c r="K699" s="469"/>
      <c r="L699" s="469"/>
      <c r="M699" s="469"/>
      <c r="N699" s="469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23.25" customHeight="1">
      <c r="A700" s="86"/>
      <c r="B700" s="86"/>
      <c r="C700" s="23"/>
      <c r="D700" s="23"/>
      <c r="E700" s="469"/>
      <c r="F700" s="469"/>
      <c r="G700" s="469"/>
      <c r="H700" s="469"/>
      <c r="I700" s="469"/>
      <c r="J700" s="469"/>
      <c r="K700" s="469"/>
      <c r="L700" s="469"/>
      <c r="M700" s="469"/>
      <c r="N700" s="469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23.25" customHeight="1">
      <c r="A701" s="86"/>
      <c r="B701" s="86"/>
      <c r="C701" s="23"/>
      <c r="D701" s="23"/>
      <c r="E701" s="469"/>
      <c r="F701" s="469"/>
      <c r="G701" s="469"/>
      <c r="H701" s="469"/>
      <c r="I701" s="469"/>
      <c r="J701" s="469"/>
      <c r="K701" s="469"/>
      <c r="L701" s="469"/>
      <c r="M701" s="469"/>
      <c r="N701" s="469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23.25" customHeight="1">
      <c r="A702" s="86"/>
      <c r="B702" s="86"/>
      <c r="C702" s="23"/>
      <c r="D702" s="23"/>
      <c r="E702" s="469"/>
      <c r="F702" s="469"/>
      <c r="G702" s="469"/>
      <c r="H702" s="469"/>
      <c r="I702" s="469"/>
      <c r="J702" s="469"/>
      <c r="K702" s="469"/>
      <c r="L702" s="469"/>
      <c r="M702" s="469"/>
      <c r="N702" s="469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23.25" customHeight="1">
      <c r="A703" s="86"/>
      <c r="B703" s="86"/>
      <c r="C703" s="23"/>
      <c r="D703" s="23"/>
      <c r="E703" s="469"/>
      <c r="F703" s="469"/>
      <c r="G703" s="469"/>
      <c r="H703" s="469"/>
      <c r="I703" s="469"/>
      <c r="J703" s="469"/>
      <c r="K703" s="469"/>
      <c r="L703" s="469"/>
      <c r="M703" s="469"/>
      <c r="N703" s="469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23.25" customHeight="1">
      <c r="A704" s="86"/>
      <c r="B704" s="86"/>
      <c r="C704" s="23"/>
      <c r="D704" s="23"/>
      <c r="E704" s="469"/>
      <c r="F704" s="469"/>
      <c r="G704" s="469"/>
      <c r="H704" s="469"/>
      <c r="I704" s="469"/>
      <c r="J704" s="469"/>
      <c r="K704" s="469"/>
      <c r="L704" s="469"/>
      <c r="M704" s="469"/>
      <c r="N704" s="469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23.25" customHeight="1">
      <c r="A705" s="86"/>
      <c r="B705" s="86"/>
      <c r="C705" s="23"/>
      <c r="D705" s="23"/>
      <c r="E705" s="469"/>
      <c r="F705" s="469"/>
      <c r="G705" s="469"/>
      <c r="H705" s="469"/>
      <c r="I705" s="469"/>
      <c r="J705" s="469"/>
      <c r="K705" s="469"/>
      <c r="L705" s="469"/>
      <c r="M705" s="469"/>
      <c r="N705" s="469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23.25" customHeight="1">
      <c r="A706" s="86"/>
      <c r="B706" s="86"/>
      <c r="C706" s="23"/>
      <c r="D706" s="23"/>
      <c r="E706" s="469"/>
      <c r="F706" s="469"/>
      <c r="G706" s="469"/>
      <c r="H706" s="469"/>
      <c r="I706" s="469"/>
      <c r="J706" s="469"/>
      <c r="K706" s="469"/>
      <c r="L706" s="469"/>
      <c r="M706" s="469"/>
      <c r="N706" s="469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23.25" customHeight="1">
      <c r="A707" s="86"/>
      <c r="B707" s="86"/>
      <c r="C707" s="23"/>
      <c r="D707" s="23"/>
      <c r="E707" s="469"/>
      <c r="F707" s="469"/>
      <c r="G707" s="469"/>
      <c r="H707" s="469"/>
      <c r="I707" s="469"/>
      <c r="J707" s="469"/>
      <c r="K707" s="469"/>
      <c r="L707" s="469"/>
      <c r="M707" s="469"/>
      <c r="N707" s="469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23.25" customHeight="1">
      <c r="A708" s="86"/>
      <c r="B708" s="86"/>
      <c r="C708" s="23"/>
      <c r="D708" s="23"/>
      <c r="E708" s="469"/>
      <c r="F708" s="469"/>
      <c r="G708" s="469"/>
      <c r="H708" s="469"/>
      <c r="I708" s="469"/>
      <c r="J708" s="469"/>
      <c r="K708" s="469"/>
      <c r="L708" s="469"/>
      <c r="M708" s="469"/>
      <c r="N708" s="469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23.25" customHeight="1">
      <c r="A709" s="86"/>
      <c r="B709" s="86"/>
      <c r="C709" s="23"/>
      <c r="D709" s="23"/>
      <c r="E709" s="469"/>
      <c r="F709" s="469"/>
      <c r="G709" s="469"/>
      <c r="H709" s="469"/>
      <c r="I709" s="469"/>
      <c r="J709" s="469"/>
      <c r="K709" s="469"/>
      <c r="L709" s="469"/>
      <c r="M709" s="469"/>
      <c r="N709" s="469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23.25" customHeight="1">
      <c r="A710" s="86"/>
      <c r="B710" s="86"/>
      <c r="C710" s="23"/>
      <c r="D710" s="23"/>
      <c r="E710" s="469"/>
      <c r="F710" s="469"/>
      <c r="G710" s="469"/>
      <c r="H710" s="469"/>
      <c r="I710" s="469"/>
      <c r="J710" s="469"/>
      <c r="K710" s="469"/>
      <c r="L710" s="469"/>
      <c r="M710" s="469"/>
      <c r="N710" s="469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23.25" customHeight="1">
      <c r="A711" s="86"/>
      <c r="B711" s="86"/>
      <c r="C711" s="23"/>
      <c r="D711" s="23"/>
      <c r="E711" s="469"/>
      <c r="F711" s="469"/>
      <c r="G711" s="469"/>
      <c r="H711" s="469"/>
      <c r="I711" s="469"/>
      <c r="J711" s="469"/>
      <c r="K711" s="469"/>
      <c r="L711" s="469"/>
      <c r="M711" s="469"/>
      <c r="N711" s="469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23.25" customHeight="1">
      <c r="A712" s="86"/>
      <c r="B712" s="86"/>
      <c r="C712" s="23"/>
      <c r="D712" s="23"/>
      <c r="E712" s="469"/>
      <c r="F712" s="469"/>
      <c r="G712" s="469"/>
      <c r="H712" s="469"/>
      <c r="I712" s="469"/>
      <c r="J712" s="469"/>
      <c r="K712" s="469"/>
      <c r="L712" s="469"/>
      <c r="M712" s="469"/>
      <c r="N712" s="469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23.25" customHeight="1">
      <c r="A713" s="86"/>
      <c r="B713" s="86"/>
      <c r="C713" s="23"/>
      <c r="D713" s="23"/>
      <c r="E713" s="469"/>
      <c r="F713" s="469"/>
      <c r="G713" s="469"/>
      <c r="H713" s="469"/>
      <c r="I713" s="469"/>
      <c r="J713" s="469"/>
      <c r="K713" s="469"/>
      <c r="L713" s="469"/>
      <c r="M713" s="469"/>
      <c r="N713" s="469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23.25" customHeight="1">
      <c r="A714" s="86"/>
      <c r="B714" s="86"/>
      <c r="C714" s="23"/>
      <c r="D714" s="23"/>
      <c r="E714" s="469"/>
      <c r="F714" s="469"/>
      <c r="G714" s="469"/>
      <c r="H714" s="469"/>
      <c r="I714" s="469"/>
      <c r="J714" s="469"/>
      <c r="K714" s="469"/>
      <c r="L714" s="469"/>
      <c r="M714" s="469"/>
      <c r="N714" s="469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23.25" customHeight="1">
      <c r="A715" s="86"/>
      <c r="B715" s="86"/>
      <c r="C715" s="23"/>
      <c r="D715" s="23"/>
      <c r="E715" s="469"/>
      <c r="F715" s="469"/>
      <c r="G715" s="469"/>
      <c r="H715" s="469"/>
      <c r="I715" s="469"/>
      <c r="J715" s="469"/>
      <c r="K715" s="469"/>
      <c r="L715" s="469"/>
      <c r="M715" s="469"/>
      <c r="N715" s="469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23.25" customHeight="1">
      <c r="A716" s="86"/>
      <c r="B716" s="86"/>
      <c r="C716" s="23"/>
      <c r="D716" s="23"/>
      <c r="E716" s="469"/>
      <c r="F716" s="469"/>
      <c r="G716" s="469"/>
      <c r="H716" s="469"/>
      <c r="I716" s="469"/>
      <c r="J716" s="469"/>
      <c r="K716" s="469"/>
      <c r="L716" s="469"/>
      <c r="M716" s="469"/>
      <c r="N716" s="469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23.25" customHeight="1">
      <c r="A717" s="86"/>
      <c r="B717" s="86"/>
      <c r="C717" s="23"/>
      <c r="D717" s="23"/>
      <c r="E717" s="469"/>
      <c r="F717" s="469"/>
      <c r="G717" s="469"/>
      <c r="H717" s="469"/>
      <c r="I717" s="469"/>
      <c r="J717" s="469"/>
      <c r="K717" s="469"/>
      <c r="L717" s="469"/>
      <c r="M717" s="469"/>
      <c r="N717" s="469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23.25" customHeight="1">
      <c r="A718" s="86"/>
      <c r="B718" s="86"/>
      <c r="C718" s="23"/>
      <c r="D718" s="23"/>
      <c r="E718" s="469"/>
      <c r="F718" s="469"/>
      <c r="G718" s="469"/>
      <c r="H718" s="469"/>
      <c r="I718" s="469"/>
      <c r="J718" s="469"/>
      <c r="K718" s="469"/>
      <c r="L718" s="469"/>
      <c r="M718" s="469"/>
      <c r="N718" s="469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23.25" customHeight="1">
      <c r="A719" s="86"/>
      <c r="B719" s="86"/>
      <c r="C719" s="23"/>
      <c r="D719" s="23"/>
      <c r="E719" s="469"/>
      <c r="F719" s="469"/>
      <c r="G719" s="469"/>
      <c r="H719" s="469"/>
      <c r="I719" s="469"/>
      <c r="J719" s="469"/>
      <c r="K719" s="469"/>
      <c r="L719" s="469"/>
      <c r="M719" s="469"/>
      <c r="N719" s="469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23.25" customHeight="1">
      <c r="A720" s="86"/>
      <c r="B720" s="86"/>
      <c r="C720" s="23"/>
      <c r="D720" s="23"/>
      <c r="E720" s="469"/>
      <c r="F720" s="469"/>
      <c r="G720" s="469"/>
      <c r="H720" s="469"/>
      <c r="I720" s="469"/>
      <c r="J720" s="469"/>
      <c r="K720" s="469"/>
      <c r="L720" s="469"/>
      <c r="M720" s="469"/>
      <c r="N720" s="469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23.25" customHeight="1">
      <c r="A721" s="86"/>
      <c r="B721" s="86"/>
      <c r="C721" s="23"/>
      <c r="D721" s="23"/>
      <c r="E721" s="469"/>
      <c r="F721" s="469"/>
      <c r="G721" s="469"/>
      <c r="H721" s="469"/>
      <c r="I721" s="469"/>
      <c r="J721" s="469"/>
      <c r="K721" s="469"/>
      <c r="L721" s="469"/>
      <c r="M721" s="469"/>
      <c r="N721" s="469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23.25" customHeight="1">
      <c r="A722" s="86"/>
      <c r="B722" s="86"/>
      <c r="C722" s="23"/>
      <c r="D722" s="23"/>
      <c r="E722" s="469"/>
      <c r="F722" s="469"/>
      <c r="G722" s="469"/>
      <c r="H722" s="469"/>
      <c r="I722" s="469"/>
      <c r="J722" s="469"/>
      <c r="K722" s="469"/>
      <c r="L722" s="469"/>
      <c r="M722" s="469"/>
      <c r="N722" s="469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23.25" customHeight="1">
      <c r="A723" s="86"/>
      <c r="B723" s="86"/>
      <c r="C723" s="23"/>
      <c r="D723" s="23"/>
      <c r="E723" s="469"/>
      <c r="F723" s="469"/>
      <c r="G723" s="469"/>
      <c r="H723" s="469"/>
      <c r="I723" s="469"/>
      <c r="J723" s="469"/>
      <c r="K723" s="469"/>
      <c r="L723" s="469"/>
      <c r="M723" s="469"/>
      <c r="N723" s="469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23.25" customHeight="1">
      <c r="A724" s="86"/>
      <c r="B724" s="86"/>
      <c r="C724" s="23"/>
      <c r="D724" s="23"/>
      <c r="E724" s="469"/>
      <c r="F724" s="469"/>
      <c r="G724" s="469"/>
      <c r="H724" s="469"/>
      <c r="I724" s="469"/>
      <c r="J724" s="469"/>
      <c r="K724" s="469"/>
      <c r="L724" s="469"/>
      <c r="M724" s="469"/>
      <c r="N724" s="469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23.25" customHeight="1">
      <c r="A725" s="86"/>
      <c r="B725" s="86"/>
      <c r="C725" s="23"/>
      <c r="D725" s="23"/>
      <c r="E725" s="469"/>
      <c r="F725" s="469"/>
      <c r="G725" s="469"/>
      <c r="H725" s="469"/>
      <c r="I725" s="469"/>
      <c r="J725" s="469"/>
      <c r="K725" s="469"/>
      <c r="L725" s="469"/>
      <c r="M725" s="469"/>
      <c r="N725" s="469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23.25" customHeight="1">
      <c r="A726" s="86"/>
      <c r="B726" s="86"/>
      <c r="C726" s="23"/>
      <c r="D726" s="23"/>
      <c r="E726" s="469"/>
      <c r="F726" s="469"/>
      <c r="G726" s="469"/>
      <c r="H726" s="469"/>
      <c r="I726" s="469"/>
      <c r="J726" s="469"/>
      <c r="K726" s="469"/>
      <c r="L726" s="469"/>
      <c r="M726" s="469"/>
      <c r="N726" s="469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23.25" customHeight="1">
      <c r="A727" s="86"/>
      <c r="B727" s="86"/>
      <c r="C727" s="23"/>
      <c r="D727" s="23"/>
      <c r="E727" s="469"/>
      <c r="F727" s="469"/>
      <c r="G727" s="469"/>
      <c r="H727" s="469"/>
      <c r="I727" s="469"/>
      <c r="J727" s="469"/>
      <c r="K727" s="469"/>
      <c r="L727" s="469"/>
      <c r="M727" s="469"/>
      <c r="N727" s="469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23.25" customHeight="1">
      <c r="A728" s="86"/>
      <c r="B728" s="86"/>
      <c r="C728" s="23"/>
      <c r="D728" s="23"/>
      <c r="E728" s="469"/>
      <c r="F728" s="469"/>
      <c r="G728" s="469"/>
      <c r="H728" s="469"/>
      <c r="I728" s="469"/>
      <c r="J728" s="469"/>
      <c r="K728" s="469"/>
      <c r="L728" s="469"/>
      <c r="M728" s="469"/>
      <c r="N728" s="469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23.25" customHeight="1">
      <c r="A729" s="86"/>
      <c r="B729" s="86"/>
      <c r="C729" s="23"/>
      <c r="D729" s="23"/>
      <c r="E729" s="469"/>
      <c r="F729" s="469"/>
      <c r="G729" s="469"/>
      <c r="H729" s="469"/>
      <c r="I729" s="469"/>
      <c r="J729" s="469"/>
      <c r="K729" s="469"/>
      <c r="L729" s="469"/>
      <c r="M729" s="469"/>
      <c r="N729" s="469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23.25" customHeight="1">
      <c r="A730" s="86"/>
      <c r="B730" s="86"/>
      <c r="C730" s="23"/>
      <c r="D730" s="23"/>
      <c r="E730" s="469"/>
      <c r="F730" s="469"/>
      <c r="G730" s="469"/>
      <c r="H730" s="469"/>
      <c r="I730" s="469"/>
      <c r="J730" s="469"/>
      <c r="K730" s="469"/>
      <c r="L730" s="469"/>
      <c r="M730" s="469"/>
      <c r="N730" s="469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23.25" customHeight="1">
      <c r="A731" s="86"/>
      <c r="B731" s="86"/>
      <c r="C731" s="23"/>
      <c r="D731" s="23"/>
      <c r="E731" s="469"/>
      <c r="F731" s="469"/>
      <c r="G731" s="469"/>
      <c r="H731" s="469"/>
      <c r="I731" s="469"/>
      <c r="J731" s="469"/>
      <c r="K731" s="469"/>
      <c r="L731" s="469"/>
      <c r="M731" s="469"/>
      <c r="N731" s="469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23.25" customHeight="1">
      <c r="A732" s="86"/>
      <c r="B732" s="86"/>
      <c r="C732" s="23"/>
      <c r="D732" s="23"/>
      <c r="E732" s="469"/>
      <c r="F732" s="469"/>
      <c r="G732" s="469"/>
      <c r="H732" s="469"/>
      <c r="I732" s="469"/>
      <c r="J732" s="469"/>
      <c r="K732" s="469"/>
      <c r="L732" s="469"/>
      <c r="M732" s="469"/>
      <c r="N732" s="469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23.25" customHeight="1">
      <c r="A733" s="86"/>
      <c r="B733" s="86"/>
      <c r="C733" s="23"/>
      <c r="D733" s="23"/>
      <c r="E733" s="469"/>
      <c r="F733" s="469"/>
      <c r="G733" s="469"/>
      <c r="H733" s="469"/>
      <c r="I733" s="469"/>
      <c r="J733" s="469"/>
      <c r="K733" s="469"/>
      <c r="L733" s="469"/>
      <c r="M733" s="469"/>
      <c r="N733" s="469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23.25" customHeight="1">
      <c r="A734" s="86"/>
      <c r="B734" s="86"/>
      <c r="C734" s="23"/>
      <c r="D734" s="23"/>
      <c r="E734" s="469"/>
      <c r="F734" s="469"/>
      <c r="G734" s="469"/>
      <c r="H734" s="469"/>
      <c r="I734" s="469"/>
      <c r="J734" s="469"/>
      <c r="K734" s="469"/>
      <c r="L734" s="469"/>
      <c r="M734" s="469"/>
      <c r="N734" s="469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23.25" customHeight="1">
      <c r="A735" s="86"/>
      <c r="B735" s="86"/>
      <c r="C735" s="23"/>
      <c r="D735" s="23"/>
      <c r="E735" s="469"/>
      <c r="F735" s="469"/>
      <c r="G735" s="469"/>
      <c r="H735" s="469"/>
      <c r="I735" s="469"/>
      <c r="J735" s="469"/>
      <c r="K735" s="469"/>
      <c r="L735" s="469"/>
      <c r="M735" s="469"/>
      <c r="N735" s="469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23.25" customHeight="1">
      <c r="A736" s="86"/>
      <c r="B736" s="86"/>
      <c r="C736" s="23"/>
      <c r="D736" s="23"/>
      <c r="E736" s="469"/>
      <c r="F736" s="469"/>
      <c r="G736" s="469"/>
      <c r="H736" s="469"/>
      <c r="I736" s="469"/>
      <c r="J736" s="469"/>
      <c r="K736" s="469"/>
      <c r="L736" s="469"/>
      <c r="M736" s="469"/>
      <c r="N736" s="469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23.25" customHeight="1">
      <c r="A737" s="86"/>
      <c r="B737" s="86"/>
      <c r="C737" s="23"/>
      <c r="D737" s="23"/>
      <c r="E737" s="469"/>
      <c r="F737" s="469"/>
      <c r="G737" s="469"/>
      <c r="H737" s="469"/>
      <c r="I737" s="469"/>
      <c r="J737" s="469"/>
      <c r="K737" s="469"/>
      <c r="L737" s="469"/>
      <c r="M737" s="469"/>
      <c r="N737" s="469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23.25" customHeight="1">
      <c r="A738" s="86"/>
      <c r="B738" s="86"/>
      <c r="C738" s="23"/>
      <c r="D738" s="23"/>
      <c r="E738" s="469"/>
      <c r="F738" s="469"/>
      <c r="G738" s="469"/>
      <c r="H738" s="469"/>
      <c r="I738" s="469"/>
      <c r="J738" s="469"/>
      <c r="K738" s="469"/>
      <c r="L738" s="469"/>
      <c r="M738" s="469"/>
      <c r="N738" s="469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23.25" customHeight="1">
      <c r="A739" s="86"/>
      <c r="B739" s="86"/>
      <c r="C739" s="23"/>
      <c r="D739" s="23"/>
      <c r="E739" s="469"/>
      <c r="F739" s="469"/>
      <c r="G739" s="469"/>
      <c r="H739" s="469"/>
      <c r="I739" s="469"/>
      <c r="J739" s="469"/>
      <c r="K739" s="469"/>
      <c r="L739" s="469"/>
      <c r="M739" s="469"/>
      <c r="N739" s="469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23.25" customHeight="1">
      <c r="A740" s="86"/>
      <c r="B740" s="86"/>
      <c r="C740" s="23"/>
      <c r="D740" s="23"/>
      <c r="E740" s="469"/>
      <c r="F740" s="469"/>
      <c r="G740" s="469"/>
      <c r="H740" s="469"/>
      <c r="I740" s="469"/>
      <c r="J740" s="469"/>
      <c r="K740" s="469"/>
      <c r="L740" s="469"/>
      <c r="M740" s="469"/>
      <c r="N740" s="469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23.25" customHeight="1">
      <c r="A741" s="86"/>
      <c r="B741" s="86"/>
      <c r="C741" s="23"/>
      <c r="D741" s="23"/>
      <c r="E741" s="469"/>
      <c r="F741" s="469"/>
      <c r="G741" s="469"/>
      <c r="H741" s="469"/>
      <c r="I741" s="469"/>
      <c r="J741" s="469"/>
      <c r="K741" s="469"/>
      <c r="L741" s="469"/>
      <c r="M741" s="469"/>
      <c r="N741" s="469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23.25" customHeight="1">
      <c r="A742" s="86"/>
      <c r="B742" s="86"/>
      <c r="C742" s="23"/>
      <c r="D742" s="23"/>
      <c r="E742" s="469"/>
      <c r="F742" s="469"/>
      <c r="G742" s="469"/>
      <c r="H742" s="469"/>
      <c r="I742" s="469"/>
      <c r="J742" s="469"/>
      <c r="K742" s="469"/>
      <c r="L742" s="469"/>
      <c r="M742" s="469"/>
      <c r="N742" s="469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23.25" customHeight="1">
      <c r="A743" s="86"/>
      <c r="B743" s="86"/>
      <c r="C743" s="23"/>
      <c r="D743" s="23"/>
      <c r="E743" s="469"/>
      <c r="F743" s="469"/>
      <c r="G743" s="469"/>
      <c r="H743" s="469"/>
      <c r="I743" s="469"/>
      <c r="J743" s="469"/>
      <c r="K743" s="469"/>
      <c r="L743" s="469"/>
      <c r="M743" s="469"/>
      <c r="N743" s="469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23.25" customHeight="1">
      <c r="A744" s="86"/>
      <c r="B744" s="86"/>
      <c r="C744" s="23"/>
      <c r="D744" s="23"/>
      <c r="E744" s="469"/>
      <c r="F744" s="469"/>
      <c r="G744" s="469"/>
      <c r="H744" s="469"/>
      <c r="I744" s="469"/>
      <c r="J744" s="469"/>
      <c r="K744" s="469"/>
      <c r="L744" s="469"/>
      <c r="M744" s="469"/>
      <c r="N744" s="469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23.25" customHeight="1">
      <c r="A745" s="86"/>
      <c r="B745" s="86"/>
      <c r="C745" s="23"/>
      <c r="D745" s="23"/>
      <c r="E745" s="469"/>
      <c r="F745" s="469"/>
      <c r="G745" s="469"/>
      <c r="H745" s="469"/>
      <c r="I745" s="469"/>
      <c r="J745" s="469"/>
      <c r="K745" s="469"/>
      <c r="L745" s="469"/>
      <c r="M745" s="469"/>
      <c r="N745" s="469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23.25" customHeight="1">
      <c r="A746" s="86"/>
      <c r="B746" s="86"/>
      <c r="C746" s="23"/>
      <c r="D746" s="23"/>
      <c r="E746" s="469"/>
      <c r="F746" s="469"/>
      <c r="G746" s="469"/>
      <c r="H746" s="469"/>
      <c r="I746" s="469"/>
      <c r="J746" s="469"/>
      <c r="K746" s="469"/>
      <c r="L746" s="469"/>
      <c r="M746" s="469"/>
      <c r="N746" s="469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23.25" customHeight="1">
      <c r="A747" s="86"/>
      <c r="B747" s="86"/>
      <c r="C747" s="23"/>
      <c r="D747" s="23"/>
      <c r="E747" s="469"/>
      <c r="F747" s="469"/>
      <c r="G747" s="469"/>
      <c r="H747" s="469"/>
      <c r="I747" s="469"/>
      <c r="J747" s="469"/>
      <c r="K747" s="469"/>
      <c r="L747" s="469"/>
      <c r="M747" s="469"/>
      <c r="N747" s="469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23.25" customHeight="1">
      <c r="A748" s="86"/>
      <c r="B748" s="86"/>
      <c r="C748" s="23"/>
      <c r="D748" s="23"/>
      <c r="E748" s="469"/>
      <c r="F748" s="469"/>
      <c r="G748" s="469"/>
      <c r="H748" s="469"/>
      <c r="I748" s="469"/>
      <c r="J748" s="469"/>
      <c r="K748" s="469"/>
      <c r="L748" s="469"/>
      <c r="M748" s="469"/>
      <c r="N748" s="469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23.25" customHeight="1">
      <c r="A749" s="86"/>
      <c r="B749" s="86"/>
      <c r="C749" s="23"/>
      <c r="D749" s="23"/>
      <c r="E749" s="469"/>
      <c r="F749" s="469"/>
      <c r="G749" s="469"/>
      <c r="H749" s="469"/>
      <c r="I749" s="469"/>
      <c r="J749" s="469"/>
      <c r="K749" s="469"/>
      <c r="L749" s="469"/>
      <c r="M749" s="469"/>
      <c r="N749" s="469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23.25" customHeight="1">
      <c r="A750" s="86"/>
      <c r="B750" s="86"/>
      <c r="C750" s="23"/>
      <c r="D750" s="23"/>
      <c r="E750" s="469"/>
      <c r="F750" s="469"/>
      <c r="G750" s="469"/>
      <c r="H750" s="469"/>
      <c r="I750" s="469"/>
      <c r="J750" s="469"/>
      <c r="K750" s="469"/>
      <c r="L750" s="469"/>
      <c r="M750" s="469"/>
      <c r="N750" s="469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23.25" customHeight="1">
      <c r="A751" s="86"/>
      <c r="B751" s="86"/>
      <c r="C751" s="23"/>
      <c r="D751" s="23"/>
      <c r="E751" s="469"/>
      <c r="F751" s="469"/>
      <c r="G751" s="469"/>
      <c r="H751" s="469"/>
      <c r="I751" s="469"/>
      <c r="J751" s="469"/>
      <c r="K751" s="469"/>
      <c r="L751" s="469"/>
      <c r="M751" s="469"/>
      <c r="N751" s="469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23.25" customHeight="1">
      <c r="A752" s="86"/>
      <c r="B752" s="86"/>
      <c r="C752" s="23"/>
      <c r="D752" s="23"/>
      <c r="E752" s="469"/>
      <c r="F752" s="469"/>
      <c r="G752" s="469"/>
      <c r="H752" s="469"/>
      <c r="I752" s="469"/>
      <c r="J752" s="469"/>
      <c r="K752" s="469"/>
      <c r="L752" s="469"/>
      <c r="M752" s="469"/>
      <c r="N752" s="469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23.25" customHeight="1">
      <c r="A753" s="86"/>
      <c r="B753" s="86"/>
      <c r="C753" s="23"/>
      <c r="D753" s="23"/>
      <c r="E753" s="469"/>
      <c r="F753" s="469"/>
      <c r="G753" s="469"/>
      <c r="H753" s="469"/>
      <c r="I753" s="469"/>
      <c r="J753" s="469"/>
      <c r="K753" s="469"/>
      <c r="L753" s="469"/>
      <c r="M753" s="469"/>
      <c r="N753" s="469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23.25" customHeight="1">
      <c r="A754" s="86"/>
      <c r="B754" s="86"/>
      <c r="C754" s="23"/>
      <c r="D754" s="23"/>
      <c r="E754" s="469"/>
      <c r="F754" s="469"/>
      <c r="G754" s="469"/>
      <c r="H754" s="469"/>
      <c r="I754" s="469"/>
      <c r="J754" s="469"/>
      <c r="K754" s="469"/>
      <c r="L754" s="469"/>
      <c r="M754" s="469"/>
      <c r="N754" s="469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23.25" customHeight="1">
      <c r="A755" s="86"/>
      <c r="B755" s="86"/>
      <c r="C755" s="23"/>
      <c r="D755" s="23"/>
      <c r="E755" s="469"/>
      <c r="F755" s="469"/>
      <c r="G755" s="469"/>
      <c r="H755" s="469"/>
      <c r="I755" s="469"/>
      <c r="J755" s="469"/>
      <c r="K755" s="469"/>
      <c r="L755" s="469"/>
      <c r="M755" s="469"/>
      <c r="N755" s="469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23.25" customHeight="1">
      <c r="A756" s="86"/>
      <c r="B756" s="86"/>
      <c r="C756" s="23"/>
      <c r="D756" s="23"/>
      <c r="E756" s="469"/>
      <c r="F756" s="469"/>
      <c r="G756" s="469"/>
      <c r="H756" s="469"/>
      <c r="I756" s="469"/>
      <c r="J756" s="469"/>
      <c r="K756" s="469"/>
      <c r="L756" s="469"/>
      <c r="M756" s="469"/>
      <c r="N756" s="469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23.25" customHeight="1">
      <c r="A757" s="86"/>
      <c r="B757" s="86"/>
      <c r="C757" s="23"/>
      <c r="D757" s="23"/>
      <c r="E757" s="469"/>
      <c r="F757" s="469"/>
      <c r="G757" s="469"/>
      <c r="H757" s="469"/>
      <c r="I757" s="469"/>
      <c r="J757" s="469"/>
      <c r="K757" s="469"/>
      <c r="L757" s="469"/>
      <c r="M757" s="469"/>
      <c r="N757" s="469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23.25" customHeight="1">
      <c r="A758" s="86"/>
      <c r="B758" s="86"/>
      <c r="C758" s="23"/>
      <c r="D758" s="23"/>
      <c r="E758" s="469"/>
      <c r="F758" s="469"/>
      <c r="G758" s="469"/>
      <c r="H758" s="469"/>
      <c r="I758" s="469"/>
      <c r="J758" s="469"/>
      <c r="K758" s="469"/>
      <c r="L758" s="469"/>
      <c r="M758" s="469"/>
      <c r="N758" s="469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23.25" customHeight="1">
      <c r="A759" s="86"/>
      <c r="B759" s="86"/>
      <c r="C759" s="23"/>
      <c r="D759" s="23"/>
      <c r="E759" s="469"/>
      <c r="F759" s="469"/>
      <c r="G759" s="469"/>
      <c r="H759" s="469"/>
      <c r="I759" s="469"/>
      <c r="J759" s="469"/>
      <c r="K759" s="469"/>
      <c r="L759" s="469"/>
      <c r="M759" s="469"/>
      <c r="N759" s="469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23.25" customHeight="1">
      <c r="A760" s="86"/>
      <c r="B760" s="86"/>
      <c r="C760" s="23"/>
      <c r="D760" s="23"/>
      <c r="E760" s="469"/>
      <c r="F760" s="469"/>
      <c r="G760" s="469"/>
      <c r="H760" s="469"/>
      <c r="I760" s="469"/>
      <c r="J760" s="469"/>
      <c r="K760" s="469"/>
      <c r="L760" s="469"/>
      <c r="M760" s="469"/>
      <c r="N760" s="469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23.25" customHeight="1">
      <c r="A761" s="86"/>
      <c r="B761" s="86"/>
      <c r="C761" s="23"/>
      <c r="D761" s="23"/>
      <c r="E761" s="469"/>
      <c r="F761" s="469"/>
      <c r="G761" s="469"/>
      <c r="H761" s="469"/>
      <c r="I761" s="469"/>
      <c r="J761" s="469"/>
      <c r="K761" s="469"/>
      <c r="L761" s="469"/>
      <c r="M761" s="469"/>
      <c r="N761" s="469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23.25" customHeight="1">
      <c r="A762" s="86"/>
      <c r="B762" s="86"/>
      <c r="C762" s="23"/>
      <c r="D762" s="23"/>
      <c r="E762" s="469"/>
      <c r="F762" s="469"/>
      <c r="G762" s="469"/>
      <c r="H762" s="469"/>
      <c r="I762" s="469"/>
      <c r="J762" s="469"/>
      <c r="K762" s="469"/>
      <c r="L762" s="469"/>
      <c r="M762" s="469"/>
      <c r="N762" s="469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23.25" customHeight="1">
      <c r="A763" s="86"/>
      <c r="B763" s="86"/>
      <c r="C763" s="23"/>
      <c r="D763" s="23"/>
      <c r="E763" s="469"/>
      <c r="F763" s="469"/>
      <c r="G763" s="469"/>
      <c r="H763" s="469"/>
      <c r="I763" s="469"/>
      <c r="J763" s="469"/>
      <c r="K763" s="469"/>
      <c r="L763" s="469"/>
      <c r="M763" s="469"/>
      <c r="N763" s="469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23.25" customHeight="1">
      <c r="A764" s="86"/>
      <c r="B764" s="86"/>
      <c r="C764" s="23"/>
      <c r="D764" s="23"/>
      <c r="E764" s="469"/>
      <c r="F764" s="469"/>
      <c r="G764" s="469"/>
      <c r="H764" s="469"/>
      <c r="I764" s="469"/>
      <c r="J764" s="469"/>
      <c r="K764" s="469"/>
      <c r="L764" s="469"/>
      <c r="M764" s="469"/>
      <c r="N764" s="469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23.25" customHeight="1">
      <c r="A765" s="86"/>
      <c r="B765" s="86"/>
      <c r="C765" s="23"/>
      <c r="D765" s="23"/>
      <c r="E765" s="469"/>
      <c r="F765" s="469"/>
      <c r="G765" s="469"/>
      <c r="H765" s="469"/>
      <c r="I765" s="469"/>
      <c r="J765" s="469"/>
      <c r="K765" s="469"/>
      <c r="L765" s="469"/>
      <c r="M765" s="469"/>
      <c r="N765" s="469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23.25" customHeight="1">
      <c r="A766" s="86"/>
      <c r="B766" s="86"/>
      <c r="C766" s="23"/>
      <c r="D766" s="23"/>
      <c r="E766" s="469"/>
      <c r="F766" s="469"/>
      <c r="G766" s="469"/>
      <c r="H766" s="469"/>
      <c r="I766" s="469"/>
      <c r="J766" s="469"/>
      <c r="K766" s="469"/>
      <c r="L766" s="469"/>
      <c r="M766" s="469"/>
      <c r="N766" s="469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23.25" customHeight="1">
      <c r="A767" s="86"/>
      <c r="B767" s="86"/>
      <c r="C767" s="23"/>
      <c r="D767" s="23"/>
      <c r="E767" s="469"/>
      <c r="F767" s="469"/>
      <c r="G767" s="469"/>
      <c r="H767" s="469"/>
      <c r="I767" s="469"/>
      <c r="J767" s="469"/>
      <c r="K767" s="469"/>
      <c r="L767" s="469"/>
      <c r="M767" s="469"/>
      <c r="N767" s="469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23.25" customHeight="1">
      <c r="A768" s="86"/>
      <c r="B768" s="86"/>
      <c r="C768" s="23"/>
      <c r="D768" s="23"/>
      <c r="E768" s="469"/>
      <c r="F768" s="469"/>
      <c r="G768" s="469"/>
      <c r="H768" s="469"/>
      <c r="I768" s="469"/>
      <c r="J768" s="469"/>
      <c r="K768" s="469"/>
      <c r="L768" s="469"/>
      <c r="M768" s="469"/>
      <c r="N768" s="469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23.25" customHeight="1">
      <c r="A769" s="86"/>
      <c r="B769" s="86"/>
      <c r="C769" s="23"/>
      <c r="D769" s="23"/>
      <c r="E769" s="469"/>
      <c r="F769" s="469"/>
      <c r="G769" s="469"/>
      <c r="H769" s="469"/>
      <c r="I769" s="469"/>
      <c r="J769" s="469"/>
      <c r="K769" s="469"/>
      <c r="L769" s="469"/>
      <c r="M769" s="469"/>
      <c r="N769" s="469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23.25" customHeight="1">
      <c r="A770" s="86"/>
      <c r="B770" s="86"/>
      <c r="C770" s="23"/>
      <c r="D770" s="23"/>
      <c r="E770" s="469"/>
      <c r="F770" s="469"/>
      <c r="G770" s="469"/>
      <c r="H770" s="469"/>
      <c r="I770" s="469"/>
      <c r="J770" s="469"/>
      <c r="K770" s="469"/>
      <c r="L770" s="469"/>
      <c r="M770" s="469"/>
      <c r="N770" s="469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23.25" customHeight="1">
      <c r="A771" s="86"/>
      <c r="B771" s="86"/>
      <c r="C771" s="23"/>
      <c r="D771" s="23"/>
      <c r="E771" s="469"/>
      <c r="F771" s="469"/>
      <c r="G771" s="469"/>
      <c r="H771" s="469"/>
      <c r="I771" s="469"/>
      <c r="J771" s="469"/>
      <c r="K771" s="469"/>
      <c r="L771" s="469"/>
      <c r="M771" s="469"/>
      <c r="N771" s="469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23.25" customHeight="1">
      <c r="A772" s="86"/>
      <c r="B772" s="86"/>
      <c r="C772" s="23"/>
      <c r="D772" s="23"/>
      <c r="E772" s="469"/>
      <c r="F772" s="469"/>
      <c r="G772" s="469"/>
      <c r="H772" s="469"/>
      <c r="I772" s="469"/>
      <c r="J772" s="469"/>
      <c r="K772" s="469"/>
      <c r="L772" s="469"/>
      <c r="M772" s="469"/>
      <c r="N772" s="469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23.25" customHeight="1">
      <c r="A773" s="86"/>
      <c r="B773" s="86"/>
      <c r="C773" s="23"/>
      <c r="D773" s="23"/>
      <c r="E773" s="469"/>
      <c r="F773" s="469"/>
      <c r="G773" s="469"/>
      <c r="H773" s="469"/>
      <c r="I773" s="469"/>
      <c r="J773" s="469"/>
      <c r="K773" s="469"/>
      <c r="L773" s="469"/>
      <c r="M773" s="469"/>
      <c r="N773" s="469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23.25" customHeight="1">
      <c r="A774" s="86"/>
      <c r="B774" s="86"/>
      <c r="C774" s="23"/>
      <c r="D774" s="23"/>
      <c r="E774" s="469"/>
      <c r="F774" s="469"/>
      <c r="G774" s="469"/>
      <c r="H774" s="469"/>
      <c r="I774" s="469"/>
      <c r="J774" s="469"/>
      <c r="K774" s="469"/>
      <c r="L774" s="469"/>
      <c r="M774" s="469"/>
      <c r="N774" s="469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23.25" customHeight="1">
      <c r="A775" s="86"/>
      <c r="B775" s="86"/>
      <c r="C775" s="23"/>
      <c r="D775" s="23"/>
      <c r="E775" s="469"/>
      <c r="F775" s="469"/>
      <c r="G775" s="469"/>
      <c r="H775" s="469"/>
      <c r="I775" s="469"/>
      <c r="J775" s="469"/>
      <c r="K775" s="469"/>
      <c r="L775" s="469"/>
      <c r="M775" s="469"/>
      <c r="N775" s="469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23.25" customHeight="1">
      <c r="A776" s="86"/>
      <c r="B776" s="86"/>
      <c r="C776" s="23"/>
      <c r="D776" s="23"/>
      <c r="E776" s="469"/>
      <c r="F776" s="469"/>
      <c r="G776" s="469"/>
      <c r="H776" s="469"/>
      <c r="I776" s="469"/>
      <c r="J776" s="469"/>
      <c r="K776" s="469"/>
      <c r="L776" s="469"/>
      <c r="M776" s="469"/>
      <c r="N776" s="469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23.25" customHeight="1">
      <c r="A777" s="86"/>
      <c r="B777" s="86"/>
      <c r="C777" s="23"/>
      <c r="D777" s="23"/>
      <c r="E777" s="469"/>
      <c r="F777" s="469"/>
      <c r="G777" s="469"/>
      <c r="H777" s="469"/>
      <c r="I777" s="469"/>
      <c r="J777" s="469"/>
      <c r="K777" s="469"/>
      <c r="L777" s="469"/>
      <c r="M777" s="469"/>
      <c r="N777" s="469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23.25" customHeight="1">
      <c r="A778" s="86"/>
      <c r="B778" s="86"/>
      <c r="C778" s="23"/>
      <c r="D778" s="23"/>
      <c r="E778" s="469"/>
      <c r="F778" s="469"/>
      <c r="G778" s="469"/>
      <c r="H778" s="469"/>
      <c r="I778" s="469"/>
      <c r="J778" s="469"/>
      <c r="K778" s="469"/>
      <c r="L778" s="469"/>
      <c r="M778" s="469"/>
      <c r="N778" s="469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23.25" customHeight="1">
      <c r="A779" s="86"/>
      <c r="B779" s="86"/>
      <c r="C779" s="23"/>
      <c r="D779" s="23"/>
      <c r="E779" s="469"/>
      <c r="F779" s="469"/>
      <c r="G779" s="469"/>
      <c r="H779" s="469"/>
      <c r="I779" s="469"/>
      <c r="J779" s="469"/>
      <c r="K779" s="469"/>
      <c r="L779" s="469"/>
      <c r="M779" s="469"/>
      <c r="N779" s="469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23.25" customHeight="1">
      <c r="A780" s="86"/>
      <c r="B780" s="86"/>
      <c r="C780" s="23"/>
      <c r="D780" s="23"/>
      <c r="E780" s="469"/>
      <c r="F780" s="469"/>
      <c r="G780" s="469"/>
      <c r="H780" s="469"/>
      <c r="I780" s="469"/>
      <c r="J780" s="469"/>
      <c r="K780" s="469"/>
      <c r="L780" s="469"/>
      <c r="M780" s="469"/>
      <c r="N780" s="469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23.25" customHeight="1">
      <c r="A781" s="86"/>
      <c r="B781" s="86"/>
      <c r="C781" s="23"/>
      <c r="D781" s="23"/>
      <c r="E781" s="469"/>
      <c r="F781" s="469"/>
      <c r="G781" s="469"/>
      <c r="H781" s="469"/>
      <c r="I781" s="469"/>
      <c r="J781" s="469"/>
      <c r="K781" s="469"/>
      <c r="L781" s="469"/>
      <c r="M781" s="469"/>
      <c r="N781" s="469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23.25" customHeight="1">
      <c r="A782" s="86"/>
      <c r="B782" s="86"/>
      <c r="C782" s="23"/>
      <c r="D782" s="23"/>
      <c r="E782" s="469"/>
      <c r="F782" s="469"/>
      <c r="G782" s="469"/>
      <c r="H782" s="469"/>
      <c r="I782" s="469"/>
      <c r="J782" s="469"/>
      <c r="K782" s="469"/>
      <c r="L782" s="469"/>
      <c r="M782" s="469"/>
      <c r="N782" s="469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23.25" customHeight="1">
      <c r="A783" s="86"/>
      <c r="B783" s="86"/>
      <c r="C783" s="23"/>
      <c r="D783" s="23"/>
      <c r="E783" s="469"/>
      <c r="F783" s="469"/>
      <c r="G783" s="469"/>
      <c r="H783" s="469"/>
      <c r="I783" s="469"/>
      <c r="J783" s="469"/>
      <c r="K783" s="469"/>
      <c r="L783" s="469"/>
      <c r="M783" s="469"/>
      <c r="N783" s="469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23.25" customHeight="1">
      <c r="A784" s="86"/>
      <c r="B784" s="86"/>
      <c r="C784" s="23"/>
      <c r="D784" s="23"/>
      <c r="E784" s="469"/>
      <c r="F784" s="469"/>
      <c r="G784" s="469"/>
      <c r="H784" s="469"/>
      <c r="I784" s="469"/>
      <c r="J784" s="469"/>
      <c r="K784" s="469"/>
      <c r="L784" s="469"/>
      <c r="M784" s="469"/>
      <c r="N784" s="469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23.25" customHeight="1">
      <c r="A785" s="86"/>
      <c r="B785" s="86"/>
      <c r="C785" s="23"/>
      <c r="D785" s="23"/>
      <c r="E785" s="469"/>
      <c r="F785" s="469"/>
      <c r="G785" s="469"/>
      <c r="H785" s="469"/>
      <c r="I785" s="469"/>
      <c r="J785" s="469"/>
      <c r="K785" s="469"/>
      <c r="L785" s="469"/>
      <c r="M785" s="469"/>
      <c r="N785" s="469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23.25" customHeight="1">
      <c r="A786" s="86"/>
      <c r="B786" s="86"/>
      <c r="C786" s="23"/>
      <c r="D786" s="23"/>
      <c r="E786" s="469"/>
      <c r="F786" s="469"/>
      <c r="G786" s="469"/>
      <c r="H786" s="469"/>
      <c r="I786" s="469"/>
      <c r="J786" s="469"/>
      <c r="K786" s="469"/>
      <c r="L786" s="469"/>
      <c r="M786" s="469"/>
      <c r="N786" s="469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23.25" customHeight="1">
      <c r="A787" s="86"/>
      <c r="B787" s="86"/>
      <c r="C787" s="23"/>
      <c r="D787" s="23"/>
      <c r="E787" s="469"/>
      <c r="F787" s="469"/>
      <c r="G787" s="469"/>
      <c r="H787" s="469"/>
      <c r="I787" s="469"/>
      <c r="J787" s="469"/>
      <c r="K787" s="469"/>
      <c r="L787" s="469"/>
      <c r="M787" s="469"/>
      <c r="N787" s="469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23.25" customHeight="1">
      <c r="A788" s="86"/>
      <c r="B788" s="86"/>
      <c r="C788" s="23"/>
      <c r="D788" s="23"/>
      <c r="E788" s="469"/>
      <c r="F788" s="469"/>
      <c r="G788" s="469"/>
      <c r="H788" s="469"/>
      <c r="I788" s="469"/>
      <c r="J788" s="469"/>
      <c r="K788" s="469"/>
      <c r="L788" s="469"/>
      <c r="M788" s="469"/>
      <c r="N788" s="469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23.25" customHeight="1">
      <c r="A789" s="86"/>
      <c r="B789" s="86"/>
      <c r="C789" s="23"/>
      <c r="D789" s="23"/>
      <c r="E789" s="469"/>
      <c r="F789" s="469"/>
      <c r="G789" s="469"/>
      <c r="H789" s="469"/>
      <c r="I789" s="469"/>
      <c r="J789" s="469"/>
      <c r="K789" s="469"/>
      <c r="L789" s="469"/>
      <c r="M789" s="469"/>
      <c r="N789" s="469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23.25" customHeight="1">
      <c r="A790" s="86"/>
      <c r="B790" s="86"/>
      <c r="C790" s="23"/>
      <c r="D790" s="23"/>
      <c r="E790" s="469"/>
      <c r="F790" s="469"/>
      <c r="G790" s="469"/>
      <c r="H790" s="469"/>
      <c r="I790" s="469"/>
      <c r="J790" s="469"/>
      <c r="K790" s="469"/>
      <c r="L790" s="469"/>
      <c r="M790" s="469"/>
      <c r="N790" s="469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23.25" customHeight="1">
      <c r="A791" s="86"/>
      <c r="B791" s="86"/>
      <c r="C791" s="23"/>
      <c r="D791" s="23"/>
      <c r="E791" s="469"/>
      <c r="F791" s="469"/>
      <c r="G791" s="469"/>
      <c r="H791" s="469"/>
      <c r="I791" s="469"/>
      <c r="J791" s="469"/>
      <c r="K791" s="469"/>
      <c r="L791" s="469"/>
      <c r="M791" s="469"/>
      <c r="N791" s="469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23.25" customHeight="1">
      <c r="A792" s="86"/>
      <c r="B792" s="86"/>
      <c r="C792" s="23"/>
      <c r="D792" s="23"/>
      <c r="E792" s="469"/>
      <c r="F792" s="469"/>
      <c r="G792" s="469"/>
      <c r="H792" s="469"/>
      <c r="I792" s="469"/>
      <c r="J792" s="469"/>
      <c r="K792" s="469"/>
      <c r="L792" s="469"/>
      <c r="M792" s="469"/>
      <c r="N792" s="469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23.25" customHeight="1">
      <c r="A793" s="86"/>
      <c r="B793" s="86"/>
      <c r="C793" s="23"/>
      <c r="D793" s="23"/>
      <c r="E793" s="469"/>
      <c r="F793" s="469"/>
      <c r="G793" s="469"/>
      <c r="H793" s="469"/>
      <c r="I793" s="469"/>
      <c r="J793" s="469"/>
      <c r="K793" s="469"/>
      <c r="L793" s="469"/>
      <c r="M793" s="469"/>
      <c r="N793" s="469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23.25" customHeight="1">
      <c r="A794" s="86"/>
      <c r="B794" s="86"/>
      <c r="C794" s="23"/>
      <c r="D794" s="23"/>
      <c r="E794" s="469"/>
      <c r="F794" s="469"/>
      <c r="G794" s="469"/>
      <c r="H794" s="469"/>
      <c r="I794" s="469"/>
      <c r="J794" s="469"/>
      <c r="K794" s="469"/>
      <c r="L794" s="469"/>
      <c r="M794" s="469"/>
      <c r="N794" s="469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23.25" customHeight="1">
      <c r="A795" s="86"/>
      <c r="B795" s="86"/>
      <c r="C795" s="23"/>
      <c r="D795" s="23"/>
      <c r="E795" s="469"/>
      <c r="F795" s="469"/>
      <c r="G795" s="469"/>
      <c r="H795" s="469"/>
      <c r="I795" s="469"/>
      <c r="J795" s="469"/>
      <c r="K795" s="469"/>
      <c r="L795" s="469"/>
      <c r="M795" s="469"/>
      <c r="N795" s="469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23.25" customHeight="1">
      <c r="A796" s="86"/>
      <c r="B796" s="86"/>
      <c r="C796" s="23"/>
      <c r="D796" s="23"/>
      <c r="E796" s="469"/>
      <c r="F796" s="469"/>
      <c r="G796" s="469"/>
      <c r="H796" s="469"/>
      <c r="I796" s="469"/>
      <c r="J796" s="469"/>
      <c r="K796" s="469"/>
      <c r="L796" s="469"/>
      <c r="M796" s="469"/>
      <c r="N796" s="469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23.25" customHeight="1">
      <c r="A797" s="86"/>
      <c r="B797" s="86"/>
      <c r="C797" s="23"/>
      <c r="D797" s="23"/>
      <c r="E797" s="469"/>
      <c r="F797" s="469"/>
      <c r="G797" s="469"/>
      <c r="H797" s="469"/>
      <c r="I797" s="469"/>
      <c r="J797" s="469"/>
      <c r="K797" s="469"/>
      <c r="L797" s="469"/>
      <c r="M797" s="469"/>
      <c r="N797" s="469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23.25" customHeight="1">
      <c r="A798" s="86"/>
      <c r="B798" s="86"/>
      <c r="C798" s="23"/>
      <c r="D798" s="23"/>
      <c r="E798" s="469"/>
      <c r="F798" s="469"/>
      <c r="G798" s="469"/>
      <c r="H798" s="469"/>
      <c r="I798" s="469"/>
      <c r="J798" s="469"/>
      <c r="K798" s="469"/>
      <c r="L798" s="469"/>
      <c r="M798" s="469"/>
      <c r="N798" s="469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23.25" customHeight="1">
      <c r="A799" s="86"/>
      <c r="B799" s="86"/>
      <c r="C799" s="23"/>
      <c r="D799" s="23"/>
      <c r="E799" s="469"/>
      <c r="F799" s="469"/>
      <c r="G799" s="469"/>
      <c r="H799" s="469"/>
      <c r="I799" s="469"/>
      <c r="J799" s="469"/>
      <c r="K799" s="469"/>
      <c r="L799" s="469"/>
      <c r="M799" s="469"/>
      <c r="N799" s="469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23.25" customHeight="1">
      <c r="A800" s="86"/>
      <c r="B800" s="86"/>
      <c r="C800" s="23"/>
      <c r="D800" s="23"/>
      <c r="E800" s="469"/>
      <c r="F800" s="469"/>
      <c r="G800" s="469"/>
      <c r="H800" s="469"/>
      <c r="I800" s="469"/>
      <c r="J800" s="469"/>
      <c r="K800" s="469"/>
      <c r="L800" s="469"/>
      <c r="M800" s="469"/>
      <c r="N800" s="469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23.25" customHeight="1">
      <c r="A801" s="86"/>
      <c r="B801" s="86"/>
      <c r="C801" s="23"/>
      <c r="D801" s="23"/>
      <c r="E801" s="469"/>
      <c r="F801" s="469"/>
      <c r="G801" s="469"/>
      <c r="H801" s="469"/>
      <c r="I801" s="469"/>
      <c r="J801" s="469"/>
      <c r="K801" s="469"/>
      <c r="L801" s="469"/>
      <c r="M801" s="469"/>
      <c r="N801" s="469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23.25" customHeight="1">
      <c r="A802" s="86"/>
      <c r="B802" s="86"/>
      <c r="C802" s="23"/>
      <c r="D802" s="23"/>
      <c r="E802" s="469"/>
      <c r="F802" s="469"/>
      <c r="G802" s="469"/>
      <c r="H802" s="469"/>
      <c r="I802" s="469"/>
      <c r="J802" s="469"/>
      <c r="K802" s="469"/>
      <c r="L802" s="469"/>
      <c r="M802" s="469"/>
      <c r="N802" s="469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23.25" customHeight="1">
      <c r="A803" s="86"/>
      <c r="B803" s="86"/>
      <c r="C803" s="23"/>
      <c r="D803" s="23"/>
      <c r="E803" s="469"/>
      <c r="F803" s="469"/>
      <c r="G803" s="469"/>
      <c r="H803" s="469"/>
      <c r="I803" s="469"/>
      <c r="J803" s="469"/>
      <c r="K803" s="469"/>
      <c r="L803" s="469"/>
      <c r="M803" s="469"/>
      <c r="N803" s="469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23.25" customHeight="1">
      <c r="A804" s="86"/>
      <c r="B804" s="86"/>
      <c r="C804" s="23"/>
      <c r="D804" s="23"/>
      <c r="E804" s="469"/>
      <c r="F804" s="469"/>
      <c r="G804" s="469"/>
      <c r="H804" s="469"/>
      <c r="I804" s="469"/>
      <c r="J804" s="469"/>
      <c r="K804" s="469"/>
      <c r="L804" s="469"/>
      <c r="M804" s="469"/>
      <c r="N804" s="469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23.25" customHeight="1">
      <c r="A805" s="86"/>
      <c r="B805" s="86"/>
      <c r="C805" s="23"/>
      <c r="D805" s="23"/>
      <c r="E805" s="469"/>
      <c r="F805" s="469"/>
      <c r="G805" s="469"/>
      <c r="H805" s="469"/>
      <c r="I805" s="469"/>
      <c r="J805" s="469"/>
      <c r="K805" s="469"/>
      <c r="L805" s="469"/>
      <c r="M805" s="469"/>
      <c r="N805" s="469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23.25" customHeight="1">
      <c r="A806" s="86"/>
      <c r="B806" s="86"/>
      <c r="C806" s="23"/>
      <c r="D806" s="23"/>
      <c r="E806" s="469"/>
      <c r="F806" s="469"/>
      <c r="G806" s="469"/>
      <c r="H806" s="469"/>
      <c r="I806" s="469"/>
      <c r="J806" s="469"/>
      <c r="K806" s="469"/>
      <c r="L806" s="469"/>
      <c r="M806" s="469"/>
      <c r="N806" s="469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23.25" customHeight="1">
      <c r="A807" s="86"/>
      <c r="B807" s="86"/>
      <c r="C807" s="23"/>
      <c r="D807" s="23"/>
      <c r="E807" s="469"/>
      <c r="F807" s="469"/>
      <c r="G807" s="469"/>
      <c r="H807" s="469"/>
      <c r="I807" s="469"/>
      <c r="J807" s="469"/>
      <c r="K807" s="469"/>
      <c r="L807" s="469"/>
      <c r="M807" s="469"/>
      <c r="N807" s="469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23.25" customHeight="1">
      <c r="A808" s="86"/>
      <c r="B808" s="86"/>
      <c r="C808" s="23"/>
      <c r="D808" s="23"/>
      <c r="E808" s="469"/>
      <c r="F808" s="469"/>
      <c r="G808" s="469"/>
      <c r="H808" s="469"/>
      <c r="I808" s="469"/>
      <c r="J808" s="469"/>
      <c r="K808" s="469"/>
      <c r="L808" s="469"/>
      <c r="M808" s="469"/>
      <c r="N808" s="469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23.25" customHeight="1">
      <c r="A809" s="86"/>
      <c r="B809" s="86"/>
      <c r="C809" s="23"/>
      <c r="D809" s="23"/>
      <c r="E809" s="469"/>
      <c r="F809" s="469"/>
      <c r="G809" s="469"/>
      <c r="H809" s="469"/>
      <c r="I809" s="469"/>
      <c r="J809" s="469"/>
      <c r="K809" s="469"/>
      <c r="L809" s="469"/>
      <c r="M809" s="469"/>
      <c r="N809" s="469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23.25" customHeight="1">
      <c r="A810" s="86"/>
      <c r="B810" s="86"/>
      <c r="C810" s="23"/>
      <c r="D810" s="23"/>
      <c r="E810" s="469"/>
      <c r="F810" s="469"/>
      <c r="G810" s="469"/>
      <c r="H810" s="469"/>
      <c r="I810" s="469"/>
      <c r="J810" s="469"/>
      <c r="K810" s="469"/>
      <c r="L810" s="469"/>
      <c r="M810" s="469"/>
      <c r="N810" s="469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23.25" customHeight="1">
      <c r="A811" s="86"/>
      <c r="B811" s="86"/>
      <c r="C811" s="23"/>
      <c r="D811" s="23"/>
      <c r="E811" s="469"/>
      <c r="F811" s="469"/>
      <c r="G811" s="469"/>
      <c r="H811" s="469"/>
      <c r="I811" s="469"/>
      <c r="J811" s="469"/>
      <c r="K811" s="469"/>
      <c r="L811" s="469"/>
      <c r="M811" s="469"/>
      <c r="N811" s="469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23.25" customHeight="1">
      <c r="A812" s="86"/>
      <c r="B812" s="86"/>
      <c r="C812" s="23"/>
      <c r="D812" s="23"/>
      <c r="E812" s="469"/>
      <c r="F812" s="469"/>
      <c r="G812" s="469"/>
      <c r="H812" s="469"/>
      <c r="I812" s="469"/>
      <c r="J812" s="469"/>
      <c r="K812" s="469"/>
      <c r="L812" s="469"/>
      <c r="M812" s="469"/>
      <c r="N812" s="469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23.25" customHeight="1">
      <c r="A813" s="86"/>
      <c r="B813" s="86"/>
      <c r="C813" s="23"/>
      <c r="D813" s="23"/>
      <c r="E813" s="469"/>
      <c r="F813" s="469"/>
      <c r="G813" s="469"/>
      <c r="H813" s="469"/>
      <c r="I813" s="469"/>
      <c r="J813" s="469"/>
      <c r="K813" s="469"/>
      <c r="L813" s="469"/>
      <c r="M813" s="469"/>
      <c r="N813" s="469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23.25" customHeight="1">
      <c r="A814" s="86"/>
      <c r="B814" s="86"/>
      <c r="C814" s="23"/>
      <c r="D814" s="23"/>
      <c r="E814" s="469"/>
      <c r="F814" s="469"/>
      <c r="G814" s="469"/>
      <c r="H814" s="469"/>
      <c r="I814" s="469"/>
      <c r="J814" s="469"/>
      <c r="K814" s="469"/>
      <c r="L814" s="469"/>
      <c r="M814" s="469"/>
      <c r="N814" s="469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23.25" customHeight="1">
      <c r="A815" s="86"/>
      <c r="B815" s="86"/>
      <c r="C815" s="23"/>
      <c r="D815" s="23"/>
      <c r="E815" s="469"/>
      <c r="F815" s="469"/>
      <c r="G815" s="469"/>
      <c r="H815" s="469"/>
      <c r="I815" s="469"/>
      <c r="J815" s="469"/>
      <c r="K815" s="469"/>
      <c r="L815" s="469"/>
      <c r="M815" s="469"/>
      <c r="N815" s="469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23.25" customHeight="1">
      <c r="A816" s="86"/>
      <c r="B816" s="86"/>
      <c r="C816" s="23"/>
      <c r="D816" s="23"/>
      <c r="E816" s="469"/>
      <c r="F816" s="469"/>
      <c r="G816" s="469"/>
      <c r="H816" s="469"/>
      <c r="I816" s="469"/>
      <c r="J816" s="469"/>
      <c r="K816" s="469"/>
      <c r="L816" s="469"/>
      <c r="M816" s="469"/>
      <c r="N816" s="469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23.25" customHeight="1">
      <c r="A817" s="86"/>
      <c r="B817" s="86"/>
      <c r="C817" s="23"/>
      <c r="D817" s="23"/>
      <c r="E817" s="469"/>
      <c r="F817" s="469"/>
      <c r="G817" s="469"/>
      <c r="H817" s="469"/>
      <c r="I817" s="469"/>
      <c r="J817" s="469"/>
      <c r="K817" s="469"/>
      <c r="L817" s="469"/>
      <c r="M817" s="469"/>
      <c r="N817" s="469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23.25" customHeight="1">
      <c r="A818" s="86"/>
      <c r="B818" s="86"/>
      <c r="C818" s="23"/>
      <c r="D818" s="23"/>
      <c r="E818" s="469"/>
      <c r="F818" s="469"/>
      <c r="G818" s="469"/>
      <c r="H818" s="469"/>
      <c r="I818" s="469"/>
      <c r="J818" s="469"/>
      <c r="K818" s="469"/>
      <c r="L818" s="469"/>
      <c r="M818" s="469"/>
      <c r="N818" s="469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23.25" customHeight="1">
      <c r="A819" s="86"/>
      <c r="B819" s="86"/>
      <c r="C819" s="23"/>
      <c r="D819" s="23"/>
      <c r="E819" s="469"/>
      <c r="F819" s="469"/>
      <c r="G819" s="469"/>
      <c r="H819" s="469"/>
      <c r="I819" s="469"/>
      <c r="J819" s="469"/>
      <c r="K819" s="469"/>
      <c r="L819" s="469"/>
      <c r="M819" s="469"/>
      <c r="N819" s="469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23.25" customHeight="1">
      <c r="A820" s="86"/>
      <c r="B820" s="86"/>
      <c r="C820" s="23"/>
      <c r="D820" s="23"/>
      <c r="E820" s="469"/>
      <c r="F820" s="469"/>
      <c r="G820" s="469"/>
      <c r="H820" s="469"/>
      <c r="I820" s="469"/>
      <c r="J820" s="469"/>
      <c r="K820" s="469"/>
      <c r="L820" s="469"/>
      <c r="M820" s="469"/>
      <c r="N820" s="469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23.25" customHeight="1">
      <c r="A821" s="86"/>
      <c r="B821" s="86"/>
      <c r="C821" s="23"/>
      <c r="D821" s="23"/>
      <c r="E821" s="469"/>
      <c r="F821" s="469"/>
      <c r="G821" s="469"/>
      <c r="H821" s="469"/>
      <c r="I821" s="469"/>
      <c r="J821" s="469"/>
      <c r="K821" s="469"/>
      <c r="L821" s="469"/>
      <c r="M821" s="469"/>
      <c r="N821" s="469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23.25" customHeight="1">
      <c r="A822" s="86"/>
      <c r="B822" s="86"/>
      <c r="C822" s="23"/>
      <c r="D822" s="23"/>
      <c r="E822" s="469"/>
      <c r="F822" s="469"/>
      <c r="G822" s="469"/>
      <c r="H822" s="469"/>
      <c r="I822" s="469"/>
      <c r="J822" s="469"/>
      <c r="K822" s="469"/>
      <c r="L822" s="469"/>
      <c r="M822" s="469"/>
      <c r="N822" s="469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23.25" customHeight="1">
      <c r="A823" s="86"/>
      <c r="B823" s="86"/>
      <c r="C823" s="23"/>
      <c r="D823" s="23"/>
      <c r="E823" s="469"/>
      <c r="F823" s="469"/>
      <c r="G823" s="469"/>
      <c r="H823" s="469"/>
      <c r="I823" s="469"/>
      <c r="J823" s="469"/>
      <c r="K823" s="469"/>
      <c r="L823" s="469"/>
      <c r="M823" s="469"/>
      <c r="N823" s="469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23.25" customHeight="1">
      <c r="A824" s="86"/>
      <c r="B824" s="86"/>
      <c r="C824" s="23"/>
      <c r="D824" s="23"/>
      <c r="E824" s="469"/>
      <c r="F824" s="469"/>
      <c r="G824" s="469"/>
      <c r="H824" s="469"/>
      <c r="I824" s="469"/>
      <c r="J824" s="469"/>
      <c r="K824" s="469"/>
      <c r="L824" s="469"/>
      <c r="M824" s="469"/>
      <c r="N824" s="469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23.25" customHeight="1">
      <c r="A825" s="86"/>
      <c r="B825" s="86"/>
      <c r="C825" s="23"/>
      <c r="D825" s="23"/>
      <c r="E825" s="469"/>
      <c r="F825" s="469"/>
      <c r="G825" s="469"/>
      <c r="H825" s="469"/>
      <c r="I825" s="469"/>
      <c r="J825" s="469"/>
      <c r="K825" s="469"/>
      <c r="L825" s="469"/>
      <c r="M825" s="469"/>
      <c r="N825" s="469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23.25" customHeight="1">
      <c r="A826" s="86"/>
      <c r="B826" s="86"/>
      <c r="C826" s="23"/>
      <c r="D826" s="23"/>
      <c r="E826" s="469"/>
      <c r="F826" s="469"/>
      <c r="G826" s="469"/>
      <c r="H826" s="469"/>
      <c r="I826" s="469"/>
      <c r="J826" s="469"/>
      <c r="K826" s="469"/>
      <c r="L826" s="469"/>
      <c r="M826" s="469"/>
      <c r="N826" s="469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23.25" customHeight="1">
      <c r="A827" s="86"/>
      <c r="B827" s="86"/>
      <c r="C827" s="23"/>
      <c r="D827" s="23"/>
      <c r="E827" s="469"/>
      <c r="F827" s="469"/>
      <c r="G827" s="469"/>
      <c r="H827" s="469"/>
      <c r="I827" s="469"/>
      <c r="J827" s="469"/>
      <c r="K827" s="469"/>
      <c r="L827" s="469"/>
      <c r="M827" s="469"/>
      <c r="N827" s="469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23.25" customHeight="1">
      <c r="A828" s="86"/>
      <c r="B828" s="86"/>
      <c r="C828" s="23"/>
      <c r="D828" s="23"/>
      <c r="E828" s="469"/>
      <c r="F828" s="469"/>
      <c r="G828" s="469"/>
      <c r="H828" s="469"/>
      <c r="I828" s="469"/>
      <c r="J828" s="469"/>
      <c r="K828" s="469"/>
      <c r="L828" s="469"/>
      <c r="M828" s="469"/>
      <c r="N828" s="469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23.25" customHeight="1">
      <c r="A829" s="86"/>
      <c r="B829" s="86"/>
      <c r="C829" s="23"/>
      <c r="D829" s="23"/>
      <c r="E829" s="469"/>
      <c r="F829" s="469"/>
      <c r="G829" s="469"/>
      <c r="H829" s="469"/>
      <c r="I829" s="469"/>
      <c r="J829" s="469"/>
      <c r="K829" s="469"/>
      <c r="L829" s="469"/>
      <c r="M829" s="469"/>
      <c r="N829" s="469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23.25" customHeight="1">
      <c r="A830" s="86"/>
      <c r="B830" s="86"/>
      <c r="C830" s="23"/>
      <c r="D830" s="23"/>
      <c r="E830" s="469"/>
      <c r="F830" s="469"/>
      <c r="G830" s="469"/>
      <c r="H830" s="469"/>
      <c r="I830" s="469"/>
      <c r="J830" s="469"/>
      <c r="K830" s="469"/>
      <c r="L830" s="469"/>
      <c r="M830" s="469"/>
      <c r="N830" s="469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23.25" customHeight="1">
      <c r="A831" s="86"/>
      <c r="B831" s="86"/>
      <c r="C831" s="23"/>
      <c r="D831" s="23"/>
      <c r="E831" s="469"/>
      <c r="F831" s="469"/>
      <c r="G831" s="469"/>
      <c r="H831" s="469"/>
      <c r="I831" s="469"/>
      <c r="J831" s="469"/>
      <c r="K831" s="469"/>
      <c r="L831" s="469"/>
      <c r="M831" s="469"/>
      <c r="N831" s="469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23.25" customHeight="1">
      <c r="A832" s="86"/>
      <c r="B832" s="86"/>
      <c r="C832" s="23"/>
      <c r="D832" s="23"/>
      <c r="E832" s="469"/>
      <c r="F832" s="469"/>
      <c r="G832" s="469"/>
      <c r="H832" s="469"/>
      <c r="I832" s="469"/>
      <c r="J832" s="469"/>
      <c r="K832" s="469"/>
      <c r="L832" s="469"/>
      <c r="M832" s="469"/>
      <c r="N832" s="469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23.25" customHeight="1">
      <c r="A833" s="86"/>
      <c r="B833" s="86"/>
      <c r="C833" s="23"/>
      <c r="D833" s="23"/>
      <c r="E833" s="469"/>
      <c r="F833" s="469"/>
      <c r="G833" s="469"/>
      <c r="H833" s="469"/>
      <c r="I833" s="469"/>
      <c r="J833" s="469"/>
      <c r="K833" s="469"/>
      <c r="L833" s="469"/>
      <c r="M833" s="469"/>
      <c r="N833" s="469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23.25" customHeight="1">
      <c r="A834" s="86"/>
      <c r="B834" s="86"/>
      <c r="C834" s="23"/>
      <c r="D834" s="23"/>
      <c r="E834" s="469"/>
      <c r="F834" s="469"/>
      <c r="G834" s="469"/>
      <c r="H834" s="469"/>
      <c r="I834" s="469"/>
      <c r="J834" s="469"/>
      <c r="K834" s="469"/>
      <c r="L834" s="469"/>
      <c r="M834" s="469"/>
      <c r="N834" s="469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23.25" customHeight="1">
      <c r="A835" s="86"/>
      <c r="B835" s="86"/>
      <c r="C835" s="23"/>
      <c r="D835" s="23"/>
      <c r="E835" s="469"/>
      <c r="F835" s="469"/>
      <c r="G835" s="469"/>
      <c r="H835" s="469"/>
      <c r="I835" s="469"/>
      <c r="J835" s="469"/>
      <c r="K835" s="469"/>
      <c r="L835" s="469"/>
      <c r="M835" s="469"/>
      <c r="N835" s="469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23.25" customHeight="1">
      <c r="A836" s="86"/>
      <c r="B836" s="86"/>
      <c r="C836" s="23"/>
      <c r="D836" s="23"/>
      <c r="E836" s="469"/>
      <c r="F836" s="469"/>
      <c r="G836" s="469"/>
      <c r="H836" s="469"/>
      <c r="I836" s="469"/>
      <c r="J836" s="469"/>
      <c r="K836" s="469"/>
      <c r="L836" s="469"/>
      <c r="M836" s="469"/>
      <c r="N836" s="469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23.25" customHeight="1">
      <c r="A837" s="86"/>
      <c r="B837" s="86"/>
      <c r="C837" s="23"/>
      <c r="D837" s="23"/>
      <c r="E837" s="469"/>
      <c r="F837" s="469"/>
      <c r="G837" s="469"/>
      <c r="H837" s="469"/>
      <c r="I837" s="469"/>
      <c r="J837" s="469"/>
      <c r="K837" s="469"/>
      <c r="L837" s="469"/>
      <c r="M837" s="469"/>
      <c r="N837" s="469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23.25" customHeight="1">
      <c r="A838" s="86"/>
      <c r="B838" s="86"/>
      <c r="C838" s="23"/>
      <c r="D838" s="23"/>
      <c r="E838" s="469"/>
      <c r="F838" s="469"/>
      <c r="G838" s="469"/>
      <c r="H838" s="469"/>
      <c r="I838" s="469"/>
      <c r="J838" s="469"/>
      <c r="K838" s="469"/>
      <c r="L838" s="469"/>
      <c r="M838" s="469"/>
      <c r="N838" s="469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23.25" customHeight="1">
      <c r="A839" s="86"/>
      <c r="B839" s="86"/>
      <c r="C839" s="23"/>
      <c r="D839" s="23"/>
      <c r="E839" s="469"/>
      <c r="F839" s="469"/>
      <c r="G839" s="469"/>
      <c r="H839" s="469"/>
      <c r="I839" s="469"/>
      <c r="J839" s="469"/>
      <c r="K839" s="469"/>
      <c r="L839" s="469"/>
      <c r="M839" s="469"/>
      <c r="N839" s="469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23.25" customHeight="1">
      <c r="A840" s="86"/>
      <c r="B840" s="86"/>
      <c r="C840" s="23"/>
      <c r="D840" s="23"/>
      <c r="E840" s="469"/>
      <c r="F840" s="469"/>
      <c r="G840" s="469"/>
      <c r="H840" s="469"/>
      <c r="I840" s="469"/>
      <c r="J840" s="469"/>
      <c r="K840" s="469"/>
      <c r="L840" s="469"/>
      <c r="M840" s="469"/>
      <c r="N840" s="469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23.25" customHeight="1">
      <c r="A841" s="86"/>
      <c r="B841" s="86"/>
      <c r="C841" s="23"/>
      <c r="D841" s="23"/>
      <c r="E841" s="469"/>
      <c r="F841" s="469"/>
      <c r="G841" s="469"/>
      <c r="H841" s="469"/>
      <c r="I841" s="469"/>
      <c r="J841" s="469"/>
      <c r="K841" s="469"/>
      <c r="L841" s="469"/>
      <c r="M841" s="469"/>
      <c r="N841" s="469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23.25" customHeight="1">
      <c r="A842" s="86"/>
      <c r="B842" s="86"/>
      <c r="C842" s="23"/>
      <c r="D842" s="23"/>
      <c r="E842" s="469"/>
      <c r="F842" s="469"/>
      <c r="G842" s="469"/>
      <c r="H842" s="469"/>
      <c r="I842" s="469"/>
      <c r="J842" s="469"/>
      <c r="K842" s="469"/>
      <c r="L842" s="469"/>
      <c r="M842" s="469"/>
      <c r="N842" s="469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23.25" customHeight="1">
      <c r="A843" s="86"/>
      <c r="B843" s="86"/>
      <c r="C843" s="23"/>
      <c r="D843" s="23"/>
      <c r="E843" s="469"/>
      <c r="F843" s="469"/>
      <c r="G843" s="469"/>
      <c r="H843" s="469"/>
      <c r="I843" s="469"/>
      <c r="J843" s="469"/>
      <c r="K843" s="469"/>
      <c r="L843" s="469"/>
      <c r="M843" s="469"/>
      <c r="N843" s="469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23.25" customHeight="1">
      <c r="A844" s="86"/>
      <c r="B844" s="86"/>
      <c r="C844" s="23"/>
      <c r="D844" s="23"/>
      <c r="E844" s="469"/>
      <c r="F844" s="469"/>
      <c r="G844" s="469"/>
      <c r="H844" s="469"/>
      <c r="I844" s="469"/>
      <c r="J844" s="469"/>
      <c r="K844" s="469"/>
      <c r="L844" s="469"/>
      <c r="M844" s="469"/>
      <c r="N844" s="469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23.25" customHeight="1">
      <c r="A845" s="86"/>
      <c r="B845" s="86"/>
      <c r="C845" s="23"/>
      <c r="D845" s="23"/>
      <c r="E845" s="469"/>
      <c r="F845" s="469"/>
      <c r="G845" s="469"/>
      <c r="H845" s="469"/>
      <c r="I845" s="469"/>
      <c r="J845" s="469"/>
      <c r="K845" s="469"/>
      <c r="L845" s="469"/>
      <c r="M845" s="469"/>
      <c r="N845" s="469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23.25" customHeight="1">
      <c r="A846" s="86"/>
      <c r="B846" s="86"/>
      <c r="C846" s="23"/>
      <c r="D846" s="23"/>
      <c r="E846" s="469"/>
      <c r="F846" s="469"/>
      <c r="G846" s="469"/>
      <c r="H846" s="469"/>
      <c r="I846" s="469"/>
      <c r="J846" s="469"/>
      <c r="K846" s="469"/>
      <c r="L846" s="469"/>
      <c r="M846" s="469"/>
      <c r="N846" s="469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23.25" customHeight="1">
      <c r="A847" s="86"/>
      <c r="B847" s="86"/>
      <c r="C847" s="23"/>
      <c r="D847" s="23"/>
      <c r="E847" s="469"/>
      <c r="F847" s="469"/>
      <c r="G847" s="469"/>
      <c r="H847" s="469"/>
      <c r="I847" s="469"/>
      <c r="J847" s="469"/>
      <c r="K847" s="469"/>
      <c r="L847" s="469"/>
      <c r="M847" s="469"/>
      <c r="N847" s="469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23.25" customHeight="1">
      <c r="A848" s="86"/>
      <c r="B848" s="86"/>
      <c r="C848" s="23"/>
      <c r="D848" s="23"/>
      <c r="E848" s="469"/>
      <c r="F848" s="469"/>
      <c r="G848" s="469"/>
      <c r="H848" s="469"/>
      <c r="I848" s="469"/>
      <c r="J848" s="469"/>
      <c r="K848" s="469"/>
      <c r="L848" s="469"/>
      <c r="M848" s="469"/>
      <c r="N848" s="469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23.25" customHeight="1">
      <c r="A849" s="86"/>
      <c r="B849" s="86"/>
      <c r="C849" s="23"/>
      <c r="D849" s="23"/>
      <c r="E849" s="469"/>
      <c r="F849" s="469"/>
      <c r="G849" s="469"/>
      <c r="H849" s="469"/>
      <c r="I849" s="469"/>
      <c r="J849" s="469"/>
      <c r="K849" s="469"/>
      <c r="L849" s="469"/>
      <c r="M849" s="469"/>
      <c r="N849" s="469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23.25" customHeight="1">
      <c r="A850" s="86"/>
      <c r="B850" s="86"/>
      <c r="C850" s="23"/>
      <c r="D850" s="23"/>
      <c r="E850" s="469"/>
      <c r="F850" s="469"/>
      <c r="G850" s="469"/>
      <c r="H850" s="469"/>
      <c r="I850" s="469"/>
      <c r="J850" s="469"/>
      <c r="K850" s="469"/>
      <c r="L850" s="469"/>
      <c r="M850" s="469"/>
      <c r="N850" s="469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23.25" customHeight="1">
      <c r="A851" s="86"/>
      <c r="B851" s="86"/>
      <c r="C851" s="23"/>
      <c r="D851" s="23"/>
      <c r="E851" s="469"/>
      <c r="F851" s="469"/>
      <c r="G851" s="469"/>
      <c r="H851" s="469"/>
      <c r="I851" s="469"/>
      <c r="J851" s="469"/>
      <c r="K851" s="469"/>
      <c r="L851" s="469"/>
      <c r="M851" s="469"/>
      <c r="N851" s="469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23.25" customHeight="1">
      <c r="A852" s="86"/>
      <c r="B852" s="86"/>
      <c r="C852" s="23"/>
      <c r="D852" s="23"/>
      <c r="E852" s="469"/>
      <c r="F852" s="469"/>
      <c r="G852" s="469"/>
      <c r="H852" s="469"/>
      <c r="I852" s="469"/>
      <c r="J852" s="469"/>
      <c r="K852" s="469"/>
      <c r="L852" s="469"/>
      <c r="M852" s="469"/>
      <c r="N852" s="469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23.25" customHeight="1">
      <c r="A853" s="86"/>
      <c r="B853" s="86"/>
      <c r="C853" s="23"/>
      <c r="D853" s="23"/>
      <c r="E853" s="469"/>
      <c r="F853" s="469"/>
      <c r="G853" s="469"/>
      <c r="H853" s="469"/>
      <c r="I853" s="469"/>
      <c r="J853" s="469"/>
      <c r="K853" s="469"/>
      <c r="L853" s="469"/>
      <c r="M853" s="469"/>
      <c r="N853" s="469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23.25" customHeight="1">
      <c r="A854" s="86"/>
      <c r="B854" s="86"/>
      <c r="C854" s="23"/>
      <c r="D854" s="23"/>
      <c r="E854" s="469"/>
      <c r="F854" s="469"/>
      <c r="G854" s="469"/>
      <c r="H854" s="469"/>
      <c r="I854" s="469"/>
      <c r="J854" s="469"/>
      <c r="K854" s="469"/>
      <c r="L854" s="469"/>
      <c r="M854" s="469"/>
      <c r="N854" s="469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23.25" customHeight="1">
      <c r="A855" s="86"/>
      <c r="B855" s="86"/>
      <c r="C855" s="23"/>
      <c r="D855" s="23"/>
      <c r="E855" s="469"/>
      <c r="F855" s="469"/>
      <c r="G855" s="469"/>
      <c r="H855" s="469"/>
      <c r="I855" s="469"/>
      <c r="J855" s="469"/>
      <c r="K855" s="469"/>
      <c r="L855" s="469"/>
      <c r="M855" s="469"/>
      <c r="N855" s="469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23.25" customHeight="1">
      <c r="A856" s="86"/>
      <c r="B856" s="86"/>
      <c r="C856" s="23"/>
      <c r="D856" s="23"/>
      <c r="E856" s="469"/>
      <c r="F856" s="469"/>
      <c r="G856" s="469"/>
      <c r="H856" s="469"/>
      <c r="I856" s="469"/>
      <c r="J856" s="469"/>
      <c r="K856" s="469"/>
      <c r="L856" s="469"/>
      <c r="M856" s="469"/>
      <c r="N856" s="469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23.25" customHeight="1">
      <c r="A857" s="86"/>
      <c r="B857" s="86"/>
      <c r="C857" s="23"/>
      <c r="D857" s="23"/>
      <c r="E857" s="469"/>
      <c r="F857" s="469"/>
      <c r="G857" s="469"/>
      <c r="H857" s="469"/>
      <c r="I857" s="469"/>
      <c r="J857" s="469"/>
      <c r="K857" s="469"/>
      <c r="L857" s="469"/>
      <c r="M857" s="469"/>
      <c r="N857" s="469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23.25" customHeight="1">
      <c r="A858" s="86"/>
      <c r="B858" s="86"/>
      <c r="C858" s="23"/>
      <c r="D858" s="23"/>
      <c r="E858" s="469"/>
      <c r="F858" s="469"/>
      <c r="G858" s="469"/>
      <c r="H858" s="469"/>
      <c r="I858" s="469"/>
      <c r="J858" s="469"/>
      <c r="K858" s="469"/>
      <c r="L858" s="469"/>
      <c r="M858" s="469"/>
      <c r="N858" s="469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23.25" customHeight="1">
      <c r="A859" s="86"/>
      <c r="B859" s="86"/>
      <c r="C859" s="23"/>
      <c r="D859" s="23"/>
      <c r="E859" s="469"/>
      <c r="F859" s="469"/>
      <c r="G859" s="469"/>
      <c r="H859" s="469"/>
      <c r="I859" s="469"/>
      <c r="J859" s="469"/>
      <c r="K859" s="469"/>
      <c r="L859" s="469"/>
      <c r="M859" s="469"/>
      <c r="N859" s="469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23.25" customHeight="1">
      <c r="A860" s="86"/>
      <c r="B860" s="86"/>
      <c r="C860" s="23"/>
      <c r="D860" s="23"/>
      <c r="E860" s="469"/>
      <c r="F860" s="469"/>
      <c r="G860" s="469"/>
      <c r="H860" s="469"/>
      <c r="I860" s="469"/>
      <c r="J860" s="469"/>
      <c r="K860" s="469"/>
      <c r="L860" s="469"/>
      <c r="M860" s="469"/>
      <c r="N860" s="469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23.25" customHeight="1">
      <c r="A861" s="86"/>
      <c r="B861" s="86"/>
      <c r="C861" s="23"/>
      <c r="D861" s="23"/>
      <c r="E861" s="469"/>
      <c r="F861" s="469"/>
      <c r="G861" s="469"/>
      <c r="H861" s="469"/>
      <c r="I861" s="469"/>
      <c r="J861" s="469"/>
      <c r="K861" s="469"/>
      <c r="L861" s="469"/>
      <c r="M861" s="469"/>
      <c r="N861" s="469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23.25" customHeight="1">
      <c r="A862" s="86"/>
      <c r="B862" s="86"/>
      <c r="C862" s="23"/>
      <c r="D862" s="23"/>
      <c r="E862" s="469"/>
      <c r="F862" s="469"/>
      <c r="G862" s="469"/>
      <c r="H862" s="469"/>
      <c r="I862" s="469"/>
      <c r="J862" s="469"/>
      <c r="K862" s="469"/>
      <c r="L862" s="469"/>
      <c r="M862" s="469"/>
      <c r="N862" s="469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23.25" customHeight="1">
      <c r="A863" s="86"/>
      <c r="B863" s="86"/>
      <c r="C863" s="23"/>
      <c r="D863" s="23"/>
      <c r="E863" s="469"/>
      <c r="F863" s="469"/>
      <c r="G863" s="469"/>
      <c r="H863" s="469"/>
      <c r="I863" s="469"/>
      <c r="J863" s="469"/>
      <c r="K863" s="469"/>
      <c r="L863" s="469"/>
      <c r="M863" s="469"/>
      <c r="N863" s="469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23.25" customHeight="1">
      <c r="A864" s="86"/>
      <c r="B864" s="86"/>
      <c r="C864" s="23"/>
      <c r="D864" s="23"/>
      <c r="E864" s="469"/>
      <c r="F864" s="469"/>
      <c r="G864" s="469"/>
      <c r="H864" s="469"/>
      <c r="I864" s="469"/>
      <c r="J864" s="469"/>
      <c r="K864" s="469"/>
      <c r="L864" s="469"/>
      <c r="M864" s="469"/>
      <c r="N864" s="469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23.25" customHeight="1">
      <c r="A865" s="86"/>
      <c r="B865" s="86"/>
      <c r="C865" s="23"/>
      <c r="D865" s="23"/>
      <c r="E865" s="469"/>
      <c r="F865" s="469"/>
      <c r="G865" s="469"/>
      <c r="H865" s="469"/>
      <c r="I865" s="469"/>
      <c r="J865" s="469"/>
      <c r="K865" s="469"/>
      <c r="L865" s="469"/>
      <c r="M865" s="469"/>
      <c r="N865" s="469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23.25" customHeight="1">
      <c r="A866" s="86"/>
      <c r="B866" s="86"/>
      <c r="C866" s="23"/>
      <c r="D866" s="23"/>
      <c r="E866" s="469"/>
      <c r="F866" s="469"/>
      <c r="G866" s="469"/>
      <c r="H866" s="469"/>
      <c r="I866" s="469"/>
      <c r="J866" s="469"/>
      <c r="K866" s="469"/>
      <c r="L866" s="469"/>
      <c r="M866" s="469"/>
      <c r="N866" s="469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23.25" customHeight="1">
      <c r="A867" s="86"/>
      <c r="B867" s="86"/>
      <c r="C867" s="23"/>
      <c r="D867" s="23"/>
      <c r="E867" s="469"/>
      <c r="F867" s="469"/>
      <c r="G867" s="469"/>
      <c r="H867" s="469"/>
      <c r="I867" s="469"/>
      <c r="J867" s="469"/>
      <c r="K867" s="469"/>
      <c r="L867" s="469"/>
      <c r="M867" s="469"/>
      <c r="N867" s="469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23.25" customHeight="1">
      <c r="A868" s="86"/>
      <c r="B868" s="86"/>
      <c r="C868" s="23"/>
      <c r="D868" s="23"/>
      <c r="E868" s="469"/>
      <c r="F868" s="469"/>
      <c r="G868" s="469"/>
      <c r="H868" s="469"/>
      <c r="I868" s="469"/>
      <c r="J868" s="469"/>
      <c r="K868" s="469"/>
      <c r="L868" s="469"/>
      <c r="M868" s="469"/>
      <c r="N868" s="469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23.25" customHeight="1">
      <c r="A869" s="86"/>
      <c r="B869" s="86"/>
      <c r="C869" s="23"/>
      <c r="D869" s="23"/>
      <c r="E869" s="469"/>
      <c r="F869" s="469"/>
      <c r="G869" s="469"/>
      <c r="H869" s="469"/>
      <c r="I869" s="469"/>
      <c r="J869" s="469"/>
      <c r="K869" s="469"/>
      <c r="L869" s="469"/>
      <c r="M869" s="469"/>
      <c r="N869" s="469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23.25" customHeight="1">
      <c r="A870" s="86"/>
      <c r="B870" s="86"/>
      <c r="C870" s="23"/>
      <c r="D870" s="23"/>
      <c r="E870" s="469"/>
      <c r="F870" s="469"/>
      <c r="G870" s="469"/>
      <c r="H870" s="469"/>
      <c r="I870" s="469"/>
      <c r="J870" s="469"/>
      <c r="K870" s="469"/>
      <c r="L870" s="469"/>
      <c r="M870" s="469"/>
      <c r="N870" s="469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23.25" customHeight="1">
      <c r="A871" s="86"/>
      <c r="B871" s="86"/>
      <c r="C871" s="23"/>
      <c r="D871" s="23"/>
      <c r="E871" s="469"/>
      <c r="F871" s="469"/>
      <c r="G871" s="469"/>
      <c r="H871" s="469"/>
      <c r="I871" s="469"/>
      <c r="J871" s="469"/>
      <c r="K871" s="469"/>
      <c r="L871" s="469"/>
      <c r="M871" s="469"/>
      <c r="N871" s="469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23.25" customHeight="1">
      <c r="A872" s="86"/>
      <c r="B872" s="86"/>
      <c r="C872" s="23"/>
      <c r="D872" s="23"/>
      <c r="E872" s="469"/>
      <c r="F872" s="469"/>
      <c r="G872" s="469"/>
      <c r="H872" s="469"/>
      <c r="I872" s="469"/>
      <c r="J872" s="469"/>
      <c r="K872" s="469"/>
      <c r="L872" s="469"/>
      <c r="M872" s="469"/>
      <c r="N872" s="469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23.25" customHeight="1">
      <c r="A873" s="86"/>
      <c r="B873" s="86"/>
      <c r="C873" s="23"/>
      <c r="D873" s="23"/>
      <c r="E873" s="469"/>
      <c r="F873" s="469"/>
      <c r="G873" s="469"/>
      <c r="H873" s="469"/>
      <c r="I873" s="469"/>
      <c r="J873" s="469"/>
      <c r="K873" s="469"/>
      <c r="L873" s="469"/>
      <c r="M873" s="469"/>
      <c r="N873" s="469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23.25" customHeight="1">
      <c r="A874" s="86"/>
      <c r="B874" s="86"/>
      <c r="C874" s="23"/>
      <c r="D874" s="23"/>
      <c r="E874" s="469"/>
      <c r="F874" s="469"/>
      <c r="G874" s="469"/>
      <c r="H874" s="469"/>
      <c r="I874" s="469"/>
      <c r="J874" s="469"/>
      <c r="K874" s="469"/>
      <c r="L874" s="469"/>
      <c r="M874" s="469"/>
      <c r="N874" s="469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23.25" customHeight="1">
      <c r="A875" s="86"/>
      <c r="B875" s="86"/>
      <c r="C875" s="23"/>
      <c r="D875" s="23"/>
      <c r="E875" s="469"/>
      <c r="F875" s="469"/>
      <c r="G875" s="469"/>
      <c r="H875" s="469"/>
      <c r="I875" s="469"/>
      <c r="J875" s="469"/>
      <c r="K875" s="469"/>
      <c r="L875" s="469"/>
      <c r="M875" s="469"/>
      <c r="N875" s="469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23.25" customHeight="1">
      <c r="A876" s="86"/>
      <c r="B876" s="86"/>
      <c r="C876" s="23"/>
      <c r="D876" s="23"/>
      <c r="E876" s="469"/>
      <c r="F876" s="469"/>
      <c r="G876" s="469"/>
      <c r="H876" s="469"/>
      <c r="I876" s="469"/>
      <c r="J876" s="469"/>
      <c r="K876" s="469"/>
      <c r="L876" s="469"/>
      <c r="M876" s="469"/>
      <c r="N876" s="469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23.25" customHeight="1">
      <c r="A877" s="86"/>
      <c r="B877" s="86"/>
      <c r="C877" s="23"/>
      <c r="D877" s="23"/>
      <c r="E877" s="469"/>
      <c r="F877" s="469"/>
      <c r="G877" s="469"/>
      <c r="H877" s="469"/>
      <c r="I877" s="469"/>
      <c r="J877" s="469"/>
      <c r="K877" s="469"/>
      <c r="L877" s="469"/>
      <c r="M877" s="469"/>
      <c r="N877" s="469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23.25" customHeight="1">
      <c r="A878" s="86"/>
      <c r="B878" s="86"/>
      <c r="C878" s="23"/>
      <c r="D878" s="23"/>
      <c r="E878" s="469"/>
      <c r="F878" s="469"/>
      <c r="G878" s="469"/>
      <c r="H878" s="469"/>
      <c r="I878" s="469"/>
      <c r="J878" s="469"/>
      <c r="K878" s="469"/>
      <c r="L878" s="469"/>
      <c r="M878" s="469"/>
      <c r="N878" s="469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23.25" customHeight="1">
      <c r="A879" s="86"/>
      <c r="B879" s="86"/>
      <c r="C879" s="23"/>
      <c r="D879" s="23"/>
      <c r="E879" s="469"/>
      <c r="F879" s="469"/>
      <c r="G879" s="469"/>
      <c r="H879" s="469"/>
      <c r="I879" s="469"/>
      <c r="J879" s="469"/>
      <c r="K879" s="469"/>
      <c r="L879" s="469"/>
      <c r="M879" s="469"/>
      <c r="N879" s="469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23.25" customHeight="1">
      <c r="A880" s="86"/>
      <c r="B880" s="86"/>
      <c r="C880" s="23"/>
      <c r="D880" s="23"/>
      <c r="E880" s="469"/>
      <c r="F880" s="469"/>
      <c r="G880" s="469"/>
      <c r="H880" s="469"/>
      <c r="I880" s="469"/>
      <c r="J880" s="469"/>
      <c r="K880" s="469"/>
      <c r="L880" s="469"/>
      <c r="M880" s="469"/>
      <c r="N880" s="469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23.25" customHeight="1">
      <c r="A881" s="86"/>
      <c r="B881" s="86"/>
      <c r="C881" s="23"/>
      <c r="D881" s="23"/>
      <c r="E881" s="469"/>
      <c r="F881" s="469"/>
      <c r="G881" s="469"/>
      <c r="H881" s="469"/>
      <c r="I881" s="469"/>
      <c r="J881" s="469"/>
      <c r="K881" s="469"/>
      <c r="L881" s="469"/>
      <c r="M881" s="469"/>
      <c r="N881" s="469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23.25" customHeight="1">
      <c r="A882" s="86"/>
      <c r="B882" s="86"/>
      <c r="C882" s="23"/>
      <c r="D882" s="23"/>
      <c r="E882" s="469"/>
      <c r="F882" s="469"/>
      <c r="G882" s="469"/>
      <c r="H882" s="469"/>
      <c r="I882" s="469"/>
      <c r="J882" s="469"/>
      <c r="K882" s="469"/>
      <c r="L882" s="469"/>
      <c r="M882" s="469"/>
      <c r="N882" s="469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23.25" customHeight="1">
      <c r="A883" s="86"/>
      <c r="B883" s="86"/>
      <c r="C883" s="23"/>
      <c r="D883" s="23"/>
      <c r="E883" s="469"/>
      <c r="F883" s="469"/>
      <c r="G883" s="469"/>
      <c r="H883" s="469"/>
      <c r="I883" s="469"/>
      <c r="J883" s="469"/>
      <c r="K883" s="469"/>
      <c r="L883" s="469"/>
      <c r="M883" s="469"/>
      <c r="N883" s="469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23.25" customHeight="1">
      <c r="A884" s="86"/>
      <c r="B884" s="86"/>
      <c r="C884" s="23"/>
      <c r="D884" s="23"/>
      <c r="E884" s="469"/>
      <c r="F884" s="469"/>
      <c r="G884" s="469"/>
      <c r="H884" s="469"/>
      <c r="I884" s="469"/>
      <c r="J884" s="469"/>
      <c r="K884" s="469"/>
      <c r="L884" s="469"/>
      <c r="M884" s="469"/>
      <c r="N884" s="469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23.25" customHeight="1">
      <c r="A885" s="86"/>
      <c r="B885" s="86"/>
      <c r="C885" s="23"/>
      <c r="D885" s="23"/>
      <c r="E885" s="469"/>
      <c r="F885" s="469"/>
      <c r="G885" s="469"/>
      <c r="H885" s="469"/>
      <c r="I885" s="469"/>
      <c r="J885" s="469"/>
      <c r="K885" s="469"/>
      <c r="L885" s="469"/>
      <c r="M885" s="469"/>
      <c r="N885" s="469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23.25" customHeight="1">
      <c r="A886" s="86"/>
      <c r="B886" s="86"/>
      <c r="C886" s="23"/>
      <c r="D886" s="23"/>
      <c r="E886" s="469"/>
      <c r="F886" s="469"/>
      <c r="G886" s="469"/>
      <c r="H886" s="469"/>
      <c r="I886" s="469"/>
      <c r="J886" s="469"/>
      <c r="K886" s="469"/>
      <c r="L886" s="469"/>
      <c r="M886" s="469"/>
      <c r="N886" s="469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23.25" customHeight="1">
      <c r="A887" s="86"/>
      <c r="B887" s="86"/>
      <c r="C887" s="23"/>
      <c r="D887" s="23"/>
      <c r="E887" s="469"/>
      <c r="F887" s="469"/>
      <c r="G887" s="469"/>
      <c r="H887" s="469"/>
      <c r="I887" s="469"/>
      <c r="J887" s="469"/>
      <c r="K887" s="469"/>
      <c r="L887" s="469"/>
      <c r="M887" s="469"/>
      <c r="N887" s="469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23.25" customHeight="1">
      <c r="A888" s="86"/>
      <c r="B888" s="86"/>
      <c r="C888" s="23"/>
      <c r="D888" s="23"/>
      <c r="E888" s="469"/>
      <c r="F888" s="469"/>
      <c r="G888" s="469"/>
      <c r="H888" s="469"/>
      <c r="I888" s="469"/>
      <c r="J888" s="469"/>
      <c r="K888" s="469"/>
      <c r="L888" s="469"/>
      <c r="M888" s="469"/>
      <c r="N888" s="469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23.25" customHeight="1">
      <c r="A889" s="86"/>
      <c r="B889" s="86"/>
      <c r="C889" s="23"/>
      <c r="D889" s="23"/>
      <c r="E889" s="469"/>
      <c r="F889" s="469"/>
      <c r="G889" s="469"/>
      <c r="H889" s="469"/>
      <c r="I889" s="469"/>
      <c r="J889" s="469"/>
      <c r="K889" s="469"/>
      <c r="L889" s="469"/>
      <c r="M889" s="469"/>
      <c r="N889" s="469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23.25" customHeight="1">
      <c r="A890" s="86"/>
      <c r="B890" s="86"/>
      <c r="C890" s="23"/>
      <c r="D890" s="23"/>
      <c r="E890" s="469"/>
      <c r="F890" s="469"/>
      <c r="G890" s="469"/>
      <c r="H890" s="469"/>
      <c r="I890" s="469"/>
      <c r="J890" s="469"/>
      <c r="K890" s="469"/>
      <c r="L890" s="469"/>
      <c r="M890" s="469"/>
      <c r="N890" s="469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23.25" customHeight="1">
      <c r="A891" s="86"/>
      <c r="B891" s="86"/>
      <c r="C891" s="23"/>
      <c r="D891" s="23"/>
      <c r="E891" s="469"/>
      <c r="F891" s="469"/>
      <c r="G891" s="469"/>
      <c r="H891" s="469"/>
      <c r="I891" s="469"/>
      <c r="J891" s="469"/>
      <c r="K891" s="469"/>
      <c r="L891" s="469"/>
      <c r="M891" s="469"/>
      <c r="N891" s="469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23.25" customHeight="1">
      <c r="A892" s="86"/>
      <c r="B892" s="86"/>
      <c r="C892" s="23"/>
      <c r="D892" s="23"/>
      <c r="E892" s="469"/>
      <c r="F892" s="469"/>
      <c r="G892" s="469"/>
      <c r="H892" s="469"/>
      <c r="I892" s="469"/>
      <c r="J892" s="469"/>
      <c r="K892" s="469"/>
      <c r="L892" s="469"/>
      <c r="M892" s="469"/>
      <c r="N892" s="469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23.25" customHeight="1">
      <c r="A893" s="86"/>
      <c r="B893" s="86"/>
      <c r="C893" s="23"/>
      <c r="D893" s="23"/>
      <c r="E893" s="469"/>
      <c r="F893" s="469"/>
      <c r="G893" s="469"/>
      <c r="H893" s="469"/>
      <c r="I893" s="469"/>
      <c r="J893" s="469"/>
      <c r="K893" s="469"/>
      <c r="L893" s="469"/>
      <c r="M893" s="469"/>
      <c r="N893" s="469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23.25" customHeight="1">
      <c r="A894" s="86"/>
      <c r="B894" s="86"/>
      <c r="C894" s="23"/>
      <c r="D894" s="23"/>
      <c r="E894" s="469"/>
      <c r="F894" s="469"/>
      <c r="G894" s="469"/>
      <c r="H894" s="469"/>
      <c r="I894" s="469"/>
      <c r="J894" s="469"/>
      <c r="K894" s="469"/>
      <c r="L894" s="469"/>
      <c r="M894" s="469"/>
      <c r="N894" s="469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23.25" customHeight="1">
      <c r="A895" s="86"/>
      <c r="B895" s="86"/>
      <c r="C895" s="23"/>
      <c r="D895" s="23"/>
      <c r="E895" s="469"/>
      <c r="F895" s="469"/>
      <c r="G895" s="469"/>
      <c r="H895" s="469"/>
      <c r="I895" s="469"/>
      <c r="J895" s="469"/>
      <c r="K895" s="469"/>
      <c r="L895" s="469"/>
      <c r="M895" s="469"/>
      <c r="N895" s="469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23.25" customHeight="1">
      <c r="A896" s="86"/>
      <c r="B896" s="86"/>
      <c r="C896" s="23"/>
      <c r="D896" s="23"/>
      <c r="E896" s="469"/>
      <c r="F896" s="469"/>
      <c r="G896" s="469"/>
      <c r="H896" s="469"/>
      <c r="I896" s="469"/>
      <c r="J896" s="469"/>
      <c r="K896" s="469"/>
      <c r="L896" s="469"/>
      <c r="M896" s="469"/>
      <c r="N896" s="469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23.25" customHeight="1">
      <c r="A897" s="86"/>
      <c r="B897" s="86"/>
      <c r="C897" s="23"/>
      <c r="D897" s="23"/>
      <c r="E897" s="469"/>
      <c r="F897" s="469"/>
      <c r="G897" s="469"/>
      <c r="H897" s="469"/>
      <c r="I897" s="469"/>
      <c r="J897" s="469"/>
      <c r="K897" s="469"/>
      <c r="L897" s="469"/>
      <c r="M897" s="469"/>
      <c r="N897" s="469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23.25" customHeight="1">
      <c r="A898" s="86"/>
      <c r="B898" s="86"/>
      <c r="C898" s="23"/>
      <c r="D898" s="23"/>
      <c r="E898" s="469"/>
      <c r="F898" s="469"/>
      <c r="G898" s="469"/>
      <c r="H898" s="469"/>
      <c r="I898" s="469"/>
      <c r="J898" s="469"/>
      <c r="K898" s="469"/>
      <c r="L898" s="469"/>
      <c r="M898" s="469"/>
      <c r="N898" s="469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23.25" customHeight="1">
      <c r="A899" s="86"/>
      <c r="B899" s="86"/>
      <c r="C899" s="23"/>
      <c r="D899" s="23"/>
      <c r="E899" s="469"/>
      <c r="F899" s="469"/>
      <c r="G899" s="469"/>
      <c r="H899" s="469"/>
      <c r="I899" s="469"/>
      <c r="J899" s="469"/>
      <c r="K899" s="469"/>
      <c r="L899" s="469"/>
      <c r="M899" s="469"/>
      <c r="N899" s="469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23.25" customHeight="1">
      <c r="A900" s="86"/>
      <c r="B900" s="86"/>
      <c r="C900" s="23"/>
      <c r="D900" s="23"/>
      <c r="E900" s="469"/>
      <c r="F900" s="469"/>
      <c r="G900" s="469"/>
      <c r="H900" s="469"/>
      <c r="I900" s="469"/>
      <c r="J900" s="469"/>
      <c r="K900" s="469"/>
      <c r="L900" s="469"/>
      <c r="M900" s="469"/>
      <c r="N900" s="469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23.25" customHeight="1">
      <c r="A901" s="86"/>
      <c r="B901" s="86"/>
      <c r="C901" s="23"/>
      <c r="D901" s="23"/>
      <c r="E901" s="469"/>
      <c r="F901" s="469"/>
      <c r="G901" s="469"/>
      <c r="H901" s="469"/>
      <c r="I901" s="469"/>
      <c r="J901" s="469"/>
      <c r="K901" s="469"/>
      <c r="L901" s="469"/>
      <c r="M901" s="469"/>
      <c r="N901" s="469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23.25" customHeight="1">
      <c r="A902" s="86"/>
      <c r="B902" s="86"/>
      <c r="C902" s="23"/>
      <c r="D902" s="23"/>
      <c r="E902" s="469"/>
      <c r="F902" s="469"/>
      <c r="G902" s="469"/>
      <c r="H902" s="469"/>
      <c r="I902" s="469"/>
      <c r="J902" s="469"/>
      <c r="K902" s="469"/>
      <c r="L902" s="469"/>
      <c r="M902" s="469"/>
      <c r="N902" s="469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23.25" customHeight="1">
      <c r="A903" s="86"/>
      <c r="B903" s="86"/>
      <c r="C903" s="23"/>
      <c r="D903" s="23"/>
      <c r="E903" s="469"/>
      <c r="F903" s="469"/>
      <c r="G903" s="469"/>
      <c r="H903" s="469"/>
      <c r="I903" s="469"/>
      <c r="J903" s="469"/>
      <c r="K903" s="469"/>
      <c r="L903" s="469"/>
      <c r="M903" s="469"/>
      <c r="N903" s="469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23.25" customHeight="1">
      <c r="A904" s="86"/>
      <c r="B904" s="86"/>
      <c r="C904" s="23"/>
      <c r="D904" s="23"/>
      <c r="E904" s="469"/>
      <c r="F904" s="469"/>
      <c r="G904" s="469"/>
      <c r="H904" s="469"/>
      <c r="I904" s="469"/>
      <c r="J904" s="469"/>
      <c r="K904" s="469"/>
      <c r="L904" s="469"/>
      <c r="M904" s="469"/>
      <c r="N904" s="469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23.25" customHeight="1">
      <c r="A905" s="86"/>
      <c r="B905" s="86"/>
      <c r="C905" s="23"/>
      <c r="D905" s="23"/>
      <c r="E905" s="469"/>
      <c r="F905" s="469"/>
      <c r="G905" s="469"/>
      <c r="H905" s="469"/>
      <c r="I905" s="469"/>
      <c r="J905" s="469"/>
      <c r="K905" s="469"/>
      <c r="L905" s="469"/>
      <c r="M905" s="469"/>
      <c r="N905" s="469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23.25" customHeight="1">
      <c r="A906" s="86"/>
      <c r="B906" s="86"/>
      <c r="C906" s="23"/>
      <c r="D906" s="23"/>
      <c r="E906" s="469"/>
      <c r="F906" s="469"/>
      <c r="G906" s="469"/>
      <c r="H906" s="469"/>
      <c r="I906" s="469"/>
      <c r="J906" s="469"/>
      <c r="K906" s="469"/>
      <c r="L906" s="469"/>
      <c r="M906" s="469"/>
      <c r="N906" s="469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23.25" customHeight="1">
      <c r="A907" s="86"/>
      <c r="B907" s="86"/>
      <c r="C907" s="23"/>
      <c r="D907" s="23"/>
      <c r="E907" s="469"/>
      <c r="F907" s="469"/>
      <c r="G907" s="469"/>
      <c r="H907" s="469"/>
      <c r="I907" s="469"/>
      <c r="J907" s="469"/>
      <c r="K907" s="469"/>
      <c r="L907" s="469"/>
      <c r="M907" s="469"/>
      <c r="N907" s="469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23.25" customHeight="1">
      <c r="A908" s="86"/>
      <c r="B908" s="86"/>
      <c r="C908" s="23"/>
      <c r="D908" s="23"/>
      <c r="E908" s="469"/>
      <c r="F908" s="469"/>
      <c r="G908" s="469"/>
      <c r="H908" s="469"/>
      <c r="I908" s="469"/>
      <c r="J908" s="469"/>
      <c r="K908" s="469"/>
      <c r="L908" s="469"/>
      <c r="M908" s="469"/>
      <c r="N908" s="469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23.25" customHeight="1">
      <c r="A909" s="86"/>
      <c r="B909" s="86"/>
      <c r="C909" s="23"/>
      <c r="D909" s="23"/>
      <c r="E909" s="469"/>
      <c r="F909" s="469"/>
      <c r="G909" s="469"/>
      <c r="H909" s="469"/>
      <c r="I909" s="469"/>
      <c r="J909" s="469"/>
      <c r="K909" s="469"/>
      <c r="L909" s="469"/>
      <c r="M909" s="469"/>
      <c r="N909" s="469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23.25" customHeight="1">
      <c r="A910" s="86"/>
      <c r="B910" s="86"/>
      <c r="C910" s="23"/>
      <c r="D910" s="23"/>
      <c r="E910" s="469"/>
      <c r="F910" s="469"/>
      <c r="G910" s="469"/>
      <c r="H910" s="469"/>
      <c r="I910" s="469"/>
      <c r="J910" s="469"/>
      <c r="K910" s="469"/>
      <c r="L910" s="469"/>
      <c r="M910" s="469"/>
      <c r="N910" s="469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23.25" customHeight="1">
      <c r="A911" s="86"/>
      <c r="B911" s="86"/>
      <c r="C911" s="23"/>
      <c r="D911" s="23"/>
      <c r="E911" s="469"/>
      <c r="F911" s="469"/>
      <c r="G911" s="469"/>
      <c r="H911" s="469"/>
      <c r="I911" s="469"/>
      <c r="J911" s="469"/>
      <c r="K911" s="469"/>
      <c r="L911" s="469"/>
      <c r="M911" s="469"/>
      <c r="N911" s="469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23.25" customHeight="1">
      <c r="A912" s="86"/>
      <c r="B912" s="86"/>
      <c r="C912" s="23"/>
      <c r="D912" s="23"/>
      <c r="E912" s="469"/>
      <c r="F912" s="469"/>
      <c r="G912" s="469"/>
      <c r="H912" s="469"/>
      <c r="I912" s="469"/>
      <c r="J912" s="469"/>
      <c r="K912" s="469"/>
      <c r="L912" s="469"/>
      <c r="M912" s="469"/>
      <c r="N912" s="469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23.25" customHeight="1">
      <c r="A913" s="86"/>
      <c r="B913" s="86"/>
      <c r="C913" s="23"/>
      <c r="D913" s="23"/>
      <c r="E913" s="469"/>
      <c r="F913" s="469"/>
      <c r="G913" s="469"/>
      <c r="H913" s="469"/>
      <c r="I913" s="469"/>
      <c r="J913" s="469"/>
      <c r="K913" s="469"/>
      <c r="L913" s="469"/>
      <c r="M913" s="469"/>
      <c r="N913" s="469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23.25" customHeight="1">
      <c r="A914" s="86"/>
      <c r="B914" s="86"/>
      <c r="C914" s="23"/>
      <c r="D914" s="23"/>
      <c r="E914" s="469"/>
      <c r="F914" s="469"/>
      <c r="G914" s="469"/>
      <c r="H914" s="469"/>
      <c r="I914" s="469"/>
      <c r="J914" s="469"/>
      <c r="K914" s="469"/>
      <c r="L914" s="469"/>
      <c r="M914" s="469"/>
      <c r="N914" s="469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23.25" customHeight="1">
      <c r="A915" s="86"/>
      <c r="B915" s="86"/>
      <c r="C915" s="23"/>
      <c r="D915" s="23"/>
      <c r="E915" s="469"/>
      <c r="F915" s="469"/>
      <c r="G915" s="469"/>
      <c r="H915" s="469"/>
      <c r="I915" s="469"/>
      <c r="J915" s="469"/>
      <c r="K915" s="469"/>
      <c r="L915" s="469"/>
      <c r="M915" s="469"/>
      <c r="N915" s="469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23.25" customHeight="1">
      <c r="A916" s="86"/>
      <c r="B916" s="86"/>
      <c r="C916" s="23"/>
      <c r="D916" s="23"/>
      <c r="E916" s="469"/>
      <c r="F916" s="469"/>
      <c r="G916" s="469"/>
      <c r="H916" s="469"/>
      <c r="I916" s="469"/>
      <c r="J916" s="469"/>
      <c r="K916" s="469"/>
      <c r="L916" s="469"/>
      <c r="M916" s="469"/>
      <c r="N916" s="469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23.25" customHeight="1">
      <c r="A917" s="86"/>
      <c r="B917" s="86"/>
      <c r="C917" s="23"/>
      <c r="D917" s="23"/>
      <c r="E917" s="469"/>
      <c r="F917" s="469"/>
      <c r="G917" s="469"/>
      <c r="H917" s="469"/>
      <c r="I917" s="469"/>
      <c r="J917" s="469"/>
      <c r="K917" s="469"/>
      <c r="L917" s="469"/>
      <c r="M917" s="469"/>
      <c r="N917" s="469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23.25" customHeight="1">
      <c r="A918" s="86"/>
      <c r="B918" s="86"/>
      <c r="C918" s="23"/>
      <c r="D918" s="23"/>
      <c r="E918" s="469"/>
      <c r="F918" s="469"/>
      <c r="G918" s="469"/>
      <c r="H918" s="469"/>
      <c r="I918" s="469"/>
      <c r="J918" s="469"/>
      <c r="K918" s="469"/>
      <c r="L918" s="469"/>
      <c r="M918" s="469"/>
      <c r="N918" s="469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23.25" customHeight="1">
      <c r="A919" s="86"/>
      <c r="B919" s="86"/>
      <c r="C919" s="23"/>
      <c r="D919" s="23"/>
      <c r="E919" s="469"/>
      <c r="F919" s="469"/>
      <c r="G919" s="469"/>
      <c r="H919" s="469"/>
      <c r="I919" s="469"/>
      <c r="J919" s="469"/>
      <c r="K919" s="469"/>
      <c r="L919" s="469"/>
      <c r="M919" s="469"/>
      <c r="N919" s="469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23.25" customHeight="1">
      <c r="A920" s="86"/>
      <c r="B920" s="86"/>
      <c r="C920" s="23"/>
      <c r="D920" s="23"/>
      <c r="E920" s="469"/>
      <c r="F920" s="469"/>
      <c r="G920" s="469"/>
      <c r="H920" s="469"/>
      <c r="I920" s="469"/>
      <c r="J920" s="469"/>
      <c r="K920" s="469"/>
      <c r="L920" s="469"/>
      <c r="M920" s="469"/>
      <c r="N920" s="469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23.25" customHeight="1">
      <c r="A921" s="86"/>
      <c r="B921" s="86"/>
      <c r="C921" s="23"/>
      <c r="D921" s="23"/>
      <c r="E921" s="469"/>
      <c r="F921" s="469"/>
      <c r="G921" s="469"/>
      <c r="H921" s="469"/>
      <c r="I921" s="469"/>
      <c r="J921" s="469"/>
      <c r="K921" s="469"/>
      <c r="L921" s="469"/>
      <c r="M921" s="469"/>
      <c r="N921" s="469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23.25" customHeight="1">
      <c r="A922" s="86"/>
      <c r="B922" s="86"/>
      <c r="C922" s="23"/>
      <c r="D922" s="23"/>
      <c r="E922" s="469"/>
      <c r="F922" s="469"/>
      <c r="G922" s="469"/>
      <c r="H922" s="469"/>
      <c r="I922" s="469"/>
      <c r="J922" s="469"/>
      <c r="K922" s="469"/>
      <c r="L922" s="469"/>
      <c r="M922" s="469"/>
      <c r="N922" s="469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23.25" customHeight="1">
      <c r="A923" s="86"/>
      <c r="B923" s="86"/>
      <c r="C923" s="23"/>
      <c r="D923" s="23"/>
      <c r="E923" s="469"/>
      <c r="F923" s="469"/>
      <c r="G923" s="469"/>
      <c r="H923" s="469"/>
      <c r="I923" s="469"/>
      <c r="J923" s="469"/>
      <c r="K923" s="469"/>
      <c r="L923" s="469"/>
      <c r="M923" s="469"/>
      <c r="N923" s="469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23.25" customHeight="1">
      <c r="A924" s="86"/>
      <c r="B924" s="86"/>
      <c r="C924" s="23"/>
      <c r="D924" s="23"/>
      <c r="E924" s="469"/>
      <c r="F924" s="469"/>
      <c r="G924" s="469"/>
      <c r="H924" s="469"/>
      <c r="I924" s="469"/>
      <c r="J924" s="469"/>
      <c r="K924" s="469"/>
      <c r="L924" s="469"/>
      <c r="M924" s="469"/>
      <c r="N924" s="469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23.25" customHeight="1">
      <c r="A925" s="86"/>
      <c r="B925" s="86"/>
      <c r="C925" s="23"/>
      <c r="D925" s="23"/>
      <c r="E925" s="469"/>
      <c r="F925" s="469"/>
      <c r="G925" s="469"/>
      <c r="H925" s="469"/>
      <c r="I925" s="469"/>
      <c r="J925" s="469"/>
      <c r="K925" s="469"/>
      <c r="L925" s="469"/>
      <c r="M925" s="469"/>
      <c r="N925" s="469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23.25" customHeight="1">
      <c r="A926" s="86"/>
      <c r="B926" s="86"/>
      <c r="C926" s="23"/>
      <c r="D926" s="23"/>
      <c r="E926" s="469"/>
      <c r="F926" s="469"/>
      <c r="G926" s="469"/>
      <c r="H926" s="469"/>
      <c r="I926" s="469"/>
      <c r="J926" s="469"/>
      <c r="K926" s="469"/>
      <c r="L926" s="469"/>
      <c r="M926" s="469"/>
      <c r="N926" s="469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23.25" customHeight="1">
      <c r="A927" s="86"/>
      <c r="B927" s="86"/>
      <c r="C927" s="23"/>
      <c r="D927" s="23"/>
      <c r="E927" s="469"/>
      <c r="F927" s="469"/>
      <c r="G927" s="469"/>
      <c r="H927" s="469"/>
      <c r="I927" s="469"/>
      <c r="J927" s="469"/>
      <c r="K927" s="469"/>
      <c r="L927" s="469"/>
      <c r="M927" s="469"/>
      <c r="N927" s="469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23.25" customHeight="1">
      <c r="A928" s="86"/>
      <c r="B928" s="86"/>
      <c r="C928" s="23"/>
      <c r="D928" s="23"/>
      <c r="E928" s="469"/>
      <c r="F928" s="469"/>
      <c r="G928" s="469"/>
      <c r="H928" s="469"/>
      <c r="I928" s="469"/>
      <c r="J928" s="469"/>
      <c r="K928" s="469"/>
      <c r="L928" s="469"/>
      <c r="M928" s="469"/>
      <c r="N928" s="469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23.25" customHeight="1">
      <c r="A929" s="86"/>
      <c r="B929" s="86"/>
      <c r="C929" s="23"/>
      <c r="D929" s="23"/>
      <c r="E929" s="469"/>
      <c r="F929" s="469"/>
      <c r="G929" s="469"/>
      <c r="H929" s="469"/>
      <c r="I929" s="469"/>
      <c r="J929" s="469"/>
      <c r="K929" s="469"/>
      <c r="L929" s="469"/>
      <c r="M929" s="469"/>
      <c r="N929" s="469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23.25" customHeight="1">
      <c r="A930" s="86"/>
      <c r="B930" s="86"/>
      <c r="C930" s="23"/>
      <c r="D930" s="23"/>
      <c r="E930" s="469"/>
      <c r="F930" s="469"/>
      <c r="G930" s="469"/>
      <c r="H930" s="469"/>
      <c r="I930" s="469"/>
      <c r="J930" s="469"/>
      <c r="K930" s="469"/>
      <c r="L930" s="469"/>
      <c r="M930" s="469"/>
      <c r="N930" s="469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23.25" customHeight="1">
      <c r="A931" s="86"/>
      <c r="B931" s="86"/>
      <c r="C931" s="23"/>
      <c r="D931" s="23"/>
      <c r="E931" s="469"/>
      <c r="F931" s="469"/>
      <c r="G931" s="469"/>
      <c r="H931" s="469"/>
      <c r="I931" s="469"/>
      <c r="J931" s="469"/>
      <c r="K931" s="469"/>
      <c r="L931" s="469"/>
      <c r="M931" s="469"/>
      <c r="N931" s="469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23.25" customHeight="1">
      <c r="A932" s="86"/>
      <c r="B932" s="86"/>
      <c r="C932" s="23"/>
      <c r="D932" s="23"/>
      <c r="E932" s="469"/>
      <c r="F932" s="469"/>
      <c r="G932" s="469"/>
      <c r="H932" s="469"/>
      <c r="I932" s="469"/>
      <c r="J932" s="469"/>
      <c r="K932" s="469"/>
      <c r="L932" s="469"/>
      <c r="M932" s="469"/>
      <c r="N932" s="469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23.25" customHeight="1">
      <c r="A933" s="86"/>
      <c r="B933" s="86"/>
      <c r="C933" s="23"/>
      <c r="D933" s="23"/>
      <c r="E933" s="469"/>
      <c r="F933" s="469"/>
      <c r="G933" s="469"/>
      <c r="H933" s="469"/>
      <c r="I933" s="469"/>
      <c r="J933" s="469"/>
      <c r="K933" s="469"/>
      <c r="L933" s="469"/>
      <c r="M933" s="469"/>
      <c r="N933" s="469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23.25" customHeight="1">
      <c r="A934" s="86"/>
      <c r="B934" s="86"/>
      <c r="C934" s="23"/>
      <c r="D934" s="23"/>
      <c r="E934" s="469"/>
      <c r="F934" s="469"/>
      <c r="G934" s="469"/>
      <c r="H934" s="469"/>
      <c r="I934" s="469"/>
      <c r="J934" s="469"/>
      <c r="K934" s="469"/>
      <c r="L934" s="469"/>
      <c r="M934" s="469"/>
      <c r="N934" s="469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23.25" customHeight="1">
      <c r="A935" s="86"/>
      <c r="B935" s="86"/>
      <c r="C935" s="23"/>
      <c r="D935" s="23"/>
      <c r="E935" s="469"/>
      <c r="F935" s="469"/>
      <c r="G935" s="469"/>
      <c r="H935" s="469"/>
      <c r="I935" s="469"/>
      <c r="J935" s="469"/>
      <c r="K935" s="469"/>
      <c r="L935" s="469"/>
      <c r="M935" s="469"/>
      <c r="N935" s="469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23.25" customHeight="1">
      <c r="A936" s="86"/>
      <c r="B936" s="86"/>
      <c r="C936" s="23"/>
      <c r="D936" s="23"/>
      <c r="E936" s="469"/>
      <c r="F936" s="469"/>
      <c r="G936" s="469"/>
      <c r="H936" s="469"/>
      <c r="I936" s="469"/>
      <c r="J936" s="469"/>
      <c r="K936" s="469"/>
      <c r="L936" s="469"/>
      <c r="M936" s="469"/>
      <c r="N936" s="469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23.25" customHeight="1">
      <c r="A937" s="86"/>
      <c r="B937" s="86"/>
      <c r="C937" s="23"/>
      <c r="D937" s="23"/>
      <c r="E937" s="469"/>
      <c r="F937" s="469"/>
      <c r="G937" s="469"/>
      <c r="H937" s="469"/>
      <c r="I937" s="469"/>
      <c r="J937" s="469"/>
      <c r="K937" s="469"/>
      <c r="L937" s="469"/>
      <c r="M937" s="469"/>
      <c r="N937" s="469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23.25" customHeight="1">
      <c r="A938" s="86"/>
      <c r="B938" s="86"/>
      <c r="C938" s="23"/>
      <c r="D938" s="23"/>
      <c r="E938" s="469"/>
      <c r="F938" s="469"/>
      <c r="G938" s="469"/>
      <c r="H938" s="469"/>
      <c r="I938" s="469"/>
      <c r="J938" s="469"/>
      <c r="K938" s="469"/>
      <c r="L938" s="469"/>
      <c r="M938" s="469"/>
      <c r="N938" s="469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23.25" customHeight="1">
      <c r="A939" s="86"/>
      <c r="B939" s="86"/>
      <c r="C939" s="23"/>
      <c r="D939" s="23"/>
      <c r="E939" s="469"/>
      <c r="F939" s="469"/>
      <c r="G939" s="469"/>
      <c r="H939" s="469"/>
      <c r="I939" s="469"/>
      <c r="J939" s="469"/>
      <c r="K939" s="469"/>
      <c r="L939" s="469"/>
      <c r="M939" s="469"/>
      <c r="N939" s="469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23.25" customHeight="1">
      <c r="A940" s="86"/>
      <c r="B940" s="86"/>
      <c r="C940" s="23"/>
      <c r="D940" s="23"/>
      <c r="E940" s="469"/>
      <c r="F940" s="469"/>
      <c r="G940" s="469"/>
      <c r="H940" s="469"/>
      <c r="I940" s="469"/>
      <c r="J940" s="469"/>
      <c r="K940" s="469"/>
      <c r="L940" s="469"/>
      <c r="M940" s="469"/>
      <c r="N940" s="469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23.25" customHeight="1">
      <c r="A941" s="86"/>
      <c r="B941" s="86"/>
      <c r="C941" s="23"/>
      <c r="D941" s="23"/>
      <c r="E941" s="469"/>
      <c r="F941" s="469"/>
      <c r="G941" s="469"/>
      <c r="H941" s="469"/>
      <c r="I941" s="469"/>
      <c r="J941" s="469"/>
      <c r="K941" s="469"/>
      <c r="L941" s="469"/>
      <c r="M941" s="469"/>
      <c r="N941" s="469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23.25" customHeight="1">
      <c r="A942" s="86"/>
      <c r="B942" s="86"/>
      <c r="C942" s="23"/>
      <c r="D942" s="23"/>
      <c r="E942" s="469"/>
      <c r="F942" s="469"/>
      <c r="G942" s="469"/>
      <c r="H942" s="469"/>
      <c r="I942" s="469"/>
      <c r="J942" s="469"/>
      <c r="K942" s="469"/>
      <c r="L942" s="469"/>
      <c r="M942" s="469"/>
      <c r="N942" s="469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23.25" customHeight="1">
      <c r="A943" s="86"/>
      <c r="B943" s="86"/>
      <c r="C943" s="23"/>
      <c r="D943" s="23"/>
      <c r="E943" s="469"/>
      <c r="F943" s="469"/>
      <c r="G943" s="469"/>
      <c r="H943" s="469"/>
      <c r="I943" s="469"/>
      <c r="J943" s="469"/>
      <c r="K943" s="469"/>
      <c r="L943" s="469"/>
      <c r="M943" s="469"/>
      <c r="N943" s="469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23.25" customHeight="1">
      <c r="A944" s="86"/>
      <c r="B944" s="86"/>
      <c r="C944" s="23"/>
      <c r="D944" s="23"/>
      <c r="E944" s="469"/>
      <c r="F944" s="469"/>
      <c r="G944" s="469"/>
      <c r="H944" s="469"/>
      <c r="I944" s="469"/>
      <c r="J944" s="469"/>
      <c r="K944" s="469"/>
      <c r="L944" s="469"/>
      <c r="M944" s="469"/>
      <c r="N944" s="469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23.25" customHeight="1">
      <c r="A945" s="86"/>
      <c r="B945" s="86"/>
      <c r="C945" s="23"/>
      <c r="D945" s="23"/>
      <c r="E945" s="469"/>
      <c r="F945" s="469"/>
      <c r="G945" s="469"/>
      <c r="H945" s="469"/>
      <c r="I945" s="469"/>
      <c r="J945" s="469"/>
      <c r="K945" s="469"/>
      <c r="L945" s="469"/>
      <c r="M945" s="469"/>
      <c r="N945" s="469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23.25" customHeight="1">
      <c r="A946" s="86"/>
      <c r="B946" s="86"/>
      <c r="C946" s="23"/>
      <c r="D946" s="23"/>
      <c r="E946" s="469"/>
      <c r="F946" s="469"/>
      <c r="G946" s="469"/>
      <c r="H946" s="469"/>
      <c r="I946" s="469"/>
      <c r="J946" s="469"/>
      <c r="K946" s="469"/>
      <c r="L946" s="469"/>
      <c r="M946" s="469"/>
      <c r="N946" s="469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23.25" customHeight="1">
      <c r="A947" s="86"/>
      <c r="B947" s="86"/>
      <c r="C947" s="23"/>
      <c r="D947" s="23"/>
      <c r="E947" s="469"/>
      <c r="F947" s="469"/>
      <c r="G947" s="469"/>
      <c r="H947" s="469"/>
      <c r="I947" s="469"/>
      <c r="J947" s="469"/>
      <c r="K947" s="469"/>
      <c r="L947" s="469"/>
      <c r="M947" s="469"/>
      <c r="N947" s="469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23.25" customHeight="1">
      <c r="A948" s="86"/>
      <c r="B948" s="86"/>
      <c r="C948" s="23"/>
      <c r="D948" s="23"/>
      <c r="E948" s="469"/>
      <c r="F948" s="469"/>
      <c r="G948" s="469"/>
      <c r="H948" s="469"/>
      <c r="I948" s="469"/>
      <c r="J948" s="469"/>
      <c r="K948" s="469"/>
      <c r="L948" s="469"/>
      <c r="M948" s="469"/>
      <c r="N948" s="469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23.25" customHeight="1">
      <c r="A949" s="86"/>
      <c r="B949" s="86"/>
      <c r="C949" s="23"/>
      <c r="D949" s="23"/>
      <c r="E949" s="469"/>
      <c r="F949" s="469"/>
      <c r="G949" s="469"/>
      <c r="H949" s="469"/>
      <c r="I949" s="469"/>
      <c r="J949" s="469"/>
      <c r="K949" s="469"/>
      <c r="L949" s="469"/>
      <c r="M949" s="469"/>
      <c r="N949" s="469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23.25" customHeight="1">
      <c r="A950" s="86"/>
      <c r="B950" s="86"/>
      <c r="C950" s="23"/>
      <c r="D950" s="23"/>
      <c r="E950" s="469"/>
      <c r="F950" s="469"/>
      <c r="G950" s="469"/>
      <c r="H950" s="469"/>
      <c r="I950" s="469"/>
      <c r="J950" s="469"/>
      <c r="K950" s="469"/>
      <c r="L950" s="469"/>
      <c r="M950" s="469"/>
      <c r="N950" s="469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23.25" customHeight="1">
      <c r="A951" s="86"/>
      <c r="B951" s="86"/>
      <c r="C951" s="23"/>
      <c r="D951" s="23"/>
      <c r="E951" s="469"/>
      <c r="F951" s="469"/>
      <c r="G951" s="469"/>
      <c r="H951" s="469"/>
      <c r="I951" s="469"/>
      <c r="J951" s="469"/>
      <c r="K951" s="469"/>
      <c r="L951" s="469"/>
      <c r="M951" s="469"/>
      <c r="N951" s="469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23.25" customHeight="1">
      <c r="A952" s="86"/>
      <c r="B952" s="86"/>
      <c r="C952" s="23"/>
      <c r="D952" s="23"/>
      <c r="E952" s="469"/>
      <c r="F952" s="469"/>
      <c r="G952" s="469"/>
      <c r="H952" s="469"/>
      <c r="I952" s="469"/>
      <c r="J952" s="469"/>
      <c r="K952" s="469"/>
      <c r="L952" s="469"/>
      <c r="M952" s="469"/>
      <c r="N952" s="469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23.25" customHeight="1">
      <c r="A953" s="86"/>
      <c r="B953" s="86"/>
      <c r="C953" s="23"/>
      <c r="D953" s="23"/>
      <c r="E953" s="469"/>
      <c r="F953" s="469"/>
      <c r="G953" s="469"/>
      <c r="H953" s="469"/>
      <c r="I953" s="469"/>
      <c r="J953" s="469"/>
      <c r="K953" s="469"/>
      <c r="L953" s="469"/>
      <c r="M953" s="469"/>
      <c r="N953" s="469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23.25" customHeight="1">
      <c r="A954" s="86"/>
      <c r="B954" s="86"/>
      <c r="C954" s="23"/>
      <c r="D954" s="23"/>
      <c r="E954" s="469"/>
      <c r="F954" s="469"/>
      <c r="G954" s="469"/>
      <c r="H954" s="469"/>
      <c r="I954" s="469"/>
      <c r="J954" s="469"/>
      <c r="K954" s="469"/>
      <c r="L954" s="469"/>
      <c r="M954" s="469"/>
      <c r="N954" s="469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23.25" customHeight="1">
      <c r="A955" s="86"/>
      <c r="B955" s="86"/>
      <c r="C955" s="23"/>
      <c r="D955" s="23"/>
      <c r="E955" s="469"/>
      <c r="F955" s="469"/>
      <c r="G955" s="469"/>
      <c r="H955" s="469"/>
      <c r="I955" s="469"/>
      <c r="J955" s="469"/>
      <c r="K955" s="469"/>
      <c r="L955" s="469"/>
      <c r="M955" s="469"/>
      <c r="N955" s="469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23.25" customHeight="1">
      <c r="A956" s="86"/>
      <c r="B956" s="86"/>
      <c r="C956" s="23"/>
      <c r="D956" s="23"/>
      <c r="E956" s="469"/>
      <c r="F956" s="469"/>
      <c r="G956" s="469"/>
      <c r="H956" s="469"/>
      <c r="I956" s="469"/>
      <c r="J956" s="469"/>
      <c r="K956" s="469"/>
      <c r="L956" s="469"/>
      <c r="M956" s="469"/>
      <c r="N956" s="469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23.25" customHeight="1">
      <c r="A957" s="86"/>
      <c r="B957" s="86"/>
      <c r="C957" s="23"/>
      <c r="D957" s="23"/>
      <c r="E957" s="469"/>
      <c r="F957" s="469"/>
      <c r="G957" s="469"/>
      <c r="H957" s="469"/>
      <c r="I957" s="469"/>
      <c r="J957" s="469"/>
      <c r="K957" s="469"/>
      <c r="L957" s="469"/>
      <c r="M957" s="469"/>
      <c r="N957" s="469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23.25" customHeight="1">
      <c r="A958" s="86"/>
      <c r="B958" s="86"/>
      <c r="C958" s="23"/>
      <c r="D958" s="23"/>
      <c r="E958" s="469"/>
      <c r="F958" s="469"/>
      <c r="G958" s="469"/>
      <c r="H958" s="469"/>
      <c r="I958" s="469"/>
      <c r="J958" s="469"/>
      <c r="K958" s="469"/>
      <c r="L958" s="469"/>
      <c r="M958" s="469"/>
      <c r="N958" s="469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23.25" customHeight="1">
      <c r="A959" s="86"/>
      <c r="B959" s="86"/>
      <c r="C959" s="23"/>
      <c r="D959" s="23"/>
      <c r="E959" s="469"/>
      <c r="F959" s="469"/>
      <c r="G959" s="469"/>
      <c r="H959" s="469"/>
      <c r="I959" s="469"/>
      <c r="J959" s="469"/>
      <c r="K959" s="469"/>
      <c r="L959" s="469"/>
      <c r="M959" s="469"/>
      <c r="N959" s="469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23.25" customHeight="1">
      <c r="A960" s="86"/>
      <c r="B960" s="86"/>
      <c r="C960" s="23"/>
      <c r="D960" s="23"/>
      <c r="E960" s="469"/>
      <c r="F960" s="469"/>
      <c r="G960" s="469"/>
      <c r="H960" s="469"/>
      <c r="I960" s="469"/>
      <c r="J960" s="469"/>
      <c r="K960" s="469"/>
      <c r="L960" s="469"/>
      <c r="M960" s="469"/>
      <c r="N960" s="469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23.25" customHeight="1">
      <c r="A961" s="86"/>
      <c r="B961" s="86"/>
      <c r="C961" s="23"/>
      <c r="D961" s="23"/>
      <c r="E961" s="469"/>
      <c r="F961" s="469"/>
      <c r="G961" s="469"/>
      <c r="H961" s="469"/>
      <c r="I961" s="469"/>
      <c r="J961" s="469"/>
      <c r="K961" s="469"/>
      <c r="L961" s="469"/>
      <c r="M961" s="469"/>
      <c r="N961" s="469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23.25" customHeight="1">
      <c r="A962" s="86"/>
      <c r="B962" s="86"/>
      <c r="C962" s="23"/>
      <c r="D962" s="23"/>
      <c r="E962" s="469"/>
      <c r="F962" s="469"/>
      <c r="G962" s="469"/>
      <c r="H962" s="469"/>
      <c r="I962" s="469"/>
      <c r="J962" s="469"/>
      <c r="K962" s="469"/>
      <c r="L962" s="469"/>
      <c r="M962" s="469"/>
      <c r="N962" s="469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23.25" customHeight="1">
      <c r="A963" s="86"/>
      <c r="B963" s="86"/>
      <c r="C963" s="23"/>
      <c r="D963" s="23"/>
      <c r="E963" s="469"/>
      <c r="F963" s="469"/>
      <c r="G963" s="469"/>
      <c r="H963" s="469"/>
      <c r="I963" s="469"/>
      <c r="J963" s="469"/>
      <c r="K963" s="469"/>
      <c r="L963" s="469"/>
      <c r="M963" s="469"/>
      <c r="N963" s="469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23.25" customHeight="1">
      <c r="A964" s="86"/>
      <c r="B964" s="86"/>
      <c r="C964" s="23"/>
      <c r="D964" s="23"/>
      <c r="E964" s="469"/>
      <c r="F964" s="469"/>
      <c r="G964" s="469"/>
      <c r="H964" s="469"/>
      <c r="I964" s="469"/>
      <c r="J964" s="469"/>
      <c r="K964" s="469"/>
      <c r="L964" s="469"/>
      <c r="M964" s="469"/>
      <c r="N964" s="469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23.25" customHeight="1">
      <c r="A965" s="86"/>
      <c r="B965" s="86"/>
      <c r="C965" s="23"/>
      <c r="D965" s="23"/>
      <c r="E965" s="469"/>
      <c r="F965" s="469"/>
      <c r="G965" s="469"/>
      <c r="H965" s="469"/>
      <c r="I965" s="469"/>
      <c r="J965" s="469"/>
      <c r="K965" s="469"/>
      <c r="L965" s="469"/>
      <c r="M965" s="469"/>
      <c r="N965" s="469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23.25" customHeight="1">
      <c r="A966" s="86"/>
      <c r="B966" s="86"/>
      <c r="C966" s="23"/>
      <c r="D966" s="23"/>
      <c r="E966" s="469"/>
      <c r="F966" s="469"/>
      <c r="G966" s="469"/>
      <c r="H966" s="469"/>
      <c r="I966" s="469"/>
      <c r="J966" s="469"/>
      <c r="K966" s="469"/>
      <c r="L966" s="469"/>
      <c r="M966" s="469"/>
      <c r="N966" s="469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23.25" customHeight="1">
      <c r="A967" s="86"/>
      <c r="B967" s="86"/>
      <c r="C967" s="23"/>
      <c r="D967" s="23"/>
      <c r="E967" s="469"/>
      <c r="F967" s="469"/>
      <c r="G967" s="469"/>
      <c r="H967" s="469"/>
      <c r="I967" s="469"/>
      <c r="J967" s="469"/>
      <c r="K967" s="469"/>
      <c r="L967" s="469"/>
      <c r="M967" s="469"/>
      <c r="N967" s="469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23.25" customHeight="1">
      <c r="A968" s="86"/>
      <c r="B968" s="86"/>
      <c r="C968" s="23"/>
      <c r="D968" s="23"/>
      <c r="E968" s="469"/>
      <c r="F968" s="469"/>
      <c r="G968" s="469"/>
      <c r="H968" s="469"/>
      <c r="I968" s="469"/>
      <c r="J968" s="469"/>
      <c r="K968" s="469"/>
      <c r="L968" s="469"/>
      <c r="M968" s="469"/>
      <c r="N968" s="469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23.25" customHeight="1">
      <c r="A969" s="86"/>
      <c r="B969" s="86"/>
      <c r="C969" s="23"/>
      <c r="D969" s="23"/>
      <c r="E969" s="469"/>
      <c r="F969" s="469"/>
      <c r="G969" s="469"/>
      <c r="H969" s="469"/>
      <c r="I969" s="469"/>
      <c r="J969" s="469"/>
      <c r="K969" s="469"/>
      <c r="L969" s="469"/>
      <c r="M969" s="469"/>
      <c r="N969" s="469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23.25" customHeight="1">
      <c r="A970" s="86"/>
      <c r="B970" s="86"/>
      <c r="C970" s="23"/>
      <c r="D970" s="23"/>
      <c r="E970" s="469"/>
      <c r="F970" s="469"/>
      <c r="G970" s="469"/>
      <c r="H970" s="469"/>
      <c r="I970" s="469"/>
      <c r="J970" s="469"/>
      <c r="K970" s="469"/>
      <c r="L970" s="469"/>
      <c r="M970" s="469"/>
      <c r="N970" s="469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23.25" customHeight="1">
      <c r="A971" s="86"/>
      <c r="B971" s="86"/>
      <c r="C971" s="23"/>
      <c r="D971" s="23"/>
      <c r="E971" s="469"/>
      <c r="F971" s="469"/>
      <c r="G971" s="469"/>
      <c r="H971" s="469"/>
      <c r="I971" s="469"/>
      <c r="J971" s="469"/>
      <c r="K971" s="469"/>
      <c r="L971" s="469"/>
      <c r="M971" s="469"/>
      <c r="N971" s="469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23.25" customHeight="1">
      <c r="A972" s="86"/>
      <c r="B972" s="86"/>
      <c r="C972" s="23"/>
      <c r="D972" s="23"/>
      <c r="E972" s="469"/>
      <c r="F972" s="469"/>
      <c r="G972" s="469"/>
      <c r="H972" s="469"/>
      <c r="I972" s="469"/>
      <c r="J972" s="469"/>
      <c r="K972" s="469"/>
      <c r="L972" s="469"/>
      <c r="M972" s="469"/>
      <c r="N972" s="469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23.25" customHeight="1">
      <c r="A973" s="86"/>
      <c r="B973" s="86"/>
      <c r="C973" s="23"/>
      <c r="D973" s="23"/>
      <c r="E973" s="469"/>
      <c r="F973" s="469"/>
      <c r="G973" s="469"/>
      <c r="H973" s="469"/>
      <c r="I973" s="469"/>
      <c r="J973" s="469"/>
      <c r="K973" s="469"/>
      <c r="L973" s="469"/>
      <c r="M973" s="469"/>
      <c r="N973" s="469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23.25" customHeight="1">
      <c r="A974" s="86"/>
      <c r="B974" s="86"/>
      <c r="C974" s="23"/>
      <c r="D974" s="23"/>
      <c r="E974" s="469"/>
      <c r="F974" s="469"/>
      <c r="G974" s="469"/>
      <c r="H974" s="469"/>
      <c r="I974" s="469"/>
      <c r="J974" s="469"/>
      <c r="K974" s="469"/>
      <c r="L974" s="469"/>
      <c r="M974" s="469"/>
      <c r="N974" s="469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23.25" customHeight="1">
      <c r="A975" s="86"/>
      <c r="B975" s="86"/>
      <c r="C975" s="23"/>
      <c r="D975" s="23"/>
      <c r="E975" s="469"/>
      <c r="F975" s="469"/>
      <c r="G975" s="469"/>
      <c r="H975" s="469"/>
      <c r="I975" s="469"/>
      <c r="J975" s="469"/>
      <c r="K975" s="469"/>
      <c r="L975" s="469"/>
      <c r="M975" s="469"/>
      <c r="N975" s="469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23.25" customHeight="1">
      <c r="A976" s="86"/>
      <c r="B976" s="86"/>
      <c r="C976" s="23"/>
      <c r="D976" s="23"/>
      <c r="E976" s="469"/>
      <c r="F976" s="469"/>
      <c r="G976" s="469"/>
      <c r="H976" s="469"/>
      <c r="I976" s="469"/>
      <c r="J976" s="469"/>
      <c r="K976" s="469"/>
      <c r="L976" s="469"/>
      <c r="M976" s="469"/>
      <c r="N976" s="469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23.25" customHeight="1">
      <c r="A977" s="86"/>
      <c r="B977" s="86"/>
      <c r="C977" s="23"/>
      <c r="D977" s="23"/>
      <c r="E977" s="469"/>
      <c r="F977" s="469"/>
      <c r="G977" s="469"/>
      <c r="H977" s="469"/>
      <c r="I977" s="469"/>
      <c r="J977" s="469"/>
      <c r="K977" s="469"/>
      <c r="L977" s="469"/>
      <c r="M977" s="469"/>
      <c r="N977" s="469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23.25" customHeight="1">
      <c r="A978" s="86"/>
      <c r="B978" s="86"/>
      <c r="C978" s="23"/>
      <c r="D978" s="23"/>
      <c r="E978" s="469"/>
      <c r="F978" s="469"/>
      <c r="G978" s="469"/>
      <c r="H978" s="469"/>
      <c r="I978" s="469"/>
      <c r="J978" s="469"/>
      <c r="K978" s="469"/>
      <c r="L978" s="469"/>
      <c r="M978" s="469"/>
      <c r="N978" s="469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23.25" customHeight="1">
      <c r="A979" s="86"/>
      <c r="B979" s="86"/>
      <c r="C979" s="23"/>
      <c r="D979" s="23"/>
      <c r="E979" s="469"/>
      <c r="F979" s="469"/>
      <c r="G979" s="469"/>
      <c r="H979" s="469"/>
      <c r="I979" s="469"/>
      <c r="J979" s="469"/>
      <c r="K979" s="469"/>
      <c r="L979" s="469"/>
      <c r="M979" s="469"/>
      <c r="N979" s="469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23.25" customHeight="1">
      <c r="A980" s="86"/>
      <c r="B980" s="86"/>
      <c r="C980" s="23"/>
      <c r="D980" s="23"/>
      <c r="E980" s="469"/>
      <c r="F980" s="469"/>
      <c r="G980" s="469"/>
      <c r="H980" s="469"/>
      <c r="I980" s="469"/>
      <c r="J980" s="469"/>
      <c r="K980" s="469"/>
      <c r="L980" s="469"/>
      <c r="M980" s="469"/>
      <c r="N980" s="469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23.25" customHeight="1">
      <c r="A981" s="86"/>
      <c r="B981" s="86"/>
      <c r="C981" s="23"/>
      <c r="D981" s="23"/>
      <c r="E981" s="469"/>
      <c r="F981" s="469"/>
      <c r="G981" s="469"/>
      <c r="H981" s="469"/>
      <c r="I981" s="469"/>
      <c r="J981" s="469"/>
      <c r="K981" s="469"/>
      <c r="L981" s="469"/>
      <c r="M981" s="469"/>
      <c r="N981" s="469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23.25" customHeight="1">
      <c r="A982" s="86"/>
      <c r="B982" s="86"/>
      <c r="C982" s="23"/>
      <c r="D982" s="23"/>
      <c r="E982" s="469"/>
      <c r="F982" s="469"/>
      <c r="G982" s="469"/>
      <c r="H982" s="469"/>
      <c r="I982" s="469"/>
      <c r="J982" s="469"/>
      <c r="K982" s="469"/>
      <c r="L982" s="469"/>
      <c r="M982" s="469"/>
      <c r="N982" s="469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23.25" customHeight="1">
      <c r="A983" s="86"/>
      <c r="B983" s="86"/>
      <c r="C983" s="23"/>
      <c r="D983" s="23"/>
      <c r="E983" s="469"/>
      <c r="F983" s="469"/>
      <c r="G983" s="469"/>
      <c r="H983" s="469"/>
      <c r="I983" s="469"/>
      <c r="J983" s="469"/>
      <c r="K983" s="469"/>
      <c r="L983" s="469"/>
      <c r="M983" s="469"/>
      <c r="N983" s="469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23.25" customHeight="1">
      <c r="A984" s="86"/>
      <c r="B984" s="86"/>
      <c r="C984" s="23"/>
      <c r="D984" s="23"/>
      <c r="E984" s="469"/>
      <c r="F984" s="469"/>
      <c r="G984" s="469"/>
      <c r="H984" s="469"/>
      <c r="I984" s="469"/>
      <c r="J984" s="469"/>
      <c r="K984" s="469"/>
      <c r="L984" s="469"/>
      <c r="M984" s="469"/>
      <c r="N984" s="469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23.25" customHeight="1">
      <c r="A985" s="86"/>
      <c r="B985" s="86"/>
      <c r="C985" s="23"/>
      <c r="D985" s="23"/>
      <c r="E985" s="469"/>
      <c r="F985" s="469"/>
      <c r="G985" s="469"/>
      <c r="H985" s="469"/>
      <c r="I985" s="469"/>
      <c r="J985" s="469"/>
      <c r="K985" s="469"/>
      <c r="L985" s="469"/>
      <c r="M985" s="469"/>
      <c r="N985" s="469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23.25" customHeight="1">
      <c r="A986" s="86"/>
      <c r="B986" s="86"/>
      <c r="C986" s="23"/>
      <c r="D986" s="23"/>
      <c r="E986" s="469"/>
      <c r="F986" s="469"/>
      <c r="G986" s="469"/>
      <c r="H986" s="469"/>
      <c r="I986" s="469"/>
      <c r="J986" s="469"/>
      <c r="K986" s="469"/>
      <c r="L986" s="469"/>
      <c r="M986" s="469"/>
      <c r="N986" s="469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23.25" customHeight="1">
      <c r="A987" s="86"/>
      <c r="B987" s="86"/>
      <c r="C987" s="23"/>
      <c r="D987" s="23"/>
      <c r="E987" s="469"/>
      <c r="F987" s="469"/>
      <c r="G987" s="469"/>
      <c r="H987" s="469"/>
      <c r="I987" s="469"/>
      <c r="J987" s="469"/>
      <c r="K987" s="469"/>
      <c r="L987" s="469"/>
      <c r="M987" s="469"/>
      <c r="N987" s="469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23.25" customHeight="1">
      <c r="A988" s="86"/>
      <c r="B988" s="86"/>
      <c r="C988" s="23"/>
      <c r="D988" s="23"/>
      <c r="E988" s="469"/>
      <c r="F988" s="469"/>
      <c r="G988" s="469"/>
      <c r="H988" s="469"/>
      <c r="I988" s="469"/>
      <c r="J988" s="469"/>
      <c r="K988" s="469"/>
      <c r="L988" s="469"/>
      <c r="M988" s="469"/>
      <c r="N988" s="469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23.25" customHeight="1">
      <c r="A989" s="86"/>
      <c r="B989" s="86"/>
      <c r="C989" s="23"/>
      <c r="D989" s="23"/>
      <c r="E989" s="469"/>
      <c r="F989" s="469"/>
      <c r="G989" s="469"/>
      <c r="H989" s="469"/>
      <c r="I989" s="469"/>
      <c r="J989" s="469"/>
      <c r="K989" s="469"/>
      <c r="L989" s="469"/>
      <c r="M989" s="469"/>
      <c r="N989" s="469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23.25" customHeight="1">
      <c r="A990" s="86"/>
      <c r="B990" s="86"/>
      <c r="C990" s="23"/>
      <c r="D990" s="23"/>
      <c r="E990" s="469"/>
      <c r="F990" s="469"/>
      <c r="G990" s="469"/>
      <c r="H990" s="469"/>
      <c r="I990" s="469"/>
      <c r="J990" s="469"/>
      <c r="K990" s="469"/>
      <c r="L990" s="469"/>
      <c r="M990" s="469"/>
      <c r="N990" s="469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23.25" customHeight="1">
      <c r="A991" s="86"/>
      <c r="B991" s="86"/>
      <c r="C991" s="23"/>
      <c r="D991" s="23"/>
      <c r="E991" s="469"/>
      <c r="F991" s="469"/>
      <c r="G991" s="469"/>
      <c r="H991" s="469"/>
      <c r="I991" s="469"/>
      <c r="J991" s="469"/>
      <c r="K991" s="469"/>
      <c r="L991" s="469"/>
      <c r="M991" s="469"/>
      <c r="N991" s="469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23.25" customHeight="1">
      <c r="A992" s="86"/>
      <c r="B992" s="86"/>
      <c r="C992" s="23"/>
      <c r="D992" s="23"/>
      <c r="E992" s="469"/>
      <c r="F992" s="469"/>
      <c r="G992" s="469"/>
      <c r="H992" s="469"/>
      <c r="I992" s="469"/>
      <c r="J992" s="469"/>
      <c r="K992" s="469"/>
      <c r="L992" s="469"/>
      <c r="M992" s="469"/>
      <c r="N992" s="469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23.25" customHeight="1">
      <c r="A993" s="86"/>
      <c r="B993" s="86"/>
      <c r="C993" s="23"/>
      <c r="D993" s="23"/>
      <c r="E993" s="469"/>
      <c r="F993" s="469"/>
      <c r="G993" s="469"/>
      <c r="H993" s="469"/>
      <c r="I993" s="469"/>
      <c r="J993" s="469"/>
      <c r="K993" s="469"/>
      <c r="L993" s="469"/>
      <c r="M993" s="469"/>
      <c r="N993" s="469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23.25" customHeight="1">
      <c r="A994" s="86"/>
      <c r="B994" s="86"/>
      <c r="C994" s="23"/>
      <c r="D994" s="23"/>
      <c r="E994" s="469"/>
      <c r="F994" s="469"/>
      <c r="G994" s="469"/>
      <c r="H994" s="469"/>
      <c r="I994" s="469"/>
      <c r="J994" s="469"/>
      <c r="K994" s="469"/>
      <c r="L994" s="469"/>
      <c r="M994" s="469"/>
      <c r="N994" s="469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23.25" customHeight="1">
      <c r="A995" s="86"/>
      <c r="B995" s="86"/>
      <c r="C995" s="23"/>
      <c r="D995" s="23"/>
      <c r="E995" s="469"/>
      <c r="F995" s="469"/>
      <c r="G995" s="469"/>
      <c r="H995" s="469"/>
      <c r="I995" s="469"/>
      <c r="J995" s="469"/>
      <c r="K995" s="469"/>
      <c r="L995" s="469"/>
      <c r="M995" s="469"/>
      <c r="N995" s="469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23.25" customHeight="1">
      <c r="A996" s="86"/>
      <c r="B996" s="86"/>
      <c r="C996" s="23"/>
      <c r="D996" s="23"/>
      <c r="E996" s="469"/>
      <c r="F996" s="469"/>
      <c r="G996" s="469"/>
      <c r="H996" s="469"/>
      <c r="I996" s="469"/>
      <c r="J996" s="469"/>
      <c r="K996" s="469"/>
      <c r="L996" s="469"/>
      <c r="M996" s="469"/>
      <c r="N996" s="469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23.25" customHeight="1">
      <c r="A997" s="86"/>
      <c r="B997" s="86"/>
      <c r="C997" s="23"/>
      <c r="D997" s="23"/>
      <c r="E997" s="469"/>
      <c r="F997" s="469"/>
      <c r="G997" s="469"/>
      <c r="H997" s="469"/>
      <c r="I997" s="469"/>
      <c r="J997" s="469"/>
      <c r="K997" s="469"/>
      <c r="L997" s="469"/>
      <c r="M997" s="469"/>
      <c r="N997" s="469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23.25" customHeight="1">
      <c r="A998" s="86"/>
      <c r="B998" s="86"/>
      <c r="C998" s="23"/>
      <c r="D998" s="23"/>
      <c r="E998" s="469"/>
      <c r="F998" s="469"/>
      <c r="G998" s="469"/>
      <c r="H998" s="469"/>
      <c r="I998" s="469"/>
      <c r="J998" s="469"/>
      <c r="K998" s="469"/>
      <c r="L998" s="469"/>
      <c r="M998" s="469"/>
      <c r="N998" s="469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23.25" customHeight="1">
      <c r="A999" s="86"/>
      <c r="B999" s="86"/>
      <c r="C999" s="23"/>
      <c r="D999" s="23"/>
      <c r="E999" s="469"/>
      <c r="F999" s="469"/>
      <c r="G999" s="469"/>
      <c r="H999" s="469"/>
      <c r="I999" s="469"/>
      <c r="J999" s="469"/>
      <c r="K999" s="469"/>
      <c r="L999" s="469"/>
      <c r="M999" s="469"/>
      <c r="N999" s="469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23.25" customHeight="1">
      <c r="A1000" s="86"/>
      <c r="B1000" s="86"/>
      <c r="C1000" s="23"/>
      <c r="D1000" s="23"/>
      <c r="E1000" s="469"/>
      <c r="F1000" s="469"/>
      <c r="G1000" s="469"/>
      <c r="H1000" s="469"/>
      <c r="I1000" s="469"/>
      <c r="J1000" s="469"/>
      <c r="K1000" s="469"/>
      <c r="L1000" s="469"/>
      <c r="M1000" s="469"/>
      <c r="N1000" s="469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autoFilter ref="$M$6:$M$24"/>
  <mergeCells count="8">
    <mergeCell ref="A1:D2"/>
    <mergeCell ref="H2:I2"/>
    <mergeCell ref="J2:M2"/>
    <mergeCell ref="A3:C3"/>
    <mergeCell ref="K3:O3"/>
    <mergeCell ref="A4:J4"/>
    <mergeCell ref="K4:O4"/>
    <mergeCell ref="B6:B7"/>
  </mergeCells>
  <printOptions/>
  <pageMargins bottom="0.7480314960629921" footer="0.0" header="0.0" left="0.2362204724409449" right="0.2362204724409449" top="0.7480314960629921"/>
  <pageSetup paperSize="9" orientation="landscape"/>
  <headerFooter>
    <oddHeader>&amp;C </oddHeader>
    <oddFooter>&amp;C&amp;P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7.0"/>
    <col customWidth="1" min="2" max="11" width="5.0"/>
    <col customWidth="1" min="12" max="12" width="5.33"/>
    <col customWidth="1" min="13" max="13" width="5.0"/>
    <col customWidth="1" min="14" max="26" width="9.56"/>
  </cols>
  <sheetData>
    <row r="1" ht="29.25" customHeight="1">
      <c r="A1" s="499" t="str">
        <f>'PE PRODUCTION LIST NEO'!A4</f>
        <v/>
      </c>
      <c r="I1" s="471" t="str">
        <f>'PE PRODUCTION LIST NEO'!K4</f>
        <v/>
      </c>
      <c r="M1" s="469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24.0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469">
        <f>SUM(L4:L27)</f>
        <v>0</v>
      </c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ht="60.0" customHeight="1">
      <c r="A3" s="500" t="s">
        <v>330</v>
      </c>
      <c r="B3" s="501" t="s">
        <v>21</v>
      </c>
      <c r="C3" s="501" t="s">
        <v>22</v>
      </c>
      <c r="D3" s="501" t="s">
        <v>23</v>
      </c>
      <c r="E3" s="501" t="s">
        <v>24</v>
      </c>
      <c r="F3" s="501" t="s">
        <v>25</v>
      </c>
      <c r="G3" s="501" t="s">
        <v>26</v>
      </c>
      <c r="H3" s="501" t="s">
        <v>30</v>
      </c>
      <c r="I3" s="501" t="s">
        <v>32</v>
      </c>
      <c r="J3" s="501" t="s">
        <v>33</v>
      </c>
      <c r="K3" s="501" t="s">
        <v>337</v>
      </c>
      <c r="L3" s="77" t="s">
        <v>333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23.25" customHeight="1">
      <c r="A4" s="502" t="str">
        <f>'NEO PE'!D11</f>
        <v>NEO-6PE</v>
      </c>
      <c r="B4" s="503" t="str">
        <f>IF('NEO PE'!K11=0," ",'NEO PE'!K11)</f>
        <v> </v>
      </c>
      <c r="C4" s="503" t="str">
        <f>IF('NEO PE'!L11=0," ",'NEO PE'!L11)</f>
        <v> </v>
      </c>
      <c r="D4" s="503" t="str">
        <f>IF('NEO PE'!M11=0," ",'NEO PE'!M11)</f>
        <v> </v>
      </c>
      <c r="E4" s="503" t="str">
        <f>IF('NEO PE'!N11=0," ",'NEO PE'!N11)</f>
        <v> </v>
      </c>
      <c r="F4" s="503" t="str">
        <f>IF('NEO PE'!O11=0," ",'NEO PE'!O11)</f>
        <v> </v>
      </c>
      <c r="G4" s="503" t="str">
        <f>IF('NEO PE'!P11=0," ",'NEO PE'!P11)</f>
        <v> </v>
      </c>
      <c r="H4" s="503" t="str">
        <f>IF('NEO PE'!Q11=0," ",'NEO PE'!Q11)</f>
        <v> </v>
      </c>
      <c r="I4" s="503" t="str">
        <f>IF('NEO PE'!R11=0," ",'NEO PE'!R11)</f>
        <v> </v>
      </c>
      <c r="J4" s="503" t="str">
        <f>IF('NEO PE'!S11=0," ",'NEO PE'!S11)</f>
        <v> </v>
      </c>
      <c r="K4" s="503" t="str">
        <f>IF('NEO PE'!T11=0," ",'NEO PE'!T11)</f>
        <v> </v>
      </c>
      <c r="L4" s="503">
        <f t="shared" ref="L4:L27" si="1">SUM(B4:K4)</f>
        <v>0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23.25" customHeight="1">
      <c r="A5" s="502" t="str">
        <f>'NEO PE'!D12</f>
        <v>NEO-8PE</v>
      </c>
      <c r="B5" s="503" t="str">
        <f>IF('NEO PE'!K12=0," ",'NEO PE'!K12)</f>
        <v> </v>
      </c>
      <c r="C5" s="503" t="str">
        <f>IF('NEO PE'!L12=0," ",'NEO PE'!L12)</f>
        <v> </v>
      </c>
      <c r="D5" s="503" t="str">
        <f>IF('NEO PE'!M12=0," ",'NEO PE'!M12)</f>
        <v> </v>
      </c>
      <c r="E5" s="503" t="str">
        <f>IF('NEO PE'!N12=0," ",'NEO PE'!N12)</f>
        <v> </v>
      </c>
      <c r="F5" s="503" t="str">
        <f>IF('NEO PE'!O12=0," ",'NEO PE'!O12)</f>
        <v> </v>
      </c>
      <c r="G5" s="503" t="str">
        <f>IF('NEO PE'!P12=0," ",'NEO PE'!P12)</f>
        <v> </v>
      </c>
      <c r="H5" s="503" t="str">
        <f>IF('NEO PE'!Q12=0," ",'NEO PE'!Q12)</f>
        <v> </v>
      </c>
      <c r="I5" s="503" t="str">
        <f>IF('NEO PE'!R12=0," ",'NEO PE'!R12)</f>
        <v> </v>
      </c>
      <c r="J5" s="503" t="str">
        <f>IF('NEO PE'!S12=0," ",'NEO PE'!S12)</f>
        <v> </v>
      </c>
      <c r="K5" s="503" t="str">
        <f>IF('NEO PE'!T12=0," ",'NEO PE'!T12)</f>
        <v> </v>
      </c>
      <c r="L5" s="503">
        <f t="shared" si="1"/>
        <v>0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23.25" customHeight="1">
      <c r="A6" s="502" t="str">
        <f>'NEO PE'!D13</f>
        <v>NEO-9PE</v>
      </c>
      <c r="B6" s="503" t="str">
        <f>IF('NEO PE'!K13=0," ",'NEO PE'!K13)</f>
        <v> </v>
      </c>
      <c r="C6" s="503" t="str">
        <f>IF('NEO PE'!L13=0," ",'NEO PE'!L13)</f>
        <v> </v>
      </c>
      <c r="D6" s="503" t="str">
        <f>IF('NEO PE'!M13=0," ",'NEO PE'!M13)</f>
        <v> </v>
      </c>
      <c r="E6" s="503" t="str">
        <f>IF('NEO PE'!N13=0," ",'NEO PE'!N13)</f>
        <v> </v>
      </c>
      <c r="F6" s="503" t="str">
        <f>IF('NEO PE'!O13=0," ",'NEO PE'!O13)</f>
        <v> </v>
      </c>
      <c r="G6" s="503" t="str">
        <f>IF('NEO PE'!P13=0," ",'NEO PE'!P13)</f>
        <v> </v>
      </c>
      <c r="H6" s="503" t="str">
        <f>IF('NEO PE'!Q13=0," ",'NEO PE'!Q13)</f>
        <v> </v>
      </c>
      <c r="I6" s="503" t="str">
        <f>IF('NEO PE'!R13=0," ",'NEO PE'!R13)</f>
        <v> </v>
      </c>
      <c r="J6" s="503" t="str">
        <f>IF('NEO PE'!S13=0," ",'NEO PE'!S13)</f>
        <v> </v>
      </c>
      <c r="K6" s="503" t="str">
        <f>IF('NEO PE'!T13=0," ",'NEO PE'!T13)</f>
        <v> </v>
      </c>
      <c r="L6" s="503">
        <f t="shared" si="1"/>
        <v>0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23.25" customHeight="1">
      <c r="A7" s="502" t="str">
        <f>'NEO PE'!D14</f>
        <v>NEO-10PE</v>
      </c>
      <c r="B7" s="503" t="str">
        <f>IF('NEO PE'!K14=0," ",'NEO PE'!K14)</f>
        <v> </v>
      </c>
      <c r="C7" s="503" t="str">
        <f>IF('NEO PE'!L14=0," ",'NEO PE'!L14)</f>
        <v> </v>
      </c>
      <c r="D7" s="503" t="str">
        <f>IF('NEO PE'!M14=0," ",'NEO PE'!M14)</f>
        <v> </v>
      </c>
      <c r="E7" s="503" t="str">
        <f>IF('NEO PE'!N14=0," ",'NEO PE'!N14)</f>
        <v> </v>
      </c>
      <c r="F7" s="503" t="str">
        <f>IF('NEO PE'!O14=0," ",'NEO PE'!O14)</f>
        <v> </v>
      </c>
      <c r="G7" s="503" t="str">
        <f>IF('NEO PE'!P14=0," ",'NEO PE'!P14)</f>
        <v> </v>
      </c>
      <c r="H7" s="503" t="str">
        <f>IF('NEO PE'!Q14=0," ",'NEO PE'!Q14)</f>
        <v> </v>
      </c>
      <c r="I7" s="503" t="str">
        <f>IF('NEO PE'!R14=0," ",'NEO PE'!R14)</f>
        <v> </v>
      </c>
      <c r="J7" s="503" t="str">
        <f>IF('NEO PE'!S14=0," ",'NEO PE'!S14)</f>
        <v> </v>
      </c>
      <c r="K7" s="503" t="str">
        <f>IF('NEO PE'!T14=0," ",'NEO PE'!T14)</f>
        <v> </v>
      </c>
      <c r="L7" s="503">
        <f t="shared" si="1"/>
        <v>0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23.25" customHeight="1">
      <c r="A8" s="502" t="str">
        <f>'NEO PE'!D15</f>
        <v>NEO-11PE</v>
      </c>
      <c r="B8" s="503" t="str">
        <f>IF('NEO PE'!K15=0," ",'NEO PE'!K15)</f>
        <v> </v>
      </c>
      <c r="C8" s="503" t="str">
        <f>IF('NEO PE'!L15=0," ",'NEO PE'!L15)</f>
        <v> </v>
      </c>
      <c r="D8" s="503" t="str">
        <f>IF('NEO PE'!M15=0," ",'NEO PE'!M15)</f>
        <v> </v>
      </c>
      <c r="E8" s="503" t="str">
        <f>IF('NEO PE'!N15=0," ",'NEO PE'!N15)</f>
        <v> </v>
      </c>
      <c r="F8" s="503" t="str">
        <f>IF('NEO PE'!O15=0," ",'NEO PE'!O15)</f>
        <v> </v>
      </c>
      <c r="G8" s="503" t="str">
        <f>IF('NEO PE'!P15=0," ",'NEO PE'!P15)</f>
        <v> </v>
      </c>
      <c r="H8" s="503" t="str">
        <f>IF('NEO PE'!Q15=0," ",'NEO PE'!Q15)</f>
        <v> </v>
      </c>
      <c r="I8" s="503" t="str">
        <f>IF('NEO PE'!R15=0," ",'NEO PE'!R15)</f>
        <v> </v>
      </c>
      <c r="J8" s="503" t="str">
        <f>IF('NEO PE'!S15=0," ",'NEO PE'!S15)</f>
        <v> </v>
      </c>
      <c r="K8" s="503" t="str">
        <f>IF('NEO PE'!T15=0," ",'NEO PE'!T15)</f>
        <v> </v>
      </c>
      <c r="L8" s="503">
        <f t="shared" si="1"/>
        <v>0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23.25" customHeight="1">
      <c r="A9" s="502" t="str">
        <f>'NEO PE'!D16</f>
        <v>NEO-12PE</v>
      </c>
      <c r="B9" s="503" t="str">
        <f>IF('NEO PE'!K16=0," ",'NEO PE'!K16)</f>
        <v> </v>
      </c>
      <c r="C9" s="503" t="str">
        <f>IF('NEO PE'!L16=0," ",'NEO PE'!L16)</f>
        <v> </v>
      </c>
      <c r="D9" s="503" t="str">
        <f>IF('NEO PE'!M16=0," ",'NEO PE'!M16)</f>
        <v> </v>
      </c>
      <c r="E9" s="503" t="str">
        <f>IF('NEO PE'!N16=0," ",'NEO PE'!N16)</f>
        <v> </v>
      </c>
      <c r="F9" s="503" t="str">
        <f>IF('NEO PE'!O16=0," ",'NEO PE'!O16)</f>
        <v> </v>
      </c>
      <c r="G9" s="503" t="str">
        <f>IF('NEO PE'!P16=0," ",'NEO PE'!P16)</f>
        <v> </v>
      </c>
      <c r="H9" s="503" t="str">
        <f>IF('NEO PE'!Q16=0," ",'NEO PE'!Q16)</f>
        <v> </v>
      </c>
      <c r="I9" s="503" t="str">
        <f>IF('NEO PE'!R16=0," ",'NEO PE'!R16)</f>
        <v> </v>
      </c>
      <c r="J9" s="503" t="str">
        <f>IF('NEO PE'!S16=0," ",'NEO PE'!S16)</f>
        <v> </v>
      </c>
      <c r="K9" s="503" t="str">
        <f>IF('NEO PE'!T16=0," ",'NEO PE'!T16)</f>
        <v> </v>
      </c>
      <c r="L9" s="503">
        <f t="shared" si="1"/>
        <v>0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3.25" customHeight="1">
      <c r="A10" s="502" t="str">
        <f>'NEO PE'!D17</f>
        <v>NEO-14PE</v>
      </c>
      <c r="B10" s="503" t="str">
        <f>IF('NEO PE'!K17=0," ",'NEO PE'!K17)</f>
        <v> </v>
      </c>
      <c r="C10" s="503" t="str">
        <f>IF('NEO PE'!L17=0," ",'NEO PE'!L17)</f>
        <v> </v>
      </c>
      <c r="D10" s="503" t="str">
        <f>IF('NEO PE'!M17=0," ",'NEO PE'!M17)</f>
        <v> </v>
      </c>
      <c r="E10" s="503" t="str">
        <f>IF('NEO PE'!N17=0," ",'NEO PE'!N17)</f>
        <v> </v>
      </c>
      <c r="F10" s="503" t="str">
        <f>IF('NEO PE'!O17=0," ",'NEO PE'!O17)</f>
        <v> </v>
      </c>
      <c r="G10" s="503" t="str">
        <f>IF('NEO PE'!P17=0," ",'NEO PE'!P17)</f>
        <v> </v>
      </c>
      <c r="H10" s="503" t="str">
        <f>IF('NEO PE'!Q17=0," ",'NEO PE'!Q17)</f>
        <v> </v>
      </c>
      <c r="I10" s="503" t="str">
        <f>IF('NEO PE'!R17=0," ",'NEO PE'!R17)</f>
        <v> </v>
      </c>
      <c r="J10" s="503" t="str">
        <f>IF('NEO PE'!S17=0," ",'NEO PE'!S17)</f>
        <v> </v>
      </c>
      <c r="K10" s="503" t="str">
        <f>IF('NEO PE'!T17=0," ",'NEO PE'!T17)</f>
        <v> </v>
      </c>
      <c r="L10" s="503">
        <f t="shared" si="1"/>
        <v>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23.25" customHeight="1">
      <c r="A11" s="502" t="str">
        <f>'NEO PE'!D18</f>
        <v>NEO-15PE</v>
      </c>
      <c r="B11" s="503" t="str">
        <f>IF('NEO PE'!K18=0," ",'NEO PE'!K18)</f>
        <v> </v>
      </c>
      <c r="C11" s="503" t="str">
        <f>IF('NEO PE'!L18=0," ",'NEO PE'!L18)</f>
        <v> </v>
      </c>
      <c r="D11" s="503" t="str">
        <f>IF('NEO PE'!M18=0," ",'NEO PE'!M18)</f>
        <v> </v>
      </c>
      <c r="E11" s="503" t="str">
        <f>IF('NEO PE'!N18=0," ",'NEO PE'!N18)</f>
        <v> </v>
      </c>
      <c r="F11" s="503" t="str">
        <f>IF('NEO PE'!O18=0," ",'NEO PE'!O18)</f>
        <v> </v>
      </c>
      <c r="G11" s="503" t="str">
        <f>IF('NEO PE'!P18=0," ",'NEO PE'!P18)</f>
        <v> </v>
      </c>
      <c r="H11" s="503" t="str">
        <f>IF('NEO PE'!Q18=0," ",'NEO PE'!Q18)</f>
        <v> </v>
      </c>
      <c r="I11" s="503" t="str">
        <f>IF('NEO PE'!R18=0," ",'NEO PE'!R18)</f>
        <v> </v>
      </c>
      <c r="J11" s="503" t="str">
        <f>IF('NEO PE'!S18=0," ",'NEO PE'!S18)</f>
        <v> </v>
      </c>
      <c r="K11" s="503" t="str">
        <f>IF('NEO PE'!T18=0," ",'NEO PE'!T18)</f>
        <v> </v>
      </c>
      <c r="L11" s="503">
        <f t="shared" si="1"/>
        <v>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3.25" customHeight="1">
      <c r="A12" s="502" t="str">
        <f>'NEO PE'!D19</f>
        <v>NEO-16PE</v>
      </c>
      <c r="B12" s="503" t="str">
        <f>IF('NEO PE'!K19=0," ",'NEO PE'!K19)</f>
        <v> </v>
      </c>
      <c r="C12" s="503" t="str">
        <f>IF('NEO PE'!L19=0," ",'NEO PE'!L19)</f>
        <v> </v>
      </c>
      <c r="D12" s="503" t="str">
        <f>IF('NEO PE'!M19=0," ",'NEO PE'!M19)</f>
        <v> </v>
      </c>
      <c r="E12" s="503" t="str">
        <f>IF('NEO PE'!N19=0," ",'NEO PE'!N19)</f>
        <v> </v>
      </c>
      <c r="F12" s="503" t="str">
        <f>IF('NEO PE'!O19=0," ",'NEO PE'!O19)</f>
        <v> </v>
      </c>
      <c r="G12" s="503" t="str">
        <f>IF('NEO PE'!P19=0," ",'NEO PE'!P19)</f>
        <v> </v>
      </c>
      <c r="H12" s="503" t="str">
        <f>IF('NEO PE'!Q19=0," ",'NEO PE'!Q19)</f>
        <v> </v>
      </c>
      <c r="I12" s="503" t="str">
        <f>IF('NEO PE'!R19=0," ",'NEO PE'!R19)</f>
        <v> </v>
      </c>
      <c r="J12" s="503" t="str">
        <f>IF('NEO PE'!S19=0," ",'NEO PE'!S19)</f>
        <v> </v>
      </c>
      <c r="K12" s="503" t="str">
        <f>IF('NEO PE'!T19=0," ",'NEO PE'!T19)</f>
        <v> </v>
      </c>
      <c r="L12" s="503">
        <f t="shared" si="1"/>
        <v>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3.25" customHeight="1">
      <c r="A13" s="502" t="str">
        <f>'NEO PE'!D20</f>
        <v>NEO-17PE</v>
      </c>
      <c r="B13" s="503" t="str">
        <f>IF('NEO PE'!K20=0," ",'NEO PE'!K20)</f>
        <v> </v>
      </c>
      <c r="C13" s="503" t="str">
        <f>IF('NEO PE'!L20=0," ",'NEO PE'!L20)</f>
        <v> </v>
      </c>
      <c r="D13" s="503" t="str">
        <f>IF('NEO PE'!M20=0," ",'NEO PE'!M20)</f>
        <v> </v>
      </c>
      <c r="E13" s="503" t="str">
        <f>IF('NEO PE'!N20=0," ",'NEO PE'!N20)</f>
        <v> </v>
      </c>
      <c r="F13" s="503" t="str">
        <f>IF('NEO PE'!O20=0," ",'NEO PE'!O20)</f>
        <v> </v>
      </c>
      <c r="G13" s="503" t="str">
        <f>IF('NEO PE'!P20=0," ",'NEO PE'!P20)</f>
        <v> </v>
      </c>
      <c r="H13" s="503" t="str">
        <f>IF('NEO PE'!Q20=0," ",'NEO PE'!Q20)</f>
        <v> </v>
      </c>
      <c r="I13" s="503" t="str">
        <f>IF('NEO PE'!R20=0," ",'NEO PE'!R20)</f>
        <v> </v>
      </c>
      <c r="J13" s="503" t="str">
        <f>IF('NEO PE'!S20=0," ",'NEO PE'!S20)</f>
        <v> </v>
      </c>
      <c r="K13" s="503" t="str">
        <f>IF('NEO PE'!T20=0," ",'NEO PE'!T20)</f>
        <v> </v>
      </c>
      <c r="L13" s="503">
        <f t="shared" si="1"/>
        <v>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3.25" customHeight="1">
      <c r="A14" s="502" t="str">
        <f>'NEO PE'!D21</f>
        <v>NEO-18PE</v>
      </c>
      <c r="B14" s="503" t="str">
        <f>IF('NEO PE'!K21=0," ",'NEO PE'!K21)</f>
        <v> </v>
      </c>
      <c r="C14" s="503" t="str">
        <f>IF('NEO PE'!L21=0," ",'NEO PE'!L21)</f>
        <v> </v>
      </c>
      <c r="D14" s="503" t="str">
        <f>IF('NEO PE'!M21=0," ",'NEO PE'!M21)</f>
        <v> </v>
      </c>
      <c r="E14" s="503" t="str">
        <f>IF('NEO PE'!N21=0," ",'NEO PE'!N21)</f>
        <v> </v>
      </c>
      <c r="F14" s="503" t="str">
        <f>IF('NEO PE'!O21=0," ",'NEO PE'!O21)</f>
        <v> </v>
      </c>
      <c r="G14" s="503" t="str">
        <f>IF('NEO PE'!P21=0," ",'NEO PE'!P21)</f>
        <v> </v>
      </c>
      <c r="H14" s="503" t="str">
        <f>IF('NEO PE'!Q21=0," ",'NEO PE'!Q21)</f>
        <v> </v>
      </c>
      <c r="I14" s="503" t="str">
        <f>IF('NEO PE'!R21=0," ",'NEO PE'!R21)</f>
        <v> </v>
      </c>
      <c r="J14" s="503" t="str">
        <f>IF('NEO PE'!S21=0," ",'NEO PE'!S21)</f>
        <v> </v>
      </c>
      <c r="K14" s="503" t="str">
        <f>IF('NEO PE'!T21=0," ",'NEO PE'!T21)</f>
        <v> </v>
      </c>
      <c r="L14" s="503">
        <f t="shared" si="1"/>
        <v>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502" t="str">
        <f>'NEO PE'!D22</f>
        <v>NEO-20PE</v>
      </c>
      <c r="B15" s="503" t="str">
        <f>IF('NEO PE'!K22=0," ",'NEO PE'!K22)</f>
        <v> </v>
      </c>
      <c r="C15" s="503" t="str">
        <f>IF('NEO PE'!L22=0," ",'NEO PE'!L22)</f>
        <v> </v>
      </c>
      <c r="D15" s="503" t="str">
        <f>IF('NEO PE'!M22=0," ",'NEO PE'!M22)</f>
        <v> </v>
      </c>
      <c r="E15" s="503" t="str">
        <f>IF('NEO PE'!N22=0," ",'NEO PE'!N22)</f>
        <v> </v>
      </c>
      <c r="F15" s="503" t="str">
        <f>IF('NEO PE'!O22=0," ",'NEO PE'!O22)</f>
        <v> </v>
      </c>
      <c r="G15" s="503" t="str">
        <f>IF('NEO PE'!P22=0," ",'NEO PE'!P22)</f>
        <v> </v>
      </c>
      <c r="H15" s="503" t="str">
        <f>IF('NEO PE'!Q22=0," ",'NEO PE'!Q22)</f>
        <v> </v>
      </c>
      <c r="I15" s="503" t="str">
        <f>IF('NEO PE'!R22=0," ",'NEO PE'!R22)</f>
        <v> </v>
      </c>
      <c r="J15" s="503" t="str">
        <f>IF('NEO PE'!S22=0," ",'NEO PE'!S22)</f>
        <v> </v>
      </c>
      <c r="K15" s="503" t="str">
        <f>IF('NEO PE'!T22=0," ",'NEO PE'!T22)</f>
        <v> </v>
      </c>
      <c r="L15" s="503">
        <f t="shared" si="1"/>
        <v>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3.25" customHeight="1">
      <c r="A16" s="502" t="str">
        <f>'NEO PE'!D23</f>
        <v>NEO-22PE</v>
      </c>
      <c r="B16" s="503" t="str">
        <f>IF('NEO PE'!K23=0," ",'NEO PE'!K23)</f>
        <v> </v>
      </c>
      <c r="C16" s="503" t="str">
        <f>IF('NEO PE'!L23=0," ",'NEO PE'!L23)</f>
        <v> </v>
      </c>
      <c r="D16" s="503" t="str">
        <f>IF('NEO PE'!M23=0," ",'NEO PE'!M23)</f>
        <v> </v>
      </c>
      <c r="E16" s="503" t="str">
        <f>IF('NEO PE'!N23=0," ",'NEO PE'!N23)</f>
        <v> </v>
      </c>
      <c r="F16" s="503" t="str">
        <f>IF('NEO PE'!O23=0," ",'NEO PE'!O23)</f>
        <v> </v>
      </c>
      <c r="G16" s="503" t="str">
        <f>IF('NEO PE'!P23=0," ",'NEO PE'!P23)</f>
        <v> </v>
      </c>
      <c r="H16" s="503" t="str">
        <f>IF('NEO PE'!Q23=0," ",'NEO PE'!Q23)</f>
        <v> </v>
      </c>
      <c r="I16" s="503" t="str">
        <f>IF('NEO PE'!R23=0," ",'NEO PE'!R23)</f>
        <v> </v>
      </c>
      <c r="J16" s="503" t="str">
        <f>IF('NEO PE'!S23=0," ",'NEO PE'!S23)</f>
        <v> </v>
      </c>
      <c r="K16" s="503" t="str">
        <f>IF('NEO PE'!T23=0," ",'NEO PE'!T23)</f>
        <v> </v>
      </c>
      <c r="L16" s="503">
        <f t="shared" si="1"/>
        <v>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502" t="str">
        <f>'NEO PE'!D24</f>
        <v>NEO-24PE</v>
      </c>
      <c r="B17" s="503" t="str">
        <f>IF('NEO PE'!K24=0," ",'NEO PE'!K24)</f>
        <v> </v>
      </c>
      <c r="C17" s="503" t="str">
        <f>IF('NEO PE'!L24=0," ",'NEO PE'!L24)</f>
        <v> </v>
      </c>
      <c r="D17" s="503" t="str">
        <f>IF('NEO PE'!M24=0," ",'NEO PE'!M24)</f>
        <v> </v>
      </c>
      <c r="E17" s="503" t="str">
        <f>IF('NEO PE'!N24=0," ",'NEO PE'!N24)</f>
        <v> </v>
      </c>
      <c r="F17" s="503" t="str">
        <f>IF('NEO PE'!O24=0," ",'NEO PE'!O24)</f>
        <v> </v>
      </c>
      <c r="G17" s="503" t="str">
        <f>IF('NEO PE'!P24=0," ",'NEO PE'!P24)</f>
        <v> </v>
      </c>
      <c r="H17" s="503" t="str">
        <f>IF('NEO PE'!Q24=0," ",'NEO PE'!Q24)</f>
        <v> </v>
      </c>
      <c r="I17" s="503" t="str">
        <f>IF('NEO PE'!R24=0," ",'NEO PE'!R24)</f>
        <v> </v>
      </c>
      <c r="J17" s="503" t="str">
        <f>IF('NEO PE'!S24=0," ",'NEO PE'!S24)</f>
        <v> </v>
      </c>
      <c r="K17" s="503" t="str">
        <f>IF('NEO PE'!T24=0," ",'NEO PE'!T24)</f>
        <v> </v>
      </c>
      <c r="L17" s="503">
        <f t="shared" si="1"/>
        <v>0</v>
      </c>
      <c r="M17" s="469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502" t="str">
        <f>'NEO PE'!D25</f>
        <v>NEO-26PE</v>
      </c>
      <c r="B18" s="503" t="str">
        <f>IF('NEO PE'!K25=0," ",'NEO PE'!K25)</f>
        <v> </v>
      </c>
      <c r="C18" s="503" t="str">
        <f>IF('NEO PE'!L25=0," ",'NEO PE'!L25)</f>
        <v> </v>
      </c>
      <c r="D18" s="503" t="str">
        <f>IF('NEO PE'!M25=0," ",'NEO PE'!M25)</f>
        <v> </v>
      </c>
      <c r="E18" s="503" t="str">
        <f>IF('NEO PE'!N25=0," ",'NEO PE'!N25)</f>
        <v> </v>
      </c>
      <c r="F18" s="503" t="str">
        <f>IF('NEO PE'!O25=0," ",'NEO PE'!O25)</f>
        <v> </v>
      </c>
      <c r="G18" s="503" t="str">
        <f>IF('NEO PE'!P25=0," ",'NEO PE'!P25)</f>
        <v> </v>
      </c>
      <c r="H18" s="503" t="str">
        <f>IF('NEO PE'!Q25=0," ",'NEO PE'!Q25)</f>
        <v> </v>
      </c>
      <c r="I18" s="503" t="str">
        <f>IF('NEO PE'!R25=0," ",'NEO PE'!R25)</f>
        <v> </v>
      </c>
      <c r="J18" s="503" t="str">
        <f>IF('NEO PE'!S25=0," ",'NEO PE'!S25)</f>
        <v> </v>
      </c>
      <c r="K18" s="503" t="str">
        <f>IF('NEO PE'!T25=0," ",'NEO PE'!T25)</f>
        <v> </v>
      </c>
      <c r="L18" s="503">
        <f t="shared" si="1"/>
        <v>0</v>
      </c>
      <c r="M18" s="469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3.25" customHeight="1">
      <c r="A19" s="502" t="str">
        <f>'NEO PE'!D26</f>
        <v>NEO-28PE</v>
      </c>
      <c r="B19" s="503" t="str">
        <f>IF('NEO PE'!K26=0," ",'NEO PE'!K26)</f>
        <v> </v>
      </c>
      <c r="C19" s="503" t="str">
        <f>IF('NEO PE'!L26=0," ",'NEO PE'!L26)</f>
        <v> </v>
      </c>
      <c r="D19" s="503" t="str">
        <f>IF('NEO PE'!M26=0," ",'NEO PE'!M26)</f>
        <v> </v>
      </c>
      <c r="E19" s="503" t="str">
        <f>IF('NEO PE'!N26=0," ",'NEO PE'!N26)</f>
        <v> </v>
      </c>
      <c r="F19" s="503" t="str">
        <f>IF('NEO PE'!O26=0," ",'NEO PE'!O26)</f>
        <v> </v>
      </c>
      <c r="G19" s="503" t="str">
        <f>IF('NEO PE'!P26=0," ",'NEO PE'!P26)</f>
        <v> </v>
      </c>
      <c r="H19" s="503" t="str">
        <f>IF('NEO PE'!Q26=0," ",'NEO PE'!Q26)</f>
        <v> </v>
      </c>
      <c r="I19" s="503" t="str">
        <f>IF('NEO PE'!R26=0," ",'NEO PE'!R26)</f>
        <v> </v>
      </c>
      <c r="J19" s="503" t="str">
        <f>IF('NEO PE'!S26=0," ",'NEO PE'!S26)</f>
        <v> </v>
      </c>
      <c r="K19" s="503" t="str">
        <f>IF('NEO PE'!T26=0," ",'NEO PE'!T26)</f>
        <v> </v>
      </c>
      <c r="L19" s="503">
        <f t="shared" si="1"/>
        <v>0</v>
      </c>
      <c r="M19" s="469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23.25" customHeight="1">
      <c r="A20" s="502" t="str">
        <f>'NEO PE'!D27</f>
        <v>NEO-30PE</v>
      </c>
      <c r="B20" s="503" t="str">
        <f>IF('NEO PE'!K27=0," ",'NEO PE'!K27)</f>
        <v> </v>
      </c>
      <c r="C20" s="503" t="str">
        <f>IF('NEO PE'!L27=0," ",'NEO PE'!L27)</f>
        <v> </v>
      </c>
      <c r="D20" s="503" t="str">
        <f>IF('NEO PE'!M27=0," ",'NEO PE'!M27)</f>
        <v> </v>
      </c>
      <c r="E20" s="503" t="str">
        <f>IF('NEO PE'!N27=0," ",'NEO PE'!N27)</f>
        <v> </v>
      </c>
      <c r="F20" s="503" t="str">
        <f>IF('NEO PE'!O27=0," ",'NEO PE'!O27)</f>
        <v> </v>
      </c>
      <c r="G20" s="503" t="str">
        <f>IF('NEO PE'!P27=0," ",'NEO PE'!P27)</f>
        <v> </v>
      </c>
      <c r="H20" s="503" t="str">
        <f>IF('NEO PE'!Q27=0," ",'NEO PE'!Q27)</f>
        <v> </v>
      </c>
      <c r="I20" s="503" t="str">
        <f>IF('NEO PE'!R27=0," ",'NEO PE'!R27)</f>
        <v> </v>
      </c>
      <c r="J20" s="503" t="str">
        <f>IF('NEO PE'!S27=0," ",'NEO PE'!S27)</f>
        <v> </v>
      </c>
      <c r="K20" s="503" t="str">
        <f>IF('NEO PE'!T27=0," ",'NEO PE'!T27)</f>
        <v> </v>
      </c>
      <c r="L20" s="503">
        <f t="shared" si="1"/>
        <v>0</v>
      </c>
      <c r="M20" s="469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23.25" customHeight="1">
      <c r="A21" s="502" t="str">
        <f>'NEO PE'!D28</f>
        <v>NEO-41PE</v>
      </c>
      <c r="B21" s="503" t="str">
        <f>IF('NEO PE'!K28=0," ",'NEO PE'!K28)</f>
        <v> </v>
      </c>
      <c r="C21" s="503" t="str">
        <f>IF('NEO PE'!L28=0," ",'NEO PE'!L28)</f>
        <v> </v>
      </c>
      <c r="D21" s="503" t="str">
        <f>IF('NEO PE'!M28=0," ",'NEO PE'!M28)</f>
        <v> </v>
      </c>
      <c r="E21" s="503" t="str">
        <f>IF('NEO PE'!N28=0," ",'NEO PE'!N28)</f>
        <v> </v>
      </c>
      <c r="F21" s="503" t="str">
        <f>IF('NEO PE'!O28=0," ",'NEO PE'!O28)</f>
        <v> </v>
      </c>
      <c r="G21" s="503" t="str">
        <f>IF('NEO PE'!P28=0," ",'NEO PE'!P28)</f>
        <v> </v>
      </c>
      <c r="H21" s="503" t="str">
        <f>IF('NEO PE'!Q28=0," ",'NEO PE'!Q28)</f>
        <v> </v>
      </c>
      <c r="I21" s="503" t="str">
        <f>IF('NEO PE'!R28=0," ",'NEO PE'!R28)</f>
        <v> </v>
      </c>
      <c r="J21" s="503" t="str">
        <f>IF('NEO PE'!S28=0," ",'NEO PE'!S28)</f>
        <v> </v>
      </c>
      <c r="K21" s="503" t="str">
        <f>IF('NEO PE'!T28=0," ",'NEO PE'!T28)</f>
        <v> </v>
      </c>
      <c r="L21" s="503">
        <f t="shared" si="1"/>
        <v>0</v>
      </c>
      <c r="M21" s="469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23.25" customHeight="1">
      <c r="A22" s="502" t="str">
        <f>'NEO PE'!D29</f>
        <v>NEO-42PE</v>
      </c>
      <c r="B22" s="503" t="str">
        <f>IF('NEO PE'!K29=0," ",'NEO PE'!K29)</f>
        <v> </v>
      </c>
      <c r="C22" s="503" t="str">
        <f>IF('NEO PE'!L29=0," ",'NEO PE'!L29)</f>
        <v> </v>
      </c>
      <c r="D22" s="503" t="str">
        <f>IF('NEO PE'!M29=0," ",'NEO PE'!M29)</f>
        <v> </v>
      </c>
      <c r="E22" s="503" t="str">
        <f>IF('NEO PE'!N29=0," ",'NEO PE'!N29)</f>
        <v> </v>
      </c>
      <c r="F22" s="503" t="str">
        <f>IF('NEO PE'!O29=0," ",'NEO PE'!O29)</f>
        <v> </v>
      </c>
      <c r="G22" s="503" t="str">
        <f>IF('NEO PE'!P29=0," ",'NEO PE'!P29)</f>
        <v> </v>
      </c>
      <c r="H22" s="503" t="str">
        <f>IF('NEO PE'!Q29=0," ",'NEO PE'!Q29)</f>
        <v> </v>
      </c>
      <c r="I22" s="503" t="str">
        <f>IF('NEO PE'!R29=0," ",'NEO PE'!R29)</f>
        <v> </v>
      </c>
      <c r="J22" s="503" t="str">
        <f>IF('NEO PE'!S29=0," ",'NEO PE'!S29)</f>
        <v> </v>
      </c>
      <c r="K22" s="503" t="str">
        <f>IF('NEO PE'!T29=0," ",'NEO PE'!T29)</f>
        <v> </v>
      </c>
      <c r="L22" s="503">
        <f t="shared" si="1"/>
        <v>0</v>
      </c>
      <c r="M22" s="469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23.25" customHeight="1">
      <c r="A23" s="502" t="str">
        <f>'NEO PE'!D30</f>
        <v>NEO-43PE</v>
      </c>
      <c r="B23" s="503" t="str">
        <f>IF('NEO PE'!K30=0," ",'NEO PE'!K30)</f>
        <v> </v>
      </c>
      <c r="C23" s="503" t="str">
        <f>IF('NEO PE'!L30=0," ",'NEO PE'!L30)</f>
        <v> </v>
      </c>
      <c r="D23" s="503" t="str">
        <f>IF('NEO PE'!M30=0," ",'NEO PE'!M30)</f>
        <v> </v>
      </c>
      <c r="E23" s="503" t="str">
        <f>IF('NEO PE'!N30=0," ",'NEO PE'!N30)</f>
        <v> </v>
      </c>
      <c r="F23" s="503" t="str">
        <f>IF('NEO PE'!O30=0," ",'NEO PE'!O30)</f>
        <v> </v>
      </c>
      <c r="G23" s="503" t="str">
        <f>IF('NEO PE'!P30=0," ",'NEO PE'!P30)</f>
        <v> </v>
      </c>
      <c r="H23" s="503" t="str">
        <f>IF('NEO PE'!Q30=0," ",'NEO PE'!Q30)</f>
        <v> </v>
      </c>
      <c r="I23" s="503" t="str">
        <f>IF('NEO PE'!R30=0," ",'NEO PE'!R30)</f>
        <v> </v>
      </c>
      <c r="J23" s="503" t="str">
        <f>IF('NEO PE'!S30=0," ",'NEO PE'!S30)</f>
        <v> </v>
      </c>
      <c r="K23" s="503" t="str">
        <f>IF('NEO PE'!T30=0," ",'NEO PE'!T30)</f>
        <v> </v>
      </c>
      <c r="L23" s="503">
        <f t="shared" si="1"/>
        <v>0</v>
      </c>
      <c r="M23" s="469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23.25" customHeight="1">
      <c r="A24" s="502" t="str">
        <f>'NEO PE'!D31</f>
        <v>NEO-44PE</v>
      </c>
      <c r="B24" s="503" t="str">
        <f>IF('NEO PE'!K31=0," ",'NEO PE'!K31)</f>
        <v> </v>
      </c>
      <c r="C24" s="503" t="str">
        <f>IF('NEO PE'!L31=0," ",'NEO PE'!L31)</f>
        <v> </v>
      </c>
      <c r="D24" s="503" t="str">
        <f>IF('NEO PE'!M31=0," ",'NEO PE'!M31)</f>
        <v> </v>
      </c>
      <c r="E24" s="503" t="str">
        <f>IF('NEO PE'!N31=0," ",'NEO PE'!N31)</f>
        <v> </v>
      </c>
      <c r="F24" s="503" t="str">
        <f>IF('NEO PE'!O31=0," ",'NEO PE'!O31)</f>
        <v> </v>
      </c>
      <c r="G24" s="503" t="str">
        <f>IF('NEO PE'!P31=0," ",'NEO PE'!P31)</f>
        <v> </v>
      </c>
      <c r="H24" s="503" t="str">
        <f>IF('NEO PE'!Q31=0," ",'NEO PE'!Q31)</f>
        <v> </v>
      </c>
      <c r="I24" s="503" t="str">
        <f>IF('NEO PE'!R31=0," ",'NEO PE'!R31)</f>
        <v> </v>
      </c>
      <c r="J24" s="503" t="str">
        <f>IF('NEO PE'!S31=0," ",'NEO PE'!S31)</f>
        <v> </v>
      </c>
      <c r="K24" s="503" t="str">
        <f>IF('NEO PE'!T31=0," ",'NEO PE'!T31)</f>
        <v> </v>
      </c>
      <c r="L24" s="503">
        <f t="shared" si="1"/>
        <v>0</v>
      </c>
      <c r="M24" s="469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23.25" customHeight="1">
      <c r="A25" s="502" t="str">
        <f>'NEO PE'!D32</f>
        <v>NEO-45PE</v>
      </c>
      <c r="B25" s="503" t="str">
        <f>IF('NEO PE'!K32=0," ",'NEO PE'!K32)</f>
        <v> </v>
      </c>
      <c r="C25" s="503" t="str">
        <f>IF('NEO PE'!L32=0," ",'NEO PE'!L32)</f>
        <v> </v>
      </c>
      <c r="D25" s="503" t="str">
        <f>IF('NEO PE'!M32=0," ",'NEO PE'!M32)</f>
        <v> </v>
      </c>
      <c r="E25" s="503" t="str">
        <f>IF('NEO PE'!N32=0," ",'NEO PE'!N32)</f>
        <v> </v>
      </c>
      <c r="F25" s="503" t="str">
        <f>IF('NEO PE'!O32=0," ",'NEO PE'!O32)</f>
        <v> </v>
      </c>
      <c r="G25" s="503" t="str">
        <f>IF('NEO PE'!P32=0," ",'NEO PE'!P32)</f>
        <v> </v>
      </c>
      <c r="H25" s="503" t="str">
        <f>IF('NEO PE'!Q32=0," ",'NEO PE'!Q32)</f>
        <v> </v>
      </c>
      <c r="I25" s="503" t="str">
        <f>IF('NEO PE'!R32=0," ",'NEO PE'!R32)</f>
        <v> </v>
      </c>
      <c r="J25" s="503" t="str">
        <f>IF('NEO PE'!S32=0," ",'NEO PE'!S32)</f>
        <v> </v>
      </c>
      <c r="K25" s="503" t="str">
        <f>IF('NEO PE'!T32=0," ",'NEO PE'!T32)</f>
        <v> </v>
      </c>
      <c r="L25" s="503">
        <f t="shared" si="1"/>
        <v>0</v>
      </c>
      <c r="M25" s="469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23.25" customHeight="1">
      <c r="A26" s="502" t="str">
        <f>'NEO PE'!D33</f>
        <v>NEO-46PE</v>
      </c>
      <c r="B26" s="503" t="str">
        <f>IF('NEO PE'!K33=0," ",'NEO PE'!K33)</f>
        <v> </v>
      </c>
      <c r="C26" s="503" t="str">
        <f>IF('NEO PE'!L33=0," ",'NEO PE'!L33)</f>
        <v> </v>
      </c>
      <c r="D26" s="503" t="str">
        <f>IF('NEO PE'!M33=0," ",'NEO PE'!M33)</f>
        <v> </v>
      </c>
      <c r="E26" s="503" t="str">
        <f>IF('NEO PE'!N33=0," ",'NEO PE'!N33)</f>
        <v> </v>
      </c>
      <c r="F26" s="503" t="str">
        <f>IF('NEO PE'!O33=0," ",'NEO PE'!O33)</f>
        <v> </v>
      </c>
      <c r="G26" s="503" t="str">
        <f>IF('NEO PE'!P33=0," ",'NEO PE'!P33)</f>
        <v> </v>
      </c>
      <c r="H26" s="503" t="str">
        <f>IF('NEO PE'!Q33=0," ",'NEO PE'!Q33)</f>
        <v> </v>
      </c>
      <c r="I26" s="503" t="str">
        <f>IF('NEO PE'!R33=0," ",'NEO PE'!R33)</f>
        <v> </v>
      </c>
      <c r="J26" s="503" t="str">
        <f>IF('NEO PE'!S33=0," ",'NEO PE'!S33)</f>
        <v> </v>
      </c>
      <c r="K26" s="503" t="str">
        <f>IF('NEO PE'!T33=0," ",'NEO PE'!T33)</f>
        <v> </v>
      </c>
      <c r="L26" s="503">
        <f t="shared" si="1"/>
        <v>0</v>
      </c>
      <c r="M26" s="469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23.25" customHeight="1">
      <c r="A27" s="502" t="str">
        <f>'NEO PE'!D34</f>
        <v>NEO-47PE</v>
      </c>
      <c r="B27" s="503" t="str">
        <f>IF('NEO PE'!K34=0," ",'NEO PE'!K34)</f>
        <v> </v>
      </c>
      <c r="C27" s="503" t="str">
        <f>IF('NEO PE'!L34=0," ",'NEO PE'!L34)</f>
        <v> </v>
      </c>
      <c r="D27" s="503" t="str">
        <f>IF('NEO PE'!M34=0," ",'NEO PE'!M34)</f>
        <v> </v>
      </c>
      <c r="E27" s="503" t="str">
        <f>IF('NEO PE'!N34=0," ",'NEO PE'!N34)</f>
        <v> </v>
      </c>
      <c r="F27" s="503" t="str">
        <f>IF('NEO PE'!O34=0," ",'NEO PE'!O34)</f>
        <v> </v>
      </c>
      <c r="G27" s="503" t="str">
        <f>IF('NEO PE'!P34=0," ",'NEO PE'!P34)</f>
        <v> </v>
      </c>
      <c r="H27" s="503" t="str">
        <f>IF('NEO PE'!Q34=0," ",'NEO PE'!Q34)</f>
        <v> </v>
      </c>
      <c r="I27" s="503" t="str">
        <f>IF('NEO PE'!R34=0," ",'NEO PE'!R34)</f>
        <v> </v>
      </c>
      <c r="J27" s="503" t="str">
        <f>IF('NEO PE'!S34=0," ",'NEO PE'!S34)</f>
        <v> </v>
      </c>
      <c r="K27" s="503" t="str">
        <f>IF('NEO PE'!T34=0," ",'NEO PE'!T34)</f>
        <v> </v>
      </c>
      <c r="L27" s="503">
        <f t="shared" si="1"/>
        <v>0</v>
      </c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</row>
    <row r="28" ht="23.25" customHeight="1">
      <c r="A28" s="23"/>
      <c r="B28" s="504" t="s">
        <v>338</v>
      </c>
      <c r="C28" s="505"/>
      <c r="D28" s="19"/>
      <c r="E28" s="23"/>
      <c r="F28" s="23"/>
      <c r="G28" s="504" t="s">
        <v>339</v>
      </c>
      <c r="H28" s="506"/>
      <c r="I28" s="506"/>
      <c r="J28" s="506"/>
      <c r="K28" s="506"/>
      <c r="L28" s="507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</row>
    <row r="29" ht="23.25" customHeight="1">
      <c r="A29" s="23"/>
      <c r="B29" s="504" t="s">
        <v>340</v>
      </c>
      <c r="C29" s="505"/>
      <c r="D29" s="19"/>
      <c r="E29" s="23"/>
      <c r="F29" s="23"/>
      <c r="G29" s="504" t="s">
        <v>341</v>
      </c>
      <c r="H29" s="508"/>
      <c r="I29" s="508"/>
      <c r="J29" s="18"/>
      <c r="K29" s="18"/>
      <c r="L29" s="507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</row>
    <row r="30" ht="23.25" customHeight="1">
      <c r="A30" s="23"/>
      <c r="B30" s="119"/>
      <c r="C30" s="119"/>
      <c r="D30" s="23"/>
      <c r="E30" s="23"/>
      <c r="F30" s="23"/>
      <c r="G30" s="504" t="s">
        <v>342</v>
      </c>
      <c r="H30" s="508"/>
      <c r="I30" s="508"/>
      <c r="J30" s="18"/>
      <c r="K30" s="18"/>
      <c r="L30" s="507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</row>
    <row r="31" ht="23.25" customHeight="1">
      <c r="A31" s="23"/>
      <c r="B31" s="23"/>
      <c r="C31" s="23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</row>
    <row r="32" ht="23.25" customHeight="1">
      <c r="A32" s="23"/>
      <c r="B32" s="23"/>
      <c r="C32" s="23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</row>
    <row r="33">
      <c r="A33" s="23"/>
      <c r="B33" s="23"/>
      <c r="C33" s="23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>
      <c r="A34" s="23"/>
      <c r="B34" s="23"/>
      <c r="C34" s="23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>
      <c r="A35" s="23"/>
      <c r="B35" s="23"/>
      <c r="C35" s="23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>
      <c r="A36" s="23"/>
      <c r="B36" s="23"/>
      <c r="C36" s="23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>
      <c r="A37" s="23"/>
      <c r="B37" s="23"/>
      <c r="C37" s="23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>
      <c r="A38" s="23"/>
      <c r="B38" s="23"/>
      <c r="C38" s="23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>
      <c r="A39" s="23"/>
      <c r="B39" s="23"/>
      <c r="C39" s="23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>
      <c r="A40" s="23"/>
      <c r="B40" s="23"/>
      <c r="C40" s="23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>
      <c r="A41" s="23"/>
      <c r="B41" s="23"/>
      <c r="C41" s="23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>
      <c r="A42" s="23"/>
      <c r="B42" s="23"/>
      <c r="C42" s="23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>
      <c r="A43" s="23"/>
      <c r="B43" s="23"/>
      <c r="C43" s="23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>
      <c r="A44" s="23"/>
      <c r="B44" s="23"/>
      <c r="C44" s="23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>
      <c r="A45" s="23"/>
      <c r="B45" s="23"/>
      <c r="C45" s="23"/>
      <c r="D45" s="469"/>
      <c r="E45" s="469"/>
      <c r="F45" s="469"/>
      <c r="G45" s="469"/>
      <c r="H45" s="469"/>
      <c r="I45" s="469"/>
      <c r="J45" s="469"/>
      <c r="K45" s="469"/>
      <c r="L45" s="469"/>
      <c r="M45" s="469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>
      <c r="A46" s="23"/>
      <c r="B46" s="23"/>
      <c r="C46" s="23"/>
      <c r="D46" s="469"/>
      <c r="E46" s="469"/>
      <c r="F46" s="469"/>
      <c r="G46" s="469"/>
      <c r="H46" s="469"/>
      <c r="I46" s="469"/>
      <c r="J46" s="469"/>
      <c r="K46" s="469"/>
      <c r="L46" s="469"/>
      <c r="M46" s="469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>
      <c r="A47" s="23"/>
      <c r="B47" s="23"/>
      <c r="C47" s="23"/>
      <c r="D47" s="469"/>
      <c r="E47" s="469"/>
      <c r="F47" s="469"/>
      <c r="G47" s="469"/>
      <c r="H47" s="469"/>
      <c r="I47" s="469"/>
      <c r="J47" s="469"/>
      <c r="K47" s="469"/>
      <c r="L47" s="469"/>
      <c r="M47" s="46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>
      <c r="A48" s="23"/>
      <c r="B48" s="23"/>
      <c r="C48" s="23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>
      <c r="A49" s="23"/>
      <c r="B49" s="23"/>
      <c r="C49" s="23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>
      <c r="A50" s="23"/>
      <c r="B50" s="23"/>
      <c r="C50" s="23"/>
      <c r="D50" s="469"/>
      <c r="E50" s="469"/>
      <c r="F50" s="469"/>
      <c r="G50" s="469"/>
      <c r="H50" s="469"/>
      <c r="I50" s="469"/>
      <c r="J50" s="469"/>
      <c r="K50" s="469"/>
      <c r="L50" s="469"/>
      <c r="M50" s="469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>
      <c r="A51" s="23"/>
      <c r="B51" s="23"/>
      <c r="C51" s="23"/>
      <c r="D51" s="469"/>
      <c r="E51" s="469"/>
      <c r="F51" s="469"/>
      <c r="G51" s="469"/>
      <c r="H51" s="469"/>
      <c r="I51" s="469"/>
      <c r="J51" s="469"/>
      <c r="K51" s="469"/>
      <c r="L51" s="469"/>
      <c r="M51" s="469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>
      <c r="A52" s="23"/>
      <c r="B52" s="23"/>
      <c r="C52" s="23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>
      <c r="A53" s="23"/>
      <c r="B53" s="23"/>
      <c r="C53" s="23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>
      <c r="A54" s="23"/>
      <c r="B54" s="23"/>
      <c r="C54" s="23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>
      <c r="A55" s="23"/>
      <c r="B55" s="23"/>
      <c r="C55" s="23"/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>
      <c r="A56" s="23"/>
      <c r="B56" s="23"/>
      <c r="C56" s="23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>
      <c r="A57" s="23"/>
      <c r="B57" s="23"/>
      <c r="C57" s="23"/>
      <c r="D57" s="469"/>
      <c r="E57" s="469"/>
      <c r="F57" s="469"/>
      <c r="G57" s="469"/>
      <c r="H57" s="469"/>
      <c r="I57" s="469"/>
      <c r="J57" s="469"/>
      <c r="K57" s="469"/>
      <c r="L57" s="469"/>
      <c r="M57" s="469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>
      <c r="A58" s="23"/>
      <c r="B58" s="23"/>
      <c r="C58" s="23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>
      <c r="A59" s="23"/>
      <c r="B59" s="23"/>
      <c r="C59" s="23"/>
      <c r="D59" s="469"/>
      <c r="E59" s="469"/>
      <c r="F59" s="469"/>
      <c r="G59" s="469"/>
      <c r="H59" s="469"/>
      <c r="I59" s="469"/>
      <c r="J59" s="469"/>
      <c r="K59" s="469"/>
      <c r="L59" s="469"/>
      <c r="M59" s="469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>
      <c r="A60" s="23"/>
      <c r="B60" s="23"/>
      <c r="C60" s="23"/>
      <c r="D60" s="469"/>
      <c r="E60" s="469"/>
      <c r="F60" s="469"/>
      <c r="G60" s="469"/>
      <c r="H60" s="469"/>
      <c r="I60" s="469"/>
      <c r="J60" s="469"/>
      <c r="K60" s="469"/>
      <c r="L60" s="469"/>
      <c r="M60" s="469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>
      <c r="A61" s="23"/>
      <c r="B61" s="23"/>
      <c r="C61" s="23"/>
      <c r="D61" s="469"/>
      <c r="E61" s="469"/>
      <c r="F61" s="469"/>
      <c r="G61" s="469"/>
      <c r="H61" s="469"/>
      <c r="I61" s="469"/>
      <c r="J61" s="469"/>
      <c r="K61" s="469"/>
      <c r="L61" s="469"/>
      <c r="M61" s="469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>
      <c r="A62" s="23"/>
      <c r="B62" s="23"/>
      <c r="C62" s="23"/>
      <c r="D62" s="469"/>
      <c r="E62" s="469"/>
      <c r="F62" s="469"/>
      <c r="G62" s="469"/>
      <c r="H62" s="469"/>
      <c r="I62" s="469"/>
      <c r="J62" s="469"/>
      <c r="K62" s="469"/>
      <c r="L62" s="469"/>
      <c r="M62" s="469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>
      <c r="A63" s="23"/>
      <c r="B63" s="23"/>
      <c r="C63" s="23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>
      <c r="A64" s="23"/>
      <c r="B64" s="23"/>
      <c r="C64" s="23"/>
      <c r="D64" s="469"/>
      <c r="E64" s="469"/>
      <c r="F64" s="469"/>
      <c r="G64" s="469"/>
      <c r="H64" s="469"/>
      <c r="I64" s="469"/>
      <c r="J64" s="469"/>
      <c r="K64" s="469"/>
      <c r="L64" s="469"/>
      <c r="M64" s="469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>
      <c r="A65" s="23"/>
      <c r="B65" s="23"/>
      <c r="C65" s="23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>
      <c r="A66" s="23"/>
      <c r="B66" s="23"/>
      <c r="C66" s="23"/>
      <c r="D66" s="469"/>
      <c r="E66" s="469"/>
      <c r="F66" s="469"/>
      <c r="G66" s="469"/>
      <c r="H66" s="469"/>
      <c r="I66" s="469"/>
      <c r="J66" s="469"/>
      <c r="K66" s="469"/>
      <c r="L66" s="469"/>
      <c r="M66" s="469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>
      <c r="A67" s="23"/>
      <c r="B67" s="23"/>
      <c r="C67" s="23"/>
      <c r="D67" s="469"/>
      <c r="E67" s="469"/>
      <c r="F67" s="469"/>
      <c r="G67" s="469"/>
      <c r="H67" s="469"/>
      <c r="I67" s="469"/>
      <c r="J67" s="469"/>
      <c r="K67" s="469"/>
      <c r="L67" s="469"/>
      <c r="M67" s="469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>
      <c r="A68" s="23"/>
      <c r="B68" s="23"/>
      <c r="C68" s="23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>
      <c r="A69" s="23"/>
      <c r="B69" s="23"/>
      <c r="C69" s="23"/>
      <c r="D69" s="469"/>
      <c r="E69" s="469"/>
      <c r="F69" s="469"/>
      <c r="G69" s="469"/>
      <c r="H69" s="469"/>
      <c r="I69" s="469"/>
      <c r="J69" s="469"/>
      <c r="K69" s="469"/>
      <c r="L69" s="469"/>
      <c r="M69" s="469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>
      <c r="A70" s="23"/>
      <c r="B70" s="23"/>
      <c r="C70" s="23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>
      <c r="A71" s="23"/>
      <c r="B71" s="23"/>
      <c r="C71" s="23"/>
      <c r="D71" s="469"/>
      <c r="E71" s="469"/>
      <c r="F71" s="469"/>
      <c r="G71" s="469"/>
      <c r="H71" s="469"/>
      <c r="I71" s="469"/>
      <c r="J71" s="469"/>
      <c r="K71" s="469"/>
      <c r="L71" s="469"/>
      <c r="M71" s="469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>
      <c r="A72" s="23"/>
      <c r="B72" s="23"/>
      <c r="C72" s="23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>
      <c r="A73" s="23"/>
      <c r="B73" s="23"/>
      <c r="C73" s="23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>
      <c r="A74" s="23"/>
      <c r="B74" s="23"/>
      <c r="C74" s="23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>
      <c r="A75" s="23"/>
      <c r="B75" s="23"/>
      <c r="C75" s="23"/>
      <c r="D75" s="469"/>
      <c r="E75" s="469"/>
      <c r="F75" s="469"/>
      <c r="G75" s="469"/>
      <c r="H75" s="469"/>
      <c r="I75" s="469"/>
      <c r="J75" s="469"/>
      <c r="K75" s="469"/>
      <c r="L75" s="469"/>
      <c r="M75" s="469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>
      <c r="A76" s="23"/>
      <c r="B76" s="23"/>
      <c r="C76" s="23"/>
      <c r="D76" s="469"/>
      <c r="E76" s="469"/>
      <c r="F76" s="469"/>
      <c r="G76" s="469"/>
      <c r="H76" s="469"/>
      <c r="I76" s="469"/>
      <c r="J76" s="469"/>
      <c r="K76" s="469"/>
      <c r="L76" s="469"/>
      <c r="M76" s="469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>
      <c r="A77" s="23"/>
      <c r="B77" s="23"/>
      <c r="C77" s="23"/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>
      <c r="A78" s="23"/>
      <c r="B78" s="23"/>
      <c r="C78" s="23"/>
      <c r="D78" s="469"/>
      <c r="E78" s="469"/>
      <c r="F78" s="469"/>
      <c r="G78" s="469"/>
      <c r="H78" s="469"/>
      <c r="I78" s="469"/>
      <c r="J78" s="469"/>
      <c r="K78" s="469"/>
      <c r="L78" s="469"/>
      <c r="M78" s="469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>
      <c r="A79" s="23"/>
      <c r="B79" s="23"/>
      <c r="C79" s="23"/>
      <c r="D79" s="469"/>
      <c r="E79" s="469"/>
      <c r="F79" s="469"/>
      <c r="G79" s="469"/>
      <c r="H79" s="469"/>
      <c r="I79" s="469"/>
      <c r="J79" s="469"/>
      <c r="K79" s="469"/>
      <c r="L79" s="469"/>
      <c r="M79" s="469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>
      <c r="A80" s="23"/>
      <c r="B80" s="23"/>
      <c r="C80" s="23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>
      <c r="A81" s="23"/>
      <c r="B81" s="23"/>
      <c r="C81" s="23"/>
      <c r="D81" s="469"/>
      <c r="E81" s="469"/>
      <c r="F81" s="469"/>
      <c r="G81" s="469"/>
      <c r="H81" s="469"/>
      <c r="I81" s="469"/>
      <c r="J81" s="469"/>
      <c r="K81" s="469"/>
      <c r="L81" s="469"/>
      <c r="M81" s="469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>
      <c r="A82" s="23"/>
      <c r="B82" s="23"/>
      <c r="C82" s="23"/>
      <c r="D82" s="469"/>
      <c r="E82" s="469"/>
      <c r="F82" s="469"/>
      <c r="G82" s="469"/>
      <c r="H82" s="469"/>
      <c r="I82" s="469"/>
      <c r="J82" s="469"/>
      <c r="K82" s="469"/>
      <c r="L82" s="469"/>
      <c r="M82" s="469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>
      <c r="A83" s="23"/>
      <c r="B83" s="23"/>
      <c r="C83" s="23"/>
      <c r="D83" s="469"/>
      <c r="E83" s="469"/>
      <c r="F83" s="469"/>
      <c r="G83" s="469"/>
      <c r="H83" s="469"/>
      <c r="I83" s="469"/>
      <c r="J83" s="469"/>
      <c r="K83" s="469"/>
      <c r="L83" s="469"/>
      <c r="M83" s="469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>
      <c r="A84" s="23"/>
      <c r="B84" s="23"/>
      <c r="C84" s="23"/>
      <c r="D84" s="469"/>
      <c r="E84" s="469"/>
      <c r="F84" s="469"/>
      <c r="G84" s="469"/>
      <c r="H84" s="469"/>
      <c r="I84" s="469"/>
      <c r="J84" s="469"/>
      <c r="K84" s="469"/>
      <c r="L84" s="469"/>
      <c r="M84" s="469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>
      <c r="A85" s="23"/>
      <c r="B85" s="23"/>
      <c r="C85" s="23"/>
      <c r="D85" s="469"/>
      <c r="E85" s="469"/>
      <c r="F85" s="469"/>
      <c r="G85" s="469"/>
      <c r="H85" s="469"/>
      <c r="I85" s="469"/>
      <c r="J85" s="469"/>
      <c r="K85" s="469"/>
      <c r="L85" s="469"/>
      <c r="M85" s="469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>
      <c r="A86" s="23"/>
      <c r="B86" s="23"/>
      <c r="C86" s="23"/>
      <c r="D86" s="469"/>
      <c r="E86" s="469"/>
      <c r="F86" s="469"/>
      <c r="G86" s="469"/>
      <c r="H86" s="469"/>
      <c r="I86" s="469"/>
      <c r="J86" s="469"/>
      <c r="K86" s="469"/>
      <c r="L86" s="469"/>
      <c r="M86" s="469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>
      <c r="A87" s="23"/>
      <c r="B87" s="23"/>
      <c r="C87" s="23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>
      <c r="A88" s="23"/>
      <c r="B88" s="23"/>
      <c r="C88" s="23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>
      <c r="A89" s="23"/>
      <c r="B89" s="23"/>
      <c r="C89" s="23"/>
      <c r="D89" s="469"/>
      <c r="E89" s="469"/>
      <c r="F89" s="469"/>
      <c r="G89" s="469"/>
      <c r="H89" s="469"/>
      <c r="I89" s="469"/>
      <c r="J89" s="469"/>
      <c r="K89" s="469"/>
      <c r="L89" s="469"/>
      <c r="M89" s="469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>
      <c r="A90" s="23"/>
      <c r="B90" s="23"/>
      <c r="C90" s="23"/>
      <c r="D90" s="469"/>
      <c r="E90" s="469"/>
      <c r="F90" s="469"/>
      <c r="G90" s="469"/>
      <c r="H90" s="469"/>
      <c r="I90" s="469"/>
      <c r="J90" s="469"/>
      <c r="K90" s="469"/>
      <c r="L90" s="469"/>
      <c r="M90" s="469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>
      <c r="A91" s="23"/>
      <c r="B91" s="23"/>
      <c r="C91" s="23"/>
      <c r="D91" s="469"/>
      <c r="E91" s="469"/>
      <c r="F91" s="469"/>
      <c r="G91" s="469"/>
      <c r="H91" s="469"/>
      <c r="I91" s="469"/>
      <c r="J91" s="469"/>
      <c r="K91" s="469"/>
      <c r="L91" s="469"/>
      <c r="M91" s="469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>
      <c r="A92" s="23"/>
      <c r="B92" s="23"/>
      <c r="C92" s="23"/>
      <c r="D92" s="469"/>
      <c r="E92" s="469"/>
      <c r="F92" s="469"/>
      <c r="G92" s="469"/>
      <c r="H92" s="469"/>
      <c r="I92" s="469"/>
      <c r="J92" s="469"/>
      <c r="K92" s="469"/>
      <c r="L92" s="469"/>
      <c r="M92" s="469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>
      <c r="A93" s="23"/>
      <c r="B93" s="23"/>
      <c r="C93" s="23"/>
      <c r="D93" s="469"/>
      <c r="E93" s="469"/>
      <c r="F93" s="469"/>
      <c r="G93" s="469"/>
      <c r="H93" s="469"/>
      <c r="I93" s="469"/>
      <c r="J93" s="469"/>
      <c r="K93" s="469"/>
      <c r="L93" s="469"/>
      <c r="M93" s="469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>
      <c r="A94" s="23"/>
      <c r="B94" s="23"/>
      <c r="C94" s="23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>
      <c r="A95" s="23"/>
      <c r="B95" s="23"/>
      <c r="C95" s="23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>
      <c r="A96" s="23"/>
      <c r="B96" s="23"/>
      <c r="C96" s="23"/>
      <c r="D96" s="469"/>
      <c r="E96" s="469"/>
      <c r="F96" s="469"/>
      <c r="G96" s="469"/>
      <c r="H96" s="469"/>
      <c r="I96" s="469"/>
      <c r="J96" s="469"/>
      <c r="K96" s="469"/>
      <c r="L96" s="469"/>
      <c r="M96" s="469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>
      <c r="A97" s="23"/>
      <c r="B97" s="23"/>
      <c r="C97" s="23"/>
      <c r="D97" s="469"/>
      <c r="E97" s="469"/>
      <c r="F97" s="469"/>
      <c r="G97" s="469"/>
      <c r="H97" s="469"/>
      <c r="I97" s="469"/>
      <c r="J97" s="469"/>
      <c r="K97" s="469"/>
      <c r="L97" s="469"/>
      <c r="M97" s="469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>
      <c r="A98" s="23"/>
      <c r="B98" s="23"/>
      <c r="C98" s="23"/>
      <c r="D98" s="469"/>
      <c r="E98" s="469"/>
      <c r="F98" s="469"/>
      <c r="G98" s="469"/>
      <c r="H98" s="469"/>
      <c r="I98" s="469"/>
      <c r="J98" s="469"/>
      <c r="K98" s="469"/>
      <c r="L98" s="469"/>
      <c r="M98" s="469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>
      <c r="A99" s="23"/>
      <c r="B99" s="23"/>
      <c r="C99" s="23"/>
      <c r="D99" s="469"/>
      <c r="E99" s="469"/>
      <c r="F99" s="469"/>
      <c r="G99" s="469"/>
      <c r="H99" s="469"/>
      <c r="I99" s="469"/>
      <c r="J99" s="469"/>
      <c r="K99" s="469"/>
      <c r="L99" s="469"/>
      <c r="M99" s="469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>
      <c r="A100" s="23"/>
      <c r="B100" s="23"/>
      <c r="C100" s="23"/>
      <c r="D100" s="469"/>
      <c r="E100" s="469"/>
      <c r="F100" s="469"/>
      <c r="G100" s="469"/>
      <c r="H100" s="469"/>
      <c r="I100" s="469"/>
      <c r="J100" s="469"/>
      <c r="K100" s="469"/>
      <c r="L100" s="469"/>
      <c r="M100" s="469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>
      <c r="A101" s="23"/>
      <c r="B101" s="23"/>
      <c r="C101" s="23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>
      <c r="A102" s="23"/>
      <c r="B102" s="23"/>
      <c r="C102" s="23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>
      <c r="A103" s="23"/>
      <c r="B103" s="23"/>
      <c r="C103" s="23"/>
      <c r="D103" s="469"/>
      <c r="E103" s="469"/>
      <c r="F103" s="469"/>
      <c r="G103" s="469"/>
      <c r="H103" s="469"/>
      <c r="I103" s="469"/>
      <c r="J103" s="469"/>
      <c r="K103" s="469"/>
      <c r="L103" s="469"/>
      <c r="M103" s="469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>
      <c r="A104" s="23"/>
      <c r="B104" s="23"/>
      <c r="C104" s="23"/>
      <c r="D104" s="469"/>
      <c r="E104" s="469"/>
      <c r="F104" s="469"/>
      <c r="G104" s="469"/>
      <c r="H104" s="469"/>
      <c r="I104" s="469"/>
      <c r="J104" s="469"/>
      <c r="K104" s="469"/>
      <c r="L104" s="469"/>
      <c r="M104" s="469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>
      <c r="A105" s="23"/>
      <c r="B105" s="23"/>
      <c r="C105" s="23"/>
      <c r="D105" s="469"/>
      <c r="E105" s="469"/>
      <c r="F105" s="469"/>
      <c r="G105" s="469"/>
      <c r="H105" s="469"/>
      <c r="I105" s="469"/>
      <c r="J105" s="469"/>
      <c r="K105" s="469"/>
      <c r="L105" s="469"/>
      <c r="M105" s="469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>
      <c r="A106" s="23"/>
      <c r="B106" s="23"/>
      <c r="C106" s="23"/>
      <c r="D106" s="469"/>
      <c r="E106" s="469"/>
      <c r="F106" s="469"/>
      <c r="G106" s="469"/>
      <c r="H106" s="469"/>
      <c r="I106" s="469"/>
      <c r="J106" s="469"/>
      <c r="K106" s="469"/>
      <c r="L106" s="469"/>
      <c r="M106" s="469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>
      <c r="A107" s="23"/>
      <c r="B107" s="23"/>
      <c r="C107" s="23"/>
      <c r="D107" s="469"/>
      <c r="E107" s="469"/>
      <c r="F107" s="469"/>
      <c r="G107" s="469"/>
      <c r="H107" s="469"/>
      <c r="I107" s="469"/>
      <c r="J107" s="469"/>
      <c r="K107" s="469"/>
      <c r="L107" s="469"/>
      <c r="M107" s="469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>
      <c r="A108" s="23"/>
      <c r="B108" s="23"/>
      <c r="C108" s="23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>
      <c r="A109" s="23"/>
      <c r="B109" s="23"/>
      <c r="C109" s="23"/>
      <c r="D109" s="469"/>
      <c r="E109" s="469"/>
      <c r="F109" s="469"/>
      <c r="G109" s="469"/>
      <c r="H109" s="469"/>
      <c r="I109" s="469"/>
      <c r="J109" s="469"/>
      <c r="K109" s="469"/>
      <c r="L109" s="469"/>
      <c r="M109" s="469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>
      <c r="A110" s="23"/>
      <c r="B110" s="23"/>
      <c r="C110" s="23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>
      <c r="A111" s="23"/>
      <c r="B111" s="23"/>
      <c r="C111" s="23"/>
      <c r="D111" s="469"/>
      <c r="E111" s="469"/>
      <c r="F111" s="469"/>
      <c r="G111" s="469"/>
      <c r="H111" s="469"/>
      <c r="I111" s="469"/>
      <c r="J111" s="469"/>
      <c r="K111" s="469"/>
      <c r="L111" s="469"/>
      <c r="M111" s="469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>
      <c r="A112" s="23"/>
      <c r="B112" s="23"/>
      <c r="C112" s="23"/>
      <c r="D112" s="469"/>
      <c r="E112" s="469"/>
      <c r="F112" s="469"/>
      <c r="G112" s="469"/>
      <c r="H112" s="469"/>
      <c r="I112" s="469"/>
      <c r="J112" s="469"/>
      <c r="K112" s="469"/>
      <c r="L112" s="469"/>
      <c r="M112" s="469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>
      <c r="A113" s="23"/>
      <c r="B113" s="23"/>
      <c r="C113" s="23"/>
      <c r="D113" s="469"/>
      <c r="E113" s="469"/>
      <c r="F113" s="469"/>
      <c r="G113" s="469"/>
      <c r="H113" s="469"/>
      <c r="I113" s="469"/>
      <c r="J113" s="469"/>
      <c r="K113" s="469"/>
      <c r="L113" s="469"/>
      <c r="M113" s="469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>
      <c r="A114" s="23"/>
      <c r="B114" s="23"/>
      <c r="C114" s="23"/>
      <c r="D114" s="469"/>
      <c r="E114" s="469"/>
      <c r="F114" s="469"/>
      <c r="G114" s="469"/>
      <c r="H114" s="469"/>
      <c r="I114" s="469"/>
      <c r="J114" s="469"/>
      <c r="K114" s="469"/>
      <c r="L114" s="469"/>
      <c r="M114" s="469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>
      <c r="A115" s="23"/>
      <c r="B115" s="23"/>
      <c r="C115" s="23"/>
      <c r="D115" s="469"/>
      <c r="E115" s="469"/>
      <c r="F115" s="469"/>
      <c r="G115" s="469"/>
      <c r="H115" s="469"/>
      <c r="I115" s="469"/>
      <c r="J115" s="469"/>
      <c r="K115" s="469"/>
      <c r="L115" s="469"/>
      <c r="M115" s="469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>
      <c r="A116" s="23"/>
      <c r="B116" s="23"/>
      <c r="C116" s="23"/>
      <c r="D116" s="469"/>
      <c r="E116" s="469"/>
      <c r="F116" s="469"/>
      <c r="G116" s="469"/>
      <c r="H116" s="469"/>
      <c r="I116" s="469"/>
      <c r="J116" s="469"/>
      <c r="K116" s="469"/>
      <c r="L116" s="469"/>
      <c r="M116" s="469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>
      <c r="A117" s="23"/>
      <c r="B117" s="23"/>
      <c r="C117" s="23"/>
      <c r="D117" s="469"/>
      <c r="E117" s="469"/>
      <c r="F117" s="469"/>
      <c r="G117" s="469"/>
      <c r="H117" s="469"/>
      <c r="I117" s="469"/>
      <c r="J117" s="469"/>
      <c r="K117" s="469"/>
      <c r="L117" s="469"/>
      <c r="M117" s="469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>
      <c r="A118" s="23"/>
      <c r="B118" s="23"/>
      <c r="C118" s="23"/>
      <c r="D118" s="469"/>
      <c r="E118" s="469"/>
      <c r="F118" s="469"/>
      <c r="G118" s="469"/>
      <c r="H118" s="469"/>
      <c r="I118" s="469"/>
      <c r="J118" s="469"/>
      <c r="K118" s="469"/>
      <c r="L118" s="469"/>
      <c r="M118" s="469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>
      <c r="A119" s="23"/>
      <c r="B119" s="23"/>
      <c r="C119" s="23"/>
      <c r="D119" s="469"/>
      <c r="E119" s="469"/>
      <c r="F119" s="469"/>
      <c r="G119" s="469"/>
      <c r="H119" s="469"/>
      <c r="I119" s="469"/>
      <c r="J119" s="469"/>
      <c r="K119" s="469"/>
      <c r="L119" s="469"/>
      <c r="M119" s="469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>
      <c r="A120" s="23"/>
      <c r="B120" s="23"/>
      <c r="C120" s="23"/>
      <c r="D120" s="469"/>
      <c r="E120" s="469"/>
      <c r="F120" s="469"/>
      <c r="G120" s="469"/>
      <c r="H120" s="469"/>
      <c r="I120" s="469"/>
      <c r="J120" s="469"/>
      <c r="K120" s="469"/>
      <c r="L120" s="469"/>
      <c r="M120" s="469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>
      <c r="A121" s="23"/>
      <c r="B121" s="23"/>
      <c r="C121" s="23"/>
      <c r="D121" s="469"/>
      <c r="E121" s="469"/>
      <c r="F121" s="469"/>
      <c r="G121" s="469"/>
      <c r="H121" s="469"/>
      <c r="I121" s="469"/>
      <c r="J121" s="469"/>
      <c r="K121" s="469"/>
      <c r="L121" s="469"/>
      <c r="M121" s="469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>
      <c r="A122" s="23"/>
      <c r="B122" s="23"/>
      <c r="C122" s="23"/>
      <c r="D122" s="469"/>
      <c r="E122" s="469"/>
      <c r="F122" s="469"/>
      <c r="G122" s="469"/>
      <c r="H122" s="469"/>
      <c r="I122" s="469"/>
      <c r="J122" s="469"/>
      <c r="K122" s="469"/>
      <c r="L122" s="469"/>
      <c r="M122" s="469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>
      <c r="A123" s="23"/>
      <c r="B123" s="23"/>
      <c r="C123" s="23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>
      <c r="A124" s="23"/>
      <c r="B124" s="23"/>
      <c r="C124" s="23"/>
      <c r="D124" s="469"/>
      <c r="E124" s="469"/>
      <c r="F124" s="469"/>
      <c r="G124" s="469"/>
      <c r="H124" s="469"/>
      <c r="I124" s="469"/>
      <c r="J124" s="469"/>
      <c r="K124" s="469"/>
      <c r="L124" s="469"/>
      <c r="M124" s="469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>
      <c r="A125" s="23"/>
      <c r="B125" s="23"/>
      <c r="C125" s="23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>
      <c r="A126" s="23"/>
      <c r="B126" s="23"/>
      <c r="C126" s="23"/>
      <c r="D126" s="469"/>
      <c r="E126" s="469"/>
      <c r="F126" s="469"/>
      <c r="G126" s="469"/>
      <c r="H126" s="469"/>
      <c r="I126" s="469"/>
      <c r="J126" s="469"/>
      <c r="K126" s="469"/>
      <c r="L126" s="469"/>
      <c r="M126" s="469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>
      <c r="A127" s="23"/>
      <c r="B127" s="23"/>
      <c r="C127" s="23"/>
      <c r="D127" s="469"/>
      <c r="E127" s="469"/>
      <c r="F127" s="469"/>
      <c r="G127" s="469"/>
      <c r="H127" s="469"/>
      <c r="I127" s="469"/>
      <c r="J127" s="469"/>
      <c r="K127" s="469"/>
      <c r="L127" s="469"/>
      <c r="M127" s="469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>
      <c r="A128" s="23"/>
      <c r="B128" s="23"/>
      <c r="C128" s="23"/>
      <c r="D128" s="469"/>
      <c r="E128" s="469"/>
      <c r="F128" s="469"/>
      <c r="G128" s="469"/>
      <c r="H128" s="469"/>
      <c r="I128" s="469"/>
      <c r="J128" s="469"/>
      <c r="K128" s="469"/>
      <c r="L128" s="469"/>
      <c r="M128" s="469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>
      <c r="A129" s="23"/>
      <c r="B129" s="23"/>
      <c r="C129" s="23"/>
      <c r="D129" s="469"/>
      <c r="E129" s="469"/>
      <c r="F129" s="469"/>
      <c r="G129" s="469"/>
      <c r="H129" s="469"/>
      <c r="I129" s="469"/>
      <c r="J129" s="469"/>
      <c r="K129" s="469"/>
      <c r="L129" s="469"/>
      <c r="M129" s="469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>
      <c r="A130" s="23"/>
      <c r="B130" s="23"/>
      <c r="C130" s="23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>
      <c r="A131" s="23"/>
      <c r="B131" s="23"/>
      <c r="C131" s="23"/>
      <c r="D131" s="469"/>
      <c r="E131" s="469"/>
      <c r="F131" s="469"/>
      <c r="G131" s="469"/>
      <c r="H131" s="469"/>
      <c r="I131" s="469"/>
      <c r="J131" s="469"/>
      <c r="K131" s="469"/>
      <c r="L131" s="469"/>
      <c r="M131" s="469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>
      <c r="A132" s="23"/>
      <c r="B132" s="23"/>
      <c r="C132" s="23"/>
      <c r="D132" s="469"/>
      <c r="E132" s="469"/>
      <c r="F132" s="469"/>
      <c r="G132" s="469"/>
      <c r="H132" s="469"/>
      <c r="I132" s="469"/>
      <c r="J132" s="469"/>
      <c r="K132" s="469"/>
      <c r="L132" s="469"/>
      <c r="M132" s="469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>
      <c r="A133" s="23"/>
      <c r="B133" s="23"/>
      <c r="C133" s="23"/>
      <c r="D133" s="469"/>
      <c r="E133" s="469"/>
      <c r="F133" s="469"/>
      <c r="G133" s="469"/>
      <c r="H133" s="469"/>
      <c r="I133" s="469"/>
      <c r="J133" s="469"/>
      <c r="K133" s="469"/>
      <c r="L133" s="469"/>
      <c r="M133" s="469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>
      <c r="A134" s="23"/>
      <c r="B134" s="23"/>
      <c r="C134" s="23"/>
      <c r="D134" s="469"/>
      <c r="E134" s="469"/>
      <c r="F134" s="469"/>
      <c r="G134" s="469"/>
      <c r="H134" s="469"/>
      <c r="I134" s="469"/>
      <c r="J134" s="469"/>
      <c r="K134" s="469"/>
      <c r="L134" s="469"/>
      <c r="M134" s="469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>
      <c r="A135" s="23"/>
      <c r="B135" s="23"/>
      <c r="C135" s="23"/>
      <c r="D135" s="469"/>
      <c r="E135" s="469"/>
      <c r="F135" s="469"/>
      <c r="G135" s="469"/>
      <c r="H135" s="469"/>
      <c r="I135" s="469"/>
      <c r="J135" s="469"/>
      <c r="K135" s="469"/>
      <c r="L135" s="469"/>
      <c r="M135" s="469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>
      <c r="A136" s="23"/>
      <c r="B136" s="23"/>
      <c r="C136" s="23"/>
      <c r="D136" s="469"/>
      <c r="E136" s="469"/>
      <c r="F136" s="469"/>
      <c r="G136" s="469"/>
      <c r="H136" s="469"/>
      <c r="I136" s="469"/>
      <c r="J136" s="469"/>
      <c r="K136" s="469"/>
      <c r="L136" s="469"/>
      <c r="M136" s="469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>
      <c r="A137" s="23"/>
      <c r="B137" s="23"/>
      <c r="C137" s="23"/>
      <c r="D137" s="469"/>
      <c r="E137" s="469"/>
      <c r="F137" s="469"/>
      <c r="G137" s="469"/>
      <c r="H137" s="469"/>
      <c r="I137" s="469"/>
      <c r="J137" s="469"/>
      <c r="K137" s="469"/>
      <c r="L137" s="469"/>
      <c r="M137" s="469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>
      <c r="A138" s="23"/>
      <c r="B138" s="23"/>
      <c r="C138" s="23"/>
      <c r="D138" s="469"/>
      <c r="E138" s="469"/>
      <c r="F138" s="469"/>
      <c r="G138" s="469"/>
      <c r="H138" s="469"/>
      <c r="I138" s="469"/>
      <c r="J138" s="469"/>
      <c r="K138" s="469"/>
      <c r="L138" s="469"/>
      <c r="M138" s="469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>
      <c r="A139" s="23"/>
      <c r="B139" s="23"/>
      <c r="C139" s="23"/>
      <c r="D139" s="469"/>
      <c r="E139" s="469"/>
      <c r="F139" s="469"/>
      <c r="G139" s="469"/>
      <c r="H139" s="469"/>
      <c r="I139" s="469"/>
      <c r="J139" s="469"/>
      <c r="K139" s="469"/>
      <c r="L139" s="469"/>
      <c r="M139" s="469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>
      <c r="A140" s="23"/>
      <c r="B140" s="23"/>
      <c r="C140" s="23"/>
      <c r="D140" s="469"/>
      <c r="E140" s="469"/>
      <c r="F140" s="469"/>
      <c r="G140" s="469"/>
      <c r="H140" s="469"/>
      <c r="I140" s="469"/>
      <c r="J140" s="469"/>
      <c r="K140" s="469"/>
      <c r="L140" s="469"/>
      <c r="M140" s="469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>
      <c r="A141" s="23"/>
      <c r="B141" s="23"/>
      <c r="C141" s="23"/>
      <c r="D141" s="469"/>
      <c r="E141" s="469"/>
      <c r="F141" s="469"/>
      <c r="G141" s="469"/>
      <c r="H141" s="469"/>
      <c r="I141" s="469"/>
      <c r="J141" s="469"/>
      <c r="K141" s="469"/>
      <c r="L141" s="469"/>
      <c r="M141" s="469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>
      <c r="A142" s="23"/>
      <c r="B142" s="23"/>
      <c r="C142" s="23"/>
      <c r="D142" s="469"/>
      <c r="E142" s="469"/>
      <c r="F142" s="469"/>
      <c r="G142" s="469"/>
      <c r="H142" s="469"/>
      <c r="I142" s="469"/>
      <c r="J142" s="469"/>
      <c r="K142" s="469"/>
      <c r="L142" s="469"/>
      <c r="M142" s="469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>
      <c r="A143" s="23"/>
      <c r="B143" s="23"/>
      <c r="C143" s="23"/>
      <c r="D143" s="469"/>
      <c r="E143" s="469"/>
      <c r="F143" s="469"/>
      <c r="G143" s="469"/>
      <c r="H143" s="469"/>
      <c r="I143" s="469"/>
      <c r="J143" s="469"/>
      <c r="K143" s="469"/>
      <c r="L143" s="469"/>
      <c r="M143" s="469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>
      <c r="A144" s="23"/>
      <c r="B144" s="23"/>
      <c r="C144" s="23"/>
      <c r="D144" s="469"/>
      <c r="E144" s="469"/>
      <c r="F144" s="469"/>
      <c r="G144" s="469"/>
      <c r="H144" s="469"/>
      <c r="I144" s="469"/>
      <c r="J144" s="469"/>
      <c r="K144" s="469"/>
      <c r="L144" s="469"/>
      <c r="M144" s="469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>
      <c r="A145" s="23"/>
      <c r="B145" s="23"/>
      <c r="C145" s="23"/>
      <c r="D145" s="469"/>
      <c r="E145" s="469"/>
      <c r="F145" s="469"/>
      <c r="G145" s="469"/>
      <c r="H145" s="469"/>
      <c r="I145" s="469"/>
      <c r="J145" s="469"/>
      <c r="K145" s="469"/>
      <c r="L145" s="469"/>
      <c r="M145" s="469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>
      <c r="A146" s="23"/>
      <c r="B146" s="23"/>
      <c r="C146" s="23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>
      <c r="A147" s="23"/>
      <c r="B147" s="23"/>
      <c r="C147" s="23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>
      <c r="A148" s="23"/>
      <c r="B148" s="23"/>
      <c r="C148" s="23"/>
      <c r="D148" s="469"/>
      <c r="E148" s="469"/>
      <c r="F148" s="469"/>
      <c r="G148" s="469"/>
      <c r="H148" s="469"/>
      <c r="I148" s="469"/>
      <c r="J148" s="469"/>
      <c r="K148" s="469"/>
      <c r="L148" s="469"/>
      <c r="M148" s="469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>
      <c r="A149" s="23"/>
      <c r="B149" s="23"/>
      <c r="C149" s="23"/>
      <c r="D149" s="469"/>
      <c r="E149" s="469"/>
      <c r="F149" s="469"/>
      <c r="G149" s="469"/>
      <c r="H149" s="469"/>
      <c r="I149" s="469"/>
      <c r="J149" s="469"/>
      <c r="K149" s="469"/>
      <c r="L149" s="469"/>
      <c r="M149" s="469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>
      <c r="A150" s="23"/>
      <c r="B150" s="23"/>
      <c r="C150" s="23"/>
      <c r="D150" s="469"/>
      <c r="E150" s="469"/>
      <c r="F150" s="469"/>
      <c r="G150" s="469"/>
      <c r="H150" s="469"/>
      <c r="I150" s="469"/>
      <c r="J150" s="469"/>
      <c r="K150" s="469"/>
      <c r="L150" s="469"/>
      <c r="M150" s="469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>
      <c r="A151" s="23"/>
      <c r="B151" s="23"/>
      <c r="C151" s="23"/>
      <c r="D151" s="469"/>
      <c r="E151" s="469"/>
      <c r="F151" s="469"/>
      <c r="G151" s="469"/>
      <c r="H151" s="469"/>
      <c r="I151" s="469"/>
      <c r="J151" s="469"/>
      <c r="K151" s="469"/>
      <c r="L151" s="469"/>
      <c r="M151" s="469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>
      <c r="A152" s="23"/>
      <c r="B152" s="23"/>
      <c r="C152" s="23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>
      <c r="A153" s="23"/>
      <c r="B153" s="23"/>
      <c r="C153" s="23"/>
      <c r="D153" s="469"/>
      <c r="E153" s="469"/>
      <c r="F153" s="469"/>
      <c r="G153" s="469"/>
      <c r="H153" s="469"/>
      <c r="I153" s="469"/>
      <c r="J153" s="469"/>
      <c r="K153" s="469"/>
      <c r="L153" s="469"/>
      <c r="M153" s="469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>
      <c r="A154" s="23"/>
      <c r="B154" s="23"/>
      <c r="C154" s="23"/>
      <c r="D154" s="469"/>
      <c r="E154" s="469"/>
      <c r="F154" s="469"/>
      <c r="G154" s="469"/>
      <c r="H154" s="469"/>
      <c r="I154" s="469"/>
      <c r="J154" s="469"/>
      <c r="K154" s="469"/>
      <c r="L154" s="469"/>
      <c r="M154" s="469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>
      <c r="A155" s="23"/>
      <c r="B155" s="23"/>
      <c r="C155" s="23"/>
      <c r="D155" s="469"/>
      <c r="E155" s="469"/>
      <c r="F155" s="469"/>
      <c r="G155" s="469"/>
      <c r="H155" s="469"/>
      <c r="I155" s="469"/>
      <c r="J155" s="469"/>
      <c r="K155" s="469"/>
      <c r="L155" s="469"/>
      <c r="M155" s="469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>
      <c r="A156" s="23"/>
      <c r="B156" s="23"/>
      <c r="C156" s="23"/>
      <c r="D156" s="469"/>
      <c r="E156" s="469"/>
      <c r="F156" s="469"/>
      <c r="G156" s="469"/>
      <c r="H156" s="469"/>
      <c r="I156" s="469"/>
      <c r="J156" s="469"/>
      <c r="K156" s="469"/>
      <c r="L156" s="469"/>
      <c r="M156" s="469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>
      <c r="A157" s="23"/>
      <c r="B157" s="23"/>
      <c r="C157" s="23"/>
      <c r="D157" s="469"/>
      <c r="E157" s="469"/>
      <c r="F157" s="469"/>
      <c r="G157" s="469"/>
      <c r="H157" s="469"/>
      <c r="I157" s="469"/>
      <c r="J157" s="469"/>
      <c r="K157" s="469"/>
      <c r="L157" s="469"/>
      <c r="M157" s="469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>
      <c r="A158" s="23"/>
      <c r="B158" s="23"/>
      <c r="C158" s="23"/>
      <c r="D158" s="469"/>
      <c r="E158" s="469"/>
      <c r="F158" s="469"/>
      <c r="G158" s="469"/>
      <c r="H158" s="469"/>
      <c r="I158" s="469"/>
      <c r="J158" s="469"/>
      <c r="K158" s="469"/>
      <c r="L158" s="469"/>
      <c r="M158" s="469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>
      <c r="A159" s="23"/>
      <c r="B159" s="23"/>
      <c r="C159" s="23"/>
      <c r="D159" s="469"/>
      <c r="E159" s="469"/>
      <c r="F159" s="469"/>
      <c r="G159" s="469"/>
      <c r="H159" s="469"/>
      <c r="I159" s="469"/>
      <c r="J159" s="469"/>
      <c r="K159" s="469"/>
      <c r="L159" s="469"/>
      <c r="M159" s="469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>
      <c r="A160" s="23"/>
      <c r="B160" s="23"/>
      <c r="C160" s="23"/>
      <c r="D160" s="469"/>
      <c r="E160" s="469"/>
      <c r="F160" s="469"/>
      <c r="G160" s="469"/>
      <c r="H160" s="469"/>
      <c r="I160" s="469"/>
      <c r="J160" s="469"/>
      <c r="K160" s="469"/>
      <c r="L160" s="469"/>
      <c r="M160" s="469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>
      <c r="A161" s="23"/>
      <c r="B161" s="23"/>
      <c r="C161" s="23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>
      <c r="A162" s="23"/>
      <c r="B162" s="23"/>
      <c r="C162" s="23"/>
      <c r="D162" s="469"/>
      <c r="E162" s="469"/>
      <c r="F162" s="469"/>
      <c r="G162" s="469"/>
      <c r="H162" s="469"/>
      <c r="I162" s="469"/>
      <c r="J162" s="469"/>
      <c r="K162" s="469"/>
      <c r="L162" s="469"/>
      <c r="M162" s="469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>
      <c r="A163" s="23"/>
      <c r="B163" s="23"/>
      <c r="C163" s="23"/>
      <c r="D163" s="469"/>
      <c r="E163" s="469"/>
      <c r="F163" s="469"/>
      <c r="G163" s="469"/>
      <c r="H163" s="469"/>
      <c r="I163" s="469"/>
      <c r="J163" s="469"/>
      <c r="K163" s="469"/>
      <c r="L163" s="469"/>
      <c r="M163" s="469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>
      <c r="A164" s="23"/>
      <c r="B164" s="23"/>
      <c r="C164" s="23"/>
      <c r="D164" s="469"/>
      <c r="E164" s="469"/>
      <c r="F164" s="469"/>
      <c r="G164" s="469"/>
      <c r="H164" s="469"/>
      <c r="I164" s="469"/>
      <c r="J164" s="469"/>
      <c r="K164" s="469"/>
      <c r="L164" s="469"/>
      <c r="M164" s="469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>
      <c r="A165" s="23"/>
      <c r="B165" s="23"/>
      <c r="C165" s="23"/>
      <c r="D165" s="469"/>
      <c r="E165" s="469"/>
      <c r="F165" s="469"/>
      <c r="G165" s="469"/>
      <c r="H165" s="469"/>
      <c r="I165" s="469"/>
      <c r="J165" s="469"/>
      <c r="K165" s="469"/>
      <c r="L165" s="469"/>
      <c r="M165" s="469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>
      <c r="A166" s="23"/>
      <c r="B166" s="23"/>
      <c r="C166" s="23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>
      <c r="A167" s="23"/>
      <c r="B167" s="23"/>
      <c r="C167" s="23"/>
      <c r="D167" s="469"/>
      <c r="E167" s="469"/>
      <c r="F167" s="469"/>
      <c r="G167" s="469"/>
      <c r="H167" s="469"/>
      <c r="I167" s="469"/>
      <c r="J167" s="469"/>
      <c r="K167" s="469"/>
      <c r="L167" s="469"/>
      <c r="M167" s="469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>
      <c r="A168" s="23"/>
      <c r="B168" s="23"/>
      <c r="C168" s="23"/>
      <c r="D168" s="469"/>
      <c r="E168" s="469"/>
      <c r="F168" s="469"/>
      <c r="G168" s="469"/>
      <c r="H168" s="469"/>
      <c r="I168" s="469"/>
      <c r="J168" s="469"/>
      <c r="K168" s="469"/>
      <c r="L168" s="469"/>
      <c r="M168" s="469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>
      <c r="A169" s="23"/>
      <c r="B169" s="23"/>
      <c r="C169" s="23"/>
      <c r="D169" s="469"/>
      <c r="E169" s="469"/>
      <c r="F169" s="469"/>
      <c r="G169" s="469"/>
      <c r="H169" s="469"/>
      <c r="I169" s="469"/>
      <c r="J169" s="469"/>
      <c r="K169" s="469"/>
      <c r="L169" s="469"/>
      <c r="M169" s="469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>
      <c r="A170" s="23"/>
      <c r="B170" s="23"/>
      <c r="C170" s="23"/>
      <c r="D170" s="469"/>
      <c r="E170" s="469"/>
      <c r="F170" s="469"/>
      <c r="G170" s="469"/>
      <c r="H170" s="469"/>
      <c r="I170" s="469"/>
      <c r="J170" s="469"/>
      <c r="K170" s="469"/>
      <c r="L170" s="469"/>
      <c r="M170" s="469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>
      <c r="A171" s="23"/>
      <c r="B171" s="23"/>
      <c r="C171" s="23"/>
      <c r="D171" s="469"/>
      <c r="E171" s="469"/>
      <c r="F171" s="469"/>
      <c r="G171" s="469"/>
      <c r="H171" s="469"/>
      <c r="I171" s="469"/>
      <c r="J171" s="469"/>
      <c r="K171" s="469"/>
      <c r="L171" s="469"/>
      <c r="M171" s="469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>
      <c r="A172" s="23"/>
      <c r="B172" s="23"/>
      <c r="C172" s="23"/>
      <c r="D172" s="469"/>
      <c r="E172" s="469"/>
      <c r="F172" s="469"/>
      <c r="G172" s="469"/>
      <c r="H172" s="469"/>
      <c r="I172" s="469"/>
      <c r="J172" s="469"/>
      <c r="K172" s="469"/>
      <c r="L172" s="469"/>
      <c r="M172" s="469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>
      <c r="A173" s="23"/>
      <c r="B173" s="23"/>
      <c r="C173" s="23"/>
      <c r="D173" s="469"/>
      <c r="E173" s="469"/>
      <c r="F173" s="469"/>
      <c r="G173" s="469"/>
      <c r="H173" s="469"/>
      <c r="I173" s="469"/>
      <c r="J173" s="469"/>
      <c r="K173" s="469"/>
      <c r="L173" s="469"/>
      <c r="M173" s="469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>
      <c r="A174" s="23"/>
      <c r="B174" s="23"/>
      <c r="C174" s="23"/>
      <c r="D174" s="469"/>
      <c r="E174" s="469"/>
      <c r="F174" s="469"/>
      <c r="G174" s="469"/>
      <c r="H174" s="469"/>
      <c r="I174" s="469"/>
      <c r="J174" s="469"/>
      <c r="K174" s="469"/>
      <c r="L174" s="469"/>
      <c r="M174" s="469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>
      <c r="A175" s="23"/>
      <c r="B175" s="23"/>
      <c r="C175" s="23"/>
      <c r="D175" s="469"/>
      <c r="E175" s="469"/>
      <c r="F175" s="469"/>
      <c r="G175" s="469"/>
      <c r="H175" s="469"/>
      <c r="I175" s="469"/>
      <c r="J175" s="469"/>
      <c r="K175" s="469"/>
      <c r="L175" s="469"/>
      <c r="M175" s="469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>
      <c r="A176" s="23"/>
      <c r="B176" s="23"/>
      <c r="C176" s="23"/>
      <c r="D176" s="469"/>
      <c r="E176" s="469"/>
      <c r="F176" s="469"/>
      <c r="G176" s="469"/>
      <c r="H176" s="469"/>
      <c r="I176" s="469"/>
      <c r="J176" s="469"/>
      <c r="K176" s="469"/>
      <c r="L176" s="469"/>
      <c r="M176" s="469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>
      <c r="A177" s="23"/>
      <c r="B177" s="23"/>
      <c r="C177" s="23"/>
      <c r="D177" s="469"/>
      <c r="E177" s="469"/>
      <c r="F177" s="469"/>
      <c r="G177" s="469"/>
      <c r="H177" s="469"/>
      <c r="I177" s="469"/>
      <c r="J177" s="469"/>
      <c r="K177" s="469"/>
      <c r="L177" s="469"/>
      <c r="M177" s="469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>
      <c r="A178" s="23"/>
      <c r="B178" s="23"/>
      <c r="C178" s="23"/>
      <c r="D178" s="469"/>
      <c r="E178" s="469"/>
      <c r="F178" s="469"/>
      <c r="G178" s="469"/>
      <c r="H178" s="469"/>
      <c r="I178" s="469"/>
      <c r="J178" s="469"/>
      <c r="K178" s="469"/>
      <c r="L178" s="469"/>
      <c r="M178" s="469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>
      <c r="A179" s="23"/>
      <c r="B179" s="23"/>
      <c r="C179" s="23"/>
      <c r="D179" s="469"/>
      <c r="E179" s="469"/>
      <c r="F179" s="469"/>
      <c r="G179" s="469"/>
      <c r="H179" s="469"/>
      <c r="I179" s="469"/>
      <c r="J179" s="469"/>
      <c r="K179" s="469"/>
      <c r="L179" s="469"/>
      <c r="M179" s="469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>
      <c r="A180" s="23"/>
      <c r="B180" s="23"/>
      <c r="C180" s="23"/>
      <c r="D180" s="469"/>
      <c r="E180" s="469"/>
      <c r="F180" s="469"/>
      <c r="G180" s="469"/>
      <c r="H180" s="469"/>
      <c r="I180" s="469"/>
      <c r="J180" s="469"/>
      <c r="K180" s="469"/>
      <c r="L180" s="469"/>
      <c r="M180" s="469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>
      <c r="A181" s="23"/>
      <c r="B181" s="23"/>
      <c r="C181" s="23"/>
      <c r="D181" s="469"/>
      <c r="E181" s="469"/>
      <c r="F181" s="469"/>
      <c r="G181" s="469"/>
      <c r="H181" s="469"/>
      <c r="I181" s="469"/>
      <c r="J181" s="469"/>
      <c r="K181" s="469"/>
      <c r="L181" s="469"/>
      <c r="M181" s="469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>
      <c r="A182" s="23"/>
      <c r="B182" s="23"/>
      <c r="C182" s="23"/>
      <c r="D182" s="469"/>
      <c r="E182" s="469"/>
      <c r="F182" s="469"/>
      <c r="G182" s="469"/>
      <c r="H182" s="469"/>
      <c r="I182" s="469"/>
      <c r="J182" s="469"/>
      <c r="K182" s="469"/>
      <c r="L182" s="469"/>
      <c r="M182" s="469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>
      <c r="A183" s="23"/>
      <c r="B183" s="23"/>
      <c r="C183" s="23"/>
      <c r="D183" s="469"/>
      <c r="E183" s="469"/>
      <c r="F183" s="469"/>
      <c r="G183" s="469"/>
      <c r="H183" s="469"/>
      <c r="I183" s="469"/>
      <c r="J183" s="469"/>
      <c r="K183" s="469"/>
      <c r="L183" s="469"/>
      <c r="M183" s="469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>
      <c r="A184" s="23"/>
      <c r="B184" s="23"/>
      <c r="C184" s="23"/>
      <c r="D184" s="469"/>
      <c r="E184" s="469"/>
      <c r="F184" s="469"/>
      <c r="G184" s="469"/>
      <c r="H184" s="469"/>
      <c r="I184" s="469"/>
      <c r="J184" s="469"/>
      <c r="K184" s="469"/>
      <c r="L184" s="469"/>
      <c r="M184" s="469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>
      <c r="A185" s="23"/>
      <c r="B185" s="23"/>
      <c r="C185" s="23"/>
      <c r="D185" s="469"/>
      <c r="E185" s="469"/>
      <c r="F185" s="469"/>
      <c r="G185" s="469"/>
      <c r="H185" s="469"/>
      <c r="I185" s="469"/>
      <c r="J185" s="469"/>
      <c r="K185" s="469"/>
      <c r="L185" s="469"/>
      <c r="M185" s="469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>
      <c r="A186" s="23"/>
      <c r="B186" s="23"/>
      <c r="C186" s="23"/>
      <c r="D186" s="469"/>
      <c r="E186" s="469"/>
      <c r="F186" s="469"/>
      <c r="G186" s="469"/>
      <c r="H186" s="469"/>
      <c r="I186" s="469"/>
      <c r="J186" s="469"/>
      <c r="K186" s="469"/>
      <c r="L186" s="469"/>
      <c r="M186" s="469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>
      <c r="A187" s="23"/>
      <c r="B187" s="23"/>
      <c r="C187" s="23"/>
      <c r="D187" s="469"/>
      <c r="E187" s="469"/>
      <c r="F187" s="469"/>
      <c r="G187" s="469"/>
      <c r="H187" s="469"/>
      <c r="I187" s="469"/>
      <c r="J187" s="469"/>
      <c r="K187" s="469"/>
      <c r="L187" s="469"/>
      <c r="M187" s="469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>
      <c r="A188" s="23"/>
      <c r="B188" s="23"/>
      <c r="C188" s="23"/>
      <c r="D188" s="469"/>
      <c r="E188" s="469"/>
      <c r="F188" s="469"/>
      <c r="G188" s="469"/>
      <c r="H188" s="469"/>
      <c r="I188" s="469"/>
      <c r="J188" s="469"/>
      <c r="K188" s="469"/>
      <c r="L188" s="469"/>
      <c r="M188" s="469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>
      <c r="A189" s="23"/>
      <c r="B189" s="23"/>
      <c r="C189" s="23"/>
      <c r="D189" s="469"/>
      <c r="E189" s="469"/>
      <c r="F189" s="469"/>
      <c r="G189" s="469"/>
      <c r="H189" s="469"/>
      <c r="I189" s="469"/>
      <c r="J189" s="469"/>
      <c r="K189" s="469"/>
      <c r="L189" s="469"/>
      <c r="M189" s="469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>
      <c r="A190" s="23"/>
      <c r="B190" s="23"/>
      <c r="C190" s="23"/>
      <c r="D190" s="469"/>
      <c r="E190" s="469"/>
      <c r="F190" s="469"/>
      <c r="G190" s="469"/>
      <c r="H190" s="469"/>
      <c r="I190" s="469"/>
      <c r="J190" s="469"/>
      <c r="K190" s="469"/>
      <c r="L190" s="469"/>
      <c r="M190" s="469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>
      <c r="A191" s="23"/>
      <c r="B191" s="23"/>
      <c r="C191" s="23"/>
      <c r="D191" s="469"/>
      <c r="E191" s="469"/>
      <c r="F191" s="469"/>
      <c r="G191" s="469"/>
      <c r="H191" s="469"/>
      <c r="I191" s="469"/>
      <c r="J191" s="469"/>
      <c r="K191" s="469"/>
      <c r="L191" s="469"/>
      <c r="M191" s="469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>
      <c r="A192" s="23"/>
      <c r="B192" s="23"/>
      <c r="C192" s="23"/>
      <c r="D192" s="469"/>
      <c r="E192" s="469"/>
      <c r="F192" s="469"/>
      <c r="G192" s="469"/>
      <c r="H192" s="469"/>
      <c r="I192" s="469"/>
      <c r="J192" s="469"/>
      <c r="K192" s="469"/>
      <c r="L192" s="469"/>
      <c r="M192" s="469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>
      <c r="A193" s="23"/>
      <c r="B193" s="23"/>
      <c r="C193" s="23"/>
      <c r="D193" s="469"/>
      <c r="E193" s="469"/>
      <c r="F193" s="469"/>
      <c r="G193" s="469"/>
      <c r="H193" s="469"/>
      <c r="I193" s="469"/>
      <c r="J193" s="469"/>
      <c r="K193" s="469"/>
      <c r="L193" s="469"/>
      <c r="M193" s="469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>
      <c r="A194" s="23"/>
      <c r="B194" s="23"/>
      <c r="C194" s="23"/>
      <c r="D194" s="469"/>
      <c r="E194" s="469"/>
      <c r="F194" s="469"/>
      <c r="G194" s="469"/>
      <c r="H194" s="469"/>
      <c r="I194" s="469"/>
      <c r="J194" s="469"/>
      <c r="K194" s="469"/>
      <c r="L194" s="469"/>
      <c r="M194" s="469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>
      <c r="A195" s="23"/>
      <c r="B195" s="23"/>
      <c r="C195" s="23"/>
      <c r="D195" s="469"/>
      <c r="E195" s="469"/>
      <c r="F195" s="469"/>
      <c r="G195" s="469"/>
      <c r="H195" s="469"/>
      <c r="I195" s="469"/>
      <c r="J195" s="469"/>
      <c r="K195" s="469"/>
      <c r="L195" s="469"/>
      <c r="M195" s="469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>
      <c r="A196" s="23"/>
      <c r="B196" s="23"/>
      <c r="C196" s="23"/>
      <c r="D196" s="469"/>
      <c r="E196" s="469"/>
      <c r="F196" s="469"/>
      <c r="G196" s="469"/>
      <c r="H196" s="469"/>
      <c r="I196" s="469"/>
      <c r="J196" s="469"/>
      <c r="K196" s="469"/>
      <c r="L196" s="469"/>
      <c r="M196" s="469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>
      <c r="A197" s="23"/>
      <c r="B197" s="23"/>
      <c r="C197" s="23"/>
      <c r="D197" s="469"/>
      <c r="E197" s="469"/>
      <c r="F197" s="469"/>
      <c r="G197" s="469"/>
      <c r="H197" s="469"/>
      <c r="I197" s="469"/>
      <c r="J197" s="469"/>
      <c r="K197" s="469"/>
      <c r="L197" s="469"/>
      <c r="M197" s="469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>
      <c r="A198" s="23"/>
      <c r="B198" s="23"/>
      <c r="C198" s="23"/>
      <c r="D198" s="469"/>
      <c r="E198" s="469"/>
      <c r="F198" s="469"/>
      <c r="G198" s="469"/>
      <c r="H198" s="469"/>
      <c r="I198" s="469"/>
      <c r="J198" s="469"/>
      <c r="K198" s="469"/>
      <c r="L198" s="469"/>
      <c r="M198" s="469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>
      <c r="A199" s="23"/>
      <c r="B199" s="23"/>
      <c r="C199" s="23"/>
      <c r="D199" s="469"/>
      <c r="E199" s="469"/>
      <c r="F199" s="469"/>
      <c r="G199" s="469"/>
      <c r="H199" s="469"/>
      <c r="I199" s="469"/>
      <c r="J199" s="469"/>
      <c r="K199" s="469"/>
      <c r="L199" s="469"/>
      <c r="M199" s="469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>
      <c r="A200" s="23"/>
      <c r="B200" s="23"/>
      <c r="C200" s="23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>
      <c r="A201" s="23"/>
      <c r="B201" s="23"/>
      <c r="C201" s="23"/>
      <c r="D201" s="469"/>
      <c r="E201" s="469"/>
      <c r="F201" s="469"/>
      <c r="G201" s="469"/>
      <c r="H201" s="469"/>
      <c r="I201" s="469"/>
      <c r="J201" s="469"/>
      <c r="K201" s="469"/>
      <c r="L201" s="469"/>
      <c r="M201" s="469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>
      <c r="A202" s="23"/>
      <c r="B202" s="23"/>
      <c r="C202" s="23"/>
      <c r="D202" s="469"/>
      <c r="E202" s="469"/>
      <c r="F202" s="469"/>
      <c r="G202" s="469"/>
      <c r="H202" s="469"/>
      <c r="I202" s="469"/>
      <c r="J202" s="469"/>
      <c r="K202" s="469"/>
      <c r="L202" s="469"/>
      <c r="M202" s="469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>
      <c r="A203" s="23"/>
      <c r="B203" s="23"/>
      <c r="C203" s="23"/>
      <c r="D203" s="469"/>
      <c r="E203" s="469"/>
      <c r="F203" s="469"/>
      <c r="G203" s="469"/>
      <c r="H203" s="469"/>
      <c r="I203" s="469"/>
      <c r="J203" s="469"/>
      <c r="K203" s="469"/>
      <c r="L203" s="469"/>
      <c r="M203" s="469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>
      <c r="A204" s="23"/>
      <c r="B204" s="23"/>
      <c r="C204" s="23"/>
      <c r="D204" s="469"/>
      <c r="E204" s="469"/>
      <c r="F204" s="469"/>
      <c r="G204" s="469"/>
      <c r="H204" s="469"/>
      <c r="I204" s="469"/>
      <c r="J204" s="469"/>
      <c r="K204" s="469"/>
      <c r="L204" s="469"/>
      <c r="M204" s="469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>
      <c r="A205" s="23"/>
      <c r="B205" s="23"/>
      <c r="C205" s="23"/>
      <c r="D205" s="469"/>
      <c r="E205" s="469"/>
      <c r="F205" s="469"/>
      <c r="G205" s="469"/>
      <c r="H205" s="469"/>
      <c r="I205" s="469"/>
      <c r="J205" s="469"/>
      <c r="K205" s="469"/>
      <c r="L205" s="469"/>
      <c r="M205" s="469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>
      <c r="A206" s="23"/>
      <c r="B206" s="23"/>
      <c r="C206" s="23"/>
      <c r="D206" s="469"/>
      <c r="E206" s="469"/>
      <c r="F206" s="469"/>
      <c r="G206" s="469"/>
      <c r="H206" s="469"/>
      <c r="I206" s="469"/>
      <c r="J206" s="469"/>
      <c r="K206" s="469"/>
      <c r="L206" s="469"/>
      <c r="M206" s="469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>
      <c r="A207" s="23"/>
      <c r="B207" s="23"/>
      <c r="C207" s="23"/>
      <c r="D207" s="469"/>
      <c r="E207" s="469"/>
      <c r="F207" s="469"/>
      <c r="G207" s="469"/>
      <c r="H207" s="469"/>
      <c r="I207" s="469"/>
      <c r="J207" s="469"/>
      <c r="K207" s="469"/>
      <c r="L207" s="469"/>
      <c r="M207" s="469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>
      <c r="A208" s="23"/>
      <c r="B208" s="23"/>
      <c r="C208" s="23"/>
      <c r="D208" s="469"/>
      <c r="E208" s="469"/>
      <c r="F208" s="469"/>
      <c r="G208" s="469"/>
      <c r="H208" s="469"/>
      <c r="I208" s="469"/>
      <c r="J208" s="469"/>
      <c r="K208" s="469"/>
      <c r="L208" s="469"/>
      <c r="M208" s="469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>
      <c r="A209" s="23"/>
      <c r="B209" s="23"/>
      <c r="C209" s="23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>
      <c r="A210" s="23"/>
      <c r="B210" s="23"/>
      <c r="C210" s="23"/>
      <c r="D210" s="469"/>
      <c r="E210" s="469"/>
      <c r="F210" s="469"/>
      <c r="G210" s="469"/>
      <c r="H210" s="469"/>
      <c r="I210" s="469"/>
      <c r="J210" s="469"/>
      <c r="K210" s="469"/>
      <c r="L210" s="469"/>
      <c r="M210" s="469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>
      <c r="A211" s="23"/>
      <c r="B211" s="23"/>
      <c r="C211" s="23"/>
      <c r="D211" s="469"/>
      <c r="E211" s="469"/>
      <c r="F211" s="469"/>
      <c r="G211" s="469"/>
      <c r="H211" s="469"/>
      <c r="I211" s="469"/>
      <c r="J211" s="469"/>
      <c r="K211" s="469"/>
      <c r="L211" s="469"/>
      <c r="M211" s="469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>
      <c r="A212" s="23"/>
      <c r="B212" s="23"/>
      <c r="C212" s="23"/>
      <c r="D212" s="469"/>
      <c r="E212" s="469"/>
      <c r="F212" s="469"/>
      <c r="G212" s="469"/>
      <c r="H212" s="469"/>
      <c r="I212" s="469"/>
      <c r="J212" s="469"/>
      <c r="K212" s="469"/>
      <c r="L212" s="469"/>
      <c r="M212" s="469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>
      <c r="A213" s="23"/>
      <c r="B213" s="23"/>
      <c r="C213" s="23"/>
      <c r="D213" s="469"/>
      <c r="E213" s="469"/>
      <c r="F213" s="469"/>
      <c r="G213" s="469"/>
      <c r="H213" s="469"/>
      <c r="I213" s="469"/>
      <c r="J213" s="469"/>
      <c r="K213" s="469"/>
      <c r="L213" s="469"/>
      <c r="M213" s="469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>
      <c r="A214" s="23"/>
      <c r="B214" s="23"/>
      <c r="C214" s="23"/>
      <c r="D214" s="469"/>
      <c r="E214" s="469"/>
      <c r="F214" s="469"/>
      <c r="G214" s="469"/>
      <c r="H214" s="469"/>
      <c r="I214" s="469"/>
      <c r="J214" s="469"/>
      <c r="K214" s="469"/>
      <c r="L214" s="469"/>
      <c r="M214" s="469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>
      <c r="A215" s="23"/>
      <c r="B215" s="23"/>
      <c r="C215" s="23"/>
      <c r="D215" s="469"/>
      <c r="E215" s="469"/>
      <c r="F215" s="469"/>
      <c r="G215" s="469"/>
      <c r="H215" s="469"/>
      <c r="I215" s="469"/>
      <c r="J215" s="469"/>
      <c r="K215" s="469"/>
      <c r="L215" s="469"/>
      <c r="M215" s="469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>
      <c r="A216" s="23"/>
      <c r="B216" s="23"/>
      <c r="C216" s="23"/>
      <c r="D216" s="469"/>
      <c r="E216" s="469"/>
      <c r="F216" s="469"/>
      <c r="G216" s="469"/>
      <c r="H216" s="469"/>
      <c r="I216" s="469"/>
      <c r="J216" s="469"/>
      <c r="K216" s="469"/>
      <c r="L216" s="469"/>
      <c r="M216" s="469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>
      <c r="A217" s="23"/>
      <c r="B217" s="23"/>
      <c r="C217" s="23"/>
      <c r="D217" s="469"/>
      <c r="E217" s="469"/>
      <c r="F217" s="469"/>
      <c r="G217" s="469"/>
      <c r="H217" s="469"/>
      <c r="I217" s="469"/>
      <c r="J217" s="469"/>
      <c r="K217" s="469"/>
      <c r="L217" s="469"/>
      <c r="M217" s="469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>
      <c r="A218" s="23"/>
      <c r="B218" s="23"/>
      <c r="C218" s="23"/>
      <c r="D218" s="469"/>
      <c r="E218" s="469"/>
      <c r="F218" s="469"/>
      <c r="G218" s="469"/>
      <c r="H218" s="469"/>
      <c r="I218" s="469"/>
      <c r="J218" s="469"/>
      <c r="K218" s="469"/>
      <c r="L218" s="469"/>
      <c r="M218" s="469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>
      <c r="A219" s="23"/>
      <c r="B219" s="23"/>
      <c r="C219" s="23"/>
      <c r="D219" s="469"/>
      <c r="E219" s="469"/>
      <c r="F219" s="469"/>
      <c r="G219" s="469"/>
      <c r="H219" s="469"/>
      <c r="I219" s="469"/>
      <c r="J219" s="469"/>
      <c r="K219" s="469"/>
      <c r="L219" s="469"/>
      <c r="M219" s="469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>
      <c r="A220" s="23"/>
      <c r="B220" s="23"/>
      <c r="C220" s="23"/>
      <c r="D220" s="469"/>
      <c r="E220" s="469"/>
      <c r="F220" s="469"/>
      <c r="G220" s="469"/>
      <c r="H220" s="469"/>
      <c r="I220" s="469"/>
      <c r="J220" s="469"/>
      <c r="K220" s="469"/>
      <c r="L220" s="469"/>
      <c r="M220" s="469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>
      <c r="A221" s="23"/>
      <c r="B221" s="23"/>
      <c r="C221" s="23"/>
      <c r="D221" s="469"/>
      <c r="E221" s="469"/>
      <c r="F221" s="469"/>
      <c r="G221" s="469"/>
      <c r="H221" s="469"/>
      <c r="I221" s="469"/>
      <c r="J221" s="469"/>
      <c r="K221" s="469"/>
      <c r="L221" s="469"/>
      <c r="M221" s="469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>
      <c r="A222" s="23"/>
      <c r="B222" s="23"/>
      <c r="C222" s="23"/>
      <c r="D222" s="469"/>
      <c r="E222" s="469"/>
      <c r="F222" s="469"/>
      <c r="G222" s="469"/>
      <c r="H222" s="469"/>
      <c r="I222" s="469"/>
      <c r="J222" s="469"/>
      <c r="K222" s="469"/>
      <c r="L222" s="469"/>
      <c r="M222" s="469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>
      <c r="A223" s="23"/>
      <c r="B223" s="23"/>
      <c r="C223" s="23"/>
      <c r="D223" s="469"/>
      <c r="E223" s="469"/>
      <c r="F223" s="469"/>
      <c r="G223" s="469"/>
      <c r="H223" s="469"/>
      <c r="I223" s="469"/>
      <c r="J223" s="469"/>
      <c r="K223" s="469"/>
      <c r="L223" s="469"/>
      <c r="M223" s="469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>
      <c r="A224" s="23"/>
      <c r="B224" s="23"/>
      <c r="C224" s="23"/>
      <c r="D224" s="469"/>
      <c r="E224" s="469"/>
      <c r="F224" s="469"/>
      <c r="G224" s="469"/>
      <c r="H224" s="469"/>
      <c r="I224" s="469"/>
      <c r="J224" s="469"/>
      <c r="K224" s="469"/>
      <c r="L224" s="469"/>
      <c r="M224" s="469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>
      <c r="A225" s="23"/>
      <c r="B225" s="23"/>
      <c r="C225" s="23"/>
      <c r="D225" s="469"/>
      <c r="E225" s="469"/>
      <c r="F225" s="469"/>
      <c r="G225" s="469"/>
      <c r="H225" s="469"/>
      <c r="I225" s="469"/>
      <c r="J225" s="469"/>
      <c r="K225" s="469"/>
      <c r="L225" s="469"/>
      <c r="M225" s="469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>
      <c r="A226" s="23"/>
      <c r="B226" s="23"/>
      <c r="C226" s="23"/>
      <c r="D226" s="469"/>
      <c r="E226" s="469"/>
      <c r="F226" s="469"/>
      <c r="G226" s="469"/>
      <c r="H226" s="469"/>
      <c r="I226" s="469"/>
      <c r="J226" s="469"/>
      <c r="K226" s="469"/>
      <c r="L226" s="469"/>
      <c r="M226" s="469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>
      <c r="A227" s="23"/>
      <c r="B227" s="23"/>
      <c r="C227" s="23"/>
      <c r="D227" s="469"/>
      <c r="E227" s="469"/>
      <c r="F227" s="469"/>
      <c r="G227" s="469"/>
      <c r="H227" s="469"/>
      <c r="I227" s="469"/>
      <c r="J227" s="469"/>
      <c r="K227" s="469"/>
      <c r="L227" s="469"/>
      <c r="M227" s="469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3"/>
      <c r="D228" s="469"/>
      <c r="E228" s="469"/>
      <c r="F228" s="469"/>
      <c r="G228" s="469"/>
      <c r="H228" s="469"/>
      <c r="I228" s="469"/>
      <c r="J228" s="469"/>
      <c r="K228" s="469"/>
      <c r="L228" s="469"/>
      <c r="M228" s="469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>
      <c r="A229" s="23"/>
      <c r="B229" s="23"/>
      <c r="C229" s="23"/>
      <c r="D229" s="469"/>
      <c r="E229" s="469"/>
      <c r="F229" s="469"/>
      <c r="G229" s="469"/>
      <c r="H229" s="469"/>
      <c r="I229" s="469"/>
      <c r="J229" s="469"/>
      <c r="K229" s="469"/>
      <c r="L229" s="469"/>
      <c r="M229" s="469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>
      <c r="A230" s="23"/>
      <c r="B230" s="23"/>
      <c r="C230" s="23"/>
      <c r="D230" s="469"/>
      <c r="E230" s="469"/>
      <c r="F230" s="469"/>
      <c r="G230" s="469"/>
      <c r="H230" s="469"/>
      <c r="I230" s="469"/>
      <c r="J230" s="469"/>
      <c r="K230" s="469"/>
      <c r="L230" s="469"/>
      <c r="M230" s="469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>
      <c r="A231" s="23"/>
      <c r="B231" s="23"/>
      <c r="C231" s="23"/>
      <c r="D231" s="469"/>
      <c r="E231" s="469"/>
      <c r="F231" s="469"/>
      <c r="G231" s="469"/>
      <c r="H231" s="469"/>
      <c r="I231" s="469"/>
      <c r="J231" s="469"/>
      <c r="K231" s="469"/>
      <c r="L231" s="469"/>
      <c r="M231" s="469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>
      <c r="A232" s="23"/>
      <c r="B232" s="23"/>
      <c r="C232" s="23"/>
      <c r="D232" s="469"/>
      <c r="E232" s="469"/>
      <c r="F232" s="469"/>
      <c r="G232" s="469"/>
      <c r="H232" s="469"/>
      <c r="I232" s="469"/>
      <c r="J232" s="469"/>
      <c r="K232" s="469"/>
      <c r="L232" s="469"/>
      <c r="M232" s="469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3"/>
      <c r="D233" s="469"/>
      <c r="E233" s="469"/>
      <c r="F233" s="469"/>
      <c r="G233" s="469"/>
      <c r="H233" s="469"/>
      <c r="I233" s="469"/>
      <c r="J233" s="469"/>
      <c r="K233" s="469"/>
      <c r="L233" s="469"/>
      <c r="M233" s="469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>
      <c r="A234" s="23"/>
      <c r="B234" s="23"/>
      <c r="C234" s="23"/>
      <c r="D234" s="469"/>
      <c r="E234" s="469"/>
      <c r="F234" s="469"/>
      <c r="G234" s="469"/>
      <c r="H234" s="469"/>
      <c r="I234" s="469"/>
      <c r="J234" s="469"/>
      <c r="K234" s="469"/>
      <c r="L234" s="469"/>
      <c r="M234" s="469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>
      <c r="A235" s="23"/>
      <c r="B235" s="23"/>
      <c r="C235" s="23"/>
      <c r="D235" s="469"/>
      <c r="E235" s="469"/>
      <c r="F235" s="469"/>
      <c r="G235" s="469"/>
      <c r="H235" s="469"/>
      <c r="I235" s="469"/>
      <c r="J235" s="469"/>
      <c r="K235" s="469"/>
      <c r="L235" s="469"/>
      <c r="M235" s="469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>
      <c r="A236" s="23"/>
      <c r="B236" s="23"/>
      <c r="C236" s="23"/>
      <c r="D236" s="469"/>
      <c r="E236" s="469"/>
      <c r="F236" s="469"/>
      <c r="G236" s="469"/>
      <c r="H236" s="469"/>
      <c r="I236" s="469"/>
      <c r="J236" s="469"/>
      <c r="K236" s="469"/>
      <c r="L236" s="469"/>
      <c r="M236" s="469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3"/>
      <c r="D237" s="469"/>
      <c r="E237" s="469"/>
      <c r="F237" s="469"/>
      <c r="G237" s="469"/>
      <c r="H237" s="469"/>
      <c r="I237" s="469"/>
      <c r="J237" s="469"/>
      <c r="K237" s="469"/>
      <c r="L237" s="469"/>
      <c r="M237" s="469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3"/>
      <c r="D238" s="469"/>
      <c r="E238" s="469"/>
      <c r="F238" s="469"/>
      <c r="G238" s="469"/>
      <c r="H238" s="469"/>
      <c r="I238" s="469"/>
      <c r="J238" s="469"/>
      <c r="K238" s="469"/>
      <c r="L238" s="469"/>
      <c r="M238" s="469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>
      <c r="A239" s="23"/>
      <c r="B239" s="23"/>
      <c r="C239" s="23"/>
      <c r="D239" s="469"/>
      <c r="E239" s="469"/>
      <c r="F239" s="469"/>
      <c r="G239" s="469"/>
      <c r="H239" s="469"/>
      <c r="I239" s="469"/>
      <c r="J239" s="469"/>
      <c r="K239" s="469"/>
      <c r="L239" s="469"/>
      <c r="M239" s="469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>
      <c r="A240" s="23"/>
      <c r="B240" s="23"/>
      <c r="C240" s="23"/>
      <c r="D240" s="469"/>
      <c r="E240" s="469"/>
      <c r="F240" s="469"/>
      <c r="G240" s="469"/>
      <c r="H240" s="469"/>
      <c r="I240" s="469"/>
      <c r="J240" s="469"/>
      <c r="K240" s="469"/>
      <c r="L240" s="469"/>
      <c r="M240" s="469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>
      <c r="A241" s="23"/>
      <c r="B241" s="23"/>
      <c r="C241" s="23"/>
      <c r="D241" s="469"/>
      <c r="E241" s="469"/>
      <c r="F241" s="469"/>
      <c r="G241" s="469"/>
      <c r="H241" s="469"/>
      <c r="I241" s="469"/>
      <c r="J241" s="469"/>
      <c r="K241" s="469"/>
      <c r="L241" s="469"/>
      <c r="M241" s="469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>
      <c r="A242" s="23"/>
      <c r="B242" s="23"/>
      <c r="C242" s="23"/>
      <c r="D242" s="469"/>
      <c r="E242" s="469"/>
      <c r="F242" s="469"/>
      <c r="G242" s="469"/>
      <c r="H242" s="469"/>
      <c r="I242" s="469"/>
      <c r="J242" s="469"/>
      <c r="K242" s="469"/>
      <c r="L242" s="469"/>
      <c r="M242" s="469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>
      <c r="A243" s="23"/>
      <c r="B243" s="23"/>
      <c r="C243" s="23"/>
      <c r="D243" s="469"/>
      <c r="E243" s="469"/>
      <c r="F243" s="469"/>
      <c r="G243" s="469"/>
      <c r="H243" s="469"/>
      <c r="I243" s="469"/>
      <c r="J243" s="469"/>
      <c r="K243" s="469"/>
      <c r="L243" s="469"/>
      <c r="M243" s="469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>
      <c r="A244" s="23"/>
      <c r="B244" s="23"/>
      <c r="C244" s="23"/>
      <c r="D244" s="469"/>
      <c r="E244" s="469"/>
      <c r="F244" s="469"/>
      <c r="G244" s="469"/>
      <c r="H244" s="469"/>
      <c r="I244" s="469"/>
      <c r="J244" s="469"/>
      <c r="K244" s="469"/>
      <c r="L244" s="469"/>
      <c r="M244" s="469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>
      <c r="A245" s="23"/>
      <c r="B245" s="23"/>
      <c r="C245" s="23"/>
      <c r="D245" s="469"/>
      <c r="E245" s="469"/>
      <c r="F245" s="469"/>
      <c r="G245" s="469"/>
      <c r="H245" s="469"/>
      <c r="I245" s="469"/>
      <c r="J245" s="469"/>
      <c r="K245" s="469"/>
      <c r="L245" s="469"/>
      <c r="M245" s="469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>
      <c r="A246" s="23"/>
      <c r="B246" s="23"/>
      <c r="C246" s="23"/>
      <c r="D246" s="469"/>
      <c r="E246" s="469"/>
      <c r="F246" s="469"/>
      <c r="G246" s="469"/>
      <c r="H246" s="469"/>
      <c r="I246" s="469"/>
      <c r="J246" s="469"/>
      <c r="K246" s="469"/>
      <c r="L246" s="469"/>
      <c r="M246" s="469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>
      <c r="A247" s="23"/>
      <c r="B247" s="23"/>
      <c r="C247" s="23"/>
      <c r="D247" s="469"/>
      <c r="E247" s="469"/>
      <c r="F247" s="469"/>
      <c r="G247" s="469"/>
      <c r="H247" s="469"/>
      <c r="I247" s="469"/>
      <c r="J247" s="469"/>
      <c r="K247" s="469"/>
      <c r="L247" s="469"/>
      <c r="M247" s="469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>
      <c r="A248" s="23"/>
      <c r="B248" s="23"/>
      <c r="C248" s="23"/>
      <c r="D248" s="469"/>
      <c r="E248" s="469"/>
      <c r="F248" s="469"/>
      <c r="G248" s="469"/>
      <c r="H248" s="469"/>
      <c r="I248" s="469"/>
      <c r="J248" s="469"/>
      <c r="K248" s="469"/>
      <c r="L248" s="469"/>
      <c r="M248" s="469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>
      <c r="A249" s="23"/>
      <c r="B249" s="23"/>
      <c r="C249" s="23"/>
      <c r="D249" s="469"/>
      <c r="E249" s="469"/>
      <c r="F249" s="469"/>
      <c r="G249" s="469"/>
      <c r="H249" s="469"/>
      <c r="I249" s="469"/>
      <c r="J249" s="469"/>
      <c r="K249" s="469"/>
      <c r="L249" s="469"/>
      <c r="M249" s="469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>
      <c r="A250" s="23"/>
      <c r="B250" s="23"/>
      <c r="C250" s="23"/>
      <c r="D250" s="469"/>
      <c r="E250" s="469"/>
      <c r="F250" s="469"/>
      <c r="G250" s="469"/>
      <c r="H250" s="469"/>
      <c r="I250" s="469"/>
      <c r="J250" s="469"/>
      <c r="K250" s="469"/>
      <c r="L250" s="469"/>
      <c r="M250" s="469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>
      <c r="A251" s="23"/>
      <c r="B251" s="23"/>
      <c r="C251" s="23"/>
      <c r="D251" s="469"/>
      <c r="E251" s="469"/>
      <c r="F251" s="469"/>
      <c r="G251" s="469"/>
      <c r="H251" s="469"/>
      <c r="I251" s="469"/>
      <c r="J251" s="469"/>
      <c r="K251" s="469"/>
      <c r="L251" s="469"/>
      <c r="M251" s="469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>
      <c r="A252" s="23"/>
      <c r="B252" s="23"/>
      <c r="C252" s="23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>
      <c r="A253" s="23"/>
      <c r="B253" s="23"/>
      <c r="C253" s="23"/>
      <c r="D253" s="469"/>
      <c r="E253" s="469"/>
      <c r="F253" s="469"/>
      <c r="G253" s="469"/>
      <c r="H253" s="469"/>
      <c r="I253" s="469"/>
      <c r="J253" s="469"/>
      <c r="K253" s="469"/>
      <c r="L253" s="469"/>
      <c r="M253" s="469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>
      <c r="A254" s="23"/>
      <c r="B254" s="23"/>
      <c r="C254" s="23"/>
      <c r="D254" s="469"/>
      <c r="E254" s="469"/>
      <c r="F254" s="469"/>
      <c r="G254" s="469"/>
      <c r="H254" s="469"/>
      <c r="I254" s="469"/>
      <c r="J254" s="469"/>
      <c r="K254" s="469"/>
      <c r="L254" s="469"/>
      <c r="M254" s="469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>
      <c r="A255" s="23"/>
      <c r="B255" s="23"/>
      <c r="C255" s="23"/>
      <c r="D255" s="469"/>
      <c r="E255" s="469"/>
      <c r="F255" s="469"/>
      <c r="G255" s="469"/>
      <c r="H255" s="469"/>
      <c r="I255" s="469"/>
      <c r="J255" s="469"/>
      <c r="K255" s="469"/>
      <c r="L255" s="469"/>
      <c r="M255" s="469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>
      <c r="A256" s="23"/>
      <c r="B256" s="23"/>
      <c r="C256" s="23"/>
      <c r="D256" s="469"/>
      <c r="E256" s="469"/>
      <c r="F256" s="469"/>
      <c r="G256" s="469"/>
      <c r="H256" s="469"/>
      <c r="I256" s="469"/>
      <c r="J256" s="469"/>
      <c r="K256" s="469"/>
      <c r="L256" s="469"/>
      <c r="M256" s="469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>
      <c r="A257" s="23"/>
      <c r="B257" s="23"/>
      <c r="C257" s="23"/>
      <c r="D257" s="469"/>
      <c r="E257" s="469"/>
      <c r="F257" s="469"/>
      <c r="G257" s="469"/>
      <c r="H257" s="469"/>
      <c r="I257" s="469"/>
      <c r="J257" s="469"/>
      <c r="K257" s="469"/>
      <c r="L257" s="469"/>
      <c r="M257" s="469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>
      <c r="A258" s="23"/>
      <c r="B258" s="23"/>
      <c r="C258" s="23"/>
      <c r="D258" s="469"/>
      <c r="E258" s="469"/>
      <c r="F258" s="469"/>
      <c r="G258" s="469"/>
      <c r="H258" s="469"/>
      <c r="I258" s="469"/>
      <c r="J258" s="469"/>
      <c r="K258" s="469"/>
      <c r="L258" s="469"/>
      <c r="M258" s="469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>
      <c r="A259" s="23"/>
      <c r="B259" s="23"/>
      <c r="C259" s="23"/>
      <c r="D259" s="469"/>
      <c r="E259" s="469"/>
      <c r="F259" s="469"/>
      <c r="G259" s="469"/>
      <c r="H259" s="469"/>
      <c r="I259" s="469"/>
      <c r="J259" s="469"/>
      <c r="K259" s="469"/>
      <c r="L259" s="469"/>
      <c r="M259" s="469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>
      <c r="A260" s="23"/>
      <c r="B260" s="23"/>
      <c r="C260" s="23"/>
      <c r="D260" s="469"/>
      <c r="E260" s="469"/>
      <c r="F260" s="469"/>
      <c r="G260" s="469"/>
      <c r="H260" s="469"/>
      <c r="I260" s="469"/>
      <c r="J260" s="469"/>
      <c r="K260" s="469"/>
      <c r="L260" s="469"/>
      <c r="M260" s="469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>
      <c r="A261" s="23"/>
      <c r="B261" s="23"/>
      <c r="C261" s="23"/>
      <c r="D261" s="469"/>
      <c r="E261" s="469"/>
      <c r="F261" s="469"/>
      <c r="G261" s="469"/>
      <c r="H261" s="469"/>
      <c r="I261" s="469"/>
      <c r="J261" s="469"/>
      <c r="K261" s="469"/>
      <c r="L261" s="469"/>
      <c r="M261" s="469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>
      <c r="A262" s="23"/>
      <c r="B262" s="23"/>
      <c r="C262" s="23"/>
      <c r="D262" s="469"/>
      <c r="E262" s="469"/>
      <c r="F262" s="469"/>
      <c r="G262" s="469"/>
      <c r="H262" s="469"/>
      <c r="I262" s="469"/>
      <c r="J262" s="469"/>
      <c r="K262" s="469"/>
      <c r="L262" s="469"/>
      <c r="M262" s="469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>
      <c r="A263" s="23"/>
      <c r="B263" s="23"/>
      <c r="C263" s="23"/>
      <c r="D263" s="469"/>
      <c r="E263" s="469"/>
      <c r="F263" s="469"/>
      <c r="G263" s="469"/>
      <c r="H263" s="469"/>
      <c r="I263" s="469"/>
      <c r="J263" s="469"/>
      <c r="K263" s="469"/>
      <c r="L263" s="469"/>
      <c r="M263" s="469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>
      <c r="A264" s="23"/>
      <c r="B264" s="23"/>
      <c r="C264" s="23"/>
      <c r="D264" s="469"/>
      <c r="E264" s="469"/>
      <c r="F264" s="469"/>
      <c r="G264" s="469"/>
      <c r="H264" s="469"/>
      <c r="I264" s="469"/>
      <c r="J264" s="469"/>
      <c r="K264" s="469"/>
      <c r="L264" s="469"/>
      <c r="M264" s="469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>
      <c r="A265" s="23"/>
      <c r="B265" s="23"/>
      <c r="C265" s="23"/>
      <c r="D265" s="469"/>
      <c r="E265" s="469"/>
      <c r="F265" s="469"/>
      <c r="G265" s="469"/>
      <c r="H265" s="469"/>
      <c r="I265" s="469"/>
      <c r="J265" s="469"/>
      <c r="K265" s="469"/>
      <c r="L265" s="469"/>
      <c r="M265" s="469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>
      <c r="A266" s="23"/>
      <c r="B266" s="23"/>
      <c r="C266" s="23"/>
      <c r="D266" s="469"/>
      <c r="E266" s="469"/>
      <c r="F266" s="469"/>
      <c r="G266" s="469"/>
      <c r="H266" s="469"/>
      <c r="I266" s="469"/>
      <c r="J266" s="469"/>
      <c r="K266" s="469"/>
      <c r="L266" s="469"/>
      <c r="M266" s="469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>
      <c r="A267" s="23"/>
      <c r="B267" s="23"/>
      <c r="C267" s="23"/>
      <c r="D267" s="469"/>
      <c r="E267" s="469"/>
      <c r="F267" s="469"/>
      <c r="G267" s="469"/>
      <c r="H267" s="469"/>
      <c r="I267" s="469"/>
      <c r="J267" s="469"/>
      <c r="K267" s="469"/>
      <c r="L267" s="469"/>
      <c r="M267" s="469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>
      <c r="A268" s="23"/>
      <c r="B268" s="23"/>
      <c r="C268" s="23"/>
      <c r="D268" s="469"/>
      <c r="E268" s="469"/>
      <c r="F268" s="469"/>
      <c r="G268" s="469"/>
      <c r="H268" s="469"/>
      <c r="I268" s="469"/>
      <c r="J268" s="469"/>
      <c r="K268" s="469"/>
      <c r="L268" s="469"/>
      <c r="M268" s="469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>
      <c r="A269" s="23"/>
      <c r="B269" s="23"/>
      <c r="C269" s="23"/>
      <c r="D269" s="469"/>
      <c r="E269" s="469"/>
      <c r="F269" s="469"/>
      <c r="G269" s="469"/>
      <c r="H269" s="469"/>
      <c r="I269" s="469"/>
      <c r="J269" s="469"/>
      <c r="K269" s="469"/>
      <c r="L269" s="469"/>
      <c r="M269" s="469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>
      <c r="A270" s="23"/>
      <c r="B270" s="23"/>
      <c r="C270" s="23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>
      <c r="A271" s="23"/>
      <c r="B271" s="23"/>
      <c r="C271" s="23"/>
      <c r="D271" s="469"/>
      <c r="E271" s="469"/>
      <c r="F271" s="469"/>
      <c r="G271" s="469"/>
      <c r="H271" s="469"/>
      <c r="I271" s="469"/>
      <c r="J271" s="469"/>
      <c r="K271" s="469"/>
      <c r="L271" s="469"/>
      <c r="M271" s="469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>
      <c r="A272" s="23"/>
      <c r="B272" s="23"/>
      <c r="C272" s="23"/>
      <c r="D272" s="469"/>
      <c r="E272" s="469"/>
      <c r="F272" s="469"/>
      <c r="G272" s="469"/>
      <c r="H272" s="469"/>
      <c r="I272" s="469"/>
      <c r="J272" s="469"/>
      <c r="K272" s="469"/>
      <c r="L272" s="469"/>
      <c r="M272" s="469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>
      <c r="A273" s="23"/>
      <c r="B273" s="23"/>
      <c r="C273" s="23"/>
      <c r="D273" s="469"/>
      <c r="E273" s="469"/>
      <c r="F273" s="469"/>
      <c r="G273" s="469"/>
      <c r="H273" s="469"/>
      <c r="I273" s="469"/>
      <c r="J273" s="469"/>
      <c r="K273" s="469"/>
      <c r="L273" s="469"/>
      <c r="M273" s="469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>
      <c r="A274" s="23"/>
      <c r="B274" s="23"/>
      <c r="C274" s="23"/>
      <c r="D274" s="469"/>
      <c r="E274" s="469"/>
      <c r="F274" s="469"/>
      <c r="G274" s="469"/>
      <c r="H274" s="469"/>
      <c r="I274" s="469"/>
      <c r="J274" s="469"/>
      <c r="K274" s="469"/>
      <c r="L274" s="469"/>
      <c r="M274" s="469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>
      <c r="A275" s="23"/>
      <c r="B275" s="23"/>
      <c r="C275" s="23"/>
      <c r="D275" s="469"/>
      <c r="E275" s="469"/>
      <c r="F275" s="469"/>
      <c r="G275" s="469"/>
      <c r="H275" s="469"/>
      <c r="I275" s="469"/>
      <c r="J275" s="469"/>
      <c r="K275" s="469"/>
      <c r="L275" s="469"/>
      <c r="M275" s="469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>
      <c r="A276" s="23"/>
      <c r="B276" s="23"/>
      <c r="C276" s="23"/>
      <c r="D276" s="469"/>
      <c r="E276" s="469"/>
      <c r="F276" s="469"/>
      <c r="G276" s="469"/>
      <c r="H276" s="469"/>
      <c r="I276" s="469"/>
      <c r="J276" s="469"/>
      <c r="K276" s="469"/>
      <c r="L276" s="469"/>
      <c r="M276" s="469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>
      <c r="A277" s="23"/>
      <c r="B277" s="23"/>
      <c r="C277" s="23"/>
      <c r="D277" s="469"/>
      <c r="E277" s="469"/>
      <c r="F277" s="469"/>
      <c r="G277" s="469"/>
      <c r="H277" s="469"/>
      <c r="I277" s="469"/>
      <c r="J277" s="469"/>
      <c r="K277" s="469"/>
      <c r="L277" s="469"/>
      <c r="M277" s="469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>
      <c r="A278" s="23"/>
      <c r="B278" s="23"/>
      <c r="C278" s="23"/>
      <c r="D278" s="469"/>
      <c r="E278" s="469"/>
      <c r="F278" s="469"/>
      <c r="G278" s="469"/>
      <c r="H278" s="469"/>
      <c r="I278" s="469"/>
      <c r="J278" s="469"/>
      <c r="K278" s="469"/>
      <c r="L278" s="469"/>
      <c r="M278" s="469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>
      <c r="A279" s="23"/>
      <c r="B279" s="23"/>
      <c r="C279" s="23"/>
      <c r="D279" s="469"/>
      <c r="E279" s="469"/>
      <c r="F279" s="469"/>
      <c r="G279" s="469"/>
      <c r="H279" s="469"/>
      <c r="I279" s="469"/>
      <c r="J279" s="469"/>
      <c r="K279" s="469"/>
      <c r="L279" s="469"/>
      <c r="M279" s="469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>
      <c r="A280" s="23"/>
      <c r="B280" s="23"/>
      <c r="C280" s="23"/>
      <c r="D280" s="469"/>
      <c r="E280" s="469"/>
      <c r="F280" s="469"/>
      <c r="G280" s="469"/>
      <c r="H280" s="469"/>
      <c r="I280" s="469"/>
      <c r="J280" s="469"/>
      <c r="K280" s="469"/>
      <c r="L280" s="469"/>
      <c r="M280" s="469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>
      <c r="A281" s="23"/>
      <c r="B281" s="23"/>
      <c r="C281" s="23"/>
      <c r="D281" s="469"/>
      <c r="E281" s="469"/>
      <c r="F281" s="469"/>
      <c r="G281" s="469"/>
      <c r="H281" s="469"/>
      <c r="I281" s="469"/>
      <c r="J281" s="469"/>
      <c r="K281" s="469"/>
      <c r="L281" s="469"/>
      <c r="M281" s="469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>
      <c r="A282" s="23"/>
      <c r="B282" s="23"/>
      <c r="C282" s="23"/>
      <c r="D282" s="469"/>
      <c r="E282" s="469"/>
      <c r="F282" s="469"/>
      <c r="G282" s="469"/>
      <c r="H282" s="469"/>
      <c r="I282" s="469"/>
      <c r="J282" s="469"/>
      <c r="K282" s="469"/>
      <c r="L282" s="469"/>
      <c r="M282" s="469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>
      <c r="A283" s="23"/>
      <c r="B283" s="23"/>
      <c r="C283" s="23"/>
      <c r="D283" s="469"/>
      <c r="E283" s="469"/>
      <c r="F283" s="469"/>
      <c r="G283" s="469"/>
      <c r="H283" s="469"/>
      <c r="I283" s="469"/>
      <c r="J283" s="469"/>
      <c r="K283" s="469"/>
      <c r="L283" s="469"/>
      <c r="M283" s="469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>
      <c r="A284" s="23"/>
      <c r="B284" s="23"/>
      <c r="C284" s="23"/>
      <c r="D284" s="469"/>
      <c r="E284" s="469"/>
      <c r="F284" s="469"/>
      <c r="G284" s="469"/>
      <c r="H284" s="469"/>
      <c r="I284" s="469"/>
      <c r="J284" s="469"/>
      <c r="K284" s="469"/>
      <c r="L284" s="469"/>
      <c r="M284" s="469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>
      <c r="A285" s="23"/>
      <c r="B285" s="23"/>
      <c r="C285" s="23"/>
      <c r="D285" s="469"/>
      <c r="E285" s="469"/>
      <c r="F285" s="469"/>
      <c r="G285" s="469"/>
      <c r="H285" s="469"/>
      <c r="I285" s="469"/>
      <c r="J285" s="469"/>
      <c r="K285" s="469"/>
      <c r="L285" s="469"/>
      <c r="M285" s="469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>
      <c r="A286" s="23"/>
      <c r="B286" s="23"/>
      <c r="C286" s="23"/>
      <c r="D286" s="469"/>
      <c r="E286" s="469"/>
      <c r="F286" s="469"/>
      <c r="G286" s="469"/>
      <c r="H286" s="469"/>
      <c r="I286" s="469"/>
      <c r="J286" s="469"/>
      <c r="K286" s="469"/>
      <c r="L286" s="469"/>
      <c r="M286" s="469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>
      <c r="A287" s="23"/>
      <c r="B287" s="23"/>
      <c r="C287" s="23"/>
      <c r="D287" s="469"/>
      <c r="E287" s="469"/>
      <c r="F287" s="469"/>
      <c r="G287" s="469"/>
      <c r="H287" s="469"/>
      <c r="I287" s="469"/>
      <c r="J287" s="469"/>
      <c r="K287" s="469"/>
      <c r="L287" s="469"/>
      <c r="M287" s="469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>
      <c r="A288" s="23"/>
      <c r="B288" s="23"/>
      <c r="C288" s="23"/>
      <c r="D288" s="469"/>
      <c r="E288" s="469"/>
      <c r="F288" s="469"/>
      <c r="G288" s="469"/>
      <c r="H288" s="469"/>
      <c r="I288" s="469"/>
      <c r="J288" s="469"/>
      <c r="K288" s="469"/>
      <c r="L288" s="469"/>
      <c r="M288" s="469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>
      <c r="A289" s="23"/>
      <c r="B289" s="23"/>
      <c r="C289" s="23"/>
      <c r="D289" s="469"/>
      <c r="E289" s="469"/>
      <c r="F289" s="469"/>
      <c r="G289" s="469"/>
      <c r="H289" s="469"/>
      <c r="I289" s="469"/>
      <c r="J289" s="469"/>
      <c r="K289" s="469"/>
      <c r="L289" s="469"/>
      <c r="M289" s="469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>
      <c r="A290" s="23"/>
      <c r="B290" s="23"/>
      <c r="C290" s="23"/>
      <c r="D290" s="469"/>
      <c r="E290" s="469"/>
      <c r="F290" s="469"/>
      <c r="G290" s="469"/>
      <c r="H290" s="469"/>
      <c r="I290" s="469"/>
      <c r="J290" s="469"/>
      <c r="K290" s="469"/>
      <c r="L290" s="469"/>
      <c r="M290" s="469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>
      <c r="A291" s="23"/>
      <c r="B291" s="23"/>
      <c r="C291" s="23"/>
      <c r="D291" s="469"/>
      <c r="E291" s="469"/>
      <c r="F291" s="469"/>
      <c r="G291" s="469"/>
      <c r="H291" s="469"/>
      <c r="I291" s="469"/>
      <c r="J291" s="469"/>
      <c r="K291" s="469"/>
      <c r="L291" s="469"/>
      <c r="M291" s="469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>
      <c r="A292" s="23"/>
      <c r="B292" s="23"/>
      <c r="C292" s="23"/>
      <c r="D292" s="469"/>
      <c r="E292" s="469"/>
      <c r="F292" s="469"/>
      <c r="G292" s="469"/>
      <c r="H292" s="469"/>
      <c r="I292" s="469"/>
      <c r="J292" s="469"/>
      <c r="K292" s="469"/>
      <c r="L292" s="469"/>
      <c r="M292" s="469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>
      <c r="A293" s="23"/>
      <c r="B293" s="23"/>
      <c r="C293" s="23"/>
      <c r="D293" s="469"/>
      <c r="E293" s="469"/>
      <c r="F293" s="469"/>
      <c r="G293" s="469"/>
      <c r="H293" s="469"/>
      <c r="I293" s="469"/>
      <c r="J293" s="469"/>
      <c r="K293" s="469"/>
      <c r="L293" s="469"/>
      <c r="M293" s="469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>
      <c r="A294" s="23"/>
      <c r="B294" s="23"/>
      <c r="C294" s="23"/>
      <c r="D294" s="469"/>
      <c r="E294" s="469"/>
      <c r="F294" s="469"/>
      <c r="G294" s="469"/>
      <c r="H294" s="469"/>
      <c r="I294" s="469"/>
      <c r="J294" s="469"/>
      <c r="K294" s="469"/>
      <c r="L294" s="469"/>
      <c r="M294" s="469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>
      <c r="A295" s="23"/>
      <c r="B295" s="23"/>
      <c r="C295" s="23"/>
      <c r="D295" s="469"/>
      <c r="E295" s="469"/>
      <c r="F295" s="469"/>
      <c r="G295" s="469"/>
      <c r="H295" s="469"/>
      <c r="I295" s="469"/>
      <c r="J295" s="469"/>
      <c r="K295" s="469"/>
      <c r="L295" s="469"/>
      <c r="M295" s="469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>
      <c r="A296" s="23"/>
      <c r="B296" s="23"/>
      <c r="C296" s="23"/>
      <c r="D296" s="469"/>
      <c r="E296" s="469"/>
      <c r="F296" s="469"/>
      <c r="G296" s="469"/>
      <c r="H296" s="469"/>
      <c r="I296" s="469"/>
      <c r="J296" s="469"/>
      <c r="K296" s="469"/>
      <c r="L296" s="469"/>
      <c r="M296" s="469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>
      <c r="A297" s="23"/>
      <c r="B297" s="23"/>
      <c r="C297" s="23"/>
      <c r="D297" s="469"/>
      <c r="E297" s="469"/>
      <c r="F297" s="469"/>
      <c r="G297" s="469"/>
      <c r="H297" s="469"/>
      <c r="I297" s="469"/>
      <c r="J297" s="469"/>
      <c r="K297" s="469"/>
      <c r="L297" s="469"/>
      <c r="M297" s="469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>
      <c r="A298" s="23"/>
      <c r="B298" s="23"/>
      <c r="C298" s="23"/>
      <c r="D298" s="469"/>
      <c r="E298" s="469"/>
      <c r="F298" s="469"/>
      <c r="G298" s="469"/>
      <c r="H298" s="469"/>
      <c r="I298" s="469"/>
      <c r="J298" s="469"/>
      <c r="K298" s="469"/>
      <c r="L298" s="469"/>
      <c r="M298" s="469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>
      <c r="A299" s="23"/>
      <c r="B299" s="23"/>
      <c r="C299" s="23"/>
      <c r="D299" s="469"/>
      <c r="E299" s="469"/>
      <c r="F299" s="469"/>
      <c r="G299" s="469"/>
      <c r="H299" s="469"/>
      <c r="I299" s="469"/>
      <c r="J299" s="469"/>
      <c r="K299" s="469"/>
      <c r="L299" s="469"/>
      <c r="M299" s="469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>
      <c r="A300" s="23"/>
      <c r="B300" s="23"/>
      <c r="C300" s="23"/>
      <c r="D300" s="469"/>
      <c r="E300" s="469"/>
      <c r="F300" s="469"/>
      <c r="G300" s="469"/>
      <c r="H300" s="469"/>
      <c r="I300" s="469"/>
      <c r="J300" s="469"/>
      <c r="K300" s="469"/>
      <c r="L300" s="469"/>
      <c r="M300" s="469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>
      <c r="A301" s="23"/>
      <c r="B301" s="23"/>
      <c r="C301" s="23"/>
      <c r="D301" s="469"/>
      <c r="E301" s="469"/>
      <c r="F301" s="469"/>
      <c r="G301" s="469"/>
      <c r="H301" s="469"/>
      <c r="I301" s="469"/>
      <c r="J301" s="469"/>
      <c r="K301" s="469"/>
      <c r="L301" s="469"/>
      <c r="M301" s="469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>
      <c r="A302" s="23"/>
      <c r="B302" s="23"/>
      <c r="C302" s="23"/>
      <c r="D302" s="469"/>
      <c r="E302" s="469"/>
      <c r="F302" s="469"/>
      <c r="G302" s="469"/>
      <c r="H302" s="469"/>
      <c r="I302" s="469"/>
      <c r="J302" s="469"/>
      <c r="K302" s="469"/>
      <c r="L302" s="469"/>
      <c r="M302" s="469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>
      <c r="A303" s="23"/>
      <c r="B303" s="23"/>
      <c r="C303" s="23"/>
      <c r="D303" s="469"/>
      <c r="E303" s="469"/>
      <c r="F303" s="469"/>
      <c r="G303" s="469"/>
      <c r="H303" s="469"/>
      <c r="I303" s="469"/>
      <c r="J303" s="469"/>
      <c r="K303" s="469"/>
      <c r="L303" s="469"/>
      <c r="M303" s="469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>
      <c r="A304" s="23"/>
      <c r="B304" s="23"/>
      <c r="C304" s="23"/>
      <c r="D304" s="469"/>
      <c r="E304" s="469"/>
      <c r="F304" s="469"/>
      <c r="G304" s="469"/>
      <c r="H304" s="469"/>
      <c r="I304" s="469"/>
      <c r="J304" s="469"/>
      <c r="K304" s="469"/>
      <c r="L304" s="469"/>
      <c r="M304" s="469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>
      <c r="A305" s="23"/>
      <c r="B305" s="23"/>
      <c r="C305" s="23"/>
      <c r="D305" s="469"/>
      <c r="E305" s="469"/>
      <c r="F305" s="469"/>
      <c r="G305" s="469"/>
      <c r="H305" s="469"/>
      <c r="I305" s="469"/>
      <c r="J305" s="469"/>
      <c r="K305" s="469"/>
      <c r="L305" s="469"/>
      <c r="M305" s="469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>
      <c r="A306" s="23"/>
      <c r="B306" s="23"/>
      <c r="C306" s="23"/>
      <c r="D306" s="469"/>
      <c r="E306" s="469"/>
      <c r="F306" s="469"/>
      <c r="G306" s="469"/>
      <c r="H306" s="469"/>
      <c r="I306" s="469"/>
      <c r="J306" s="469"/>
      <c r="K306" s="469"/>
      <c r="L306" s="469"/>
      <c r="M306" s="469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>
      <c r="A307" s="23"/>
      <c r="B307" s="23"/>
      <c r="C307" s="23"/>
      <c r="D307" s="469"/>
      <c r="E307" s="469"/>
      <c r="F307" s="469"/>
      <c r="G307" s="469"/>
      <c r="H307" s="469"/>
      <c r="I307" s="469"/>
      <c r="J307" s="469"/>
      <c r="K307" s="469"/>
      <c r="L307" s="469"/>
      <c r="M307" s="469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>
      <c r="A308" s="23"/>
      <c r="B308" s="23"/>
      <c r="C308" s="23"/>
      <c r="D308" s="469"/>
      <c r="E308" s="469"/>
      <c r="F308" s="469"/>
      <c r="G308" s="469"/>
      <c r="H308" s="469"/>
      <c r="I308" s="469"/>
      <c r="J308" s="469"/>
      <c r="K308" s="469"/>
      <c r="L308" s="469"/>
      <c r="M308" s="469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>
      <c r="A309" s="23"/>
      <c r="B309" s="23"/>
      <c r="C309" s="23"/>
      <c r="D309" s="469"/>
      <c r="E309" s="469"/>
      <c r="F309" s="469"/>
      <c r="G309" s="469"/>
      <c r="H309" s="469"/>
      <c r="I309" s="469"/>
      <c r="J309" s="469"/>
      <c r="K309" s="469"/>
      <c r="L309" s="469"/>
      <c r="M309" s="469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>
      <c r="A310" s="23"/>
      <c r="B310" s="23"/>
      <c r="C310" s="23"/>
      <c r="D310" s="469"/>
      <c r="E310" s="469"/>
      <c r="F310" s="469"/>
      <c r="G310" s="469"/>
      <c r="H310" s="469"/>
      <c r="I310" s="469"/>
      <c r="J310" s="469"/>
      <c r="K310" s="469"/>
      <c r="L310" s="469"/>
      <c r="M310" s="469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>
      <c r="A311" s="23"/>
      <c r="B311" s="23"/>
      <c r="C311" s="23"/>
      <c r="D311" s="469"/>
      <c r="E311" s="469"/>
      <c r="F311" s="469"/>
      <c r="G311" s="469"/>
      <c r="H311" s="469"/>
      <c r="I311" s="469"/>
      <c r="J311" s="469"/>
      <c r="K311" s="469"/>
      <c r="L311" s="469"/>
      <c r="M311" s="469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>
      <c r="A312" s="23"/>
      <c r="B312" s="23"/>
      <c r="C312" s="23"/>
      <c r="D312" s="469"/>
      <c r="E312" s="469"/>
      <c r="F312" s="469"/>
      <c r="G312" s="469"/>
      <c r="H312" s="469"/>
      <c r="I312" s="469"/>
      <c r="J312" s="469"/>
      <c r="K312" s="469"/>
      <c r="L312" s="469"/>
      <c r="M312" s="469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>
      <c r="A313" s="23"/>
      <c r="B313" s="23"/>
      <c r="C313" s="23"/>
      <c r="D313" s="469"/>
      <c r="E313" s="469"/>
      <c r="F313" s="469"/>
      <c r="G313" s="469"/>
      <c r="H313" s="469"/>
      <c r="I313" s="469"/>
      <c r="J313" s="469"/>
      <c r="K313" s="469"/>
      <c r="L313" s="469"/>
      <c r="M313" s="469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>
      <c r="A314" s="23"/>
      <c r="B314" s="23"/>
      <c r="C314" s="23"/>
      <c r="D314" s="469"/>
      <c r="E314" s="469"/>
      <c r="F314" s="469"/>
      <c r="G314" s="469"/>
      <c r="H314" s="469"/>
      <c r="I314" s="469"/>
      <c r="J314" s="469"/>
      <c r="K314" s="469"/>
      <c r="L314" s="469"/>
      <c r="M314" s="469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>
      <c r="A315" s="23"/>
      <c r="B315" s="23"/>
      <c r="C315" s="23"/>
      <c r="D315" s="469"/>
      <c r="E315" s="469"/>
      <c r="F315" s="469"/>
      <c r="G315" s="469"/>
      <c r="H315" s="469"/>
      <c r="I315" s="469"/>
      <c r="J315" s="469"/>
      <c r="K315" s="469"/>
      <c r="L315" s="469"/>
      <c r="M315" s="469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>
      <c r="A316" s="23"/>
      <c r="B316" s="23"/>
      <c r="C316" s="23"/>
      <c r="D316" s="469"/>
      <c r="E316" s="469"/>
      <c r="F316" s="469"/>
      <c r="G316" s="469"/>
      <c r="H316" s="469"/>
      <c r="I316" s="469"/>
      <c r="J316" s="469"/>
      <c r="K316" s="469"/>
      <c r="L316" s="469"/>
      <c r="M316" s="469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>
      <c r="A317" s="23"/>
      <c r="B317" s="23"/>
      <c r="C317" s="23"/>
      <c r="D317" s="469"/>
      <c r="E317" s="469"/>
      <c r="F317" s="469"/>
      <c r="G317" s="469"/>
      <c r="H317" s="469"/>
      <c r="I317" s="469"/>
      <c r="J317" s="469"/>
      <c r="K317" s="469"/>
      <c r="L317" s="469"/>
      <c r="M317" s="469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>
      <c r="A318" s="23"/>
      <c r="B318" s="23"/>
      <c r="C318" s="23"/>
      <c r="D318" s="469"/>
      <c r="E318" s="469"/>
      <c r="F318" s="469"/>
      <c r="G318" s="469"/>
      <c r="H318" s="469"/>
      <c r="I318" s="469"/>
      <c r="J318" s="469"/>
      <c r="K318" s="469"/>
      <c r="L318" s="469"/>
      <c r="M318" s="469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>
      <c r="A319" s="23"/>
      <c r="B319" s="23"/>
      <c r="C319" s="23"/>
      <c r="D319" s="469"/>
      <c r="E319" s="469"/>
      <c r="F319" s="469"/>
      <c r="G319" s="469"/>
      <c r="H319" s="469"/>
      <c r="I319" s="469"/>
      <c r="J319" s="469"/>
      <c r="K319" s="469"/>
      <c r="L319" s="469"/>
      <c r="M319" s="469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>
      <c r="A320" s="23"/>
      <c r="B320" s="23"/>
      <c r="C320" s="23"/>
      <c r="D320" s="469"/>
      <c r="E320" s="469"/>
      <c r="F320" s="469"/>
      <c r="G320" s="469"/>
      <c r="H320" s="469"/>
      <c r="I320" s="469"/>
      <c r="J320" s="469"/>
      <c r="K320" s="469"/>
      <c r="L320" s="469"/>
      <c r="M320" s="469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>
      <c r="A321" s="23"/>
      <c r="B321" s="23"/>
      <c r="C321" s="23"/>
      <c r="D321" s="469"/>
      <c r="E321" s="469"/>
      <c r="F321" s="469"/>
      <c r="G321" s="469"/>
      <c r="H321" s="469"/>
      <c r="I321" s="469"/>
      <c r="J321" s="469"/>
      <c r="K321" s="469"/>
      <c r="L321" s="469"/>
      <c r="M321" s="469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>
      <c r="A322" s="23"/>
      <c r="B322" s="23"/>
      <c r="C322" s="23"/>
      <c r="D322" s="469"/>
      <c r="E322" s="469"/>
      <c r="F322" s="469"/>
      <c r="G322" s="469"/>
      <c r="H322" s="469"/>
      <c r="I322" s="469"/>
      <c r="J322" s="469"/>
      <c r="K322" s="469"/>
      <c r="L322" s="469"/>
      <c r="M322" s="469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>
      <c r="A323" s="23"/>
      <c r="B323" s="23"/>
      <c r="C323" s="23"/>
      <c r="D323" s="469"/>
      <c r="E323" s="469"/>
      <c r="F323" s="469"/>
      <c r="G323" s="469"/>
      <c r="H323" s="469"/>
      <c r="I323" s="469"/>
      <c r="J323" s="469"/>
      <c r="K323" s="469"/>
      <c r="L323" s="469"/>
      <c r="M323" s="469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>
      <c r="A324" s="23"/>
      <c r="B324" s="23"/>
      <c r="C324" s="23"/>
      <c r="D324" s="469"/>
      <c r="E324" s="469"/>
      <c r="F324" s="469"/>
      <c r="G324" s="469"/>
      <c r="H324" s="469"/>
      <c r="I324" s="469"/>
      <c r="J324" s="469"/>
      <c r="K324" s="469"/>
      <c r="L324" s="469"/>
      <c r="M324" s="469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>
      <c r="A325" s="23"/>
      <c r="B325" s="23"/>
      <c r="C325" s="23"/>
      <c r="D325" s="469"/>
      <c r="E325" s="469"/>
      <c r="F325" s="469"/>
      <c r="G325" s="469"/>
      <c r="H325" s="469"/>
      <c r="I325" s="469"/>
      <c r="J325" s="469"/>
      <c r="K325" s="469"/>
      <c r="L325" s="469"/>
      <c r="M325" s="469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>
      <c r="A326" s="23"/>
      <c r="B326" s="23"/>
      <c r="C326" s="23"/>
      <c r="D326" s="469"/>
      <c r="E326" s="469"/>
      <c r="F326" s="469"/>
      <c r="G326" s="469"/>
      <c r="H326" s="469"/>
      <c r="I326" s="469"/>
      <c r="J326" s="469"/>
      <c r="K326" s="469"/>
      <c r="L326" s="469"/>
      <c r="M326" s="469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>
      <c r="A327" s="23"/>
      <c r="B327" s="23"/>
      <c r="C327" s="23"/>
      <c r="D327" s="469"/>
      <c r="E327" s="469"/>
      <c r="F327" s="469"/>
      <c r="G327" s="469"/>
      <c r="H327" s="469"/>
      <c r="I327" s="469"/>
      <c r="J327" s="469"/>
      <c r="K327" s="469"/>
      <c r="L327" s="469"/>
      <c r="M327" s="469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>
      <c r="A328" s="23"/>
      <c r="B328" s="23"/>
      <c r="C328" s="23"/>
      <c r="D328" s="469"/>
      <c r="E328" s="469"/>
      <c r="F328" s="469"/>
      <c r="G328" s="469"/>
      <c r="H328" s="469"/>
      <c r="I328" s="469"/>
      <c r="J328" s="469"/>
      <c r="K328" s="469"/>
      <c r="L328" s="469"/>
      <c r="M328" s="469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>
      <c r="A329" s="23"/>
      <c r="B329" s="23"/>
      <c r="C329" s="23"/>
      <c r="D329" s="469"/>
      <c r="E329" s="469"/>
      <c r="F329" s="469"/>
      <c r="G329" s="469"/>
      <c r="H329" s="469"/>
      <c r="I329" s="469"/>
      <c r="J329" s="469"/>
      <c r="K329" s="469"/>
      <c r="L329" s="469"/>
      <c r="M329" s="469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>
      <c r="A330" s="23"/>
      <c r="B330" s="23"/>
      <c r="C330" s="23"/>
      <c r="D330" s="469"/>
      <c r="E330" s="469"/>
      <c r="F330" s="469"/>
      <c r="G330" s="469"/>
      <c r="H330" s="469"/>
      <c r="I330" s="469"/>
      <c r="J330" s="469"/>
      <c r="K330" s="469"/>
      <c r="L330" s="469"/>
      <c r="M330" s="469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>
      <c r="A331" s="23"/>
      <c r="B331" s="23"/>
      <c r="C331" s="23"/>
      <c r="D331" s="469"/>
      <c r="E331" s="469"/>
      <c r="F331" s="469"/>
      <c r="G331" s="469"/>
      <c r="H331" s="469"/>
      <c r="I331" s="469"/>
      <c r="J331" s="469"/>
      <c r="K331" s="469"/>
      <c r="L331" s="469"/>
      <c r="M331" s="469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>
      <c r="A332" s="23"/>
      <c r="B332" s="23"/>
      <c r="C332" s="23"/>
      <c r="D332" s="469"/>
      <c r="E332" s="469"/>
      <c r="F332" s="469"/>
      <c r="G332" s="469"/>
      <c r="H332" s="469"/>
      <c r="I332" s="469"/>
      <c r="J332" s="469"/>
      <c r="K332" s="469"/>
      <c r="L332" s="469"/>
      <c r="M332" s="469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>
      <c r="A333" s="23"/>
      <c r="B333" s="23"/>
      <c r="C333" s="23"/>
      <c r="D333" s="469"/>
      <c r="E333" s="469"/>
      <c r="F333" s="469"/>
      <c r="G333" s="469"/>
      <c r="H333" s="469"/>
      <c r="I333" s="469"/>
      <c r="J333" s="469"/>
      <c r="K333" s="469"/>
      <c r="L333" s="469"/>
      <c r="M333" s="469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>
      <c r="A334" s="23"/>
      <c r="B334" s="23"/>
      <c r="C334" s="23"/>
      <c r="D334" s="469"/>
      <c r="E334" s="469"/>
      <c r="F334" s="469"/>
      <c r="G334" s="469"/>
      <c r="H334" s="469"/>
      <c r="I334" s="469"/>
      <c r="J334" s="469"/>
      <c r="K334" s="469"/>
      <c r="L334" s="469"/>
      <c r="M334" s="469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>
      <c r="A335" s="23"/>
      <c r="B335" s="23"/>
      <c r="C335" s="23"/>
      <c r="D335" s="469"/>
      <c r="E335" s="469"/>
      <c r="F335" s="469"/>
      <c r="G335" s="469"/>
      <c r="H335" s="469"/>
      <c r="I335" s="469"/>
      <c r="J335" s="469"/>
      <c r="K335" s="469"/>
      <c r="L335" s="469"/>
      <c r="M335" s="469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>
      <c r="A336" s="23"/>
      <c r="B336" s="23"/>
      <c r="C336" s="23"/>
      <c r="D336" s="469"/>
      <c r="E336" s="469"/>
      <c r="F336" s="469"/>
      <c r="G336" s="469"/>
      <c r="H336" s="469"/>
      <c r="I336" s="469"/>
      <c r="J336" s="469"/>
      <c r="K336" s="469"/>
      <c r="L336" s="469"/>
      <c r="M336" s="469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>
      <c r="A337" s="23"/>
      <c r="B337" s="23"/>
      <c r="C337" s="23"/>
      <c r="D337" s="469"/>
      <c r="E337" s="469"/>
      <c r="F337" s="469"/>
      <c r="G337" s="469"/>
      <c r="H337" s="469"/>
      <c r="I337" s="469"/>
      <c r="J337" s="469"/>
      <c r="K337" s="469"/>
      <c r="L337" s="469"/>
      <c r="M337" s="469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>
      <c r="A338" s="23"/>
      <c r="B338" s="23"/>
      <c r="C338" s="23"/>
      <c r="D338" s="469"/>
      <c r="E338" s="469"/>
      <c r="F338" s="469"/>
      <c r="G338" s="469"/>
      <c r="H338" s="469"/>
      <c r="I338" s="469"/>
      <c r="J338" s="469"/>
      <c r="K338" s="469"/>
      <c r="L338" s="469"/>
      <c r="M338" s="469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>
      <c r="A339" s="23"/>
      <c r="B339" s="23"/>
      <c r="C339" s="23"/>
      <c r="D339" s="469"/>
      <c r="E339" s="469"/>
      <c r="F339" s="469"/>
      <c r="G339" s="469"/>
      <c r="H339" s="469"/>
      <c r="I339" s="469"/>
      <c r="J339" s="469"/>
      <c r="K339" s="469"/>
      <c r="L339" s="469"/>
      <c r="M339" s="469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>
      <c r="A340" s="23"/>
      <c r="B340" s="23"/>
      <c r="C340" s="23"/>
      <c r="D340" s="469"/>
      <c r="E340" s="469"/>
      <c r="F340" s="469"/>
      <c r="G340" s="469"/>
      <c r="H340" s="469"/>
      <c r="I340" s="469"/>
      <c r="J340" s="469"/>
      <c r="K340" s="469"/>
      <c r="L340" s="469"/>
      <c r="M340" s="469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>
      <c r="A341" s="23"/>
      <c r="B341" s="23"/>
      <c r="C341" s="23"/>
      <c r="D341" s="469"/>
      <c r="E341" s="469"/>
      <c r="F341" s="469"/>
      <c r="G341" s="469"/>
      <c r="H341" s="469"/>
      <c r="I341" s="469"/>
      <c r="J341" s="469"/>
      <c r="K341" s="469"/>
      <c r="L341" s="469"/>
      <c r="M341" s="469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>
      <c r="A342" s="23"/>
      <c r="B342" s="23"/>
      <c r="C342" s="23"/>
      <c r="D342" s="469"/>
      <c r="E342" s="469"/>
      <c r="F342" s="469"/>
      <c r="G342" s="469"/>
      <c r="H342" s="469"/>
      <c r="I342" s="469"/>
      <c r="J342" s="469"/>
      <c r="K342" s="469"/>
      <c r="L342" s="469"/>
      <c r="M342" s="469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>
      <c r="A343" s="23"/>
      <c r="B343" s="23"/>
      <c r="C343" s="23"/>
      <c r="D343" s="469"/>
      <c r="E343" s="469"/>
      <c r="F343" s="469"/>
      <c r="G343" s="469"/>
      <c r="H343" s="469"/>
      <c r="I343" s="469"/>
      <c r="J343" s="469"/>
      <c r="K343" s="469"/>
      <c r="L343" s="469"/>
      <c r="M343" s="469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>
      <c r="A344" s="23"/>
      <c r="B344" s="23"/>
      <c r="C344" s="23"/>
      <c r="D344" s="469"/>
      <c r="E344" s="469"/>
      <c r="F344" s="469"/>
      <c r="G344" s="469"/>
      <c r="H344" s="469"/>
      <c r="I344" s="469"/>
      <c r="J344" s="469"/>
      <c r="K344" s="469"/>
      <c r="L344" s="469"/>
      <c r="M344" s="469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>
      <c r="A345" s="23"/>
      <c r="B345" s="23"/>
      <c r="C345" s="23"/>
      <c r="D345" s="469"/>
      <c r="E345" s="469"/>
      <c r="F345" s="469"/>
      <c r="G345" s="469"/>
      <c r="H345" s="469"/>
      <c r="I345" s="469"/>
      <c r="J345" s="469"/>
      <c r="K345" s="469"/>
      <c r="L345" s="469"/>
      <c r="M345" s="469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>
      <c r="A346" s="23"/>
      <c r="B346" s="23"/>
      <c r="C346" s="23"/>
      <c r="D346" s="469"/>
      <c r="E346" s="469"/>
      <c r="F346" s="469"/>
      <c r="G346" s="469"/>
      <c r="H346" s="469"/>
      <c r="I346" s="469"/>
      <c r="J346" s="469"/>
      <c r="K346" s="469"/>
      <c r="L346" s="469"/>
      <c r="M346" s="469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>
      <c r="A347" s="23"/>
      <c r="B347" s="23"/>
      <c r="C347" s="23"/>
      <c r="D347" s="469"/>
      <c r="E347" s="469"/>
      <c r="F347" s="469"/>
      <c r="G347" s="469"/>
      <c r="H347" s="469"/>
      <c r="I347" s="469"/>
      <c r="J347" s="469"/>
      <c r="K347" s="469"/>
      <c r="L347" s="469"/>
      <c r="M347" s="469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>
      <c r="A348" s="23"/>
      <c r="B348" s="23"/>
      <c r="C348" s="23"/>
      <c r="D348" s="469"/>
      <c r="E348" s="469"/>
      <c r="F348" s="469"/>
      <c r="G348" s="469"/>
      <c r="H348" s="469"/>
      <c r="I348" s="469"/>
      <c r="J348" s="469"/>
      <c r="K348" s="469"/>
      <c r="L348" s="469"/>
      <c r="M348" s="469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>
      <c r="A349" s="23"/>
      <c r="B349" s="23"/>
      <c r="C349" s="23"/>
      <c r="D349" s="469"/>
      <c r="E349" s="469"/>
      <c r="F349" s="469"/>
      <c r="G349" s="469"/>
      <c r="H349" s="469"/>
      <c r="I349" s="469"/>
      <c r="J349" s="469"/>
      <c r="K349" s="469"/>
      <c r="L349" s="469"/>
      <c r="M349" s="469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>
      <c r="A350" s="23"/>
      <c r="B350" s="23"/>
      <c r="C350" s="23"/>
      <c r="D350" s="469"/>
      <c r="E350" s="469"/>
      <c r="F350" s="469"/>
      <c r="G350" s="469"/>
      <c r="H350" s="469"/>
      <c r="I350" s="469"/>
      <c r="J350" s="469"/>
      <c r="K350" s="469"/>
      <c r="L350" s="469"/>
      <c r="M350" s="469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>
      <c r="A351" s="23"/>
      <c r="B351" s="23"/>
      <c r="C351" s="23"/>
      <c r="D351" s="469"/>
      <c r="E351" s="469"/>
      <c r="F351" s="469"/>
      <c r="G351" s="469"/>
      <c r="H351" s="469"/>
      <c r="I351" s="469"/>
      <c r="J351" s="469"/>
      <c r="K351" s="469"/>
      <c r="L351" s="469"/>
      <c r="M351" s="469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>
      <c r="A352" s="23"/>
      <c r="B352" s="23"/>
      <c r="C352" s="23"/>
      <c r="D352" s="469"/>
      <c r="E352" s="469"/>
      <c r="F352" s="469"/>
      <c r="G352" s="469"/>
      <c r="H352" s="469"/>
      <c r="I352" s="469"/>
      <c r="J352" s="469"/>
      <c r="K352" s="469"/>
      <c r="L352" s="469"/>
      <c r="M352" s="469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>
      <c r="A353" s="23"/>
      <c r="B353" s="23"/>
      <c r="C353" s="23"/>
      <c r="D353" s="469"/>
      <c r="E353" s="469"/>
      <c r="F353" s="469"/>
      <c r="G353" s="469"/>
      <c r="H353" s="469"/>
      <c r="I353" s="469"/>
      <c r="J353" s="469"/>
      <c r="K353" s="469"/>
      <c r="L353" s="469"/>
      <c r="M353" s="469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>
      <c r="A354" s="23"/>
      <c r="B354" s="23"/>
      <c r="C354" s="23"/>
      <c r="D354" s="469"/>
      <c r="E354" s="469"/>
      <c r="F354" s="469"/>
      <c r="G354" s="469"/>
      <c r="H354" s="469"/>
      <c r="I354" s="469"/>
      <c r="J354" s="469"/>
      <c r="K354" s="469"/>
      <c r="L354" s="469"/>
      <c r="M354" s="469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>
      <c r="A355" s="23"/>
      <c r="B355" s="23"/>
      <c r="C355" s="23"/>
      <c r="D355" s="469"/>
      <c r="E355" s="469"/>
      <c r="F355" s="469"/>
      <c r="G355" s="469"/>
      <c r="H355" s="469"/>
      <c r="I355" s="469"/>
      <c r="J355" s="469"/>
      <c r="K355" s="469"/>
      <c r="L355" s="469"/>
      <c r="M355" s="469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>
      <c r="A356" s="23"/>
      <c r="B356" s="23"/>
      <c r="C356" s="23"/>
      <c r="D356" s="469"/>
      <c r="E356" s="469"/>
      <c r="F356" s="469"/>
      <c r="G356" s="469"/>
      <c r="H356" s="469"/>
      <c r="I356" s="469"/>
      <c r="J356" s="469"/>
      <c r="K356" s="469"/>
      <c r="L356" s="469"/>
      <c r="M356" s="469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>
      <c r="A357" s="23"/>
      <c r="B357" s="23"/>
      <c r="C357" s="23"/>
      <c r="D357" s="469"/>
      <c r="E357" s="469"/>
      <c r="F357" s="469"/>
      <c r="G357" s="469"/>
      <c r="H357" s="469"/>
      <c r="I357" s="469"/>
      <c r="J357" s="469"/>
      <c r="K357" s="469"/>
      <c r="L357" s="469"/>
      <c r="M357" s="469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>
      <c r="A358" s="23"/>
      <c r="B358" s="23"/>
      <c r="C358" s="23"/>
      <c r="D358" s="469"/>
      <c r="E358" s="469"/>
      <c r="F358" s="469"/>
      <c r="G358" s="469"/>
      <c r="H358" s="469"/>
      <c r="I358" s="469"/>
      <c r="J358" s="469"/>
      <c r="K358" s="469"/>
      <c r="L358" s="469"/>
      <c r="M358" s="469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>
      <c r="A359" s="23"/>
      <c r="B359" s="23"/>
      <c r="C359" s="23"/>
      <c r="D359" s="469"/>
      <c r="E359" s="469"/>
      <c r="F359" s="469"/>
      <c r="G359" s="469"/>
      <c r="H359" s="469"/>
      <c r="I359" s="469"/>
      <c r="J359" s="469"/>
      <c r="K359" s="469"/>
      <c r="L359" s="469"/>
      <c r="M359" s="469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>
      <c r="A360" s="23"/>
      <c r="B360" s="23"/>
      <c r="C360" s="23"/>
      <c r="D360" s="469"/>
      <c r="E360" s="469"/>
      <c r="F360" s="469"/>
      <c r="G360" s="469"/>
      <c r="H360" s="469"/>
      <c r="I360" s="469"/>
      <c r="J360" s="469"/>
      <c r="K360" s="469"/>
      <c r="L360" s="469"/>
      <c r="M360" s="469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>
      <c r="A361" s="23"/>
      <c r="B361" s="23"/>
      <c r="C361" s="23"/>
      <c r="D361" s="469"/>
      <c r="E361" s="469"/>
      <c r="F361" s="469"/>
      <c r="G361" s="469"/>
      <c r="H361" s="469"/>
      <c r="I361" s="469"/>
      <c r="J361" s="469"/>
      <c r="K361" s="469"/>
      <c r="L361" s="469"/>
      <c r="M361" s="469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>
      <c r="A362" s="23"/>
      <c r="B362" s="23"/>
      <c r="C362" s="23"/>
      <c r="D362" s="469"/>
      <c r="E362" s="469"/>
      <c r="F362" s="469"/>
      <c r="G362" s="469"/>
      <c r="H362" s="469"/>
      <c r="I362" s="469"/>
      <c r="J362" s="469"/>
      <c r="K362" s="469"/>
      <c r="L362" s="469"/>
      <c r="M362" s="469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>
      <c r="A363" s="23"/>
      <c r="B363" s="23"/>
      <c r="C363" s="23"/>
      <c r="D363" s="469"/>
      <c r="E363" s="469"/>
      <c r="F363" s="469"/>
      <c r="G363" s="469"/>
      <c r="H363" s="469"/>
      <c r="I363" s="469"/>
      <c r="J363" s="469"/>
      <c r="K363" s="469"/>
      <c r="L363" s="469"/>
      <c r="M363" s="469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>
      <c r="A364" s="23"/>
      <c r="B364" s="23"/>
      <c r="C364" s="23"/>
      <c r="D364" s="469"/>
      <c r="E364" s="469"/>
      <c r="F364" s="469"/>
      <c r="G364" s="469"/>
      <c r="H364" s="469"/>
      <c r="I364" s="469"/>
      <c r="J364" s="469"/>
      <c r="K364" s="469"/>
      <c r="L364" s="469"/>
      <c r="M364" s="469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>
      <c r="A365" s="23"/>
      <c r="B365" s="23"/>
      <c r="C365" s="23"/>
      <c r="D365" s="469"/>
      <c r="E365" s="469"/>
      <c r="F365" s="469"/>
      <c r="G365" s="469"/>
      <c r="H365" s="469"/>
      <c r="I365" s="469"/>
      <c r="J365" s="469"/>
      <c r="K365" s="469"/>
      <c r="L365" s="469"/>
      <c r="M365" s="469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>
      <c r="A366" s="23"/>
      <c r="B366" s="23"/>
      <c r="C366" s="23"/>
      <c r="D366" s="469"/>
      <c r="E366" s="469"/>
      <c r="F366" s="469"/>
      <c r="G366" s="469"/>
      <c r="H366" s="469"/>
      <c r="I366" s="469"/>
      <c r="J366" s="469"/>
      <c r="K366" s="469"/>
      <c r="L366" s="469"/>
      <c r="M366" s="469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>
      <c r="A367" s="23"/>
      <c r="B367" s="23"/>
      <c r="C367" s="23"/>
      <c r="D367" s="469"/>
      <c r="E367" s="469"/>
      <c r="F367" s="469"/>
      <c r="G367" s="469"/>
      <c r="H367" s="469"/>
      <c r="I367" s="469"/>
      <c r="J367" s="469"/>
      <c r="K367" s="469"/>
      <c r="L367" s="469"/>
      <c r="M367" s="469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>
      <c r="A368" s="23"/>
      <c r="B368" s="23"/>
      <c r="C368" s="23"/>
      <c r="D368" s="469"/>
      <c r="E368" s="469"/>
      <c r="F368" s="469"/>
      <c r="G368" s="469"/>
      <c r="H368" s="469"/>
      <c r="I368" s="469"/>
      <c r="J368" s="469"/>
      <c r="K368" s="469"/>
      <c r="L368" s="469"/>
      <c r="M368" s="469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>
      <c r="A369" s="23"/>
      <c r="B369" s="23"/>
      <c r="C369" s="23"/>
      <c r="D369" s="469"/>
      <c r="E369" s="469"/>
      <c r="F369" s="469"/>
      <c r="G369" s="469"/>
      <c r="H369" s="469"/>
      <c r="I369" s="469"/>
      <c r="J369" s="469"/>
      <c r="K369" s="469"/>
      <c r="L369" s="469"/>
      <c r="M369" s="469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>
      <c r="A370" s="23"/>
      <c r="B370" s="23"/>
      <c r="C370" s="23"/>
      <c r="D370" s="469"/>
      <c r="E370" s="469"/>
      <c r="F370" s="469"/>
      <c r="G370" s="469"/>
      <c r="H370" s="469"/>
      <c r="I370" s="469"/>
      <c r="J370" s="469"/>
      <c r="K370" s="469"/>
      <c r="L370" s="469"/>
      <c r="M370" s="469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>
      <c r="A371" s="23"/>
      <c r="B371" s="23"/>
      <c r="C371" s="23"/>
      <c r="D371" s="469"/>
      <c r="E371" s="469"/>
      <c r="F371" s="469"/>
      <c r="G371" s="469"/>
      <c r="H371" s="469"/>
      <c r="I371" s="469"/>
      <c r="J371" s="469"/>
      <c r="K371" s="469"/>
      <c r="L371" s="469"/>
      <c r="M371" s="469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>
      <c r="A372" s="23"/>
      <c r="B372" s="23"/>
      <c r="C372" s="23"/>
      <c r="D372" s="469"/>
      <c r="E372" s="469"/>
      <c r="F372" s="469"/>
      <c r="G372" s="469"/>
      <c r="H372" s="469"/>
      <c r="I372" s="469"/>
      <c r="J372" s="469"/>
      <c r="K372" s="469"/>
      <c r="L372" s="469"/>
      <c r="M372" s="469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>
      <c r="A373" s="23"/>
      <c r="B373" s="23"/>
      <c r="C373" s="23"/>
      <c r="D373" s="469"/>
      <c r="E373" s="469"/>
      <c r="F373" s="469"/>
      <c r="G373" s="469"/>
      <c r="H373" s="469"/>
      <c r="I373" s="469"/>
      <c r="J373" s="469"/>
      <c r="K373" s="469"/>
      <c r="L373" s="469"/>
      <c r="M373" s="469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>
      <c r="A374" s="23"/>
      <c r="B374" s="23"/>
      <c r="C374" s="23"/>
      <c r="D374" s="469"/>
      <c r="E374" s="469"/>
      <c r="F374" s="469"/>
      <c r="G374" s="469"/>
      <c r="H374" s="469"/>
      <c r="I374" s="469"/>
      <c r="J374" s="469"/>
      <c r="K374" s="469"/>
      <c r="L374" s="469"/>
      <c r="M374" s="469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>
      <c r="A375" s="23"/>
      <c r="B375" s="23"/>
      <c r="C375" s="23"/>
      <c r="D375" s="469"/>
      <c r="E375" s="469"/>
      <c r="F375" s="469"/>
      <c r="G375" s="469"/>
      <c r="H375" s="469"/>
      <c r="I375" s="469"/>
      <c r="J375" s="469"/>
      <c r="K375" s="469"/>
      <c r="L375" s="469"/>
      <c r="M375" s="469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>
      <c r="A376" s="23"/>
      <c r="B376" s="23"/>
      <c r="C376" s="23"/>
      <c r="D376" s="469"/>
      <c r="E376" s="469"/>
      <c r="F376" s="469"/>
      <c r="G376" s="469"/>
      <c r="H376" s="469"/>
      <c r="I376" s="469"/>
      <c r="J376" s="469"/>
      <c r="K376" s="469"/>
      <c r="L376" s="469"/>
      <c r="M376" s="469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>
      <c r="A377" s="23"/>
      <c r="B377" s="23"/>
      <c r="C377" s="23"/>
      <c r="D377" s="469"/>
      <c r="E377" s="469"/>
      <c r="F377" s="469"/>
      <c r="G377" s="469"/>
      <c r="H377" s="469"/>
      <c r="I377" s="469"/>
      <c r="J377" s="469"/>
      <c r="K377" s="469"/>
      <c r="L377" s="469"/>
      <c r="M377" s="469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>
      <c r="A378" s="23"/>
      <c r="B378" s="23"/>
      <c r="C378" s="23"/>
      <c r="D378" s="469"/>
      <c r="E378" s="469"/>
      <c r="F378" s="469"/>
      <c r="G378" s="469"/>
      <c r="H378" s="469"/>
      <c r="I378" s="469"/>
      <c r="J378" s="469"/>
      <c r="K378" s="469"/>
      <c r="L378" s="469"/>
      <c r="M378" s="469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>
      <c r="A379" s="23"/>
      <c r="B379" s="23"/>
      <c r="C379" s="23"/>
      <c r="D379" s="469"/>
      <c r="E379" s="469"/>
      <c r="F379" s="469"/>
      <c r="G379" s="469"/>
      <c r="H379" s="469"/>
      <c r="I379" s="469"/>
      <c r="J379" s="469"/>
      <c r="K379" s="469"/>
      <c r="L379" s="469"/>
      <c r="M379" s="469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>
      <c r="A380" s="23"/>
      <c r="B380" s="23"/>
      <c r="C380" s="23"/>
      <c r="D380" s="469"/>
      <c r="E380" s="469"/>
      <c r="F380" s="469"/>
      <c r="G380" s="469"/>
      <c r="H380" s="469"/>
      <c r="I380" s="469"/>
      <c r="J380" s="469"/>
      <c r="K380" s="469"/>
      <c r="L380" s="469"/>
      <c r="M380" s="469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>
      <c r="A381" s="23"/>
      <c r="B381" s="23"/>
      <c r="C381" s="23"/>
      <c r="D381" s="469"/>
      <c r="E381" s="469"/>
      <c r="F381" s="469"/>
      <c r="G381" s="469"/>
      <c r="H381" s="469"/>
      <c r="I381" s="469"/>
      <c r="J381" s="469"/>
      <c r="K381" s="469"/>
      <c r="L381" s="469"/>
      <c r="M381" s="469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>
      <c r="A382" s="23"/>
      <c r="B382" s="23"/>
      <c r="C382" s="23"/>
      <c r="D382" s="469"/>
      <c r="E382" s="469"/>
      <c r="F382" s="469"/>
      <c r="G382" s="469"/>
      <c r="H382" s="469"/>
      <c r="I382" s="469"/>
      <c r="J382" s="469"/>
      <c r="K382" s="469"/>
      <c r="L382" s="469"/>
      <c r="M382" s="469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>
      <c r="A383" s="23"/>
      <c r="B383" s="23"/>
      <c r="C383" s="23"/>
      <c r="D383" s="469"/>
      <c r="E383" s="469"/>
      <c r="F383" s="469"/>
      <c r="G383" s="469"/>
      <c r="H383" s="469"/>
      <c r="I383" s="469"/>
      <c r="J383" s="469"/>
      <c r="K383" s="469"/>
      <c r="L383" s="469"/>
      <c r="M383" s="469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>
      <c r="A384" s="23"/>
      <c r="B384" s="23"/>
      <c r="C384" s="23"/>
      <c r="D384" s="469"/>
      <c r="E384" s="469"/>
      <c r="F384" s="469"/>
      <c r="G384" s="469"/>
      <c r="H384" s="469"/>
      <c r="I384" s="469"/>
      <c r="J384" s="469"/>
      <c r="K384" s="469"/>
      <c r="L384" s="469"/>
      <c r="M384" s="469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>
      <c r="A385" s="23"/>
      <c r="B385" s="23"/>
      <c r="C385" s="23"/>
      <c r="D385" s="469"/>
      <c r="E385" s="469"/>
      <c r="F385" s="469"/>
      <c r="G385" s="469"/>
      <c r="H385" s="469"/>
      <c r="I385" s="469"/>
      <c r="J385" s="469"/>
      <c r="K385" s="469"/>
      <c r="L385" s="469"/>
      <c r="M385" s="469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>
      <c r="A386" s="23"/>
      <c r="B386" s="23"/>
      <c r="C386" s="23"/>
      <c r="D386" s="469"/>
      <c r="E386" s="469"/>
      <c r="F386" s="469"/>
      <c r="G386" s="469"/>
      <c r="H386" s="469"/>
      <c r="I386" s="469"/>
      <c r="J386" s="469"/>
      <c r="K386" s="469"/>
      <c r="L386" s="469"/>
      <c r="M386" s="469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>
      <c r="A387" s="23"/>
      <c r="B387" s="23"/>
      <c r="C387" s="23"/>
      <c r="D387" s="469"/>
      <c r="E387" s="469"/>
      <c r="F387" s="469"/>
      <c r="G387" s="469"/>
      <c r="H387" s="469"/>
      <c r="I387" s="469"/>
      <c r="J387" s="469"/>
      <c r="K387" s="469"/>
      <c r="L387" s="469"/>
      <c r="M387" s="469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>
      <c r="A388" s="23"/>
      <c r="B388" s="23"/>
      <c r="C388" s="23"/>
      <c r="D388" s="469"/>
      <c r="E388" s="469"/>
      <c r="F388" s="469"/>
      <c r="G388" s="469"/>
      <c r="H388" s="469"/>
      <c r="I388" s="469"/>
      <c r="J388" s="469"/>
      <c r="K388" s="469"/>
      <c r="L388" s="469"/>
      <c r="M388" s="469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>
      <c r="A389" s="23"/>
      <c r="B389" s="23"/>
      <c r="C389" s="23"/>
      <c r="D389" s="469"/>
      <c r="E389" s="469"/>
      <c r="F389" s="469"/>
      <c r="G389" s="469"/>
      <c r="H389" s="469"/>
      <c r="I389" s="469"/>
      <c r="J389" s="469"/>
      <c r="K389" s="469"/>
      <c r="L389" s="469"/>
      <c r="M389" s="469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>
      <c r="A390" s="23"/>
      <c r="B390" s="23"/>
      <c r="C390" s="23"/>
      <c r="D390" s="469"/>
      <c r="E390" s="469"/>
      <c r="F390" s="469"/>
      <c r="G390" s="469"/>
      <c r="H390" s="469"/>
      <c r="I390" s="469"/>
      <c r="J390" s="469"/>
      <c r="K390" s="469"/>
      <c r="L390" s="469"/>
      <c r="M390" s="469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>
      <c r="A391" s="23"/>
      <c r="B391" s="23"/>
      <c r="C391" s="23"/>
      <c r="D391" s="469"/>
      <c r="E391" s="469"/>
      <c r="F391" s="469"/>
      <c r="G391" s="469"/>
      <c r="H391" s="469"/>
      <c r="I391" s="469"/>
      <c r="J391" s="469"/>
      <c r="K391" s="469"/>
      <c r="L391" s="469"/>
      <c r="M391" s="469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>
      <c r="A392" s="23"/>
      <c r="B392" s="23"/>
      <c r="C392" s="23"/>
      <c r="D392" s="469"/>
      <c r="E392" s="469"/>
      <c r="F392" s="469"/>
      <c r="G392" s="469"/>
      <c r="H392" s="469"/>
      <c r="I392" s="469"/>
      <c r="J392" s="469"/>
      <c r="K392" s="469"/>
      <c r="L392" s="469"/>
      <c r="M392" s="469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>
      <c r="A393" s="23"/>
      <c r="B393" s="23"/>
      <c r="C393" s="23"/>
      <c r="D393" s="469"/>
      <c r="E393" s="469"/>
      <c r="F393" s="469"/>
      <c r="G393" s="469"/>
      <c r="H393" s="469"/>
      <c r="I393" s="469"/>
      <c r="J393" s="469"/>
      <c r="K393" s="469"/>
      <c r="L393" s="469"/>
      <c r="M393" s="469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>
      <c r="A394" s="23"/>
      <c r="B394" s="23"/>
      <c r="C394" s="23"/>
      <c r="D394" s="469"/>
      <c r="E394" s="469"/>
      <c r="F394" s="469"/>
      <c r="G394" s="469"/>
      <c r="H394" s="469"/>
      <c r="I394" s="469"/>
      <c r="J394" s="469"/>
      <c r="K394" s="469"/>
      <c r="L394" s="469"/>
      <c r="M394" s="469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>
      <c r="A395" s="23"/>
      <c r="B395" s="23"/>
      <c r="C395" s="23"/>
      <c r="D395" s="469"/>
      <c r="E395" s="469"/>
      <c r="F395" s="469"/>
      <c r="G395" s="469"/>
      <c r="H395" s="469"/>
      <c r="I395" s="469"/>
      <c r="J395" s="469"/>
      <c r="K395" s="469"/>
      <c r="L395" s="469"/>
      <c r="M395" s="469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>
      <c r="A396" s="23"/>
      <c r="B396" s="23"/>
      <c r="C396" s="23"/>
      <c r="D396" s="469"/>
      <c r="E396" s="469"/>
      <c r="F396" s="469"/>
      <c r="G396" s="469"/>
      <c r="H396" s="469"/>
      <c r="I396" s="469"/>
      <c r="J396" s="469"/>
      <c r="K396" s="469"/>
      <c r="L396" s="469"/>
      <c r="M396" s="469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>
      <c r="A397" s="23"/>
      <c r="B397" s="23"/>
      <c r="C397" s="23"/>
      <c r="D397" s="469"/>
      <c r="E397" s="469"/>
      <c r="F397" s="469"/>
      <c r="G397" s="469"/>
      <c r="H397" s="469"/>
      <c r="I397" s="469"/>
      <c r="J397" s="469"/>
      <c r="K397" s="469"/>
      <c r="L397" s="469"/>
      <c r="M397" s="469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>
      <c r="A398" s="23"/>
      <c r="B398" s="23"/>
      <c r="C398" s="23"/>
      <c r="D398" s="469"/>
      <c r="E398" s="469"/>
      <c r="F398" s="469"/>
      <c r="G398" s="469"/>
      <c r="H398" s="469"/>
      <c r="I398" s="469"/>
      <c r="J398" s="469"/>
      <c r="K398" s="469"/>
      <c r="L398" s="469"/>
      <c r="M398" s="469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>
      <c r="A399" s="23"/>
      <c r="B399" s="23"/>
      <c r="C399" s="23"/>
      <c r="D399" s="469"/>
      <c r="E399" s="469"/>
      <c r="F399" s="469"/>
      <c r="G399" s="469"/>
      <c r="H399" s="469"/>
      <c r="I399" s="469"/>
      <c r="J399" s="469"/>
      <c r="K399" s="469"/>
      <c r="L399" s="469"/>
      <c r="M399" s="469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>
      <c r="A400" s="23"/>
      <c r="B400" s="23"/>
      <c r="C400" s="23"/>
      <c r="D400" s="469"/>
      <c r="E400" s="469"/>
      <c r="F400" s="469"/>
      <c r="G400" s="469"/>
      <c r="H400" s="469"/>
      <c r="I400" s="469"/>
      <c r="J400" s="469"/>
      <c r="K400" s="469"/>
      <c r="L400" s="469"/>
      <c r="M400" s="469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>
      <c r="A401" s="23"/>
      <c r="B401" s="23"/>
      <c r="C401" s="23"/>
      <c r="D401" s="469"/>
      <c r="E401" s="469"/>
      <c r="F401" s="469"/>
      <c r="G401" s="469"/>
      <c r="H401" s="469"/>
      <c r="I401" s="469"/>
      <c r="J401" s="469"/>
      <c r="K401" s="469"/>
      <c r="L401" s="469"/>
      <c r="M401" s="469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>
      <c r="A402" s="23"/>
      <c r="B402" s="23"/>
      <c r="C402" s="23"/>
      <c r="D402" s="469"/>
      <c r="E402" s="469"/>
      <c r="F402" s="469"/>
      <c r="G402" s="469"/>
      <c r="H402" s="469"/>
      <c r="I402" s="469"/>
      <c r="J402" s="469"/>
      <c r="K402" s="469"/>
      <c r="L402" s="469"/>
      <c r="M402" s="469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>
      <c r="A403" s="23"/>
      <c r="B403" s="23"/>
      <c r="C403" s="23"/>
      <c r="D403" s="469"/>
      <c r="E403" s="469"/>
      <c r="F403" s="469"/>
      <c r="G403" s="469"/>
      <c r="H403" s="469"/>
      <c r="I403" s="469"/>
      <c r="J403" s="469"/>
      <c r="K403" s="469"/>
      <c r="L403" s="469"/>
      <c r="M403" s="469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>
      <c r="A404" s="23"/>
      <c r="B404" s="23"/>
      <c r="C404" s="23"/>
      <c r="D404" s="469"/>
      <c r="E404" s="469"/>
      <c r="F404" s="469"/>
      <c r="G404" s="469"/>
      <c r="H404" s="469"/>
      <c r="I404" s="469"/>
      <c r="J404" s="469"/>
      <c r="K404" s="469"/>
      <c r="L404" s="469"/>
      <c r="M404" s="469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>
      <c r="A405" s="23"/>
      <c r="B405" s="23"/>
      <c r="C405" s="23"/>
      <c r="D405" s="469"/>
      <c r="E405" s="469"/>
      <c r="F405" s="469"/>
      <c r="G405" s="469"/>
      <c r="H405" s="469"/>
      <c r="I405" s="469"/>
      <c r="J405" s="469"/>
      <c r="K405" s="469"/>
      <c r="L405" s="469"/>
      <c r="M405" s="469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>
      <c r="A406" s="23"/>
      <c r="B406" s="23"/>
      <c r="C406" s="23"/>
      <c r="D406" s="469"/>
      <c r="E406" s="469"/>
      <c r="F406" s="469"/>
      <c r="G406" s="469"/>
      <c r="H406" s="469"/>
      <c r="I406" s="469"/>
      <c r="J406" s="469"/>
      <c r="K406" s="469"/>
      <c r="L406" s="469"/>
      <c r="M406" s="469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>
      <c r="A407" s="23"/>
      <c r="B407" s="23"/>
      <c r="C407" s="23"/>
      <c r="D407" s="469"/>
      <c r="E407" s="469"/>
      <c r="F407" s="469"/>
      <c r="G407" s="469"/>
      <c r="H407" s="469"/>
      <c r="I407" s="469"/>
      <c r="J407" s="469"/>
      <c r="K407" s="469"/>
      <c r="L407" s="469"/>
      <c r="M407" s="469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>
      <c r="A408" s="23"/>
      <c r="B408" s="23"/>
      <c r="C408" s="23"/>
      <c r="D408" s="469"/>
      <c r="E408" s="469"/>
      <c r="F408" s="469"/>
      <c r="G408" s="469"/>
      <c r="H408" s="469"/>
      <c r="I408" s="469"/>
      <c r="J408" s="469"/>
      <c r="K408" s="469"/>
      <c r="L408" s="469"/>
      <c r="M408" s="469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>
      <c r="A409" s="23"/>
      <c r="B409" s="23"/>
      <c r="C409" s="23"/>
      <c r="D409" s="469"/>
      <c r="E409" s="469"/>
      <c r="F409" s="469"/>
      <c r="G409" s="469"/>
      <c r="H409" s="469"/>
      <c r="I409" s="469"/>
      <c r="J409" s="469"/>
      <c r="K409" s="469"/>
      <c r="L409" s="469"/>
      <c r="M409" s="469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>
      <c r="A410" s="23"/>
      <c r="B410" s="23"/>
      <c r="C410" s="23"/>
      <c r="D410" s="469"/>
      <c r="E410" s="469"/>
      <c r="F410" s="469"/>
      <c r="G410" s="469"/>
      <c r="H410" s="469"/>
      <c r="I410" s="469"/>
      <c r="J410" s="469"/>
      <c r="K410" s="469"/>
      <c r="L410" s="469"/>
      <c r="M410" s="469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>
      <c r="A411" s="23"/>
      <c r="B411" s="23"/>
      <c r="C411" s="23"/>
      <c r="D411" s="469"/>
      <c r="E411" s="469"/>
      <c r="F411" s="469"/>
      <c r="G411" s="469"/>
      <c r="H411" s="469"/>
      <c r="I411" s="469"/>
      <c r="J411" s="469"/>
      <c r="K411" s="469"/>
      <c r="L411" s="469"/>
      <c r="M411" s="469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>
      <c r="A412" s="23"/>
      <c r="B412" s="23"/>
      <c r="C412" s="23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>
      <c r="A413" s="23"/>
      <c r="B413" s="23"/>
      <c r="C413" s="23"/>
      <c r="D413" s="469"/>
      <c r="E413" s="469"/>
      <c r="F413" s="469"/>
      <c r="G413" s="469"/>
      <c r="H413" s="469"/>
      <c r="I413" s="469"/>
      <c r="J413" s="469"/>
      <c r="K413" s="469"/>
      <c r="L413" s="469"/>
      <c r="M413" s="469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>
      <c r="A414" s="23"/>
      <c r="B414" s="23"/>
      <c r="C414" s="23"/>
      <c r="D414" s="469"/>
      <c r="E414" s="469"/>
      <c r="F414" s="469"/>
      <c r="G414" s="469"/>
      <c r="H414" s="469"/>
      <c r="I414" s="469"/>
      <c r="J414" s="469"/>
      <c r="K414" s="469"/>
      <c r="L414" s="469"/>
      <c r="M414" s="469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>
      <c r="A415" s="23"/>
      <c r="B415" s="23"/>
      <c r="C415" s="23"/>
      <c r="D415" s="469"/>
      <c r="E415" s="469"/>
      <c r="F415" s="469"/>
      <c r="G415" s="469"/>
      <c r="H415" s="469"/>
      <c r="I415" s="469"/>
      <c r="J415" s="469"/>
      <c r="K415" s="469"/>
      <c r="L415" s="469"/>
      <c r="M415" s="469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>
      <c r="A416" s="23"/>
      <c r="B416" s="23"/>
      <c r="C416" s="23"/>
      <c r="D416" s="469"/>
      <c r="E416" s="469"/>
      <c r="F416" s="469"/>
      <c r="G416" s="469"/>
      <c r="H416" s="469"/>
      <c r="I416" s="469"/>
      <c r="J416" s="469"/>
      <c r="K416" s="469"/>
      <c r="L416" s="469"/>
      <c r="M416" s="469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>
      <c r="A417" s="23"/>
      <c r="B417" s="23"/>
      <c r="C417" s="23"/>
      <c r="D417" s="469"/>
      <c r="E417" s="469"/>
      <c r="F417" s="469"/>
      <c r="G417" s="469"/>
      <c r="H417" s="469"/>
      <c r="I417" s="469"/>
      <c r="J417" s="469"/>
      <c r="K417" s="469"/>
      <c r="L417" s="469"/>
      <c r="M417" s="469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>
      <c r="A418" s="23"/>
      <c r="B418" s="23"/>
      <c r="C418" s="23"/>
      <c r="D418" s="469"/>
      <c r="E418" s="469"/>
      <c r="F418" s="469"/>
      <c r="G418" s="469"/>
      <c r="H418" s="469"/>
      <c r="I418" s="469"/>
      <c r="J418" s="469"/>
      <c r="K418" s="469"/>
      <c r="L418" s="469"/>
      <c r="M418" s="469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>
      <c r="A419" s="23"/>
      <c r="B419" s="23"/>
      <c r="C419" s="23"/>
      <c r="D419" s="469"/>
      <c r="E419" s="469"/>
      <c r="F419" s="469"/>
      <c r="G419" s="469"/>
      <c r="H419" s="469"/>
      <c r="I419" s="469"/>
      <c r="J419" s="469"/>
      <c r="K419" s="469"/>
      <c r="L419" s="469"/>
      <c r="M419" s="469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>
      <c r="A420" s="23"/>
      <c r="B420" s="23"/>
      <c r="C420" s="23"/>
      <c r="D420" s="469"/>
      <c r="E420" s="469"/>
      <c r="F420" s="469"/>
      <c r="G420" s="469"/>
      <c r="H420" s="469"/>
      <c r="I420" s="469"/>
      <c r="J420" s="469"/>
      <c r="K420" s="469"/>
      <c r="L420" s="469"/>
      <c r="M420" s="469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>
      <c r="A421" s="23"/>
      <c r="B421" s="23"/>
      <c r="C421" s="23"/>
      <c r="D421" s="469"/>
      <c r="E421" s="469"/>
      <c r="F421" s="469"/>
      <c r="G421" s="469"/>
      <c r="H421" s="469"/>
      <c r="I421" s="469"/>
      <c r="J421" s="469"/>
      <c r="K421" s="469"/>
      <c r="L421" s="469"/>
      <c r="M421" s="469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>
      <c r="A422" s="23"/>
      <c r="B422" s="23"/>
      <c r="C422" s="23"/>
      <c r="D422" s="469"/>
      <c r="E422" s="469"/>
      <c r="F422" s="469"/>
      <c r="G422" s="469"/>
      <c r="H422" s="469"/>
      <c r="I422" s="469"/>
      <c r="J422" s="469"/>
      <c r="K422" s="469"/>
      <c r="L422" s="469"/>
      <c r="M422" s="469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>
      <c r="A423" s="23"/>
      <c r="B423" s="23"/>
      <c r="C423" s="23"/>
      <c r="D423" s="469"/>
      <c r="E423" s="469"/>
      <c r="F423" s="469"/>
      <c r="G423" s="469"/>
      <c r="H423" s="469"/>
      <c r="I423" s="469"/>
      <c r="J423" s="469"/>
      <c r="K423" s="469"/>
      <c r="L423" s="469"/>
      <c r="M423" s="469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>
      <c r="A424" s="23"/>
      <c r="B424" s="23"/>
      <c r="C424" s="23"/>
      <c r="D424" s="469"/>
      <c r="E424" s="469"/>
      <c r="F424" s="469"/>
      <c r="G424" s="469"/>
      <c r="H424" s="469"/>
      <c r="I424" s="469"/>
      <c r="J424" s="469"/>
      <c r="K424" s="469"/>
      <c r="L424" s="469"/>
      <c r="M424" s="469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>
      <c r="A425" s="23"/>
      <c r="B425" s="23"/>
      <c r="C425" s="23"/>
      <c r="D425" s="469"/>
      <c r="E425" s="469"/>
      <c r="F425" s="469"/>
      <c r="G425" s="469"/>
      <c r="H425" s="469"/>
      <c r="I425" s="469"/>
      <c r="J425" s="469"/>
      <c r="K425" s="469"/>
      <c r="L425" s="469"/>
      <c r="M425" s="469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>
      <c r="A426" s="23"/>
      <c r="B426" s="23"/>
      <c r="C426" s="23"/>
      <c r="D426" s="469"/>
      <c r="E426" s="469"/>
      <c r="F426" s="469"/>
      <c r="G426" s="469"/>
      <c r="H426" s="469"/>
      <c r="I426" s="469"/>
      <c r="J426" s="469"/>
      <c r="K426" s="469"/>
      <c r="L426" s="469"/>
      <c r="M426" s="469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>
      <c r="A427" s="23"/>
      <c r="B427" s="23"/>
      <c r="C427" s="23"/>
      <c r="D427" s="469"/>
      <c r="E427" s="469"/>
      <c r="F427" s="469"/>
      <c r="G427" s="469"/>
      <c r="H427" s="469"/>
      <c r="I427" s="469"/>
      <c r="J427" s="469"/>
      <c r="K427" s="469"/>
      <c r="L427" s="469"/>
      <c r="M427" s="469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>
      <c r="A428" s="23"/>
      <c r="B428" s="23"/>
      <c r="C428" s="23"/>
      <c r="D428" s="469"/>
      <c r="E428" s="469"/>
      <c r="F428" s="469"/>
      <c r="G428" s="469"/>
      <c r="H428" s="469"/>
      <c r="I428" s="469"/>
      <c r="J428" s="469"/>
      <c r="K428" s="469"/>
      <c r="L428" s="469"/>
      <c r="M428" s="469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>
      <c r="A429" s="23"/>
      <c r="B429" s="23"/>
      <c r="C429" s="23"/>
      <c r="D429" s="469"/>
      <c r="E429" s="469"/>
      <c r="F429" s="469"/>
      <c r="G429" s="469"/>
      <c r="H429" s="469"/>
      <c r="I429" s="469"/>
      <c r="J429" s="469"/>
      <c r="K429" s="469"/>
      <c r="L429" s="469"/>
      <c r="M429" s="469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>
      <c r="A430" s="23"/>
      <c r="B430" s="23"/>
      <c r="C430" s="23"/>
      <c r="D430" s="469"/>
      <c r="E430" s="469"/>
      <c r="F430" s="469"/>
      <c r="G430" s="469"/>
      <c r="H430" s="469"/>
      <c r="I430" s="469"/>
      <c r="J430" s="469"/>
      <c r="K430" s="469"/>
      <c r="L430" s="469"/>
      <c r="M430" s="469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>
      <c r="A431" s="23"/>
      <c r="B431" s="23"/>
      <c r="C431" s="23"/>
      <c r="D431" s="469"/>
      <c r="E431" s="469"/>
      <c r="F431" s="469"/>
      <c r="G431" s="469"/>
      <c r="H431" s="469"/>
      <c r="I431" s="469"/>
      <c r="J431" s="469"/>
      <c r="K431" s="469"/>
      <c r="L431" s="469"/>
      <c r="M431" s="469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>
      <c r="A432" s="23"/>
      <c r="B432" s="23"/>
      <c r="C432" s="23"/>
      <c r="D432" s="469"/>
      <c r="E432" s="469"/>
      <c r="F432" s="469"/>
      <c r="G432" s="469"/>
      <c r="H432" s="469"/>
      <c r="I432" s="469"/>
      <c r="J432" s="469"/>
      <c r="K432" s="469"/>
      <c r="L432" s="469"/>
      <c r="M432" s="469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>
      <c r="A433" s="23"/>
      <c r="B433" s="23"/>
      <c r="C433" s="23"/>
      <c r="D433" s="469"/>
      <c r="E433" s="469"/>
      <c r="F433" s="469"/>
      <c r="G433" s="469"/>
      <c r="H433" s="469"/>
      <c r="I433" s="469"/>
      <c r="J433" s="469"/>
      <c r="K433" s="469"/>
      <c r="L433" s="469"/>
      <c r="M433" s="469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>
      <c r="A434" s="23"/>
      <c r="B434" s="23"/>
      <c r="C434" s="23"/>
      <c r="D434" s="469"/>
      <c r="E434" s="469"/>
      <c r="F434" s="469"/>
      <c r="G434" s="469"/>
      <c r="H434" s="469"/>
      <c r="I434" s="469"/>
      <c r="J434" s="469"/>
      <c r="K434" s="469"/>
      <c r="L434" s="469"/>
      <c r="M434" s="469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>
      <c r="A435" s="23"/>
      <c r="B435" s="23"/>
      <c r="C435" s="23"/>
      <c r="D435" s="469"/>
      <c r="E435" s="469"/>
      <c r="F435" s="469"/>
      <c r="G435" s="469"/>
      <c r="H435" s="469"/>
      <c r="I435" s="469"/>
      <c r="J435" s="469"/>
      <c r="K435" s="469"/>
      <c r="L435" s="469"/>
      <c r="M435" s="469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>
      <c r="A436" s="23"/>
      <c r="B436" s="23"/>
      <c r="C436" s="23"/>
      <c r="D436" s="469"/>
      <c r="E436" s="469"/>
      <c r="F436" s="469"/>
      <c r="G436" s="469"/>
      <c r="H436" s="469"/>
      <c r="I436" s="469"/>
      <c r="J436" s="469"/>
      <c r="K436" s="469"/>
      <c r="L436" s="469"/>
      <c r="M436" s="469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>
      <c r="A437" s="23"/>
      <c r="B437" s="23"/>
      <c r="C437" s="23"/>
      <c r="D437" s="469"/>
      <c r="E437" s="469"/>
      <c r="F437" s="469"/>
      <c r="G437" s="469"/>
      <c r="H437" s="469"/>
      <c r="I437" s="469"/>
      <c r="J437" s="469"/>
      <c r="K437" s="469"/>
      <c r="L437" s="469"/>
      <c r="M437" s="469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>
      <c r="A438" s="23"/>
      <c r="B438" s="23"/>
      <c r="C438" s="23"/>
      <c r="D438" s="469"/>
      <c r="E438" s="469"/>
      <c r="F438" s="469"/>
      <c r="G438" s="469"/>
      <c r="H438" s="469"/>
      <c r="I438" s="469"/>
      <c r="J438" s="469"/>
      <c r="K438" s="469"/>
      <c r="L438" s="469"/>
      <c r="M438" s="469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>
      <c r="A439" s="23"/>
      <c r="B439" s="23"/>
      <c r="C439" s="23"/>
      <c r="D439" s="469"/>
      <c r="E439" s="469"/>
      <c r="F439" s="469"/>
      <c r="G439" s="469"/>
      <c r="H439" s="469"/>
      <c r="I439" s="469"/>
      <c r="J439" s="469"/>
      <c r="K439" s="469"/>
      <c r="L439" s="469"/>
      <c r="M439" s="469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>
      <c r="A440" s="23"/>
      <c r="B440" s="23"/>
      <c r="C440" s="23"/>
      <c r="D440" s="469"/>
      <c r="E440" s="469"/>
      <c r="F440" s="469"/>
      <c r="G440" s="469"/>
      <c r="H440" s="469"/>
      <c r="I440" s="469"/>
      <c r="J440" s="469"/>
      <c r="K440" s="469"/>
      <c r="L440" s="469"/>
      <c r="M440" s="469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>
      <c r="A441" s="23"/>
      <c r="B441" s="23"/>
      <c r="C441" s="23"/>
      <c r="D441" s="469"/>
      <c r="E441" s="469"/>
      <c r="F441" s="469"/>
      <c r="G441" s="469"/>
      <c r="H441" s="469"/>
      <c r="I441" s="469"/>
      <c r="J441" s="469"/>
      <c r="K441" s="469"/>
      <c r="L441" s="469"/>
      <c r="M441" s="469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>
      <c r="A442" s="23"/>
      <c r="B442" s="23"/>
      <c r="C442" s="23"/>
      <c r="D442" s="469"/>
      <c r="E442" s="469"/>
      <c r="F442" s="469"/>
      <c r="G442" s="469"/>
      <c r="H442" s="469"/>
      <c r="I442" s="469"/>
      <c r="J442" s="469"/>
      <c r="K442" s="469"/>
      <c r="L442" s="469"/>
      <c r="M442" s="469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>
      <c r="A443" s="23"/>
      <c r="B443" s="23"/>
      <c r="C443" s="23"/>
      <c r="D443" s="469"/>
      <c r="E443" s="469"/>
      <c r="F443" s="469"/>
      <c r="G443" s="469"/>
      <c r="H443" s="469"/>
      <c r="I443" s="469"/>
      <c r="J443" s="469"/>
      <c r="K443" s="469"/>
      <c r="L443" s="469"/>
      <c r="M443" s="469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>
      <c r="A444" s="23"/>
      <c r="B444" s="23"/>
      <c r="C444" s="23"/>
      <c r="D444" s="469"/>
      <c r="E444" s="469"/>
      <c r="F444" s="469"/>
      <c r="G444" s="469"/>
      <c r="H444" s="469"/>
      <c r="I444" s="469"/>
      <c r="J444" s="469"/>
      <c r="K444" s="469"/>
      <c r="L444" s="469"/>
      <c r="M444" s="469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>
      <c r="A445" s="23"/>
      <c r="B445" s="23"/>
      <c r="C445" s="23"/>
      <c r="D445" s="469"/>
      <c r="E445" s="469"/>
      <c r="F445" s="469"/>
      <c r="G445" s="469"/>
      <c r="H445" s="469"/>
      <c r="I445" s="469"/>
      <c r="J445" s="469"/>
      <c r="K445" s="469"/>
      <c r="L445" s="469"/>
      <c r="M445" s="469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>
      <c r="A446" s="23"/>
      <c r="B446" s="23"/>
      <c r="C446" s="23"/>
      <c r="D446" s="469"/>
      <c r="E446" s="469"/>
      <c r="F446" s="469"/>
      <c r="G446" s="469"/>
      <c r="H446" s="469"/>
      <c r="I446" s="469"/>
      <c r="J446" s="469"/>
      <c r="K446" s="469"/>
      <c r="L446" s="469"/>
      <c r="M446" s="469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>
      <c r="A447" s="23"/>
      <c r="B447" s="23"/>
      <c r="C447" s="23"/>
      <c r="D447" s="469"/>
      <c r="E447" s="469"/>
      <c r="F447" s="469"/>
      <c r="G447" s="469"/>
      <c r="H447" s="469"/>
      <c r="I447" s="469"/>
      <c r="J447" s="469"/>
      <c r="K447" s="469"/>
      <c r="L447" s="469"/>
      <c r="M447" s="469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>
      <c r="A448" s="23"/>
      <c r="B448" s="23"/>
      <c r="C448" s="23"/>
      <c r="D448" s="469"/>
      <c r="E448" s="469"/>
      <c r="F448" s="469"/>
      <c r="G448" s="469"/>
      <c r="H448" s="469"/>
      <c r="I448" s="469"/>
      <c r="J448" s="469"/>
      <c r="K448" s="469"/>
      <c r="L448" s="469"/>
      <c r="M448" s="469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>
      <c r="A449" s="23"/>
      <c r="B449" s="23"/>
      <c r="C449" s="23"/>
      <c r="D449" s="469"/>
      <c r="E449" s="469"/>
      <c r="F449" s="469"/>
      <c r="G449" s="469"/>
      <c r="H449" s="469"/>
      <c r="I449" s="469"/>
      <c r="J449" s="469"/>
      <c r="K449" s="469"/>
      <c r="L449" s="469"/>
      <c r="M449" s="469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>
      <c r="A450" s="23"/>
      <c r="B450" s="23"/>
      <c r="C450" s="23"/>
      <c r="D450" s="469"/>
      <c r="E450" s="469"/>
      <c r="F450" s="469"/>
      <c r="G450" s="469"/>
      <c r="H450" s="469"/>
      <c r="I450" s="469"/>
      <c r="J450" s="469"/>
      <c r="K450" s="469"/>
      <c r="L450" s="469"/>
      <c r="M450" s="469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>
      <c r="A451" s="23"/>
      <c r="B451" s="23"/>
      <c r="C451" s="23"/>
      <c r="D451" s="469"/>
      <c r="E451" s="469"/>
      <c r="F451" s="469"/>
      <c r="G451" s="469"/>
      <c r="H451" s="469"/>
      <c r="I451" s="469"/>
      <c r="J451" s="469"/>
      <c r="K451" s="469"/>
      <c r="L451" s="469"/>
      <c r="M451" s="469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>
      <c r="A452" s="23"/>
      <c r="B452" s="23"/>
      <c r="C452" s="23"/>
      <c r="D452" s="469"/>
      <c r="E452" s="469"/>
      <c r="F452" s="469"/>
      <c r="G452" s="469"/>
      <c r="H452" s="469"/>
      <c r="I452" s="469"/>
      <c r="J452" s="469"/>
      <c r="K452" s="469"/>
      <c r="L452" s="469"/>
      <c r="M452" s="469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>
      <c r="A453" s="23"/>
      <c r="B453" s="23"/>
      <c r="C453" s="23"/>
      <c r="D453" s="469"/>
      <c r="E453" s="469"/>
      <c r="F453" s="469"/>
      <c r="G453" s="469"/>
      <c r="H453" s="469"/>
      <c r="I453" s="469"/>
      <c r="J453" s="469"/>
      <c r="K453" s="469"/>
      <c r="L453" s="469"/>
      <c r="M453" s="469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>
      <c r="A454" s="23"/>
      <c r="B454" s="23"/>
      <c r="C454" s="23"/>
      <c r="D454" s="469"/>
      <c r="E454" s="469"/>
      <c r="F454" s="469"/>
      <c r="G454" s="469"/>
      <c r="H454" s="469"/>
      <c r="I454" s="469"/>
      <c r="J454" s="469"/>
      <c r="K454" s="469"/>
      <c r="L454" s="469"/>
      <c r="M454" s="469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>
      <c r="A455" s="23"/>
      <c r="B455" s="23"/>
      <c r="C455" s="23"/>
      <c r="D455" s="469"/>
      <c r="E455" s="469"/>
      <c r="F455" s="469"/>
      <c r="G455" s="469"/>
      <c r="H455" s="469"/>
      <c r="I455" s="469"/>
      <c r="J455" s="469"/>
      <c r="K455" s="469"/>
      <c r="L455" s="469"/>
      <c r="M455" s="469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>
      <c r="A456" s="23"/>
      <c r="B456" s="23"/>
      <c r="C456" s="23"/>
      <c r="D456" s="469"/>
      <c r="E456" s="469"/>
      <c r="F456" s="469"/>
      <c r="G456" s="469"/>
      <c r="H456" s="469"/>
      <c r="I456" s="469"/>
      <c r="J456" s="469"/>
      <c r="K456" s="469"/>
      <c r="L456" s="469"/>
      <c r="M456" s="469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>
      <c r="A457" s="23"/>
      <c r="B457" s="23"/>
      <c r="C457" s="23"/>
      <c r="D457" s="469"/>
      <c r="E457" s="469"/>
      <c r="F457" s="469"/>
      <c r="G457" s="469"/>
      <c r="H457" s="469"/>
      <c r="I457" s="469"/>
      <c r="J457" s="469"/>
      <c r="K457" s="469"/>
      <c r="L457" s="469"/>
      <c r="M457" s="469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>
      <c r="A458" s="23"/>
      <c r="B458" s="23"/>
      <c r="C458" s="23"/>
      <c r="D458" s="469"/>
      <c r="E458" s="469"/>
      <c r="F458" s="469"/>
      <c r="G458" s="469"/>
      <c r="H458" s="469"/>
      <c r="I458" s="469"/>
      <c r="J458" s="469"/>
      <c r="K458" s="469"/>
      <c r="L458" s="469"/>
      <c r="M458" s="469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>
      <c r="A459" s="23"/>
      <c r="B459" s="23"/>
      <c r="C459" s="23"/>
      <c r="D459" s="469"/>
      <c r="E459" s="469"/>
      <c r="F459" s="469"/>
      <c r="G459" s="469"/>
      <c r="H459" s="469"/>
      <c r="I459" s="469"/>
      <c r="J459" s="469"/>
      <c r="K459" s="469"/>
      <c r="L459" s="469"/>
      <c r="M459" s="469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>
      <c r="A460" s="23"/>
      <c r="B460" s="23"/>
      <c r="C460" s="23"/>
      <c r="D460" s="469"/>
      <c r="E460" s="469"/>
      <c r="F460" s="469"/>
      <c r="G460" s="469"/>
      <c r="H460" s="469"/>
      <c r="I460" s="469"/>
      <c r="J460" s="469"/>
      <c r="K460" s="469"/>
      <c r="L460" s="469"/>
      <c r="M460" s="469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>
      <c r="A461" s="23"/>
      <c r="B461" s="23"/>
      <c r="C461" s="23"/>
      <c r="D461" s="469"/>
      <c r="E461" s="469"/>
      <c r="F461" s="469"/>
      <c r="G461" s="469"/>
      <c r="H461" s="469"/>
      <c r="I461" s="469"/>
      <c r="J461" s="469"/>
      <c r="K461" s="469"/>
      <c r="L461" s="469"/>
      <c r="M461" s="469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>
      <c r="A462" s="23"/>
      <c r="B462" s="23"/>
      <c r="C462" s="23"/>
      <c r="D462" s="469"/>
      <c r="E462" s="469"/>
      <c r="F462" s="469"/>
      <c r="G462" s="469"/>
      <c r="H462" s="469"/>
      <c r="I462" s="469"/>
      <c r="J462" s="469"/>
      <c r="K462" s="469"/>
      <c r="L462" s="469"/>
      <c r="M462" s="469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>
      <c r="A463" s="23"/>
      <c r="B463" s="23"/>
      <c r="C463" s="23"/>
      <c r="D463" s="469"/>
      <c r="E463" s="469"/>
      <c r="F463" s="469"/>
      <c r="G463" s="469"/>
      <c r="H463" s="469"/>
      <c r="I463" s="469"/>
      <c r="J463" s="469"/>
      <c r="K463" s="469"/>
      <c r="L463" s="469"/>
      <c r="M463" s="469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>
      <c r="A464" s="23"/>
      <c r="B464" s="23"/>
      <c r="C464" s="23"/>
      <c r="D464" s="469"/>
      <c r="E464" s="469"/>
      <c r="F464" s="469"/>
      <c r="G464" s="469"/>
      <c r="H464" s="469"/>
      <c r="I464" s="469"/>
      <c r="J464" s="469"/>
      <c r="K464" s="469"/>
      <c r="L464" s="469"/>
      <c r="M464" s="469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>
      <c r="A465" s="23"/>
      <c r="B465" s="23"/>
      <c r="C465" s="23"/>
      <c r="D465" s="469"/>
      <c r="E465" s="469"/>
      <c r="F465" s="469"/>
      <c r="G465" s="469"/>
      <c r="H465" s="469"/>
      <c r="I465" s="469"/>
      <c r="J465" s="469"/>
      <c r="K465" s="469"/>
      <c r="L465" s="469"/>
      <c r="M465" s="469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>
      <c r="A466" s="23"/>
      <c r="B466" s="23"/>
      <c r="C466" s="23"/>
      <c r="D466" s="469"/>
      <c r="E466" s="469"/>
      <c r="F466" s="469"/>
      <c r="G466" s="469"/>
      <c r="H466" s="469"/>
      <c r="I466" s="469"/>
      <c r="J466" s="469"/>
      <c r="K466" s="469"/>
      <c r="L466" s="469"/>
      <c r="M466" s="469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>
      <c r="A467" s="23"/>
      <c r="B467" s="23"/>
      <c r="C467" s="23"/>
      <c r="D467" s="469"/>
      <c r="E467" s="469"/>
      <c r="F467" s="469"/>
      <c r="G467" s="469"/>
      <c r="H467" s="469"/>
      <c r="I467" s="469"/>
      <c r="J467" s="469"/>
      <c r="K467" s="469"/>
      <c r="L467" s="469"/>
      <c r="M467" s="469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>
      <c r="A468" s="23"/>
      <c r="B468" s="23"/>
      <c r="C468" s="23"/>
      <c r="D468" s="469"/>
      <c r="E468" s="469"/>
      <c r="F468" s="469"/>
      <c r="G468" s="469"/>
      <c r="H468" s="469"/>
      <c r="I468" s="469"/>
      <c r="J468" s="469"/>
      <c r="K468" s="469"/>
      <c r="L468" s="469"/>
      <c r="M468" s="469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>
      <c r="A469" s="23"/>
      <c r="B469" s="23"/>
      <c r="C469" s="23"/>
      <c r="D469" s="469"/>
      <c r="E469" s="469"/>
      <c r="F469" s="469"/>
      <c r="G469" s="469"/>
      <c r="H469" s="469"/>
      <c r="I469" s="469"/>
      <c r="J469" s="469"/>
      <c r="K469" s="469"/>
      <c r="L469" s="469"/>
      <c r="M469" s="469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>
      <c r="A470" s="23"/>
      <c r="B470" s="23"/>
      <c r="C470" s="23"/>
      <c r="D470" s="469"/>
      <c r="E470" s="469"/>
      <c r="F470" s="469"/>
      <c r="G470" s="469"/>
      <c r="H470" s="469"/>
      <c r="I470" s="469"/>
      <c r="J470" s="469"/>
      <c r="K470" s="469"/>
      <c r="L470" s="469"/>
      <c r="M470" s="469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>
      <c r="A471" s="23"/>
      <c r="B471" s="23"/>
      <c r="C471" s="23"/>
      <c r="D471" s="469"/>
      <c r="E471" s="469"/>
      <c r="F471" s="469"/>
      <c r="G471" s="469"/>
      <c r="H471" s="469"/>
      <c r="I471" s="469"/>
      <c r="J471" s="469"/>
      <c r="K471" s="469"/>
      <c r="L471" s="469"/>
      <c r="M471" s="469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>
      <c r="A472" s="23"/>
      <c r="B472" s="23"/>
      <c r="C472" s="23"/>
      <c r="D472" s="469"/>
      <c r="E472" s="469"/>
      <c r="F472" s="469"/>
      <c r="G472" s="469"/>
      <c r="H472" s="469"/>
      <c r="I472" s="469"/>
      <c r="J472" s="469"/>
      <c r="K472" s="469"/>
      <c r="L472" s="469"/>
      <c r="M472" s="469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>
      <c r="A473" s="23"/>
      <c r="B473" s="23"/>
      <c r="C473" s="23"/>
      <c r="D473" s="469"/>
      <c r="E473" s="469"/>
      <c r="F473" s="469"/>
      <c r="G473" s="469"/>
      <c r="H473" s="469"/>
      <c r="I473" s="469"/>
      <c r="J473" s="469"/>
      <c r="K473" s="469"/>
      <c r="L473" s="469"/>
      <c r="M473" s="469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>
      <c r="A474" s="23"/>
      <c r="B474" s="23"/>
      <c r="C474" s="23"/>
      <c r="D474" s="469"/>
      <c r="E474" s="469"/>
      <c r="F474" s="469"/>
      <c r="G474" s="469"/>
      <c r="H474" s="469"/>
      <c r="I474" s="469"/>
      <c r="J474" s="469"/>
      <c r="K474" s="469"/>
      <c r="L474" s="469"/>
      <c r="M474" s="469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>
      <c r="A475" s="23"/>
      <c r="B475" s="23"/>
      <c r="C475" s="23"/>
      <c r="D475" s="469"/>
      <c r="E475" s="469"/>
      <c r="F475" s="469"/>
      <c r="G475" s="469"/>
      <c r="H475" s="469"/>
      <c r="I475" s="469"/>
      <c r="J475" s="469"/>
      <c r="K475" s="469"/>
      <c r="L475" s="469"/>
      <c r="M475" s="469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>
      <c r="A476" s="23"/>
      <c r="B476" s="23"/>
      <c r="C476" s="23"/>
      <c r="D476" s="469"/>
      <c r="E476" s="469"/>
      <c r="F476" s="469"/>
      <c r="G476" s="469"/>
      <c r="H476" s="469"/>
      <c r="I476" s="469"/>
      <c r="J476" s="469"/>
      <c r="K476" s="469"/>
      <c r="L476" s="469"/>
      <c r="M476" s="469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>
      <c r="A477" s="23"/>
      <c r="B477" s="23"/>
      <c r="C477" s="23"/>
      <c r="D477" s="469"/>
      <c r="E477" s="469"/>
      <c r="F477" s="469"/>
      <c r="G477" s="469"/>
      <c r="H477" s="469"/>
      <c r="I477" s="469"/>
      <c r="J477" s="469"/>
      <c r="K477" s="469"/>
      <c r="L477" s="469"/>
      <c r="M477" s="469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>
      <c r="A478" s="23"/>
      <c r="B478" s="23"/>
      <c r="C478" s="23"/>
      <c r="D478" s="469"/>
      <c r="E478" s="469"/>
      <c r="F478" s="469"/>
      <c r="G478" s="469"/>
      <c r="H478" s="469"/>
      <c r="I478" s="469"/>
      <c r="J478" s="469"/>
      <c r="K478" s="469"/>
      <c r="L478" s="469"/>
      <c r="M478" s="469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>
      <c r="A479" s="23"/>
      <c r="B479" s="23"/>
      <c r="C479" s="23"/>
      <c r="D479" s="469"/>
      <c r="E479" s="469"/>
      <c r="F479" s="469"/>
      <c r="G479" s="469"/>
      <c r="H479" s="469"/>
      <c r="I479" s="469"/>
      <c r="J479" s="469"/>
      <c r="K479" s="469"/>
      <c r="L479" s="469"/>
      <c r="M479" s="469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>
      <c r="A480" s="23"/>
      <c r="B480" s="23"/>
      <c r="C480" s="23"/>
      <c r="D480" s="469"/>
      <c r="E480" s="469"/>
      <c r="F480" s="469"/>
      <c r="G480" s="469"/>
      <c r="H480" s="469"/>
      <c r="I480" s="469"/>
      <c r="J480" s="469"/>
      <c r="K480" s="469"/>
      <c r="L480" s="469"/>
      <c r="M480" s="469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>
      <c r="A481" s="23"/>
      <c r="B481" s="23"/>
      <c r="C481" s="23"/>
      <c r="D481" s="469"/>
      <c r="E481" s="469"/>
      <c r="F481" s="469"/>
      <c r="G481" s="469"/>
      <c r="H481" s="469"/>
      <c r="I481" s="469"/>
      <c r="J481" s="469"/>
      <c r="K481" s="469"/>
      <c r="L481" s="469"/>
      <c r="M481" s="469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>
      <c r="A482" s="23"/>
      <c r="B482" s="23"/>
      <c r="C482" s="23"/>
      <c r="D482" s="469"/>
      <c r="E482" s="469"/>
      <c r="F482" s="469"/>
      <c r="G482" s="469"/>
      <c r="H482" s="469"/>
      <c r="I482" s="469"/>
      <c r="J482" s="469"/>
      <c r="K482" s="469"/>
      <c r="L482" s="469"/>
      <c r="M482" s="469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>
      <c r="A483" s="23"/>
      <c r="B483" s="23"/>
      <c r="C483" s="23"/>
      <c r="D483" s="469"/>
      <c r="E483" s="469"/>
      <c r="F483" s="469"/>
      <c r="G483" s="469"/>
      <c r="H483" s="469"/>
      <c r="I483" s="469"/>
      <c r="J483" s="469"/>
      <c r="K483" s="469"/>
      <c r="L483" s="469"/>
      <c r="M483" s="469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>
      <c r="A484" s="23"/>
      <c r="B484" s="23"/>
      <c r="C484" s="23"/>
      <c r="D484" s="469"/>
      <c r="E484" s="469"/>
      <c r="F484" s="469"/>
      <c r="G484" s="469"/>
      <c r="H484" s="469"/>
      <c r="I484" s="469"/>
      <c r="J484" s="469"/>
      <c r="K484" s="469"/>
      <c r="L484" s="469"/>
      <c r="M484" s="469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>
      <c r="A485" s="23"/>
      <c r="B485" s="23"/>
      <c r="C485" s="23"/>
      <c r="D485" s="469"/>
      <c r="E485" s="469"/>
      <c r="F485" s="469"/>
      <c r="G485" s="469"/>
      <c r="H485" s="469"/>
      <c r="I485" s="469"/>
      <c r="J485" s="469"/>
      <c r="K485" s="469"/>
      <c r="L485" s="469"/>
      <c r="M485" s="469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>
      <c r="A486" s="23"/>
      <c r="B486" s="23"/>
      <c r="C486" s="23"/>
      <c r="D486" s="469"/>
      <c r="E486" s="469"/>
      <c r="F486" s="469"/>
      <c r="G486" s="469"/>
      <c r="H486" s="469"/>
      <c r="I486" s="469"/>
      <c r="J486" s="469"/>
      <c r="K486" s="469"/>
      <c r="L486" s="469"/>
      <c r="M486" s="469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>
      <c r="A487" s="23"/>
      <c r="B487" s="23"/>
      <c r="C487" s="23"/>
      <c r="D487" s="469"/>
      <c r="E487" s="469"/>
      <c r="F487" s="469"/>
      <c r="G487" s="469"/>
      <c r="H487" s="469"/>
      <c r="I487" s="469"/>
      <c r="J487" s="469"/>
      <c r="K487" s="469"/>
      <c r="L487" s="469"/>
      <c r="M487" s="469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>
      <c r="A488" s="23"/>
      <c r="B488" s="23"/>
      <c r="C488" s="23"/>
      <c r="D488" s="469"/>
      <c r="E488" s="469"/>
      <c r="F488" s="469"/>
      <c r="G488" s="469"/>
      <c r="H488" s="469"/>
      <c r="I488" s="469"/>
      <c r="J488" s="469"/>
      <c r="K488" s="469"/>
      <c r="L488" s="469"/>
      <c r="M488" s="469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>
      <c r="A489" s="23"/>
      <c r="B489" s="23"/>
      <c r="C489" s="23"/>
      <c r="D489" s="469"/>
      <c r="E489" s="469"/>
      <c r="F489" s="469"/>
      <c r="G489" s="469"/>
      <c r="H489" s="469"/>
      <c r="I489" s="469"/>
      <c r="J489" s="469"/>
      <c r="K489" s="469"/>
      <c r="L489" s="469"/>
      <c r="M489" s="469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>
      <c r="A490" s="23"/>
      <c r="B490" s="23"/>
      <c r="C490" s="23"/>
      <c r="D490" s="469"/>
      <c r="E490" s="469"/>
      <c r="F490" s="469"/>
      <c r="G490" s="469"/>
      <c r="H490" s="469"/>
      <c r="I490" s="469"/>
      <c r="J490" s="469"/>
      <c r="K490" s="469"/>
      <c r="L490" s="469"/>
      <c r="M490" s="469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>
      <c r="A491" s="23"/>
      <c r="B491" s="23"/>
      <c r="C491" s="23"/>
      <c r="D491" s="469"/>
      <c r="E491" s="469"/>
      <c r="F491" s="469"/>
      <c r="G491" s="469"/>
      <c r="H491" s="469"/>
      <c r="I491" s="469"/>
      <c r="J491" s="469"/>
      <c r="K491" s="469"/>
      <c r="L491" s="469"/>
      <c r="M491" s="469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>
      <c r="A492" s="23"/>
      <c r="B492" s="23"/>
      <c r="C492" s="23"/>
      <c r="D492" s="469"/>
      <c r="E492" s="469"/>
      <c r="F492" s="469"/>
      <c r="G492" s="469"/>
      <c r="H492" s="469"/>
      <c r="I492" s="469"/>
      <c r="J492" s="469"/>
      <c r="K492" s="469"/>
      <c r="L492" s="469"/>
      <c r="M492" s="469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>
      <c r="A493" s="23"/>
      <c r="B493" s="23"/>
      <c r="C493" s="23"/>
      <c r="D493" s="469"/>
      <c r="E493" s="469"/>
      <c r="F493" s="469"/>
      <c r="G493" s="469"/>
      <c r="H493" s="469"/>
      <c r="I493" s="469"/>
      <c r="J493" s="469"/>
      <c r="K493" s="469"/>
      <c r="L493" s="469"/>
      <c r="M493" s="469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>
      <c r="A494" s="23"/>
      <c r="B494" s="23"/>
      <c r="C494" s="23"/>
      <c r="D494" s="469"/>
      <c r="E494" s="469"/>
      <c r="F494" s="469"/>
      <c r="G494" s="469"/>
      <c r="H494" s="469"/>
      <c r="I494" s="469"/>
      <c r="J494" s="469"/>
      <c r="K494" s="469"/>
      <c r="L494" s="469"/>
      <c r="M494" s="469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>
      <c r="A495" s="23"/>
      <c r="B495" s="23"/>
      <c r="C495" s="23"/>
      <c r="D495" s="469"/>
      <c r="E495" s="469"/>
      <c r="F495" s="469"/>
      <c r="G495" s="469"/>
      <c r="H495" s="469"/>
      <c r="I495" s="469"/>
      <c r="J495" s="469"/>
      <c r="K495" s="469"/>
      <c r="L495" s="469"/>
      <c r="M495" s="469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>
      <c r="A496" s="23"/>
      <c r="B496" s="23"/>
      <c r="C496" s="23"/>
      <c r="D496" s="469"/>
      <c r="E496" s="469"/>
      <c r="F496" s="469"/>
      <c r="G496" s="469"/>
      <c r="H496" s="469"/>
      <c r="I496" s="469"/>
      <c r="J496" s="469"/>
      <c r="K496" s="469"/>
      <c r="L496" s="469"/>
      <c r="M496" s="469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>
      <c r="A497" s="23"/>
      <c r="B497" s="23"/>
      <c r="C497" s="23"/>
      <c r="D497" s="469"/>
      <c r="E497" s="469"/>
      <c r="F497" s="469"/>
      <c r="G497" s="469"/>
      <c r="H497" s="469"/>
      <c r="I497" s="469"/>
      <c r="J497" s="469"/>
      <c r="K497" s="469"/>
      <c r="L497" s="469"/>
      <c r="M497" s="469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>
      <c r="A498" s="23"/>
      <c r="B498" s="23"/>
      <c r="C498" s="23"/>
      <c r="D498" s="469"/>
      <c r="E498" s="469"/>
      <c r="F498" s="469"/>
      <c r="G498" s="469"/>
      <c r="H498" s="469"/>
      <c r="I498" s="469"/>
      <c r="J498" s="469"/>
      <c r="K498" s="469"/>
      <c r="L498" s="469"/>
      <c r="M498" s="469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>
      <c r="A499" s="23"/>
      <c r="B499" s="23"/>
      <c r="C499" s="23"/>
      <c r="D499" s="469"/>
      <c r="E499" s="469"/>
      <c r="F499" s="469"/>
      <c r="G499" s="469"/>
      <c r="H499" s="469"/>
      <c r="I499" s="469"/>
      <c r="J499" s="469"/>
      <c r="K499" s="469"/>
      <c r="L499" s="469"/>
      <c r="M499" s="469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>
      <c r="A500" s="23"/>
      <c r="B500" s="23"/>
      <c r="C500" s="23"/>
      <c r="D500" s="469"/>
      <c r="E500" s="469"/>
      <c r="F500" s="469"/>
      <c r="G500" s="469"/>
      <c r="H500" s="469"/>
      <c r="I500" s="469"/>
      <c r="J500" s="469"/>
      <c r="K500" s="469"/>
      <c r="L500" s="469"/>
      <c r="M500" s="469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>
      <c r="A501" s="23"/>
      <c r="B501" s="23"/>
      <c r="C501" s="23"/>
      <c r="D501" s="469"/>
      <c r="E501" s="469"/>
      <c r="F501" s="469"/>
      <c r="G501" s="469"/>
      <c r="H501" s="469"/>
      <c r="I501" s="469"/>
      <c r="J501" s="469"/>
      <c r="K501" s="469"/>
      <c r="L501" s="469"/>
      <c r="M501" s="469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>
      <c r="A502" s="23"/>
      <c r="B502" s="23"/>
      <c r="C502" s="23"/>
      <c r="D502" s="469"/>
      <c r="E502" s="469"/>
      <c r="F502" s="469"/>
      <c r="G502" s="469"/>
      <c r="H502" s="469"/>
      <c r="I502" s="469"/>
      <c r="J502" s="469"/>
      <c r="K502" s="469"/>
      <c r="L502" s="469"/>
      <c r="M502" s="469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>
      <c r="A503" s="23"/>
      <c r="B503" s="23"/>
      <c r="C503" s="23"/>
      <c r="D503" s="469"/>
      <c r="E503" s="469"/>
      <c r="F503" s="469"/>
      <c r="G503" s="469"/>
      <c r="H503" s="469"/>
      <c r="I503" s="469"/>
      <c r="J503" s="469"/>
      <c r="K503" s="469"/>
      <c r="L503" s="469"/>
      <c r="M503" s="469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>
      <c r="A504" s="23"/>
      <c r="B504" s="23"/>
      <c r="C504" s="23"/>
      <c r="D504" s="469"/>
      <c r="E504" s="469"/>
      <c r="F504" s="469"/>
      <c r="G504" s="469"/>
      <c r="H504" s="469"/>
      <c r="I504" s="469"/>
      <c r="J504" s="469"/>
      <c r="K504" s="469"/>
      <c r="L504" s="469"/>
      <c r="M504" s="469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>
      <c r="A505" s="23"/>
      <c r="B505" s="23"/>
      <c r="C505" s="23"/>
      <c r="D505" s="469"/>
      <c r="E505" s="469"/>
      <c r="F505" s="469"/>
      <c r="G505" s="469"/>
      <c r="H505" s="469"/>
      <c r="I505" s="469"/>
      <c r="J505" s="469"/>
      <c r="K505" s="469"/>
      <c r="L505" s="469"/>
      <c r="M505" s="469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>
      <c r="A506" s="23"/>
      <c r="B506" s="23"/>
      <c r="C506" s="23"/>
      <c r="D506" s="469"/>
      <c r="E506" s="469"/>
      <c r="F506" s="469"/>
      <c r="G506" s="469"/>
      <c r="H506" s="469"/>
      <c r="I506" s="469"/>
      <c r="J506" s="469"/>
      <c r="K506" s="469"/>
      <c r="L506" s="469"/>
      <c r="M506" s="469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>
      <c r="A507" s="23"/>
      <c r="B507" s="23"/>
      <c r="C507" s="23"/>
      <c r="D507" s="469"/>
      <c r="E507" s="469"/>
      <c r="F507" s="469"/>
      <c r="G507" s="469"/>
      <c r="H507" s="469"/>
      <c r="I507" s="469"/>
      <c r="J507" s="469"/>
      <c r="K507" s="469"/>
      <c r="L507" s="469"/>
      <c r="M507" s="469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>
      <c r="A508" s="23"/>
      <c r="B508" s="23"/>
      <c r="C508" s="23"/>
      <c r="D508" s="469"/>
      <c r="E508" s="469"/>
      <c r="F508" s="469"/>
      <c r="G508" s="469"/>
      <c r="H508" s="469"/>
      <c r="I508" s="469"/>
      <c r="J508" s="469"/>
      <c r="K508" s="469"/>
      <c r="L508" s="469"/>
      <c r="M508" s="469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>
      <c r="A509" s="23"/>
      <c r="B509" s="23"/>
      <c r="C509" s="23"/>
      <c r="D509" s="469"/>
      <c r="E509" s="469"/>
      <c r="F509" s="469"/>
      <c r="G509" s="469"/>
      <c r="H509" s="469"/>
      <c r="I509" s="469"/>
      <c r="J509" s="469"/>
      <c r="K509" s="469"/>
      <c r="L509" s="469"/>
      <c r="M509" s="469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>
      <c r="A510" s="23"/>
      <c r="B510" s="23"/>
      <c r="C510" s="23"/>
      <c r="D510" s="469"/>
      <c r="E510" s="469"/>
      <c r="F510" s="469"/>
      <c r="G510" s="469"/>
      <c r="H510" s="469"/>
      <c r="I510" s="469"/>
      <c r="J510" s="469"/>
      <c r="K510" s="469"/>
      <c r="L510" s="469"/>
      <c r="M510" s="469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>
      <c r="A511" s="23"/>
      <c r="B511" s="23"/>
      <c r="C511" s="23"/>
      <c r="D511" s="469"/>
      <c r="E511" s="469"/>
      <c r="F511" s="469"/>
      <c r="G511" s="469"/>
      <c r="H511" s="469"/>
      <c r="I511" s="469"/>
      <c r="J511" s="469"/>
      <c r="K511" s="469"/>
      <c r="L511" s="469"/>
      <c r="M511" s="469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>
      <c r="A512" s="23"/>
      <c r="B512" s="23"/>
      <c r="C512" s="23"/>
      <c r="D512" s="469"/>
      <c r="E512" s="469"/>
      <c r="F512" s="469"/>
      <c r="G512" s="469"/>
      <c r="H512" s="469"/>
      <c r="I512" s="469"/>
      <c r="J512" s="469"/>
      <c r="K512" s="469"/>
      <c r="L512" s="469"/>
      <c r="M512" s="469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>
      <c r="A513" s="23"/>
      <c r="B513" s="23"/>
      <c r="C513" s="23"/>
      <c r="D513" s="469"/>
      <c r="E513" s="469"/>
      <c r="F513" s="469"/>
      <c r="G513" s="469"/>
      <c r="H513" s="469"/>
      <c r="I513" s="469"/>
      <c r="J513" s="469"/>
      <c r="K513" s="469"/>
      <c r="L513" s="469"/>
      <c r="M513" s="469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>
      <c r="A514" s="23"/>
      <c r="B514" s="23"/>
      <c r="C514" s="23"/>
      <c r="D514" s="469"/>
      <c r="E514" s="469"/>
      <c r="F514" s="469"/>
      <c r="G514" s="469"/>
      <c r="H514" s="469"/>
      <c r="I514" s="469"/>
      <c r="J514" s="469"/>
      <c r="K514" s="469"/>
      <c r="L514" s="469"/>
      <c r="M514" s="469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>
      <c r="A515" s="23"/>
      <c r="B515" s="23"/>
      <c r="C515" s="23"/>
      <c r="D515" s="469"/>
      <c r="E515" s="469"/>
      <c r="F515" s="469"/>
      <c r="G515" s="469"/>
      <c r="H515" s="469"/>
      <c r="I515" s="469"/>
      <c r="J515" s="469"/>
      <c r="K515" s="469"/>
      <c r="L515" s="469"/>
      <c r="M515" s="469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>
      <c r="A516" s="23"/>
      <c r="B516" s="23"/>
      <c r="C516" s="23"/>
      <c r="D516" s="469"/>
      <c r="E516" s="469"/>
      <c r="F516" s="469"/>
      <c r="G516" s="469"/>
      <c r="H516" s="469"/>
      <c r="I516" s="469"/>
      <c r="J516" s="469"/>
      <c r="K516" s="469"/>
      <c r="L516" s="469"/>
      <c r="M516" s="469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>
      <c r="A517" s="23"/>
      <c r="B517" s="23"/>
      <c r="C517" s="23"/>
      <c r="D517" s="469"/>
      <c r="E517" s="469"/>
      <c r="F517" s="469"/>
      <c r="G517" s="469"/>
      <c r="H517" s="469"/>
      <c r="I517" s="469"/>
      <c r="J517" s="469"/>
      <c r="K517" s="469"/>
      <c r="L517" s="469"/>
      <c r="M517" s="469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>
      <c r="A518" s="23"/>
      <c r="B518" s="23"/>
      <c r="C518" s="23"/>
      <c r="D518" s="469"/>
      <c r="E518" s="469"/>
      <c r="F518" s="469"/>
      <c r="G518" s="469"/>
      <c r="H518" s="469"/>
      <c r="I518" s="469"/>
      <c r="J518" s="469"/>
      <c r="K518" s="469"/>
      <c r="L518" s="469"/>
      <c r="M518" s="469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>
      <c r="A519" s="23"/>
      <c r="B519" s="23"/>
      <c r="C519" s="23"/>
      <c r="D519" s="469"/>
      <c r="E519" s="469"/>
      <c r="F519" s="469"/>
      <c r="G519" s="469"/>
      <c r="H519" s="469"/>
      <c r="I519" s="469"/>
      <c r="J519" s="469"/>
      <c r="K519" s="469"/>
      <c r="L519" s="469"/>
      <c r="M519" s="469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>
      <c r="A520" s="23"/>
      <c r="B520" s="23"/>
      <c r="C520" s="23"/>
      <c r="D520" s="469"/>
      <c r="E520" s="469"/>
      <c r="F520" s="469"/>
      <c r="G520" s="469"/>
      <c r="H520" s="469"/>
      <c r="I520" s="469"/>
      <c r="J520" s="469"/>
      <c r="K520" s="469"/>
      <c r="L520" s="469"/>
      <c r="M520" s="469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>
      <c r="A521" s="23"/>
      <c r="B521" s="23"/>
      <c r="C521" s="23"/>
      <c r="D521" s="469"/>
      <c r="E521" s="469"/>
      <c r="F521" s="469"/>
      <c r="G521" s="469"/>
      <c r="H521" s="469"/>
      <c r="I521" s="469"/>
      <c r="J521" s="469"/>
      <c r="K521" s="469"/>
      <c r="L521" s="469"/>
      <c r="M521" s="469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>
      <c r="A522" s="23"/>
      <c r="B522" s="23"/>
      <c r="C522" s="23"/>
      <c r="D522" s="469"/>
      <c r="E522" s="469"/>
      <c r="F522" s="469"/>
      <c r="G522" s="469"/>
      <c r="H522" s="469"/>
      <c r="I522" s="469"/>
      <c r="J522" s="469"/>
      <c r="K522" s="469"/>
      <c r="L522" s="469"/>
      <c r="M522" s="469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>
      <c r="A523" s="23"/>
      <c r="B523" s="23"/>
      <c r="C523" s="23"/>
      <c r="D523" s="469"/>
      <c r="E523" s="469"/>
      <c r="F523" s="469"/>
      <c r="G523" s="469"/>
      <c r="H523" s="469"/>
      <c r="I523" s="469"/>
      <c r="J523" s="469"/>
      <c r="K523" s="469"/>
      <c r="L523" s="469"/>
      <c r="M523" s="469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>
      <c r="A524" s="23"/>
      <c r="B524" s="23"/>
      <c r="C524" s="23"/>
      <c r="D524" s="469"/>
      <c r="E524" s="469"/>
      <c r="F524" s="469"/>
      <c r="G524" s="469"/>
      <c r="H524" s="469"/>
      <c r="I524" s="469"/>
      <c r="J524" s="469"/>
      <c r="K524" s="469"/>
      <c r="L524" s="469"/>
      <c r="M524" s="469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>
      <c r="A525" s="23"/>
      <c r="B525" s="23"/>
      <c r="C525" s="23"/>
      <c r="D525" s="469"/>
      <c r="E525" s="469"/>
      <c r="F525" s="469"/>
      <c r="G525" s="469"/>
      <c r="H525" s="469"/>
      <c r="I525" s="469"/>
      <c r="J525" s="469"/>
      <c r="K525" s="469"/>
      <c r="L525" s="469"/>
      <c r="M525" s="469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>
      <c r="A526" s="23"/>
      <c r="B526" s="23"/>
      <c r="C526" s="23"/>
      <c r="D526" s="469"/>
      <c r="E526" s="469"/>
      <c r="F526" s="469"/>
      <c r="G526" s="469"/>
      <c r="H526" s="469"/>
      <c r="I526" s="469"/>
      <c r="J526" s="469"/>
      <c r="K526" s="469"/>
      <c r="L526" s="469"/>
      <c r="M526" s="469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>
      <c r="A527" s="23"/>
      <c r="B527" s="23"/>
      <c r="C527" s="23"/>
      <c r="D527" s="469"/>
      <c r="E527" s="469"/>
      <c r="F527" s="469"/>
      <c r="G527" s="469"/>
      <c r="H527" s="469"/>
      <c r="I527" s="469"/>
      <c r="J527" s="469"/>
      <c r="K527" s="469"/>
      <c r="L527" s="469"/>
      <c r="M527" s="469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>
      <c r="A528" s="23"/>
      <c r="B528" s="23"/>
      <c r="C528" s="23"/>
      <c r="D528" s="469"/>
      <c r="E528" s="469"/>
      <c r="F528" s="469"/>
      <c r="G528" s="469"/>
      <c r="H528" s="469"/>
      <c r="I528" s="469"/>
      <c r="J528" s="469"/>
      <c r="K528" s="469"/>
      <c r="L528" s="469"/>
      <c r="M528" s="469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>
      <c r="A529" s="23"/>
      <c r="B529" s="23"/>
      <c r="C529" s="23"/>
      <c r="D529" s="469"/>
      <c r="E529" s="469"/>
      <c r="F529" s="469"/>
      <c r="G529" s="469"/>
      <c r="H529" s="469"/>
      <c r="I529" s="469"/>
      <c r="J529" s="469"/>
      <c r="K529" s="469"/>
      <c r="L529" s="469"/>
      <c r="M529" s="469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>
      <c r="A530" s="23"/>
      <c r="B530" s="23"/>
      <c r="C530" s="23"/>
      <c r="D530" s="469"/>
      <c r="E530" s="469"/>
      <c r="F530" s="469"/>
      <c r="G530" s="469"/>
      <c r="H530" s="469"/>
      <c r="I530" s="469"/>
      <c r="J530" s="469"/>
      <c r="K530" s="469"/>
      <c r="L530" s="469"/>
      <c r="M530" s="469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>
      <c r="A531" s="23"/>
      <c r="B531" s="23"/>
      <c r="C531" s="23"/>
      <c r="D531" s="469"/>
      <c r="E531" s="469"/>
      <c r="F531" s="469"/>
      <c r="G531" s="469"/>
      <c r="H531" s="469"/>
      <c r="I531" s="469"/>
      <c r="J531" s="469"/>
      <c r="K531" s="469"/>
      <c r="L531" s="469"/>
      <c r="M531" s="469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>
      <c r="A532" s="23"/>
      <c r="B532" s="23"/>
      <c r="C532" s="23"/>
      <c r="D532" s="469"/>
      <c r="E532" s="469"/>
      <c r="F532" s="469"/>
      <c r="G532" s="469"/>
      <c r="H532" s="469"/>
      <c r="I532" s="469"/>
      <c r="J532" s="469"/>
      <c r="K532" s="469"/>
      <c r="L532" s="469"/>
      <c r="M532" s="469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>
      <c r="A533" s="23"/>
      <c r="B533" s="23"/>
      <c r="C533" s="23"/>
      <c r="D533" s="469"/>
      <c r="E533" s="469"/>
      <c r="F533" s="469"/>
      <c r="G533" s="469"/>
      <c r="H533" s="469"/>
      <c r="I533" s="469"/>
      <c r="J533" s="469"/>
      <c r="K533" s="469"/>
      <c r="L533" s="469"/>
      <c r="M533" s="469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>
      <c r="A534" s="23"/>
      <c r="B534" s="23"/>
      <c r="C534" s="23"/>
      <c r="D534" s="469"/>
      <c r="E534" s="469"/>
      <c r="F534" s="469"/>
      <c r="G534" s="469"/>
      <c r="H534" s="469"/>
      <c r="I534" s="469"/>
      <c r="J534" s="469"/>
      <c r="K534" s="469"/>
      <c r="L534" s="469"/>
      <c r="M534" s="469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>
      <c r="A535" s="23"/>
      <c r="B535" s="23"/>
      <c r="C535" s="23"/>
      <c r="D535" s="469"/>
      <c r="E535" s="469"/>
      <c r="F535" s="469"/>
      <c r="G535" s="469"/>
      <c r="H535" s="469"/>
      <c r="I535" s="469"/>
      <c r="J535" s="469"/>
      <c r="K535" s="469"/>
      <c r="L535" s="469"/>
      <c r="M535" s="469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>
      <c r="A536" s="23"/>
      <c r="B536" s="23"/>
      <c r="C536" s="23"/>
      <c r="D536" s="469"/>
      <c r="E536" s="469"/>
      <c r="F536" s="469"/>
      <c r="G536" s="469"/>
      <c r="H536" s="469"/>
      <c r="I536" s="469"/>
      <c r="J536" s="469"/>
      <c r="K536" s="469"/>
      <c r="L536" s="469"/>
      <c r="M536" s="469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>
      <c r="A537" s="23"/>
      <c r="B537" s="23"/>
      <c r="C537" s="23"/>
      <c r="D537" s="469"/>
      <c r="E537" s="469"/>
      <c r="F537" s="469"/>
      <c r="G537" s="469"/>
      <c r="H537" s="469"/>
      <c r="I537" s="469"/>
      <c r="J537" s="469"/>
      <c r="K537" s="469"/>
      <c r="L537" s="469"/>
      <c r="M537" s="469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>
      <c r="A538" s="23"/>
      <c r="B538" s="23"/>
      <c r="C538" s="23"/>
      <c r="D538" s="469"/>
      <c r="E538" s="469"/>
      <c r="F538" s="469"/>
      <c r="G538" s="469"/>
      <c r="H538" s="469"/>
      <c r="I538" s="469"/>
      <c r="J538" s="469"/>
      <c r="K538" s="469"/>
      <c r="L538" s="469"/>
      <c r="M538" s="469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>
      <c r="A539" s="23"/>
      <c r="B539" s="23"/>
      <c r="C539" s="23"/>
      <c r="D539" s="469"/>
      <c r="E539" s="469"/>
      <c r="F539" s="469"/>
      <c r="G539" s="469"/>
      <c r="H539" s="469"/>
      <c r="I539" s="469"/>
      <c r="J539" s="469"/>
      <c r="K539" s="469"/>
      <c r="L539" s="469"/>
      <c r="M539" s="469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>
      <c r="A540" s="23"/>
      <c r="B540" s="23"/>
      <c r="C540" s="23"/>
      <c r="D540" s="469"/>
      <c r="E540" s="469"/>
      <c r="F540" s="469"/>
      <c r="G540" s="469"/>
      <c r="H540" s="469"/>
      <c r="I540" s="469"/>
      <c r="J540" s="469"/>
      <c r="K540" s="469"/>
      <c r="L540" s="469"/>
      <c r="M540" s="469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>
      <c r="A541" s="23"/>
      <c r="B541" s="23"/>
      <c r="C541" s="23"/>
      <c r="D541" s="469"/>
      <c r="E541" s="469"/>
      <c r="F541" s="469"/>
      <c r="G541" s="469"/>
      <c r="H541" s="469"/>
      <c r="I541" s="469"/>
      <c r="J541" s="469"/>
      <c r="K541" s="469"/>
      <c r="L541" s="469"/>
      <c r="M541" s="469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>
      <c r="A542" s="23"/>
      <c r="B542" s="23"/>
      <c r="C542" s="23"/>
      <c r="D542" s="469"/>
      <c r="E542" s="469"/>
      <c r="F542" s="469"/>
      <c r="G542" s="469"/>
      <c r="H542" s="469"/>
      <c r="I542" s="469"/>
      <c r="J542" s="469"/>
      <c r="K542" s="469"/>
      <c r="L542" s="469"/>
      <c r="M542" s="469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>
      <c r="A543" s="23"/>
      <c r="B543" s="23"/>
      <c r="C543" s="23"/>
      <c r="D543" s="469"/>
      <c r="E543" s="469"/>
      <c r="F543" s="469"/>
      <c r="G543" s="469"/>
      <c r="H543" s="469"/>
      <c r="I543" s="469"/>
      <c r="J543" s="469"/>
      <c r="K543" s="469"/>
      <c r="L543" s="469"/>
      <c r="M543" s="469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>
      <c r="A544" s="23"/>
      <c r="B544" s="23"/>
      <c r="C544" s="23"/>
      <c r="D544" s="469"/>
      <c r="E544" s="469"/>
      <c r="F544" s="469"/>
      <c r="G544" s="469"/>
      <c r="H544" s="469"/>
      <c r="I544" s="469"/>
      <c r="J544" s="469"/>
      <c r="K544" s="469"/>
      <c r="L544" s="469"/>
      <c r="M544" s="469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>
      <c r="A545" s="23"/>
      <c r="B545" s="23"/>
      <c r="C545" s="23"/>
      <c r="D545" s="469"/>
      <c r="E545" s="469"/>
      <c r="F545" s="469"/>
      <c r="G545" s="469"/>
      <c r="H545" s="469"/>
      <c r="I545" s="469"/>
      <c r="J545" s="469"/>
      <c r="K545" s="469"/>
      <c r="L545" s="469"/>
      <c r="M545" s="469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>
      <c r="A546" s="23"/>
      <c r="B546" s="23"/>
      <c r="C546" s="23"/>
      <c r="D546" s="469"/>
      <c r="E546" s="469"/>
      <c r="F546" s="469"/>
      <c r="G546" s="469"/>
      <c r="H546" s="469"/>
      <c r="I546" s="469"/>
      <c r="J546" s="469"/>
      <c r="K546" s="469"/>
      <c r="L546" s="469"/>
      <c r="M546" s="469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>
      <c r="A547" s="23"/>
      <c r="B547" s="23"/>
      <c r="C547" s="23"/>
      <c r="D547" s="469"/>
      <c r="E547" s="469"/>
      <c r="F547" s="469"/>
      <c r="G547" s="469"/>
      <c r="H547" s="469"/>
      <c r="I547" s="469"/>
      <c r="J547" s="469"/>
      <c r="K547" s="469"/>
      <c r="L547" s="469"/>
      <c r="M547" s="469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>
      <c r="A548" s="23"/>
      <c r="B548" s="23"/>
      <c r="C548" s="23"/>
      <c r="D548" s="469"/>
      <c r="E548" s="469"/>
      <c r="F548" s="469"/>
      <c r="G548" s="469"/>
      <c r="H548" s="469"/>
      <c r="I548" s="469"/>
      <c r="J548" s="469"/>
      <c r="K548" s="469"/>
      <c r="L548" s="469"/>
      <c r="M548" s="469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>
      <c r="A549" s="23"/>
      <c r="B549" s="23"/>
      <c r="C549" s="23"/>
      <c r="D549" s="469"/>
      <c r="E549" s="469"/>
      <c r="F549" s="469"/>
      <c r="G549" s="469"/>
      <c r="H549" s="469"/>
      <c r="I549" s="469"/>
      <c r="J549" s="469"/>
      <c r="K549" s="469"/>
      <c r="L549" s="469"/>
      <c r="M549" s="469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>
      <c r="A550" s="23"/>
      <c r="B550" s="23"/>
      <c r="C550" s="23"/>
      <c r="D550" s="469"/>
      <c r="E550" s="469"/>
      <c r="F550" s="469"/>
      <c r="G550" s="469"/>
      <c r="H550" s="469"/>
      <c r="I550" s="469"/>
      <c r="J550" s="469"/>
      <c r="K550" s="469"/>
      <c r="L550" s="469"/>
      <c r="M550" s="469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>
      <c r="A551" s="23"/>
      <c r="B551" s="23"/>
      <c r="C551" s="23"/>
      <c r="D551" s="469"/>
      <c r="E551" s="469"/>
      <c r="F551" s="469"/>
      <c r="G551" s="469"/>
      <c r="H551" s="469"/>
      <c r="I551" s="469"/>
      <c r="J551" s="469"/>
      <c r="K551" s="469"/>
      <c r="L551" s="469"/>
      <c r="M551" s="469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>
      <c r="A552" s="23"/>
      <c r="B552" s="23"/>
      <c r="C552" s="23"/>
      <c r="D552" s="469"/>
      <c r="E552" s="469"/>
      <c r="F552" s="469"/>
      <c r="G552" s="469"/>
      <c r="H552" s="469"/>
      <c r="I552" s="469"/>
      <c r="J552" s="469"/>
      <c r="K552" s="469"/>
      <c r="L552" s="469"/>
      <c r="M552" s="469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>
      <c r="A553" s="23"/>
      <c r="B553" s="23"/>
      <c r="C553" s="23"/>
      <c r="D553" s="469"/>
      <c r="E553" s="469"/>
      <c r="F553" s="469"/>
      <c r="G553" s="469"/>
      <c r="H553" s="469"/>
      <c r="I553" s="469"/>
      <c r="J553" s="469"/>
      <c r="K553" s="469"/>
      <c r="L553" s="469"/>
      <c r="M553" s="469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>
      <c r="A554" s="23"/>
      <c r="B554" s="23"/>
      <c r="C554" s="23"/>
      <c r="D554" s="469"/>
      <c r="E554" s="469"/>
      <c r="F554" s="469"/>
      <c r="G554" s="469"/>
      <c r="H554" s="469"/>
      <c r="I554" s="469"/>
      <c r="J554" s="469"/>
      <c r="K554" s="469"/>
      <c r="L554" s="469"/>
      <c r="M554" s="469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>
      <c r="A555" s="23"/>
      <c r="B555" s="23"/>
      <c r="C555" s="23"/>
      <c r="D555" s="469"/>
      <c r="E555" s="469"/>
      <c r="F555" s="469"/>
      <c r="G555" s="469"/>
      <c r="H555" s="469"/>
      <c r="I555" s="469"/>
      <c r="J555" s="469"/>
      <c r="K555" s="469"/>
      <c r="L555" s="469"/>
      <c r="M555" s="469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>
      <c r="A556" s="23"/>
      <c r="B556" s="23"/>
      <c r="C556" s="23"/>
      <c r="D556" s="469"/>
      <c r="E556" s="469"/>
      <c r="F556" s="469"/>
      <c r="G556" s="469"/>
      <c r="H556" s="469"/>
      <c r="I556" s="469"/>
      <c r="J556" s="469"/>
      <c r="K556" s="469"/>
      <c r="L556" s="469"/>
      <c r="M556" s="469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>
      <c r="A557" s="23"/>
      <c r="B557" s="23"/>
      <c r="C557" s="23"/>
      <c r="D557" s="469"/>
      <c r="E557" s="469"/>
      <c r="F557" s="469"/>
      <c r="G557" s="469"/>
      <c r="H557" s="469"/>
      <c r="I557" s="469"/>
      <c r="J557" s="469"/>
      <c r="K557" s="469"/>
      <c r="L557" s="469"/>
      <c r="M557" s="469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>
      <c r="A558" s="23"/>
      <c r="B558" s="23"/>
      <c r="C558" s="23"/>
      <c r="D558" s="469"/>
      <c r="E558" s="469"/>
      <c r="F558" s="469"/>
      <c r="G558" s="469"/>
      <c r="H558" s="469"/>
      <c r="I558" s="469"/>
      <c r="J558" s="469"/>
      <c r="K558" s="469"/>
      <c r="L558" s="469"/>
      <c r="M558" s="469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>
      <c r="A559" s="23"/>
      <c r="B559" s="23"/>
      <c r="C559" s="23"/>
      <c r="D559" s="469"/>
      <c r="E559" s="469"/>
      <c r="F559" s="469"/>
      <c r="G559" s="469"/>
      <c r="H559" s="469"/>
      <c r="I559" s="469"/>
      <c r="J559" s="469"/>
      <c r="K559" s="469"/>
      <c r="L559" s="469"/>
      <c r="M559" s="469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>
      <c r="A560" s="23"/>
      <c r="B560" s="23"/>
      <c r="C560" s="23"/>
      <c r="D560" s="469"/>
      <c r="E560" s="469"/>
      <c r="F560" s="469"/>
      <c r="G560" s="469"/>
      <c r="H560" s="469"/>
      <c r="I560" s="469"/>
      <c r="J560" s="469"/>
      <c r="K560" s="469"/>
      <c r="L560" s="469"/>
      <c r="M560" s="469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>
      <c r="A561" s="23"/>
      <c r="B561" s="23"/>
      <c r="C561" s="23"/>
      <c r="D561" s="469"/>
      <c r="E561" s="469"/>
      <c r="F561" s="469"/>
      <c r="G561" s="469"/>
      <c r="H561" s="469"/>
      <c r="I561" s="469"/>
      <c r="J561" s="469"/>
      <c r="K561" s="469"/>
      <c r="L561" s="469"/>
      <c r="M561" s="469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>
      <c r="A562" s="23"/>
      <c r="B562" s="23"/>
      <c r="C562" s="23"/>
      <c r="D562" s="469"/>
      <c r="E562" s="469"/>
      <c r="F562" s="469"/>
      <c r="G562" s="469"/>
      <c r="H562" s="469"/>
      <c r="I562" s="469"/>
      <c r="J562" s="469"/>
      <c r="K562" s="469"/>
      <c r="L562" s="469"/>
      <c r="M562" s="469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>
      <c r="A563" s="23"/>
      <c r="B563" s="23"/>
      <c r="C563" s="23"/>
      <c r="D563" s="469"/>
      <c r="E563" s="469"/>
      <c r="F563" s="469"/>
      <c r="G563" s="469"/>
      <c r="H563" s="469"/>
      <c r="I563" s="469"/>
      <c r="J563" s="469"/>
      <c r="K563" s="469"/>
      <c r="L563" s="469"/>
      <c r="M563" s="469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>
      <c r="A564" s="23"/>
      <c r="B564" s="23"/>
      <c r="C564" s="23"/>
      <c r="D564" s="469"/>
      <c r="E564" s="469"/>
      <c r="F564" s="469"/>
      <c r="G564" s="469"/>
      <c r="H564" s="469"/>
      <c r="I564" s="469"/>
      <c r="J564" s="469"/>
      <c r="K564" s="469"/>
      <c r="L564" s="469"/>
      <c r="M564" s="469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>
      <c r="A565" s="23"/>
      <c r="B565" s="23"/>
      <c r="C565" s="23"/>
      <c r="D565" s="469"/>
      <c r="E565" s="469"/>
      <c r="F565" s="469"/>
      <c r="G565" s="469"/>
      <c r="H565" s="469"/>
      <c r="I565" s="469"/>
      <c r="J565" s="469"/>
      <c r="K565" s="469"/>
      <c r="L565" s="469"/>
      <c r="M565" s="469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>
      <c r="A566" s="23"/>
      <c r="B566" s="23"/>
      <c r="C566" s="23"/>
      <c r="D566" s="469"/>
      <c r="E566" s="469"/>
      <c r="F566" s="469"/>
      <c r="G566" s="469"/>
      <c r="H566" s="469"/>
      <c r="I566" s="469"/>
      <c r="J566" s="469"/>
      <c r="K566" s="469"/>
      <c r="L566" s="469"/>
      <c r="M566" s="469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>
      <c r="A567" s="23"/>
      <c r="B567" s="23"/>
      <c r="C567" s="23"/>
      <c r="D567" s="469"/>
      <c r="E567" s="469"/>
      <c r="F567" s="469"/>
      <c r="G567" s="469"/>
      <c r="H567" s="469"/>
      <c r="I567" s="469"/>
      <c r="J567" s="469"/>
      <c r="K567" s="469"/>
      <c r="L567" s="469"/>
      <c r="M567" s="469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>
      <c r="A568" s="23"/>
      <c r="B568" s="23"/>
      <c r="C568" s="23"/>
      <c r="D568" s="469"/>
      <c r="E568" s="469"/>
      <c r="F568" s="469"/>
      <c r="G568" s="469"/>
      <c r="H568" s="469"/>
      <c r="I568" s="469"/>
      <c r="J568" s="469"/>
      <c r="K568" s="469"/>
      <c r="L568" s="469"/>
      <c r="M568" s="469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>
      <c r="A569" s="23"/>
      <c r="B569" s="23"/>
      <c r="C569" s="23"/>
      <c r="D569" s="469"/>
      <c r="E569" s="469"/>
      <c r="F569" s="469"/>
      <c r="G569" s="469"/>
      <c r="H569" s="469"/>
      <c r="I569" s="469"/>
      <c r="J569" s="469"/>
      <c r="K569" s="469"/>
      <c r="L569" s="469"/>
      <c r="M569" s="469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>
      <c r="A570" s="23"/>
      <c r="B570" s="23"/>
      <c r="C570" s="23"/>
      <c r="D570" s="469"/>
      <c r="E570" s="469"/>
      <c r="F570" s="469"/>
      <c r="G570" s="469"/>
      <c r="H570" s="469"/>
      <c r="I570" s="469"/>
      <c r="J570" s="469"/>
      <c r="K570" s="469"/>
      <c r="L570" s="469"/>
      <c r="M570" s="469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>
      <c r="A571" s="23"/>
      <c r="B571" s="23"/>
      <c r="C571" s="23"/>
      <c r="D571" s="469"/>
      <c r="E571" s="469"/>
      <c r="F571" s="469"/>
      <c r="G571" s="469"/>
      <c r="H571" s="469"/>
      <c r="I571" s="469"/>
      <c r="J571" s="469"/>
      <c r="K571" s="469"/>
      <c r="L571" s="469"/>
      <c r="M571" s="469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>
      <c r="A572" s="23"/>
      <c r="B572" s="23"/>
      <c r="C572" s="23"/>
      <c r="D572" s="469"/>
      <c r="E572" s="469"/>
      <c r="F572" s="469"/>
      <c r="G572" s="469"/>
      <c r="H572" s="469"/>
      <c r="I572" s="469"/>
      <c r="J572" s="469"/>
      <c r="K572" s="469"/>
      <c r="L572" s="469"/>
      <c r="M572" s="469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>
      <c r="A573" s="23"/>
      <c r="B573" s="23"/>
      <c r="C573" s="23"/>
      <c r="D573" s="469"/>
      <c r="E573" s="469"/>
      <c r="F573" s="469"/>
      <c r="G573" s="469"/>
      <c r="H573" s="469"/>
      <c r="I573" s="469"/>
      <c r="J573" s="469"/>
      <c r="K573" s="469"/>
      <c r="L573" s="469"/>
      <c r="M573" s="469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>
      <c r="A574" s="23"/>
      <c r="B574" s="23"/>
      <c r="C574" s="23"/>
      <c r="D574" s="469"/>
      <c r="E574" s="469"/>
      <c r="F574" s="469"/>
      <c r="G574" s="469"/>
      <c r="H574" s="469"/>
      <c r="I574" s="469"/>
      <c r="J574" s="469"/>
      <c r="K574" s="469"/>
      <c r="L574" s="469"/>
      <c r="M574" s="469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>
      <c r="A575" s="23"/>
      <c r="B575" s="23"/>
      <c r="C575" s="23"/>
      <c r="D575" s="469"/>
      <c r="E575" s="469"/>
      <c r="F575" s="469"/>
      <c r="G575" s="469"/>
      <c r="H575" s="469"/>
      <c r="I575" s="469"/>
      <c r="J575" s="469"/>
      <c r="K575" s="469"/>
      <c r="L575" s="469"/>
      <c r="M575" s="469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>
      <c r="A576" s="23"/>
      <c r="B576" s="23"/>
      <c r="C576" s="23"/>
      <c r="D576" s="469"/>
      <c r="E576" s="469"/>
      <c r="F576" s="469"/>
      <c r="G576" s="469"/>
      <c r="H576" s="469"/>
      <c r="I576" s="469"/>
      <c r="J576" s="469"/>
      <c r="K576" s="469"/>
      <c r="L576" s="469"/>
      <c r="M576" s="469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>
      <c r="A577" s="23"/>
      <c r="B577" s="23"/>
      <c r="C577" s="23"/>
      <c r="D577" s="469"/>
      <c r="E577" s="469"/>
      <c r="F577" s="469"/>
      <c r="G577" s="469"/>
      <c r="H577" s="469"/>
      <c r="I577" s="469"/>
      <c r="J577" s="469"/>
      <c r="K577" s="469"/>
      <c r="L577" s="469"/>
      <c r="M577" s="469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>
      <c r="A578" s="23"/>
      <c r="B578" s="23"/>
      <c r="C578" s="23"/>
      <c r="D578" s="469"/>
      <c r="E578" s="469"/>
      <c r="F578" s="469"/>
      <c r="G578" s="469"/>
      <c r="H578" s="469"/>
      <c r="I578" s="469"/>
      <c r="J578" s="469"/>
      <c r="K578" s="469"/>
      <c r="L578" s="469"/>
      <c r="M578" s="469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>
      <c r="A579" s="23"/>
      <c r="B579" s="23"/>
      <c r="C579" s="23"/>
      <c r="D579" s="469"/>
      <c r="E579" s="469"/>
      <c r="F579" s="469"/>
      <c r="G579" s="469"/>
      <c r="H579" s="469"/>
      <c r="I579" s="469"/>
      <c r="J579" s="469"/>
      <c r="K579" s="469"/>
      <c r="L579" s="469"/>
      <c r="M579" s="469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>
      <c r="A580" s="23"/>
      <c r="B580" s="23"/>
      <c r="C580" s="23"/>
      <c r="D580" s="469"/>
      <c r="E580" s="469"/>
      <c r="F580" s="469"/>
      <c r="G580" s="469"/>
      <c r="H580" s="469"/>
      <c r="I580" s="469"/>
      <c r="J580" s="469"/>
      <c r="K580" s="469"/>
      <c r="L580" s="469"/>
      <c r="M580" s="469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>
      <c r="A581" s="23"/>
      <c r="B581" s="23"/>
      <c r="C581" s="23"/>
      <c r="D581" s="469"/>
      <c r="E581" s="469"/>
      <c r="F581" s="469"/>
      <c r="G581" s="469"/>
      <c r="H581" s="469"/>
      <c r="I581" s="469"/>
      <c r="J581" s="469"/>
      <c r="K581" s="469"/>
      <c r="L581" s="469"/>
      <c r="M581" s="469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>
      <c r="A582" s="23"/>
      <c r="B582" s="23"/>
      <c r="C582" s="23"/>
      <c r="D582" s="469"/>
      <c r="E582" s="469"/>
      <c r="F582" s="469"/>
      <c r="G582" s="469"/>
      <c r="H582" s="469"/>
      <c r="I582" s="469"/>
      <c r="J582" s="469"/>
      <c r="K582" s="469"/>
      <c r="L582" s="469"/>
      <c r="M582" s="469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>
      <c r="A583" s="23"/>
      <c r="B583" s="23"/>
      <c r="C583" s="23"/>
      <c r="D583" s="469"/>
      <c r="E583" s="469"/>
      <c r="F583" s="469"/>
      <c r="G583" s="469"/>
      <c r="H583" s="469"/>
      <c r="I583" s="469"/>
      <c r="J583" s="469"/>
      <c r="K583" s="469"/>
      <c r="L583" s="469"/>
      <c r="M583" s="469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>
      <c r="A584" s="23"/>
      <c r="B584" s="23"/>
      <c r="C584" s="23"/>
      <c r="D584" s="469"/>
      <c r="E584" s="469"/>
      <c r="F584" s="469"/>
      <c r="G584" s="469"/>
      <c r="H584" s="469"/>
      <c r="I584" s="469"/>
      <c r="J584" s="469"/>
      <c r="K584" s="469"/>
      <c r="L584" s="469"/>
      <c r="M584" s="469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>
      <c r="A585" s="23"/>
      <c r="B585" s="23"/>
      <c r="C585" s="23"/>
      <c r="D585" s="469"/>
      <c r="E585" s="469"/>
      <c r="F585" s="469"/>
      <c r="G585" s="469"/>
      <c r="H585" s="469"/>
      <c r="I585" s="469"/>
      <c r="J585" s="469"/>
      <c r="K585" s="469"/>
      <c r="L585" s="469"/>
      <c r="M585" s="469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>
      <c r="A586" s="23"/>
      <c r="B586" s="23"/>
      <c r="C586" s="23"/>
      <c r="D586" s="469"/>
      <c r="E586" s="469"/>
      <c r="F586" s="469"/>
      <c r="G586" s="469"/>
      <c r="H586" s="469"/>
      <c r="I586" s="469"/>
      <c r="J586" s="469"/>
      <c r="K586" s="469"/>
      <c r="L586" s="469"/>
      <c r="M586" s="469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>
      <c r="A587" s="23"/>
      <c r="B587" s="23"/>
      <c r="C587" s="23"/>
      <c r="D587" s="469"/>
      <c r="E587" s="469"/>
      <c r="F587" s="469"/>
      <c r="G587" s="469"/>
      <c r="H587" s="469"/>
      <c r="I587" s="469"/>
      <c r="J587" s="469"/>
      <c r="K587" s="469"/>
      <c r="L587" s="469"/>
      <c r="M587" s="469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>
      <c r="A588" s="23"/>
      <c r="B588" s="23"/>
      <c r="C588" s="23"/>
      <c r="D588" s="469"/>
      <c r="E588" s="469"/>
      <c r="F588" s="469"/>
      <c r="G588" s="469"/>
      <c r="H588" s="469"/>
      <c r="I588" s="469"/>
      <c r="J588" s="469"/>
      <c r="K588" s="469"/>
      <c r="L588" s="469"/>
      <c r="M588" s="469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>
      <c r="A589" s="23"/>
      <c r="B589" s="23"/>
      <c r="C589" s="23"/>
      <c r="D589" s="469"/>
      <c r="E589" s="469"/>
      <c r="F589" s="469"/>
      <c r="G589" s="469"/>
      <c r="H589" s="469"/>
      <c r="I589" s="469"/>
      <c r="J589" s="469"/>
      <c r="K589" s="469"/>
      <c r="L589" s="469"/>
      <c r="M589" s="469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>
      <c r="A590" s="23"/>
      <c r="B590" s="23"/>
      <c r="C590" s="23"/>
      <c r="D590" s="469"/>
      <c r="E590" s="469"/>
      <c r="F590" s="469"/>
      <c r="G590" s="469"/>
      <c r="H590" s="469"/>
      <c r="I590" s="469"/>
      <c r="J590" s="469"/>
      <c r="K590" s="469"/>
      <c r="L590" s="469"/>
      <c r="M590" s="469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>
      <c r="A591" s="23"/>
      <c r="B591" s="23"/>
      <c r="C591" s="23"/>
      <c r="D591" s="469"/>
      <c r="E591" s="469"/>
      <c r="F591" s="469"/>
      <c r="G591" s="469"/>
      <c r="H591" s="469"/>
      <c r="I591" s="469"/>
      <c r="J591" s="469"/>
      <c r="K591" s="469"/>
      <c r="L591" s="469"/>
      <c r="M591" s="469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>
      <c r="A592" s="23"/>
      <c r="B592" s="23"/>
      <c r="C592" s="23"/>
      <c r="D592" s="469"/>
      <c r="E592" s="469"/>
      <c r="F592" s="469"/>
      <c r="G592" s="469"/>
      <c r="H592" s="469"/>
      <c r="I592" s="469"/>
      <c r="J592" s="469"/>
      <c r="K592" s="469"/>
      <c r="L592" s="469"/>
      <c r="M592" s="469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>
      <c r="A593" s="23"/>
      <c r="B593" s="23"/>
      <c r="C593" s="23"/>
      <c r="D593" s="469"/>
      <c r="E593" s="469"/>
      <c r="F593" s="469"/>
      <c r="G593" s="469"/>
      <c r="H593" s="469"/>
      <c r="I593" s="469"/>
      <c r="J593" s="469"/>
      <c r="K593" s="469"/>
      <c r="L593" s="469"/>
      <c r="M593" s="469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>
      <c r="A594" s="23"/>
      <c r="B594" s="23"/>
      <c r="C594" s="23"/>
      <c r="D594" s="469"/>
      <c r="E594" s="469"/>
      <c r="F594" s="469"/>
      <c r="G594" s="469"/>
      <c r="H594" s="469"/>
      <c r="I594" s="469"/>
      <c r="J594" s="469"/>
      <c r="K594" s="469"/>
      <c r="L594" s="469"/>
      <c r="M594" s="469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>
      <c r="A595" s="23"/>
      <c r="B595" s="23"/>
      <c r="C595" s="23"/>
      <c r="D595" s="469"/>
      <c r="E595" s="469"/>
      <c r="F595" s="469"/>
      <c r="G595" s="469"/>
      <c r="H595" s="469"/>
      <c r="I595" s="469"/>
      <c r="J595" s="469"/>
      <c r="K595" s="469"/>
      <c r="L595" s="469"/>
      <c r="M595" s="469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>
      <c r="A596" s="23"/>
      <c r="B596" s="23"/>
      <c r="C596" s="23"/>
      <c r="D596" s="469"/>
      <c r="E596" s="469"/>
      <c r="F596" s="469"/>
      <c r="G596" s="469"/>
      <c r="H596" s="469"/>
      <c r="I596" s="469"/>
      <c r="J596" s="469"/>
      <c r="K596" s="469"/>
      <c r="L596" s="469"/>
      <c r="M596" s="469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>
      <c r="A597" s="23"/>
      <c r="B597" s="23"/>
      <c r="C597" s="23"/>
      <c r="D597" s="469"/>
      <c r="E597" s="469"/>
      <c r="F597" s="469"/>
      <c r="G597" s="469"/>
      <c r="H597" s="469"/>
      <c r="I597" s="469"/>
      <c r="J597" s="469"/>
      <c r="K597" s="469"/>
      <c r="L597" s="469"/>
      <c r="M597" s="469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>
      <c r="A598" s="23"/>
      <c r="B598" s="23"/>
      <c r="C598" s="23"/>
      <c r="D598" s="469"/>
      <c r="E598" s="469"/>
      <c r="F598" s="469"/>
      <c r="G598" s="469"/>
      <c r="H598" s="469"/>
      <c r="I598" s="469"/>
      <c r="J598" s="469"/>
      <c r="K598" s="469"/>
      <c r="L598" s="469"/>
      <c r="M598" s="469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>
      <c r="A599" s="23"/>
      <c r="B599" s="23"/>
      <c r="C599" s="23"/>
      <c r="D599" s="469"/>
      <c r="E599" s="469"/>
      <c r="F599" s="469"/>
      <c r="G599" s="469"/>
      <c r="H599" s="469"/>
      <c r="I599" s="469"/>
      <c r="J599" s="469"/>
      <c r="K599" s="469"/>
      <c r="L599" s="469"/>
      <c r="M599" s="469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>
      <c r="A600" s="23"/>
      <c r="B600" s="23"/>
      <c r="C600" s="23"/>
      <c r="D600" s="469"/>
      <c r="E600" s="469"/>
      <c r="F600" s="469"/>
      <c r="G600" s="469"/>
      <c r="H600" s="469"/>
      <c r="I600" s="469"/>
      <c r="J600" s="469"/>
      <c r="K600" s="469"/>
      <c r="L600" s="469"/>
      <c r="M600" s="469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>
      <c r="A601" s="23"/>
      <c r="B601" s="23"/>
      <c r="C601" s="23"/>
      <c r="D601" s="469"/>
      <c r="E601" s="469"/>
      <c r="F601" s="469"/>
      <c r="G601" s="469"/>
      <c r="H601" s="469"/>
      <c r="I601" s="469"/>
      <c r="J601" s="469"/>
      <c r="K601" s="469"/>
      <c r="L601" s="469"/>
      <c r="M601" s="469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>
      <c r="A602" s="23"/>
      <c r="B602" s="23"/>
      <c r="C602" s="23"/>
      <c r="D602" s="469"/>
      <c r="E602" s="469"/>
      <c r="F602" s="469"/>
      <c r="G602" s="469"/>
      <c r="H602" s="469"/>
      <c r="I602" s="469"/>
      <c r="J602" s="469"/>
      <c r="K602" s="469"/>
      <c r="L602" s="469"/>
      <c r="M602" s="469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>
      <c r="A603" s="23"/>
      <c r="B603" s="23"/>
      <c r="C603" s="23"/>
      <c r="D603" s="469"/>
      <c r="E603" s="469"/>
      <c r="F603" s="469"/>
      <c r="G603" s="469"/>
      <c r="H603" s="469"/>
      <c r="I603" s="469"/>
      <c r="J603" s="469"/>
      <c r="K603" s="469"/>
      <c r="L603" s="469"/>
      <c r="M603" s="469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>
      <c r="A604" s="23"/>
      <c r="B604" s="23"/>
      <c r="C604" s="23"/>
      <c r="D604" s="469"/>
      <c r="E604" s="469"/>
      <c r="F604" s="469"/>
      <c r="G604" s="469"/>
      <c r="H604" s="469"/>
      <c r="I604" s="469"/>
      <c r="J604" s="469"/>
      <c r="K604" s="469"/>
      <c r="L604" s="469"/>
      <c r="M604" s="469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>
      <c r="A605" s="23"/>
      <c r="B605" s="23"/>
      <c r="C605" s="23"/>
      <c r="D605" s="469"/>
      <c r="E605" s="469"/>
      <c r="F605" s="469"/>
      <c r="G605" s="469"/>
      <c r="H605" s="469"/>
      <c r="I605" s="469"/>
      <c r="J605" s="469"/>
      <c r="K605" s="469"/>
      <c r="L605" s="469"/>
      <c r="M605" s="469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>
      <c r="A606" s="23"/>
      <c r="B606" s="23"/>
      <c r="C606" s="23"/>
      <c r="D606" s="469"/>
      <c r="E606" s="469"/>
      <c r="F606" s="469"/>
      <c r="G606" s="469"/>
      <c r="H606" s="469"/>
      <c r="I606" s="469"/>
      <c r="J606" s="469"/>
      <c r="K606" s="469"/>
      <c r="L606" s="469"/>
      <c r="M606" s="469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>
      <c r="A607" s="23"/>
      <c r="B607" s="23"/>
      <c r="C607" s="23"/>
      <c r="D607" s="469"/>
      <c r="E607" s="469"/>
      <c r="F607" s="469"/>
      <c r="G607" s="469"/>
      <c r="H607" s="469"/>
      <c r="I607" s="469"/>
      <c r="J607" s="469"/>
      <c r="K607" s="469"/>
      <c r="L607" s="469"/>
      <c r="M607" s="469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>
      <c r="A608" s="23"/>
      <c r="B608" s="23"/>
      <c r="C608" s="23"/>
      <c r="D608" s="469"/>
      <c r="E608" s="469"/>
      <c r="F608" s="469"/>
      <c r="G608" s="469"/>
      <c r="H608" s="469"/>
      <c r="I608" s="469"/>
      <c r="J608" s="469"/>
      <c r="K608" s="469"/>
      <c r="L608" s="469"/>
      <c r="M608" s="469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>
      <c r="A609" s="23"/>
      <c r="B609" s="23"/>
      <c r="C609" s="23"/>
      <c r="D609" s="469"/>
      <c r="E609" s="469"/>
      <c r="F609" s="469"/>
      <c r="G609" s="469"/>
      <c r="H609" s="469"/>
      <c r="I609" s="469"/>
      <c r="J609" s="469"/>
      <c r="K609" s="469"/>
      <c r="L609" s="469"/>
      <c r="M609" s="469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>
      <c r="A610" s="23"/>
      <c r="B610" s="23"/>
      <c r="C610" s="23"/>
      <c r="D610" s="469"/>
      <c r="E610" s="469"/>
      <c r="F610" s="469"/>
      <c r="G610" s="469"/>
      <c r="H610" s="469"/>
      <c r="I610" s="469"/>
      <c r="J610" s="469"/>
      <c r="K610" s="469"/>
      <c r="L610" s="469"/>
      <c r="M610" s="469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>
      <c r="A611" s="23"/>
      <c r="B611" s="23"/>
      <c r="C611" s="23"/>
      <c r="D611" s="469"/>
      <c r="E611" s="469"/>
      <c r="F611" s="469"/>
      <c r="G611" s="469"/>
      <c r="H611" s="469"/>
      <c r="I611" s="469"/>
      <c r="J611" s="469"/>
      <c r="K611" s="469"/>
      <c r="L611" s="469"/>
      <c r="M611" s="469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>
      <c r="A612" s="23"/>
      <c r="B612" s="23"/>
      <c r="C612" s="23"/>
      <c r="D612" s="469"/>
      <c r="E612" s="469"/>
      <c r="F612" s="469"/>
      <c r="G612" s="469"/>
      <c r="H612" s="469"/>
      <c r="I612" s="469"/>
      <c r="J612" s="469"/>
      <c r="K612" s="469"/>
      <c r="L612" s="469"/>
      <c r="M612" s="469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>
      <c r="A613" s="23"/>
      <c r="B613" s="23"/>
      <c r="C613" s="23"/>
      <c r="D613" s="469"/>
      <c r="E613" s="469"/>
      <c r="F613" s="469"/>
      <c r="G613" s="469"/>
      <c r="H613" s="469"/>
      <c r="I613" s="469"/>
      <c r="J613" s="469"/>
      <c r="K613" s="469"/>
      <c r="L613" s="469"/>
      <c r="M613" s="469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>
      <c r="A614" s="23"/>
      <c r="B614" s="23"/>
      <c r="C614" s="23"/>
      <c r="D614" s="469"/>
      <c r="E614" s="469"/>
      <c r="F614" s="469"/>
      <c r="G614" s="469"/>
      <c r="H614" s="469"/>
      <c r="I614" s="469"/>
      <c r="J614" s="469"/>
      <c r="K614" s="469"/>
      <c r="L614" s="469"/>
      <c r="M614" s="469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>
      <c r="A615" s="23"/>
      <c r="B615" s="23"/>
      <c r="C615" s="23"/>
      <c r="D615" s="469"/>
      <c r="E615" s="469"/>
      <c r="F615" s="469"/>
      <c r="G615" s="469"/>
      <c r="H615" s="469"/>
      <c r="I615" s="469"/>
      <c r="J615" s="469"/>
      <c r="K615" s="469"/>
      <c r="L615" s="469"/>
      <c r="M615" s="469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>
      <c r="A616" s="23"/>
      <c r="B616" s="23"/>
      <c r="C616" s="23"/>
      <c r="D616" s="469"/>
      <c r="E616" s="469"/>
      <c r="F616" s="469"/>
      <c r="G616" s="469"/>
      <c r="H616" s="469"/>
      <c r="I616" s="469"/>
      <c r="J616" s="469"/>
      <c r="K616" s="469"/>
      <c r="L616" s="469"/>
      <c r="M616" s="469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>
      <c r="A617" s="23"/>
      <c r="B617" s="23"/>
      <c r="C617" s="23"/>
      <c r="D617" s="469"/>
      <c r="E617" s="469"/>
      <c r="F617" s="469"/>
      <c r="G617" s="469"/>
      <c r="H617" s="469"/>
      <c r="I617" s="469"/>
      <c r="J617" s="469"/>
      <c r="K617" s="469"/>
      <c r="L617" s="469"/>
      <c r="M617" s="469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>
      <c r="A618" s="23"/>
      <c r="B618" s="23"/>
      <c r="C618" s="23"/>
      <c r="D618" s="469"/>
      <c r="E618" s="469"/>
      <c r="F618" s="469"/>
      <c r="G618" s="469"/>
      <c r="H618" s="469"/>
      <c r="I618" s="469"/>
      <c r="J618" s="469"/>
      <c r="K618" s="469"/>
      <c r="L618" s="469"/>
      <c r="M618" s="469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>
      <c r="A619" s="23"/>
      <c r="B619" s="23"/>
      <c r="C619" s="23"/>
      <c r="D619" s="469"/>
      <c r="E619" s="469"/>
      <c r="F619" s="469"/>
      <c r="G619" s="469"/>
      <c r="H619" s="469"/>
      <c r="I619" s="469"/>
      <c r="J619" s="469"/>
      <c r="K619" s="469"/>
      <c r="L619" s="469"/>
      <c r="M619" s="469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>
      <c r="A620" s="23"/>
      <c r="B620" s="23"/>
      <c r="C620" s="23"/>
      <c r="D620" s="469"/>
      <c r="E620" s="469"/>
      <c r="F620" s="469"/>
      <c r="G620" s="469"/>
      <c r="H620" s="469"/>
      <c r="I620" s="469"/>
      <c r="J620" s="469"/>
      <c r="K620" s="469"/>
      <c r="L620" s="469"/>
      <c r="M620" s="469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>
      <c r="A621" s="23"/>
      <c r="B621" s="23"/>
      <c r="C621" s="23"/>
      <c r="D621" s="469"/>
      <c r="E621" s="469"/>
      <c r="F621" s="469"/>
      <c r="G621" s="469"/>
      <c r="H621" s="469"/>
      <c r="I621" s="469"/>
      <c r="J621" s="469"/>
      <c r="K621" s="469"/>
      <c r="L621" s="469"/>
      <c r="M621" s="469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>
      <c r="A622" s="23"/>
      <c r="B622" s="23"/>
      <c r="C622" s="23"/>
      <c r="D622" s="469"/>
      <c r="E622" s="469"/>
      <c r="F622" s="469"/>
      <c r="G622" s="469"/>
      <c r="H622" s="469"/>
      <c r="I622" s="469"/>
      <c r="J622" s="469"/>
      <c r="K622" s="469"/>
      <c r="L622" s="469"/>
      <c r="M622" s="469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>
      <c r="A623" s="23"/>
      <c r="B623" s="23"/>
      <c r="C623" s="23"/>
      <c r="D623" s="469"/>
      <c r="E623" s="469"/>
      <c r="F623" s="469"/>
      <c r="G623" s="469"/>
      <c r="H623" s="469"/>
      <c r="I623" s="469"/>
      <c r="J623" s="469"/>
      <c r="K623" s="469"/>
      <c r="L623" s="469"/>
      <c r="M623" s="469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>
      <c r="A624" s="23"/>
      <c r="B624" s="23"/>
      <c r="C624" s="23"/>
      <c r="D624" s="469"/>
      <c r="E624" s="469"/>
      <c r="F624" s="469"/>
      <c r="G624" s="469"/>
      <c r="H624" s="469"/>
      <c r="I624" s="469"/>
      <c r="J624" s="469"/>
      <c r="K624" s="469"/>
      <c r="L624" s="469"/>
      <c r="M624" s="469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>
      <c r="A625" s="23"/>
      <c r="B625" s="23"/>
      <c r="C625" s="23"/>
      <c r="D625" s="469"/>
      <c r="E625" s="469"/>
      <c r="F625" s="469"/>
      <c r="G625" s="469"/>
      <c r="H625" s="469"/>
      <c r="I625" s="469"/>
      <c r="J625" s="469"/>
      <c r="K625" s="469"/>
      <c r="L625" s="469"/>
      <c r="M625" s="469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>
      <c r="A626" s="23"/>
      <c r="B626" s="23"/>
      <c r="C626" s="23"/>
      <c r="D626" s="469"/>
      <c r="E626" s="469"/>
      <c r="F626" s="469"/>
      <c r="G626" s="469"/>
      <c r="H626" s="469"/>
      <c r="I626" s="469"/>
      <c r="J626" s="469"/>
      <c r="K626" s="469"/>
      <c r="L626" s="469"/>
      <c r="M626" s="469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>
      <c r="A627" s="23"/>
      <c r="B627" s="23"/>
      <c r="C627" s="23"/>
      <c r="D627" s="469"/>
      <c r="E627" s="469"/>
      <c r="F627" s="469"/>
      <c r="G627" s="469"/>
      <c r="H627" s="469"/>
      <c r="I627" s="469"/>
      <c r="J627" s="469"/>
      <c r="K627" s="469"/>
      <c r="L627" s="469"/>
      <c r="M627" s="469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>
      <c r="A628" s="23"/>
      <c r="B628" s="23"/>
      <c r="C628" s="23"/>
      <c r="D628" s="469"/>
      <c r="E628" s="469"/>
      <c r="F628" s="469"/>
      <c r="G628" s="469"/>
      <c r="H628" s="469"/>
      <c r="I628" s="469"/>
      <c r="J628" s="469"/>
      <c r="K628" s="469"/>
      <c r="L628" s="469"/>
      <c r="M628" s="469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>
      <c r="A629" s="23"/>
      <c r="B629" s="23"/>
      <c r="C629" s="23"/>
      <c r="D629" s="469"/>
      <c r="E629" s="469"/>
      <c r="F629" s="469"/>
      <c r="G629" s="469"/>
      <c r="H629" s="469"/>
      <c r="I629" s="469"/>
      <c r="J629" s="469"/>
      <c r="K629" s="469"/>
      <c r="L629" s="469"/>
      <c r="M629" s="469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>
      <c r="A630" s="23"/>
      <c r="B630" s="23"/>
      <c r="C630" s="23"/>
      <c r="D630" s="469"/>
      <c r="E630" s="469"/>
      <c r="F630" s="469"/>
      <c r="G630" s="469"/>
      <c r="H630" s="469"/>
      <c r="I630" s="469"/>
      <c r="J630" s="469"/>
      <c r="K630" s="469"/>
      <c r="L630" s="469"/>
      <c r="M630" s="469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>
      <c r="A631" s="23"/>
      <c r="B631" s="23"/>
      <c r="C631" s="23"/>
      <c r="D631" s="469"/>
      <c r="E631" s="469"/>
      <c r="F631" s="469"/>
      <c r="G631" s="469"/>
      <c r="H631" s="469"/>
      <c r="I631" s="469"/>
      <c r="J631" s="469"/>
      <c r="K631" s="469"/>
      <c r="L631" s="469"/>
      <c r="M631" s="469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>
      <c r="A632" s="23"/>
      <c r="B632" s="23"/>
      <c r="C632" s="23"/>
      <c r="D632" s="469"/>
      <c r="E632" s="469"/>
      <c r="F632" s="469"/>
      <c r="G632" s="469"/>
      <c r="H632" s="469"/>
      <c r="I632" s="469"/>
      <c r="J632" s="469"/>
      <c r="K632" s="469"/>
      <c r="L632" s="469"/>
      <c r="M632" s="469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>
      <c r="A633" s="23"/>
      <c r="B633" s="23"/>
      <c r="C633" s="23"/>
      <c r="D633" s="469"/>
      <c r="E633" s="469"/>
      <c r="F633" s="469"/>
      <c r="G633" s="469"/>
      <c r="H633" s="469"/>
      <c r="I633" s="469"/>
      <c r="J633" s="469"/>
      <c r="K633" s="469"/>
      <c r="L633" s="469"/>
      <c r="M633" s="469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>
      <c r="A634" s="23"/>
      <c r="B634" s="23"/>
      <c r="C634" s="23"/>
      <c r="D634" s="469"/>
      <c r="E634" s="469"/>
      <c r="F634" s="469"/>
      <c r="G634" s="469"/>
      <c r="H634" s="469"/>
      <c r="I634" s="469"/>
      <c r="J634" s="469"/>
      <c r="K634" s="469"/>
      <c r="L634" s="469"/>
      <c r="M634" s="469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>
      <c r="A635" s="23"/>
      <c r="B635" s="23"/>
      <c r="C635" s="23"/>
      <c r="D635" s="469"/>
      <c r="E635" s="469"/>
      <c r="F635" s="469"/>
      <c r="G635" s="469"/>
      <c r="H635" s="469"/>
      <c r="I635" s="469"/>
      <c r="J635" s="469"/>
      <c r="K635" s="469"/>
      <c r="L635" s="469"/>
      <c r="M635" s="469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>
      <c r="A636" s="23"/>
      <c r="B636" s="23"/>
      <c r="C636" s="23"/>
      <c r="D636" s="469"/>
      <c r="E636" s="469"/>
      <c r="F636" s="469"/>
      <c r="G636" s="469"/>
      <c r="H636" s="469"/>
      <c r="I636" s="469"/>
      <c r="J636" s="469"/>
      <c r="K636" s="469"/>
      <c r="L636" s="469"/>
      <c r="M636" s="469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>
      <c r="A637" s="23"/>
      <c r="B637" s="23"/>
      <c r="C637" s="23"/>
      <c r="D637" s="469"/>
      <c r="E637" s="469"/>
      <c r="F637" s="469"/>
      <c r="G637" s="469"/>
      <c r="H637" s="469"/>
      <c r="I637" s="469"/>
      <c r="J637" s="469"/>
      <c r="K637" s="469"/>
      <c r="L637" s="469"/>
      <c r="M637" s="469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>
      <c r="A638" s="23"/>
      <c r="B638" s="23"/>
      <c r="C638" s="23"/>
      <c r="D638" s="469"/>
      <c r="E638" s="469"/>
      <c r="F638" s="469"/>
      <c r="G638" s="469"/>
      <c r="H638" s="469"/>
      <c r="I638" s="469"/>
      <c r="J638" s="469"/>
      <c r="K638" s="469"/>
      <c r="L638" s="469"/>
      <c r="M638" s="469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>
      <c r="A639" s="23"/>
      <c r="B639" s="23"/>
      <c r="C639" s="23"/>
      <c r="D639" s="469"/>
      <c r="E639" s="469"/>
      <c r="F639" s="469"/>
      <c r="G639" s="469"/>
      <c r="H639" s="469"/>
      <c r="I639" s="469"/>
      <c r="J639" s="469"/>
      <c r="K639" s="469"/>
      <c r="L639" s="469"/>
      <c r="M639" s="469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>
      <c r="A640" s="23"/>
      <c r="B640" s="23"/>
      <c r="C640" s="23"/>
      <c r="D640" s="469"/>
      <c r="E640" s="469"/>
      <c r="F640" s="469"/>
      <c r="G640" s="469"/>
      <c r="H640" s="469"/>
      <c r="I640" s="469"/>
      <c r="J640" s="469"/>
      <c r="K640" s="469"/>
      <c r="L640" s="469"/>
      <c r="M640" s="469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>
      <c r="A641" s="23"/>
      <c r="B641" s="23"/>
      <c r="C641" s="23"/>
      <c r="D641" s="469"/>
      <c r="E641" s="469"/>
      <c r="F641" s="469"/>
      <c r="G641" s="469"/>
      <c r="H641" s="469"/>
      <c r="I641" s="469"/>
      <c r="J641" s="469"/>
      <c r="K641" s="469"/>
      <c r="L641" s="469"/>
      <c r="M641" s="469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>
      <c r="A642" s="23"/>
      <c r="B642" s="23"/>
      <c r="C642" s="23"/>
      <c r="D642" s="469"/>
      <c r="E642" s="469"/>
      <c r="F642" s="469"/>
      <c r="G642" s="469"/>
      <c r="H642" s="469"/>
      <c r="I642" s="469"/>
      <c r="J642" s="469"/>
      <c r="K642" s="469"/>
      <c r="L642" s="469"/>
      <c r="M642" s="469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>
      <c r="A643" s="23"/>
      <c r="B643" s="23"/>
      <c r="C643" s="23"/>
      <c r="D643" s="469"/>
      <c r="E643" s="469"/>
      <c r="F643" s="469"/>
      <c r="G643" s="469"/>
      <c r="H643" s="469"/>
      <c r="I643" s="469"/>
      <c r="J643" s="469"/>
      <c r="K643" s="469"/>
      <c r="L643" s="469"/>
      <c r="M643" s="469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>
      <c r="A644" s="23"/>
      <c r="B644" s="23"/>
      <c r="C644" s="23"/>
      <c r="D644" s="469"/>
      <c r="E644" s="469"/>
      <c r="F644" s="469"/>
      <c r="G644" s="469"/>
      <c r="H644" s="469"/>
      <c r="I644" s="469"/>
      <c r="J644" s="469"/>
      <c r="K644" s="469"/>
      <c r="L644" s="469"/>
      <c r="M644" s="469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>
      <c r="A645" s="23"/>
      <c r="B645" s="23"/>
      <c r="C645" s="23"/>
      <c r="D645" s="469"/>
      <c r="E645" s="469"/>
      <c r="F645" s="469"/>
      <c r="G645" s="469"/>
      <c r="H645" s="469"/>
      <c r="I645" s="469"/>
      <c r="J645" s="469"/>
      <c r="K645" s="469"/>
      <c r="L645" s="469"/>
      <c r="M645" s="469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>
      <c r="A646" s="23"/>
      <c r="B646" s="23"/>
      <c r="C646" s="23"/>
      <c r="D646" s="469"/>
      <c r="E646" s="469"/>
      <c r="F646" s="469"/>
      <c r="G646" s="469"/>
      <c r="H646" s="469"/>
      <c r="I646" s="469"/>
      <c r="J646" s="469"/>
      <c r="K646" s="469"/>
      <c r="L646" s="469"/>
      <c r="M646" s="469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>
      <c r="A647" s="23"/>
      <c r="B647" s="23"/>
      <c r="C647" s="23"/>
      <c r="D647" s="469"/>
      <c r="E647" s="469"/>
      <c r="F647" s="469"/>
      <c r="G647" s="469"/>
      <c r="H647" s="469"/>
      <c r="I647" s="469"/>
      <c r="J647" s="469"/>
      <c r="K647" s="469"/>
      <c r="L647" s="469"/>
      <c r="M647" s="469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>
      <c r="A648" s="23"/>
      <c r="B648" s="23"/>
      <c r="C648" s="23"/>
      <c r="D648" s="469"/>
      <c r="E648" s="469"/>
      <c r="F648" s="469"/>
      <c r="G648" s="469"/>
      <c r="H648" s="469"/>
      <c r="I648" s="469"/>
      <c r="J648" s="469"/>
      <c r="K648" s="469"/>
      <c r="L648" s="469"/>
      <c r="M648" s="469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>
      <c r="A649" s="23"/>
      <c r="B649" s="23"/>
      <c r="C649" s="23"/>
      <c r="D649" s="469"/>
      <c r="E649" s="469"/>
      <c r="F649" s="469"/>
      <c r="G649" s="469"/>
      <c r="H649" s="469"/>
      <c r="I649" s="469"/>
      <c r="J649" s="469"/>
      <c r="K649" s="469"/>
      <c r="L649" s="469"/>
      <c r="M649" s="469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>
      <c r="A650" s="23"/>
      <c r="B650" s="23"/>
      <c r="C650" s="23"/>
      <c r="D650" s="469"/>
      <c r="E650" s="469"/>
      <c r="F650" s="469"/>
      <c r="G650" s="469"/>
      <c r="H650" s="469"/>
      <c r="I650" s="469"/>
      <c r="J650" s="469"/>
      <c r="K650" s="469"/>
      <c r="L650" s="469"/>
      <c r="M650" s="469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>
      <c r="A651" s="23"/>
      <c r="B651" s="23"/>
      <c r="C651" s="23"/>
      <c r="D651" s="469"/>
      <c r="E651" s="469"/>
      <c r="F651" s="469"/>
      <c r="G651" s="469"/>
      <c r="H651" s="469"/>
      <c r="I651" s="469"/>
      <c r="J651" s="469"/>
      <c r="K651" s="469"/>
      <c r="L651" s="469"/>
      <c r="M651" s="469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>
      <c r="A652" s="23"/>
      <c r="B652" s="23"/>
      <c r="C652" s="23"/>
      <c r="D652" s="469"/>
      <c r="E652" s="469"/>
      <c r="F652" s="469"/>
      <c r="G652" s="469"/>
      <c r="H652" s="469"/>
      <c r="I652" s="469"/>
      <c r="J652" s="469"/>
      <c r="K652" s="469"/>
      <c r="L652" s="469"/>
      <c r="M652" s="469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>
      <c r="A653" s="23"/>
      <c r="B653" s="23"/>
      <c r="C653" s="23"/>
      <c r="D653" s="469"/>
      <c r="E653" s="469"/>
      <c r="F653" s="469"/>
      <c r="G653" s="469"/>
      <c r="H653" s="469"/>
      <c r="I653" s="469"/>
      <c r="J653" s="469"/>
      <c r="K653" s="469"/>
      <c r="L653" s="469"/>
      <c r="M653" s="469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>
      <c r="A654" s="23"/>
      <c r="B654" s="23"/>
      <c r="C654" s="23"/>
      <c r="D654" s="469"/>
      <c r="E654" s="469"/>
      <c r="F654" s="469"/>
      <c r="G654" s="469"/>
      <c r="H654" s="469"/>
      <c r="I654" s="469"/>
      <c r="J654" s="469"/>
      <c r="K654" s="469"/>
      <c r="L654" s="469"/>
      <c r="M654" s="469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>
      <c r="A655" s="23"/>
      <c r="B655" s="23"/>
      <c r="C655" s="23"/>
      <c r="D655" s="469"/>
      <c r="E655" s="469"/>
      <c r="F655" s="469"/>
      <c r="G655" s="469"/>
      <c r="H655" s="469"/>
      <c r="I655" s="469"/>
      <c r="J655" s="469"/>
      <c r="K655" s="469"/>
      <c r="L655" s="469"/>
      <c r="M655" s="469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>
      <c r="A656" s="23"/>
      <c r="B656" s="23"/>
      <c r="C656" s="23"/>
      <c r="D656" s="469"/>
      <c r="E656" s="469"/>
      <c r="F656" s="469"/>
      <c r="G656" s="469"/>
      <c r="H656" s="469"/>
      <c r="I656" s="469"/>
      <c r="J656" s="469"/>
      <c r="K656" s="469"/>
      <c r="L656" s="469"/>
      <c r="M656" s="469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>
      <c r="A657" s="23"/>
      <c r="B657" s="23"/>
      <c r="C657" s="23"/>
      <c r="D657" s="469"/>
      <c r="E657" s="469"/>
      <c r="F657" s="469"/>
      <c r="G657" s="469"/>
      <c r="H657" s="469"/>
      <c r="I657" s="469"/>
      <c r="J657" s="469"/>
      <c r="K657" s="469"/>
      <c r="L657" s="469"/>
      <c r="M657" s="469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>
      <c r="A658" s="23"/>
      <c r="B658" s="23"/>
      <c r="C658" s="23"/>
      <c r="D658" s="469"/>
      <c r="E658" s="469"/>
      <c r="F658" s="469"/>
      <c r="G658" s="469"/>
      <c r="H658" s="469"/>
      <c r="I658" s="469"/>
      <c r="J658" s="469"/>
      <c r="K658" s="469"/>
      <c r="L658" s="469"/>
      <c r="M658" s="469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>
      <c r="A659" s="23"/>
      <c r="B659" s="23"/>
      <c r="C659" s="23"/>
      <c r="D659" s="469"/>
      <c r="E659" s="469"/>
      <c r="F659" s="469"/>
      <c r="G659" s="469"/>
      <c r="H659" s="469"/>
      <c r="I659" s="469"/>
      <c r="J659" s="469"/>
      <c r="K659" s="469"/>
      <c r="L659" s="469"/>
      <c r="M659" s="469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>
      <c r="A660" s="23"/>
      <c r="B660" s="23"/>
      <c r="C660" s="23"/>
      <c r="D660" s="469"/>
      <c r="E660" s="469"/>
      <c r="F660" s="469"/>
      <c r="G660" s="469"/>
      <c r="H660" s="469"/>
      <c r="I660" s="469"/>
      <c r="J660" s="469"/>
      <c r="K660" s="469"/>
      <c r="L660" s="469"/>
      <c r="M660" s="469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>
      <c r="A661" s="23"/>
      <c r="B661" s="23"/>
      <c r="C661" s="23"/>
      <c r="D661" s="469"/>
      <c r="E661" s="469"/>
      <c r="F661" s="469"/>
      <c r="G661" s="469"/>
      <c r="H661" s="469"/>
      <c r="I661" s="469"/>
      <c r="J661" s="469"/>
      <c r="K661" s="469"/>
      <c r="L661" s="469"/>
      <c r="M661" s="469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>
      <c r="A662" s="23"/>
      <c r="B662" s="23"/>
      <c r="C662" s="23"/>
      <c r="D662" s="469"/>
      <c r="E662" s="469"/>
      <c r="F662" s="469"/>
      <c r="G662" s="469"/>
      <c r="H662" s="469"/>
      <c r="I662" s="469"/>
      <c r="J662" s="469"/>
      <c r="K662" s="469"/>
      <c r="L662" s="469"/>
      <c r="M662" s="469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>
      <c r="A663" s="23"/>
      <c r="B663" s="23"/>
      <c r="C663" s="23"/>
      <c r="D663" s="469"/>
      <c r="E663" s="469"/>
      <c r="F663" s="469"/>
      <c r="G663" s="469"/>
      <c r="H663" s="469"/>
      <c r="I663" s="469"/>
      <c r="J663" s="469"/>
      <c r="K663" s="469"/>
      <c r="L663" s="469"/>
      <c r="M663" s="469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>
      <c r="A664" s="23"/>
      <c r="B664" s="23"/>
      <c r="C664" s="23"/>
      <c r="D664" s="469"/>
      <c r="E664" s="469"/>
      <c r="F664" s="469"/>
      <c r="G664" s="469"/>
      <c r="H664" s="469"/>
      <c r="I664" s="469"/>
      <c r="J664" s="469"/>
      <c r="K664" s="469"/>
      <c r="L664" s="469"/>
      <c r="M664" s="469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>
      <c r="A665" s="23"/>
      <c r="B665" s="23"/>
      <c r="C665" s="23"/>
      <c r="D665" s="469"/>
      <c r="E665" s="469"/>
      <c r="F665" s="469"/>
      <c r="G665" s="469"/>
      <c r="H665" s="469"/>
      <c r="I665" s="469"/>
      <c r="J665" s="469"/>
      <c r="K665" s="469"/>
      <c r="L665" s="469"/>
      <c r="M665" s="469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>
      <c r="A666" s="23"/>
      <c r="B666" s="23"/>
      <c r="C666" s="23"/>
      <c r="D666" s="469"/>
      <c r="E666" s="469"/>
      <c r="F666" s="469"/>
      <c r="G666" s="469"/>
      <c r="H666" s="469"/>
      <c r="I666" s="469"/>
      <c r="J666" s="469"/>
      <c r="K666" s="469"/>
      <c r="L666" s="469"/>
      <c r="M666" s="469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>
      <c r="A667" s="23"/>
      <c r="B667" s="23"/>
      <c r="C667" s="23"/>
      <c r="D667" s="469"/>
      <c r="E667" s="469"/>
      <c r="F667" s="469"/>
      <c r="G667" s="469"/>
      <c r="H667" s="469"/>
      <c r="I667" s="469"/>
      <c r="J667" s="469"/>
      <c r="K667" s="469"/>
      <c r="L667" s="469"/>
      <c r="M667" s="469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>
      <c r="A668" s="23"/>
      <c r="B668" s="23"/>
      <c r="C668" s="23"/>
      <c r="D668" s="469"/>
      <c r="E668" s="469"/>
      <c r="F668" s="469"/>
      <c r="G668" s="469"/>
      <c r="H668" s="469"/>
      <c r="I668" s="469"/>
      <c r="J668" s="469"/>
      <c r="K668" s="469"/>
      <c r="L668" s="469"/>
      <c r="M668" s="469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>
      <c r="A669" s="23"/>
      <c r="B669" s="23"/>
      <c r="C669" s="23"/>
      <c r="D669" s="469"/>
      <c r="E669" s="469"/>
      <c r="F669" s="469"/>
      <c r="G669" s="469"/>
      <c r="H669" s="469"/>
      <c r="I669" s="469"/>
      <c r="J669" s="469"/>
      <c r="K669" s="469"/>
      <c r="L669" s="469"/>
      <c r="M669" s="469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>
      <c r="A670" s="23"/>
      <c r="B670" s="23"/>
      <c r="C670" s="23"/>
      <c r="D670" s="469"/>
      <c r="E670" s="469"/>
      <c r="F670" s="469"/>
      <c r="G670" s="469"/>
      <c r="H670" s="469"/>
      <c r="I670" s="469"/>
      <c r="J670" s="469"/>
      <c r="K670" s="469"/>
      <c r="L670" s="469"/>
      <c r="M670" s="469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>
      <c r="A671" s="23"/>
      <c r="B671" s="23"/>
      <c r="C671" s="23"/>
      <c r="D671" s="469"/>
      <c r="E671" s="469"/>
      <c r="F671" s="469"/>
      <c r="G671" s="469"/>
      <c r="H671" s="469"/>
      <c r="I671" s="469"/>
      <c r="J671" s="469"/>
      <c r="K671" s="469"/>
      <c r="L671" s="469"/>
      <c r="M671" s="469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>
      <c r="A672" s="23"/>
      <c r="B672" s="23"/>
      <c r="C672" s="23"/>
      <c r="D672" s="469"/>
      <c r="E672" s="469"/>
      <c r="F672" s="469"/>
      <c r="G672" s="469"/>
      <c r="H672" s="469"/>
      <c r="I672" s="469"/>
      <c r="J672" s="469"/>
      <c r="K672" s="469"/>
      <c r="L672" s="469"/>
      <c r="M672" s="469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>
      <c r="A673" s="23"/>
      <c r="B673" s="23"/>
      <c r="C673" s="23"/>
      <c r="D673" s="469"/>
      <c r="E673" s="469"/>
      <c r="F673" s="469"/>
      <c r="G673" s="469"/>
      <c r="H673" s="469"/>
      <c r="I673" s="469"/>
      <c r="J673" s="469"/>
      <c r="K673" s="469"/>
      <c r="L673" s="469"/>
      <c r="M673" s="469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>
      <c r="A674" s="23"/>
      <c r="B674" s="23"/>
      <c r="C674" s="23"/>
      <c r="D674" s="469"/>
      <c r="E674" s="469"/>
      <c r="F674" s="469"/>
      <c r="G674" s="469"/>
      <c r="H674" s="469"/>
      <c r="I674" s="469"/>
      <c r="J674" s="469"/>
      <c r="K674" s="469"/>
      <c r="L674" s="469"/>
      <c r="M674" s="469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>
      <c r="A675" s="23"/>
      <c r="B675" s="23"/>
      <c r="C675" s="23"/>
      <c r="D675" s="469"/>
      <c r="E675" s="469"/>
      <c r="F675" s="469"/>
      <c r="G675" s="469"/>
      <c r="H675" s="469"/>
      <c r="I675" s="469"/>
      <c r="J675" s="469"/>
      <c r="K675" s="469"/>
      <c r="L675" s="469"/>
      <c r="M675" s="469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>
      <c r="A676" s="23"/>
      <c r="B676" s="23"/>
      <c r="C676" s="23"/>
      <c r="D676" s="469"/>
      <c r="E676" s="469"/>
      <c r="F676" s="469"/>
      <c r="G676" s="469"/>
      <c r="H676" s="469"/>
      <c r="I676" s="469"/>
      <c r="J676" s="469"/>
      <c r="K676" s="469"/>
      <c r="L676" s="469"/>
      <c r="M676" s="469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>
      <c r="A677" s="23"/>
      <c r="B677" s="23"/>
      <c r="C677" s="23"/>
      <c r="D677" s="469"/>
      <c r="E677" s="469"/>
      <c r="F677" s="469"/>
      <c r="G677" s="469"/>
      <c r="H677" s="469"/>
      <c r="I677" s="469"/>
      <c r="J677" s="469"/>
      <c r="K677" s="469"/>
      <c r="L677" s="469"/>
      <c r="M677" s="469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>
      <c r="A678" s="23"/>
      <c r="B678" s="23"/>
      <c r="C678" s="23"/>
      <c r="D678" s="469"/>
      <c r="E678" s="469"/>
      <c r="F678" s="469"/>
      <c r="G678" s="469"/>
      <c r="H678" s="469"/>
      <c r="I678" s="469"/>
      <c r="J678" s="469"/>
      <c r="K678" s="469"/>
      <c r="L678" s="469"/>
      <c r="M678" s="469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>
      <c r="A679" s="23"/>
      <c r="B679" s="23"/>
      <c r="C679" s="23"/>
      <c r="D679" s="469"/>
      <c r="E679" s="469"/>
      <c r="F679" s="469"/>
      <c r="G679" s="469"/>
      <c r="H679" s="469"/>
      <c r="I679" s="469"/>
      <c r="J679" s="469"/>
      <c r="K679" s="469"/>
      <c r="L679" s="469"/>
      <c r="M679" s="469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>
      <c r="A680" s="23"/>
      <c r="B680" s="23"/>
      <c r="C680" s="23"/>
      <c r="D680" s="469"/>
      <c r="E680" s="469"/>
      <c r="F680" s="469"/>
      <c r="G680" s="469"/>
      <c r="H680" s="469"/>
      <c r="I680" s="469"/>
      <c r="J680" s="469"/>
      <c r="K680" s="469"/>
      <c r="L680" s="469"/>
      <c r="M680" s="469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>
      <c r="A681" s="23"/>
      <c r="B681" s="23"/>
      <c r="C681" s="23"/>
      <c r="D681" s="469"/>
      <c r="E681" s="469"/>
      <c r="F681" s="469"/>
      <c r="G681" s="469"/>
      <c r="H681" s="469"/>
      <c r="I681" s="469"/>
      <c r="J681" s="469"/>
      <c r="K681" s="469"/>
      <c r="L681" s="469"/>
      <c r="M681" s="469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>
      <c r="A682" s="23"/>
      <c r="B682" s="23"/>
      <c r="C682" s="23"/>
      <c r="D682" s="469"/>
      <c r="E682" s="469"/>
      <c r="F682" s="469"/>
      <c r="G682" s="469"/>
      <c r="H682" s="469"/>
      <c r="I682" s="469"/>
      <c r="J682" s="469"/>
      <c r="K682" s="469"/>
      <c r="L682" s="469"/>
      <c r="M682" s="469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>
      <c r="A683" s="23"/>
      <c r="B683" s="23"/>
      <c r="C683" s="23"/>
      <c r="D683" s="469"/>
      <c r="E683" s="469"/>
      <c r="F683" s="469"/>
      <c r="G683" s="469"/>
      <c r="H683" s="469"/>
      <c r="I683" s="469"/>
      <c r="J683" s="469"/>
      <c r="K683" s="469"/>
      <c r="L683" s="469"/>
      <c r="M683" s="469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>
      <c r="A684" s="23"/>
      <c r="B684" s="23"/>
      <c r="C684" s="23"/>
      <c r="D684" s="469"/>
      <c r="E684" s="469"/>
      <c r="F684" s="469"/>
      <c r="G684" s="469"/>
      <c r="H684" s="469"/>
      <c r="I684" s="469"/>
      <c r="J684" s="469"/>
      <c r="K684" s="469"/>
      <c r="L684" s="469"/>
      <c r="M684" s="469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>
      <c r="A685" s="23"/>
      <c r="B685" s="23"/>
      <c r="C685" s="23"/>
      <c r="D685" s="469"/>
      <c r="E685" s="469"/>
      <c r="F685" s="469"/>
      <c r="G685" s="469"/>
      <c r="H685" s="469"/>
      <c r="I685" s="469"/>
      <c r="J685" s="469"/>
      <c r="K685" s="469"/>
      <c r="L685" s="469"/>
      <c r="M685" s="469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>
      <c r="A686" s="23"/>
      <c r="B686" s="23"/>
      <c r="C686" s="23"/>
      <c r="D686" s="469"/>
      <c r="E686" s="469"/>
      <c r="F686" s="469"/>
      <c r="G686" s="469"/>
      <c r="H686" s="469"/>
      <c r="I686" s="469"/>
      <c r="J686" s="469"/>
      <c r="K686" s="469"/>
      <c r="L686" s="469"/>
      <c r="M686" s="469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>
      <c r="A687" s="23"/>
      <c r="B687" s="23"/>
      <c r="C687" s="23"/>
      <c r="D687" s="469"/>
      <c r="E687" s="469"/>
      <c r="F687" s="469"/>
      <c r="G687" s="469"/>
      <c r="H687" s="469"/>
      <c r="I687" s="469"/>
      <c r="J687" s="469"/>
      <c r="K687" s="469"/>
      <c r="L687" s="469"/>
      <c r="M687" s="469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>
      <c r="A688" s="23"/>
      <c r="B688" s="23"/>
      <c r="C688" s="23"/>
      <c r="D688" s="469"/>
      <c r="E688" s="469"/>
      <c r="F688" s="469"/>
      <c r="G688" s="469"/>
      <c r="H688" s="469"/>
      <c r="I688" s="469"/>
      <c r="J688" s="469"/>
      <c r="K688" s="469"/>
      <c r="L688" s="469"/>
      <c r="M688" s="469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>
      <c r="A689" s="23"/>
      <c r="B689" s="23"/>
      <c r="C689" s="23"/>
      <c r="D689" s="469"/>
      <c r="E689" s="469"/>
      <c r="F689" s="469"/>
      <c r="G689" s="469"/>
      <c r="H689" s="469"/>
      <c r="I689" s="469"/>
      <c r="J689" s="469"/>
      <c r="K689" s="469"/>
      <c r="L689" s="469"/>
      <c r="M689" s="469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>
      <c r="A690" s="23"/>
      <c r="B690" s="23"/>
      <c r="C690" s="23"/>
      <c r="D690" s="469"/>
      <c r="E690" s="469"/>
      <c r="F690" s="469"/>
      <c r="G690" s="469"/>
      <c r="H690" s="469"/>
      <c r="I690" s="469"/>
      <c r="J690" s="469"/>
      <c r="K690" s="469"/>
      <c r="L690" s="469"/>
      <c r="M690" s="469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>
      <c r="A691" s="23"/>
      <c r="B691" s="23"/>
      <c r="C691" s="23"/>
      <c r="D691" s="469"/>
      <c r="E691" s="469"/>
      <c r="F691" s="469"/>
      <c r="G691" s="469"/>
      <c r="H691" s="469"/>
      <c r="I691" s="469"/>
      <c r="J691" s="469"/>
      <c r="K691" s="469"/>
      <c r="L691" s="469"/>
      <c r="M691" s="469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>
      <c r="A692" s="23"/>
      <c r="B692" s="23"/>
      <c r="C692" s="23"/>
      <c r="D692" s="469"/>
      <c r="E692" s="469"/>
      <c r="F692" s="469"/>
      <c r="G692" s="469"/>
      <c r="H692" s="469"/>
      <c r="I692" s="469"/>
      <c r="J692" s="469"/>
      <c r="K692" s="469"/>
      <c r="L692" s="469"/>
      <c r="M692" s="469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>
      <c r="A693" s="23"/>
      <c r="B693" s="23"/>
      <c r="C693" s="23"/>
      <c r="D693" s="469"/>
      <c r="E693" s="469"/>
      <c r="F693" s="469"/>
      <c r="G693" s="469"/>
      <c r="H693" s="469"/>
      <c r="I693" s="469"/>
      <c r="J693" s="469"/>
      <c r="K693" s="469"/>
      <c r="L693" s="469"/>
      <c r="M693" s="469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>
      <c r="A694" s="23"/>
      <c r="B694" s="23"/>
      <c r="C694" s="23"/>
      <c r="D694" s="469"/>
      <c r="E694" s="469"/>
      <c r="F694" s="469"/>
      <c r="G694" s="469"/>
      <c r="H694" s="469"/>
      <c r="I694" s="469"/>
      <c r="J694" s="469"/>
      <c r="K694" s="469"/>
      <c r="L694" s="469"/>
      <c r="M694" s="469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>
      <c r="A695" s="23"/>
      <c r="B695" s="23"/>
      <c r="C695" s="23"/>
      <c r="D695" s="469"/>
      <c r="E695" s="469"/>
      <c r="F695" s="469"/>
      <c r="G695" s="469"/>
      <c r="H695" s="469"/>
      <c r="I695" s="469"/>
      <c r="J695" s="469"/>
      <c r="K695" s="469"/>
      <c r="L695" s="469"/>
      <c r="M695" s="469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>
      <c r="A696" s="23"/>
      <c r="B696" s="23"/>
      <c r="C696" s="23"/>
      <c r="D696" s="469"/>
      <c r="E696" s="469"/>
      <c r="F696" s="469"/>
      <c r="G696" s="469"/>
      <c r="H696" s="469"/>
      <c r="I696" s="469"/>
      <c r="J696" s="469"/>
      <c r="K696" s="469"/>
      <c r="L696" s="469"/>
      <c r="M696" s="469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>
      <c r="A697" s="23"/>
      <c r="B697" s="23"/>
      <c r="C697" s="23"/>
      <c r="D697" s="469"/>
      <c r="E697" s="469"/>
      <c r="F697" s="469"/>
      <c r="G697" s="469"/>
      <c r="H697" s="469"/>
      <c r="I697" s="469"/>
      <c r="J697" s="469"/>
      <c r="K697" s="469"/>
      <c r="L697" s="469"/>
      <c r="M697" s="469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>
      <c r="A698" s="23"/>
      <c r="B698" s="23"/>
      <c r="C698" s="23"/>
      <c r="D698" s="469"/>
      <c r="E698" s="469"/>
      <c r="F698" s="469"/>
      <c r="G698" s="469"/>
      <c r="H698" s="469"/>
      <c r="I698" s="469"/>
      <c r="J698" s="469"/>
      <c r="K698" s="469"/>
      <c r="L698" s="469"/>
      <c r="M698" s="469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>
      <c r="A699" s="23"/>
      <c r="B699" s="23"/>
      <c r="C699" s="23"/>
      <c r="D699" s="469"/>
      <c r="E699" s="469"/>
      <c r="F699" s="469"/>
      <c r="G699" s="469"/>
      <c r="H699" s="469"/>
      <c r="I699" s="469"/>
      <c r="J699" s="469"/>
      <c r="K699" s="469"/>
      <c r="L699" s="469"/>
      <c r="M699" s="469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>
      <c r="A700" s="23"/>
      <c r="B700" s="23"/>
      <c r="C700" s="23"/>
      <c r="D700" s="469"/>
      <c r="E700" s="469"/>
      <c r="F700" s="469"/>
      <c r="G700" s="469"/>
      <c r="H700" s="469"/>
      <c r="I700" s="469"/>
      <c r="J700" s="469"/>
      <c r="K700" s="469"/>
      <c r="L700" s="469"/>
      <c r="M700" s="469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>
      <c r="A701" s="23"/>
      <c r="B701" s="23"/>
      <c r="C701" s="23"/>
      <c r="D701" s="469"/>
      <c r="E701" s="469"/>
      <c r="F701" s="469"/>
      <c r="G701" s="469"/>
      <c r="H701" s="469"/>
      <c r="I701" s="469"/>
      <c r="J701" s="469"/>
      <c r="K701" s="469"/>
      <c r="L701" s="469"/>
      <c r="M701" s="469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>
      <c r="A702" s="23"/>
      <c r="B702" s="23"/>
      <c r="C702" s="23"/>
      <c r="D702" s="469"/>
      <c r="E702" s="469"/>
      <c r="F702" s="469"/>
      <c r="G702" s="469"/>
      <c r="H702" s="469"/>
      <c r="I702" s="469"/>
      <c r="J702" s="469"/>
      <c r="K702" s="469"/>
      <c r="L702" s="469"/>
      <c r="M702" s="469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>
      <c r="A703" s="23"/>
      <c r="B703" s="23"/>
      <c r="C703" s="23"/>
      <c r="D703" s="469"/>
      <c r="E703" s="469"/>
      <c r="F703" s="469"/>
      <c r="G703" s="469"/>
      <c r="H703" s="469"/>
      <c r="I703" s="469"/>
      <c r="J703" s="469"/>
      <c r="K703" s="469"/>
      <c r="L703" s="469"/>
      <c r="M703" s="469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>
      <c r="A704" s="23"/>
      <c r="B704" s="23"/>
      <c r="C704" s="23"/>
      <c r="D704" s="469"/>
      <c r="E704" s="469"/>
      <c r="F704" s="469"/>
      <c r="G704" s="469"/>
      <c r="H704" s="469"/>
      <c r="I704" s="469"/>
      <c r="J704" s="469"/>
      <c r="K704" s="469"/>
      <c r="L704" s="469"/>
      <c r="M704" s="469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>
      <c r="A705" s="23"/>
      <c r="B705" s="23"/>
      <c r="C705" s="23"/>
      <c r="D705" s="469"/>
      <c r="E705" s="469"/>
      <c r="F705" s="469"/>
      <c r="G705" s="469"/>
      <c r="H705" s="469"/>
      <c r="I705" s="469"/>
      <c r="J705" s="469"/>
      <c r="K705" s="469"/>
      <c r="L705" s="469"/>
      <c r="M705" s="469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>
      <c r="A706" s="23"/>
      <c r="B706" s="23"/>
      <c r="C706" s="23"/>
      <c r="D706" s="469"/>
      <c r="E706" s="469"/>
      <c r="F706" s="469"/>
      <c r="G706" s="469"/>
      <c r="H706" s="469"/>
      <c r="I706" s="469"/>
      <c r="J706" s="469"/>
      <c r="K706" s="469"/>
      <c r="L706" s="469"/>
      <c r="M706" s="469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>
      <c r="A707" s="23"/>
      <c r="B707" s="23"/>
      <c r="C707" s="23"/>
      <c r="D707" s="469"/>
      <c r="E707" s="469"/>
      <c r="F707" s="469"/>
      <c r="G707" s="469"/>
      <c r="H707" s="469"/>
      <c r="I707" s="469"/>
      <c r="J707" s="469"/>
      <c r="K707" s="469"/>
      <c r="L707" s="469"/>
      <c r="M707" s="469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>
      <c r="A708" s="23"/>
      <c r="B708" s="23"/>
      <c r="C708" s="23"/>
      <c r="D708" s="469"/>
      <c r="E708" s="469"/>
      <c r="F708" s="469"/>
      <c r="G708" s="469"/>
      <c r="H708" s="469"/>
      <c r="I708" s="469"/>
      <c r="J708" s="469"/>
      <c r="K708" s="469"/>
      <c r="L708" s="469"/>
      <c r="M708" s="469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>
      <c r="A709" s="23"/>
      <c r="B709" s="23"/>
      <c r="C709" s="23"/>
      <c r="D709" s="469"/>
      <c r="E709" s="469"/>
      <c r="F709" s="469"/>
      <c r="G709" s="469"/>
      <c r="H709" s="469"/>
      <c r="I709" s="469"/>
      <c r="J709" s="469"/>
      <c r="K709" s="469"/>
      <c r="L709" s="469"/>
      <c r="M709" s="469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>
      <c r="A710" s="23"/>
      <c r="B710" s="23"/>
      <c r="C710" s="23"/>
      <c r="D710" s="469"/>
      <c r="E710" s="469"/>
      <c r="F710" s="469"/>
      <c r="G710" s="469"/>
      <c r="H710" s="469"/>
      <c r="I710" s="469"/>
      <c r="J710" s="469"/>
      <c r="K710" s="469"/>
      <c r="L710" s="469"/>
      <c r="M710" s="469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>
      <c r="A711" s="23"/>
      <c r="B711" s="23"/>
      <c r="C711" s="23"/>
      <c r="D711" s="469"/>
      <c r="E711" s="469"/>
      <c r="F711" s="469"/>
      <c r="G711" s="469"/>
      <c r="H711" s="469"/>
      <c r="I711" s="469"/>
      <c r="J711" s="469"/>
      <c r="K711" s="469"/>
      <c r="L711" s="469"/>
      <c r="M711" s="469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>
      <c r="A712" s="23"/>
      <c r="B712" s="23"/>
      <c r="C712" s="23"/>
      <c r="D712" s="469"/>
      <c r="E712" s="469"/>
      <c r="F712" s="469"/>
      <c r="G712" s="469"/>
      <c r="H712" s="469"/>
      <c r="I712" s="469"/>
      <c r="J712" s="469"/>
      <c r="K712" s="469"/>
      <c r="L712" s="469"/>
      <c r="M712" s="469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>
      <c r="A713" s="23"/>
      <c r="B713" s="23"/>
      <c r="C713" s="23"/>
      <c r="D713" s="469"/>
      <c r="E713" s="469"/>
      <c r="F713" s="469"/>
      <c r="G713" s="469"/>
      <c r="H713" s="469"/>
      <c r="I713" s="469"/>
      <c r="J713" s="469"/>
      <c r="K713" s="469"/>
      <c r="L713" s="469"/>
      <c r="M713" s="469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>
      <c r="A714" s="23"/>
      <c r="B714" s="23"/>
      <c r="C714" s="23"/>
      <c r="D714" s="469"/>
      <c r="E714" s="469"/>
      <c r="F714" s="469"/>
      <c r="G714" s="469"/>
      <c r="H714" s="469"/>
      <c r="I714" s="469"/>
      <c r="J714" s="469"/>
      <c r="K714" s="469"/>
      <c r="L714" s="469"/>
      <c r="M714" s="469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>
      <c r="A715" s="23"/>
      <c r="B715" s="23"/>
      <c r="C715" s="23"/>
      <c r="D715" s="469"/>
      <c r="E715" s="469"/>
      <c r="F715" s="469"/>
      <c r="G715" s="469"/>
      <c r="H715" s="469"/>
      <c r="I715" s="469"/>
      <c r="J715" s="469"/>
      <c r="K715" s="469"/>
      <c r="L715" s="469"/>
      <c r="M715" s="469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>
      <c r="A716" s="23"/>
      <c r="B716" s="23"/>
      <c r="C716" s="23"/>
      <c r="D716" s="469"/>
      <c r="E716" s="469"/>
      <c r="F716" s="469"/>
      <c r="G716" s="469"/>
      <c r="H716" s="469"/>
      <c r="I716" s="469"/>
      <c r="J716" s="469"/>
      <c r="K716" s="469"/>
      <c r="L716" s="469"/>
      <c r="M716" s="469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>
      <c r="A717" s="23"/>
      <c r="B717" s="23"/>
      <c r="C717" s="23"/>
      <c r="D717" s="469"/>
      <c r="E717" s="469"/>
      <c r="F717" s="469"/>
      <c r="G717" s="469"/>
      <c r="H717" s="469"/>
      <c r="I717" s="469"/>
      <c r="J717" s="469"/>
      <c r="K717" s="469"/>
      <c r="L717" s="469"/>
      <c r="M717" s="469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>
      <c r="A718" s="23"/>
      <c r="B718" s="23"/>
      <c r="C718" s="23"/>
      <c r="D718" s="469"/>
      <c r="E718" s="469"/>
      <c r="F718" s="469"/>
      <c r="G718" s="469"/>
      <c r="H718" s="469"/>
      <c r="I718" s="469"/>
      <c r="J718" s="469"/>
      <c r="K718" s="469"/>
      <c r="L718" s="469"/>
      <c r="M718" s="469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>
      <c r="A719" s="23"/>
      <c r="B719" s="23"/>
      <c r="C719" s="23"/>
      <c r="D719" s="469"/>
      <c r="E719" s="469"/>
      <c r="F719" s="469"/>
      <c r="G719" s="469"/>
      <c r="H719" s="469"/>
      <c r="I719" s="469"/>
      <c r="J719" s="469"/>
      <c r="K719" s="469"/>
      <c r="L719" s="469"/>
      <c r="M719" s="469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>
      <c r="A720" s="23"/>
      <c r="B720" s="23"/>
      <c r="C720" s="23"/>
      <c r="D720" s="469"/>
      <c r="E720" s="469"/>
      <c r="F720" s="469"/>
      <c r="G720" s="469"/>
      <c r="H720" s="469"/>
      <c r="I720" s="469"/>
      <c r="J720" s="469"/>
      <c r="K720" s="469"/>
      <c r="L720" s="469"/>
      <c r="M720" s="469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>
      <c r="A721" s="23"/>
      <c r="B721" s="23"/>
      <c r="C721" s="23"/>
      <c r="D721" s="469"/>
      <c r="E721" s="469"/>
      <c r="F721" s="469"/>
      <c r="G721" s="469"/>
      <c r="H721" s="469"/>
      <c r="I721" s="469"/>
      <c r="J721" s="469"/>
      <c r="K721" s="469"/>
      <c r="L721" s="469"/>
      <c r="M721" s="469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>
      <c r="A722" s="23"/>
      <c r="B722" s="23"/>
      <c r="C722" s="23"/>
      <c r="D722" s="469"/>
      <c r="E722" s="469"/>
      <c r="F722" s="469"/>
      <c r="G722" s="469"/>
      <c r="H722" s="469"/>
      <c r="I722" s="469"/>
      <c r="J722" s="469"/>
      <c r="K722" s="469"/>
      <c r="L722" s="469"/>
      <c r="M722" s="469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>
      <c r="A723" s="23"/>
      <c r="B723" s="23"/>
      <c r="C723" s="23"/>
      <c r="D723" s="469"/>
      <c r="E723" s="469"/>
      <c r="F723" s="469"/>
      <c r="G723" s="469"/>
      <c r="H723" s="469"/>
      <c r="I723" s="469"/>
      <c r="J723" s="469"/>
      <c r="K723" s="469"/>
      <c r="L723" s="469"/>
      <c r="M723" s="469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>
      <c r="A724" s="23"/>
      <c r="B724" s="23"/>
      <c r="C724" s="23"/>
      <c r="D724" s="469"/>
      <c r="E724" s="469"/>
      <c r="F724" s="469"/>
      <c r="G724" s="469"/>
      <c r="H724" s="469"/>
      <c r="I724" s="469"/>
      <c r="J724" s="469"/>
      <c r="K724" s="469"/>
      <c r="L724" s="469"/>
      <c r="M724" s="469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>
      <c r="A725" s="23"/>
      <c r="B725" s="23"/>
      <c r="C725" s="23"/>
      <c r="D725" s="469"/>
      <c r="E725" s="469"/>
      <c r="F725" s="469"/>
      <c r="G725" s="469"/>
      <c r="H725" s="469"/>
      <c r="I725" s="469"/>
      <c r="J725" s="469"/>
      <c r="K725" s="469"/>
      <c r="L725" s="469"/>
      <c r="M725" s="469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>
      <c r="A726" s="23"/>
      <c r="B726" s="23"/>
      <c r="C726" s="23"/>
      <c r="D726" s="469"/>
      <c r="E726" s="469"/>
      <c r="F726" s="469"/>
      <c r="G726" s="469"/>
      <c r="H726" s="469"/>
      <c r="I726" s="469"/>
      <c r="J726" s="469"/>
      <c r="K726" s="469"/>
      <c r="L726" s="469"/>
      <c r="M726" s="469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>
      <c r="A727" s="23"/>
      <c r="B727" s="23"/>
      <c r="C727" s="23"/>
      <c r="D727" s="469"/>
      <c r="E727" s="469"/>
      <c r="F727" s="469"/>
      <c r="G727" s="469"/>
      <c r="H727" s="469"/>
      <c r="I727" s="469"/>
      <c r="J727" s="469"/>
      <c r="K727" s="469"/>
      <c r="L727" s="469"/>
      <c r="M727" s="469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>
      <c r="A728" s="23"/>
      <c r="B728" s="23"/>
      <c r="C728" s="23"/>
      <c r="D728" s="469"/>
      <c r="E728" s="469"/>
      <c r="F728" s="469"/>
      <c r="G728" s="469"/>
      <c r="H728" s="469"/>
      <c r="I728" s="469"/>
      <c r="J728" s="469"/>
      <c r="K728" s="469"/>
      <c r="L728" s="469"/>
      <c r="M728" s="469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>
      <c r="A729" s="23"/>
      <c r="B729" s="23"/>
      <c r="C729" s="23"/>
      <c r="D729" s="469"/>
      <c r="E729" s="469"/>
      <c r="F729" s="469"/>
      <c r="G729" s="469"/>
      <c r="H729" s="469"/>
      <c r="I729" s="469"/>
      <c r="J729" s="469"/>
      <c r="K729" s="469"/>
      <c r="L729" s="469"/>
      <c r="M729" s="469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>
      <c r="A730" s="23"/>
      <c r="B730" s="23"/>
      <c r="C730" s="23"/>
      <c r="D730" s="469"/>
      <c r="E730" s="469"/>
      <c r="F730" s="469"/>
      <c r="G730" s="469"/>
      <c r="H730" s="469"/>
      <c r="I730" s="469"/>
      <c r="J730" s="469"/>
      <c r="K730" s="469"/>
      <c r="L730" s="469"/>
      <c r="M730" s="469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>
      <c r="A731" s="23"/>
      <c r="B731" s="23"/>
      <c r="C731" s="23"/>
      <c r="D731" s="469"/>
      <c r="E731" s="469"/>
      <c r="F731" s="469"/>
      <c r="G731" s="469"/>
      <c r="H731" s="469"/>
      <c r="I731" s="469"/>
      <c r="J731" s="469"/>
      <c r="K731" s="469"/>
      <c r="L731" s="469"/>
      <c r="M731" s="469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>
      <c r="A732" s="23"/>
      <c r="B732" s="23"/>
      <c r="C732" s="23"/>
      <c r="D732" s="469"/>
      <c r="E732" s="469"/>
      <c r="F732" s="469"/>
      <c r="G732" s="469"/>
      <c r="H732" s="469"/>
      <c r="I732" s="469"/>
      <c r="J732" s="469"/>
      <c r="K732" s="469"/>
      <c r="L732" s="469"/>
      <c r="M732" s="469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>
      <c r="A733" s="23"/>
      <c r="B733" s="23"/>
      <c r="C733" s="23"/>
      <c r="D733" s="469"/>
      <c r="E733" s="469"/>
      <c r="F733" s="469"/>
      <c r="G733" s="469"/>
      <c r="H733" s="469"/>
      <c r="I733" s="469"/>
      <c r="J733" s="469"/>
      <c r="K733" s="469"/>
      <c r="L733" s="469"/>
      <c r="M733" s="469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>
      <c r="A734" s="23"/>
      <c r="B734" s="23"/>
      <c r="C734" s="23"/>
      <c r="D734" s="469"/>
      <c r="E734" s="469"/>
      <c r="F734" s="469"/>
      <c r="G734" s="469"/>
      <c r="H734" s="469"/>
      <c r="I734" s="469"/>
      <c r="J734" s="469"/>
      <c r="K734" s="469"/>
      <c r="L734" s="469"/>
      <c r="M734" s="469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>
      <c r="A735" s="23"/>
      <c r="B735" s="23"/>
      <c r="C735" s="23"/>
      <c r="D735" s="469"/>
      <c r="E735" s="469"/>
      <c r="F735" s="469"/>
      <c r="G735" s="469"/>
      <c r="H735" s="469"/>
      <c r="I735" s="469"/>
      <c r="J735" s="469"/>
      <c r="K735" s="469"/>
      <c r="L735" s="469"/>
      <c r="M735" s="469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>
      <c r="A736" s="23"/>
      <c r="B736" s="23"/>
      <c r="C736" s="23"/>
      <c r="D736" s="469"/>
      <c r="E736" s="469"/>
      <c r="F736" s="469"/>
      <c r="G736" s="469"/>
      <c r="H736" s="469"/>
      <c r="I736" s="469"/>
      <c r="J736" s="469"/>
      <c r="K736" s="469"/>
      <c r="L736" s="469"/>
      <c r="M736" s="469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>
      <c r="A737" s="23"/>
      <c r="B737" s="23"/>
      <c r="C737" s="23"/>
      <c r="D737" s="469"/>
      <c r="E737" s="469"/>
      <c r="F737" s="469"/>
      <c r="G737" s="469"/>
      <c r="H737" s="469"/>
      <c r="I737" s="469"/>
      <c r="J737" s="469"/>
      <c r="K737" s="469"/>
      <c r="L737" s="469"/>
      <c r="M737" s="469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>
      <c r="A738" s="23"/>
      <c r="B738" s="23"/>
      <c r="C738" s="23"/>
      <c r="D738" s="469"/>
      <c r="E738" s="469"/>
      <c r="F738" s="469"/>
      <c r="G738" s="469"/>
      <c r="H738" s="469"/>
      <c r="I738" s="469"/>
      <c r="J738" s="469"/>
      <c r="K738" s="469"/>
      <c r="L738" s="469"/>
      <c r="M738" s="469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>
      <c r="A739" s="23"/>
      <c r="B739" s="23"/>
      <c r="C739" s="23"/>
      <c r="D739" s="469"/>
      <c r="E739" s="469"/>
      <c r="F739" s="469"/>
      <c r="G739" s="469"/>
      <c r="H739" s="469"/>
      <c r="I739" s="469"/>
      <c r="J739" s="469"/>
      <c r="K739" s="469"/>
      <c r="L739" s="469"/>
      <c r="M739" s="469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>
      <c r="A740" s="23"/>
      <c r="B740" s="23"/>
      <c r="C740" s="23"/>
      <c r="D740" s="469"/>
      <c r="E740" s="469"/>
      <c r="F740" s="469"/>
      <c r="G740" s="469"/>
      <c r="H740" s="469"/>
      <c r="I740" s="469"/>
      <c r="J740" s="469"/>
      <c r="K740" s="469"/>
      <c r="L740" s="469"/>
      <c r="M740" s="469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>
      <c r="A741" s="23"/>
      <c r="B741" s="23"/>
      <c r="C741" s="23"/>
      <c r="D741" s="469"/>
      <c r="E741" s="469"/>
      <c r="F741" s="469"/>
      <c r="G741" s="469"/>
      <c r="H741" s="469"/>
      <c r="I741" s="469"/>
      <c r="J741" s="469"/>
      <c r="K741" s="469"/>
      <c r="L741" s="469"/>
      <c r="M741" s="469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>
      <c r="A742" s="23"/>
      <c r="B742" s="23"/>
      <c r="C742" s="23"/>
      <c r="D742" s="469"/>
      <c r="E742" s="469"/>
      <c r="F742" s="469"/>
      <c r="G742" s="469"/>
      <c r="H742" s="469"/>
      <c r="I742" s="469"/>
      <c r="J742" s="469"/>
      <c r="K742" s="469"/>
      <c r="L742" s="469"/>
      <c r="M742" s="469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>
      <c r="A743" s="23"/>
      <c r="B743" s="23"/>
      <c r="C743" s="23"/>
      <c r="D743" s="469"/>
      <c r="E743" s="469"/>
      <c r="F743" s="469"/>
      <c r="G743" s="469"/>
      <c r="H743" s="469"/>
      <c r="I743" s="469"/>
      <c r="J743" s="469"/>
      <c r="K743" s="469"/>
      <c r="L743" s="469"/>
      <c r="M743" s="469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>
      <c r="A744" s="23"/>
      <c r="B744" s="23"/>
      <c r="C744" s="23"/>
      <c r="D744" s="469"/>
      <c r="E744" s="469"/>
      <c r="F744" s="469"/>
      <c r="G744" s="469"/>
      <c r="H744" s="469"/>
      <c r="I744" s="469"/>
      <c r="J744" s="469"/>
      <c r="K744" s="469"/>
      <c r="L744" s="469"/>
      <c r="M744" s="469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>
      <c r="A745" s="23"/>
      <c r="B745" s="23"/>
      <c r="C745" s="23"/>
      <c r="D745" s="469"/>
      <c r="E745" s="469"/>
      <c r="F745" s="469"/>
      <c r="G745" s="469"/>
      <c r="H745" s="469"/>
      <c r="I745" s="469"/>
      <c r="J745" s="469"/>
      <c r="K745" s="469"/>
      <c r="L745" s="469"/>
      <c r="M745" s="469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>
      <c r="A746" s="23"/>
      <c r="B746" s="23"/>
      <c r="C746" s="23"/>
      <c r="D746" s="469"/>
      <c r="E746" s="469"/>
      <c r="F746" s="469"/>
      <c r="G746" s="469"/>
      <c r="H746" s="469"/>
      <c r="I746" s="469"/>
      <c r="J746" s="469"/>
      <c r="K746" s="469"/>
      <c r="L746" s="469"/>
      <c r="M746" s="469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>
      <c r="A747" s="23"/>
      <c r="B747" s="23"/>
      <c r="C747" s="23"/>
      <c r="D747" s="469"/>
      <c r="E747" s="469"/>
      <c r="F747" s="469"/>
      <c r="G747" s="469"/>
      <c r="H747" s="469"/>
      <c r="I747" s="469"/>
      <c r="J747" s="469"/>
      <c r="K747" s="469"/>
      <c r="L747" s="469"/>
      <c r="M747" s="469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>
      <c r="A748" s="23"/>
      <c r="B748" s="23"/>
      <c r="C748" s="23"/>
      <c r="D748" s="469"/>
      <c r="E748" s="469"/>
      <c r="F748" s="469"/>
      <c r="G748" s="469"/>
      <c r="H748" s="469"/>
      <c r="I748" s="469"/>
      <c r="J748" s="469"/>
      <c r="K748" s="469"/>
      <c r="L748" s="469"/>
      <c r="M748" s="469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>
      <c r="A749" s="23"/>
      <c r="B749" s="23"/>
      <c r="C749" s="23"/>
      <c r="D749" s="469"/>
      <c r="E749" s="469"/>
      <c r="F749" s="469"/>
      <c r="G749" s="469"/>
      <c r="H749" s="469"/>
      <c r="I749" s="469"/>
      <c r="J749" s="469"/>
      <c r="K749" s="469"/>
      <c r="L749" s="469"/>
      <c r="M749" s="469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>
      <c r="A750" s="23"/>
      <c r="B750" s="23"/>
      <c r="C750" s="23"/>
      <c r="D750" s="469"/>
      <c r="E750" s="469"/>
      <c r="F750" s="469"/>
      <c r="G750" s="469"/>
      <c r="H750" s="469"/>
      <c r="I750" s="469"/>
      <c r="J750" s="469"/>
      <c r="K750" s="469"/>
      <c r="L750" s="469"/>
      <c r="M750" s="469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>
      <c r="A751" s="23"/>
      <c r="B751" s="23"/>
      <c r="C751" s="23"/>
      <c r="D751" s="469"/>
      <c r="E751" s="469"/>
      <c r="F751" s="469"/>
      <c r="G751" s="469"/>
      <c r="H751" s="469"/>
      <c r="I751" s="469"/>
      <c r="J751" s="469"/>
      <c r="K751" s="469"/>
      <c r="L751" s="469"/>
      <c r="M751" s="469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>
      <c r="A752" s="23"/>
      <c r="B752" s="23"/>
      <c r="C752" s="23"/>
      <c r="D752" s="469"/>
      <c r="E752" s="469"/>
      <c r="F752" s="469"/>
      <c r="G752" s="469"/>
      <c r="H752" s="469"/>
      <c r="I752" s="469"/>
      <c r="J752" s="469"/>
      <c r="K752" s="469"/>
      <c r="L752" s="469"/>
      <c r="M752" s="469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>
      <c r="A753" s="23"/>
      <c r="B753" s="23"/>
      <c r="C753" s="23"/>
      <c r="D753" s="469"/>
      <c r="E753" s="469"/>
      <c r="F753" s="469"/>
      <c r="G753" s="469"/>
      <c r="H753" s="469"/>
      <c r="I753" s="469"/>
      <c r="J753" s="469"/>
      <c r="K753" s="469"/>
      <c r="L753" s="469"/>
      <c r="M753" s="469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>
      <c r="A754" s="23"/>
      <c r="B754" s="23"/>
      <c r="C754" s="23"/>
      <c r="D754" s="469"/>
      <c r="E754" s="469"/>
      <c r="F754" s="469"/>
      <c r="G754" s="469"/>
      <c r="H754" s="469"/>
      <c r="I754" s="469"/>
      <c r="J754" s="469"/>
      <c r="K754" s="469"/>
      <c r="L754" s="469"/>
      <c r="M754" s="469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>
      <c r="A755" s="23"/>
      <c r="B755" s="23"/>
      <c r="C755" s="23"/>
      <c r="D755" s="469"/>
      <c r="E755" s="469"/>
      <c r="F755" s="469"/>
      <c r="G755" s="469"/>
      <c r="H755" s="469"/>
      <c r="I755" s="469"/>
      <c r="J755" s="469"/>
      <c r="K755" s="469"/>
      <c r="L755" s="469"/>
      <c r="M755" s="469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>
      <c r="A756" s="23"/>
      <c r="B756" s="23"/>
      <c r="C756" s="23"/>
      <c r="D756" s="469"/>
      <c r="E756" s="469"/>
      <c r="F756" s="469"/>
      <c r="G756" s="469"/>
      <c r="H756" s="469"/>
      <c r="I756" s="469"/>
      <c r="J756" s="469"/>
      <c r="K756" s="469"/>
      <c r="L756" s="469"/>
      <c r="M756" s="469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>
      <c r="A757" s="23"/>
      <c r="B757" s="23"/>
      <c r="C757" s="23"/>
      <c r="D757" s="469"/>
      <c r="E757" s="469"/>
      <c r="F757" s="469"/>
      <c r="G757" s="469"/>
      <c r="H757" s="469"/>
      <c r="I757" s="469"/>
      <c r="J757" s="469"/>
      <c r="K757" s="469"/>
      <c r="L757" s="469"/>
      <c r="M757" s="469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>
      <c r="A758" s="23"/>
      <c r="B758" s="23"/>
      <c r="C758" s="23"/>
      <c r="D758" s="469"/>
      <c r="E758" s="469"/>
      <c r="F758" s="469"/>
      <c r="G758" s="469"/>
      <c r="H758" s="469"/>
      <c r="I758" s="469"/>
      <c r="J758" s="469"/>
      <c r="K758" s="469"/>
      <c r="L758" s="469"/>
      <c r="M758" s="469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>
      <c r="A759" s="23"/>
      <c r="B759" s="23"/>
      <c r="C759" s="23"/>
      <c r="D759" s="469"/>
      <c r="E759" s="469"/>
      <c r="F759" s="469"/>
      <c r="G759" s="469"/>
      <c r="H759" s="469"/>
      <c r="I759" s="469"/>
      <c r="J759" s="469"/>
      <c r="K759" s="469"/>
      <c r="L759" s="469"/>
      <c r="M759" s="469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>
      <c r="A760" s="23"/>
      <c r="B760" s="23"/>
      <c r="C760" s="23"/>
      <c r="D760" s="469"/>
      <c r="E760" s="469"/>
      <c r="F760" s="469"/>
      <c r="G760" s="469"/>
      <c r="H760" s="469"/>
      <c r="I760" s="469"/>
      <c r="J760" s="469"/>
      <c r="K760" s="469"/>
      <c r="L760" s="469"/>
      <c r="M760" s="469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>
      <c r="A761" s="23"/>
      <c r="B761" s="23"/>
      <c r="C761" s="23"/>
      <c r="D761" s="469"/>
      <c r="E761" s="469"/>
      <c r="F761" s="469"/>
      <c r="G761" s="469"/>
      <c r="H761" s="469"/>
      <c r="I761" s="469"/>
      <c r="J761" s="469"/>
      <c r="K761" s="469"/>
      <c r="L761" s="469"/>
      <c r="M761" s="469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>
      <c r="A762" s="23"/>
      <c r="B762" s="23"/>
      <c r="C762" s="23"/>
      <c r="D762" s="469"/>
      <c r="E762" s="469"/>
      <c r="F762" s="469"/>
      <c r="G762" s="469"/>
      <c r="H762" s="469"/>
      <c r="I762" s="469"/>
      <c r="J762" s="469"/>
      <c r="K762" s="469"/>
      <c r="L762" s="469"/>
      <c r="M762" s="469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>
      <c r="A763" s="23"/>
      <c r="B763" s="23"/>
      <c r="C763" s="23"/>
      <c r="D763" s="469"/>
      <c r="E763" s="469"/>
      <c r="F763" s="469"/>
      <c r="G763" s="469"/>
      <c r="H763" s="469"/>
      <c r="I763" s="469"/>
      <c r="J763" s="469"/>
      <c r="K763" s="469"/>
      <c r="L763" s="469"/>
      <c r="M763" s="469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>
      <c r="A764" s="23"/>
      <c r="B764" s="23"/>
      <c r="C764" s="23"/>
      <c r="D764" s="469"/>
      <c r="E764" s="469"/>
      <c r="F764" s="469"/>
      <c r="G764" s="469"/>
      <c r="H764" s="469"/>
      <c r="I764" s="469"/>
      <c r="J764" s="469"/>
      <c r="K764" s="469"/>
      <c r="L764" s="469"/>
      <c r="M764" s="469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>
      <c r="A765" s="23"/>
      <c r="B765" s="23"/>
      <c r="C765" s="23"/>
      <c r="D765" s="469"/>
      <c r="E765" s="469"/>
      <c r="F765" s="469"/>
      <c r="G765" s="469"/>
      <c r="H765" s="469"/>
      <c r="I765" s="469"/>
      <c r="J765" s="469"/>
      <c r="K765" s="469"/>
      <c r="L765" s="469"/>
      <c r="M765" s="469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>
      <c r="A766" s="23"/>
      <c r="B766" s="23"/>
      <c r="C766" s="23"/>
      <c r="D766" s="469"/>
      <c r="E766" s="469"/>
      <c r="F766" s="469"/>
      <c r="G766" s="469"/>
      <c r="H766" s="469"/>
      <c r="I766" s="469"/>
      <c r="J766" s="469"/>
      <c r="K766" s="469"/>
      <c r="L766" s="469"/>
      <c r="M766" s="469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>
      <c r="A767" s="23"/>
      <c r="B767" s="23"/>
      <c r="C767" s="23"/>
      <c r="D767" s="469"/>
      <c r="E767" s="469"/>
      <c r="F767" s="469"/>
      <c r="G767" s="469"/>
      <c r="H767" s="469"/>
      <c r="I767" s="469"/>
      <c r="J767" s="469"/>
      <c r="K767" s="469"/>
      <c r="L767" s="469"/>
      <c r="M767" s="469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>
      <c r="A768" s="23"/>
      <c r="B768" s="23"/>
      <c r="C768" s="23"/>
      <c r="D768" s="469"/>
      <c r="E768" s="469"/>
      <c r="F768" s="469"/>
      <c r="G768" s="469"/>
      <c r="H768" s="469"/>
      <c r="I768" s="469"/>
      <c r="J768" s="469"/>
      <c r="K768" s="469"/>
      <c r="L768" s="469"/>
      <c r="M768" s="469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>
      <c r="A769" s="23"/>
      <c r="B769" s="23"/>
      <c r="C769" s="23"/>
      <c r="D769" s="469"/>
      <c r="E769" s="469"/>
      <c r="F769" s="469"/>
      <c r="G769" s="469"/>
      <c r="H769" s="469"/>
      <c r="I769" s="469"/>
      <c r="J769" s="469"/>
      <c r="K769" s="469"/>
      <c r="L769" s="469"/>
      <c r="M769" s="469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>
      <c r="A770" s="23"/>
      <c r="B770" s="23"/>
      <c r="C770" s="23"/>
      <c r="D770" s="469"/>
      <c r="E770" s="469"/>
      <c r="F770" s="469"/>
      <c r="G770" s="469"/>
      <c r="H770" s="469"/>
      <c r="I770" s="469"/>
      <c r="J770" s="469"/>
      <c r="K770" s="469"/>
      <c r="L770" s="469"/>
      <c r="M770" s="469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>
      <c r="A771" s="23"/>
      <c r="B771" s="23"/>
      <c r="C771" s="23"/>
      <c r="D771" s="469"/>
      <c r="E771" s="469"/>
      <c r="F771" s="469"/>
      <c r="G771" s="469"/>
      <c r="H771" s="469"/>
      <c r="I771" s="469"/>
      <c r="J771" s="469"/>
      <c r="K771" s="469"/>
      <c r="L771" s="469"/>
      <c r="M771" s="469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>
      <c r="A772" s="23"/>
      <c r="B772" s="23"/>
      <c r="C772" s="23"/>
      <c r="D772" s="469"/>
      <c r="E772" s="469"/>
      <c r="F772" s="469"/>
      <c r="G772" s="469"/>
      <c r="H772" s="469"/>
      <c r="I772" s="469"/>
      <c r="J772" s="469"/>
      <c r="K772" s="469"/>
      <c r="L772" s="469"/>
      <c r="M772" s="469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>
      <c r="A773" s="23"/>
      <c r="B773" s="23"/>
      <c r="C773" s="23"/>
      <c r="D773" s="469"/>
      <c r="E773" s="469"/>
      <c r="F773" s="469"/>
      <c r="G773" s="469"/>
      <c r="H773" s="469"/>
      <c r="I773" s="469"/>
      <c r="J773" s="469"/>
      <c r="K773" s="469"/>
      <c r="L773" s="469"/>
      <c r="M773" s="469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>
      <c r="A774" s="23"/>
      <c r="B774" s="23"/>
      <c r="C774" s="23"/>
      <c r="D774" s="469"/>
      <c r="E774" s="469"/>
      <c r="F774" s="469"/>
      <c r="G774" s="469"/>
      <c r="H774" s="469"/>
      <c r="I774" s="469"/>
      <c r="J774" s="469"/>
      <c r="K774" s="469"/>
      <c r="L774" s="469"/>
      <c r="M774" s="469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>
      <c r="A775" s="23"/>
      <c r="B775" s="23"/>
      <c r="C775" s="23"/>
      <c r="D775" s="469"/>
      <c r="E775" s="469"/>
      <c r="F775" s="469"/>
      <c r="G775" s="469"/>
      <c r="H775" s="469"/>
      <c r="I775" s="469"/>
      <c r="J775" s="469"/>
      <c r="K775" s="469"/>
      <c r="L775" s="469"/>
      <c r="M775" s="469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>
      <c r="A776" s="23"/>
      <c r="B776" s="23"/>
      <c r="C776" s="23"/>
      <c r="D776" s="469"/>
      <c r="E776" s="469"/>
      <c r="F776" s="469"/>
      <c r="G776" s="469"/>
      <c r="H776" s="469"/>
      <c r="I776" s="469"/>
      <c r="J776" s="469"/>
      <c r="K776" s="469"/>
      <c r="L776" s="469"/>
      <c r="M776" s="469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>
      <c r="A777" s="23"/>
      <c r="B777" s="23"/>
      <c r="C777" s="23"/>
      <c r="D777" s="469"/>
      <c r="E777" s="469"/>
      <c r="F777" s="469"/>
      <c r="G777" s="469"/>
      <c r="H777" s="469"/>
      <c r="I777" s="469"/>
      <c r="J777" s="469"/>
      <c r="K777" s="469"/>
      <c r="L777" s="469"/>
      <c r="M777" s="469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>
      <c r="A778" s="23"/>
      <c r="B778" s="23"/>
      <c r="C778" s="23"/>
      <c r="D778" s="469"/>
      <c r="E778" s="469"/>
      <c r="F778" s="469"/>
      <c r="G778" s="469"/>
      <c r="H778" s="469"/>
      <c r="I778" s="469"/>
      <c r="J778" s="469"/>
      <c r="K778" s="469"/>
      <c r="L778" s="469"/>
      <c r="M778" s="469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>
      <c r="A779" s="23"/>
      <c r="B779" s="23"/>
      <c r="C779" s="23"/>
      <c r="D779" s="469"/>
      <c r="E779" s="469"/>
      <c r="F779" s="469"/>
      <c r="G779" s="469"/>
      <c r="H779" s="469"/>
      <c r="I779" s="469"/>
      <c r="J779" s="469"/>
      <c r="K779" s="469"/>
      <c r="L779" s="469"/>
      <c r="M779" s="469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>
      <c r="A780" s="23"/>
      <c r="B780" s="23"/>
      <c r="C780" s="23"/>
      <c r="D780" s="469"/>
      <c r="E780" s="469"/>
      <c r="F780" s="469"/>
      <c r="G780" s="469"/>
      <c r="H780" s="469"/>
      <c r="I780" s="469"/>
      <c r="J780" s="469"/>
      <c r="K780" s="469"/>
      <c r="L780" s="469"/>
      <c r="M780" s="469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>
      <c r="A781" s="23"/>
      <c r="B781" s="23"/>
      <c r="C781" s="23"/>
      <c r="D781" s="469"/>
      <c r="E781" s="469"/>
      <c r="F781" s="469"/>
      <c r="G781" s="469"/>
      <c r="H781" s="469"/>
      <c r="I781" s="469"/>
      <c r="J781" s="469"/>
      <c r="K781" s="469"/>
      <c r="L781" s="469"/>
      <c r="M781" s="469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>
      <c r="A782" s="23"/>
      <c r="B782" s="23"/>
      <c r="C782" s="23"/>
      <c r="D782" s="469"/>
      <c r="E782" s="469"/>
      <c r="F782" s="469"/>
      <c r="G782" s="469"/>
      <c r="H782" s="469"/>
      <c r="I782" s="469"/>
      <c r="J782" s="469"/>
      <c r="K782" s="469"/>
      <c r="L782" s="469"/>
      <c r="M782" s="469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>
      <c r="A783" s="23"/>
      <c r="B783" s="23"/>
      <c r="C783" s="23"/>
      <c r="D783" s="469"/>
      <c r="E783" s="469"/>
      <c r="F783" s="469"/>
      <c r="G783" s="469"/>
      <c r="H783" s="469"/>
      <c r="I783" s="469"/>
      <c r="J783" s="469"/>
      <c r="K783" s="469"/>
      <c r="L783" s="469"/>
      <c r="M783" s="469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>
      <c r="A784" s="23"/>
      <c r="B784" s="23"/>
      <c r="C784" s="23"/>
      <c r="D784" s="469"/>
      <c r="E784" s="469"/>
      <c r="F784" s="469"/>
      <c r="G784" s="469"/>
      <c r="H784" s="469"/>
      <c r="I784" s="469"/>
      <c r="J784" s="469"/>
      <c r="K784" s="469"/>
      <c r="L784" s="469"/>
      <c r="M784" s="469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>
      <c r="A785" s="23"/>
      <c r="B785" s="23"/>
      <c r="C785" s="23"/>
      <c r="D785" s="469"/>
      <c r="E785" s="469"/>
      <c r="F785" s="469"/>
      <c r="G785" s="469"/>
      <c r="H785" s="469"/>
      <c r="I785" s="469"/>
      <c r="J785" s="469"/>
      <c r="K785" s="469"/>
      <c r="L785" s="469"/>
      <c r="M785" s="469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>
      <c r="A786" s="23"/>
      <c r="B786" s="23"/>
      <c r="C786" s="23"/>
      <c r="D786" s="469"/>
      <c r="E786" s="469"/>
      <c r="F786" s="469"/>
      <c r="G786" s="469"/>
      <c r="H786" s="469"/>
      <c r="I786" s="469"/>
      <c r="J786" s="469"/>
      <c r="K786" s="469"/>
      <c r="L786" s="469"/>
      <c r="M786" s="469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>
      <c r="A787" s="23"/>
      <c r="B787" s="23"/>
      <c r="C787" s="23"/>
      <c r="D787" s="469"/>
      <c r="E787" s="469"/>
      <c r="F787" s="469"/>
      <c r="G787" s="469"/>
      <c r="H787" s="469"/>
      <c r="I787" s="469"/>
      <c r="J787" s="469"/>
      <c r="K787" s="469"/>
      <c r="L787" s="469"/>
      <c r="M787" s="469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>
      <c r="A788" s="23"/>
      <c r="B788" s="23"/>
      <c r="C788" s="23"/>
      <c r="D788" s="469"/>
      <c r="E788" s="469"/>
      <c r="F788" s="469"/>
      <c r="G788" s="469"/>
      <c r="H788" s="469"/>
      <c r="I788" s="469"/>
      <c r="J788" s="469"/>
      <c r="K788" s="469"/>
      <c r="L788" s="469"/>
      <c r="M788" s="469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>
      <c r="A789" s="23"/>
      <c r="B789" s="23"/>
      <c r="C789" s="23"/>
      <c r="D789" s="469"/>
      <c r="E789" s="469"/>
      <c r="F789" s="469"/>
      <c r="G789" s="469"/>
      <c r="H789" s="469"/>
      <c r="I789" s="469"/>
      <c r="J789" s="469"/>
      <c r="K789" s="469"/>
      <c r="L789" s="469"/>
      <c r="M789" s="469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>
      <c r="A790" s="23"/>
      <c r="B790" s="23"/>
      <c r="C790" s="23"/>
      <c r="D790" s="469"/>
      <c r="E790" s="469"/>
      <c r="F790" s="469"/>
      <c r="G790" s="469"/>
      <c r="H790" s="469"/>
      <c r="I790" s="469"/>
      <c r="J790" s="469"/>
      <c r="K790" s="469"/>
      <c r="L790" s="469"/>
      <c r="M790" s="469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>
      <c r="A791" s="23"/>
      <c r="B791" s="23"/>
      <c r="C791" s="23"/>
      <c r="D791" s="469"/>
      <c r="E791" s="469"/>
      <c r="F791" s="469"/>
      <c r="G791" s="469"/>
      <c r="H791" s="469"/>
      <c r="I791" s="469"/>
      <c r="J791" s="469"/>
      <c r="K791" s="469"/>
      <c r="L791" s="469"/>
      <c r="M791" s="469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>
      <c r="A792" s="23"/>
      <c r="B792" s="23"/>
      <c r="C792" s="23"/>
      <c r="D792" s="469"/>
      <c r="E792" s="469"/>
      <c r="F792" s="469"/>
      <c r="G792" s="469"/>
      <c r="H792" s="469"/>
      <c r="I792" s="469"/>
      <c r="J792" s="469"/>
      <c r="K792" s="469"/>
      <c r="L792" s="469"/>
      <c r="M792" s="469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>
      <c r="A793" s="23"/>
      <c r="B793" s="23"/>
      <c r="C793" s="23"/>
      <c r="D793" s="469"/>
      <c r="E793" s="469"/>
      <c r="F793" s="469"/>
      <c r="G793" s="469"/>
      <c r="H793" s="469"/>
      <c r="I793" s="469"/>
      <c r="J793" s="469"/>
      <c r="K793" s="469"/>
      <c r="L793" s="469"/>
      <c r="M793" s="469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>
      <c r="A794" s="23"/>
      <c r="B794" s="23"/>
      <c r="C794" s="23"/>
      <c r="D794" s="469"/>
      <c r="E794" s="469"/>
      <c r="F794" s="469"/>
      <c r="G794" s="469"/>
      <c r="H794" s="469"/>
      <c r="I794" s="469"/>
      <c r="J794" s="469"/>
      <c r="K794" s="469"/>
      <c r="L794" s="469"/>
      <c r="M794" s="469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>
      <c r="A795" s="23"/>
      <c r="B795" s="23"/>
      <c r="C795" s="23"/>
      <c r="D795" s="469"/>
      <c r="E795" s="469"/>
      <c r="F795" s="469"/>
      <c r="G795" s="469"/>
      <c r="H795" s="469"/>
      <c r="I795" s="469"/>
      <c r="J795" s="469"/>
      <c r="K795" s="469"/>
      <c r="L795" s="469"/>
      <c r="M795" s="469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>
      <c r="A796" s="23"/>
      <c r="B796" s="23"/>
      <c r="C796" s="23"/>
      <c r="D796" s="469"/>
      <c r="E796" s="469"/>
      <c r="F796" s="469"/>
      <c r="G796" s="469"/>
      <c r="H796" s="469"/>
      <c r="I796" s="469"/>
      <c r="J796" s="469"/>
      <c r="K796" s="469"/>
      <c r="L796" s="469"/>
      <c r="M796" s="469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>
      <c r="A797" s="23"/>
      <c r="B797" s="23"/>
      <c r="C797" s="23"/>
      <c r="D797" s="469"/>
      <c r="E797" s="469"/>
      <c r="F797" s="469"/>
      <c r="G797" s="469"/>
      <c r="H797" s="469"/>
      <c r="I797" s="469"/>
      <c r="J797" s="469"/>
      <c r="K797" s="469"/>
      <c r="L797" s="469"/>
      <c r="M797" s="469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>
      <c r="A798" s="23"/>
      <c r="B798" s="23"/>
      <c r="C798" s="23"/>
      <c r="D798" s="469"/>
      <c r="E798" s="469"/>
      <c r="F798" s="469"/>
      <c r="G798" s="469"/>
      <c r="H798" s="469"/>
      <c r="I798" s="469"/>
      <c r="J798" s="469"/>
      <c r="K798" s="469"/>
      <c r="L798" s="469"/>
      <c r="M798" s="469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>
      <c r="A799" s="23"/>
      <c r="B799" s="23"/>
      <c r="C799" s="23"/>
      <c r="D799" s="469"/>
      <c r="E799" s="469"/>
      <c r="F799" s="469"/>
      <c r="G799" s="469"/>
      <c r="H799" s="469"/>
      <c r="I799" s="469"/>
      <c r="J799" s="469"/>
      <c r="K799" s="469"/>
      <c r="L799" s="469"/>
      <c r="M799" s="469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>
      <c r="A800" s="23"/>
      <c r="B800" s="23"/>
      <c r="C800" s="23"/>
      <c r="D800" s="469"/>
      <c r="E800" s="469"/>
      <c r="F800" s="469"/>
      <c r="G800" s="469"/>
      <c r="H800" s="469"/>
      <c r="I800" s="469"/>
      <c r="J800" s="469"/>
      <c r="K800" s="469"/>
      <c r="L800" s="469"/>
      <c r="M800" s="469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>
      <c r="A801" s="23"/>
      <c r="B801" s="23"/>
      <c r="C801" s="23"/>
      <c r="D801" s="469"/>
      <c r="E801" s="469"/>
      <c r="F801" s="469"/>
      <c r="G801" s="469"/>
      <c r="H801" s="469"/>
      <c r="I801" s="469"/>
      <c r="J801" s="469"/>
      <c r="K801" s="469"/>
      <c r="L801" s="469"/>
      <c r="M801" s="469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>
      <c r="A802" s="23"/>
      <c r="B802" s="23"/>
      <c r="C802" s="23"/>
      <c r="D802" s="469"/>
      <c r="E802" s="469"/>
      <c r="F802" s="469"/>
      <c r="G802" s="469"/>
      <c r="H802" s="469"/>
      <c r="I802" s="469"/>
      <c r="J802" s="469"/>
      <c r="K802" s="469"/>
      <c r="L802" s="469"/>
      <c r="M802" s="469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>
      <c r="A803" s="23"/>
      <c r="B803" s="23"/>
      <c r="C803" s="23"/>
      <c r="D803" s="469"/>
      <c r="E803" s="469"/>
      <c r="F803" s="469"/>
      <c r="G803" s="469"/>
      <c r="H803" s="469"/>
      <c r="I803" s="469"/>
      <c r="J803" s="469"/>
      <c r="K803" s="469"/>
      <c r="L803" s="469"/>
      <c r="M803" s="469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>
      <c r="A804" s="23"/>
      <c r="B804" s="23"/>
      <c r="C804" s="23"/>
      <c r="D804" s="469"/>
      <c r="E804" s="469"/>
      <c r="F804" s="469"/>
      <c r="G804" s="469"/>
      <c r="H804" s="469"/>
      <c r="I804" s="469"/>
      <c r="J804" s="469"/>
      <c r="K804" s="469"/>
      <c r="L804" s="469"/>
      <c r="M804" s="469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>
      <c r="A805" s="23"/>
      <c r="B805" s="23"/>
      <c r="C805" s="23"/>
      <c r="D805" s="469"/>
      <c r="E805" s="469"/>
      <c r="F805" s="469"/>
      <c r="G805" s="469"/>
      <c r="H805" s="469"/>
      <c r="I805" s="469"/>
      <c r="J805" s="469"/>
      <c r="K805" s="469"/>
      <c r="L805" s="469"/>
      <c r="M805" s="469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>
      <c r="A806" s="23"/>
      <c r="B806" s="23"/>
      <c r="C806" s="23"/>
      <c r="D806" s="469"/>
      <c r="E806" s="469"/>
      <c r="F806" s="469"/>
      <c r="G806" s="469"/>
      <c r="H806" s="469"/>
      <c r="I806" s="469"/>
      <c r="J806" s="469"/>
      <c r="K806" s="469"/>
      <c r="L806" s="469"/>
      <c r="M806" s="469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>
      <c r="A807" s="23"/>
      <c r="B807" s="23"/>
      <c r="C807" s="23"/>
      <c r="D807" s="469"/>
      <c r="E807" s="469"/>
      <c r="F807" s="469"/>
      <c r="G807" s="469"/>
      <c r="H807" s="469"/>
      <c r="I807" s="469"/>
      <c r="J807" s="469"/>
      <c r="K807" s="469"/>
      <c r="L807" s="469"/>
      <c r="M807" s="469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>
      <c r="A808" s="23"/>
      <c r="B808" s="23"/>
      <c r="C808" s="23"/>
      <c r="D808" s="469"/>
      <c r="E808" s="469"/>
      <c r="F808" s="469"/>
      <c r="G808" s="469"/>
      <c r="H808" s="469"/>
      <c r="I808" s="469"/>
      <c r="J808" s="469"/>
      <c r="K808" s="469"/>
      <c r="L808" s="469"/>
      <c r="M808" s="469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>
      <c r="A809" s="23"/>
      <c r="B809" s="23"/>
      <c r="C809" s="23"/>
      <c r="D809" s="469"/>
      <c r="E809" s="469"/>
      <c r="F809" s="469"/>
      <c r="G809" s="469"/>
      <c r="H809" s="469"/>
      <c r="I809" s="469"/>
      <c r="J809" s="469"/>
      <c r="K809" s="469"/>
      <c r="L809" s="469"/>
      <c r="M809" s="469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>
      <c r="A810" s="23"/>
      <c r="B810" s="23"/>
      <c r="C810" s="23"/>
      <c r="D810" s="469"/>
      <c r="E810" s="469"/>
      <c r="F810" s="469"/>
      <c r="G810" s="469"/>
      <c r="H810" s="469"/>
      <c r="I810" s="469"/>
      <c r="J810" s="469"/>
      <c r="K810" s="469"/>
      <c r="L810" s="469"/>
      <c r="M810" s="469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>
      <c r="A811" s="23"/>
      <c r="B811" s="23"/>
      <c r="C811" s="23"/>
      <c r="D811" s="469"/>
      <c r="E811" s="469"/>
      <c r="F811" s="469"/>
      <c r="G811" s="469"/>
      <c r="H811" s="469"/>
      <c r="I811" s="469"/>
      <c r="J811" s="469"/>
      <c r="K811" s="469"/>
      <c r="L811" s="469"/>
      <c r="M811" s="469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>
      <c r="A812" s="23"/>
      <c r="B812" s="23"/>
      <c r="C812" s="23"/>
      <c r="D812" s="469"/>
      <c r="E812" s="469"/>
      <c r="F812" s="469"/>
      <c r="G812" s="469"/>
      <c r="H812" s="469"/>
      <c r="I812" s="469"/>
      <c r="J812" s="469"/>
      <c r="K812" s="469"/>
      <c r="L812" s="469"/>
      <c r="M812" s="469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>
      <c r="A813" s="23"/>
      <c r="B813" s="23"/>
      <c r="C813" s="23"/>
      <c r="D813" s="469"/>
      <c r="E813" s="469"/>
      <c r="F813" s="469"/>
      <c r="G813" s="469"/>
      <c r="H813" s="469"/>
      <c r="I813" s="469"/>
      <c r="J813" s="469"/>
      <c r="K813" s="469"/>
      <c r="L813" s="469"/>
      <c r="M813" s="469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>
      <c r="A814" s="23"/>
      <c r="B814" s="23"/>
      <c r="C814" s="23"/>
      <c r="D814" s="469"/>
      <c r="E814" s="469"/>
      <c r="F814" s="469"/>
      <c r="G814" s="469"/>
      <c r="H814" s="469"/>
      <c r="I814" s="469"/>
      <c r="J814" s="469"/>
      <c r="K814" s="469"/>
      <c r="L814" s="469"/>
      <c r="M814" s="469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>
      <c r="A815" s="23"/>
      <c r="B815" s="23"/>
      <c r="C815" s="23"/>
      <c r="D815" s="469"/>
      <c r="E815" s="469"/>
      <c r="F815" s="469"/>
      <c r="G815" s="469"/>
      <c r="H815" s="469"/>
      <c r="I815" s="469"/>
      <c r="J815" s="469"/>
      <c r="K815" s="469"/>
      <c r="L815" s="469"/>
      <c r="M815" s="469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>
      <c r="A816" s="23"/>
      <c r="B816" s="23"/>
      <c r="C816" s="23"/>
      <c r="D816" s="469"/>
      <c r="E816" s="469"/>
      <c r="F816" s="469"/>
      <c r="G816" s="469"/>
      <c r="H816" s="469"/>
      <c r="I816" s="469"/>
      <c r="J816" s="469"/>
      <c r="K816" s="469"/>
      <c r="L816" s="469"/>
      <c r="M816" s="469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>
      <c r="A817" s="23"/>
      <c r="B817" s="23"/>
      <c r="C817" s="23"/>
      <c r="D817" s="469"/>
      <c r="E817" s="469"/>
      <c r="F817" s="469"/>
      <c r="G817" s="469"/>
      <c r="H817" s="469"/>
      <c r="I817" s="469"/>
      <c r="J817" s="469"/>
      <c r="K817" s="469"/>
      <c r="L817" s="469"/>
      <c r="M817" s="469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>
      <c r="A818" s="23"/>
      <c r="B818" s="23"/>
      <c r="C818" s="23"/>
      <c r="D818" s="469"/>
      <c r="E818" s="469"/>
      <c r="F818" s="469"/>
      <c r="G818" s="469"/>
      <c r="H818" s="469"/>
      <c r="I818" s="469"/>
      <c r="J818" s="469"/>
      <c r="K818" s="469"/>
      <c r="L818" s="469"/>
      <c r="M818" s="469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>
      <c r="A819" s="23"/>
      <c r="B819" s="23"/>
      <c r="C819" s="23"/>
      <c r="D819" s="469"/>
      <c r="E819" s="469"/>
      <c r="F819" s="469"/>
      <c r="G819" s="469"/>
      <c r="H819" s="469"/>
      <c r="I819" s="469"/>
      <c r="J819" s="469"/>
      <c r="K819" s="469"/>
      <c r="L819" s="469"/>
      <c r="M819" s="469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>
      <c r="A820" s="23"/>
      <c r="B820" s="23"/>
      <c r="C820" s="23"/>
      <c r="D820" s="469"/>
      <c r="E820" s="469"/>
      <c r="F820" s="469"/>
      <c r="G820" s="469"/>
      <c r="H820" s="469"/>
      <c r="I820" s="469"/>
      <c r="J820" s="469"/>
      <c r="K820" s="469"/>
      <c r="L820" s="469"/>
      <c r="M820" s="469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>
      <c r="A821" s="23"/>
      <c r="B821" s="23"/>
      <c r="C821" s="23"/>
      <c r="D821" s="469"/>
      <c r="E821" s="469"/>
      <c r="F821" s="469"/>
      <c r="G821" s="469"/>
      <c r="H821" s="469"/>
      <c r="I821" s="469"/>
      <c r="J821" s="469"/>
      <c r="K821" s="469"/>
      <c r="L821" s="469"/>
      <c r="M821" s="469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>
      <c r="A822" s="23"/>
      <c r="B822" s="23"/>
      <c r="C822" s="23"/>
      <c r="D822" s="469"/>
      <c r="E822" s="469"/>
      <c r="F822" s="469"/>
      <c r="G822" s="469"/>
      <c r="H822" s="469"/>
      <c r="I822" s="469"/>
      <c r="J822" s="469"/>
      <c r="K822" s="469"/>
      <c r="L822" s="469"/>
      <c r="M822" s="469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>
      <c r="A823" s="23"/>
      <c r="B823" s="23"/>
      <c r="C823" s="23"/>
      <c r="D823" s="469"/>
      <c r="E823" s="469"/>
      <c r="F823" s="469"/>
      <c r="G823" s="469"/>
      <c r="H823" s="469"/>
      <c r="I823" s="469"/>
      <c r="J823" s="469"/>
      <c r="K823" s="469"/>
      <c r="L823" s="469"/>
      <c r="M823" s="469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>
      <c r="A824" s="23"/>
      <c r="B824" s="23"/>
      <c r="C824" s="23"/>
      <c r="D824" s="469"/>
      <c r="E824" s="469"/>
      <c r="F824" s="469"/>
      <c r="G824" s="469"/>
      <c r="H824" s="469"/>
      <c r="I824" s="469"/>
      <c r="J824" s="469"/>
      <c r="K824" s="469"/>
      <c r="L824" s="469"/>
      <c r="M824" s="469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>
      <c r="A825" s="23"/>
      <c r="B825" s="23"/>
      <c r="C825" s="23"/>
      <c r="D825" s="469"/>
      <c r="E825" s="469"/>
      <c r="F825" s="469"/>
      <c r="G825" s="469"/>
      <c r="H825" s="469"/>
      <c r="I825" s="469"/>
      <c r="J825" s="469"/>
      <c r="K825" s="469"/>
      <c r="L825" s="469"/>
      <c r="M825" s="469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>
      <c r="A826" s="23"/>
      <c r="B826" s="23"/>
      <c r="C826" s="23"/>
      <c r="D826" s="469"/>
      <c r="E826" s="469"/>
      <c r="F826" s="469"/>
      <c r="G826" s="469"/>
      <c r="H826" s="469"/>
      <c r="I826" s="469"/>
      <c r="J826" s="469"/>
      <c r="K826" s="469"/>
      <c r="L826" s="469"/>
      <c r="M826" s="469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>
      <c r="A827" s="23"/>
      <c r="B827" s="23"/>
      <c r="C827" s="23"/>
      <c r="D827" s="469"/>
      <c r="E827" s="469"/>
      <c r="F827" s="469"/>
      <c r="G827" s="469"/>
      <c r="H827" s="469"/>
      <c r="I827" s="469"/>
      <c r="J827" s="469"/>
      <c r="K827" s="469"/>
      <c r="L827" s="469"/>
      <c r="M827" s="469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>
      <c r="A828" s="23"/>
      <c r="B828" s="23"/>
      <c r="C828" s="23"/>
      <c r="D828" s="469"/>
      <c r="E828" s="469"/>
      <c r="F828" s="469"/>
      <c r="G828" s="469"/>
      <c r="H828" s="469"/>
      <c r="I828" s="469"/>
      <c r="J828" s="469"/>
      <c r="K828" s="469"/>
      <c r="L828" s="469"/>
      <c r="M828" s="469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>
      <c r="A829" s="23"/>
      <c r="B829" s="23"/>
      <c r="C829" s="23"/>
      <c r="D829" s="469"/>
      <c r="E829" s="469"/>
      <c r="F829" s="469"/>
      <c r="G829" s="469"/>
      <c r="H829" s="469"/>
      <c r="I829" s="469"/>
      <c r="J829" s="469"/>
      <c r="K829" s="469"/>
      <c r="L829" s="469"/>
      <c r="M829" s="469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>
      <c r="A830" s="23"/>
      <c r="B830" s="23"/>
      <c r="C830" s="23"/>
      <c r="D830" s="469"/>
      <c r="E830" s="469"/>
      <c r="F830" s="469"/>
      <c r="G830" s="469"/>
      <c r="H830" s="469"/>
      <c r="I830" s="469"/>
      <c r="J830" s="469"/>
      <c r="K830" s="469"/>
      <c r="L830" s="469"/>
      <c r="M830" s="469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>
      <c r="A831" s="23"/>
      <c r="B831" s="23"/>
      <c r="C831" s="23"/>
      <c r="D831" s="469"/>
      <c r="E831" s="469"/>
      <c r="F831" s="469"/>
      <c r="G831" s="469"/>
      <c r="H831" s="469"/>
      <c r="I831" s="469"/>
      <c r="J831" s="469"/>
      <c r="K831" s="469"/>
      <c r="L831" s="469"/>
      <c r="M831" s="469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>
      <c r="A832" s="23"/>
      <c r="B832" s="23"/>
      <c r="C832" s="23"/>
      <c r="D832" s="469"/>
      <c r="E832" s="469"/>
      <c r="F832" s="469"/>
      <c r="G832" s="469"/>
      <c r="H832" s="469"/>
      <c r="I832" s="469"/>
      <c r="J832" s="469"/>
      <c r="K832" s="469"/>
      <c r="L832" s="469"/>
      <c r="M832" s="469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>
      <c r="A833" s="23"/>
      <c r="B833" s="23"/>
      <c r="C833" s="23"/>
      <c r="D833" s="469"/>
      <c r="E833" s="469"/>
      <c r="F833" s="469"/>
      <c r="G833" s="469"/>
      <c r="H833" s="469"/>
      <c r="I833" s="469"/>
      <c r="J833" s="469"/>
      <c r="K833" s="469"/>
      <c r="L833" s="469"/>
      <c r="M833" s="469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>
      <c r="A834" s="23"/>
      <c r="B834" s="23"/>
      <c r="C834" s="23"/>
      <c r="D834" s="469"/>
      <c r="E834" s="469"/>
      <c r="F834" s="469"/>
      <c r="G834" s="469"/>
      <c r="H834" s="469"/>
      <c r="I834" s="469"/>
      <c r="J834" s="469"/>
      <c r="K834" s="469"/>
      <c r="L834" s="469"/>
      <c r="M834" s="469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>
      <c r="A835" s="23"/>
      <c r="B835" s="23"/>
      <c r="C835" s="23"/>
      <c r="D835" s="469"/>
      <c r="E835" s="469"/>
      <c r="F835" s="469"/>
      <c r="G835" s="469"/>
      <c r="H835" s="469"/>
      <c r="I835" s="469"/>
      <c r="J835" s="469"/>
      <c r="K835" s="469"/>
      <c r="L835" s="469"/>
      <c r="M835" s="469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>
      <c r="A836" s="23"/>
      <c r="B836" s="23"/>
      <c r="C836" s="23"/>
      <c r="D836" s="469"/>
      <c r="E836" s="469"/>
      <c r="F836" s="469"/>
      <c r="G836" s="469"/>
      <c r="H836" s="469"/>
      <c r="I836" s="469"/>
      <c r="J836" s="469"/>
      <c r="K836" s="469"/>
      <c r="L836" s="469"/>
      <c r="M836" s="469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>
      <c r="A837" s="23"/>
      <c r="B837" s="23"/>
      <c r="C837" s="23"/>
      <c r="D837" s="469"/>
      <c r="E837" s="469"/>
      <c r="F837" s="469"/>
      <c r="G837" s="469"/>
      <c r="H837" s="469"/>
      <c r="I837" s="469"/>
      <c r="J837" s="469"/>
      <c r="K837" s="469"/>
      <c r="L837" s="469"/>
      <c r="M837" s="469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>
      <c r="A838" s="23"/>
      <c r="B838" s="23"/>
      <c r="C838" s="23"/>
      <c r="D838" s="469"/>
      <c r="E838" s="469"/>
      <c r="F838" s="469"/>
      <c r="G838" s="469"/>
      <c r="H838" s="469"/>
      <c r="I838" s="469"/>
      <c r="J838" s="469"/>
      <c r="K838" s="469"/>
      <c r="L838" s="469"/>
      <c r="M838" s="469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>
      <c r="A839" s="23"/>
      <c r="B839" s="23"/>
      <c r="C839" s="23"/>
      <c r="D839" s="469"/>
      <c r="E839" s="469"/>
      <c r="F839" s="469"/>
      <c r="G839" s="469"/>
      <c r="H839" s="469"/>
      <c r="I839" s="469"/>
      <c r="J839" s="469"/>
      <c r="K839" s="469"/>
      <c r="L839" s="469"/>
      <c r="M839" s="469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>
      <c r="A840" s="23"/>
      <c r="B840" s="23"/>
      <c r="C840" s="23"/>
      <c r="D840" s="469"/>
      <c r="E840" s="469"/>
      <c r="F840" s="469"/>
      <c r="G840" s="469"/>
      <c r="H840" s="469"/>
      <c r="I840" s="469"/>
      <c r="J840" s="469"/>
      <c r="K840" s="469"/>
      <c r="L840" s="469"/>
      <c r="M840" s="469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>
      <c r="A841" s="23"/>
      <c r="B841" s="23"/>
      <c r="C841" s="23"/>
      <c r="D841" s="469"/>
      <c r="E841" s="469"/>
      <c r="F841" s="469"/>
      <c r="G841" s="469"/>
      <c r="H841" s="469"/>
      <c r="I841" s="469"/>
      <c r="J841" s="469"/>
      <c r="K841" s="469"/>
      <c r="L841" s="469"/>
      <c r="M841" s="469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>
      <c r="A842" s="23"/>
      <c r="B842" s="23"/>
      <c r="C842" s="23"/>
      <c r="D842" s="469"/>
      <c r="E842" s="469"/>
      <c r="F842" s="469"/>
      <c r="G842" s="469"/>
      <c r="H842" s="469"/>
      <c r="I842" s="469"/>
      <c r="J842" s="469"/>
      <c r="K842" s="469"/>
      <c r="L842" s="469"/>
      <c r="M842" s="469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>
      <c r="A843" s="23"/>
      <c r="B843" s="23"/>
      <c r="C843" s="23"/>
      <c r="D843" s="469"/>
      <c r="E843" s="469"/>
      <c r="F843" s="469"/>
      <c r="G843" s="469"/>
      <c r="H843" s="469"/>
      <c r="I843" s="469"/>
      <c r="J843" s="469"/>
      <c r="K843" s="469"/>
      <c r="L843" s="469"/>
      <c r="M843" s="469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>
      <c r="A844" s="23"/>
      <c r="B844" s="23"/>
      <c r="C844" s="23"/>
      <c r="D844" s="469"/>
      <c r="E844" s="469"/>
      <c r="F844" s="469"/>
      <c r="G844" s="469"/>
      <c r="H844" s="469"/>
      <c r="I844" s="469"/>
      <c r="J844" s="469"/>
      <c r="K844" s="469"/>
      <c r="L844" s="469"/>
      <c r="M844" s="469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>
      <c r="A845" s="23"/>
      <c r="B845" s="23"/>
      <c r="C845" s="23"/>
      <c r="D845" s="469"/>
      <c r="E845" s="469"/>
      <c r="F845" s="469"/>
      <c r="G845" s="469"/>
      <c r="H845" s="469"/>
      <c r="I845" s="469"/>
      <c r="J845" s="469"/>
      <c r="K845" s="469"/>
      <c r="L845" s="469"/>
      <c r="M845" s="469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>
      <c r="A846" s="23"/>
      <c r="B846" s="23"/>
      <c r="C846" s="23"/>
      <c r="D846" s="469"/>
      <c r="E846" s="469"/>
      <c r="F846" s="469"/>
      <c r="G846" s="469"/>
      <c r="H846" s="469"/>
      <c r="I846" s="469"/>
      <c r="J846" s="469"/>
      <c r="K846" s="469"/>
      <c r="L846" s="469"/>
      <c r="M846" s="469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>
      <c r="A847" s="23"/>
      <c r="B847" s="23"/>
      <c r="C847" s="23"/>
      <c r="D847" s="469"/>
      <c r="E847" s="469"/>
      <c r="F847" s="469"/>
      <c r="G847" s="469"/>
      <c r="H847" s="469"/>
      <c r="I847" s="469"/>
      <c r="J847" s="469"/>
      <c r="K847" s="469"/>
      <c r="L847" s="469"/>
      <c r="M847" s="469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>
      <c r="A848" s="23"/>
      <c r="B848" s="23"/>
      <c r="C848" s="23"/>
      <c r="D848" s="469"/>
      <c r="E848" s="469"/>
      <c r="F848" s="469"/>
      <c r="G848" s="469"/>
      <c r="H848" s="469"/>
      <c r="I848" s="469"/>
      <c r="J848" s="469"/>
      <c r="K848" s="469"/>
      <c r="L848" s="469"/>
      <c r="M848" s="469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>
      <c r="A849" s="23"/>
      <c r="B849" s="23"/>
      <c r="C849" s="23"/>
      <c r="D849" s="469"/>
      <c r="E849" s="469"/>
      <c r="F849" s="469"/>
      <c r="G849" s="469"/>
      <c r="H849" s="469"/>
      <c r="I849" s="469"/>
      <c r="J849" s="469"/>
      <c r="K849" s="469"/>
      <c r="L849" s="469"/>
      <c r="M849" s="469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>
      <c r="A850" s="23"/>
      <c r="B850" s="23"/>
      <c r="C850" s="23"/>
      <c r="D850" s="469"/>
      <c r="E850" s="469"/>
      <c r="F850" s="469"/>
      <c r="G850" s="469"/>
      <c r="H850" s="469"/>
      <c r="I850" s="469"/>
      <c r="J850" s="469"/>
      <c r="K850" s="469"/>
      <c r="L850" s="469"/>
      <c r="M850" s="469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>
      <c r="A851" s="23"/>
      <c r="B851" s="23"/>
      <c r="C851" s="23"/>
      <c r="D851" s="469"/>
      <c r="E851" s="469"/>
      <c r="F851" s="469"/>
      <c r="G851" s="469"/>
      <c r="H851" s="469"/>
      <c r="I851" s="469"/>
      <c r="J851" s="469"/>
      <c r="K851" s="469"/>
      <c r="L851" s="469"/>
      <c r="M851" s="469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>
      <c r="A852" s="23"/>
      <c r="B852" s="23"/>
      <c r="C852" s="23"/>
      <c r="D852" s="469"/>
      <c r="E852" s="469"/>
      <c r="F852" s="469"/>
      <c r="G852" s="469"/>
      <c r="H852" s="469"/>
      <c r="I852" s="469"/>
      <c r="J852" s="469"/>
      <c r="K852" s="469"/>
      <c r="L852" s="469"/>
      <c r="M852" s="469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>
      <c r="A853" s="23"/>
      <c r="B853" s="23"/>
      <c r="C853" s="23"/>
      <c r="D853" s="469"/>
      <c r="E853" s="469"/>
      <c r="F853" s="469"/>
      <c r="G853" s="469"/>
      <c r="H853" s="469"/>
      <c r="I853" s="469"/>
      <c r="J853" s="469"/>
      <c r="K853" s="469"/>
      <c r="L853" s="469"/>
      <c r="M853" s="469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>
      <c r="A854" s="23"/>
      <c r="B854" s="23"/>
      <c r="C854" s="23"/>
      <c r="D854" s="469"/>
      <c r="E854" s="469"/>
      <c r="F854" s="469"/>
      <c r="G854" s="469"/>
      <c r="H854" s="469"/>
      <c r="I854" s="469"/>
      <c r="J854" s="469"/>
      <c r="K854" s="469"/>
      <c r="L854" s="469"/>
      <c r="M854" s="469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>
      <c r="A855" s="23"/>
      <c r="B855" s="23"/>
      <c r="C855" s="23"/>
      <c r="D855" s="469"/>
      <c r="E855" s="469"/>
      <c r="F855" s="469"/>
      <c r="G855" s="469"/>
      <c r="H855" s="469"/>
      <c r="I855" s="469"/>
      <c r="J855" s="469"/>
      <c r="K855" s="469"/>
      <c r="L855" s="469"/>
      <c r="M855" s="469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>
      <c r="A856" s="23"/>
      <c r="B856" s="23"/>
      <c r="C856" s="23"/>
      <c r="D856" s="469"/>
      <c r="E856" s="469"/>
      <c r="F856" s="469"/>
      <c r="G856" s="469"/>
      <c r="H856" s="469"/>
      <c r="I856" s="469"/>
      <c r="J856" s="469"/>
      <c r="K856" s="469"/>
      <c r="L856" s="469"/>
      <c r="M856" s="469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>
      <c r="A857" s="23"/>
      <c r="B857" s="23"/>
      <c r="C857" s="23"/>
      <c r="D857" s="469"/>
      <c r="E857" s="469"/>
      <c r="F857" s="469"/>
      <c r="G857" s="469"/>
      <c r="H857" s="469"/>
      <c r="I857" s="469"/>
      <c r="J857" s="469"/>
      <c r="K857" s="469"/>
      <c r="L857" s="469"/>
      <c r="M857" s="469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>
      <c r="A858" s="23"/>
      <c r="B858" s="23"/>
      <c r="C858" s="23"/>
      <c r="D858" s="469"/>
      <c r="E858" s="469"/>
      <c r="F858" s="469"/>
      <c r="G858" s="469"/>
      <c r="H858" s="469"/>
      <c r="I858" s="469"/>
      <c r="J858" s="469"/>
      <c r="K858" s="469"/>
      <c r="L858" s="469"/>
      <c r="M858" s="469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>
      <c r="A859" s="23"/>
      <c r="B859" s="23"/>
      <c r="C859" s="23"/>
      <c r="D859" s="469"/>
      <c r="E859" s="469"/>
      <c r="F859" s="469"/>
      <c r="G859" s="469"/>
      <c r="H859" s="469"/>
      <c r="I859" s="469"/>
      <c r="J859" s="469"/>
      <c r="K859" s="469"/>
      <c r="L859" s="469"/>
      <c r="M859" s="469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>
      <c r="A860" s="23"/>
      <c r="B860" s="23"/>
      <c r="C860" s="23"/>
      <c r="D860" s="469"/>
      <c r="E860" s="469"/>
      <c r="F860" s="469"/>
      <c r="G860" s="469"/>
      <c r="H860" s="469"/>
      <c r="I860" s="469"/>
      <c r="J860" s="469"/>
      <c r="K860" s="469"/>
      <c r="L860" s="469"/>
      <c r="M860" s="469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>
      <c r="A861" s="23"/>
      <c r="B861" s="23"/>
      <c r="C861" s="23"/>
      <c r="D861" s="469"/>
      <c r="E861" s="469"/>
      <c r="F861" s="469"/>
      <c r="G861" s="469"/>
      <c r="H861" s="469"/>
      <c r="I861" s="469"/>
      <c r="J861" s="469"/>
      <c r="K861" s="469"/>
      <c r="L861" s="469"/>
      <c r="M861" s="469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>
      <c r="A862" s="23"/>
      <c r="B862" s="23"/>
      <c r="C862" s="23"/>
      <c r="D862" s="469"/>
      <c r="E862" s="469"/>
      <c r="F862" s="469"/>
      <c r="G862" s="469"/>
      <c r="H862" s="469"/>
      <c r="I862" s="469"/>
      <c r="J862" s="469"/>
      <c r="K862" s="469"/>
      <c r="L862" s="469"/>
      <c r="M862" s="469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>
      <c r="A863" s="23"/>
      <c r="B863" s="23"/>
      <c r="C863" s="23"/>
      <c r="D863" s="469"/>
      <c r="E863" s="469"/>
      <c r="F863" s="469"/>
      <c r="G863" s="469"/>
      <c r="H863" s="469"/>
      <c r="I863" s="469"/>
      <c r="J863" s="469"/>
      <c r="K863" s="469"/>
      <c r="L863" s="469"/>
      <c r="M863" s="469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>
      <c r="A864" s="23"/>
      <c r="B864" s="23"/>
      <c r="C864" s="23"/>
      <c r="D864" s="469"/>
      <c r="E864" s="469"/>
      <c r="F864" s="469"/>
      <c r="G864" s="469"/>
      <c r="H864" s="469"/>
      <c r="I864" s="469"/>
      <c r="J864" s="469"/>
      <c r="K864" s="469"/>
      <c r="L864" s="469"/>
      <c r="M864" s="469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>
      <c r="A865" s="23"/>
      <c r="B865" s="23"/>
      <c r="C865" s="23"/>
      <c r="D865" s="469"/>
      <c r="E865" s="469"/>
      <c r="F865" s="469"/>
      <c r="G865" s="469"/>
      <c r="H865" s="469"/>
      <c r="I865" s="469"/>
      <c r="J865" s="469"/>
      <c r="K865" s="469"/>
      <c r="L865" s="469"/>
      <c r="M865" s="469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>
      <c r="A866" s="23"/>
      <c r="B866" s="23"/>
      <c r="C866" s="23"/>
      <c r="D866" s="469"/>
      <c r="E866" s="469"/>
      <c r="F866" s="469"/>
      <c r="G866" s="469"/>
      <c r="H866" s="469"/>
      <c r="I866" s="469"/>
      <c r="J866" s="469"/>
      <c r="K866" s="469"/>
      <c r="L866" s="469"/>
      <c r="M866" s="469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>
      <c r="A867" s="23"/>
      <c r="B867" s="23"/>
      <c r="C867" s="23"/>
      <c r="D867" s="469"/>
      <c r="E867" s="469"/>
      <c r="F867" s="469"/>
      <c r="G867" s="469"/>
      <c r="H867" s="469"/>
      <c r="I867" s="469"/>
      <c r="J867" s="469"/>
      <c r="K867" s="469"/>
      <c r="L867" s="469"/>
      <c r="M867" s="469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>
      <c r="A868" s="23"/>
      <c r="B868" s="23"/>
      <c r="C868" s="23"/>
      <c r="D868" s="469"/>
      <c r="E868" s="469"/>
      <c r="F868" s="469"/>
      <c r="G868" s="469"/>
      <c r="H868" s="469"/>
      <c r="I868" s="469"/>
      <c r="J868" s="469"/>
      <c r="K868" s="469"/>
      <c r="L868" s="469"/>
      <c r="M868" s="469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>
      <c r="A869" s="23"/>
      <c r="B869" s="23"/>
      <c r="C869" s="23"/>
      <c r="D869" s="469"/>
      <c r="E869" s="469"/>
      <c r="F869" s="469"/>
      <c r="G869" s="469"/>
      <c r="H869" s="469"/>
      <c r="I869" s="469"/>
      <c r="J869" s="469"/>
      <c r="K869" s="469"/>
      <c r="L869" s="469"/>
      <c r="M869" s="469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>
      <c r="A870" s="23"/>
      <c r="B870" s="23"/>
      <c r="C870" s="23"/>
      <c r="D870" s="469"/>
      <c r="E870" s="469"/>
      <c r="F870" s="469"/>
      <c r="G870" s="469"/>
      <c r="H870" s="469"/>
      <c r="I870" s="469"/>
      <c r="J870" s="469"/>
      <c r="K870" s="469"/>
      <c r="L870" s="469"/>
      <c r="M870" s="469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>
      <c r="A871" s="23"/>
      <c r="B871" s="23"/>
      <c r="C871" s="23"/>
      <c r="D871" s="469"/>
      <c r="E871" s="469"/>
      <c r="F871" s="469"/>
      <c r="G871" s="469"/>
      <c r="H871" s="469"/>
      <c r="I871" s="469"/>
      <c r="J871" s="469"/>
      <c r="K871" s="469"/>
      <c r="L871" s="469"/>
      <c r="M871" s="469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>
      <c r="A872" s="23"/>
      <c r="B872" s="23"/>
      <c r="C872" s="23"/>
      <c r="D872" s="469"/>
      <c r="E872" s="469"/>
      <c r="F872" s="469"/>
      <c r="G872" s="469"/>
      <c r="H872" s="469"/>
      <c r="I872" s="469"/>
      <c r="J872" s="469"/>
      <c r="K872" s="469"/>
      <c r="L872" s="469"/>
      <c r="M872" s="469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>
      <c r="A873" s="23"/>
      <c r="B873" s="23"/>
      <c r="C873" s="23"/>
      <c r="D873" s="469"/>
      <c r="E873" s="469"/>
      <c r="F873" s="469"/>
      <c r="G873" s="469"/>
      <c r="H873" s="469"/>
      <c r="I873" s="469"/>
      <c r="J873" s="469"/>
      <c r="K873" s="469"/>
      <c r="L873" s="469"/>
      <c r="M873" s="469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>
      <c r="A874" s="23"/>
      <c r="B874" s="23"/>
      <c r="C874" s="23"/>
      <c r="D874" s="469"/>
      <c r="E874" s="469"/>
      <c r="F874" s="469"/>
      <c r="G874" s="469"/>
      <c r="H874" s="469"/>
      <c r="I874" s="469"/>
      <c r="J874" s="469"/>
      <c r="K874" s="469"/>
      <c r="L874" s="469"/>
      <c r="M874" s="469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>
      <c r="A875" s="23"/>
      <c r="B875" s="23"/>
      <c r="C875" s="23"/>
      <c r="D875" s="469"/>
      <c r="E875" s="469"/>
      <c r="F875" s="469"/>
      <c r="G875" s="469"/>
      <c r="H875" s="469"/>
      <c r="I875" s="469"/>
      <c r="J875" s="469"/>
      <c r="K875" s="469"/>
      <c r="L875" s="469"/>
      <c r="M875" s="469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>
      <c r="A876" s="23"/>
      <c r="B876" s="23"/>
      <c r="C876" s="23"/>
      <c r="D876" s="469"/>
      <c r="E876" s="469"/>
      <c r="F876" s="469"/>
      <c r="G876" s="469"/>
      <c r="H876" s="469"/>
      <c r="I876" s="469"/>
      <c r="J876" s="469"/>
      <c r="K876" s="469"/>
      <c r="L876" s="469"/>
      <c r="M876" s="469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>
      <c r="A877" s="23"/>
      <c r="B877" s="23"/>
      <c r="C877" s="23"/>
      <c r="D877" s="469"/>
      <c r="E877" s="469"/>
      <c r="F877" s="469"/>
      <c r="G877" s="469"/>
      <c r="H877" s="469"/>
      <c r="I877" s="469"/>
      <c r="J877" s="469"/>
      <c r="K877" s="469"/>
      <c r="L877" s="469"/>
      <c r="M877" s="469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>
      <c r="A878" s="23"/>
      <c r="B878" s="23"/>
      <c r="C878" s="23"/>
      <c r="D878" s="469"/>
      <c r="E878" s="469"/>
      <c r="F878" s="469"/>
      <c r="G878" s="469"/>
      <c r="H878" s="469"/>
      <c r="I878" s="469"/>
      <c r="J878" s="469"/>
      <c r="K878" s="469"/>
      <c r="L878" s="469"/>
      <c r="M878" s="469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>
      <c r="A879" s="23"/>
      <c r="B879" s="23"/>
      <c r="C879" s="23"/>
      <c r="D879" s="469"/>
      <c r="E879" s="469"/>
      <c r="F879" s="469"/>
      <c r="G879" s="469"/>
      <c r="H879" s="469"/>
      <c r="I879" s="469"/>
      <c r="J879" s="469"/>
      <c r="K879" s="469"/>
      <c r="L879" s="469"/>
      <c r="M879" s="469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>
      <c r="A880" s="23"/>
      <c r="B880" s="23"/>
      <c r="C880" s="23"/>
      <c r="D880" s="469"/>
      <c r="E880" s="469"/>
      <c r="F880" s="469"/>
      <c r="G880" s="469"/>
      <c r="H880" s="469"/>
      <c r="I880" s="469"/>
      <c r="J880" s="469"/>
      <c r="K880" s="469"/>
      <c r="L880" s="469"/>
      <c r="M880" s="469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>
      <c r="A881" s="23"/>
      <c r="B881" s="23"/>
      <c r="C881" s="23"/>
      <c r="D881" s="469"/>
      <c r="E881" s="469"/>
      <c r="F881" s="469"/>
      <c r="G881" s="469"/>
      <c r="H881" s="469"/>
      <c r="I881" s="469"/>
      <c r="J881" s="469"/>
      <c r="K881" s="469"/>
      <c r="L881" s="469"/>
      <c r="M881" s="469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>
      <c r="A882" s="23"/>
      <c r="B882" s="23"/>
      <c r="C882" s="23"/>
      <c r="D882" s="469"/>
      <c r="E882" s="469"/>
      <c r="F882" s="469"/>
      <c r="G882" s="469"/>
      <c r="H882" s="469"/>
      <c r="I882" s="469"/>
      <c r="J882" s="469"/>
      <c r="K882" s="469"/>
      <c r="L882" s="469"/>
      <c r="M882" s="469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>
      <c r="A883" s="23"/>
      <c r="B883" s="23"/>
      <c r="C883" s="23"/>
      <c r="D883" s="469"/>
      <c r="E883" s="469"/>
      <c r="F883" s="469"/>
      <c r="G883" s="469"/>
      <c r="H883" s="469"/>
      <c r="I883" s="469"/>
      <c r="J883" s="469"/>
      <c r="K883" s="469"/>
      <c r="L883" s="469"/>
      <c r="M883" s="469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>
      <c r="A884" s="23"/>
      <c r="B884" s="23"/>
      <c r="C884" s="23"/>
      <c r="D884" s="469"/>
      <c r="E884" s="469"/>
      <c r="F884" s="469"/>
      <c r="G884" s="469"/>
      <c r="H884" s="469"/>
      <c r="I884" s="469"/>
      <c r="J884" s="469"/>
      <c r="K884" s="469"/>
      <c r="L884" s="469"/>
      <c r="M884" s="469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>
      <c r="A885" s="23"/>
      <c r="B885" s="23"/>
      <c r="C885" s="23"/>
      <c r="D885" s="469"/>
      <c r="E885" s="469"/>
      <c r="F885" s="469"/>
      <c r="G885" s="469"/>
      <c r="H885" s="469"/>
      <c r="I885" s="469"/>
      <c r="J885" s="469"/>
      <c r="K885" s="469"/>
      <c r="L885" s="469"/>
      <c r="M885" s="469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>
      <c r="A886" s="23"/>
      <c r="B886" s="23"/>
      <c r="C886" s="23"/>
      <c r="D886" s="469"/>
      <c r="E886" s="469"/>
      <c r="F886" s="469"/>
      <c r="G886" s="469"/>
      <c r="H886" s="469"/>
      <c r="I886" s="469"/>
      <c r="J886" s="469"/>
      <c r="K886" s="469"/>
      <c r="L886" s="469"/>
      <c r="M886" s="469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>
      <c r="A887" s="23"/>
      <c r="B887" s="23"/>
      <c r="C887" s="23"/>
      <c r="D887" s="469"/>
      <c r="E887" s="469"/>
      <c r="F887" s="469"/>
      <c r="G887" s="469"/>
      <c r="H887" s="469"/>
      <c r="I887" s="469"/>
      <c r="J887" s="469"/>
      <c r="K887" s="469"/>
      <c r="L887" s="469"/>
      <c r="M887" s="469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>
      <c r="A888" s="23"/>
      <c r="B888" s="23"/>
      <c r="C888" s="23"/>
      <c r="D888" s="469"/>
      <c r="E888" s="469"/>
      <c r="F888" s="469"/>
      <c r="G888" s="469"/>
      <c r="H888" s="469"/>
      <c r="I888" s="469"/>
      <c r="J888" s="469"/>
      <c r="K888" s="469"/>
      <c r="L888" s="469"/>
      <c r="M888" s="469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>
      <c r="A889" s="23"/>
      <c r="B889" s="23"/>
      <c r="C889" s="23"/>
      <c r="D889" s="469"/>
      <c r="E889" s="469"/>
      <c r="F889" s="469"/>
      <c r="G889" s="469"/>
      <c r="H889" s="469"/>
      <c r="I889" s="469"/>
      <c r="J889" s="469"/>
      <c r="K889" s="469"/>
      <c r="L889" s="469"/>
      <c r="M889" s="469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>
      <c r="A890" s="23"/>
      <c r="B890" s="23"/>
      <c r="C890" s="23"/>
      <c r="D890" s="469"/>
      <c r="E890" s="469"/>
      <c r="F890" s="469"/>
      <c r="G890" s="469"/>
      <c r="H890" s="469"/>
      <c r="I890" s="469"/>
      <c r="J890" s="469"/>
      <c r="K890" s="469"/>
      <c r="L890" s="469"/>
      <c r="M890" s="469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>
      <c r="A891" s="23"/>
      <c r="B891" s="23"/>
      <c r="C891" s="23"/>
      <c r="D891" s="469"/>
      <c r="E891" s="469"/>
      <c r="F891" s="469"/>
      <c r="G891" s="469"/>
      <c r="H891" s="469"/>
      <c r="I891" s="469"/>
      <c r="J891" s="469"/>
      <c r="K891" s="469"/>
      <c r="L891" s="469"/>
      <c r="M891" s="469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>
      <c r="A892" s="23"/>
      <c r="B892" s="23"/>
      <c r="C892" s="23"/>
      <c r="D892" s="469"/>
      <c r="E892" s="469"/>
      <c r="F892" s="469"/>
      <c r="G892" s="469"/>
      <c r="H892" s="469"/>
      <c r="I892" s="469"/>
      <c r="J892" s="469"/>
      <c r="K892" s="469"/>
      <c r="L892" s="469"/>
      <c r="M892" s="469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>
      <c r="A893" s="23"/>
      <c r="B893" s="23"/>
      <c r="C893" s="23"/>
      <c r="D893" s="469"/>
      <c r="E893" s="469"/>
      <c r="F893" s="469"/>
      <c r="G893" s="469"/>
      <c r="H893" s="469"/>
      <c r="I893" s="469"/>
      <c r="J893" s="469"/>
      <c r="K893" s="469"/>
      <c r="L893" s="469"/>
      <c r="M893" s="469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>
      <c r="A894" s="23"/>
      <c r="B894" s="23"/>
      <c r="C894" s="23"/>
      <c r="D894" s="469"/>
      <c r="E894" s="469"/>
      <c r="F894" s="469"/>
      <c r="G894" s="469"/>
      <c r="H894" s="469"/>
      <c r="I894" s="469"/>
      <c r="J894" s="469"/>
      <c r="K894" s="469"/>
      <c r="L894" s="469"/>
      <c r="M894" s="469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>
      <c r="A895" s="23"/>
      <c r="B895" s="23"/>
      <c r="C895" s="23"/>
      <c r="D895" s="469"/>
      <c r="E895" s="469"/>
      <c r="F895" s="469"/>
      <c r="G895" s="469"/>
      <c r="H895" s="469"/>
      <c r="I895" s="469"/>
      <c r="J895" s="469"/>
      <c r="K895" s="469"/>
      <c r="L895" s="469"/>
      <c r="M895" s="469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>
      <c r="A896" s="23"/>
      <c r="B896" s="23"/>
      <c r="C896" s="23"/>
      <c r="D896" s="469"/>
      <c r="E896" s="469"/>
      <c r="F896" s="469"/>
      <c r="G896" s="469"/>
      <c r="H896" s="469"/>
      <c r="I896" s="469"/>
      <c r="J896" s="469"/>
      <c r="K896" s="469"/>
      <c r="L896" s="469"/>
      <c r="M896" s="469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>
      <c r="A897" s="23"/>
      <c r="B897" s="23"/>
      <c r="C897" s="23"/>
      <c r="D897" s="469"/>
      <c r="E897" s="469"/>
      <c r="F897" s="469"/>
      <c r="G897" s="469"/>
      <c r="H897" s="469"/>
      <c r="I897" s="469"/>
      <c r="J897" s="469"/>
      <c r="K897" s="469"/>
      <c r="L897" s="469"/>
      <c r="M897" s="469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>
      <c r="A898" s="23"/>
      <c r="B898" s="23"/>
      <c r="C898" s="23"/>
      <c r="D898" s="469"/>
      <c r="E898" s="469"/>
      <c r="F898" s="469"/>
      <c r="G898" s="469"/>
      <c r="H898" s="469"/>
      <c r="I898" s="469"/>
      <c r="J898" s="469"/>
      <c r="K898" s="469"/>
      <c r="L898" s="469"/>
      <c r="M898" s="469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>
      <c r="A899" s="23"/>
      <c r="B899" s="23"/>
      <c r="C899" s="23"/>
      <c r="D899" s="469"/>
      <c r="E899" s="469"/>
      <c r="F899" s="469"/>
      <c r="G899" s="469"/>
      <c r="H899" s="469"/>
      <c r="I899" s="469"/>
      <c r="J899" s="469"/>
      <c r="K899" s="469"/>
      <c r="L899" s="469"/>
      <c r="M899" s="469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>
      <c r="A900" s="23"/>
      <c r="B900" s="23"/>
      <c r="C900" s="23"/>
      <c r="D900" s="469"/>
      <c r="E900" s="469"/>
      <c r="F900" s="469"/>
      <c r="G900" s="469"/>
      <c r="H900" s="469"/>
      <c r="I900" s="469"/>
      <c r="J900" s="469"/>
      <c r="K900" s="469"/>
      <c r="L900" s="469"/>
      <c r="M900" s="469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>
      <c r="A901" s="23"/>
      <c r="B901" s="23"/>
      <c r="C901" s="23"/>
      <c r="D901" s="469"/>
      <c r="E901" s="469"/>
      <c r="F901" s="469"/>
      <c r="G901" s="469"/>
      <c r="H901" s="469"/>
      <c r="I901" s="469"/>
      <c r="J901" s="469"/>
      <c r="K901" s="469"/>
      <c r="L901" s="469"/>
      <c r="M901" s="469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>
      <c r="A902" s="23"/>
      <c r="B902" s="23"/>
      <c r="C902" s="23"/>
      <c r="D902" s="469"/>
      <c r="E902" s="469"/>
      <c r="F902" s="469"/>
      <c r="G902" s="469"/>
      <c r="H902" s="469"/>
      <c r="I902" s="469"/>
      <c r="J902" s="469"/>
      <c r="K902" s="469"/>
      <c r="L902" s="469"/>
      <c r="M902" s="469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>
      <c r="A903" s="23"/>
      <c r="B903" s="23"/>
      <c r="C903" s="23"/>
      <c r="D903" s="469"/>
      <c r="E903" s="469"/>
      <c r="F903" s="469"/>
      <c r="G903" s="469"/>
      <c r="H903" s="469"/>
      <c r="I903" s="469"/>
      <c r="J903" s="469"/>
      <c r="K903" s="469"/>
      <c r="L903" s="469"/>
      <c r="M903" s="469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>
      <c r="A904" s="23"/>
      <c r="B904" s="23"/>
      <c r="C904" s="23"/>
      <c r="D904" s="469"/>
      <c r="E904" s="469"/>
      <c r="F904" s="469"/>
      <c r="G904" s="469"/>
      <c r="H904" s="469"/>
      <c r="I904" s="469"/>
      <c r="J904" s="469"/>
      <c r="K904" s="469"/>
      <c r="L904" s="469"/>
      <c r="M904" s="469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>
      <c r="A905" s="23"/>
      <c r="B905" s="23"/>
      <c r="C905" s="23"/>
      <c r="D905" s="469"/>
      <c r="E905" s="469"/>
      <c r="F905" s="469"/>
      <c r="G905" s="469"/>
      <c r="H905" s="469"/>
      <c r="I905" s="469"/>
      <c r="J905" s="469"/>
      <c r="K905" s="469"/>
      <c r="L905" s="469"/>
      <c r="M905" s="469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>
      <c r="A906" s="23"/>
      <c r="B906" s="23"/>
      <c r="C906" s="23"/>
      <c r="D906" s="469"/>
      <c r="E906" s="469"/>
      <c r="F906" s="469"/>
      <c r="G906" s="469"/>
      <c r="H906" s="469"/>
      <c r="I906" s="469"/>
      <c r="J906" s="469"/>
      <c r="K906" s="469"/>
      <c r="L906" s="469"/>
      <c r="M906" s="469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>
      <c r="A907" s="23"/>
      <c r="B907" s="23"/>
      <c r="C907" s="23"/>
      <c r="D907" s="469"/>
      <c r="E907" s="469"/>
      <c r="F907" s="469"/>
      <c r="G907" s="469"/>
      <c r="H907" s="469"/>
      <c r="I907" s="469"/>
      <c r="J907" s="469"/>
      <c r="K907" s="469"/>
      <c r="L907" s="469"/>
      <c r="M907" s="469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>
      <c r="A908" s="23"/>
      <c r="B908" s="23"/>
      <c r="C908" s="23"/>
      <c r="D908" s="469"/>
      <c r="E908" s="469"/>
      <c r="F908" s="469"/>
      <c r="G908" s="469"/>
      <c r="H908" s="469"/>
      <c r="I908" s="469"/>
      <c r="J908" s="469"/>
      <c r="K908" s="469"/>
      <c r="L908" s="469"/>
      <c r="M908" s="469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>
      <c r="A909" s="23"/>
      <c r="B909" s="23"/>
      <c r="C909" s="23"/>
      <c r="D909" s="469"/>
      <c r="E909" s="469"/>
      <c r="F909" s="469"/>
      <c r="G909" s="469"/>
      <c r="H909" s="469"/>
      <c r="I909" s="469"/>
      <c r="J909" s="469"/>
      <c r="K909" s="469"/>
      <c r="L909" s="469"/>
      <c r="M909" s="469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>
      <c r="A910" s="23"/>
      <c r="B910" s="23"/>
      <c r="C910" s="23"/>
      <c r="D910" s="469"/>
      <c r="E910" s="469"/>
      <c r="F910" s="469"/>
      <c r="G910" s="469"/>
      <c r="H910" s="469"/>
      <c r="I910" s="469"/>
      <c r="J910" s="469"/>
      <c r="K910" s="469"/>
      <c r="L910" s="469"/>
      <c r="M910" s="469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>
      <c r="A911" s="23"/>
      <c r="B911" s="23"/>
      <c r="C911" s="23"/>
      <c r="D911" s="469"/>
      <c r="E911" s="469"/>
      <c r="F911" s="469"/>
      <c r="G911" s="469"/>
      <c r="H911" s="469"/>
      <c r="I911" s="469"/>
      <c r="J911" s="469"/>
      <c r="K911" s="469"/>
      <c r="L911" s="469"/>
      <c r="M911" s="469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>
      <c r="A912" s="23"/>
      <c r="B912" s="23"/>
      <c r="C912" s="23"/>
      <c r="D912" s="469"/>
      <c r="E912" s="469"/>
      <c r="F912" s="469"/>
      <c r="G912" s="469"/>
      <c r="H912" s="469"/>
      <c r="I912" s="469"/>
      <c r="J912" s="469"/>
      <c r="K912" s="469"/>
      <c r="L912" s="469"/>
      <c r="M912" s="469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>
      <c r="A913" s="23"/>
      <c r="B913" s="23"/>
      <c r="C913" s="23"/>
      <c r="D913" s="469"/>
      <c r="E913" s="469"/>
      <c r="F913" s="469"/>
      <c r="G913" s="469"/>
      <c r="H913" s="469"/>
      <c r="I913" s="469"/>
      <c r="J913" s="469"/>
      <c r="K913" s="469"/>
      <c r="L913" s="469"/>
      <c r="M913" s="469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>
      <c r="A914" s="23"/>
      <c r="B914" s="23"/>
      <c r="C914" s="23"/>
      <c r="D914" s="469"/>
      <c r="E914" s="469"/>
      <c r="F914" s="469"/>
      <c r="G914" s="469"/>
      <c r="H914" s="469"/>
      <c r="I914" s="469"/>
      <c r="J914" s="469"/>
      <c r="K914" s="469"/>
      <c r="L914" s="469"/>
      <c r="M914" s="469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>
      <c r="A915" s="23"/>
      <c r="B915" s="23"/>
      <c r="C915" s="23"/>
      <c r="D915" s="469"/>
      <c r="E915" s="469"/>
      <c r="F915" s="469"/>
      <c r="G915" s="469"/>
      <c r="H915" s="469"/>
      <c r="I915" s="469"/>
      <c r="J915" s="469"/>
      <c r="K915" s="469"/>
      <c r="L915" s="469"/>
      <c r="M915" s="469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>
      <c r="A916" s="23"/>
      <c r="B916" s="23"/>
      <c r="C916" s="23"/>
      <c r="D916" s="469"/>
      <c r="E916" s="469"/>
      <c r="F916" s="469"/>
      <c r="G916" s="469"/>
      <c r="H916" s="469"/>
      <c r="I916" s="469"/>
      <c r="J916" s="469"/>
      <c r="K916" s="469"/>
      <c r="L916" s="469"/>
      <c r="M916" s="469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>
      <c r="A917" s="23"/>
      <c r="B917" s="23"/>
      <c r="C917" s="23"/>
      <c r="D917" s="469"/>
      <c r="E917" s="469"/>
      <c r="F917" s="469"/>
      <c r="G917" s="469"/>
      <c r="H917" s="469"/>
      <c r="I917" s="469"/>
      <c r="J917" s="469"/>
      <c r="K917" s="469"/>
      <c r="L917" s="469"/>
      <c r="M917" s="469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>
      <c r="A918" s="23"/>
      <c r="B918" s="23"/>
      <c r="C918" s="23"/>
      <c r="D918" s="469"/>
      <c r="E918" s="469"/>
      <c r="F918" s="469"/>
      <c r="G918" s="469"/>
      <c r="H918" s="469"/>
      <c r="I918" s="469"/>
      <c r="J918" s="469"/>
      <c r="K918" s="469"/>
      <c r="L918" s="469"/>
      <c r="M918" s="469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>
      <c r="A919" s="23"/>
      <c r="B919" s="23"/>
      <c r="C919" s="23"/>
      <c r="D919" s="469"/>
      <c r="E919" s="469"/>
      <c r="F919" s="469"/>
      <c r="G919" s="469"/>
      <c r="H919" s="469"/>
      <c r="I919" s="469"/>
      <c r="J919" s="469"/>
      <c r="K919" s="469"/>
      <c r="L919" s="469"/>
      <c r="M919" s="469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>
      <c r="A920" s="23"/>
      <c r="B920" s="23"/>
      <c r="C920" s="23"/>
      <c r="D920" s="469"/>
      <c r="E920" s="469"/>
      <c r="F920" s="469"/>
      <c r="G920" s="469"/>
      <c r="H920" s="469"/>
      <c r="I920" s="469"/>
      <c r="J920" s="469"/>
      <c r="K920" s="469"/>
      <c r="L920" s="469"/>
      <c r="M920" s="469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>
      <c r="A921" s="23"/>
      <c r="B921" s="23"/>
      <c r="C921" s="23"/>
      <c r="D921" s="469"/>
      <c r="E921" s="469"/>
      <c r="F921" s="469"/>
      <c r="G921" s="469"/>
      <c r="H921" s="469"/>
      <c r="I921" s="469"/>
      <c r="J921" s="469"/>
      <c r="K921" s="469"/>
      <c r="L921" s="469"/>
      <c r="M921" s="469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>
      <c r="A922" s="23"/>
      <c r="B922" s="23"/>
      <c r="C922" s="23"/>
      <c r="D922" s="469"/>
      <c r="E922" s="469"/>
      <c r="F922" s="469"/>
      <c r="G922" s="469"/>
      <c r="H922" s="469"/>
      <c r="I922" s="469"/>
      <c r="J922" s="469"/>
      <c r="K922" s="469"/>
      <c r="L922" s="469"/>
      <c r="M922" s="469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>
      <c r="A923" s="23"/>
      <c r="B923" s="23"/>
      <c r="C923" s="23"/>
      <c r="D923" s="469"/>
      <c r="E923" s="469"/>
      <c r="F923" s="469"/>
      <c r="G923" s="469"/>
      <c r="H923" s="469"/>
      <c r="I923" s="469"/>
      <c r="J923" s="469"/>
      <c r="K923" s="469"/>
      <c r="L923" s="469"/>
      <c r="M923" s="469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>
      <c r="A924" s="23"/>
      <c r="B924" s="23"/>
      <c r="C924" s="23"/>
      <c r="D924" s="469"/>
      <c r="E924" s="469"/>
      <c r="F924" s="469"/>
      <c r="G924" s="469"/>
      <c r="H924" s="469"/>
      <c r="I924" s="469"/>
      <c r="J924" s="469"/>
      <c r="K924" s="469"/>
      <c r="L924" s="469"/>
      <c r="M924" s="469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>
      <c r="A925" s="23"/>
      <c r="B925" s="23"/>
      <c r="C925" s="23"/>
      <c r="D925" s="469"/>
      <c r="E925" s="469"/>
      <c r="F925" s="469"/>
      <c r="G925" s="469"/>
      <c r="H925" s="469"/>
      <c r="I925" s="469"/>
      <c r="J925" s="469"/>
      <c r="K925" s="469"/>
      <c r="L925" s="469"/>
      <c r="M925" s="469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>
      <c r="A926" s="23"/>
      <c r="B926" s="23"/>
      <c r="C926" s="23"/>
      <c r="D926" s="469"/>
      <c r="E926" s="469"/>
      <c r="F926" s="469"/>
      <c r="G926" s="469"/>
      <c r="H926" s="469"/>
      <c r="I926" s="469"/>
      <c r="J926" s="469"/>
      <c r="K926" s="469"/>
      <c r="L926" s="469"/>
      <c r="M926" s="469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>
      <c r="A927" s="23"/>
      <c r="B927" s="23"/>
      <c r="C927" s="23"/>
      <c r="D927" s="469"/>
      <c r="E927" s="469"/>
      <c r="F927" s="469"/>
      <c r="G927" s="469"/>
      <c r="H927" s="469"/>
      <c r="I927" s="469"/>
      <c r="J927" s="469"/>
      <c r="K927" s="469"/>
      <c r="L927" s="469"/>
      <c r="M927" s="469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>
      <c r="A928" s="23"/>
      <c r="B928" s="23"/>
      <c r="C928" s="23"/>
      <c r="D928" s="469"/>
      <c r="E928" s="469"/>
      <c r="F928" s="469"/>
      <c r="G928" s="469"/>
      <c r="H928" s="469"/>
      <c r="I928" s="469"/>
      <c r="J928" s="469"/>
      <c r="K928" s="469"/>
      <c r="L928" s="469"/>
      <c r="M928" s="469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>
      <c r="A929" s="23"/>
      <c r="B929" s="23"/>
      <c r="C929" s="23"/>
      <c r="D929" s="469"/>
      <c r="E929" s="469"/>
      <c r="F929" s="469"/>
      <c r="G929" s="469"/>
      <c r="H929" s="469"/>
      <c r="I929" s="469"/>
      <c r="J929" s="469"/>
      <c r="K929" s="469"/>
      <c r="L929" s="469"/>
      <c r="M929" s="469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>
      <c r="A930" s="23"/>
      <c r="B930" s="23"/>
      <c r="C930" s="23"/>
      <c r="D930" s="469"/>
      <c r="E930" s="469"/>
      <c r="F930" s="469"/>
      <c r="G930" s="469"/>
      <c r="H930" s="469"/>
      <c r="I930" s="469"/>
      <c r="J930" s="469"/>
      <c r="K930" s="469"/>
      <c r="L930" s="469"/>
      <c r="M930" s="469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>
      <c r="A931" s="23"/>
      <c r="B931" s="23"/>
      <c r="C931" s="23"/>
      <c r="D931" s="469"/>
      <c r="E931" s="469"/>
      <c r="F931" s="469"/>
      <c r="G931" s="469"/>
      <c r="H931" s="469"/>
      <c r="I931" s="469"/>
      <c r="J931" s="469"/>
      <c r="K931" s="469"/>
      <c r="L931" s="469"/>
      <c r="M931" s="469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>
      <c r="A932" s="23"/>
      <c r="B932" s="23"/>
      <c r="C932" s="23"/>
      <c r="D932" s="469"/>
      <c r="E932" s="469"/>
      <c r="F932" s="469"/>
      <c r="G932" s="469"/>
      <c r="H932" s="469"/>
      <c r="I932" s="469"/>
      <c r="J932" s="469"/>
      <c r="K932" s="469"/>
      <c r="L932" s="469"/>
      <c r="M932" s="469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>
      <c r="A933" s="23"/>
      <c r="B933" s="23"/>
      <c r="C933" s="23"/>
      <c r="D933" s="469"/>
      <c r="E933" s="469"/>
      <c r="F933" s="469"/>
      <c r="G933" s="469"/>
      <c r="H933" s="469"/>
      <c r="I933" s="469"/>
      <c r="J933" s="469"/>
      <c r="K933" s="469"/>
      <c r="L933" s="469"/>
      <c r="M933" s="469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>
      <c r="A934" s="23"/>
      <c r="B934" s="23"/>
      <c r="C934" s="23"/>
      <c r="D934" s="469"/>
      <c r="E934" s="469"/>
      <c r="F934" s="469"/>
      <c r="G934" s="469"/>
      <c r="H934" s="469"/>
      <c r="I934" s="469"/>
      <c r="J934" s="469"/>
      <c r="K934" s="469"/>
      <c r="L934" s="469"/>
      <c r="M934" s="469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>
      <c r="A935" s="23"/>
      <c r="B935" s="23"/>
      <c r="C935" s="23"/>
      <c r="D935" s="469"/>
      <c r="E935" s="469"/>
      <c r="F935" s="469"/>
      <c r="G935" s="469"/>
      <c r="H935" s="469"/>
      <c r="I935" s="469"/>
      <c r="J935" s="469"/>
      <c r="K935" s="469"/>
      <c r="L935" s="469"/>
      <c r="M935" s="469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>
      <c r="A936" s="23"/>
      <c r="B936" s="23"/>
      <c r="C936" s="23"/>
      <c r="D936" s="469"/>
      <c r="E936" s="469"/>
      <c r="F936" s="469"/>
      <c r="G936" s="469"/>
      <c r="H936" s="469"/>
      <c r="I936" s="469"/>
      <c r="J936" s="469"/>
      <c r="K936" s="469"/>
      <c r="L936" s="469"/>
      <c r="M936" s="469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>
      <c r="A937" s="23"/>
      <c r="B937" s="23"/>
      <c r="C937" s="23"/>
      <c r="D937" s="469"/>
      <c r="E937" s="469"/>
      <c r="F937" s="469"/>
      <c r="G937" s="469"/>
      <c r="H937" s="469"/>
      <c r="I937" s="469"/>
      <c r="J937" s="469"/>
      <c r="K937" s="469"/>
      <c r="L937" s="469"/>
      <c r="M937" s="469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>
      <c r="A938" s="23"/>
      <c r="B938" s="23"/>
      <c r="C938" s="23"/>
      <c r="D938" s="469"/>
      <c r="E938" s="469"/>
      <c r="F938" s="469"/>
      <c r="G938" s="469"/>
      <c r="H938" s="469"/>
      <c r="I938" s="469"/>
      <c r="J938" s="469"/>
      <c r="K938" s="469"/>
      <c r="L938" s="469"/>
      <c r="M938" s="469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>
      <c r="A939" s="23"/>
      <c r="B939" s="23"/>
      <c r="C939" s="23"/>
      <c r="D939" s="469"/>
      <c r="E939" s="469"/>
      <c r="F939" s="469"/>
      <c r="G939" s="469"/>
      <c r="H939" s="469"/>
      <c r="I939" s="469"/>
      <c r="J939" s="469"/>
      <c r="K939" s="469"/>
      <c r="L939" s="469"/>
      <c r="M939" s="469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>
      <c r="A940" s="23"/>
      <c r="B940" s="23"/>
      <c r="C940" s="23"/>
      <c r="D940" s="469"/>
      <c r="E940" s="469"/>
      <c r="F940" s="469"/>
      <c r="G940" s="469"/>
      <c r="H940" s="469"/>
      <c r="I940" s="469"/>
      <c r="J940" s="469"/>
      <c r="K940" s="469"/>
      <c r="L940" s="469"/>
      <c r="M940" s="469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>
      <c r="A941" s="23"/>
      <c r="B941" s="23"/>
      <c r="C941" s="23"/>
      <c r="D941" s="469"/>
      <c r="E941" s="469"/>
      <c r="F941" s="469"/>
      <c r="G941" s="469"/>
      <c r="H941" s="469"/>
      <c r="I941" s="469"/>
      <c r="J941" s="469"/>
      <c r="K941" s="469"/>
      <c r="L941" s="469"/>
      <c r="M941" s="469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>
      <c r="A942" s="23"/>
      <c r="B942" s="23"/>
      <c r="C942" s="23"/>
      <c r="D942" s="469"/>
      <c r="E942" s="469"/>
      <c r="F942" s="469"/>
      <c r="G942" s="469"/>
      <c r="H942" s="469"/>
      <c r="I942" s="469"/>
      <c r="J942" s="469"/>
      <c r="K942" s="469"/>
      <c r="L942" s="469"/>
      <c r="M942" s="469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>
      <c r="A943" s="23"/>
      <c r="B943" s="23"/>
      <c r="C943" s="23"/>
      <c r="D943" s="469"/>
      <c r="E943" s="469"/>
      <c r="F943" s="469"/>
      <c r="G943" s="469"/>
      <c r="H943" s="469"/>
      <c r="I943" s="469"/>
      <c r="J943" s="469"/>
      <c r="K943" s="469"/>
      <c r="L943" s="469"/>
      <c r="M943" s="469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>
      <c r="A944" s="23"/>
      <c r="B944" s="23"/>
      <c r="C944" s="23"/>
      <c r="D944" s="469"/>
      <c r="E944" s="469"/>
      <c r="F944" s="469"/>
      <c r="G944" s="469"/>
      <c r="H944" s="469"/>
      <c r="I944" s="469"/>
      <c r="J944" s="469"/>
      <c r="K944" s="469"/>
      <c r="L944" s="469"/>
      <c r="M944" s="469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>
      <c r="A945" s="23"/>
      <c r="B945" s="23"/>
      <c r="C945" s="23"/>
      <c r="D945" s="469"/>
      <c r="E945" s="469"/>
      <c r="F945" s="469"/>
      <c r="G945" s="469"/>
      <c r="H945" s="469"/>
      <c r="I945" s="469"/>
      <c r="J945" s="469"/>
      <c r="K945" s="469"/>
      <c r="L945" s="469"/>
      <c r="M945" s="469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>
      <c r="A946" s="23"/>
      <c r="B946" s="23"/>
      <c r="C946" s="23"/>
      <c r="D946" s="469"/>
      <c r="E946" s="469"/>
      <c r="F946" s="469"/>
      <c r="G946" s="469"/>
      <c r="H946" s="469"/>
      <c r="I946" s="469"/>
      <c r="J946" s="469"/>
      <c r="K946" s="469"/>
      <c r="L946" s="469"/>
      <c r="M946" s="469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>
      <c r="A947" s="23"/>
      <c r="B947" s="23"/>
      <c r="C947" s="23"/>
      <c r="D947" s="469"/>
      <c r="E947" s="469"/>
      <c r="F947" s="469"/>
      <c r="G947" s="469"/>
      <c r="H947" s="469"/>
      <c r="I947" s="469"/>
      <c r="J947" s="469"/>
      <c r="K947" s="469"/>
      <c r="L947" s="469"/>
      <c r="M947" s="469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>
      <c r="A948" s="23"/>
      <c r="B948" s="23"/>
      <c r="C948" s="23"/>
      <c r="D948" s="469"/>
      <c r="E948" s="469"/>
      <c r="F948" s="469"/>
      <c r="G948" s="469"/>
      <c r="H948" s="469"/>
      <c r="I948" s="469"/>
      <c r="J948" s="469"/>
      <c r="K948" s="469"/>
      <c r="L948" s="469"/>
      <c r="M948" s="469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>
      <c r="A949" s="23"/>
      <c r="B949" s="23"/>
      <c r="C949" s="23"/>
      <c r="D949" s="469"/>
      <c r="E949" s="469"/>
      <c r="F949" s="469"/>
      <c r="G949" s="469"/>
      <c r="H949" s="469"/>
      <c r="I949" s="469"/>
      <c r="J949" s="469"/>
      <c r="K949" s="469"/>
      <c r="L949" s="469"/>
      <c r="M949" s="469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>
      <c r="A950" s="23"/>
      <c r="B950" s="23"/>
      <c r="C950" s="23"/>
      <c r="D950" s="469"/>
      <c r="E950" s="469"/>
      <c r="F950" s="469"/>
      <c r="G950" s="469"/>
      <c r="H950" s="469"/>
      <c r="I950" s="469"/>
      <c r="J950" s="469"/>
      <c r="K950" s="469"/>
      <c r="L950" s="469"/>
      <c r="M950" s="469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>
      <c r="A951" s="23"/>
      <c r="B951" s="23"/>
      <c r="C951" s="23"/>
      <c r="D951" s="469"/>
      <c r="E951" s="469"/>
      <c r="F951" s="469"/>
      <c r="G951" s="469"/>
      <c r="H951" s="469"/>
      <c r="I951" s="469"/>
      <c r="J951" s="469"/>
      <c r="K951" s="469"/>
      <c r="L951" s="469"/>
      <c r="M951" s="469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>
      <c r="A952" s="23"/>
      <c r="B952" s="23"/>
      <c r="C952" s="23"/>
      <c r="D952" s="469"/>
      <c r="E952" s="469"/>
      <c r="F952" s="469"/>
      <c r="G952" s="469"/>
      <c r="H952" s="469"/>
      <c r="I952" s="469"/>
      <c r="J952" s="469"/>
      <c r="K952" s="469"/>
      <c r="L952" s="469"/>
      <c r="M952" s="469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>
      <c r="A953" s="23"/>
      <c r="B953" s="23"/>
      <c r="C953" s="23"/>
      <c r="D953" s="469"/>
      <c r="E953" s="469"/>
      <c r="F953" s="469"/>
      <c r="G953" s="469"/>
      <c r="H953" s="469"/>
      <c r="I953" s="469"/>
      <c r="J953" s="469"/>
      <c r="K953" s="469"/>
      <c r="L953" s="469"/>
      <c r="M953" s="469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>
      <c r="A954" s="23"/>
      <c r="B954" s="23"/>
      <c r="C954" s="23"/>
      <c r="D954" s="469"/>
      <c r="E954" s="469"/>
      <c r="F954" s="469"/>
      <c r="G954" s="469"/>
      <c r="H954" s="469"/>
      <c r="I954" s="469"/>
      <c r="J954" s="469"/>
      <c r="K954" s="469"/>
      <c r="L954" s="469"/>
      <c r="M954" s="469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>
      <c r="A955" s="23"/>
      <c r="B955" s="23"/>
      <c r="C955" s="23"/>
      <c r="D955" s="469"/>
      <c r="E955" s="469"/>
      <c r="F955" s="469"/>
      <c r="G955" s="469"/>
      <c r="H955" s="469"/>
      <c r="I955" s="469"/>
      <c r="J955" s="469"/>
      <c r="K955" s="469"/>
      <c r="L955" s="469"/>
      <c r="M955" s="469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>
      <c r="A956" s="23"/>
      <c r="B956" s="23"/>
      <c r="C956" s="23"/>
      <c r="D956" s="469"/>
      <c r="E956" s="469"/>
      <c r="F956" s="469"/>
      <c r="G956" s="469"/>
      <c r="H956" s="469"/>
      <c r="I956" s="469"/>
      <c r="J956" s="469"/>
      <c r="K956" s="469"/>
      <c r="L956" s="469"/>
      <c r="M956" s="469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>
      <c r="A957" s="23"/>
      <c r="B957" s="23"/>
      <c r="C957" s="23"/>
      <c r="D957" s="469"/>
      <c r="E957" s="469"/>
      <c r="F957" s="469"/>
      <c r="G957" s="469"/>
      <c r="H957" s="469"/>
      <c r="I957" s="469"/>
      <c r="J957" s="469"/>
      <c r="K957" s="469"/>
      <c r="L957" s="469"/>
      <c r="M957" s="469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>
      <c r="A958" s="23"/>
      <c r="B958" s="23"/>
      <c r="C958" s="23"/>
      <c r="D958" s="469"/>
      <c r="E958" s="469"/>
      <c r="F958" s="469"/>
      <c r="G958" s="469"/>
      <c r="H958" s="469"/>
      <c r="I958" s="469"/>
      <c r="J958" s="469"/>
      <c r="K958" s="469"/>
      <c r="L958" s="469"/>
      <c r="M958" s="469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>
      <c r="A959" s="23"/>
      <c r="B959" s="23"/>
      <c r="C959" s="23"/>
      <c r="D959" s="469"/>
      <c r="E959" s="469"/>
      <c r="F959" s="469"/>
      <c r="G959" s="469"/>
      <c r="H959" s="469"/>
      <c r="I959" s="469"/>
      <c r="J959" s="469"/>
      <c r="K959" s="469"/>
      <c r="L959" s="469"/>
      <c r="M959" s="469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>
      <c r="A960" s="23"/>
      <c r="B960" s="23"/>
      <c r="C960" s="23"/>
      <c r="D960" s="469"/>
      <c r="E960" s="469"/>
      <c r="F960" s="469"/>
      <c r="G960" s="469"/>
      <c r="H960" s="469"/>
      <c r="I960" s="469"/>
      <c r="J960" s="469"/>
      <c r="K960" s="469"/>
      <c r="L960" s="469"/>
      <c r="M960" s="469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>
      <c r="A961" s="23"/>
      <c r="B961" s="23"/>
      <c r="C961" s="23"/>
      <c r="D961" s="469"/>
      <c r="E961" s="469"/>
      <c r="F961" s="469"/>
      <c r="G961" s="469"/>
      <c r="H961" s="469"/>
      <c r="I961" s="469"/>
      <c r="J961" s="469"/>
      <c r="K961" s="469"/>
      <c r="L961" s="469"/>
      <c r="M961" s="469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>
      <c r="A962" s="23"/>
      <c r="B962" s="23"/>
      <c r="C962" s="23"/>
      <c r="D962" s="469"/>
      <c r="E962" s="469"/>
      <c r="F962" s="469"/>
      <c r="G962" s="469"/>
      <c r="H962" s="469"/>
      <c r="I962" s="469"/>
      <c r="J962" s="469"/>
      <c r="K962" s="469"/>
      <c r="L962" s="469"/>
      <c r="M962" s="469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>
      <c r="A963" s="23"/>
      <c r="B963" s="23"/>
      <c r="C963" s="23"/>
      <c r="D963" s="469"/>
      <c r="E963" s="469"/>
      <c r="F963" s="469"/>
      <c r="G963" s="469"/>
      <c r="H963" s="469"/>
      <c r="I963" s="469"/>
      <c r="J963" s="469"/>
      <c r="K963" s="469"/>
      <c r="L963" s="469"/>
      <c r="M963" s="469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>
      <c r="A964" s="23"/>
      <c r="B964" s="23"/>
      <c r="C964" s="23"/>
      <c r="D964" s="469"/>
      <c r="E964" s="469"/>
      <c r="F964" s="469"/>
      <c r="G964" s="469"/>
      <c r="H964" s="469"/>
      <c r="I964" s="469"/>
      <c r="J964" s="469"/>
      <c r="K964" s="469"/>
      <c r="L964" s="469"/>
      <c r="M964" s="469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>
      <c r="A965" s="23"/>
      <c r="B965" s="23"/>
      <c r="C965" s="23"/>
      <c r="D965" s="469"/>
      <c r="E965" s="469"/>
      <c r="F965" s="469"/>
      <c r="G965" s="469"/>
      <c r="H965" s="469"/>
      <c r="I965" s="469"/>
      <c r="J965" s="469"/>
      <c r="K965" s="469"/>
      <c r="L965" s="469"/>
      <c r="M965" s="469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>
      <c r="A966" s="23"/>
      <c r="B966" s="23"/>
      <c r="C966" s="23"/>
      <c r="D966" s="469"/>
      <c r="E966" s="469"/>
      <c r="F966" s="469"/>
      <c r="G966" s="469"/>
      <c r="H966" s="469"/>
      <c r="I966" s="469"/>
      <c r="J966" s="469"/>
      <c r="K966" s="469"/>
      <c r="L966" s="469"/>
      <c r="M966" s="469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>
      <c r="A967" s="23"/>
      <c r="B967" s="23"/>
      <c r="C967" s="23"/>
      <c r="D967" s="469"/>
      <c r="E967" s="469"/>
      <c r="F967" s="469"/>
      <c r="G967" s="469"/>
      <c r="H967" s="469"/>
      <c r="I967" s="469"/>
      <c r="J967" s="469"/>
      <c r="K967" s="469"/>
      <c r="L967" s="469"/>
      <c r="M967" s="469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>
      <c r="A968" s="23"/>
      <c r="B968" s="23"/>
      <c r="C968" s="23"/>
      <c r="D968" s="469"/>
      <c r="E968" s="469"/>
      <c r="F968" s="469"/>
      <c r="G968" s="469"/>
      <c r="H968" s="469"/>
      <c r="I968" s="469"/>
      <c r="J968" s="469"/>
      <c r="K968" s="469"/>
      <c r="L968" s="469"/>
      <c r="M968" s="469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>
      <c r="A969" s="23"/>
      <c r="B969" s="23"/>
      <c r="C969" s="23"/>
      <c r="D969" s="469"/>
      <c r="E969" s="469"/>
      <c r="F969" s="469"/>
      <c r="G969" s="469"/>
      <c r="H969" s="469"/>
      <c r="I969" s="469"/>
      <c r="J969" s="469"/>
      <c r="K969" s="469"/>
      <c r="L969" s="469"/>
      <c r="M969" s="469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>
      <c r="A970" s="23"/>
      <c r="B970" s="23"/>
      <c r="C970" s="23"/>
      <c r="D970" s="469"/>
      <c r="E970" s="469"/>
      <c r="F970" s="469"/>
      <c r="G970" s="469"/>
      <c r="H970" s="469"/>
      <c r="I970" s="469"/>
      <c r="J970" s="469"/>
      <c r="K970" s="469"/>
      <c r="L970" s="469"/>
      <c r="M970" s="469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>
      <c r="A971" s="23"/>
      <c r="B971" s="23"/>
      <c r="C971" s="23"/>
      <c r="D971" s="469"/>
      <c r="E971" s="469"/>
      <c r="F971" s="469"/>
      <c r="G971" s="469"/>
      <c r="H971" s="469"/>
      <c r="I971" s="469"/>
      <c r="J971" s="469"/>
      <c r="K971" s="469"/>
      <c r="L971" s="469"/>
      <c r="M971" s="469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>
      <c r="A972" s="23"/>
      <c r="B972" s="23"/>
      <c r="C972" s="23"/>
      <c r="D972" s="469"/>
      <c r="E972" s="469"/>
      <c r="F972" s="469"/>
      <c r="G972" s="469"/>
      <c r="H972" s="469"/>
      <c r="I972" s="469"/>
      <c r="J972" s="469"/>
      <c r="K972" s="469"/>
      <c r="L972" s="469"/>
      <c r="M972" s="469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>
      <c r="A973" s="23"/>
      <c r="B973" s="23"/>
      <c r="C973" s="23"/>
      <c r="D973" s="469"/>
      <c r="E973" s="469"/>
      <c r="F973" s="469"/>
      <c r="G973" s="469"/>
      <c r="H973" s="469"/>
      <c r="I973" s="469"/>
      <c r="J973" s="469"/>
      <c r="K973" s="469"/>
      <c r="L973" s="469"/>
      <c r="M973" s="469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>
      <c r="A974" s="23"/>
      <c r="B974" s="23"/>
      <c r="C974" s="23"/>
      <c r="D974" s="469"/>
      <c r="E974" s="469"/>
      <c r="F974" s="469"/>
      <c r="G974" s="469"/>
      <c r="H974" s="469"/>
      <c r="I974" s="469"/>
      <c r="J974" s="469"/>
      <c r="K974" s="469"/>
      <c r="L974" s="469"/>
      <c r="M974" s="469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>
      <c r="A975" s="23"/>
      <c r="B975" s="23"/>
      <c r="C975" s="23"/>
      <c r="D975" s="469"/>
      <c r="E975" s="469"/>
      <c r="F975" s="469"/>
      <c r="G975" s="469"/>
      <c r="H975" s="469"/>
      <c r="I975" s="469"/>
      <c r="J975" s="469"/>
      <c r="K975" s="469"/>
      <c r="L975" s="469"/>
      <c r="M975" s="469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>
      <c r="A976" s="23"/>
      <c r="B976" s="23"/>
      <c r="C976" s="23"/>
      <c r="D976" s="469"/>
      <c r="E976" s="469"/>
      <c r="F976" s="469"/>
      <c r="G976" s="469"/>
      <c r="H976" s="469"/>
      <c r="I976" s="469"/>
      <c r="J976" s="469"/>
      <c r="K976" s="469"/>
      <c r="L976" s="469"/>
      <c r="M976" s="469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>
      <c r="A977" s="23"/>
      <c r="B977" s="23"/>
      <c r="C977" s="23"/>
      <c r="D977" s="469"/>
      <c r="E977" s="469"/>
      <c r="F977" s="469"/>
      <c r="G977" s="469"/>
      <c r="H977" s="469"/>
      <c r="I977" s="469"/>
      <c r="J977" s="469"/>
      <c r="K977" s="469"/>
      <c r="L977" s="469"/>
      <c r="M977" s="469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>
      <c r="A978" s="23"/>
      <c r="B978" s="23"/>
      <c r="C978" s="23"/>
      <c r="D978" s="469"/>
      <c r="E978" s="469"/>
      <c r="F978" s="469"/>
      <c r="G978" s="469"/>
      <c r="H978" s="469"/>
      <c r="I978" s="469"/>
      <c r="J978" s="469"/>
      <c r="K978" s="469"/>
      <c r="L978" s="469"/>
      <c r="M978" s="469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>
      <c r="A979" s="23"/>
      <c r="B979" s="23"/>
      <c r="C979" s="23"/>
      <c r="D979" s="469"/>
      <c r="E979" s="469"/>
      <c r="F979" s="469"/>
      <c r="G979" s="469"/>
      <c r="H979" s="469"/>
      <c r="I979" s="469"/>
      <c r="J979" s="469"/>
      <c r="K979" s="469"/>
      <c r="L979" s="469"/>
      <c r="M979" s="469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>
      <c r="A980" s="23"/>
      <c r="B980" s="23"/>
      <c r="C980" s="23"/>
      <c r="D980" s="469"/>
      <c r="E980" s="469"/>
      <c r="F980" s="469"/>
      <c r="G980" s="469"/>
      <c r="H980" s="469"/>
      <c r="I980" s="469"/>
      <c r="J980" s="469"/>
      <c r="K980" s="469"/>
      <c r="L980" s="469"/>
      <c r="M980" s="469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>
      <c r="A981" s="23"/>
      <c r="B981" s="23"/>
      <c r="C981" s="23"/>
      <c r="D981" s="469"/>
      <c r="E981" s="469"/>
      <c r="F981" s="469"/>
      <c r="G981" s="469"/>
      <c r="H981" s="469"/>
      <c r="I981" s="469"/>
      <c r="J981" s="469"/>
      <c r="K981" s="469"/>
      <c r="L981" s="469"/>
      <c r="M981" s="469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>
      <c r="A982" s="23"/>
      <c r="B982" s="23"/>
      <c r="C982" s="23"/>
      <c r="D982" s="469"/>
      <c r="E982" s="469"/>
      <c r="F982" s="469"/>
      <c r="G982" s="469"/>
      <c r="H982" s="469"/>
      <c r="I982" s="469"/>
      <c r="J982" s="469"/>
      <c r="K982" s="469"/>
      <c r="L982" s="469"/>
      <c r="M982" s="469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>
      <c r="A983" s="23"/>
      <c r="B983" s="23"/>
      <c r="C983" s="23"/>
      <c r="D983" s="469"/>
      <c r="E983" s="469"/>
      <c r="F983" s="469"/>
      <c r="G983" s="469"/>
      <c r="H983" s="469"/>
      <c r="I983" s="469"/>
      <c r="J983" s="469"/>
      <c r="K983" s="469"/>
      <c r="L983" s="469"/>
      <c r="M983" s="469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>
      <c r="A984" s="23"/>
      <c r="B984" s="23"/>
      <c r="C984" s="23"/>
      <c r="D984" s="469"/>
      <c r="E984" s="469"/>
      <c r="F984" s="469"/>
      <c r="G984" s="469"/>
      <c r="H984" s="469"/>
      <c r="I984" s="469"/>
      <c r="J984" s="469"/>
      <c r="K984" s="469"/>
      <c r="L984" s="469"/>
      <c r="M984" s="469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>
      <c r="A985" s="23"/>
      <c r="B985" s="23"/>
      <c r="C985" s="23"/>
      <c r="D985" s="469"/>
      <c r="E985" s="469"/>
      <c r="F985" s="469"/>
      <c r="G985" s="469"/>
      <c r="H985" s="469"/>
      <c r="I985" s="469"/>
      <c r="J985" s="469"/>
      <c r="K985" s="469"/>
      <c r="L985" s="469"/>
      <c r="M985" s="469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>
      <c r="A986" s="23"/>
      <c r="B986" s="23"/>
      <c r="C986" s="23"/>
      <c r="D986" s="469"/>
      <c r="E986" s="469"/>
      <c r="F986" s="469"/>
      <c r="G986" s="469"/>
      <c r="H986" s="469"/>
      <c r="I986" s="469"/>
      <c r="J986" s="469"/>
      <c r="K986" s="469"/>
      <c r="L986" s="469"/>
      <c r="M986" s="469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>
      <c r="A987" s="23"/>
      <c r="B987" s="23"/>
      <c r="C987" s="23"/>
      <c r="D987" s="469"/>
      <c r="E987" s="469"/>
      <c r="F987" s="469"/>
      <c r="G987" s="469"/>
      <c r="H987" s="469"/>
      <c r="I987" s="469"/>
      <c r="J987" s="469"/>
      <c r="K987" s="469"/>
      <c r="L987" s="469"/>
      <c r="M987" s="469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>
      <c r="A988" s="23"/>
      <c r="B988" s="23"/>
      <c r="C988" s="23"/>
      <c r="D988" s="469"/>
      <c r="E988" s="469"/>
      <c r="F988" s="469"/>
      <c r="G988" s="469"/>
      <c r="H988" s="469"/>
      <c r="I988" s="469"/>
      <c r="J988" s="469"/>
      <c r="K988" s="469"/>
      <c r="L988" s="469"/>
      <c r="M988" s="469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>
      <c r="A989" s="23"/>
      <c r="B989" s="23"/>
      <c r="C989" s="23"/>
      <c r="D989" s="469"/>
      <c r="E989" s="469"/>
      <c r="F989" s="469"/>
      <c r="G989" s="469"/>
      <c r="H989" s="469"/>
      <c r="I989" s="469"/>
      <c r="J989" s="469"/>
      <c r="K989" s="469"/>
      <c r="L989" s="469"/>
      <c r="M989" s="469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>
      <c r="A990" s="23"/>
      <c r="B990" s="23"/>
      <c r="C990" s="23"/>
      <c r="D990" s="469"/>
      <c r="E990" s="469"/>
      <c r="F990" s="469"/>
      <c r="G990" s="469"/>
      <c r="H990" s="469"/>
      <c r="I990" s="469"/>
      <c r="J990" s="469"/>
      <c r="K990" s="469"/>
      <c r="L990" s="469"/>
      <c r="M990" s="469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>
      <c r="A991" s="23"/>
      <c r="B991" s="23"/>
      <c r="C991" s="23"/>
      <c r="D991" s="469"/>
      <c r="E991" s="469"/>
      <c r="F991" s="469"/>
      <c r="G991" s="469"/>
      <c r="H991" s="469"/>
      <c r="I991" s="469"/>
      <c r="J991" s="469"/>
      <c r="K991" s="469"/>
      <c r="L991" s="469"/>
      <c r="M991" s="469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>
      <c r="A992" s="23"/>
      <c r="B992" s="23"/>
      <c r="C992" s="23"/>
      <c r="D992" s="469"/>
      <c r="E992" s="469"/>
      <c r="F992" s="469"/>
      <c r="G992" s="469"/>
      <c r="H992" s="469"/>
      <c r="I992" s="469"/>
      <c r="J992" s="469"/>
      <c r="K992" s="469"/>
      <c r="L992" s="469"/>
      <c r="M992" s="469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>
      <c r="A993" s="23"/>
      <c r="B993" s="23"/>
      <c r="C993" s="23"/>
      <c r="D993" s="469"/>
      <c r="E993" s="469"/>
      <c r="F993" s="469"/>
      <c r="G993" s="469"/>
      <c r="H993" s="469"/>
      <c r="I993" s="469"/>
      <c r="J993" s="469"/>
      <c r="K993" s="469"/>
      <c r="L993" s="469"/>
      <c r="M993" s="469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>
      <c r="A994" s="23"/>
      <c r="B994" s="23"/>
      <c r="C994" s="23"/>
      <c r="D994" s="469"/>
      <c r="E994" s="469"/>
      <c r="F994" s="469"/>
      <c r="G994" s="469"/>
      <c r="H994" s="469"/>
      <c r="I994" s="469"/>
      <c r="J994" s="469"/>
      <c r="K994" s="469"/>
      <c r="L994" s="469"/>
      <c r="M994" s="469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>
      <c r="A995" s="23"/>
      <c r="B995" s="23"/>
      <c r="C995" s="23"/>
      <c r="D995" s="469"/>
      <c r="E995" s="469"/>
      <c r="F995" s="469"/>
      <c r="G995" s="469"/>
      <c r="H995" s="469"/>
      <c r="I995" s="469"/>
      <c r="J995" s="469"/>
      <c r="K995" s="469"/>
      <c r="L995" s="469"/>
      <c r="M995" s="469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>
      <c r="A996" s="23"/>
      <c r="B996" s="23"/>
      <c r="C996" s="23"/>
      <c r="D996" s="469"/>
      <c r="E996" s="469"/>
      <c r="F996" s="469"/>
      <c r="G996" s="469"/>
      <c r="H996" s="469"/>
      <c r="I996" s="469"/>
      <c r="J996" s="469"/>
      <c r="K996" s="469"/>
      <c r="L996" s="469"/>
      <c r="M996" s="469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>
      <c r="A997" s="23"/>
      <c r="B997" s="23"/>
      <c r="C997" s="23"/>
      <c r="D997" s="469"/>
      <c r="E997" s="469"/>
      <c r="F997" s="469"/>
      <c r="G997" s="469"/>
      <c r="H997" s="469"/>
      <c r="I997" s="469"/>
      <c r="J997" s="469"/>
      <c r="K997" s="469"/>
      <c r="L997" s="469"/>
      <c r="M997" s="469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>
      <c r="A998" s="23"/>
      <c r="B998" s="23"/>
      <c r="C998" s="23"/>
      <c r="D998" s="469"/>
      <c r="E998" s="469"/>
      <c r="F998" s="469"/>
      <c r="G998" s="469"/>
      <c r="H998" s="469"/>
      <c r="I998" s="469"/>
      <c r="J998" s="469"/>
      <c r="K998" s="469"/>
      <c r="L998" s="469"/>
      <c r="M998" s="469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>
      <c r="A999" s="23"/>
      <c r="B999" s="23"/>
      <c r="C999" s="23"/>
      <c r="D999" s="469"/>
      <c r="E999" s="469"/>
      <c r="F999" s="469"/>
      <c r="G999" s="469"/>
      <c r="H999" s="469"/>
      <c r="I999" s="469"/>
      <c r="J999" s="469"/>
      <c r="K999" s="469"/>
      <c r="L999" s="469"/>
      <c r="M999" s="469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>
      <c r="A1000" s="23"/>
      <c r="B1000" s="23"/>
      <c r="C1000" s="23"/>
      <c r="D1000" s="469"/>
      <c r="E1000" s="469"/>
      <c r="F1000" s="469"/>
      <c r="G1000" s="469"/>
      <c r="H1000" s="469"/>
      <c r="I1000" s="469"/>
      <c r="J1000" s="469"/>
      <c r="K1000" s="469"/>
      <c r="L1000" s="469"/>
      <c r="M1000" s="469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autoFilter ref="$L$3:$L$20"/>
  <mergeCells count="2">
    <mergeCell ref="A1:H1"/>
    <mergeCell ref="I1:L1"/>
  </mergeCells>
  <printOptions/>
  <pageMargins bottom="0.75" footer="0.0" header="0.0" left="0.25" right="0.25" top="0.75"/>
  <pageSetup paperSize="9" orientation="portrait"/>
  <headerFooter>
    <oddHeader>&amp;LNEO PU - packing list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6.56"/>
    <col customWidth="1" min="2" max="2" width="3.67"/>
    <col customWidth="1" min="3" max="16" width="3.22"/>
    <col customWidth="1" hidden="1" min="17" max="17" width="5.44"/>
    <col customWidth="1" min="18" max="18" width="5.0"/>
    <col customWidth="1" min="19" max="19" width="4.22"/>
    <col customWidth="1" min="20" max="20" width="4.89"/>
    <col customWidth="1" min="21" max="26" width="9.56"/>
  </cols>
  <sheetData>
    <row r="1" ht="29.25" customHeight="1">
      <c r="A1" s="467" t="s">
        <v>343</v>
      </c>
      <c r="E1" s="468"/>
      <c r="F1" s="469"/>
      <c r="G1" s="469"/>
      <c r="H1" s="509" t="s">
        <v>328</v>
      </c>
      <c r="I1" s="420"/>
      <c r="J1" s="421"/>
      <c r="K1" s="510"/>
      <c r="L1" s="511" t="s">
        <v>93</v>
      </c>
      <c r="M1" s="421"/>
      <c r="N1" s="469"/>
      <c r="O1" s="469"/>
      <c r="P1" s="469"/>
      <c r="Q1" s="469"/>
      <c r="R1" s="469"/>
      <c r="S1" s="469"/>
      <c r="T1" s="23"/>
      <c r="U1" s="23"/>
      <c r="V1" s="23"/>
      <c r="W1" s="23"/>
      <c r="X1" s="23"/>
      <c r="Y1" s="23"/>
      <c r="Z1" s="23"/>
    </row>
    <row r="2" ht="23.25" customHeight="1">
      <c r="E2" s="512"/>
      <c r="F2" s="472"/>
      <c r="G2" s="513" t="s">
        <v>92</v>
      </c>
      <c r="H2" s="514">
        <f>R5</f>
        <v>0</v>
      </c>
      <c r="I2" s="420"/>
      <c r="J2" s="421"/>
      <c r="K2" s="515"/>
      <c r="L2" s="516">
        <f>'NEO GRP '!M4</f>
        <v>0</v>
      </c>
      <c r="M2" s="421"/>
      <c r="N2" s="469"/>
      <c r="O2" s="469"/>
      <c r="P2" s="469"/>
      <c r="Q2" s="469"/>
      <c r="R2" s="469"/>
      <c r="S2" s="469"/>
      <c r="T2" s="23"/>
      <c r="U2" s="23"/>
      <c r="V2" s="23"/>
      <c r="W2" s="23"/>
      <c r="X2" s="23"/>
      <c r="Y2" s="23"/>
      <c r="Z2" s="23"/>
    </row>
    <row r="3" ht="23.25" customHeight="1">
      <c r="A3" s="517" t="s">
        <v>329</v>
      </c>
      <c r="C3" s="23"/>
      <c r="D3" s="23"/>
      <c r="E3" s="469"/>
      <c r="F3" s="469"/>
      <c r="G3" s="469"/>
      <c r="H3" s="469"/>
      <c r="I3" s="469"/>
      <c r="J3" s="469"/>
      <c r="K3" s="469"/>
      <c r="L3" s="469"/>
      <c r="M3" s="475" t="s">
        <v>344</v>
      </c>
      <c r="N3" s="12"/>
      <c r="O3" s="12"/>
      <c r="P3" s="12"/>
      <c r="Q3" s="469"/>
      <c r="R3" s="469"/>
      <c r="S3" s="469"/>
      <c r="T3" s="23"/>
      <c r="U3" s="23"/>
      <c r="V3" s="23"/>
      <c r="W3" s="23"/>
      <c r="X3" s="23"/>
      <c r="Y3" s="23"/>
      <c r="Z3" s="23"/>
    </row>
    <row r="4" ht="55.5" customHeight="1">
      <c r="A4" s="477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1"/>
      <c r="M4" s="518"/>
      <c r="N4" s="420"/>
      <c r="O4" s="420"/>
      <c r="P4" s="420"/>
      <c r="Q4" s="420"/>
      <c r="R4" s="421"/>
      <c r="S4" s="519"/>
      <c r="T4" s="23"/>
      <c r="U4" s="23"/>
      <c r="V4" s="23"/>
      <c r="W4" s="23"/>
      <c r="X4" s="23"/>
      <c r="Y4" s="23"/>
      <c r="Z4" s="23"/>
    </row>
    <row r="5" ht="24.0" customHeight="1">
      <c r="A5" s="479"/>
      <c r="B5" s="479"/>
      <c r="C5" s="23"/>
      <c r="D5" s="23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520">
        <f t="shared" ref="R5:T5" si="1">SUM(R7:R83)</f>
        <v>0</v>
      </c>
      <c r="S5" s="520">
        <f t="shared" si="1"/>
        <v>0</v>
      </c>
      <c r="T5" s="521">
        <f t="shared" si="1"/>
        <v>0</v>
      </c>
      <c r="U5" s="23"/>
      <c r="V5" s="23"/>
      <c r="W5" s="23"/>
      <c r="X5" s="23"/>
      <c r="Y5" s="23"/>
      <c r="Z5" s="23"/>
    </row>
    <row r="6" ht="23.25" customHeight="1">
      <c r="A6" s="522" t="s">
        <v>330</v>
      </c>
      <c r="B6" s="522" t="s">
        <v>345</v>
      </c>
      <c r="C6" s="523" t="s">
        <v>21</v>
      </c>
      <c r="D6" s="523" t="s">
        <v>22</v>
      </c>
      <c r="E6" s="523" t="s">
        <v>23</v>
      </c>
      <c r="F6" s="523" t="s">
        <v>24</v>
      </c>
      <c r="G6" s="523" t="s">
        <v>25</v>
      </c>
      <c r="H6" s="523" t="s">
        <v>26</v>
      </c>
      <c r="I6" s="523" t="s">
        <v>27</v>
      </c>
      <c r="J6" s="523" t="s">
        <v>28</v>
      </c>
      <c r="K6" s="523" t="s">
        <v>29</v>
      </c>
      <c r="L6" s="523" t="s">
        <v>30</v>
      </c>
      <c r="M6" s="523" t="s">
        <v>129</v>
      </c>
      <c r="N6" s="523" t="s">
        <v>32</v>
      </c>
      <c r="O6" s="523" t="s">
        <v>33</v>
      </c>
      <c r="P6" s="523" t="s">
        <v>34</v>
      </c>
      <c r="Q6" s="80" t="s">
        <v>346</v>
      </c>
      <c r="R6" s="524" t="s">
        <v>333</v>
      </c>
      <c r="S6" s="525" t="s">
        <v>334</v>
      </c>
      <c r="T6" s="526" t="s">
        <v>335</v>
      </c>
      <c r="U6" s="23"/>
      <c r="V6" s="23"/>
      <c r="W6" s="23"/>
      <c r="X6" s="23"/>
      <c r="Y6" s="23"/>
      <c r="Z6" s="23"/>
    </row>
    <row r="7" ht="21.75" customHeight="1">
      <c r="A7" s="527" t="str">
        <f>'NEO GRP '!D29</f>
        <v>NEO-1</v>
      </c>
      <c r="B7" s="528" t="str">
        <f>IF('NEO GRP '!E29=0,"",'NEO GRP '!E29)</f>
        <v/>
      </c>
      <c r="C7" s="496" t="str">
        <f>IF('NEO GRP '!L29=0,"",'NEO GRP '!L29)</f>
        <v/>
      </c>
      <c r="D7" s="496" t="str">
        <f>IF('NEO GRP '!M29=0,"",'NEO GRP '!M29)</f>
        <v/>
      </c>
      <c r="E7" s="496" t="str">
        <f>IF('NEO GRP '!N29=0,"",'NEO GRP '!N29)</f>
        <v/>
      </c>
      <c r="F7" s="496" t="str">
        <f>IF('NEO GRP '!O29=0,"",'NEO GRP '!O29)</f>
        <v/>
      </c>
      <c r="G7" s="496" t="str">
        <f>IF('NEO GRP '!P29=0,"",'NEO GRP '!P29)</f>
        <v/>
      </c>
      <c r="H7" s="496" t="str">
        <f>IF('NEO GRP '!Q29=0,"",'NEO GRP '!Q29)</f>
        <v/>
      </c>
      <c r="I7" s="496" t="str">
        <f>IF('NEO GRP '!R29=0,"",'NEO GRP '!R29)</f>
        <v/>
      </c>
      <c r="J7" s="496" t="str">
        <f>IF('NEO GRP '!S29=0,"",'NEO GRP '!S29)</f>
        <v/>
      </c>
      <c r="K7" s="496" t="str">
        <f>IF('NEO GRP '!T29=0,"",'NEO GRP '!T29)</f>
        <v/>
      </c>
      <c r="L7" s="496" t="str">
        <f>IF('NEO GRP '!U29=0,"",'NEO GRP '!U29)</f>
        <v/>
      </c>
      <c r="M7" s="496" t="str">
        <f>IF('NEO GRP '!V29=0,"",'NEO GRP '!V29)</f>
        <v/>
      </c>
      <c r="N7" s="496" t="str">
        <f>IF('NEO GRP '!W29=0,"",'NEO GRP '!W29)</f>
        <v/>
      </c>
      <c r="O7" s="496" t="str">
        <f>IF('NEO GRP '!X29=0,"",'NEO GRP '!X29)</f>
        <v/>
      </c>
      <c r="P7" s="496" t="str">
        <f>IF('NEO GRP '!Y29=0,"",'NEO GRP '!Y29)</f>
        <v/>
      </c>
      <c r="Q7" s="496" t="str">
        <f>IF('NEO GRP '!Z13=0,"",'NEO GRP '!Z13)</f>
        <v>not available</v>
      </c>
      <c r="R7" s="497">
        <f t="shared" ref="R7:R58" si="2">SUM(C7:P7)</f>
        <v>0</v>
      </c>
      <c r="S7" s="313">
        <f>R7*'NEO GRP '!I29</f>
        <v>0</v>
      </c>
      <c r="T7" s="498">
        <f>R7*'NEO GRP '!AY29</f>
        <v>0</v>
      </c>
      <c r="U7" s="23"/>
      <c r="V7" s="23"/>
      <c r="W7" s="23"/>
      <c r="X7" s="23"/>
      <c r="Y7" s="23"/>
      <c r="Z7" s="23"/>
    </row>
    <row r="8" ht="23.25" customHeight="1">
      <c r="A8" s="527" t="str">
        <f>'NEO GRP '!D30</f>
        <v>NEO-1-DT</v>
      </c>
      <c r="B8" s="528" t="str">
        <f>IF('NEO GRP '!E30=0,"",'NEO GRP '!E30)</f>
        <v>Dual tex.</v>
      </c>
      <c r="C8" s="496" t="str">
        <f>IF('NEO GRP '!L30=0,"",'NEO GRP '!L30)</f>
        <v/>
      </c>
      <c r="D8" s="496" t="str">
        <f>IF('NEO GRP '!M30=0,"",'NEO GRP '!M30)</f>
        <v/>
      </c>
      <c r="E8" s="496" t="str">
        <f>IF('NEO GRP '!N30=0,"",'NEO GRP '!N30)</f>
        <v/>
      </c>
      <c r="F8" s="496" t="str">
        <f>IF('NEO GRP '!O30=0,"",'NEO GRP '!O30)</f>
        <v/>
      </c>
      <c r="G8" s="496" t="str">
        <f>IF('NEO GRP '!P30=0,"",'NEO GRP '!P30)</f>
        <v/>
      </c>
      <c r="H8" s="496" t="str">
        <f>IF('NEO GRP '!Q30=0,"",'NEO GRP '!Q30)</f>
        <v/>
      </c>
      <c r="I8" s="496" t="str">
        <f>IF('NEO GRP '!R30=0,"",'NEO GRP '!R30)</f>
        <v/>
      </c>
      <c r="J8" s="496" t="str">
        <f>IF('NEO GRP '!S30=0,"",'NEO GRP '!S30)</f>
        <v/>
      </c>
      <c r="K8" s="496" t="str">
        <f>IF('NEO GRP '!T30=0,"",'NEO GRP '!T30)</f>
        <v/>
      </c>
      <c r="L8" s="496" t="str">
        <f>IF('NEO GRP '!U30=0,"",'NEO GRP '!U30)</f>
        <v/>
      </c>
      <c r="M8" s="496" t="str">
        <f>IF('NEO GRP '!V30=0,"",'NEO GRP '!V30)</f>
        <v/>
      </c>
      <c r="N8" s="496" t="str">
        <f>IF('NEO GRP '!W30=0,"",'NEO GRP '!W30)</f>
        <v/>
      </c>
      <c r="O8" s="496" t="str">
        <f>IF('NEO GRP '!X30=0,"",'NEO GRP '!X30)</f>
        <v/>
      </c>
      <c r="P8" s="496" t="str">
        <f>IF('NEO GRP '!Y30=0,"",'NEO GRP '!Y30)</f>
        <v/>
      </c>
      <c r="Q8" s="75" t="str">
        <f>R8*'NEO GRP '!#REF!</f>
        <v>#ERROR!</v>
      </c>
      <c r="R8" s="497">
        <f t="shared" si="2"/>
        <v>0</v>
      </c>
      <c r="S8" s="313">
        <f>R8*'NEO GRP '!I30</f>
        <v>0</v>
      </c>
      <c r="T8" s="498">
        <f>R8*'NEO GRP '!AY30</f>
        <v>0</v>
      </c>
      <c r="U8" s="23"/>
      <c r="V8" s="23"/>
      <c r="W8" s="23"/>
      <c r="X8" s="23"/>
      <c r="Y8" s="23"/>
      <c r="Z8" s="23"/>
    </row>
    <row r="9" ht="23.25" customHeight="1">
      <c r="A9" s="527" t="str">
        <f>'NEO GRP '!D31</f>
        <v>NEO-2</v>
      </c>
      <c r="B9" s="528" t="str">
        <f>IF('NEO GRP '!E31=0,"",'NEO GRP '!E31)</f>
        <v/>
      </c>
      <c r="C9" s="496" t="str">
        <f>IF('NEO GRP '!L31=0,"",'NEO GRP '!L31)</f>
        <v/>
      </c>
      <c r="D9" s="496" t="str">
        <f>IF('NEO GRP '!M31=0,"",'NEO GRP '!M31)</f>
        <v/>
      </c>
      <c r="E9" s="496" t="str">
        <f>IF('NEO GRP '!N31=0,"",'NEO GRP '!N31)</f>
        <v/>
      </c>
      <c r="F9" s="496" t="str">
        <f>IF('NEO GRP '!O31=0,"",'NEO GRP '!O31)</f>
        <v/>
      </c>
      <c r="G9" s="496" t="str">
        <f>IF('NEO GRP '!P31=0,"",'NEO GRP '!P31)</f>
        <v/>
      </c>
      <c r="H9" s="496" t="str">
        <f>IF('NEO GRP '!Q31=0,"",'NEO GRP '!Q31)</f>
        <v/>
      </c>
      <c r="I9" s="496" t="str">
        <f>IF('NEO GRP '!R31=0,"",'NEO GRP '!R31)</f>
        <v/>
      </c>
      <c r="J9" s="496" t="str">
        <f>IF('NEO GRP '!S31=0,"",'NEO GRP '!S31)</f>
        <v/>
      </c>
      <c r="K9" s="496" t="str">
        <f>IF('NEO GRP '!T31=0,"",'NEO GRP '!T31)</f>
        <v/>
      </c>
      <c r="L9" s="496" t="str">
        <f>IF('NEO GRP '!U31=0,"",'NEO GRP '!U31)</f>
        <v/>
      </c>
      <c r="M9" s="496" t="str">
        <f>IF('NEO GRP '!V31=0,"",'NEO GRP '!V31)</f>
        <v/>
      </c>
      <c r="N9" s="496" t="str">
        <f>IF('NEO GRP '!W31=0,"",'NEO GRP '!W31)</f>
        <v/>
      </c>
      <c r="O9" s="496" t="str">
        <f>IF('NEO GRP '!X31=0,"",'NEO GRP '!X31)</f>
        <v/>
      </c>
      <c r="P9" s="496" t="str">
        <f>IF('NEO GRP '!Y31=0,"",'NEO GRP '!Y31)</f>
        <v/>
      </c>
      <c r="Q9" s="80" t="str">
        <f>R9*'NEO GRP '!#REF!</f>
        <v>#ERROR!</v>
      </c>
      <c r="R9" s="497">
        <f t="shared" si="2"/>
        <v>0</v>
      </c>
      <c r="S9" s="313">
        <f>R9*'NEO GRP '!I31</f>
        <v>0</v>
      </c>
      <c r="T9" s="498">
        <f>R9*'NEO GRP '!AY31</f>
        <v>0</v>
      </c>
      <c r="U9" s="23"/>
      <c r="V9" s="23"/>
      <c r="W9" s="23"/>
      <c r="X9" s="23"/>
      <c r="Y9" s="23"/>
      <c r="Z9" s="23"/>
    </row>
    <row r="10" ht="23.25" customHeight="1">
      <c r="A10" s="527" t="str">
        <f>'NEO GRP '!D32</f>
        <v>NEO-2-DT</v>
      </c>
      <c r="B10" s="528" t="str">
        <f>IF('NEO GRP '!E32=0,"",'NEO GRP '!E32)</f>
        <v>Dual tex.</v>
      </c>
      <c r="C10" s="496" t="str">
        <f>IF('NEO GRP '!L32=0,"",'NEO GRP '!L32)</f>
        <v/>
      </c>
      <c r="D10" s="496" t="str">
        <f>IF('NEO GRP '!M32=0,"",'NEO GRP '!M32)</f>
        <v/>
      </c>
      <c r="E10" s="496" t="str">
        <f>IF('NEO GRP '!N32=0,"",'NEO GRP '!N32)</f>
        <v/>
      </c>
      <c r="F10" s="496" t="str">
        <f>IF('NEO GRP '!O32=0,"",'NEO GRP '!O32)</f>
        <v/>
      </c>
      <c r="G10" s="496" t="str">
        <f>IF('NEO GRP '!P32=0,"",'NEO GRP '!P32)</f>
        <v/>
      </c>
      <c r="H10" s="496" t="str">
        <f>IF('NEO GRP '!Q32=0,"",'NEO GRP '!Q32)</f>
        <v/>
      </c>
      <c r="I10" s="496" t="str">
        <f>IF('NEO GRP '!R32=0,"",'NEO GRP '!R32)</f>
        <v/>
      </c>
      <c r="J10" s="496" t="str">
        <f>IF('NEO GRP '!S32=0,"",'NEO GRP '!S32)</f>
        <v/>
      </c>
      <c r="K10" s="496" t="str">
        <f>IF('NEO GRP '!T32=0,"",'NEO GRP '!T32)</f>
        <v/>
      </c>
      <c r="L10" s="496" t="str">
        <f>IF('NEO GRP '!U32=0,"",'NEO GRP '!U32)</f>
        <v/>
      </c>
      <c r="M10" s="496" t="str">
        <f>IF('NEO GRP '!V32=0,"",'NEO GRP '!V32)</f>
        <v/>
      </c>
      <c r="N10" s="496" t="str">
        <f>IF('NEO GRP '!W32=0,"",'NEO GRP '!W32)</f>
        <v/>
      </c>
      <c r="O10" s="496" t="str">
        <f>IF('NEO GRP '!X32=0,"",'NEO GRP '!X32)</f>
        <v/>
      </c>
      <c r="P10" s="496" t="str">
        <f>IF('NEO GRP '!Y32=0,"",'NEO GRP '!Y32)</f>
        <v/>
      </c>
      <c r="Q10" s="80" t="str">
        <f>R10*'NEO GRP '!#REF!</f>
        <v>#ERROR!</v>
      </c>
      <c r="R10" s="497">
        <f t="shared" si="2"/>
        <v>0</v>
      </c>
      <c r="S10" s="313">
        <f>R10*'NEO GRP '!I32</f>
        <v>0</v>
      </c>
      <c r="T10" s="498">
        <f>R10*'NEO GRP '!AY32</f>
        <v>0</v>
      </c>
      <c r="U10" s="23"/>
      <c r="V10" s="23"/>
      <c r="W10" s="23"/>
      <c r="X10" s="23"/>
      <c r="Y10" s="23"/>
      <c r="Z10" s="23"/>
    </row>
    <row r="11" ht="23.25" customHeight="1">
      <c r="A11" s="527" t="str">
        <f>'NEO GRP '!D33</f>
        <v>NEO-3</v>
      </c>
      <c r="B11" s="528" t="str">
        <f>IF('NEO GRP '!E33=0,"",'NEO GRP '!E33)</f>
        <v/>
      </c>
      <c r="C11" s="496" t="str">
        <f>IF('NEO GRP '!L33=0,"",'NEO GRP '!L33)</f>
        <v/>
      </c>
      <c r="D11" s="496" t="str">
        <f>IF('NEO GRP '!M33=0,"",'NEO GRP '!M33)</f>
        <v/>
      </c>
      <c r="E11" s="496" t="str">
        <f>IF('NEO GRP '!N33=0,"",'NEO GRP '!N33)</f>
        <v/>
      </c>
      <c r="F11" s="496" t="str">
        <f>IF('NEO GRP '!O33=0,"",'NEO GRP '!O33)</f>
        <v/>
      </c>
      <c r="G11" s="496" t="str">
        <f>IF('NEO GRP '!P33=0,"",'NEO GRP '!P33)</f>
        <v/>
      </c>
      <c r="H11" s="496" t="str">
        <f>IF('NEO GRP '!Q33=0,"",'NEO GRP '!Q33)</f>
        <v/>
      </c>
      <c r="I11" s="496" t="str">
        <f>IF('NEO GRP '!R33=0,"",'NEO GRP '!R33)</f>
        <v/>
      </c>
      <c r="J11" s="496" t="str">
        <f>IF('NEO GRP '!S33=0,"",'NEO GRP '!S33)</f>
        <v/>
      </c>
      <c r="K11" s="496" t="str">
        <f>IF('NEO GRP '!T33=0,"",'NEO GRP '!T33)</f>
        <v/>
      </c>
      <c r="L11" s="496" t="str">
        <f>IF('NEO GRP '!U33=0,"",'NEO GRP '!U33)</f>
        <v/>
      </c>
      <c r="M11" s="496" t="str">
        <f>IF('NEO GRP '!V33=0,"",'NEO GRP '!V33)</f>
        <v/>
      </c>
      <c r="N11" s="496" t="str">
        <f>IF('NEO GRP '!W33=0,"",'NEO GRP '!W33)</f>
        <v/>
      </c>
      <c r="O11" s="496" t="str">
        <f>IF('NEO GRP '!X33=0,"",'NEO GRP '!X33)</f>
        <v/>
      </c>
      <c r="P11" s="496" t="str">
        <f>IF('NEO GRP '!Y33=0,"",'NEO GRP '!Y33)</f>
        <v/>
      </c>
      <c r="Q11" s="80" t="str">
        <f>R11*'NEO GRP '!#REF!</f>
        <v>#ERROR!</v>
      </c>
      <c r="R11" s="497">
        <f t="shared" si="2"/>
        <v>0</v>
      </c>
      <c r="S11" s="313">
        <f>R11*'NEO GRP '!I33</f>
        <v>0</v>
      </c>
      <c r="T11" s="498">
        <f>R11*'NEO GRP '!AY33</f>
        <v>0</v>
      </c>
      <c r="U11" s="23"/>
      <c r="V11" s="23"/>
      <c r="W11" s="23"/>
      <c r="X11" s="23"/>
      <c r="Y11" s="23"/>
      <c r="Z11" s="23"/>
    </row>
    <row r="12" ht="23.25" customHeight="1">
      <c r="A12" s="527" t="str">
        <f>'NEO GRP '!D34</f>
        <v>NEO-3-DT</v>
      </c>
      <c r="B12" s="528" t="str">
        <f>IF('NEO GRP '!E34=0,"",'NEO GRP '!E34)</f>
        <v>Dual tex.</v>
      </c>
      <c r="C12" s="496" t="str">
        <f>IF('NEO GRP '!L34=0,"",'NEO GRP '!L34)</f>
        <v/>
      </c>
      <c r="D12" s="496" t="str">
        <f>IF('NEO GRP '!M34=0,"",'NEO GRP '!M34)</f>
        <v/>
      </c>
      <c r="E12" s="496" t="str">
        <f>IF('NEO GRP '!N34=0,"",'NEO GRP '!N34)</f>
        <v/>
      </c>
      <c r="F12" s="496" t="str">
        <f>IF('NEO GRP '!O34=0,"",'NEO GRP '!O34)</f>
        <v/>
      </c>
      <c r="G12" s="496" t="str">
        <f>IF('NEO GRP '!P34=0,"",'NEO GRP '!P34)</f>
        <v/>
      </c>
      <c r="H12" s="496" t="str">
        <f>IF('NEO GRP '!Q34=0,"",'NEO GRP '!Q34)</f>
        <v/>
      </c>
      <c r="I12" s="496" t="str">
        <f>IF('NEO GRP '!R34=0,"",'NEO GRP '!R34)</f>
        <v/>
      </c>
      <c r="J12" s="496" t="str">
        <f>IF('NEO GRP '!S34=0,"",'NEO GRP '!S34)</f>
        <v/>
      </c>
      <c r="K12" s="496" t="str">
        <f>IF('NEO GRP '!T34=0,"",'NEO GRP '!T34)</f>
        <v/>
      </c>
      <c r="L12" s="496" t="str">
        <f>IF('NEO GRP '!U34=0,"",'NEO GRP '!U34)</f>
        <v/>
      </c>
      <c r="M12" s="496" t="str">
        <f>IF('NEO GRP '!V34=0,"",'NEO GRP '!V34)</f>
        <v/>
      </c>
      <c r="N12" s="496" t="str">
        <f>IF('NEO GRP '!W34=0,"",'NEO GRP '!W34)</f>
        <v/>
      </c>
      <c r="O12" s="496" t="str">
        <f>IF('NEO GRP '!X34=0,"",'NEO GRP '!X34)</f>
        <v/>
      </c>
      <c r="P12" s="496" t="str">
        <f>IF('NEO GRP '!Y34=0,"",'NEO GRP '!Y34)</f>
        <v/>
      </c>
      <c r="Q12" s="80" t="str">
        <f>R12*'NEO GRP '!#REF!</f>
        <v>#ERROR!</v>
      </c>
      <c r="R12" s="497">
        <f t="shared" si="2"/>
        <v>0</v>
      </c>
      <c r="S12" s="313">
        <f>R12*'NEO GRP '!I34</f>
        <v>0</v>
      </c>
      <c r="T12" s="498">
        <f>R12*'NEO GRP '!AY34</f>
        <v>0</v>
      </c>
      <c r="U12" s="23"/>
      <c r="V12" s="23"/>
      <c r="W12" s="23"/>
      <c r="X12" s="23"/>
      <c r="Y12" s="23"/>
      <c r="Z12" s="23"/>
    </row>
    <row r="13" ht="23.25" customHeight="1">
      <c r="A13" s="527" t="str">
        <f>'NEO GRP '!D35</f>
        <v>NEO-4</v>
      </c>
      <c r="B13" s="528" t="str">
        <f>IF('NEO GRP '!E35=0,"",'NEO GRP '!E35)</f>
        <v/>
      </c>
      <c r="C13" s="496" t="str">
        <f>IF('NEO GRP '!L35=0,"",'NEO GRP '!L35)</f>
        <v/>
      </c>
      <c r="D13" s="496" t="str">
        <f>IF('NEO GRP '!M35=0,"",'NEO GRP '!M35)</f>
        <v/>
      </c>
      <c r="E13" s="496" t="str">
        <f>IF('NEO GRP '!N35=0,"",'NEO GRP '!N35)</f>
        <v/>
      </c>
      <c r="F13" s="496" t="str">
        <f>IF('NEO GRP '!O35=0,"",'NEO GRP '!O35)</f>
        <v/>
      </c>
      <c r="G13" s="496" t="str">
        <f>IF('NEO GRP '!P35=0,"",'NEO GRP '!P35)</f>
        <v/>
      </c>
      <c r="H13" s="496" t="str">
        <f>IF('NEO GRP '!Q35=0,"",'NEO GRP '!Q35)</f>
        <v/>
      </c>
      <c r="I13" s="496" t="str">
        <f>IF('NEO GRP '!R35=0,"",'NEO GRP '!R35)</f>
        <v/>
      </c>
      <c r="J13" s="496" t="str">
        <f>IF('NEO GRP '!S35=0,"",'NEO GRP '!S35)</f>
        <v/>
      </c>
      <c r="K13" s="496" t="str">
        <f>IF('NEO GRP '!T35=0,"",'NEO GRP '!T35)</f>
        <v/>
      </c>
      <c r="L13" s="496" t="str">
        <f>IF('NEO GRP '!U35=0,"",'NEO GRP '!U35)</f>
        <v/>
      </c>
      <c r="M13" s="496" t="str">
        <f>IF('NEO GRP '!V35=0,"",'NEO GRP '!V35)</f>
        <v/>
      </c>
      <c r="N13" s="496" t="str">
        <f>IF('NEO GRP '!W35=0,"",'NEO GRP '!W35)</f>
        <v/>
      </c>
      <c r="O13" s="496" t="str">
        <f>IF('NEO GRP '!X35=0,"",'NEO GRP '!X35)</f>
        <v/>
      </c>
      <c r="P13" s="496" t="str">
        <f>IF('NEO GRP '!Y35=0,"",'NEO GRP '!Y35)</f>
        <v/>
      </c>
      <c r="Q13" s="80" t="str">
        <f>R13*'NEO GRP '!#REF!</f>
        <v>#ERROR!</v>
      </c>
      <c r="R13" s="497">
        <f t="shared" si="2"/>
        <v>0</v>
      </c>
      <c r="S13" s="313">
        <f>R13*'NEO GRP '!I35</f>
        <v>0</v>
      </c>
      <c r="T13" s="498">
        <f>R13*'NEO GRP '!AY35</f>
        <v>0</v>
      </c>
      <c r="U13" s="23"/>
      <c r="V13" s="23"/>
      <c r="W13" s="23"/>
      <c r="X13" s="23"/>
      <c r="Y13" s="23"/>
      <c r="Z13" s="23"/>
    </row>
    <row r="14" ht="23.25" customHeight="1">
      <c r="A14" s="527" t="str">
        <f>'NEO GRP '!D36</f>
        <v>NEO-4-DT</v>
      </c>
      <c r="B14" s="528" t="str">
        <f>IF('NEO GRP '!E36=0,"",'NEO GRP '!E36)</f>
        <v>Dual tex.</v>
      </c>
      <c r="C14" s="496" t="str">
        <f>IF('NEO GRP '!L36=0,"",'NEO GRP '!L36)</f>
        <v/>
      </c>
      <c r="D14" s="496" t="str">
        <f>IF('NEO GRP '!M36=0,"",'NEO GRP '!M36)</f>
        <v/>
      </c>
      <c r="E14" s="496" t="str">
        <f>IF('NEO GRP '!N36=0,"",'NEO GRP '!N36)</f>
        <v/>
      </c>
      <c r="F14" s="496" t="str">
        <f>IF('NEO GRP '!O36=0,"",'NEO GRP '!O36)</f>
        <v/>
      </c>
      <c r="G14" s="496" t="str">
        <f>IF('NEO GRP '!P36=0,"",'NEO GRP '!P36)</f>
        <v/>
      </c>
      <c r="H14" s="496" t="str">
        <f>IF('NEO GRP '!Q36=0,"",'NEO GRP '!Q36)</f>
        <v/>
      </c>
      <c r="I14" s="496" t="str">
        <f>IF('NEO GRP '!R36=0,"",'NEO GRP '!R36)</f>
        <v/>
      </c>
      <c r="J14" s="496" t="str">
        <f>IF('NEO GRP '!S36=0,"",'NEO GRP '!S36)</f>
        <v/>
      </c>
      <c r="K14" s="496" t="str">
        <f>IF('NEO GRP '!T36=0,"",'NEO GRP '!T36)</f>
        <v/>
      </c>
      <c r="L14" s="496" t="str">
        <f>IF('NEO GRP '!U36=0,"",'NEO GRP '!U36)</f>
        <v/>
      </c>
      <c r="M14" s="496" t="str">
        <f>IF('NEO GRP '!V36=0,"",'NEO GRP '!V36)</f>
        <v/>
      </c>
      <c r="N14" s="496" t="str">
        <f>IF('NEO GRP '!W36=0,"",'NEO GRP '!W36)</f>
        <v/>
      </c>
      <c r="O14" s="496" t="str">
        <f>IF('NEO GRP '!X36=0,"",'NEO GRP '!X36)</f>
        <v/>
      </c>
      <c r="P14" s="496" t="str">
        <f>IF('NEO GRP '!Y36=0,"",'NEO GRP '!Y36)</f>
        <v/>
      </c>
      <c r="Q14" s="80" t="str">
        <f>R14*'NEO GRP '!#REF!</f>
        <v>#ERROR!</v>
      </c>
      <c r="R14" s="497">
        <f t="shared" si="2"/>
        <v>0</v>
      </c>
      <c r="S14" s="313">
        <f>R14*'NEO GRP '!I36</f>
        <v>0</v>
      </c>
      <c r="T14" s="498">
        <f>R14*'NEO GRP '!AY36</f>
        <v>0</v>
      </c>
      <c r="U14" s="23"/>
      <c r="V14" s="23"/>
      <c r="W14" s="23"/>
      <c r="X14" s="23"/>
      <c r="Y14" s="23"/>
      <c r="Z14" s="23"/>
    </row>
    <row r="15" ht="23.25" customHeight="1">
      <c r="A15" s="527" t="str">
        <f>'NEO GRP '!D37</f>
        <v>NEO-5</v>
      </c>
      <c r="B15" s="528" t="str">
        <f>IF('NEO GRP '!E37=0,"",'NEO GRP '!E37)</f>
        <v/>
      </c>
      <c r="C15" s="496" t="str">
        <f>IF('NEO GRP '!L37=0,"",'NEO GRP '!L37)</f>
        <v/>
      </c>
      <c r="D15" s="496" t="str">
        <f>IF('NEO GRP '!M37=0,"",'NEO GRP '!M37)</f>
        <v/>
      </c>
      <c r="E15" s="496" t="str">
        <f>IF('NEO GRP '!N37=0,"",'NEO GRP '!N37)</f>
        <v/>
      </c>
      <c r="F15" s="496" t="str">
        <f>IF('NEO GRP '!O37=0,"",'NEO GRP '!O37)</f>
        <v/>
      </c>
      <c r="G15" s="496" t="str">
        <f>IF('NEO GRP '!P37=0,"",'NEO GRP '!P37)</f>
        <v/>
      </c>
      <c r="H15" s="496" t="str">
        <f>IF('NEO GRP '!Q37=0,"",'NEO GRP '!Q37)</f>
        <v/>
      </c>
      <c r="I15" s="496" t="str">
        <f>IF('NEO GRP '!R37=0,"",'NEO GRP '!R37)</f>
        <v/>
      </c>
      <c r="J15" s="496" t="str">
        <f>IF('NEO GRP '!S37=0,"",'NEO GRP '!S37)</f>
        <v/>
      </c>
      <c r="K15" s="496" t="str">
        <f>IF('NEO GRP '!T37=0,"",'NEO GRP '!T37)</f>
        <v/>
      </c>
      <c r="L15" s="496" t="str">
        <f>IF('NEO GRP '!U37=0,"",'NEO GRP '!U37)</f>
        <v/>
      </c>
      <c r="M15" s="496" t="str">
        <f>IF('NEO GRP '!V37=0,"",'NEO GRP '!V37)</f>
        <v/>
      </c>
      <c r="N15" s="496" t="str">
        <f>IF('NEO GRP '!W37=0,"",'NEO GRP '!W37)</f>
        <v/>
      </c>
      <c r="O15" s="496" t="str">
        <f>IF('NEO GRP '!X37=0,"",'NEO GRP '!X37)</f>
        <v/>
      </c>
      <c r="P15" s="496" t="str">
        <f>IF('NEO GRP '!Y37=0,"",'NEO GRP '!Y37)</f>
        <v/>
      </c>
      <c r="Q15" s="80" t="str">
        <f>R15*'NEO GRP '!#REF!</f>
        <v>#ERROR!</v>
      </c>
      <c r="R15" s="497">
        <f t="shared" si="2"/>
        <v>0</v>
      </c>
      <c r="S15" s="313">
        <f>R15*'NEO GRP '!I37</f>
        <v>0</v>
      </c>
      <c r="T15" s="498">
        <f>R15*'NEO GRP '!AY37</f>
        <v>0</v>
      </c>
      <c r="U15" s="23"/>
      <c r="V15" s="23"/>
      <c r="W15" s="23"/>
      <c r="X15" s="23"/>
      <c r="Y15" s="23"/>
      <c r="Z15" s="23"/>
    </row>
    <row r="16" ht="23.25" customHeight="1">
      <c r="A16" s="527" t="str">
        <f>'NEO GRP '!D38</f>
        <v>NEO-5-DT</v>
      </c>
      <c r="B16" s="528" t="str">
        <f>IF('NEO GRP '!E38=0,"",'NEO GRP '!E38)</f>
        <v>Dual tex.</v>
      </c>
      <c r="C16" s="496" t="str">
        <f>IF('NEO GRP '!L38=0,"",'NEO GRP '!L38)</f>
        <v/>
      </c>
      <c r="D16" s="496" t="str">
        <f>IF('NEO GRP '!M38=0,"",'NEO GRP '!M38)</f>
        <v/>
      </c>
      <c r="E16" s="496" t="str">
        <f>IF('NEO GRP '!N38=0,"",'NEO GRP '!N38)</f>
        <v/>
      </c>
      <c r="F16" s="496" t="str">
        <f>IF('NEO GRP '!O38=0,"",'NEO GRP '!O38)</f>
        <v/>
      </c>
      <c r="G16" s="496" t="str">
        <f>IF('NEO GRP '!P38=0,"",'NEO GRP '!P38)</f>
        <v/>
      </c>
      <c r="H16" s="496" t="str">
        <f>IF('NEO GRP '!Q38=0,"",'NEO GRP '!Q38)</f>
        <v/>
      </c>
      <c r="I16" s="496" t="str">
        <f>IF('NEO GRP '!R38=0,"",'NEO GRP '!R38)</f>
        <v/>
      </c>
      <c r="J16" s="496" t="str">
        <f>IF('NEO GRP '!S38=0,"",'NEO GRP '!S38)</f>
        <v/>
      </c>
      <c r="K16" s="496" t="str">
        <f>IF('NEO GRP '!T38=0,"",'NEO GRP '!T38)</f>
        <v/>
      </c>
      <c r="L16" s="496" t="str">
        <f>IF('NEO GRP '!U38=0,"",'NEO GRP '!U38)</f>
        <v/>
      </c>
      <c r="M16" s="496" t="str">
        <f>IF('NEO GRP '!V38=0,"",'NEO GRP '!V38)</f>
        <v/>
      </c>
      <c r="N16" s="496" t="str">
        <f>IF('NEO GRP '!W38=0,"",'NEO GRP '!W38)</f>
        <v/>
      </c>
      <c r="O16" s="496" t="str">
        <f>IF('NEO GRP '!X38=0,"",'NEO GRP '!X38)</f>
        <v/>
      </c>
      <c r="P16" s="496" t="str">
        <f>IF('NEO GRP '!Y38=0,"",'NEO GRP '!Y38)</f>
        <v/>
      </c>
      <c r="Q16" s="80" t="str">
        <f>R16*'NEO GRP '!#REF!</f>
        <v>#ERROR!</v>
      </c>
      <c r="R16" s="497">
        <f t="shared" si="2"/>
        <v>0</v>
      </c>
      <c r="S16" s="313">
        <f>R16*'NEO GRP '!I38</f>
        <v>0</v>
      </c>
      <c r="T16" s="498">
        <f>R16*'NEO GRP '!AY38</f>
        <v>0</v>
      </c>
      <c r="U16" s="23"/>
      <c r="V16" s="23"/>
      <c r="W16" s="23"/>
      <c r="X16" s="23"/>
      <c r="Y16" s="23"/>
      <c r="Z16" s="23"/>
    </row>
    <row r="17" ht="23.25" customHeight="1">
      <c r="A17" s="527" t="str">
        <f>'NEO GRP '!D39</f>
        <v>NEO-6</v>
      </c>
      <c r="B17" s="528" t="str">
        <f>IF('NEO GRP '!E39=0,"",'NEO GRP '!E39)</f>
        <v/>
      </c>
      <c r="C17" s="496" t="str">
        <f>IF('NEO GRP '!L39=0,"",'NEO GRP '!L39)</f>
        <v/>
      </c>
      <c r="D17" s="496" t="str">
        <f>IF('NEO GRP '!M39=0,"",'NEO GRP '!M39)</f>
        <v/>
      </c>
      <c r="E17" s="496" t="str">
        <f>IF('NEO GRP '!N39=0,"",'NEO GRP '!N39)</f>
        <v/>
      </c>
      <c r="F17" s="496" t="str">
        <f>IF('NEO GRP '!O39=0,"",'NEO GRP '!O39)</f>
        <v/>
      </c>
      <c r="G17" s="496" t="str">
        <f>IF('NEO GRP '!P39=0,"",'NEO GRP '!P39)</f>
        <v/>
      </c>
      <c r="H17" s="496" t="str">
        <f>IF('NEO GRP '!Q39=0,"",'NEO GRP '!Q39)</f>
        <v/>
      </c>
      <c r="I17" s="496" t="str">
        <f>IF('NEO GRP '!R39=0,"",'NEO GRP '!R39)</f>
        <v/>
      </c>
      <c r="J17" s="496" t="str">
        <f>IF('NEO GRP '!S39=0,"",'NEO GRP '!S39)</f>
        <v/>
      </c>
      <c r="K17" s="496" t="str">
        <f>IF('NEO GRP '!T39=0,"",'NEO GRP '!T39)</f>
        <v/>
      </c>
      <c r="L17" s="496" t="str">
        <f>IF('NEO GRP '!U39=0,"",'NEO GRP '!U39)</f>
        <v/>
      </c>
      <c r="M17" s="496" t="str">
        <f>IF('NEO GRP '!V39=0,"",'NEO GRP '!V39)</f>
        <v/>
      </c>
      <c r="N17" s="496" t="str">
        <f>IF('NEO GRP '!W39=0,"",'NEO GRP '!W39)</f>
        <v/>
      </c>
      <c r="O17" s="496" t="str">
        <f>IF('NEO GRP '!X39=0,"",'NEO GRP '!X39)</f>
        <v/>
      </c>
      <c r="P17" s="496" t="str">
        <f>IF('NEO GRP '!Y39=0,"",'NEO GRP '!Y39)</f>
        <v/>
      </c>
      <c r="Q17" s="80" t="str">
        <f>R17*'NEO GRP '!#REF!</f>
        <v>#ERROR!</v>
      </c>
      <c r="R17" s="497">
        <f t="shared" si="2"/>
        <v>0</v>
      </c>
      <c r="S17" s="313">
        <f>R17*'NEO GRP '!I39</f>
        <v>0</v>
      </c>
      <c r="T17" s="498">
        <f>R17*'NEO GRP '!AY39</f>
        <v>0</v>
      </c>
      <c r="U17" s="23"/>
      <c r="V17" s="23"/>
      <c r="W17" s="23"/>
      <c r="X17" s="23"/>
      <c r="Y17" s="23"/>
      <c r="Z17" s="23"/>
    </row>
    <row r="18" ht="23.25" customHeight="1">
      <c r="A18" s="527" t="str">
        <f>'NEO GRP '!D40</f>
        <v>NEO-6-DT</v>
      </c>
      <c r="B18" s="528" t="str">
        <f>IF('NEO GRP '!E40=0,"",'NEO GRP '!E40)</f>
        <v>Dual tex.</v>
      </c>
      <c r="C18" s="496" t="str">
        <f>IF('NEO GRP '!L40=0,"",'NEO GRP '!L40)</f>
        <v/>
      </c>
      <c r="D18" s="496" t="str">
        <f>IF('NEO GRP '!M40=0,"",'NEO GRP '!M40)</f>
        <v/>
      </c>
      <c r="E18" s="496" t="str">
        <f>IF('NEO GRP '!N40=0,"",'NEO GRP '!N40)</f>
        <v/>
      </c>
      <c r="F18" s="496" t="str">
        <f>IF('NEO GRP '!O40=0,"",'NEO GRP '!O40)</f>
        <v/>
      </c>
      <c r="G18" s="496" t="str">
        <f>IF('NEO GRP '!P40=0,"",'NEO GRP '!P40)</f>
        <v/>
      </c>
      <c r="H18" s="496" t="str">
        <f>IF('NEO GRP '!Q40=0,"",'NEO GRP '!Q40)</f>
        <v/>
      </c>
      <c r="I18" s="496" t="str">
        <f>IF('NEO GRP '!R40=0,"",'NEO GRP '!R40)</f>
        <v/>
      </c>
      <c r="J18" s="496" t="str">
        <f>IF('NEO GRP '!S40=0,"",'NEO GRP '!S40)</f>
        <v/>
      </c>
      <c r="K18" s="496" t="str">
        <f>IF('NEO GRP '!T40=0,"",'NEO GRP '!T40)</f>
        <v/>
      </c>
      <c r="L18" s="496" t="str">
        <f>IF('NEO GRP '!U40=0,"",'NEO GRP '!U40)</f>
        <v/>
      </c>
      <c r="M18" s="496" t="str">
        <f>IF('NEO GRP '!V40=0,"",'NEO GRP '!V40)</f>
        <v/>
      </c>
      <c r="N18" s="496" t="str">
        <f>IF('NEO GRP '!W40=0,"",'NEO GRP '!W40)</f>
        <v/>
      </c>
      <c r="O18" s="496" t="str">
        <f>IF('NEO GRP '!X40=0,"",'NEO GRP '!X40)</f>
        <v/>
      </c>
      <c r="P18" s="496" t="str">
        <f>IF('NEO GRP '!Y40=0,"",'NEO GRP '!Y40)</f>
        <v/>
      </c>
      <c r="Q18" s="80" t="str">
        <f>R18*'NEO GRP '!#REF!</f>
        <v>#ERROR!</v>
      </c>
      <c r="R18" s="497">
        <f t="shared" si="2"/>
        <v>0</v>
      </c>
      <c r="S18" s="313">
        <f>R18*'NEO GRP '!I40</f>
        <v>0</v>
      </c>
      <c r="T18" s="498">
        <f>R18*'NEO GRP '!AY40</f>
        <v>0</v>
      </c>
      <c r="U18" s="23"/>
      <c r="V18" s="23"/>
      <c r="W18" s="23"/>
      <c r="X18" s="23"/>
      <c r="Y18" s="23"/>
      <c r="Z18" s="23"/>
    </row>
    <row r="19" ht="23.25" customHeight="1">
      <c r="A19" s="527" t="str">
        <f>'NEO GRP '!D41</f>
        <v>NEO-11</v>
      </c>
      <c r="B19" s="528" t="str">
        <f>IF('NEO GRP '!E41=0,"",'NEO GRP '!E41)</f>
        <v/>
      </c>
      <c r="C19" s="496" t="str">
        <f>IF('NEO GRP '!L41=0,"",'NEO GRP '!L41)</f>
        <v/>
      </c>
      <c r="D19" s="496" t="str">
        <f>IF('NEO GRP '!M41=0,"",'NEO GRP '!M41)</f>
        <v/>
      </c>
      <c r="E19" s="496" t="str">
        <f>IF('NEO GRP '!N41=0,"",'NEO GRP '!N41)</f>
        <v/>
      </c>
      <c r="F19" s="496" t="str">
        <f>IF('NEO GRP '!O41=0,"",'NEO GRP '!O41)</f>
        <v/>
      </c>
      <c r="G19" s="496" t="str">
        <f>IF('NEO GRP '!P41=0,"",'NEO GRP '!P41)</f>
        <v/>
      </c>
      <c r="H19" s="496" t="str">
        <f>IF('NEO GRP '!Q41=0,"",'NEO GRP '!Q41)</f>
        <v/>
      </c>
      <c r="I19" s="496" t="str">
        <f>IF('NEO GRP '!R41=0,"",'NEO GRP '!R41)</f>
        <v/>
      </c>
      <c r="J19" s="496" t="str">
        <f>IF('NEO GRP '!S41=0,"",'NEO GRP '!S41)</f>
        <v/>
      </c>
      <c r="K19" s="496" t="str">
        <f>IF('NEO GRP '!T41=0,"",'NEO GRP '!T41)</f>
        <v/>
      </c>
      <c r="L19" s="496" t="str">
        <f>IF('NEO GRP '!U41=0,"",'NEO GRP '!U41)</f>
        <v/>
      </c>
      <c r="M19" s="496" t="str">
        <f>IF('NEO GRP '!V41=0,"",'NEO GRP '!V41)</f>
        <v/>
      </c>
      <c r="N19" s="496" t="str">
        <f>IF('NEO GRP '!W41=0,"",'NEO GRP '!W41)</f>
        <v/>
      </c>
      <c r="O19" s="496" t="str">
        <f>IF('NEO GRP '!X41=0,"",'NEO GRP '!X41)</f>
        <v/>
      </c>
      <c r="P19" s="496" t="str">
        <f>IF('NEO GRP '!Y41=0,"",'NEO GRP '!Y41)</f>
        <v/>
      </c>
      <c r="Q19" s="80" t="str">
        <f>R19*'NEO GRP '!#REF!</f>
        <v>#ERROR!</v>
      </c>
      <c r="R19" s="497">
        <f t="shared" si="2"/>
        <v>0</v>
      </c>
      <c r="S19" s="313">
        <f>R19*'NEO GRP '!I41</f>
        <v>0</v>
      </c>
      <c r="T19" s="498">
        <f>R19*'NEO GRP '!AY41</f>
        <v>0</v>
      </c>
      <c r="U19" s="23"/>
      <c r="V19" s="23"/>
      <c r="W19" s="23"/>
      <c r="X19" s="23"/>
      <c r="Y19" s="23"/>
      <c r="Z19" s="23"/>
    </row>
    <row r="20" ht="23.25" customHeight="1">
      <c r="A20" s="527" t="str">
        <f>'NEO GRP '!D42</f>
        <v>NEO-11-DT</v>
      </c>
      <c r="B20" s="528" t="str">
        <f>IF('NEO GRP '!E42=0,"",'NEO GRP '!E42)</f>
        <v>Dual tex.</v>
      </c>
      <c r="C20" s="496" t="str">
        <f>IF('NEO GRP '!L42=0,"",'NEO GRP '!L42)</f>
        <v/>
      </c>
      <c r="D20" s="496" t="str">
        <f>IF('NEO GRP '!M42=0,"",'NEO GRP '!M42)</f>
        <v/>
      </c>
      <c r="E20" s="496" t="str">
        <f>IF('NEO GRP '!N42=0,"",'NEO GRP '!N42)</f>
        <v/>
      </c>
      <c r="F20" s="496" t="str">
        <f>IF('NEO GRP '!O42=0,"",'NEO GRP '!O42)</f>
        <v/>
      </c>
      <c r="G20" s="496" t="str">
        <f>IF('NEO GRP '!P42=0,"",'NEO GRP '!P42)</f>
        <v/>
      </c>
      <c r="H20" s="496" t="str">
        <f>IF('NEO GRP '!Q42=0,"",'NEO GRP '!Q42)</f>
        <v/>
      </c>
      <c r="I20" s="496" t="str">
        <f>IF('NEO GRP '!R42=0,"",'NEO GRP '!R42)</f>
        <v/>
      </c>
      <c r="J20" s="496" t="str">
        <f>IF('NEO GRP '!S42=0,"",'NEO GRP '!S42)</f>
        <v/>
      </c>
      <c r="K20" s="496" t="str">
        <f>IF('NEO GRP '!T42=0,"",'NEO GRP '!T42)</f>
        <v/>
      </c>
      <c r="L20" s="496" t="str">
        <f>IF('NEO GRP '!U42=0,"",'NEO GRP '!U42)</f>
        <v/>
      </c>
      <c r="M20" s="496" t="str">
        <f>IF('NEO GRP '!V42=0,"",'NEO GRP '!V42)</f>
        <v/>
      </c>
      <c r="N20" s="496" t="str">
        <f>IF('NEO GRP '!W42=0,"",'NEO GRP '!W42)</f>
        <v/>
      </c>
      <c r="O20" s="496" t="str">
        <f>IF('NEO GRP '!X42=0,"",'NEO GRP '!X42)</f>
        <v/>
      </c>
      <c r="P20" s="496" t="str">
        <f>IF('NEO GRP '!Y42=0,"",'NEO GRP '!Y42)</f>
        <v/>
      </c>
      <c r="Q20" s="80"/>
      <c r="R20" s="497">
        <f t="shared" si="2"/>
        <v>0</v>
      </c>
      <c r="S20" s="313">
        <f>R20*'NEO GRP '!I42</f>
        <v>0</v>
      </c>
      <c r="T20" s="498">
        <f>R20*'NEO GRP '!AY42</f>
        <v>0</v>
      </c>
      <c r="U20" s="23"/>
      <c r="V20" s="23"/>
      <c r="W20" s="23"/>
      <c r="X20" s="23"/>
      <c r="Y20" s="23"/>
      <c r="Z20" s="23"/>
    </row>
    <row r="21" ht="23.25" customHeight="1">
      <c r="A21" s="527" t="str">
        <f>'NEO GRP '!D43</f>
        <v>NEO-12</v>
      </c>
      <c r="B21" s="528" t="str">
        <f>IF('NEO GRP '!E43=0,"",'NEO GRP '!E43)</f>
        <v/>
      </c>
      <c r="C21" s="496" t="str">
        <f>IF('NEO GRP '!L43=0,"",'NEO GRP '!L43)</f>
        <v/>
      </c>
      <c r="D21" s="496" t="str">
        <f>IF('NEO GRP '!M43=0,"",'NEO GRP '!M43)</f>
        <v/>
      </c>
      <c r="E21" s="496" t="str">
        <f>IF('NEO GRP '!N43=0,"",'NEO GRP '!N43)</f>
        <v/>
      </c>
      <c r="F21" s="496" t="str">
        <f>IF('NEO GRP '!O43=0,"",'NEO GRP '!O43)</f>
        <v/>
      </c>
      <c r="G21" s="496" t="str">
        <f>IF('NEO GRP '!P43=0,"",'NEO GRP '!P43)</f>
        <v/>
      </c>
      <c r="H21" s="496" t="str">
        <f>IF('NEO GRP '!Q43=0,"",'NEO GRP '!Q43)</f>
        <v/>
      </c>
      <c r="I21" s="496" t="str">
        <f>IF('NEO GRP '!R43=0,"",'NEO GRP '!R43)</f>
        <v/>
      </c>
      <c r="J21" s="496" t="str">
        <f>IF('NEO GRP '!S43=0,"",'NEO GRP '!S43)</f>
        <v/>
      </c>
      <c r="K21" s="496" t="str">
        <f>IF('NEO GRP '!T43=0,"",'NEO GRP '!T43)</f>
        <v/>
      </c>
      <c r="L21" s="496" t="str">
        <f>IF('NEO GRP '!U43=0,"",'NEO GRP '!U43)</f>
        <v/>
      </c>
      <c r="M21" s="496" t="str">
        <f>IF('NEO GRP '!V43=0,"",'NEO GRP '!V43)</f>
        <v/>
      </c>
      <c r="N21" s="496" t="str">
        <f>IF('NEO GRP '!W43=0,"",'NEO GRP '!W43)</f>
        <v/>
      </c>
      <c r="O21" s="496" t="str">
        <f>IF('NEO GRP '!X43=0,"",'NEO GRP '!X43)</f>
        <v/>
      </c>
      <c r="P21" s="496" t="str">
        <f>IF('NEO GRP '!Y43=0,"",'NEO GRP '!Y43)</f>
        <v/>
      </c>
      <c r="Q21" s="80" t="str">
        <f>R21*'NEO GRP '!#REF!</f>
        <v>#ERROR!</v>
      </c>
      <c r="R21" s="497">
        <f t="shared" si="2"/>
        <v>0</v>
      </c>
      <c r="S21" s="313">
        <f>R21*'NEO GRP '!I43</f>
        <v>0</v>
      </c>
      <c r="T21" s="498">
        <f>R21*'NEO GRP '!AY43</f>
        <v>0</v>
      </c>
      <c r="U21" s="23"/>
      <c r="V21" s="23"/>
      <c r="W21" s="23"/>
      <c r="X21" s="23"/>
      <c r="Y21" s="23"/>
      <c r="Z21" s="23"/>
    </row>
    <row r="22" ht="23.25" customHeight="1">
      <c r="A22" s="527" t="str">
        <f>'NEO GRP '!D44</f>
        <v>NEO-12-DT</v>
      </c>
      <c r="B22" s="528" t="str">
        <f>IF('NEO GRP '!E44=0,"",'NEO GRP '!E44)</f>
        <v>Dual tex.</v>
      </c>
      <c r="C22" s="496" t="str">
        <f>IF('NEO GRP '!L44=0,"",'NEO GRP '!L44)</f>
        <v/>
      </c>
      <c r="D22" s="496" t="str">
        <f>IF('NEO GRP '!M44=0,"",'NEO GRP '!M44)</f>
        <v/>
      </c>
      <c r="E22" s="496" t="str">
        <f>IF('NEO GRP '!N44=0,"",'NEO GRP '!N44)</f>
        <v/>
      </c>
      <c r="F22" s="496" t="str">
        <f>IF('NEO GRP '!O44=0,"",'NEO GRP '!O44)</f>
        <v/>
      </c>
      <c r="G22" s="496" t="str">
        <f>IF('NEO GRP '!P44=0,"",'NEO GRP '!P44)</f>
        <v/>
      </c>
      <c r="H22" s="496" t="str">
        <f>IF('NEO GRP '!Q44=0,"",'NEO GRP '!Q44)</f>
        <v/>
      </c>
      <c r="I22" s="496" t="str">
        <f>IF('NEO GRP '!R44=0,"",'NEO GRP '!R44)</f>
        <v/>
      </c>
      <c r="J22" s="496" t="str">
        <f>IF('NEO GRP '!S44=0,"",'NEO GRP '!S44)</f>
        <v/>
      </c>
      <c r="K22" s="496" t="str">
        <f>IF('NEO GRP '!T44=0,"",'NEO GRP '!T44)</f>
        <v/>
      </c>
      <c r="L22" s="496" t="str">
        <f>IF('NEO GRP '!U44=0,"",'NEO GRP '!U44)</f>
        <v/>
      </c>
      <c r="M22" s="496" t="str">
        <f>IF('NEO GRP '!V44=0,"",'NEO GRP '!V44)</f>
        <v/>
      </c>
      <c r="N22" s="496" t="str">
        <f>IF('NEO GRP '!W44=0,"",'NEO GRP '!W44)</f>
        <v/>
      </c>
      <c r="O22" s="496" t="str">
        <f>IF('NEO GRP '!X44=0,"",'NEO GRP '!X44)</f>
        <v/>
      </c>
      <c r="P22" s="496" t="str">
        <f>IF('NEO GRP '!Y44=0,"",'NEO GRP '!Y44)</f>
        <v/>
      </c>
      <c r="Q22" s="80" t="str">
        <f>R22*'NEO GRP '!#REF!</f>
        <v>#ERROR!</v>
      </c>
      <c r="R22" s="497">
        <f t="shared" si="2"/>
        <v>0</v>
      </c>
      <c r="S22" s="313">
        <f>R22*'NEO GRP '!I44</f>
        <v>0</v>
      </c>
      <c r="T22" s="498">
        <f>R22*'NEO GRP '!AY44</f>
        <v>0</v>
      </c>
      <c r="U22" s="23"/>
      <c r="V22" s="23"/>
      <c r="W22" s="23"/>
      <c r="X22" s="23"/>
      <c r="Y22" s="23"/>
      <c r="Z22" s="23"/>
    </row>
    <row r="23" ht="23.25" customHeight="1">
      <c r="A23" s="527" t="str">
        <f>'NEO GRP '!D45</f>
        <v>NEO-13</v>
      </c>
      <c r="B23" s="528" t="str">
        <f>IF('NEO GRP '!E45=0,"",'NEO GRP '!E45)</f>
        <v/>
      </c>
      <c r="C23" s="496" t="str">
        <f>IF('NEO GRP '!L45=0,"",'NEO GRP '!L45)</f>
        <v/>
      </c>
      <c r="D23" s="496" t="str">
        <f>IF('NEO GRP '!M45=0,"",'NEO GRP '!M45)</f>
        <v/>
      </c>
      <c r="E23" s="496" t="str">
        <f>IF('NEO GRP '!N45=0,"",'NEO GRP '!N45)</f>
        <v/>
      </c>
      <c r="F23" s="496" t="str">
        <f>IF('NEO GRP '!O45=0,"",'NEO GRP '!O45)</f>
        <v/>
      </c>
      <c r="G23" s="496" t="str">
        <f>IF('NEO GRP '!P45=0,"",'NEO GRP '!P45)</f>
        <v/>
      </c>
      <c r="H23" s="496" t="str">
        <f>IF('NEO GRP '!Q45=0,"",'NEO GRP '!Q45)</f>
        <v/>
      </c>
      <c r="I23" s="496" t="str">
        <f>IF('NEO GRP '!R45=0,"",'NEO GRP '!R45)</f>
        <v/>
      </c>
      <c r="J23" s="496" t="str">
        <f>IF('NEO GRP '!S45=0,"",'NEO GRP '!S45)</f>
        <v/>
      </c>
      <c r="K23" s="496" t="str">
        <f>IF('NEO GRP '!T45=0,"",'NEO GRP '!T45)</f>
        <v/>
      </c>
      <c r="L23" s="496" t="str">
        <f>IF('NEO GRP '!U45=0,"",'NEO GRP '!U45)</f>
        <v/>
      </c>
      <c r="M23" s="496" t="str">
        <f>IF('NEO GRP '!V45=0,"",'NEO GRP '!V45)</f>
        <v/>
      </c>
      <c r="N23" s="496" t="str">
        <f>IF('NEO GRP '!W45=0,"",'NEO GRP '!W45)</f>
        <v/>
      </c>
      <c r="O23" s="496" t="str">
        <f>IF('NEO GRP '!X45=0,"",'NEO GRP '!X45)</f>
        <v/>
      </c>
      <c r="P23" s="496" t="str">
        <f>IF('NEO GRP '!Y45=0,"",'NEO GRP '!Y45)</f>
        <v/>
      </c>
      <c r="Q23" s="80" t="str">
        <f>R23*'NEO GRP '!#REF!</f>
        <v>#ERROR!</v>
      </c>
      <c r="R23" s="497">
        <f t="shared" si="2"/>
        <v>0</v>
      </c>
      <c r="S23" s="313">
        <f>R23*'NEO GRP '!I45</f>
        <v>0</v>
      </c>
      <c r="T23" s="498">
        <f>R23*'NEO GRP '!AY45</f>
        <v>0</v>
      </c>
      <c r="U23" s="23"/>
      <c r="V23" s="23"/>
      <c r="W23" s="23"/>
      <c r="X23" s="23"/>
      <c r="Y23" s="23"/>
      <c r="Z23" s="23"/>
    </row>
    <row r="24" ht="23.25" customHeight="1">
      <c r="A24" s="527" t="str">
        <f>'NEO GRP '!D46</f>
        <v>NEO-13-DT</v>
      </c>
      <c r="B24" s="528" t="str">
        <f>IF('NEO GRP '!E46=0,"",'NEO GRP '!E46)</f>
        <v>Dual tex.</v>
      </c>
      <c r="C24" s="496" t="str">
        <f>IF('NEO GRP '!L46=0,"",'NEO GRP '!L46)</f>
        <v/>
      </c>
      <c r="D24" s="496" t="str">
        <f>IF('NEO GRP '!M46=0,"",'NEO GRP '!M46)</f>
        <v/>
      </c>
      <c r="E24" s="496" t="str">
        <f>IF('NEO GRP '!N46=0,"",'NEO GRP '!N46)</f>
        <v/>
      </c>
      <c r="F24" s="496" t="str">
        <f>IF('NEO GRP '!O46=0,"",'NEO GRP '!O46)</f>
        <v/>
      </c>
      <c r="G24" s="496" t="str">
        <f>IF('NEO GRP '!P46=0,"",'NEO GRP '!P46)</f>
        <v/>
      </c>
      <c r="H24" s="496" t="str">
        <f>IF('NEO GRP '!Q46=0,"",'NEO GRP '!Q46)</f>
        <v/>
      </c>
      <c r="I24" s="496" t="str">
        <f>IF('NEO GRP '!R46=0,"",'NEO GRP '!R46)</f>
        <v/>
      </c>
      <c r="J24" s="496" t="str">
        <f>IF('NEO GRP '!S46=0,"",'NEO GRP '!S46)</f>
        <v/>
      </c>
      <c r="K24" s="496" t="str">
        <f>IF('NEO GRP '!T46=0,"",'NEO GRP '!T46)</f>
        <v/>
      </c>
      <c r="L24" s="496" t="str">
        <f>IF('NEO GRP '!U46=0,"",'NEO GRP '!U46)</f>
        <v/>
      </c>
      <c r="M24" s="496" t="str">
        <f>IF('NEO GRP '!V46=0,"",'NEO GRP '!V46)</f>
        <v/>
      </c>
      <c r="N24" s="496" t="str">
        <f>IF('NEO GRP '!W46=0,"",'NEO GRP '!W46)</f>
        <v/>
      </c>
      <c r="O24" s="496" t="str">
        <f>IF('NEO GRP '!X46=0,"",'NEO GRP '!X46)</f>
        <v/>
      </c>
      <c r="P24" s="496" t="str">
        <f>IF('NEO GRP '!Y46=0,"",'NEO GRP '!Y46)</f>
        <v/>
      </c>
      <c r="Q24" s="80" t="str">
        <f>R24*'NEO GRP '!#REF!</f>
        <v>#ERROR!</v>
      </c>
      <c r="R24" s="497">
        <f t="shared" si="2"/>
        <v>0</v>
      </c>
      <c r="S24" s="313">
        <f>R24*'NEO GRP '!I46</f>
        <v>0</v>
      </c>
      <c r="T24" s="498">
        <f>R24*'NEO GRP '!AY46</f>
        <v>0</v>
      </c>
      <c r="U24" s="23"/>
      <c r="V24" s="23"/>
      <c r="W24" s="23"/>
      <c r="X24" s="23"/>
      <c r="Y24" s="23"/>
      <c r="Z24" s="23"/>
    </row>
    <row r="25" ht="23.25" customHeight="1">
      <c r="A25" s="527" t="str">
        <f>'NEO GRP '!D47</f>
        <v>NEO-14</v>
      </c>
      <c r="B25" s="528" t="str">
        <f>IF('NEO GRP '!E47=0,"",'NEO GRP '!E47)</f>
        <v/>
      </c>
      <c r="C25" s="496" t="str">
        <f>IF('NEO GRP '!L47=0,"",'NEO GRP '!L47)</f>
        <v/>
      </c>
      <c r="D25" s="496" t="str">
        <f>IF('NEO GRP '!M47=0,"",'NEO GRP '!M47)</f>
        <v/>
      </c>
      <c r="E25" s="496" t="str">
        <f>IF('NEO GRP '!N47=0,"",'NEO GRP '!N47)</f>
        <v/>
      </c>
      <c r="F25" s="496" t="str">
        <f>IF('NEO GRP '!O47=0,"",'NEO GRP '!O47)</f>
        <v/>
      </c>
      <c r="G25" s="496" t="str">
        <f>IF('NEO GRP '!P47=0,"",'NEO GRP '!P47)</f>
        <v/>
      </c>
      <c r="H25" s="496" t="str">
        <f>IF('NEO GRP '!Q47=0,"",'NEO GRP '!Q47)</f>
        <v/>
      </c>
      <c r="I25" s="496" t="str">
        <f>IF('NEO GRP '!R47=0,"",'NEO GRP '!R47)</f>
        <v/>
      </c>
      <c r="J25" s="496" t="str">
        <f>IF('NEO GRP '!S47=0,"",'NEO GRP '!S47)</f>
        <v/>
      </c>
      <c r="K25" s="496" t="str">
        <f>IF('NEO GRP '!T47=0,"",'NEO GRP '!T47)</f>
        <v/>
      </c>
      <c r="L25" s="496" t="str">
        <f>IF('NEO GRP '!U47=0,"",'NEO GRP '!U47)</f>
        <v/>
      </c>
      <c r="M25" s="496" t="str">
        <f>IF('NEO GRP '!V47=0,"",'NEO GRP '!V47)</f>
        <v/>
      </c>
      <c r="N25" s="496" t="str">
        <f>IF('NEO GRP '!W47=0,"",'NEO GRP '!W47)</f>
        <v/>
      </c>
      <c r="O25" s="496" t="str">
        <f>IF('NEO GRP '!X47=0,"",'NEO GRP '!X47)</f>
        <v/>
      </c>
      <c r="P25" s="496" t="str">
        <f>IF('NEO GRP '!Y47=0,"",'NEO GRP '!Y47)</f>
        <v/>
      </c>
      <c r="Q25" s="80" t="str">
        <f>R25*'NEO GRP '!#REF!</f>
        <v>#ERROR!</v>
      </c>
      <c r="R25" s="497">
        <f t="shared" si="2"/>
        <v>0</v>
      </c>
      <c r="S25" s="313">
        <f>R25*'NEO GRP '!I47</f>
        <v>0</v>
      </c>
      <c r="T25" s="498">
        <f>R25*'NEO GRP '!AY47</f>
        <v>0</v>
      </c>
      <c r="U25" s="23"/>
      <c r="V25" s="23"/>
      <c r="W25" s="23"/>
      <c r="X25" s="23"/>
      <c r="Y25" s="23"/>
      <c r="Z25" s="23"/>
    </row>
    <row r="26" ht="23.25" customHeight="1">
      <c r="A26" s="527" t="str">
        <f>'NEO GRP '!D48</f>
        <v>NEO-14-DT</v>
      </c>
      <c r="B26" s="528" t="str">
        <f>IF('NEO GRP '!E48=0,"",'NEO GRP '!E48)</f>
        <v>Dual tex.</v>
      </c>
      <c r="C26" s="496" t="str">
        <f>IF('NEO GRP '!L48=0,"",'NEO GRP '!L48)</f>
        <v/>
      </c>
      <c r="D26" s="496" t="str">
        <f>IF('NEO GRP '!M48=0,"",'NEO GRP '!M48)</f>
        <v/>
      </c>
      <c r="E26" s="496" t="str">
        <f>IF('NEO GRP '!N48=0,"",'NEO GRP '!N48)</f>
        <v/>
      </c>
      <c r="F26" s="496" t="str">
        <f>IF('NEO GRP '!O48=0,"",'NEO GRP '!O48)</f>
        <v/>
      </c>
      <c r="G26" s="496" t="str">
        <f>IF('NEO GRP '!P48=0,"",'NEO GRP '!P48)</f>
        <v/>
      </c>
      <c r="H26" s="496" t="str">
        <f>IF('NEO GRP '!Q48=0,"",'NEO GRP '!Q48)</f>
        <v/>
      </c>
      <c r="I26" s="496" t="str">
        <f>IF('NEO GRP '!R48=0,"",'NEO GRP '!R48)</f>
        <v/>
      </c>
      <c r="J26" s="496" t="str">
        <f>IF('NEO GRP '!S48=0,"",'NEO GRP '!S48)</f>
        <v/>
      </c>
      <c r="K26" s="496" t="str">
        <f>IF('NEO GRP '!T48=0,"",'NEO GRP '!T48)</f>
        <v/>
      </c>
      <c r="L26" s="496" t="str">
        <f>IF('NEO GRP '!U48=0,"",'NEO GRP '!U48)</f>
        <v/>
      </c>
      <c r="M26" s="496" t="str">
        <f>IF('NEO GRP '!V48=0,"",'NEO GRP '!V48)</f>
        <v/>
      </c>
      <c r="N26" s="496" t="str">
        <f>IF('NEO GRP '!W48=0,"",'NEO GRP '!W48)</f>
        <v/>
      </c>
      <c r="O26" s="496" t="str">
        <f>IF('NEO GRP '!X48=0,"",'NEO GRP '!X48)</f>
        <v/>
      </c>
      <c r="P26" s="496" t="str">
        <f>IF('NEO GRP '!Y48=0,"",'NEO GRP '!Y48)</f>
        <v/>
      </c>
      <c r="Q26" s="80" t="str">
        <f>R26*'NEO GRP '!#REF!</f>
        <v>#ERROR!</v>
      </c>
      <c r="R26" s="497">
        <f t="shared" si="2"/>
        <v>0</v>
      </c>
      <c r="S26" s="313">
        <f>R26*'NEO GRP '!I48</f>
        <v>0</v>
      </c>
      <c r="T26" s="498">
        <f>R26*'NEO GRP '!AY48</f>
        <v>0</v>
      </c>
      <c r="U26" s="23"/>
      <c r="V26" s="23"/>
      <c r="W26" s="23"/>
      <c r="X26" s="23"/>
      <c r="Y26" s="23"/>
      <c r="Z26" s="23"/>
    </row>
    <row r="27" ht="23.25" customHeight="1">
      <c r="A27" s="527" t="str">
        <f>'NEO GRP '!D49</f>
        <v>NEO-15</v>
      </c>
      <c r="B27" s="528" t="str">
        <f>IF('NEO GRP '!E49=0,"",'NEO GRP '!E49)</f>
        <v/>
      </c>
      <c r="C27" s="496" t="str">
        <f>IF('NEO GRP '!L49=0,"",'NEO GRP '!L49)</f>
        <v/>
      </c>
      <c r="D27" s="496" t="str">
        <f>IF('NEO GRP '!M49=0,"",'NEO GRP '!M49)</f>
        <v/>
      </c>
      <c r="E27" s="496" t="str">
        <f>IF('NEO GRP '!N49=0,"",'NEO GRP '!N49)</f>
        <v/>
      </c>
      <c r="F27" s="496" t="str">
        <f>IF('NEO GRP '!O49=0,"",'NEO GRP '!O49)</f>
        <v/>
      </c>
      <c r="G27" s="496" t="str">
        <f>IF('NEO GRP '!P49=0,"",'NEO GRP '!P49)</f>
        <v/>
      </c>
      <c r="H27" s="496" t="str">
        <f>IF('NEO GRP '!Q49=0,"",'NEO GRP '!Q49)</f>
        <v/>
      </c>
      <c r="I27" s="496" t="str">
        <f>IF('NEO GRP '!R49=0,"",'NEO GRP '!R49)</f>
        <v/>
      </c>
      <c r="J27" s="496" t="str">
        <f>IF('NEO GRP '!S49=0,"",'NEO GRP '!S49)</f>
        <v/>
      </c>
      <c r="K27" s="496" t="str">
        <f>IF('NEO GRP '!T49=0,"",'NEO GRP '!T49)</f>
        <v/>
      </c>
      <c r="L27" s="496" t="str">
        <f>IF('NEO GRP '!U49=0,"",'NEO GRP '!U49)</f>
        <v/>
      </c>
      <c r="M27" s="496" t="str">
        <f>IF('NEO GRP '!V49=0,"",'NEO GRP '!V49)</f>
        <v/>
      </c>
      <c r="N27" s="496" t="str">
        <f>IF('NEO GRP '!W49=0,"",'NEO GRP '!W49)</f>
        <v/>
      </c>
      <c r="O27" s="496" t="str">
        <f>IF('NEO GRP '!X49=0,"",'NEO GRP '!X49)</f>
        <v/>
      </c>
      <c r="P27" s="496" t="str">
        <f>IF('NEO GRP '!Y49=0,"",'NEO GRP '!Y49)</f>
        <v/>
      </c>
      <c r="Q27" s="80" t="str">
        <f>R27*'NEO GRP '!#REF!</f>
        <v>#ERROR!</v>
      </c>
      <c r="R27" s="497">
        <f t="shared" si="2"/>
        <v>0</v>
      </c>
      <c r="S27" s="313">
        <f>R27*'NEO GRP '!I49</f>
        <v>0</v>
      </c>
      <c r="T27" s="498">
        <f>R27*'NEO GRP '!AY49</f>
        <v>0</v>
      </c>
      <c r="U27" s="23"/>
      <c r="V27" s="23"/>
      <c r="W27" s="23"/>
      <c r="X27" s="23"/>
      <c r="Y27" s="23"/>
      <c r="Z27" s="23"/>
    </row>
    <row r="28" ht="23.25" customHeight="1">
      <c r="A28" s="527" t="str">
        <f>'NEO GRP '!D50</f>
        <v>NEO-15-DT</v>
      </c>
      <c r="B28" s="528" t="str">
        <f>IF('NEO GRP '!E50=0,"",'NEO GRP '!E50)</f>
        <v>Dual tex.</v>
      </c>
      <c r="C28" s="496" t="str">
        <f>IF('NEO GRP '!L50=0,"",'NEO GRP '!L50)</f>
        <v/>
      </c>
      <c r="D28" s="496" t="str">
        <f>IF('NEO GRP '!M50=0,"",'NEO GRP '!M50)</f>
        <v/>
      </c>
      <c r="E28" s="496" t="str">
        <f>IF('NEO GRP '!N50=0,"",'NEO GRP '!N50)</f>
        <v/>
      </c>
      <c r="F28" s="496" t="str">
        <f>IF('NEO GRP '!O50=0,"",'NEO GRP '!O50)</f>
        <v/>
      </c>
      <c r="G28" s="496" t="str">
        <f>IF('NEO GRP '!P50=0,"",'NEO GRP '!P50)</f>
        <v/>
      </c>
      <c r="H28" s="496" t="str">
        <f>IF('NEO GRP '!Q50=0,"",'NEO GRP '!Q50)</f>
        <v/>
      </c>
      <c r="I28" s="496" t="str">
        <f>IF('NEO GRP '!R50=0,"",'NEO GRP '!R50)</f>
        <v/>
      </c>
      <c r="J28" s="496" t="str">
        <f>IF('NEO GRP '!S50=0,"",'NEO GRP '!S50)</f>
        <v/>
      </c>
      <c r="K28" s="496" t="str">
        <f>IF('NEO GRP '!T50=0,"",'NEO GRP '!T50)</f>
        <v/>
      </c>
      <c r="L28" s="496" t="str">
        <f>IF('NEO GRP '!U50=0,"",'NEO GRP '!U50)</f>
        <v/>
      </c>
      <c r="M28" s="496" t="str">
        <f>IF('NEO GRP '!V50=0,"",'NEO GRP '!V50)</f>
        <v/>
      </c>
      <c r="N28" s="496" t="str">
        <f>IF('NEO GRP '!W50=0,"",'NEO GRP '!W50)</f>
        <v/>
      </c>
      <c r="O28" s="496" t="str">
        <f>IF('NEO GRP '!X50=0,"",'NEO GRP '!X50)</f>
        <v/>
      </c>
      <c r="P28" s="496" t="str">
        <f>IF('NEO GRP '!Y50=0,"",'NEO GRP '!Y50)</f>
        <v/>
      </c>
      <c r="Q28" s="80" t="str">
        <f>R28*'NEO GRP '!#REF!</f>
        <v>#ERROR!</v>
      </c>
      <c r="R28" s="497">
        <f t="shared" si="2"/>
        <v>0</v>
      </c>
      <c r="S28" s="313">
        <f>R28*'NEO GRP '!I50</f>
        <v>0</v>
      </c>
      <c r="T28" s="498">
        <f>R28*'NEO GRP '!AY50</f>
        <v>0</v>
      </c>
      <c r="U28" s="23"/>
      <c r="V28" s="23"/>
      <c r="W28" s="23"/>
      <c r="X28" s="23"/>
      <c r="Y28" s="23"/>
      <c r="Z28" s="23"/>
    </row>
    <row r="29" ht="23.25" customHeight="1">
      <c r="A29" s="527" t="str">
        <f>'NEO GRP '!D51</f>
        <v>NEO-16</v>
      </c>
      <c r="B29" s="528" t="str">
        <f>IF('NEO GRP '!E51=0,"",'NEO GRP '!E51)</f>
        <v/>
      </c>
      <c r="C29" s="496" t="str">
        <f>IF('NEO GRP '!L51=0,"",'NEO GRP '!L51)</f>
        <v/>
      </c>
      <c r="D29" s="496" t="str">
        <f>IF('NEO GRP '!M51=0,"",'NEO GRP '!M51)</f>
        <v/>
      </c>
      <c r="E29" s="496" t="str">
        <f>IF('NEO GRP '!N51=0,"",'NEO GRP '!N51)</f>
        <v/>
      </c>
      <c r="F29" s="496" t="str">
        <f>IF('NEO GRP '!O51=0,"",'NEO GRP '!O51)</f>
        <v/>
      </c>
      <c r="G29" s="496" t="str">
        <f>IF('NEO GRP '!P51=0,"",'NEO GRP '!P51)</f>
        <v/>
      </c>
      <c r="H29" s="496" t="str">
        <f>IF('NEO GRP '!Q51=0,"",'NEO GRP '!Q51)</f>
        <v/>
      </c>
      <c r="I29" s="496" t="str">
        <f>IF('NEO GRP '!R51=0,"",'NEO GRP '!R51)</f>
        <v/>
      </c>
      <c r="J29" s="496" t="str">
        <f>IF('NEO GRP '!S51=0,"",'NEO GRP '!S51)</f>
        <v/>
      </c>
      <c r="K29" s="496" t="str">
        <f>IF('NEO GRP '!T51=0,"",'NEO GRP '!T51)</f>
        <v/>
      </c>
      <c r="L29" s="496" t="str">
        <f>IF('NEO GRP '!U51=0,"",'NEO GRP '!U51)</f>
        <v/>
      </c>
      <c r="M29" s="496" t="str">
        <f>IF('NEO GRP '!V51=0,"",'NEO GRP '!V51)</f>
        <v/>
      </c>
      <c r="N29" s="496" t="str">
        <f>IF('NEO GRP '!W51=0,"",'NEO GRP '!W51)</f>
        <v/>
      </c>
      <c r="O29" s="496" t="str">
        <f>IF('NEO GRP '!X51=0,"",'NEO GRP '!X51)</f>
        <v/>
      </c>
      <c r="P29" s="496" t="str">
        <f>IF('NEO GRP '!Y51=0,"",'NEO GRP '!Y51)</f>
        <v/>
      </c>
      <c r="Q29" s="80" t="str">
        <f>R29*'NEO GRP '!#REF!</f>
        <v>#ERROR!</v>
      </c>
      <c r="R29" s="497">
        <f t="shared" si="2"/>
        <v>0</v>
      </c>
      <c r="S29" s="313">
        <f>R29*'NEO GRP '!I51</f>
        <v>0</v>
      </c>
      <c r="T29" s="498">
        <f>R29*'NEO GRP '!AY51</f>
        <v>0</v>
      </c>
      <c r="U29" s="23"/>
      <c r="V29" s="23"/>
      <c r="W29" s="23"/>
      <c r="X29" s="23"/>
      <c r="Y29" s="23"/>
      <c r="Z29" s="23"/>
    </row>
    <row r="30" ht="23.25" customHeight="1">
      <c r="A30" s="527" t="str">
        <f>'NEO GRP '!D52</f>
        <v>NEO-16-DT</v>
      </c>
      <c r="B30" s="528" t="str">
        <f>IF('NEO GRP '!E52=0,"",'NEO GRP '!E52)</f>
        <v>Dual tex.</v>
      </c>
      <c r="C30" s="496" t="str">
        <f>IF('NEO GRP '!L52=0,"",'NEO GRP '!L52)</f>
        <v/>
      </c>
      <c r="D30" s="496" t="str">
        <f>IF('NEO GRP '!M52=0,"",'NEO GRP '!M52)</f>
        <v/>
      </c>
      <c r="E30" s="496" t="str">
        <f>IF('NEO GRP '!N52=0,"",'NEO GRP '!N52)</f>
        <v/>
      </c>
      <c r="F30" s="496" t="str">
        <f>IF('NEO GRP '!O52=0,"",'NEO GRP '!O52)</f>
        <v/>
      </c>
      <c r="G30" s="496" t="str">
        <f>IF('NEO GRP '!P52=0,"",'NEO GRP '!P52)</f>
        <v/>
      </c>
      <c r="H30" s="496" t="str">
        <f>IF('NEO GRP '!Q52=0,"",'NEO GRP '!Q52)</f>
        <v/>
      </c>
      <c r="I30" s="496" t="str">
        <f>IF('NEO GRP '!R52=0,"",'NEO GRP '!R52)</f>
        <v/>
      </c>
      <c r="J30" s="496" t="str">
        <f>IF('NEO GRP '!S52=0,"",'NEO GRP '!S52)</f>
        <v/>
      </c>
      <c r="K30" s="496" t="str">
        <f>IF('NEO GRP '!T52=0,"",'NEO GRP '!T52)</f>
        <v/>
      </c>
      <c r="L30" s="496" t="str">
        <f>IF('NEO GRP '!U52=0,"",'NEO GRP '!U52)</f>
        <v/>
      </c>
      <c r="M30" s="496" t="str">
        <f>IF('NEO GRP '!V52=0,"",'NEO GRP '!V52)</f>
        <v/>
      </c>
      <c r="N30" s="496" t="str">
        <f>IF('NEO GRP '!W52=0,"",'NEO GRP '!W52)</f>
        <v/>
      </c>
      <c r="O30" s="496" t="str">
        <f>IF('NEO GRP '!X52=0,"",'NEO GRP '!X52)</f>
        <v/>
      </c>
      <c r="P30" s="496" t="str">
        <f>IF('NEO GRP '!Y52=0,"",'NEO GRP '!Y52)</f>
        <v/>
      </c>
      <c r="Q30" s="80" t="str">
        <f>R30*'NEO GRP '!#REF!</f>
        <v>#ERROR!</v>
      </c>
      <c r="R30" s="497">
        <f t="shared" si="2"/>
        <v>0</v>
      </c>
      <c r="S30" s="313">
        <f>R30*'NEO GRP '!I52</f>
        <v>0</v>
      </c>
      <c r="T30" s="498">
        <f>R30*'NEO GRP '!AY52</f>
        <v>0</v>
      </c>
      <c r="U30" s="23"/>
      <c r="V30" s="23"/>
      <c r="W30" s="23"/>
      <c r="X30" s="23"/>
      <c r="Y30" s="23"/>
      <c r="Z30" s="23"/>
    </row>
    <row r="31" ht="23.25" customHeight="1">
      <c r="A31" s="527" t="str">
        <f>'NEO GRP '!D53</f>
        <v/>
      </c>
      <c r="B31" s="528" t="str">
        <f>IF('NEO GRP '!E53=0,"",'NEO GRP '!E53)</f>
        <v/>
      </c>
      <c r="C31" s="496" t="str">
        <f>IF('NEO GRP '!L53=0,"",'NEO GRP '!L53)</f>
        <v/>
      </c>
      <c r="D31" s="496" t="str">
        <f>IF('NEO GRP '!M53=0,"",'NEO GRP '!M53)</f>
        <v/>
      </c>
      <c r="E31" s="496" t="str">
        <f>IF('NEO GRP '!N53=0,"",'NEO GRP '!N53)</f>
        <v/>
      </c>
      <c r="F31" s="496" t="str">
        <f>IF('NEO GRP '!O53=0,"",'NEO GRP '!O53)</f>
        <v/>
      </c>
      <c r="G31" s="496" t="str">
        <f>IF('NEO GRP '!P53=0,"",'NEO GRP '!P53)</f>
        <v/>
      </c>
      <c r="H31" s="496" t="str">
        <f>IF('NEO GRP '!Q53=0,"",'NEO GRP '!Q53)</f>
        <v/>
      </c>
      <c r="I31" s="496" t="str">
        <f>IF('NEO GRP '!R53=0,"",'NEO GRP '!R53)</f>
        <v/>
      </c>
      <c r="J31" s="496" t="str">
        <f>IF('NEO GRP '!S53=0,"",'NEO GRP '!S53)</f>
        <v/>
      </c>
      <c r="K31" s="496" t="str">
        <f>IF('NEO GRP '!T53=0,"",'NEO GRP '!T53)</f>
        <v/>
      </c>
      <c r="L31" s="496" t="str">
        <f>IF('NEO GRP '!U53=0,"",'NEO GRP '!U53)</f>
        <v/>
      </c>
      <c r="M31" s="496" t="str">
        <f>IF('NEO GRP '!V53=0,"",'NEO GRP '!V53)</f>
        <v/>
      </c>
      <c r="N31" s="496" t="str">
        <f>IF('NEO GRP '!W53=0,"",'NEO GRP '!W53)</f>
        <v/>
      </c>
      <c r="O31" s="496" t="str">
        <f>IF('NEO GRP '!X53=0,"",'NEO GRP '!X53)</f>
        <v/>
      </c>
      <c r="P31" s="496" t="str">
        <f>IF('NEO GRP '!Y53=0,"",'NEO GRP '!Y53)</f>
        <v/>
      </c>
      <c r="Q31" s="80" t="str">
        <f>R31*'NEO GRP '!#REF!</f>
        <v>#ERROR!</v>
      </c>
      <c r="R31" s="497">
        <f t="shared" si="2"/>
        <v>0</v>
      </c>
      <c r="S31" s="313">
        <f>R31*'NEO GRP '!I53</f>
        <v>0</v>
      </c>
      <c r="T31" s="498">
        <f>R31*'NEO GRP '!AY53</f>
        <v>0</v>
      </c>
      <c r="U31" s="23"/>
      <c r="V31" s="23"/>
      <c r="W31" s="23"/>
      <c r="X31" s="23"/>
      <c r="Y31" s="23"/>
      <c r="Z31" s="23"/>
    </row>
    <row r="32" ht="23.25" customHeight="1">
      <c r="A32" s="527" t="str">
        <f>'NEO GRP '!D11</f>
        <v>NEO-21</v>
      </c>
      <c r="B32" s="528" t="str">
        <f>IF('NEO GRP '!E11=0,"",'NEO GRP '!E11)</f>
        <v/>
      </c>
      <c r="C32" s="496" t="str">
        <f>IF('NEO GRP '!L11=0,"",'NEO GRP '!L11)</f>
        <v/>
      </c>
      <c r="D32" s="496" t="str">
        <f>IF('NEO GRP '!M11=0,"",'NEO GRP '!M11)</f>
        <v/>
      </c>
      <c r="E32" s="496" t="str">
        <f>IF('NEO GRP '!N11=0,"",'NEO GRP '!N11)</f>
        <v/>
      </c>
      <c r="F32" s="496" t="str">
        <f>IF('NEO GRP '!O11=0,"",'NEO GRP '!O11)</f>
        <v/>
      </c>
      <c r="G32" s="496" t="str">
        <f>IF('NEO GRP '!P11=0,"",'NEO GRP '!P11)</f>
        <v/>
      </c>
      <c r="H32" s="496" t="str">
        <f>IF('NEO GRP '!Q11=0,"",'NEO GRP '!Q11)</f>
        <v/>
      </c>
      <c r="I32" s="496" t="str">
        <f>IF('NEO GRP '!R11=0,"",'NEO GRP '!R11)</f>
        <v/>
      </c>
      <c r="J32" s="496" t="str">
        <f>IF('NEO GRP '!S11=0,"",'NEO GRP '!S11)</f>
        <v/>
      </c>
      <c r="K32" s="496" t="str">
        <f>IF('NEO GRP '!T11=0,"",'NEO GRP '!T11)</f>
        <v/>
      </c>
      <c r="L32" s="496" t="str">
        <f>IF('NEO GRP '!U11=0,"",'NEO GRP '!U11)</f>
        <v/>
      </c>
      <c r="M32" s="496" t="str">
        <f>IF('NEO GRP '!V11=0,"",'NEO GRP '!V11)</f>
        <v/>
      </c>
      <c r="N32" s="496" t="str">
        <f>IF('NEO GRP '!W11=0,"",'NEO GRP '!W11)</f>
        <v/>
      </c>
      <c r="O32" s="496" t="str">
        <f>IF('NEO GRP '!X11=0,"",'NEO GRP '!X11)</f>
        <v/>
      </c>
      <c r="P32" s="496" t="str">
        <f>IF('NEO GRP '!Y11=0,"",'NEO GRP '!Y11)</f>
        <v/>
      </c>
      <c r="Q32" s="496" t="str">
        <f>IF('NEO GRP '!Z11=0,"",'NEO GRP '!Z11)</f>
        <v>not available</v>
      </c>
      <c r="R32" s="497">
        <f t="shared" si="2"/>
        <v>0</v>
      </c>
      <c r="S32" s="313">
        <f>R32*'NEO GRP '!I11</f>
        <v>0</v>
      </c>
      <c r="T32" s="498">
        <f>R32*'NEO GRP '!AY11</f>
        <v>0</v>
      </c>
      <c r="U32" s="23"/>
      <c r="V32" s="23"/>
      <c r="W32" s="23"/>
      <c r="X32" s="23"/>
      <c r="Y32" s="23"/>
      <c r="Z32" s="23"/>
    </row>
    <row r="33" ht="23.25" customHeight="1">
      <c r="A33" s="527" t="str">
        <f>'NEO GRP '!D12</f>
        <v>NEO-21-NT</v>
      </c>
      <c r="B33" s="528" t="str">
        <f>IF('NEO GRP '!E12=0,"",'NEO GRP '!E12)</f>
        <v>No tex.</v>
      </c>
      <c r="C33" s="496" t="str">
        <f>IF('NEO GRP '!L12=0,"",'NEO GRP '!L12)</f>
        <v/>
      </c>
      <c r="D33" s="496" t="str">
        <f>IF('NEO GRP '!M12=0,"",'NEO GRP '!M12)</f>
        <v/>
      </c>
      <c r="E33" s="496" t="str">
        <f>IF('NEO GRP '!N12=0,"",'NEO GRP '!N12)</f>
        <v/>
      </c>
      <c r="F33" s="496" t="str">
        <f>IF('NEO GRP '!O12=0,"",'NEO GRP '!O12)</f>
        <v/>
      </c>
      <c r="G33" s="496" t="str">
        <f>IF('NEO GRP '!P12=0,"",'NEO GRP '!P12)</f>
        <v/>
      </c>
      <c r="H33" s="496" t="str">
        <f>IF('NEO GRP '!Q12=0,"",'NEO GRP '!Q12)</f>
        <v/>
      </c>
      <c r="I33" s="496" t="str">
        <f>IF('NEO GRP '!R12=0,"",'NEO GRP '!R12)</f>
        <v/>
      </c>
      <c r="J33" s="496" t="str">
        <f>IF('NEO GRP '!S12=0,"",'NEO GRP '!S12)</f>
        <v/>
      </c>
      <c r="K33" s="496" t="str">
        <f>IF('NEO GRP '!T12=0,"",'NEO GRP '!T12)</f>
        <v/>
      </c>
      <c r="L33" s="496" t="str">
        <f>IF('NEO GRP '!U12=0,"",'NEO GRP '!U12)</f>
        <v/>
      </c>
      <c r="M33" s="496" t="str">
        <f>IF('NEO GRP '!V12=0,"",'NEO GRP '!V12)</f>
        <v/>
      </c>
      <c r="N33" s="496" t="str">
        <f>IF('NEO GRP '!W12=0,"",'NEO GRP '!W12)</f>
        <v/>
      </c>
      <c r="O33" s="496" t="str">
        <f>IF('NEO GRP '!X12=0,"",'NEO GRP '!X12)</f>
        <v/>
      </c>
      <c r="P33" s="496" t="str">
        <f>IF('NEO GRP '!Y12=0,"",'NEO GRP '!Y12)</f>
        <v/>
      </c>
      <c r="Q33" s="80"/>
      <c r="R33" s="497">
        <f t="shared" si="2"/>
        <v>0</v>
      </c>
      <c r="S33" s="313">
        <f>R33*'NEO GRP '!I12</f>
        <v>0</v>
      </c>
      <c r="T33" s="498">
        <f>R33*'NEO GRP '!AY12</f>
        <v>0</v>
      </c>
      <c r="U33" s="23"/>
      <c r="V33" s="23"/>
      <c r="W33" s="23"/>
      <c r="X33" s="23"/>
      <c r="Y33" s="23"/>
      <c r="Z33" s="23"/>
    </row>
    <row r="34" ht="23.25" customHeight="1">
      <c r="A34" s="527" t="str">
        <f>'NEO GRP '!D54</f>
        <v>NEO-23</v>
      </c>
      <c r="B34" s="528" t="str">
        <f>IF('NEO GRP '!E54=0,"",'NEO GRP '!E54)</f>
        <v/>
      </c>
      <c r="C34" s="496" t="str">
        <f>IF('NEO GRP '!L54=0,"",'NEO GRP '!L54)</f>
        <v/>
      </c>
      <c r="D34" s="496" t="str">
        <f>IF('NEO GRP '!M54=0,"",'NEO GRP '!M54)</f>
        <v/>
      </c>
      <c r="E34" s="496" t="str">
        <f>IF('NEO GRP '!N54=0,"",'NEO GRP '!N54)</f>
        <v/>
      </c>
      <c r="F34" s="496" t="str">
        <f>IF('NEO GRP '!O54=0,"",'NEO GRP '!O54)</f>
        <v/>
      </c>
      <c r="G34" s="496" t="str">
        <f>IF('NEO GRP '!P54=0,"",'NEO GRP '!P54)</f>
        <v/>
      </c>
      <c r="H34" s="496" t="str">
        <f>IF('NEO GRP '!Q54=0,"",'NEO GRP '!Q54)</f>
        <v/>
      </c>
      <c r="I34" s="496" t="str">
        <f>IF('NEO GRP '!R54=0,"",'NEO GRP '!R54)</f>
        <v/>
      </c>
      <c r="J34" s="496" t="str">
        <f>IF('NEO GRP '!S54=0,"",'NEO GRP '!S54)</f>
        <v/>
      </c>
      <c r="K34" s="496" t="str">
        <f>IF('NEO GRP '!T54=0,"",'NEO GRP '!T54)</f>
        <v/>
      </c>
      <c r="L34" s="496" t="str">
        <f>IF('NEO GRP '!U54=0,"",'NEO GRP '!U54)</f>
        <v/>
      </c>
      <c r="M34" s="496" t="str">
        <f>IF('NEO GRP '!V54=0,"",'NEO GRP '!V54)</f>
        <v/>
      </c>
      <c r="N34" s="496" t="str">
        <f>IF('NEO GRP '!W54=0,"",'NEO GRP '!W54)</f>
        <v/>
      </c>
      <c r="O34" s="496" t="str">
        <f>IF('NEO GRP '!X54=0,"",'NEO GRP '!X54)</f>
        <v/>
      </c>
      <c r="P34" s="496" t="str">
        <f>IF('NEO GRP '!Y54=0,"",'NEO GRP '!Y54)</f>
        <v/>
      </c>
      <c r="Q34" s="80" t="str">
        <f>R34*'NEO GRP '!F39</f>
        <v>#VALUE!</v>
      </c>
      <c r="R34" s="497">
        <f t="shared" si="2"/>
        <v>0</v>
      </c>
      <c r="S34" s="313">
        <f>R34*'NEO GRP '!I54</f>
        <v>0</v>
      </c>
      <c r="T34" s="498">
        <f>R34*'NEO GRP '!AY54</f>
        <v>0</v>
      </c>
      <c r="U34" s="23"/>
      <c r="V34" s="23"/>
      <c r="W34" s="23"/>
      <c r="X34" s="23"/>
      <c r="Y34" s="23"/>
      <c r="Z34" s="23"/>
    </row>
    <row r="35" ht="23.25" customHeight="1">
      <c r="A35" s="527" t="str">
        <f>'NEO GRP '!D55</f>
        <v>NEO-24</v>
      </c>
      <c r="B35" s="528" t="str">
        <f>IF('NEO GRP '!E55=0,"",'NEO GRP '!E55)</f>
        <v/>
      </c>
      <c r="C35" s="496" t="str">
        <f>IF('NEO GRP '!L55=0,"",'NEO GRP '!L55)</f>
        <v/>
      </c>
      <c r="D35" s="496" t="str">
        <f>IF('NEO GRP '!M55=0,"",'NEO GRP '!M55)</f>
        <v/>
      </c>
      <c r="E35" s="496" t="str">
        <f>IF('NEO GRP '!N55=0,"",'NEO GRP '!N55)</f>
        <v/>
      </c>
      <c r="F35" s="496" t="str">
        <f>IF('NEO GRP '!O55=0,"",'NEO GRP '!O55)</f>
        <v/>
      </c>
      <c r="G35" s="496" t="str">
        <f>IF('NEO GRP '!P55=0,"",'NEO GRP '!P55)</f>
        <v/>
      </c>
      <c r="H35" s="496" t="str">
        <f>IF('NEO GRP '!Q55=0,"",'NEO GRP '!Q55)</f>
        <v/>
      </c>
      <c r="I35" s="496" t="str">
        <f>IF('NEO GRP '!R55=0,"",'NEO GRP '!R55)</f>
        <v/>
      </c>
      <c r="J35" s="496" t="str">
        <f>IF('NEO GRP '!S55=0,"",'NEO GRP '!S55)</f>
        <v/>
      </c>
      <c r="K35" s="496" t="str">
        <f>IF('NEO GRP '!T55=0,"",'NEO GRP '!T55)</f>
        <v/>
      </c>
      <c r="L35" s="496" t="str">
        <f>IF('NEO GRP '!U55=0,"",'NEO GRP '!U55)</f>
        <v/>
      </c>
      <c r="M35" s="496" t="str">
        <f>IF('NEO GRP '!V55=0,"",'NEO GRP '!V55)</f>
        <v/>
      </c>
      <c r="N35" s="496" t="str">
        <f>IF('NEO GRP '!W55=0,"",'NEO GRP '!W55)</f>
        <v/>
      </c>
      <c r="O35" s="496" t="str">
        <f>IF('NEO GRP '!X55=0,"",'NEO GRP '!X55)</f>
        <v/>
      </c>
      <c r="P35" s="496" t="str">
        <f>IF('NEO GRP '!Y55=0,"",'NEO GRP '!Y55)</f>
        <v/>
      </c>
      <c r="Q35" s="80" t="str">
        <f>R35*'NEO GRP '!F40</f>
        <v>#VALUE!</v>
      </c>
      <c r="R35" s="497">
        <f t="shared" si="2"/>
        <v>0</v>
      </c>
      <c r="S35" s="313">
        <f>R35*'NEO GRP '!I55</f>
        <v>0</v>
      </c>
      <c r="T35" s="498">
        <f>R35*'NEO GRP '!AY55</f>
        <v>0</v>
      </c>
      <c r="U35" s="23"/>
      <c r="V35" s="23"/>
      <c r="W35" s="23"/>
      <c r="X35" s="23"/>
      <c r="Y35" s="23"/>
      <c r="Z35" s="23"/>
    </row>
    <row r="36" ht="23.25" customHeight="1">
      <c r="A36" s="527" t="str">
        <f>'NEO GRP '!D56</f>
        <v>NEO-25</v>
      </c>
      <c r="B36" s="528" t="str">
        <f>IF('NEO GRP '!E56=0,"",'NEO GRP '!E56)</f>
        <v/>
      </c>
      <c r="C36" s="496" t="str">
        <f>IF('NEO GRP '!L56=0,"",'NEO GRP '!L56)</f>
        <v/>
      </c>
      <c r="D36" s="496" t="str">
        <f>IF('NEO GRP '!M56=0,"",'NEO GRP '!M56)</f>
        <v/>
      </c>
      <c r="E36" s="496" t="str">
        <f>IF('NEO GRP '!N56=0,"",'NEO GRP '!N56)</f>
        <v/>
      </c>
      <c r="F36" s="496" t="str">
        <f>IF('NEO GRP '!O56=0,"",'NEO GRP '!O56)</f>
        <v/>
      </c>
      <c r="G36" s="496" t="str">
        <f>IF('NEO GRP '!P56=0,"",'NEO GRP '!P56)</f>
        <v/>
      </c>
      <c r="H36" s="496" t="str">
        <f>IF('NEO GRP '!Q56=0,"",'NEO GRP '!Q56)</f>
        <v/>
      </c>
      <c r="I36" s="496" t="str">
        <f>IF('NEO GRP '!R56=0,"",'NEO GRP '!R56)</f>
        <v/>
      </c>
      <c r="J36" s="496" t="str">
        <f>IF('NEO GRP '!S56=0,"",'NEO GRP '!S56)</f>
        <v/>
      </c>
      <c r="K36" s="496" t="str">
        <f>IF('NEO GRP '!T56=0,"",'NEO GRP '!T56)</f>
        <v/>
      </c>
      <c r="L36" s="496" t="str">
        <f>IF('NEO GRP '!U56=0,"",'NEO GRP '!U56)</f>
        <v/>
      </c>
      <c r="M36" s="496" t="str">
        <f>IF('NEO GRP '!V56=0,"",'NEO GRP '!V56)</f>
        <v/>
      </c>
      <c r="N36" s="496" t="str">
        <f>IF('NEO GRP '!W56=0,"",'NEO GRP '!W56)</f>
        <v/>
      </c>
      <c r="O36" s="496" t="str">
        <f>IF('NEO GRP '!X56=0,"",'NEO GRP '!X56)</f>
        <v/>
      </c>
      <c r="P36" s="496" t="str">
        <f>IF('NEO GRP '!Y56=0,"",'NEO GRP '!Y56)</f>
        <v/>
      </c>
      <c r="Q36" s="80" t="str">
        <f>R36*'NEO GRP '!F41</f>
        <v>#VALUE!</v>
      </c>
      <c r="R36" s="497">
        <f t="shared" si="2"/>
        <v>0</v>
      </c>
      <c r="S36" s="313">
        <f>R36*'NEO GRP '!I56</f>
        <v>0</v>
      </c>
      <c r="T36" s="498">
        <f>R36*'NEO GRP '!AY56</f>
        <v>0</v>
      </c>
      <c r="U36" s="23"/>
      <c r="V36" s="23"/>
      <c r="W36" s="23"/>
      <c r="X36" s="23"/>
      <c r="Y36" s="23"/>
      <c r="Z36" s="23"/>
    </row>
    <row r="37" ht="23.25" customHeight="1">
      <c r="A37" s="527" t="str">
        <f>'NEO GRP '!D57</f>
        <v>NEO-26</v>
      </c>
      <c r="B37" s="528" t="str">
        <f>IF('NEO GRP '!E57=0,"",'NEO GRP '!E57)</f>
        <v/>
      </c>
      <c r="C37" s="496" t="str">
        <f>IF('NEO GRP '!L57=0,"",'NEO GRP '!L57)</f>
        <v/>
      </c>
      <c r="D37" s="496" t="str">
        <f>IF('NEO GRP '!M57=0,"",'NEO GRP '!M57)</f>
        <v/>
      </c>
      <c r="E37" s="496" t="str">
        <f>IF('NEO GRP '!N57=0,"",'NEO GRP '!N57)</f>
        <v/>
      </c>
      <c r="F37" s="496" t="str">
        <f>IF('NEO GRP '!O57=0,"",'NEO GRP '!O57)</f>
        <v/>
      </c>
      <c r="G37" s="496" t="str">
        <f>IF('NEO GRP '!P57=0,"",'NEO GRP '!P57)</f>
        <v/>
      </c>
      <c r="H37" s="496" t="str">
        <f>IF('NEO GRP '!Q57=0,"",'NEO GRP '!Q57)</f>
        <v/>
      </c>
      <c r="I37" s="496" t="str">
        <f>IF('NEO GRP '!R57=0,"",'NEO GRP '!R57)</f>
        <v/>
      </c>
      <c r="J37" s="496" t="str">
        <f>IF('NEO GRP '!S57=0,"",'NEO GRP '!S57)</f>
        <v/>
      </c>
      <c r="K37" s="496" t="str">
        <f>IF('NEO GRP '!T57=0,"",'NEO GRP '!T57)</f>
        <v/>
      </c>
      <c r="L37" s="496" t="str">
        <f>IF('NEO GRP '!U57=0,"",'NEO GRP '!U57)</f>
        <v/>
      </c>
      <c r="M37" s="496" t="str">
        <f>IF('NEO GRP '!V57=0,"",'NEO GRP '!V57)</f>
        <v/>
      </c>
      <c r="N37" s="496" t="str">
        <f>IF('NEO GRP '!W57=0,"",'NEO GRP '!W57)</f>
        <v/>
      </c>
      <c r="O37" s="496" t="str">
        <f>IF('NEO GRP '!X57=0,"",'NEO GRP '!X57)</f>
        <v/>
      </c>
      <c r="P37" s="496" t="str">
        <f>IF('NEO GRP '!Y57=0,"",'NEO GRP '!Y57)</f>
        <v/>
      </c>
      <c r="Q37" s="80" t="str">
        <f>R37*'NEO GRP '!F42</f>
        <v>#VALUE!</v>
      </c>
      <c r="R37" s="497">
        <f t="shared" si="2"/>
        <v>0</v>
      </c>
      <c r="S37" s="313">
        <f>R37*'NEO GRP '!I57</f>
        <v>0</v>
      </c>
      <c r="T37" s="498">
        <f>R37*'NEO GRP '!AY57</f>
        <v>0</v>
      </c>
      <c r="U37" s="23"/>
      <c r="V37" s="23"/>
      <c r="W37" s="23"/>
      <c r="X37" s="23"/>
      <c r="Y37" s="23"/>
      <c r="Z37" s="23"/>
    </row>
    <row r="38" ht="23.25" customHeight="1">
      <c r="A38" s="527" t="str">
        <f>'NEO GRP '!D58</f>
        <v>NEO-27</v>
      </c>
      <c r="B38" s="528" t="str">
        <f>IF('NEO GRP '!E58=0,"",'NEO GRP '!E58)</f>
        <v/>
      </c>
      <c r="C38" s="496" t="str">
        <f>IF('NEO GRP '!L58=0,"",'NEO GRP '!L58)</f>
        <v/>
      </c>
      <c r="D38" s="496" t="str">
        <f>IF('NEO GRP '!M58=0,"",'NEO GRP '!M58)</f>
        <v/>
      </c>
      <c r="E38" s="496" t="str">
        <f>IF('NEO GRP '!N58=0,"",'NEO GRP '!N58)</f>
        <v/>
      </c>
      <c r="F38" s="496" t="str">
        <f>IF('NEO GRP '!O58=0,"",'NEO GRP '!O58)</f>
        <v/>
      </c>
      <c r="G38" s="496" t="str">
        <f>IF('NEO GRP '!P58=0,"",'NEO GRP '!P58)</f>
        <v/>
      </c>
      <c r="H38" s="496" t="str">
        <f>IF('NEO GRP '!Q58=0,"",'NEO GRP '!Q58)</f>
        <v/>
      </c>
      <c r="I38" s="496" t="str">
        <f>IF('NEO GRP '!R58=0,"",'NEO GRP '!R58)</f>
        <v/>
      </c>
      <c r="J38" s="496" t="str">
        <f>IF('NEO GRP '!S58=0,"",'NEO GRP '!S58)</f>
        <v/>
      </c>
      <c r="K38" s="496" t="str">
        <f>IF('NEO GRP '!T58=0,"",'NEO GRP '!T58)</f>
        <v/>
      </c>
      <c r="L38" s="496" t="str">
        <f>IF('NEO GRP '!U58=0,"",'NEO GRP '!U58)</f>
        <v/>
      </c>
      <c r="M38" s="496" t="str">
        <f>IF('NEO GRP '!V58=0,"",'NEO GRP '!V58)</f>
        <v/>
      </c>
      <c r="N38" s="496" t="str">
        <f>IF('NEO GRP '!W58=0,"",'NEO GRP '!W58)</f>
        <v/>
      </c>
      <c r="O38" s="496" t="str">
        <f>IF('NEO GRP '!X58=0,"",'NEO GRP '!X58)</f>
        <v/>
      </c>
      <c r="P38" s="496" t="str">
        <f>IF('NEO GRP '!Y58=0,"",'NEO GRP '!Y58)</f>
        <v/>
      </c>
      <c r="Q38" s="80" t="str">
        <f>R38*'NEO GRP '!F43</f>
        <v>#VALUE!</v>
      </c>
      <c r="R38" s="497">
        <f t="shared" si="2"/>
        <v>0</v>
      </c>
      <c r="S38" s="313">
        <f>R38*'NEO GRP '!I58</f>
        <v>0</v>
      </c>
      <c r="T38" s="498">
        <f>R38*'NEO GRP '!AY58</f>
        <v>0</v>
      </c>
      <c r="U38" s="23"/>
      <c r="V38" s="23"/>
      <c r="W38" s="23"/>
      <c r="X38" s="23"/>
      <c r="Y38" s="23"/>
      <c r="Z38" s="23"/>
    </row>
    <row r="39" ht="23.25" customHeight="1">
      <c r="A39" s="527" t="str">
        <f>'NEO GRP '!D59</f>
        <v>NEO-29</v>
      </c>
      <c r="B39" s="528" t="str">
        <f>IF('NEO GRP '!E59=0,"",'NEO GRP '!E59)</f>
        <v/>
      </c>
      <c r="C39" s="496" t="str">
        <f>IF('NEO GRP '!L59=0,"",'NEO GRP '!L59)</f>
        <v/>
      </c>
      <c r="D39" s="496" t="str">
        <f>IF('NEO GRP '!M59=0,"",'NEO GRP '!M59)</f>
        <v/>
      </c>
      <c r="E39" s="496" t="str">
        <f>IF('NEO GRP '!N59=0,"",'NEO GRP '!N59)</f>
        <v/>
      </c>
      <c r="F39" s="496" t="str">
        <f>IF('NEO GRP '!O59=0,"",'NEO GRP '!O59)</f>
        <v/>
      </c>
      <c r="G39" s="496" t="str">
        <f>IF('NEO GRP '!P59=0,"",'NEO GRP '!P59)</f>
        <v/>
      </c>
      <c r="H39" s="496" t="str">
        <f>IF('NEO GRP '!Q59=0,"",'NEO GRP '!Q59)</f>
        <v/>
      </c>
      <c r="I39" s="496" t="str">
        <f>IF('NEO GRP '!R59=0,"",'NEO GRP '!R59)</f>
        <v/>
      </c>
      <c r="J39" s="496" t="str">
        <f>IF('NEO GRP '!S59=0,"",'NEO GRP '!S59)</f>
        <v/>
      </c>
      <c r="K39" s="496" t="str">
        <f>IF('NEO GRP '!T59=0,"",'NEO GRP '!T59)</f>
        <v/>
      </c>
      <c r="L39" s="496" t="str">
        <f>IF('NEO GRP '!U59=0,"",'NEO GRP '!U59)</f>
        <v/>
      </c>
      <c r="M39" s="496" t="str">
        <f>IF('NEO GRP '!V59=0,"",'NEO GRP '!V59)</f>
        <v/>
      </c>
      <c r="N39" s="496" t="str">
        <f>IF('NEO GRP '!W59=0,"",'NEO GRP '!W59)</f>
        <v/>
      </c>
      <c r="O39" s="496" t="str">
        <f>IF('NEO GRP '!X59=0,"",'NEO GRP '!X59)</f>
        <v/>
      </c>
      <c r="P39" s="496" t="str">
        <f>IF('NEO GRP '!Y59=0,"",'NEO GRP '!Y59)</f>
        <v/>
      </c>
      <c r="Q39" s="80" t="str">
        <f>R39*'NEO GRP '!F44</f>
        <v>#VALUE!</v>
      </c>
      <c r="R39" s="497">
        <f t="shared" si="2"/>
        <v>0</v>
      </c>
      <c r="S39" s="313">
        <f>R39*'NEO GRP '!I59</f>
        <v>0</v>
      </c>
      <c r="T39" s="498">
        <f>R39*'NEO GRP '!AY59</f>
        <v>0</v>
      </c>
      <c r="U39" s="23"/>
      <c r="V39" s="23"/>
      <c r="W39" s="23"/>
      <c r="X39" s="23"/>
      <c r="Y39" s="23"/>
      <c r="Z39" s="23"/>
    </row>
    <row r="40" ht="23.25" customHeight="1">
      <c r="A40" s="527" t="str">
        <f>'NEO GRP '!D13</f>
        <v>NEO-30</v>
      </c>
      <c r="B40" s="528" t="str">
        <f>IF('NEO GRP '!E13=0,"",'NEO GRP '!E13)</f>
        <v/>
      </c>
      <c r="C40" s="528" t="str">
        <f>IF('NEO GRP '!L13=0,"",'NEO GRP '!L13)</f>
        <v/>
      </c>
      <c r="D40" s="528" t="str">
        <f>IF('NEO GRP '!M13=0,"",'NEO GRP '!M13)</f>
        <v/>
      </c>
      <c r="E40" s="528" t="str">
        <f>IF('NEO GRP '!N13=0,"",'NEO GRP '!N13)</f>
        <v/>
      </c>
      <c r="F40" s="528" t="str">
        <f>IF('NEO GRP '!O13=0,"",'NEO GRP '!O13)</f>
        <v/>
      </c>
      <c r="G40" s="528" t="str">
        <f>IF('NEO GRP '!P13=0,"",'NEO GRP '!P13)</f>
        <v/>
      </c>
      <c r="H40" s="528" t="str">
        <f>IF('NEO GRP '!Q13=0,"",'NEO GRP '!Q13)</f>
        <v/>
      </c>
      <c r="I40" s="528" t="str">
        <f>IF('NEO GRP '!R13=0,"",'NEO GRP '!R13)</f>
        <v/>
      </c>
      <c r="J40" s="528" t="str">
        <f>IF('NEO GRP '!S13=0,"",'NEO GRP '!S13)</f>
        <v/>
      </c>
      <c r="K40" s="528" t="str">
        <f>IF('NEO GRP '!T13=0,"",'NEO GRP '!T13)</f>
        <v/>
      </c>
      <c r="L40" s="528" t="str">
        <f>IF('NEO GRP '!U13=0,"",'NEO GRP '!U13)</f>
        <v/>
      </c>
      <c r="M40" s="528" t="str">
        <f>IF('NEO GRP '!V13=0,"",'NEO GRP '!V13)</f>
        <v/>
      </c>
      <c r="N40" s="528" t="str">
        <f>IF('NEO GRP '!W13=0,"",'NEO GRP '!W13)</f>
        <v/>
      </c>
      <c r="O40" s="528" t="str">
        <f>IF('NEO GRP '!X13=0,"",'NEO GRP '!X13)</f>
        <v/>
      </c>
      <c r="P40" s="528" t="str">
        <f>IF('NEO GRP '!Y13=0,"",'NEO GRP '!Y13)</f>
        <v/>
      </c>
      <c r="Q40" s="80"/>
      <c r="R40" s="497">
        <f t="shared" si="2"/>
        <v>0</v>
      </c>
      <c r="S40" s="313">
        <f>R40*'NEO GRP '!I13</f>
        <v>0</v>
      </c>
      <c r="T40" s="498">
        <f>R40*'NEO GRP '!AY13</f>
        <v>0</v>
      </c>
      <c r="U40" s="23"/>
      <c r="V40" s="23"/>
      <c r="W40" s="23"/>
      <c r="X40" s="23"/>
      <c r="Y40" s="23"/>
      <c r="Z40" s="23"/>
    </row>
    <row r="41" ht="23.25" customHeight="1">
      <c r="A41" s="527" t="str">
        <f>'NEO GRP '!D14</f>
        <v>NEO-30-DT</v>
      </c>
      <c r="B41" s="528" t="str">
        <f>IF('NEO GRP '!E14=0,"",'NEO GRP '!E14)</f>
        <v>Dual tex.</v>
      </c>
      <c r="C41" s="528" t="str">
        <f>IF('NEO GRP '!L14=0,"",'NEO GRP '!L14)</f>
        <v/>
      </c>
      <c r="D41" s="528" t="str">
        <f>IF('NEO GRP '!M14=0,"",'NEO GRP '!M14)</f>
        <v/>
      </c>
      <c r="E41" s="528" t="str">
        <f>IF('NEO GRP '!N14=0,"",'NEO GRP '!N14)</f>
        <v/>
      </c>
      <c r="F41" s="528" t="str">
        <f>IF('NEO GRP '!O14=0,"",'NEO GRP '!O14)</f>
        <v/>
      </c>
      <c r="G41" s="528" t="str">
        <f>IF('NEO GRP '!P14=0,"",'NEO GRP '!P14)</f>
        <v/>
      </c>
      <c r="H41" s="528" t="str">
        <f>IF('NEO GRP '!Q14=0,"",'NEO GRP '!Q14)</f>
        <v/>
      </c>
      <c r="I41" s="528" t="str">
        <f>IF('NEO GRP '!R14=0,"",'NEO GRP '!R14)</f>
        <v/>
      </c>
      <c r="J41" s="528" t="str">
        <f>IF('NEO GRP '!S14=0,"",'NEO GRP '!S14)</f>
        <v/>
      </c>
      <c r="K41" s="528" t="str">
        <f>IF('NEO GRP '!T14=0,"",'NEO GRP '!T14)</f>
        <v/>
      </c>
      <c r="L41" s="528" t="str">
        <f>IF('NEO GRP '!U14=0,"",'NEO GRP '!U14)</f>
        <v/>
      </c>
      <c r="M41" s="528" t="str">
        <f>IF('NEO GRP '!V14=0,"",'NEO GRP '!V14)</f>
        <v/>
      </c>
      <c r="N41" s="528" t="str">
        <f>IF('NEO GRP '!W14=0,"",'NEO GRP '!W14)</f>
        <v/>
      </c>
      <c r="O41" s="528" t="str">
        <f>IF('NEO GRP '!X14=0,"",'NEO GRP '!X14)</f>
        <v/>
      </c>
      <c r="P41" s="528" t="str">
        <f>IF('NEO GRP '!Y14=0,"",'NEO GRP '!Y14)</f>
        <v/>
      </c>
      <c r="Q41" s="80"/>
      <c r="R41" s="497">
        <f t="shared" si="2"/>
        <v>0</v>
      </c>
      <c r="S41" s="313">
        <f>R41*'NEO GRP '!I14</f>
        <v>0</v>
      </c>
      <c r="T41" s="498">
        <f>R41*'NEO GRP '!AY14</f>
        <v>0</v>
      </c>
      <c r="U41" s="23"/>
      <c r="V41" s="23"/>
      <c r="W41" s="23"/>
      <c r="X41" s="23"/>
      <c r="Y41" s="23"/>
      <c r="Z41" s="23"/>
    </row>
    <row r="42" ht="23.25" customHeight="1">
      <c r="A42" s="527" t="str">
        <f>'NEO GRP '!D15</f>
        <v>NEO-30-NT</v>
      </c>
      <c r="B42" s="528" t="str">
        <f>IF('NEO GRP '!E15=0,"",'NEO GRP '!E15)</f>
        <v>No tex.</v>
      </c>
      <c r="C42" s="528" t="str">
        <f>IF('NEO GRP '!L15=0,"",'NEO GRP '!L15)</f>
        <v/>
      </c>
      <c r="D42" s="528" t="str">
        <f>IF('NEO GRP '!M15=0,"",'NEO GRP '!M15)</f>
        <v/>
      </c>
      <c r="E42" s="528" t="str">
        <f>IF('NEO GRP '!N15=0,"",'NEO GRP '!N15)</f>
        <v/>
      </c>
      <c r="F42" s="528" t="str">
        <f>IF('NEO GRP '!O15=0,"",'NEO GRP '!O15)</f>
        <v/>
      </c>
      <c r="G42" s="528" t="str">
        <f>IF('NEO GRP '!P15=0,"",'NEO GRP '!P15)</f>
        <v/>
      </c>
      <c r="H42" s="528" t="str">
        <f>IF('NEO GRP '!Q15=0,"",'NEO GRP '!Q15)</f>
        <v/>
      </c>
      <c r="I42" s="528" t="str">
        <f>IF('NEO GRP '!R15=0,"",'NEO GRP '!R15)</f>
        <v/>
      </c>
      <c r="J42" s="528" t="str">
        <f>IF('NEO GRP '!S15=0,"",'NEO GRP '!S15)</f>
        <v/>
      </c>
      <c r="K42" s="528" t="str">
        <f>IF('NEO GRP '!T15=0,"",'NEO GRP '!T15)</f>
        <v/>
      </c>
      <c r="L42" s="528" t="str">
        <f>IF('NEO GRP '!U15=0,"",'NEO GRP '!U15)</f>
        <v/>
      </c>
      <c r="M42" s="528" t="str">
        <f>IF('NEO GRP '!V15=0,"",'NEO GRP '!V15)</f>
        <v/>
      </c>
      <c r="N42" s="528" t="str">
        <f>IF('NEO GRP '!W15=0,"",'NEO GRP '!W15)</f>
        <v/>
      </c>
      <c r="O42" s="528" t="str">
        <f>IF('NEO GRP '!X15=0,"",'NEO GRP '!X15)</f>
        <v/>
      </c>
      <c r="P42" s="528" t="str">
        <f>IF('NEO GRP '!Y15=0,"",'NEO GRP '!Y15)</f>
        <v/>
      </c>
      <c r="Q42" s="80"/>
      <c r="R42" s="497">
        <f t="shared" si="2"/>
        <v>0</v>
      </c>
      <c r="S42" s="313">
        <f>R42*'NEO GRP '!I15</f>
        <v>0</v>
      </c>
      <c r="T42" s="498">
        <f>R42*'NEO GRP '!AY15</f>
        <v>0</v>
      </c>
      <c r="U42" s="23"/>
      <c r="V42" s="23"/>
      <c r="W42" s="23"/>
      <c r="X42" s="23"/>
      <c r="Y42" s="23"/>
      <c r="Z42" s="23"/>
    </row>
    <row r="43" ht="23.25" customHeight="1">
      <c r="A43" s="527" t="str">
        <f>'NEO GRP '!D60</f>
        <v>NEO-31</v>
      </c>
      <c r="B43" s="528" t="str">
        <f>IF('NEO GRP '!E60=0,"",'NEO GRP '!E60)</f>
        <v/>
      </c>
      <c r="C43" s="496" t="str">
        <f>IF('NEO GRP '!L60=0,"",'NEO GRP '!L60)</f>
        <v/>
      </c>
      <c r="D43" s="496" t="str">
        <f>IF('NEO GRP '!M60=0,"",'NEO GRP '!M60)</f>
        <v/>
      </c>
      <c r="E43" s="496" t="str">
        <f>IF('NEO GRP '!N60=0,"",'NEO GRP '!N60)</f>
        <v/>
      </c>
      <c r="F43" s="496" t="str">
        <f>IF('NEO GRP '!O60=0,"",'NEO GRP '!O60)</f>
        <v/>
      </c>
      <c r="G43" s="496" t="str">
        <f>IF('NEO GRP '!P60=0,"",'NEO GRP '!P60)</f>
        <v/>
      </c>
      <c r="H43" s="496" t="str">
        <f>IF('NEO GRP '!Q60=0,"",'NEO GRP '!Q60)</f>
        <v/>
      </c>
      <c r="I43" s="496" t="str">
        <f>IF('NEO GRP '!R60=0,"",'NEO GRP '!R60)</f>
        <v/>
      </c>
      <c r="J43" s="496" t="str">
        <f>IF('NEO GRP '!S60=0,"",'NEO GRP '!S60)</f>
        <v/>
      </c>
      <c r="K43" s="496" t="str">
        <f>IF('NEO GRP '!T60=0,"",'NEO GRP '!T60)</f>
        <v/>
      </c>
      <c r="L43" s="496" t="str">
        <f>IF('NEO GRP '!U60=0,"",'NEO GRP '!U60)</f>
        <v/>
      </c>
      <c r="M43" s="496" t="str">
        <f>IF('NEO GRP '!V60=0,"",'NEO GRP '!V60)</f>
        <v/>
      </c>
      <c r="N43" s="496" t="str">
        <f>IF('NEO GRP '!W60=0,"",'NEO GRP '!W60)</f>
        <v/>
      </c>
      <c r="O43" s="496" t="str">
        <f>IF('NEO GRP '!X60=0,"",'NEO GRP '!X60)</f>
        <v/>
      </c>
      <c r="P43" s="496" t="str">
        <f>IF('NEO GRP '!Y60=0,"",'NEO GRP '!Y60)</f>
        <v/>
      </c>
      <c r="Q43" s="80"/>
      <c r="R43" s="497">
        <f t="shared" si="2"/>
        <v>0</v>
      </c>
      <c r="S43" s="313">
        <f>R43*'NEO GRP '!I60</f>
        <v>0</v>
      </c>
      <c r="T43" s="498">
        <f>R43*'NEO GRP '!AY60</f>
        <v>0</v>
      </c>
      <c r="U43" s="23"/>
      <c r="V43" s="23"/>
      <c r="W43" s="23"/>
      <c r="X43" s="23"/>
      <c r="Y43" s="23"/>
      <c r="Z43" s="23"/>
    </row>
    <row r="44" ht="23.25" customHeight="1">
      <c r="A44" s="527" t="str">
        <f>'NEO GRP '!D16</f>
        <v>NEO-32</v>
      </c>
      <c r="B44" s="528" t="str">
        <f>IF('NEO GRP '!E16=0,"",'NEO GRP '!E16)</f>
        <v/>
      </c>
      <c r="C44" s="528" t="str">
        <f>IF('NEO GRP '!L16=0,"",'NEO GRP '!L16)</f>
        <v/>
      </c>
      <c r="D44" s="528" t="str">
        <f>IF('NEO GRP '!M16=0,"",'NEO GRP '!M16)</f>
        <v/>
      </c>
      <c r="E44" s="528" t="str">
        <f>IF('NEO GRP '!N16=0,"",'NEO GRP '!N16)</f>
        <v/>
      </c>
      <c r="F44" s="528" t="str">
        <f>IF('NEO GRP '!O16=0,"",'NEO GRP '!O16)</f>
        <v/>
      </c>
      <c r="G44" s="528" t="str">
        <f>IF('NEO GRP '!P16=0,"",'NEO GRP '!P16)</f>
        <v/>
      </c>
      <c r="H44" s="528" t="str">
        <f>IF('NEO GRP '!Q16=0,"",'NEO GRP '!Q16)</f>
        <v/>
      </c>
      <c r="I44" s="528" t="str">
        <f>IF('NEO GRP '!R16=0,"",'NEO GRP '!R16)</f>
        <v/>
      </c>
      <c r="J44" s="528" t="str">
        <f>IF('NEO GRP '!S16=0,"",'NEO GRP '!S16)</f>
        <v/>
      </c>
      <c r="K44" s="528" t="str">
        <f>IF('NEO GRP '!T16=0,"",'NEO GRP '!T16)</f>
        <v/>
      </c>
      <c r="L44" s="528" t="str">
        <f>IF('NEO GRP '!U16=0,"",'NEO GRP '!U16)</f>
        <v/>
      </c>
      <c r="M44" s="528" t="str">
        <f>IF('NEO GRP '!V16=0,"",'NEO GRP '!V16)</f>
        <v/>
      </c>
      <c r="N44" s="528" t="str">
        <f>IF('NEO GRP '!W16=0,"",'NEO GRP '!W16)</f>
        <v/>
      </c>
      <c r="O44" s="528" t="str">
        <f>IF('NEO GRP '!X16=0,"",'NEO GRP '!X16)</f>
        <v/>
      </c>
      <c r="P44" s="528" t="str">
        <f>IF('NEO GRP '!Y16=0,"",'NEO GRP '!Y16)</f>
        <v/>
      </c>
      <c r="Q44" s="80"/>
      <c r="R44" s="497">
        <f t="shared" si="2"/>
        <v>0</v>
      </c>
      <c r="S44" s="313">
        <f>R44*'NEO GRP '!I16</f>
        <v>0</v>
      </c>
      <c r="T44" s="498">
        <f>R44*'NEO GRP '!AY16</f>
        <v>0</v>
      </c>
      <c r="U44" s="23"/>
      <c r="V44" s="23"/>
      <c r="W44" s="23"/>
      <c r="X44" s="23"/>
      <c r="Y44" s="23"/>
      <c r="Z44" s="23"/>
    </row>
    <row r="45" ht="23.25" customHeight="1">
      <c r="A45" s="527" t="str">
        <f>'NEO GRP '!D17</f>
        <v>NEO-32-DT</v>
      </c>
      <c r="B45" s="528" t="str">
        <f>IF('NEO GRP '!E17=0,"",'NEO GRP '!E17)</f>
        <v>Dual tex.</v>
      </c>
      <c r="C45" s="528" t="str">
        <f>IF('NEO GRP '!L17=0,"",'NEO GRP '!L17)</f>
        <v/>
      </c>
      <c r="D45" s="528" t="str">
        <f>IF('NEO GRP '!M17=0,"",'NEO GRP '!M17)</f>
        <v/>
      </c>
      <c r="E45" s="528" t="str">
        <f>IF('NEO GRP '!N17=0,"",'NEO GRP '!N17)</f>
        <v/>
      </c>
      <c r="F45" s="528" t="str">
        <f>IF('NEO GRP '!O17=0,"",'NEO GRP '!O17)</f>
        <v/>
      </c>
      <c r="G45" s="528" t="str">
        <f>IF('NEO GRP '!P17=0,"",'NEO GRP '!P17)</f>
        <v/>
      </c>
      <c r="H45" s="528" t="str">
        <f>IF('NEO GRP '!Q17=0,"",'NEO GRP '!Q17)</f>
        <v/>
      </c>
      <c r="I45" s="528" t="str">
        <f>IF('NEO GRP '!R17=0,"",'NEO GRP '!R17)</f>
        <v/>
      </c>
      <c r="J45" s="528" t="str">
        <f>IF('NEO GRP '!S17=0,"",'NEO GRP '!S17)</f>
        <v/>
      </c>
      <c r="K45" s="528" t="str">
        <f>IF('NEO GRP '!T17=0,"",'NEO GRP '!T17)</f>
        <v/>
      </c>
      <c r="L45" s="528" t="str">
        <f>IF('NEO GRP '!U17=0,"",'NEO GRP '!U17)</f>
        <v/>
      </c>
      <c r="M45" s="528" t="str">
        <f>IF('NEO GRP '!V17=0,"",'NEO GRP '!V17)</f>
        <v/>
      </c>
      <c r="N45" s="528" t="str">
        <f>IF('NEO GRP '!W17=0,"",'NEO GRP '!W17)</f>
        <v/>
      </c>
      <c r="O45" s="528" t="str">
        <f>IF('NEO GRP '!X17=0,"",'NEO GRP '!X17)</f>
        <v/>
      </c>
      <c r="P45" s="528" t="str">
        <f>IF('NEO GRP '!Y17=0,"",'NEO GRP '!Y17)</f>
        <v/>
      </c>
      <c r="Q45" s="80"/>
      <c r="R45" s="497">
        <f t="shared" si="2"/>
        <v>0</v>
      </c>
      <c r="S45" s="313">
        <f>R45*'NEO GRP '!I17</f>
        <v>0</v>
      </c>
      <c r="T45" s="498">
        <f>R45*'NEO GRP '!AY17</f>
        <v>0</v>
      </c>
      <c r="U45" s="23"/>
      <c r="V45" s="23"/>
      <c r="W45" s="23"/>
      <c r="X45" s="23"/>
      <c r="Y45" s="23"/>
      <c r="Z45" s="23"/>
    </row>
    <row r="46" ht="23.25" customHeight="1">
      <c r="A46" s="527" t="str">
        <f>'NEO GRP '!D18</f>
        <v>NEO-32-NT</v>
      </c>
      <c r="B46" s="528" t="str">
        <f>IF('NEO GRP '!E18=0,"",'NEO GRP '!E18)</f>
        <v>No tex.</v>
      </c>
      <c r="C46" s="528" t="str">
        <f>IF('NEO GRP '!L18=0,"",'NEO GRP '!L18)</f>
        <v/>
      </c>
      <c r="D46" s="528" t="str">
        <f>IF('NEO GRP '!M18=0,"",'NEO GRP '!M18)</f>
        <v/>
      </c>
      <c r="E46" s="528" t="str">
        <f>IF('NEO GRP '!N18=0,"",'NEO GRP '!N18)</f>
        <v/>
      </c>
      <c r="F46" s="528" t="str">
        <f>IF('NEO GRP '!O18=0,"",'NEO GRP '!O18)</f>
        <v/>
      </c>
      <c r="G46" s="528" t="str">
        <f>IF('NEO GRP '!P18=0,"",'NEO GRP '!P18)</f>
        <v/>
      </c>
      <c r="H46" s="528" t="str">
        <f>IF('NEO GRP '!Q18=0,"",'NEO GRP '!Q18)</f>
        <v/>
      </c>
      <c r="I46" s="528" t="str">
        <f>IF('NEO GRP '!R18=0,"",'NEO GRP '!R18)</f>
        <v/>
      </c>
      <c r="J46" s="528" t="str">
        <f>IF('NEO GRP '!S18=0,"",'NEO GRP '!S18)</f>
        <v/>
      </c>
      <c r="K46" s="528" t="str">
        <f>IF('NEO GRP '!T18=0,"",'NEO GRP '!T18)</f>
        <v/>
      </c>
      <c r="L46" s="528" t="str">
        <f>IF('NEO GRP '!U18=0,"",'NEO GRP '!U18)</f>
        <v/>
      </c>
      <c r="M46" s="528" t="str">
        <f>IF('NEO GRP '!V18=0,"",'NEO GRP '!V18)</f>
        <v/>
      </c>
      <c r="N46" s="528" t="str">
        <f>IF('NEO GRP '!W18=0,"",'NEO GRP '!W18)</f>
        <v/>
      </c>
      <c r="O46" s="528" t="str">
        <f>IF('NEO GRP '!X18=0,"",'NEO GRP '!X18)</f>
        <v/>
      </c>
      <c r="P46" s="528" t="str">
        <f>IF('NEO GRP '!Y18=0,"",'NEO GRP '!Y18)</f>
        <v/>
      </c>
      <c r="Q46" s="80"/>
      <c r="R46" s="497">
        <f t="shared" si="2"/>
        <v>0</v>
      </c>
      <c r="S46" s="313">
        <f>R46*'NEO GRP '!I18</f>
        <v>0</v>
      </c>
      <c r="T46" s="498">
        <f>R46*'NEO GRP '!AY18</f>
        <v>0</v>
      </c>
      <c r="U46" s="23"/>
      <c r="V46" s="23"/>
      <c r="W46" s="23"/>
      <c r="X46" s="23"/>
      <c r="Y46" s="23"/>
      <c r="Z46" s="23"/>
    </row>
    <row r="47" ht="22.5" customHeight="1">
      <c r="A47" s="527" t="str">
        <f>'NEO GRP '!D61</f>
        <v>NEO-33</v>
      </c>
      <c r="B47" s="528" t="str">
        <f>IF('NEO GRP '!E61=0,"",'NEO GRP '!E61)</f>
        <v/>
      </c>
      <c r="C47" s="496" t="str">
        <f>IF('NEO GRP '!L61=0,"",'NEO GRP '!L61)</f>
        <v/>
      </c>
      <c r="D47" s="496" t="str">
        <f>IF('NEO GRP '!M61=0,"",'NEO GRP '!M61)</f>
        <v/>
      </c>
      <c r="E47" s="496" t="str">
        <f>IF('NEO GRP '!N61=0,"",'NEO GRP '!N61)</f>
        <v/>
      </c>
      <c r="F47" s="496" t="str">
        <f>IF('NEO GRP '!O61=0,"",'NEO GRP '!O61)</f>
        <v/>
      </c>
      <c r="G47" s="496" t="str">
        <f>IF('NEO GRP '!P61=0,"",'NEO GRP '!P61)</f>
        <v/>
      </c>
      <c r="H47" s="496" t="str">
        <f>IF('NEO GRP '!Q61=0,"",'NEO GRP '!Q61)</f>
        <v/>
      </c>
      <c r="I47" s="496" t="str">
        <f>IF('NEO GRP '!R61=0,"",'NEO GRP '!R61)</f>
        <v/>
      </c>
      <c r="J47" s="496" t="str">
        <f>IF('NEO GRP '!S61=0,"",'NEO GRP '!S61)</f>
        <v/>
      </c>
      <c r="K47" s="496" t="str">
        <f>IF('NEO GRP '!T61=0,"",'NEO GRP '!T61)</f>
        <v/>
      </c>
      <c r="L47" s="496" t="str">
        <f>IF('NEO GRP '!U61=0,"",'NEO GRP '!U61)</f>
        <v/>
      </c>
      <c r="M47" s="496" t="str">
        <f>IF('NEO GRP '!V61=0,"",'NEO GRP '!V61)</f>
        <v/>
      </c>
      <c r="N47" s="496" t="str">
        <f>IF('NEO GRP '!W61=0,"",'NEO GRP '!W61)</f>
        <v/>
      </c>
      <c r="O47" s="496" t="str">
        <f>IF('NEO GRP '!X61=0,"",'NEO GRP '!X61)</f>
        <v/>
      </c>
      <c r="P47" s="496" t="str">
        <f>IF('NEO GRP '!Y61=0,"",'NEO GRP '!Y61)</f>
        <v/>
      </c>
      <c r="Q47" s="80"/>
      <c r="R47" s="497">
        <f t="shared" si="2"/>
        <v>0</v>
      </c>
      <c r="S47" s="313">
        <f>R47*'NEO GRP '!I61</f>
        <v>0</v>
      </c>
      <c r="T47" s="498">
        <f>R47*'NEO GRP '!AY61</f>
        <v>0</v>
      </c>
      <c r="U47" s="23"/>
      <c r="V47" s="23"/>
      <c r="W47" s="23"/>
      <c r="X47" s="23"/>
      <c r="Y47" s="23"/>
      <c r="Z47" s="23"/>
    </row>
    <row r="48" ht="23.25" customHeight="1">
      <c r="A48" s="527" t="str">
        <f>'NEO GRP '!D62</f>
        <v>NEO-36</v>
      </c>
      <c r="B48" s="528" t="str">
        <f>IF('NEO GRP '!E62=0,"",'NEO GRP '!E62)</f>
        <v/>
      </c>
      <c r="C48" s="496" t="str">
        <f>IF('NEO GRP '!L62=0,"",'NEO GRP '!L62)</f>
        <v/>
      </c>
      <c r="D48" s="496" t="str">
        <f>IF('NEO GRP '!M62=0,"",'NEO GRP '!M62)</f>
        <v/>
      </c>
      <c r="E48" s="496" t="str">
        <f>IF('NEO GRP '!N62=0,"",'NEO GRP '!N62)</f>
        <v/>
      </c>
      <c r="F48" s="496" t="str">
        <f>IF('NEO GRP '!O62=0,"",'NEO GRP '!O62)</f>
        <v/>
      </c>
      <c r="G48" s="496" t="str">
        <f>IF('NEO GRP '!P62=0,"",'NEO GRP '!P62)</f>
        <v/>
      </c>
      <c r="H48" s="496" t="str">
        <f>IF('NEO GRP '!Q62=0,"",'NEO GRP '!Q62)</f>
        <v/>
      </c>
      <c r="I48" s="496" t="str">
        <f>IF('NEO GRP '!R62=0,"",'NEO GRP '!R62)</f>
        <v/>
      </c>
      <c r="J48" s="496" t="str">
        <f>IF('NEO GRP '!S62=0,"",'NEO GRP '!S62)</f>
        <v/>
      </c>
      <c r="K48" s="496" t="str">
        <f>IF('NEO GRP '!T62=0,"",'NEO GRP '!T62)</f>
        <v/>
      </c>
      <c r="L48" s="496" t="str">
        <f>IF('NEO GRP '!U62=0,"",'NEO GRP '!U62)</f>
        <v/>
      </c>
      <c r="M48" s="496" t="str">
        <f>IF('NEO GRP '!V62=0,"",'NEO GRP '!V62)</f>
        <v/>
      </c>
      <c r="N48" s="496" t="str">
        <f>IF('NEO GRP '!W62=0,"",'NEO GRP '!W62)</f>
        <v/>
      </c>
      <c r="O48" s="496" t="str">
        <f>IF('NEO GRP '!X62=0,"",'NEO GRP '!X62)</f>
        <v/>
      </c>
      <c r="P48" s="496" t="str">
        <f>IF('NEO GRP '!Y62=0,"",'NEO GRP '!Y62)</f>
        <v/>
      </c>
      <c r="Q48" s="80"/>
      <c r="R48" s="497">
        <f t="shared" si="2"/>
        <v>0</v>
      </c>
      <c r="S48" s="313">
        <f>R48*'NEO GRP '!I62</f>
        <v>0</v>
      </c>
      <c r="T48" s="498">
        <f>R48*'NEO GRP '!AY62</f>
        <v>0</v>
      </c>
      <c r="U48" s="23"/>
      <c r="V48" s="23"/>
      <c r="W48" s="23"/>
      <c r="X48" s="23"/>
      <c r="Y48" s="23"/>
      <c r="Z48" s="23"/>
    </row>
    <row r="49" ht="23.25" customHeight="1">
      <c r="A49" s="527" t="str">
        <f>'NEO GRP '!D19</f>
        <v>NEO-37</v>
      </c>
      <c r="B49" s="528" t="str">
        <f>IF('NEO GRP '!E19=0,"",'NEO GRP '!E19)</f>
        <v/>
      </c>
      <c r="C49" s="496" t="str">
        <f>IF('NEO GRP '!L19=0,"",'NEO GRP '!L19)</f>
        <v/>
      </c>
      <c r="D49" s="496" t="str">
        <f>IF('NEO GRP '!M19=0,"",'NEO GRP '!M19)</f>
        <v/>
      </c>
      <c r="E49" s="496" t="str">
        <f>IF('NEO GRP '!N19=0,"",'NEO GRP '!N19)</f>
        <v/>
      </c>
      <c r="F49" s="496" t="str">
        <f>IF('NEO GRP '!O19=0,"",'NEO GRP '!O19)</f>
        <v/>
      </c>
      <c r="G49" s="496" t="str">
        <f>IF('NEO GRP '!P19=0,"",'NEO GRP '!P19)</f>
        <v/>
      </c>
      <c r="H49" s="496" t="str">
        <f>IF('NEO GRP '!Q19=0,"",'NEO GRP '!Q19)</f>
        <v/>
      </c>
      <c r="I49" s="496" t="str">
        <f>IF('NEO GRP '!R19=0,"",'NEO GRP '!R19)</f>
        <v/>
      </c>
      <c r="J49" s="496" t="str">
        <f>IF('NEO GRP '!S19=0,"",'NEO GRP '!S19)</f>
        <v/>
      </c>
      <c r="K49" s="496" t="str">
        <f>IF('NEO GRP '!T19=0,"",'NEO GRP '!T19)</f>
        <v/>
      </c>
      <c r="L49" s="496" t="str">
        <f>IF('NEO GRP '!U19=0,"",'NEO GRP '!U19)</f>
        <v/>
      </c>
      <c r="M49" s="496" t="str">
        <f>IF('NEO GRP '!V19=0,"",'NEO GRP '!V19)</f>
        <v/>
      </c>
      <c r="N49" s="496" t="str">
        <f>IF('NEO GRP '!W19=0,"",'NEO GRP '!W19)</f>
        <v/>
      </c>
      <c r="O49" s="496" t="str">
        <f>IF('NEO GRP '!X19=0,"",'NEO GRP '!X19)</f>
        <v/>
      </c>
      <c r="P49" s="496" t="str">
        <f>IF('NEO GRP '!Y19=0,"",'NEO GRP '!Y19)</f>
        <v/>
      </c>
      <c r="Q49" s="80"/>
      <c r="R49" s="497">
        <f t="shared" si="2"/>
        <v>0</v>
      </c>
      <c r="S49" s="313">
        <f>R49*'NEO GRP '!I19</f>
        <v>0</v>
      </c>
      <c r="T49" s="498">
        <f>R49*'NEO GRP '!AY19</f>
        <v>0</v>
      </c>
      <c r="U49" s="23"/>
      <c r="V49" s="23"/>
      <c r="W49" s="23"/>
      <c r="X49" s="23"/>
      <c r="Y49" s="23"/>
      <c r="Z49" s="23"/>
    </row>
    <row r="50" ht="23.25" customHeight="1">
      <c r="A50" s="527" t="str">
        <f>'NEO GRP '!D20</f>
        <v>NEO-37-DT</v>
      </c>
      <c r="B50" s="528" t="str">
        <f>IF('NEO GRP '!E20=0,"",'NEO GRP '!E20)</f>
        <v>Dual tex.</v>
      </c>
      <c r="C50" s="496" t="str">
        <f>IF('NEO GRP '!L20=0,"",'NEO GRP '!L20)</f>
        <v/>
      </c>
      <c r="D50" s="496" t="str">
        <f>IF('NEO GRP '!M20=0,"",'NEO GRP '!M20)</f>
        <v/>
      </c>
      <c r="E50" s="496" t="str">
        <f>IF('NEO GRP '!N20=0,"",'NEO GRP '!N20)</f>
        <v/>
      </c>
      <c r="F50" s="496" t="str">
        <f>IF('NEO GRP '!O20=0,"",'NEO GRP '!O20)</f>
        <v/>
      </c>
      <c r="G50" s="496" t="str">
        <f>IF('NEO GRP '!P20=0,"",'NEO GRP '!P20)</f>
        <v/>
      </c>
      <c r="H50" s="496" t="str">
        <f>IF('NEO GRP '!Q20=0,"",'NEO GRP '!Q20)</f>
        <v/>
      </c>
      <c r="I50" s="496" t="str">
        <f>IF('NEO GRP '!R20=0,"",'NEO GRP '!R20)</f>
        <v/>
      </c>
      <c r="J50" s="496" t="str">
        <f>IF('NEO GRP '!S20=0,"",'NEO GRP '!S20)</f>
        <v/>
      </c>
      <c r="K50" s="496" t="str">
        <f>IF('NEO GRP '!T20=0,"",'NEO GRP '!T20)</f>
        <v/>
      </c>
      <c r="L50" s="496" t="str">
        <f>IF('NEO GRP '!U20=0,"",'NEO GRP '!U20)</f>
        <v/>
      </c>
      <c r="M50" s="496" t="str">
        <f>IF('NEO GRP '!V20=0,"",'NEO GRP '!V20)</f>
        <v/>
      </c>
      <c r="N50" s="496" t="str">
        <f>IF('NEO GRP '!W20=0,"",'NEO GRP '!W20)</f>
        <v/>
      </c>
      <c r="O50" s="496" t="str">
        <f>IF('NEO GRP '!X20=0,"",'NEO GRP '!X20)</f>
        <v/>
      </c>
      <c r="P50" s="496" t="str">
        <f>IF('NEO GRP '!Y20=0,"",'NEO GRP '!Y20)</f>
        <v/>
      </c>
      <c r="Q50" s="80"/>
      <c r="R50" s="497">
        <f t="shared" si="2"/>
        <v>0</v>
      </c>
      <c r="S50" s="313">
        <f>R50*'NEO GRP '!I20</f>
        <v>0</v>
      </c>
      <c r="T50" s="498">
        <f>R50*'NEO GRP '!AY20</f>
        <v>0</v>
      </c>
      <c r="U50" s="23"/>
      <c r="V50" s="23"/>
      <c r="W50" s="23"/>
      <c r="X50" s="23"/>
      <c r="Y50" s="23"/>
      <c r="Z50" s="23"/>
    </row>
    <row r="51" ht="23.25" customHeight="1">
      <c r="A51" s="527" t="str">
        <f>'NEO GRP '!D21</f>
        <v>NEO-37-NT</v>
      </c>
      <c r="B51" s="528" t="str">
        <f>IF('NEO GRP '!E21=0,"",'NEO GRP '!E21)</f>
        <v>No tex.</v>
      </c>
      <c r="C51" s="496" t="str">
        <f>IF('NEO GRP '!L21=0,"",'NEO GRP '!L21)</f>
        <v/>
      </c>
      <c r="D51" s="496" t="str">
        <f>IF('NEO GRP '!M21=0,"",'NEO GRP '!M21)</f>
        <v/>
      </c>
      <c r="E51" s="496" t="str">
        <f>IF('NEO GRP '!N21=0,"",'NEO GRP '!N21)</f>
        <v/>
      </c>
      <c r="F51" s="496" t="str">
        <f>IF('NEO GRP '!O21=0,"",'NEO GRP '!O21)</f>
        <v/>
      </c>
      <c r="G51" s="496" t="str">
        <f>IF('NEO GRP '!P21=0,"",'NEO GRP '!P21)</f>
        <v/>
      </c>
      <c r="H51" s="496" t="str">
        <f>IF('NEO GRP '!Q21=0,"",'NEO GRP '!Q21)</f>
        <v/>
      </c>
      <c r="I51" s="496" t="str">
        <f>IF('NEO GRP '!R21=0,"",'NEO GRP '!R21)</f>
        <v/>
      </c>
      <c r="J51" s="496" t="str">
        <f>IF('NEO GRP '!S21=0,"",'NEO GRP '!S21)</f>
        <v/>
      </c>
      <c r="K51" s="496" t="str">
        <f>IF('NEO GRP '!T21=0,"",'NEO GRP '!T21)</f>
        <v/>
      </c>
      <c r="L51" s="496" t="str">
        <f>IF('NEO GRP '!U21=0,"",'NEO GRP '!U21)</f>
        <v/>
      </c>
      <c r="M51" s="496" t="str">
        <f>IF('NEO GRP '!V21=0,"",'NEO GRP '!V21)</f>
        <v/>
      </c>
      <c r="N51" s="496" t="str">
        <f>IF('NEO GRP '!W21=0,"",'NEO GRP '!W21)</f>
        <v/>
      </c>
      <c r="O51" s="496" t="str">
        <f>IF('NEO GRP '!X21=0,"",'NEO GRP '!X21)</f>
        <v/>
      </c>
      <c r="P51" s="496" t="str">
        <f>IF('NEO GRP '!Y21=0,"",'NEO GRP '!Y21)</f>
        <v/>
      </c>
      <c r="Q51" s="80"/>
      <c r="R51" s="497">
        <f t="shared" si="2"/>
        <v>0</v>
      </c>
      <c r="S51" s="313">
        <f>R51*'NEO GRP '!I21</f>
        <v>0</v>
      </c>
      <c r="T51" s="498">
        <f>R51*'NEO GRP '!AY21</f>
        <v>0</v>
      </c>
      <c r="U51" s="23"/>
      <c r="V51" s="23"/>
      <c r="W51" s="23"/>
      <c r="X51" s="23"/>
      <c r="Y51" s="23"/>
      <c r="Z51" s="23"/>
    </row>
    <row r="52" ht="23.25" customHeight="1">
      <c r="A52" s="527" t="str">
        <f>'NEO GRP '!D22</f>
        <v>NEO-38</v>
      </c>
      <c r="B52" s="528" t="str">
        <f>IF('NEO GRP '!E22=0,"",'NEO GRP '!E22)</f>
        <v/>
      </c>
      <c r="C52" s="496" t="str">
        <f>IF('NEO GRP '!L22=0,"",'NEO GRP '!L22)</f>
        <v/>
      </c>
      <c r="D52" s="496" t="str">
        <f>IF('NEO GRP '!M22=0,"",'NEO GRP '!M22)</f>
        <v/>
      </c>
      <c r="E52" s="496" t="str">
        <f>IF('NEO GRP '!N22=0,"",'NEO GRP '!N22)</f>
        <v/>
      </c>
      <c r="F52" s="496" t="str">
        <f>IF('NEO GRP '!O22=0,"",'NEO GRP '!O22)</f>
        <v/>
      </c>
      <c r="G52" s="496" t="str">
        <f>IF('NEO GRP '!P22=0,"",'NEO GRP '!P22)</f>
        <v/>
      </c>
      <c r="H52" s="496" t="str">
        <f>IF('NEO GRP '!Q22=0,"",'NEO GRP '!Q22)</f>
        <v/>
      </c>
      <c r="I52" s="496" t="str">
        <f>IF('NEO GRP '!R22=0,"",'NEO GRP '!R22)</f>
        <v/>
      </c>
      <c r="J52" s="496" t="str">
        <f>IF('NEO GRP '!S22=0,"",'NEO GRP '!S22)</f>
        <v/>
      </c>
      <c r="K52" s="496" t="str">
        <f>IF('NEO GRP '!T22=0,"",'NEO GRP '!T22)</f>
        <v/>
      </c>
      <c r="L52" s="496" t="str">
        <f>IF('NEO GRP '!U22=0,"",'NEO GRP '!U22)</f>
        <v/>
      </c>
      <c r="M52" s="496" t="str">
        <f>IF('NEO GRP '!V22=0,"",'NEO GRP '!V22)</f>
        <v/>
      </c>
      <c r="N52" s="496" t="str">
        <f>IF('NEO GRP '!W22=0,"",'NEO GRP '!W22)</f>
        <v/>
      </c>
      <c r="O52" s="496" t="str">
        <f>IF('NEO GRP '!X22=0,"",'NEO GRP '!X22)</f>
        <v/>
      </c>
      <c r="P52" s="496" t="str">
        <f>IF('NEO GRP '!Y22=0,"",'NEO GRP '!Y22)</f>
        <v/>
      </c>
      <c r="Q52" s="80"/>
      <c r="R52" s="497">
        <f t="shared" si="2"/>
        <v>0</v>
      </c>
      <c r="S52" s="313">
        <f>R52*'NEO GRP '!I22</f>
        <v>0</v>
      </c>
      <c r="T52" s="498">
        <f>R52*'NEO GRP '!AY22</f>
        <v>0</v>
      </c>
      <c r="U52" s="23"/>
      <c r="V52" s="23"/>
      <c r="W52" s="23"/>
      <c r="X52" s="23"/>
      <c r="Y52" s="23"/>
      <c r="Z52" s="23"/>
    </row>
    <row r="53" ht="23.25" customHeight="1">
      <c r="A53" s="527" t="str">
        <f>'NEO GRP '!D23</f>
        <v>NEO-38-DT</v>
      </c>
      <c r="B53" s="528" t="str">
        <f>IF('NEO GRP '!E23=0,"",'NEO GRP '!E23)</f>
        <v>Dual tex.</v>
      </c>
      <c r="C53" s="496" t="str">
        <f>IF('NEO GRP '!L23=0,"",'NEO GRP '!L23)</f>
        <v/>
      </c>
      <c r="D53" s="496" t="str">
        <f>IF('NEO GRP '!M23=0,"",'NEO GRP '!M23)</f>
        <v/>
      </c>
      <c r="E53" s="496" t="str">
        <f>IF('NEO GRP '!N23=0,"",'NEO GRP '!N23)</f>
        <v/>
      </c>
      <c r="F53" s="496" t="str">
        <f>IF('NEO GRP '!O23=0,"",'NEO GRP '!O23)</f>
        <v/>
      </c>
      <c r="G53" s="496" t="str">
        <f>IF('NEO GRP '!P23=0,"",'NEO GRP '!P23)</f>
        <v/>
      </c>
      <c r="H53" s="496" t="str">
        <f>IF('NEO GRP '!Q23=0,"",'NEO GRP '!Q23)</f>
        <v/>
      </c>
      <c r="I53" s="496" t="str">
        <f>IF('NEO GRP '!R23=0,"",'NEO GRP '!R23)</f>
        <v/>
      </c>
      <c r="J53" s="496" t="str">
        <f>IF('NEO GRP '!S23=0,"",'NEO GRP '!S23)</f>
        <v/>
      </c>
      <c r="K53" s="496" t="str">
        <f>IF('NEO GRP '!T23=0,"",'NEO GRP '!T23)</f>
        <v/>
      </c>
      <c r="L53" s="496" t="str">
        <f>IF('NEO GRP '!U23=0,"",'NEO GRP '!U23)</f>
        <v/>
      </c>
      <c r="M53" s="496" t="str">
        <f>IF('NEO GRP '!V23=0,"",'NEO GRP '!V23)</f>
        <v/>
      </c>
      <c r="N53" s="496" t="str">
        <f>IF('NEO GRP '!W23=0,"",'NEO GRP '!W23)</f>
        <v/>
      </c>
      <c r="O53" s="496" t="str">
        <f>IF('NEO GRP '!X23=0,"",'NEO GRP '!X23)</f>
        <v/>
      </c>
      <c r="P53" s="496" t="str">
        <f>IF('NEO GRP '!Y23=0,"",'NEO GRP '!Y23)</f>
        <v/>
      </c>
      <c r="Q53" s="80"/>
      <c r="R53" s="497">
        <f t="shared" si="2"/>
        <v>0</v>
      </c>
      <c r="S53" s="313">
        <f>R53*'NEO GRP '!I23</f>
        <v>0</v>
      </c>
      <c r="T53" s="498">
        <f>R53*'NEO GRP '!AY23</f>
        <v>0</v>
      </c>
      <c r="U53" s="23"/>
      <c r="V53" s="23"/>
      <c r="W53" s="23"/>
      <c r="X53" s="23"/>
      <c r="Y53" s="23"/>
      <c r="Z53" s="23"/>
    </row>
    <row r="54" ht="23.25" customHeight="1">
      <c r="A54" s="527" t="str">
        <f>'NEO GRP '!D24</f>
        <v>NEO-38-NT</v>
      </c>
      <c r="B54" s="528" t="str">
        <f>IF('NEO GRP '!E24=0,"",'NEO GRP '!E24)</f>
        <v>No tex.</v>
      </c>
      <c r="C54" s="496" t="str">
        <f>IF('NEO GRP '!L24=0,"",'NEO GRP '!L24)</f>
        <v/>
      </c>
      <c r="D54" s="496" t="str">
        <f>IF('NEO GRP '!M24=0,"",'NEO GRP '!M24)</f>
        <v/>
      </c>
      <c r="E54" s="496" t="str">
        <f>IF('NEO GRP '!N24=0,"",'NEO GRP '!N24)</f>
        <v/>
      </c>
      <c r="F54" s="496" t="str">
        <f>IF('NEO GRP '!O24=0,"",'NEO GRP '!O24)</f>
        <v/>
      </c>
      <c r="G54" s="496" t="str">
        <f>IF('NEO GRP '!P24=0,"",'NEO GRP '!P24)</f>
        <v/>
      </c>
      <c r="H54" s="496" t="str">
        <f>IF('NEO GRP '!Q24=0,"",'NEO GRP '!Q24)</f>
        <v/>
      </c>
      <c r="I54" s="496" t="str">
        <f>IF('NEO GRP '!R24=0,"",'NEO GRP '!R24)</f>
        <v/>
      </c>
      <c r="J54" s="496" t="str">
        <f>IF('NEO GRP '!S24=0,"",'NEO GRP '!S24)</f>
        <v/>
      </c>
      <c r="K54" s="496" t="str">
        <f>IF('NEO GRP '!T24=0,"",'NEO GRP '!T24)</f>
        <v/>
      </c>
      <c r="L54" s="496" t="str">
        <f>IF('NEO GRP '!U24=0,"",'NEO GRP '!U24)</f>
        <v/>
      </c>
      <c r="M54" s="496" t="str">
        <f>IF('NEO GRP '!V24=0,"",'NEO GRP '!V24)</f>
        <v/>
      </c>
      <c r="N54" s="496" t="str">
        <f>IF('NEO GRP '!W24=0,"",'NEO GRP '!W24)</f>
        <v/>
      </c>
      <c r="O54" s="496" t="str">
        <f>IF('NEO GRP '!X24=0,"",'NEO GRP '!X24)</f>
        <v/>
      </c>
      <c r="P54" s="496" t="str">
        <f>IF('NEO GRP '!Y24=0,"",'NEO GRP '!Y24)</f>
        <v/>
      </c>
      <c r="Q54" s="80"/>
      <c r="R54" s="497">
        <f t="shared" si="2"/>
        <v>0</v>
      </c>
      <c r="S54" s="313">
        <f>R54*'NEO GRP '!I24</f>
        <v>0</v>
      </c>
      <c r="T54" s="498">
        <f>R54*'NEO GRP '!AY24</f>
        <v>0</v>
      </c>
      <c r="U54" s="23"/>
      <c r="V54" s="23"/>
      <c r="W54" s="23"/>
      <c r="X54" s="23"/>
      <c r="Y54" s="23"/>
      <c r="Z54" s="23"/>
    </row>
    <row r="55" ht="23.25" customHeight="1">
      <c r="A55" s="527" t="str">
        <f>'NEO GRP '!D25</f>
        <v>NEO-39</v>
      </c>
      <c r="B55" s="528" t="str">
        <f>IF('NEO GRP '!E25=0,"",'NEO GRP '!E25)</f>
        <v/>
      </c>
      <c r="C55" s="496" t="str">
        <f>IF('NEO GRP '!L25=0,"",'NEO GRP '!L25)</f>
        <v/>
      </c>
      <c r="D55" s="496" t="str">
        <f>IF('NEO GRP '!M25=0,"",'NEO GRP '!M25)</f>
        <v/>
      </c>
      <c r="E55" s="496" t="str">
        <f>IF('NEO GRP '!N25=0,"",'NEO GRP '!N25)</f>
        <v/>
      </c>
      <c r="F55" s="496" t="str">
        <f>IF('NEO GRP '!O25=0,"",'NEO GRP '!O25)</f>
        <v/>
      </c>
      <c r="G55" s="496" t="str">
        <f>IF('NEO GRP '!P25=0,"",'NEO GRP '!P25)</f>
        <v/>
      </c>
      <c r="H55" s="496" t="str">
        <f>IF('NEO GRP '!Q25=0,"",'NEO GRP '!Q25)</f>
        <v/>
      </c>
      <c r="I55" s="496" t="str">
        <f>IF('NEO GRP '!R25=0,"",'NEO GRP '!R25)</f>
        <v/>
      </c>
      <c r="J55" s="496" t="str">
        <f>IF('NEO GRP '!S25=0,"",'NEO GRP '!S25)</f>
        <v/>
      </c>
      <c r="K55" s="496" t="str">
        <f>IF('NEO GRP '!T25=0,"",'NEO GRP '!T25)</f>
        <v/>
      </c>
      <c r="L55" s="496" t="str">
        <f>IF('NEO GRP '!U25=0,"",'NEO GRP '!U25)</f>
        <v/>
      </c>
      <c r="M55" s="496" t="str">
        <f>IF('NEO GRP '!V25=0,"",'NEO GRP '!V25)</f>
        <v/>
      </c>
      <c r="N55" s="496" t="str">
        <f>IF('NEO GRP '!W25=0,"",'NEO GRP '!W25)</f>
        <v/>
      </c>
      <c r="O55" s="496" t="str">
        <f>IF('NEO GRP '!X25=0,"",'NEO GRP '!X25)</f>
        <v/>
      </c>
      <c r="P55" s="496" t="str">
        <f>IF('NEO GRP '!Y25=0,"",'NEO GRP '!Y25)</f>
        <v/>
      </c>
      <c r="Q55" s="80"/>
      <c r="R55" s="497">
        <f t="shared" si="2"/>
        <v>0</v>
      </c>
      <c r="S55" s="313">
        <f>R55*'NEO GRP '!I25</f>
        <v>0</v>
      </c>
      <c r="T55" s="498">
        <f>R55*'NEO GRP '!AY25</f>
        <v>0</v>
      </c>
      <c r="U55" s="23"/>
      <c r="V55" s="23"/>
      <c r="W55" s="23"/>
      <c r="X55" s="23"/>
      <c r="Y55" s="23"/>
      <c r="Z55" s="23"/>
    </row>
    <row r="56" ht="23.25" customHeight="1">
      <c r="A56" s="527" t="str">
        <f>'NEO GRP '!D26</f>
        <v>NEO-39-DT</v>
      </c>
      <c r="B56" s="528" t="str">
        <f>IF('NEO GRP '!E26=0,"",'NEO GRP '!E26)</f>
        <v>Dual tex.</v>
      </c>
      <c r="C56" s="496" t="str">
        <f>IF('NEO GRP '!L26=0,"",'NEO GRP '!L26)</f>
        <v/>
      </c>
      <c r="D56" s="496" t="str">
        <f>IF('NEO GRP '!M26=0,"",'NEO GRP '!M26)</f>
        <v/>
      </c>
      <c r="E56" s="496" t="str">
        <f>IF('NEO GRP '!N26=0,"",'NEO GRP '!N26)</f>
        <v/>
      </c>
      <c r="F56" s="496" t="str">
        <f>IF('NEO GRP '!O26=0,"",'NEO GRP '!O26)</f>
        <v/>
      </c>
      <c r="G56" s="496" t="str">
        <f>IF('NEO GRP '!P26=0,"",'NEO GRP '!P26)</f>
        <v/>
      </c>
      <c r="H56" s="496" t="str">
        <f>IF('NEO GRP '!Q26=0,"",'NEO GRP '!Q26)</f>
        <v/>
      </c>
      <c r="I56" s="496" t="str">
        <f>IF('NEO GRP '!R26=0,"",'NEO GRP '!R26)</f>
        <v/>
      </c>
      <c r="J56" s="496" t="str">
        <f>IF('NEO GRP '!S26=0,"",'NEO GRP '!S26)</f>
        <v/>
      </c>
      <c r="K56" s="496" t="str">
        <f>IF('NEO GRP '!T26=0,"",'NEO GRP '!T26)</f>
        <v/>
      </c>
      <c r="L56" s="496" t="str">
        <f>IF('NEO GRP '!U26=0,"",'NEO GRP '!U26)</f>
        <v/>
      </c>
      <c r="M56" s="496" t="str">
        <f>IF('NEO GRP '!V26=0,"",'NEO GRP '!V26)</f>
        <v/>
      </c>
      <c r="N56" s="496" t="str">
        <f>IF('NEO GRP '!W26=0,"",'NEO GRP '!W26)</f>
        <v/>
      </c>
      <c r="O56" s="496" t="str">
        <f>IF('NEO GRP '!X26=0,"",'NEO GRP '!X26)</f>
        <v/>
      </c>
      <c r="P56" s="496" t="str">
        <f>IF('NEO GRP '!Y26=0,"",'NEO GRP '!Y26)</f>
        <v/>
      </c>
      <c r="Q56" s="80"/>
      <c r="R56" s="497">
        <f t="shared" si="2"/>
        <v>0</v>
      </c>
      <c r="S56" s="313">
        <f>R56*'NEO GRP '!I26</f>
        <v>0</v>
      </c>
      <c r="T56" s="498">
        <f>R56*'NEO GRP '!AY26</f>
        <v>0</v>
      </c>
      <c r="U56" s="23"/>
      <c r="V56" s="23"/>
      <c r="W56" s="23"/>
      <c r="X56" s="23"/>
      <c r="Y56" s="23"/>
      <c r="Z56" s="23"/>
    </row>
    <row r="57" ht="23.25" customHeight="1">
      <c r="A57" s="527" t="str">
        <f>'NEO GRP '!D27</f>
        <v>NEO-39-NT</v>
      </c>
      <c r="B57" s="528" t="str">
        <f>IF('NEO GRP '!E27=0,"",'NEO GRP '!E27)</f>
        <v>No tex.</v>
      </c>
      <c r="C57" s="496" t="str">
        <f>IF('NEO GRP '!L27=0,"",'NEO GRP '!L27)</f>
        <v/>
      </c>
      <c r="D57" s="496" t="str">
        <f>IF('NEO GRP '!M27=0,"",'NEO GRP '!M27)</f>
        <v/>
      </c>
      <c r="E57" s="496" t="str">
        <f>IF('NEO GRP '!N27=0,"",'NEO GRP '!N27)</f>
        <v/>
      </c>
      <c r="F57" s="496" t="str">
        <f>IF('NEO GRP '!O27=0,"",'NEO GRP '!O27)</f>
        <v/>
      </c>
      <c r="G57" s="496" t="str">
        <f>IF('NEO GRP '!P27=0,"",'NEO GRP '!P27)</f>
        <v/>
      </c>
      <c r="H57" s="496" t="str">
        <f>IF('NEO GRP '!Q27=0,"",'NEO GRP '!Q27)</f>
        <v/>
      </c>
      <c r="I57" s="496" t="str">
        <f>IF('NEO GRP '!R27=0,"",'NEO GRP '!R27)</f>
        <v/>
      </c>
      <c r="J57" s="496" t="str">
        <f>IF('NEO GRP '!S27=0,"",'NEO GRP '!S27)</f>
        <v/>
      </c>
      <c r="K57" s="496" t="str">
        <f>IF('NEO GRP '!T27=0,"",'NEO GRP '!T27)</f>
        <v/>
      </c>
      <c r="L57" s="496" t="str">
        <f>IF('NEO GRP '!U27=0,"",'NEO GRP '!U27)</f>
        <v/>
      </c>
      <c r="M57" s="496" t="str">
        <f>IF('NEO GRP '!V27=0,"",'NEO GRP '!V27)</f>
        <v/>
      </c>
      <c r="N57" s="496" t="str">
        <f>IF('NEO GRP '!W27=0,"",'NEO GRP '!W27)</f>
        <v/>
      </c>
      <c r="O57" s="496" t="str">
        <f>IF('NEO GRP '!X27=0,"",'NEO GRP '!X27)</f>
        <v/>
      </c>
      <c r="P57" s="496" t="str">
        <f>IF('NEO GRP '!Y27=0,"",'NEO GRP '!Y27)</f>
        <v/>
      </c>
      <c r="Q57" s="80"/>
      <c r="R57" s="497">
        <f t="shared" si="2"/>
        <v>0</v>
      </c>
      <c r="S57" s="313">
        <f>R57*'NEO GRP '!I27</f>
        <v>0</v>
      </c>
      <c r="T57" s="498">
        <f>R57*'NEO GRP '!AY27</f>
        <v>0</v>
      </c>
      <c r="U57" s="23"/>
      <c r="V57" s="23"/>
      <c r="W57" s="23"/>
      <c r="X57" s="23"/>
      <c r="Y57" s="23"/>
      <c r="Z57" s="23"/>
    </row>
    <row r="58" ht="23.25" customHeight="1">
      <c r="A58" s="527" t="str">
        <f>'NEO GRP '!D63</f>
        <v>NEO-40</v>
      </c>
      <c r="B58" s="528" t="str">
        <f>IF('NEO GRP '!E63=0,"",'NEO GRP '!E63)</f>
        <v/>
      </c>
      <c r="C58" s="496" t="str">
        <f>IF('NEO GRP '!L63=0,"",'NEO GRP '!L63)</f>
        <v/>
      </c>
      <c r="D58" s="496" t="str">
        <f>IF('NEO GRP '!M63=0,"",'NEO GRP '!M63)</f>
        <v/>
      </c>
      <c r="E58" s="496" t="str">
        <f>IF('NEO GRP '!N63=0,"",'NEO GRP '!N63)</f>
        <v/>
      </c>
      <c r="F58" s="496" t="str">
        <f>IF('NEO GRP '!O63=0,"",'NEO GRP '!O63)</f>
        <v/>
      </c>
      <c r="G58" s="496" t="str">
        <f>IF('NEO GRP '!P63=0,"",'NEO GRP '!P63)</f>
        <v/>
      </c>
      <c r="H58" s="496" t="str">
        <f>IF('NEO GRP '!Q63=0,"",'NEO GRP '!Q63)</f>
        <v/>
      </c>
      <c r="I58" s="496" t="str">
        <f>IF('NEO GRP '!R63=0,"",'NEO GRP '!R63)</f>
        <v/>
      </c>
      <c r="J58" s="496" t="str">
        <f>IF('NEO GRP '!S63=0,"",'NEO GRP '!S63)</f>
        <v/>
      </c>
      <c r="K58" s="496" t="str">
        <f>IF('NEO GRP '!T63=0,"",'NEO GRP '!T63)</f>
        <v/>
      </c>
      <c r="L58" s="496" t="str">
        <f>IF('NEO GRP '!U63=0,"",'NEO GRP '!U63)</f>
        <v/>
      </c>
      <c r="M58" s="496" t="str">
        <f>IF('NEO GRP '!V63=0,"",'NEO GRP '!V63)</f>
        <v/>
      </c>
      <c r="N58" s="496" t="str">
        <f>IF('NEO GRP '!W63=0,"",'NEO GRP '!W63)</f>
        <v/>
      </c>
      <c r="O58" s="496" t="str">
        <f>IF('NEO GRP '!X63=0,"",'NEO GRP '!X63)</f>
        <v/>
      </c>
      <c r="P58" s="496" t="str">
        <f>IF('NEO GRP '!Y63=0,"",'NEO GRP '!Y63)</f>
        <v/>
      </c>
      <c r="Q58" s="80"/>
      <c r="R58" s="497">
        <f t="shared" si="2"/>
        <v>0</v>
      </c>
      <c r="S58" s="313">
        <f>R58*'NEO GRP '!I63</f>
        <v>0</v>
      </c>
      <c r="T58" s="498">
        <f>R58*'NEO GRP '!AY63</f>
        <v>0</v>
      </c>
      <c r="U58" s="23"/>
      <c r="V58" s="23"/>
      <c r="W58" s="23"/>
      <c r="X58" s="23"/>
      <c r="Y58" s="23"/>
      <c r="Z58" s="23"/>
    </row>
    <row r="59" ht="23.25" customHeight="1">
      <c r="A59" s="529" t="s">
        <v>347</v>
      </c>
      <c r="B59" s="86"/>
      <c r="C59" s="23"/>
      <c r="D59" s="23"/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  <c r="P59" s="469"/>
      <c r="Q59" s="469"/>
      <c r="R59" s="469"/>
      <c r="S59" s="469"/>
      <c r="T59" s="23"/>
      <c r="U59" s="23"/>
      <c r="V59" s="23"/>
      <c r="W59" s="23"/>
      <c r="X59" s="23"/>
      <c r="Y59" s="23"/>
      <c r="Z59" s="23"/>
    </row>
    <row r="60" ht="42.0" customHeight="1">
      <c r="A60" s="522" t="s">
        <v>348</v>
      </c>
      <c r="B60" s="530" t="s">
        <v>349</v>
      </c>
      <c r="C60" s="531" t="s">
        <v>350</v>
      </c>
      <c r="D60" s="8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1"/>
      <c r="Q60" s="503"/>
      <c r="R60" s="532" t="s">
        <v>351</v>
      </c>
      <c r="S60" s="532" t="s">
        <v>352</v>
      </c>
      <c r="T60" s="533" t="s">
        <v>353</v>
      </c>
      <c r="U60" s="23"/>
      <c r="V60" s="23"/>
      <c r="W60" s="23"/>
      <c r="X60" s="23"/>
      <c r="Y60" s="23"/>
      <c r="Z60" s="23"/>
    </row>
    <row r="61" ht="23.25" customHeight="1">
      <c r="A61" s="527" t="s">
        <v>182</v>
      </c>
      <c r="B61" s="527" t="s">
        <v>354</v>
      </c>
      <c r="C61" s="77" t="str">
        <f>IF('NEO GRP '!Z30=0,"",'NEO GRP '!Z30)</f>
        <v/>
      </c>
      <c r="D61" s="8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1"/>
      <c r="Q61" s="503"/>
      <c r="R61" s="503">
        <f t="shared" ref="R61:R83" si="3">SUM(C61:P61)</f>
        <v>0</v>
      </c>
      <c r="S61" s="503">
        <f>R61*'NEO GRP '!I30</f>
        <v>0</v>
      </c>
      <c r="T61" s="77">
        <f>R61*'NEO GRP '!AY30</f>
        <v>0</v>
      </c>
      <c r="U61" s="23"/>
      <c r="V61" s="23"/>
      <c r="W61" s="23"/>
      <c r="X61" s="23"/>
      <c r="Y61" s="23"/>
      <c r="Z61" s="23"/>
    </row>
    <row r="62" ht="23.25" customHeight="1">
      <c r="A62" s="527" t="s">
        <v>185</v>
      </c>
      <c r="B62" s="527" t="s">
        <v>354</v>
      </c>
      <c r="C62" s="77" t="str">
        <f>IF('NEO GRP '!Z32=0,"",'NEO GRP '!Z32)</f>
        <v/>
      </c>
      <c r="D62" s="8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1"/>
      <c r="Q62" s="503"/>
      <c r="R62" s="503">
        <f t="shared" si="3"/>
        <v>0</v>
      </c>
      <c r="S62" s="503">
        <f>R62*'NEO GRP '!I32</f>
        <v>0</v>
      </c>
      <c r="T62" s="77">
        <f>R62*'NEO GRP '!AY32</f>
        <v>0</v>
      </c>
      <c r="U62" s="23"/>
      <c r="V62" s="23"/>
      <c r="W62" s="23"/>
      <c r="X62" s="23"/>
      <c r="Y62" s="23"/>
      <c r="Z62" s="23"/>
    </row>
    <row r="63" ht="23.25" customHeight="1">
      <c r="A63" s="527" t="s">
        <v>188</v>
      </c>
      <c r="B63" s="527" t="s">
        <v>354</v>
      </c>
      <c r="C63" s="77" t="str">
        <f>IF('NEO GRP '!Z34=0,"",'NEO GRP '!Z34)</f>
        <v/>
      </c>
      <c r="D63" s="8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1"/>
      <c r="Q63" s="503"/>
      <c r="R63" s="503">
        <f t="shared" si="3"/>
        <v>0</v>
      </c>
      <c r="S63" s="503">
        <f>R63*'NEO GRP '!I34</f>
        <v>0</v>
      </c>
      <c r="T63" s="77">
        <f>R63*'NEO GRP '!AY34</f>
        <v>0</v>
      </c>
      <c r="U63" s="23"/>
      <c r="V63" s="23"/>
      <c r="W63" s="23"/>
      <c r="X63" s="23"/>
      <c r="Y63" s="23"/>
      <c r="Z63" s="23"/>
    </row>
    <row r="64" ht="23.25" customHeight="1">
      <c r="A64" s="527" t="s">
        <v>191</v>
      </c>
      <c r="B64" s="527" t="s">
        <v>354</v>
      </c>
      <c r="C64" s="77" t="str">
        <f>IF('NEO GRP '!Z36=0,"",'NEO GRP '!Z36)</f>
        <v/>
      </c>
      <c r="D64" s="8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1"/>
      <c r="Q64" s="503"/>
      <c r="R64" s="503">
        <f t="shared" si="3"/>
        <v>0</v>
      </c>
      <c r="S64" s="503">
        <f>R64*'NEO GRP '!I36</f>
        <v>0</v>
      </c>
      <c r="T64" s="77">
        <f>R64*'NEO GRP '!AY36</f>
        <v>0</v>
      </c>
      <c r="U64" s="23"/>
      <c r="V64" s="23"/>
      <c r="W64" s="23"/>
      <c r="X64" s="23"/>
      <c r="Y64" s="23"/>
      <c r="Z64" s="23"/>
    </row>
    <row r="65" ht="23.25" customHeight="1">
      <c r="A65" s="527" t="s">
        <v>194</v>
      </c>
      <c r="B65" s="527" t="s">
        <v>354</v>
      </c>
      <c r="C65" s="77" t="str">
        <f>IF('NEO GRP '!Z38=0,"",'NEO GRP '!Z38)</f>
        <v/>
      </c>
      <c r="D65" s="8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1"/>
      <c r="Q65" s="503"/>
      <c r="R65" s="503">
        <f t="shared" si="3"/>
        <v>0</v>
      </c>
      <c r="S65" s="503">
        <f>R65*'NEO GRP '!I38</f>
        <v>0</v>
      </c>
      <c r="T65" s="77">
        <f>R65*'NEO GRP '!AY38</f>
        <v>0</v>
      </c>
      <c r="U65" s="23"/>
      <c r="V65" s="23"/>
      <c r="W65" s="23"/>
      <c r="X65" s="23"/>
      <c r="Y65" s="23"/>
      <c r="Z65" s="23"/>
    </row>
    <row r="66" ht="23.25" customHeight="1">
      <c r="A66" s="527" t="s">
        <v>197</v>
      </c>
      <c r="B66" s="527" t="s">
        <v>354</v>
      </c>
      <c r="C66" s="77" t="str">
        <f>IF('NEO GRP '!Z40=0,"",'NEO GRP '!Z40)</f>
        <v/>
      </c>
      <c r="D66" s="8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1"/>
      <c r="Q66" s="503"/>
      <c r="R66" s="503">
        <f t="shared" si="3"/>
        <v>0</v>
      </c>
      <c r="S66" s="503">
        <f>R66*'NEO GRP '!I40</f>
        <v>0</v>
      </c>
      <c r="T66" s="77">
        <f>R66*'NEO GRP '!AY40</f>
        <v>0</v>
      </c>
      <c r="U66" s="23"/>
      <c r="V66" s="23"/>
      <c r="W66" s="23"/>
      <c r="X66" s="23"/>
      <c r="Y66" s="23"/>
      <c r="Z66" s="23"/>
    </row>
    <row r="67" ht="23.25" customHeight="1">
      <c r="A67" s="527" t="s">
        <v>200</v>
      </c>
      <c r="B67" s="527" t="s">
        <v>354</v>
      </c>
      <c r="C67" s="77" t="str">
        <f>IF('NEO GRP '!Z42=0,"",'NEO GRP '!Z42)</f>
        <v/>
      </c>
      <c r="D67" s="8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1"/>
      <c r="Q67" s="503"/>
      <c r="R67" s="503">
        <f t="shared" si="3"/>
        <v>0</v>
      </c>
      <c r="S67" s="503">
        <f>R67*'NEO GRP '!I42</f>
        <v>0</v>
      </c>
      <c r="T67" s="77">
        <f>R67*'NEO GRP '!AY42</f>
        <v>0</v>
      </c>
      <c r="U67" s="23"/>
      <c r="V67" s="23"/>
      <c r="W67" s="23"/>
      <c r="X67" s="23"/>
      <c r="Y67" s="23"/>
      <c r="Z67" s="23"/>
    </row>
    <row r="68" ht="23.25" customHeight="1">
      <c r="A68" s="527" t="s">
        <v>203</v>
      </c>
      <c r="B68" s="527" t="s">
        <v>354</v>
      </c>
      <c r="C68" s="77" t="str">
        <f>IF('NEO GRP '!Z44=0,"",'NEO GRP '!Z44)</f>
        <v/>
      </c>
      <c r="D68" s="8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1"/>
      <c r="Q68" s="503"/>
      <c r="R68" s="503">
        <f t="shared" si="3"/>
        <v>0</v>
      </c>
      <c r="S68" s="503">
        <f>R68*'NEO GRP '!I44</f>
        <v>0</v>
      </c>
      <c r="T68" s="77">
        <f>R68*'NEO GRP '!AY44</f>
        <v>0</v>
      </c>
      <c r="U68" s="23"/>
      <c r="V68" s="23"/>
      <c r="W68" s="23"/>
      <c r="X68" s="23"/>
      <c r="Y68" s="23"/>
      <c r="Z68" s="23"/>
    </row>
    <row r="69" ht="23.25" customHeight="1">
      <c r="A69" s="527" t="s">
        <v>206</v>
      </c>
      <c r="B69" s="527" t="s">
        <v>354</v>
      </c>
      <c r="C69" s="77" t="str">
        <f>IF('NEO GRP '!Z46=0,"",'NEO GRP '!Z46)</f>
        <v/>
      </c>
      <c r="D69" s="8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1"/>
      <c r="Q69" s="503"/>
      <c r="R69" s="503">
        <f t="shared" si="3"/>
        <v>0</v>
      </c>
      <c r="S69" s="503">
        <f>R69*'NEO GRP '!I46</f>
        <v>0</v>
      </c>
      <c r="T69" s="77">
        <f>R69*'NEO GRP '!AY46</f>
        <v>0</v>
      </c>
      <c r="U69" s="23"/>
      <c r="V69" s="23"/>
      <c r="W69" s="23"/>
      <c r="X69" s="23"/>
      <c r="Y69" s="23"/>
      <c r="Z69" s="23"/>
    </row>
    <row r="70" ht="23.25" customHeight="1">
      <c r="A70" s="527" t="s">
        <v>209</v>
      </c>
      <c r="B70" s="527" t="s">
        <v>354</v>
      </c>
      <c r="C70" s="77" t="str">
        <f>IF('NEO GRP '!Z48=0,"",'NEO GRP '!Z48)</f>
        <v/>
      </c>
      <c r="D70" s="8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1"/>
      <c r="Q70" s="503"/>
      <c r="R70" s="503">
        <f t="shared" si="3"/>
        <v>0</v>
      </c>
      <c r="S70" s="503">
        <f>R70*'NEO GRP '!I48</f>
        <v>0</v>
      </c>
      <c r="T70" s="77">
        <f>R70*'NEO GRP '!AY48</f>
        <v>0</v>
      </c>
      <c r="U70" s="23"/>
      <c r="V70" s="23"/>
      <c r="W70" s="23"/>
      <c r="X70" s="23"/>
      <c r="Y70" s="23"/>
      <c r="Z70" s="23"/>
    </row>
    <row r="71" ht="23.25" customHeight="1">
      <c r="A71" s="527" t="s">
        <v>212</v>
      </c>
      <c r="B71" s="527" t="s">
        <v>354</v>
      </c>
      <c r="C71" s="77" t="str">
        <f>IF('NEO GRP '!Z50=0,"",'NEO GRP '!Z50)</f>
        <v/>
      </c>
      <c r="D71" s="8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1"/>
      <c r="Q71" s="503"/>
      <c r="R71" s="503">
        <f t="shared" si="3"/>
        <v>0</v>
      </c>
      <c r="S71" s="503">
        <f>R71*'NEO GRP '!I50</f>
        <v>0</v>
      </c>
      <c r="T71" s="77">
        <f>R71*'NEO GRP '!AY50</f>
        <v>0</v>
      </c>
      <c r="U71" s="23"/>
      <c r="V71" s="23"/>
      <c r="W71" s="23"/>
      <c r="X71" s="23"/>
      <c r="Y71" s="23"/>
      <c r="Z71" s="23"/>
    </row>
    <row r="72" ht="23.25" customHeight="1">
      <c r="A72" s="527" t="s">
        <v>215</v>
      </c>
      <c r="B72" s="527" t="s">
        <v>354</v>
      </c>
      <c r="C72" s="77" t="str">
        <f>IF('NEO GRP '!Z52=0,"",'NEO GRP '!Z52)</f>
        <v/>
      </c>
      <c r="D72" s="8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1"/>
      <c r="Q72" s="503"/>
      <c r="R72" s="503">
        <f t="shared" si="3"/>
        <v>0</v>
      </c>
      <c r="S72" s="503">
        <f>R72*'NEO GRP '!I52</f>
        <v>0</v>
      </c>
      <c r="T72" s="77">
        <f>R72*'NEO GRP '!AY52</f>
        <v>0</v>
      </c>
      <c r="U72" s="23"/>
      <c r="V72" s="23"/>
      <c r="W72" s="23"/>
      <c r="X72" s="23"/>
      <c r="Y72" s="23"/>
      <c r="Z72" s="23"/>
    </row>
    <row r="73" ht="23.25" customHeight="1">
      <c r="A73" s="527" t="s">
        <v>156</v>
      </c>
      <c r="B73" s="527" t="s">
        <v>354</v>
      </c>
      <c r="C73" s="77" t="str">
        <f>IF('NEO GRP '!Z12=0,"",'NEO GRP '!Z12)</f>
        <v/>
      </c>
      <c r="D73" s="80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72"/>
      <c r="Q73" s="503"/>
      <c r="R73" s="503">
        <f t="shared" si="3"/>
        <v>0</v>
      </c>
      <c r="S73" s="503">
        <f>R73*'NEO GRP '!I12</f>
        <v>0</v>
      </c>
      <c r="T73" s="77">
        <f>R73*'NEO GRP '!AY12</f>
        <v>0</v>
      </c>
      <c r="U73" s="23"/>
      <c r="V73" s="23"/>
      <c r="W73" s="23"/>
      <c r="X73" s="23"/>
      <c r="Y73" s="23"/>
      <c r="Z73" s="23"/>
    </row>
    <row r="74" ht="23.25" customHeight="1">
      <c r="A74" s="527" t="s">
        <v>160</v>
      </c>
      <c r="B74" s="527" t="s">
        <v>354</v>
      </c>
      <c r="C74" s="77" t="str">
        <f>IF('NEO GRP '!Z14=0,"",'NEO GRP '!Z14)</f>
        <v/>
      </c>
      <c r="D74" s="8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1"/>
      <c r="Q74" s="503"/>
      <c r="R74" s="503">
        <f t="shared" si="3"/>
        <v>0</v>
      </c>
      <c r="S74" s="503">
        <f>R74*'NEO GRP '!I14</f>
        <v>0</v>
      </c>
      <c r="T74" s="77">
        <f>R74*'NEO GRP '!AY14</f>
        <v>0</v>
      </c>
      <c r="U74" s="23"/>
      <c r="V74" s="23"/>
      <c r="W74" s="23"/>
      <c r="X74" s="23"/>
      <c r="Y74" s="23"/>
      <c r="Z74" s="23"/>
    </row>
    <row r="75" ht="23.25" customHeight="1">
      <c r="A75" s="527" t="s">
        <v>162</v>
      </c>
      <c r="B75" s="527" t="s">
        <v>354</v>
      </c>
      <c r="C75" s="77" t="str">
        <f>IF('NEO GRP '!Z15=0,"",'NEO GRP '!Z15)</f>
        <v/>
      </c>
      <c r="D75" s="8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1"/>
      <c r="Q75" s="503"/>
      <c r="R75" s="503">
        <f t="shared" si="3"/>
        <v>0</v>
      </c>
      <c r="S75" s="503">
        <f>R75*'NEO GRP '!I15</f>
        <v>0</v>
      </c>
      <c r="T75" s="77">
        <f>R75*'NEO GRP '!AY15</f>
        <v>0</v>
      </c>
      <c r="U75" s="23"/>
      <c r="V75" s="23"/>
      <c r="W75" s="23"/>
      <c r="X75" s="23"/>
      <c r="Y75" s="23"/>
      <c r="Z75" s="23"/>
    </row>
    <row r="76" ht="23.25" customHeight="1">
      <c r="A76" s="527" t="s">
        <v>165</v>
      </c>
      <c r="B76" s="527" t="s">
        <v>354</v>
      </c>
      <c r="C76" s="77" t="str">
        <f>IF('NEO GRP '!Z17=0,"",'NEO GRP '!Z17)</f>
        <v/>
      </c>
      <c r="D76" s="8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1"/>
      <c r="Q76" s="503"/>
      <c r="R76" s="503">
        <f t="shared" si="3"/>
        <v>0</v>
      </c>
      <c r="S76" s="503">
        <f>R76*'NEO GRP '!I17</f>
        <v>0</v>
      </c>
      <c r="T76" s="77">
        <f>R76*'NEO GRP '!AY17</f>
        <v>0</v>
      </c>
      <c r="U76" s="23"/>
      <c r="V76" s="23"/>
      <c r="W76" s="23"/>
      <c r="X76" s="23"/>
      <c r="Y76" s="23"/>
      <c r="Z76" s="23"/>
    </row>
    <row r="77" ht="23.25" customHeight="1">
      <c r="A77" s="527" t="s">
        <v>166</v>
      </c>
      <c r="B77" s="527" t="s">
        <v>354</v>
      </c>
      <c r="C77" s="77" t="str">
        <f>IF('NEO GRP '!Z18=0,"",'NEO GRP '!Z18)</f>
        <v/>
      </c>
      <c r="D77" s="8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1"/>
      <c r="Q77" s="503"/>
      <c r="R77" s="503">
        <f t="shared" si="3"/>
        <v>0</v>
      </c>
      <c r="S77" s="503">
        <f>R77*'NEO GRP '!I18</f>
        <v>0</v>
      </c>
      <c r="T77" s="77">
        <f>R77*'NEO GRP '!AY18</f>
        <v>0</v>
      </c>
      <c r="U77" s="23"/>
      <c r="V77" s="23"/>
      <c r="W77" s="23"/>
      <c r="X77" s="23"/>
      <c r="Y77" s="23"/>
      <c r="Z77" s="23"/>
    </row>
    <row r="78" ht="23.25" customHeight="1">
      <c r="A78" s="527" t="s">
        <v>169</v>
      </c>
      <c r="B78" s="527" t="s">
        <v>354</v>
      </c>
      <c r="C78" s="77" t="str">
        <f>IF('NEO GRP '!Z20=0,"",'NEO GRP '!Z20)</f>
        <v/>
      </c>
      <c r="D78" s="8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1"/>
      <c r="Q78" s="503"/>
      <c r="R78" s="503">
        <f t="shared" si="3"/>
        <v>0</v>
      </c>
      <c r="S78" s="503">
        <f>R78*'NEO GRP '!I20</f>
        <v>0</v>
      </c>
      <c r="T78" s="77">
        <f>R78*'NEO GRP '!AY20</f>
        <v>0</v>
      </c>
      <c r="U78" s="23"/>
      <c r="V78" s="23"/>
      <c r="W78" s="23"/>
      <c r="X78" s="23"/>
      <c r="Y78" s="23"/>
      <c r="Z78" s="23"/>
    </row>
    <row r="79" ht="23.25" customHeight="1">
      <c r="A79" s="527" t="s">
        <v>170</v>
      </c>
      <c r="B79" s="527" t="s">
        <v>354</v>
      </c>
      <c r="C79" s="77" t="str">
        <f>IF('NEO GRP '!Z21=0,"",'NEO GRP '!Z21)</f>
        <v/>
      </c>
      <c r="D79" s="8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1"/>
      <c r="Q79" s="503"/>
      <c r="R79" s="503">
        <f t="shared" si="3"/>
        <v>0</v>
      </c>
      <c r="S79" s="503">
        <f>R79*'NEO GRP '!I21</f>
        <v>0</v>
      </c>
      <c r="T79" s="77">
        <f>R79*'NEO GRP '!AY21</f>
        <v>0</v>
      </c>
      <c r="U79" s="23"/>
      <c r="V79" s="23"/>
      <c r="W79" s="23"/>
      <c r="X79" s="23"/>
      <c r="Y79" s="23"/>
      <c r="Z79" s="23"/>
    </row>
    <row r="80" ht="23.25" customHeight="1">
      <c r="A80" s="527" t="s">
        <v>173</v>
      </c>
      <c r="B80" s="527" t="s">
        <v>354</v>
      </c>
      <c r="C80" s="77" t="str">
        <f>IF('NEO GRP '!Z23=0,"",'NEO GRP '!Z23)</f>
        <v/>
      </c>
      <c r="D80" s="8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1"/>
      <c r="Q80" s="503"/>
      <c r="R80" s="503">
        <f t="shared" si="3"/>
        <v>0</v>
      </c>
      <c r="S80" s="503">
        <f>R80*'NEO GRP '!I23</f>
        <v>0</v>
      </c>
      <c r="T80" s="77">
        <f>R80*'NEO GRP '!AY23</f>
        <v>0</v>
      </c>
      <c r="U80" s="23"/>
      <c r="V80" s="23"/>
      <c r="W80" s="23"/>
      <c r="X80" s="23"/>
      <c r="Y80" s="23"/>
      <c r="Z80" s="23"/>
    </row>
    <row r="81" ht="23.25" customHeight="1">
      <c r="A81" s="527" t="s">
        <v>174</v>
      </c>
      <c r="B81" s="527" t="s">
        <v>354</v>
      </c>
      <c r="C81" s="77" t="str">
        <f>IF('NEO GRP '!Z24=0,"",'NEO GRP '!Z24)</f>
        <v/>
      </c>
      <c r="D81" s="8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1"/>
      <c r="Q81" s="503"/>
      <c r="R81" s="503">
        <f t="shared" si="3"/>
        <v>0</v>
      </c>
      <c r="S81" s="503">
        <f>R81*'NEO GRP '!I24</f>
        <v>0</v>
      </c>
      <c r="T81" s="77">
        <f>R81*'NEO GRP '!AY24</f>
        <v>0</v>
      </c>
      <c r="U81" s="23"/>
      <c r="V81" s="23"/>
      <c r="W81" s="23"/>
      <c r="X81" s="23"/>
      <c r="Y81" s="23"/>
      <c r="Z81" s="23"/>
    </row>
    <row r="82" ht="23.25" customHeight="1">
      <c r="A82" s="527" t="s">
        <v>177</v>
      </c>
      <c r="B82" s="527" t="s">
        <v>354</v>
      </c>
      <c r="C82" s="77" t="str">
        <f>IF('NEO GRP '!Z26=0,"",'NEO GRP '!Z26)</f>
        <v/>
      </c>
      <c r="D82" s="8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1"/>
      <c r="Q82" s="503"/>
      <c r="R82" s="503">
        <f t="shared" si="3"/>
        <v>0</v>
      </c>
      <c r="S82" s="503">
        <f>R82*'NEO GRP '!I26</f>
        <v>0</v>
      </c>
      <c r="T82" s="77">
        <f>R82*'NEO GRP '!AY26</f>
        <v>0</v>
      </c>
      <c r="U82" s="23"/>
      <c r="V82" s="23"/>
      <c r="W82" s="23"/>
      <c r="X82" s="23"/>
      <c r="Y82" s="23"/>
      <c r="Z82" s="23"/>
    </row>
    <row r="83" ht="23.25" customHeight="1">
      <c r="A83" s="527" t="s">
        <v>178</v>
      </c>
      <c r="B83" s="527" t="s">
        <v>354</v>
      </c>
      <c r="C83" s="77" t="str">
        <f>IF('NEO GRP '!Z27=0,"",'NEO GRP '!Z27)</f>
        <v/>
      </c>
      <c r="D83" s="8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1"/>
      <c r="Q83" s="503"/>
      <c r="R83" s="503">
        <f t="shared" si="3"/>
        <v>0</v>
      </c>
      <c r="S83" s="503">
        <f>R83*'NEO GRP '!I27</f>
        <v>0</v>
      </c>
      <c r="T83" s="77">
        <f>R83*'NEO GRP '!AY27</f>
        <v>0</v>
      </c>
      <c r="U83" s="23"/>
      <c r="V83" s="23"/>
      <c r="W83" s="23"/>
      <c r="X83" s="23"/>
      <c r="Y83" s="23"/>
      <c r="Z83" s="23"/>
    </row>
    <row r="84" ht="23.25" customHeight="1">
      <c r="A84" s="86"/>
      <c r="B84" s="86"/>
      <c r="C84" s="23"/>
      <c r="D84" s="23"/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23"/>
      <c r="U84" s="23"/>
      <c r="V84" s="23"/>
      <c r="W84" s="23"/>
      <c r="X84" s="23"/>
      <c r="Y84" s="23"/>
      <c r="Z84" s="23"/>
    </row>
    <row r="85" ht="23.25" customHeight="1">
      <c r="A85" s="86"/>
      <c r="B85" s="86"/>
      <c r="C85" s="23"/>
      <c r="D85" s="23"/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69"/>
      <c r="T85" s="23"/>
      <c r="U85" s="23"/>
      <c r="V85" s="23"/>
      <c r="W85" s="23"/>
      <c r="X85" s="23"/>
      <c r="Y85" s="23"/>
      <c r="Z85" s="23"/>
    </row>
    <row r="86" ht="23.25" customHeight="1">
      <c r="A86" s="86"/>
      <c r="B86" s="86"/>
      <c r="C86" s="23"/>
      <c r="D86" s="23"/>
      <c r="E86" s="469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P86" s="469"/>
      <c r="Q86" s="469"/>
      <c r="R86" s="469"/>
      <c r="S86" s="469"/>
      <c r="T86" s="23"/>
      <c r="U86" s="23"/>
      <c r="V86" s="23"/>
      <c r="W86" s="23"/>
      <c r="X86" s="23"/>
      <c r="Y86" s="23"/>
      <c r="Z86" s="23"/>
    </row>
    <row r="87" ht="23.25" customHeight="1">
      <c r="A87" s="86"/>
      <c r="B87" s="86"/>
      <c r="C87" s="23"/>
      <c r="D87" s="23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23"/>
      <c r="U87" s="23"/>
      <c r="V87" s="23"/>
      <c r="W87" s="23"/>
      <c r="X87" s="23"/>
      <c r="Y87" s="23"/>
      <c r="Z87" s="23"/>
    </row>
    <row r="88" ht="23.25" customHeight="1">
      <c r="A88" s="86"/>
      <c r="B88" s="86"/>
      <c r="C88" s="23"/>
      <c r="D88" s="23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23"/>
      <c r="U88" s="23"/>
      <c r="V88" s="23"/>
      <c r="W88" s="23"/>
      <c r="X88" s="23"/>
      <c r="Y88" s="23"/>
      <c r="Z88" s="23"/>
    </row>
    <row r="89" ht="23.25" customHeight="1">
      <c r="A89" s="86"/>
      <c r="B89" s="86"/>
      <c r="C89" s="23"/>
      <c r="D89" s="23"/>
      <c r="E89" s="469"/>
      <c r="F89" s="469"/>
      <c r="G89" s="469"/>
      <c r="H89" s="469"/>
      <c r="I89" s="469"/>
      <c r="J89" s="469"/>
      <c r="K89" s="469"/>
      <c r="L89" s="469"/>
      <c r="M89" s="469"/>
      <c r="N89" s="469"/>
      <c r="O89" s="469"/>
      <c r="P89" s="469"/>
      <c r="Q89" s="469"/>
      <c r="R89" s="469"/>
      <c r="S89" s="469"/>
      <c r="T89" s="23"/>
      <c r="U89" s="23"/>
      <c r="V89" s="23"/>
      <c r="W89" s="23"/>
      <c r="X89" s="23"/>
      <c r="Y89" s="23"/>
      <c r="Z89" s="23"/>
    </row>
    <row r="90" ht="23.25" customHeight="1">
      <c r="A90" s="86"/>
      <c r="B90" s="86"/>
      <c r="C90" s="23"/>
      <c r="D90" s="23"/>
      <c r="E90" s="469"/>
      <c r="F90" s="469"/>
      <c r="G90" s="469"/>
      <c r="H90" s="469"/>
      <c r="I90" s="469"/>
      <c r="J90" s="469"/>
      <c r="K90" s="469"/>
      <c r="L90" s="469"/>
      <c r="M90" s="469"/>
      <c r="N90" s="469"/>
      <c r="O90" s="469"/>
      <c r="P90" s="469"/>
      <c r="Q90" s="469"/>
      <c r="R90" s="469"/>
      <c r="S90" s="469"/>
      <c r="T90" s="23"/>
      <c r="U90" s="23"/>
      <c r="V90" s="23"/>
      <c r="W90" s="23"/>
      <c r="X90" s="23"/>
      <c r="Y90" s="23"/>
      <c r="Z90" s="23"/>
    </row>
    <row r="91" ht="23.25" customHeight="1">
      <c r="A91" s="86"/>
      <c r="B91" s="86"/>
      <c r="C91" s="23"/>
      <c r="D91" s="23"/>
      <c r="E91" s="469"/>
      <c r="F91" s="469"/>
      <c r="G91" s="469"/>
      <c r="H91" s="469"/>
      <c r="I91" s="469"/>
      <c r="J91" s="469"/>
      <c r="K91" s="469"/>
      <c r="L91" s="469"/>
      <c r="M91" s="469"/>
      <c r="N91" s="469"/>
      <c r="O91" s="469"/>
      <c r="P91" s="469"/>
      <c r="Q91" s="469"/>
      <c r="R91" s="469"/>
      <c r="S91" s="469"/>
      <c r="T91" s="23"/>
      <c r="U91" s="23"/>
      <c r="V91" s="23"/>
      <c r="W91" s="23"/>
      <c r="X91" s="23"/>
      <c r="Y91" s="23"/>
      <c r="Z91" s="23"/>
    </row>
    <row r="92" ht="23.25" customHeight="1">
      <c r="A92" s="86"/>
      <c r="B92" s="86"/>
      <c r="C92" s="23"/>
      <c r="D92" s="23"/>
      <c r="E92" s="469"/>
      <c r="F92" s="469"/>
      <c r="G92" s="469"/>
      <c r="H92" s="469"/>
      <c r="I92" s="469"/>
      <c r="J92" s="469"/>
      <c r="K92" s="469"/>
      <c r="L92" s="469"/>
      <c r="M92" s="469"/>
      <c r="N92" s="469"/>
      <c r="O92" s="469"/>
      <c r="P92" s="469"/>
      <c r="Q92" s="469"/>
      <c r="R92" s="469"/>
      <c r="S92" s="469"/>
      <c r="T92" s="23"/>
      <c r="U92" s="23"/>
      <c r="V92" s="23"/>
      <c r="W92" s="23"/>
      <c r="X92" s="23"/>
      <c r="Y92" s="23"/>
      <c r="Z92" s="23"/>
    </row>
    <row r="93" ht="23.25" customHeight="1">
      <c r="A93" s="86"/>
      <c r="B93" s="86"/>
      <c r="C93" s="23"/>
      <c r="D93" s="23"/>
      <c r="E93" s="469"/>
      <c r="F93" s="469"/>
      <c r="G93" s="469"/>
      <c r="H93" s="469"/>
      <c r="I93" s="469"/>
      <c r="J93" s="469"/>
      <c r="K93" s="469"/>
      <c r="L93" s="469"/>
      <c r="M93" s="469"/>
      <c r="N93" s="469"/>
      <c r="O93" s="469"/>
      <c r="P93" s="469"/>
      <c r="Q93" s="469"/>
      <c r="R93" s="469"/>
      <c r="S93" s="469"/>
      <c r="T93" s="23"/>
      <c r="U93" s="23"/>
      <c r="V93" s="23"/>
      <c r="W93" s="23"/>
      <c r="X93" s="23"/>
      <c r="Y93" s="23"/>
      <c r="Z93" s="23"/>
    </row>
    <row r="94" ht="23.25" customHeight="1">
      <c r="A94" s="86"/>
      <c r="B94" s="86"/>
      <c r="C94" s="23"/>
      <c r="D94" s="23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69"/>
      <c r="R94" s="469"/>
      <c r="S94" s="469"/>
      <c r="T94" s="23"/>
      <c r="U94" s="23"/>
      <c r="V94" s="23"/>
      <c r="W94" s="23"/>
      <c r="X94" s="23"/>
      <c r="Y94" s="23"/>
      <c r="Z94" s="23"/>
    </row>
    <row r="95" ht="23.25" customHeight="1">
      <c r="A95" s="86"/>
      <c r="B95" s="86"/>
      <c r="C95" s="23"/>
      <c r="D95" s="23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69"/>
      <c r="R95" s="469"/>
      <c r="S95" s="469"/>
      <c r="T95" s="23"/>
      <c r="U95" s="23"/>
      <c r="V95" s="23"/>
      <c r="W95" s="23"/>
      <c r="X95" s="23"/>
      <c r="Y95" s="23"/>
      <c r="Z95" s="23"/>
    </row>
    <row r="96" ht="23.25" customHeight="1">
      <c r="A96" s="86"/>
      <c r="B96" s="86"/>
      <c r="C96" s="23"/>
      <c r="D96" s="23"/>
      <c r="E96" s="469"/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23"/>
      <c r="U96" s="23"/>
      <c r="V96" s="23"/>
      <c r="W96" s="23"/>
      <c r="X96" s="23"/>
      <c r="Y96" s="23"/>
      <c r="Z96" s="23"/>
    </row>
    <row r="97" ht="23.25" customHeight="1">
      <c r="A97" s="86"/>
      <c r="B97" s="86"/>
      <c r="C97" s="23"/>
      <c r="D97" s="23"/>
      <c r="E97" s="469"/>
      <c r="F97" s="469"/>
      <c r="G97" s="469"/>
      <c r="H97" s="469"/>
      <c r="I97" s="469"/>
      <c r="J97" s="469"/>
      <c r="K97" s="469"/>
      <c r="L97" s="469"/>
      <c r="M97" s="469"/>
      <c r="N97" s="469"/>
      <c r="O97" s="469"/>
      <c r="P97" s="469"/>
      <c r="Q97" s="469"/>
      <c r="R97" s="469"/>
      <c r="S97" s="469"/>
      <c r="T97" s="23"/>
      <c r="U97" s="23"/>
      <c r="V97" s="23"/>
      <c r="W97" s="23"/>
      <c r="X97" s="23"/>
      <c r="Y97" s="23"/>
      <c r="Z97" s="23"/>
    </row>
    <row r="98" ht="23.25" customHeight="1">
      <c r="A98" s="86"/>
      <c r="B98" s="86"/>
      <c r="C98" s="23"/>
      <c r="D98" s="23"/>
      <c r="E98" s="469"/>
      <c r="F98" s="469"/>
      <c r="G98" s="469"/>
      <c r="H98" s="469"/>
      <c r="I98" s="469"/>
      <c r="J98" s="469"/>
      <c r="K98" s="469"/>
      <c r="L98" s="469"/>
      <c r="M98" s="469"/>
      <c r="N98" s="469"/>
      <c r="O98" s="469"/>
      <c r="P98" s="469"/>
      <c r="Q98" s="469"/>
      <c r="R98" s="469"/>
      <c r="S98" s="469"/>
      <c r="T98" s="23"/>
      <c r="U98" s="23"/>
      <c r="V98" s="23"/>
      <c r="W98" s="23"/>
      <c r="X98" s="23"/>
      <c r="Y98" s="23"/>
      <c r="Z98" s="23"/>
    </row>
    <row r="99" ht="23.25" customHeight="1">
      <c r="A99" s="86"/>
      <c r="B99" s="86"/>
      <c r="C99" s="23"/>
      <c r="D99" s="23"/>
      <c r="E99" s="469"/>
      <c r="F99" s="469"/>
      <c r="G99" s="469"/>
      <c r="H99" s="469"/>
      <c r="I99" s="469"/>
      <c r="J99" s="469"/>
      <c r="K99" s="469"/>
      <c r="L99" s="469"/>
      <c r="M99" s="469"/>
      <c r="N99" s="469"/>
      <c r="O99" s="469"/>
      <c r="P99" s="469"/>
      <c r="Q99" s="469"/>
      <c r="R99" s="469"/>
      <c r="S99" s="469"/>
      <c r="T99" s="23"/>
      <c r="U99" s="23"/>
      <c r="V99" s="23"/>
      <c r="W99" s="23"/>
      <c r="X99" s="23"/>
      <c r="Y99" s="23"/>
      <c r="Z99" s="23"/>
    </row>
    <row r="100" ht="23.25" customHeight="1">
      <c r="A100" s="86"/>
      <c r="B100" s="86"/>
      <c r="C100" s="23"/>
      <c r="D100" s="23"/>
      <c r="E100" s="469"/>
      <c r="F100" s="469"/>
      <c r="G100" s="469"/>
      <c r="H100" s="469"/>
      <c r="I100" s="469"/>
      <c r="J100" s="469"/>
      <c r="K100" s="469"/>
      <c r="L100" s="469"/>
      <c r="M100" s="469"/>
      <c r="N100" s="469"/>
      <c r="O100" s="469"/>
      <c r="P100" s="469"/>
      <c r="Q100" s="469"/>
      <c r="R100" s="469"/>
      <c r="S100" s="469"/>
      <c r="T100" s="23"/>
      <c r="U100" s="23"/>
      <c r="V100" s="23"/>
      <c r="W100" s="23"/>
      <c r="X100" s="23"/>
      <c r="Y100" s="23"/>
      <c r="Z100" s="23"/>
    </row>
    <row r="101" ht="23.25" customHeight="1">
      <c r="A101" s="86"/>
      <c r="B101" s="86"/>
      <c r="C101" s="23"/>
      <c r="D101" s="23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  <c r="Q101" s="469"/>
      <c r="R101" s="469"/>
      <c r="S101" s="469"/>
      <c r="T101" s="23"/>
      <c r="U101" s="23"/>
      <c r="V101" s="23"/>
      <c r="W101" s="23"/>
      <c r="X101" s="23"/>
      <c r="Y101" s="23"/>
      <c r="Z101" s="23"/>
    </row>
    <row r="102" ht="23.25" customHeight="1">
      <c r="A102" s="86"/>
      <c r="B102" s="86"/>
      <c r="C102" s="23"/>
      <c r="D102" s="23"/>
      <c r="E102" s="469"/>
      <c r="F102" s="469"/>
      <c r="G102" s="469"/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23"/>
      <c r="U102" s="23"/>
      <c r="V102" s="23"/>
      <c r="W102" s="23"/>
      <c r="X102" s="23"/>
      <c r="Y102" s="23"/>
      <c r="Z102" s="23"/>
    </row>
    <row r="103" ht="23.25" customHeight="1">
      <c r="A103" s="86"/>
      <c r="B103" s="86"/>
      <c r="C103" s="23"/>
      <c r="D103" s="23"/>
      <c r="E103" s="469"/>
      <c r="F103" s="469"/>
      <c r="G103" s="469"/>
      <c r="H103" s="469"/>
      <c r="I103" s="469"/>
      <c r="J103" s="469"/>
      <c r="K103" s="469"/>
      <c r="L103" s="469"/>
      <c r="M103" s="469"/>
      <c r="N103" s="469"/>
      <c r="O103" s="469"/>
      <c r="P103" s="469"/>
      <c r="Q103" s="469"/>
      <c r="R103" s="469"/>
      <c r="S103" s="469"/>
      <c r="T103" s="23"/>
      <c r="U103" s="23"/>
      <c r="V103" s="23"/>
      <c r="W103" s="23"/>
      <c r="X103" s="23"/>
      <c r="Y103" s="23"/>
      <c r="Z103" s="23"/>
    </row>
    <row r="104" ht="23.25" customHeight="1">
      <c r="A104" s="86"/>
      <c r="B104" s="86"/>
      <c r="C104" s="23"/>
      <c r="D104" s="23"/>
      <c r="E104" s="469"/>
      <c r="F104" s="469"/>
      <c r="G104" s="469"/>
      <c r="H104" s="469"/>
      <c r="I104" s="469"/>
      <c r="J104" s="469"/>
      <c r="K104" s="469"/>
      <c r="L104" s="469"/>
      <c r="M104" s="469"/>
      <c r="N104" s="469"/>
      <c r="O104" s="469"/>
      <c r="P104" s="469"/>
      <c r="Q104" s="469"/>
      <c r="R104" s="469"/>
      <c r="S104" s="469"/>
      <c r="T104" s="23"/>
      <c r="U104" s="23"/>
      <c r="V104" s="23"/>
      <c r="W104" s="23"/>
      <c r="X104" s="23"/>
      <c r="Y104" s="23"/>
      <c r="Z104" s="23"/>
    </row>
    <row r="105" ht="23.25" customHeight="1">
      <c r="A105" s="86"/>
      <c r="B105" s="86"/>
      <c r="C105" s="23"/>
      <c r="D105" s="23"/>
      <c r="E105" s="469"/>
      <c r="F105" s="469"/>
      <c r="G105" s="469"/>
      <c r="H105" s="469"/>
      <c r="I105" s="469"/>
      <c r="J105" s="469"/>
      <c r="K105" s="469"/>
      <c r="L105" s="469"/>
      <c r="M105" s="469"/>
      <c r="N105" s="469"/>
      <c r="O105" s="469"/>
      <c r="P105" s="469"/>
      <c r="Q105" s="469"/>
      <c r="R105" s="469"/>
      <c r="S105" s="469"/>
      <c r="T105" s="23"/>
      <c r="U105" s="23"/>
      <c r="V105" s="23"/>
      <c r="W105" s="23"/>
      <c r="X105" s="23"/>
      <c r="Y105" s="23"/>
      <c r="Z105" s="23"/>
    </row>
    <row r="106" ht="23.25" customHeight="1">
      <c r="A106" s="86"/>
      <c r="B106" s="86"/>
      <c r="C106" s="23"/>
      <c r="D106" s="23"/>
      <c r="E106" s="469"/>
      <c r="F106" s="469"/>
      <c r="G106" s="469"/>
      <c r="H106" s="469"/>
      <c r="I106" s="469"/>
      <c r="J106" s="469"/>
      <c r="K106" s="469"/>
      <c r="L106" s="469"/>
      <c r="M106" s="469"/>
      <c r="N106" s="469"/>
      <c r="O106" s="469"/>
      <c r="P106" s="469"/>
      <c r="Q106" s="469"/>
      <c r="R106" s="469"/>
      <c r="S106" s="469"/>
      <c r="T106" s="23"/>
      <c r="U106" s="23"/>
      <c r="V106" s="23"/>
      <c r="W106" s="23"/>
      <c r="X106" s="23"/>
      <c r="Y106" s="23"/>
      <c r="Z106" s="23"/>
    </row>
    <row r="107" ht="23.25" customHeight="1">
      <c r="A107" s="86"/>
      <c r="B107" s="86"/>
      <c r="C107" s="23"/>
      <c r="D107" s="23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  <c r="O107" s="469"/>
      <c r="P107" s="469"/>
      <c r="Q107" s="469"/>
      <c r="R107" s="469"/>
      <c r="S107" s="469"/>
      <c r="T107" s="23"/>
      <c r="U107" s="23"/>
      <c r="V107" s="23"/>
      <c r="W107" s="23"/>
      <c r="X107" s="23"/>
      <c r="Y107" s="23"/>
      <c r="Z107" s="23"/>
    </row>
    <row r="108" ht="23.25" customHeight="1">
      <c r="A108" s="86"/>
      <c r="B108" s="86"/>
      <c r="C108" s="23"/>
      <c r="D108" s="2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69"/>
      <c r="R108" s="469"/>
      <c r="S108" s="469"/>
      <c r="T108" s="23"/>
      <c r="U108" s="23"/>
      <c r="V108" s="23"/>
      <c r="W108" s="23"/>
      <c r="X108" s="23"/>
      <c r="Y108" s="23"/>
      <c r="Z108" s="23"/>
    </row>
    <row r="109" ht="23.25" customHeight="1">
      <c r="A109" s="86"/>
      <c r="B109" s="86"/>
      <c r="C109" s="23"/>
      <c r="D109" s="2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69"/>
      <c r="P109" s="469"/>
      <c r="Q109" s="469"/>
      <c r="R109" s="469"/>
      <c r="S109" s="469"/>
      <c r="T109" s="23"/>
      <c r="U109" s="23"/>
      <c r="V109" s="23"/>
      <c r="W109" s="23"/>
      <c r="X109" s="23"/>
      <c r="Y109" s="23"/>
      <c r="Z109" s="23"/>
    </row>
    <row r="110" ht="23.25" customHeight="1">
      <c r="A110" s="86"/>
      <c r="B110" s="86"/>
      <c r="C110" s="23"/>
      <c r="D110" s="23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69"/>
      <c r="R110" s="469"/>
      <c r="S110" s="469"/>
      <c r="T110" s="23"/>
      <c r="U110" s="23"/>
      <c r="V110" s="23"/>
      <c r="W110" s="23"/>
      <c r="X110" s="23"/>
      <c r="Y110" s="23"/>
      <c r="Z110" s="23"/>
    </row>
    <row r="111" ht="23.25" customHeight="1">
      <c r="A111" s="86"/>
      <c r="B111" s="86"/>
      <c r="C111" s="23"/>
      <c r="D111" s="23"/>
      <c r="E111" s="469"/>
      <c r="F111" s="469"/>
      <c r="G111" s="469"/>
      <c r="H111" s="469"/>
      <c r="I111" s="469"/>
      <c r="J111" s="469"/>
      <c r="K111" s="469"/>
      <c r="L111" s="469"/>
      <c r="M111" s="469"/>
      <c r="N111" s="469"/>
      <c r="O111" s="469"/>
      <c r="P111" s="469"/>
      <c r="Q111" s="469"/>
      <c r="R111" s="469"/>
      <c r="S111" s="469"/>
      <c r="T111" s="23"/>
      <c r="U111" s="23"/>
      <c r="V111" s="23"/>
      <c r="W111" s="23"/>
      <c r="X111" s="23"/>
      <c r="Y111" s="23"/>
      <c r="Z111" s="23"/>
    </row>
    <row r="112" ht="23.25" customHeight="1">
      <c r="A112" s="86"/>
      <c r="B112" s="86"/>
      <c r="C112" s="23"/>
      <c r="D112" s="23"/>
      <c r="E112" s="469"/>
      <c r="F112" s="469"/>
      <c r="G112" s="469"/>
      <c r="H112" s="469"/>
      <c r="I112" s="469"/>
      <c r="J112" s="469"/>
      <c r="K112" s="469"/>
      <c r="L112" s="469"/>
      <c r="M112" s="469"/>
      <c r="N112" s="469"/>
      <c r="O112" s="469"/>
      <c r="P112" s="469"/>
      <c r="Q112" s="469"/>
      <c r="R112" s="469"/>
      <c r="S112" s="469"/>
      <c r="T112" s="23"/>
      <c r="U112" s="23"/>
      <c r="V112" s="23"/>
      <c r="W112" s="23"/>
      <c r="X112" s="23"/>
      <c r="Y112" s="23"/>
      <c r="Z112" s="23"/>
    </row>
    <row r="113" ht="23.25" customHeight="1">
      <c r="A113" s="86"/>
      <c r="B113" s="86"/>
      <c r="C113" s="23"/>
      <c r="D113" s="23"/>
      <c r="E113" s="469"/>
      <c r="F113" s="469"/>
      <c r="G113" s="469"/>
      <c r="H113" s="469"/>
      <c r="I113" s="469"/>
      <c r="J113" s="469"/>
      <c r="K113" s="469"/>
      <c r="L113" s="469"/>
      <c r="M113" s="469"/>
      <c r="N113" s="469"/>
      <c r="O113" s="469"/>
      <c r="P113" s="469"/>
      <c r="Q113" s="469"/>
      <c r="R113" s="469"/>
      <c r="S113" s="469"/>
      <c r="T113" s="23"/>
      <c r="U113" s="23"/>
      <c r="V113" s="23"/>
      <c r="W113" s="23"/>
      <c r="X113" s="23"/>
      <c r="Y113" s="23"/>
      <c r="Z113" s="23"/>
    </row>
    <row r="114" ht="23.25" customHeight="1">
      <c r="A114" s="86"/>
      <c r="B114" s="86"/>
      <c r="C114" s="23"/>
      <c r="D114" s="23"/>
      <c r="E114" s="469"/>
      <c r="F114" s="469"/>
      <c r="G114" s="469"/>
      <c r="H114" s="469"/>
      <c r="I114" s="469"/>
      <c r="J114" s="469"/>
      <c r="K114" s="469"/>
      <c r="L114" s="469"/>
      <c r="M114" s="469"/>
      <c r="N114" s="469"/>
      <c r="O114" s="469"/>
      <c r="P114" s="469"/>
      <c r="Q114" s="469"/>
      <c r="R114" s="469"/>
      <c r="S114" s="469"/>
      <c r="T114" s="23"/>
      <c r="U114" s="23"/>
      <c r="V114" s="23"/>
      <c r="W114" s="23"/>
      <c r="X114" s="23"/>
      <c r="Y114" s="23"/>
      <c r="Z114" s="23"/>
    </row>
    <row r="115" ht="23.25" customHeight="1">
      <c r="A115" s="86"/>
      <c r="B115" s="86"/>
      <c r="C115" s="23"/>
      <c r="D115" s="23"/>
      <c r="E115" s="469"/>
      <c r="F115" s="469"/>
      <c r="G115" s="469"/>
      <c r="H115" s="469"/>
      <c r="I115" s="469"/>
      <c r="J115" s="469"/>
      <c r="K115" s="469"/>
      <c r="L115" s="469"/>
      <c r="M115" s="469"/>
      <c r="N115" s="469"/>
      <c r="O115" s="469"/>
      <c r="P115" s="469"/>
      <c r="Q115" s="469"/>
      <c r="R115" s="469"/>
      <c r="S115" s="469"/>
      <c r="T115" s="23"/>
      <c r="U115" s="23"/>
      <c r="V115" s="23"/>
      <c r="W115" s="23"/>
      <c r="X115" s="23"/>
      <c r="Y115" s="23"/>
      <c r="Z115" s="23"/>
    </row>
    <row r="116" ht="23.25" customHeight="1">
      <c r="A116" s="86"/>
      <c r="B116" s="86"/>
      <c r="C116" s="23"/>
      <c r="D116" s="23"/>
      <c r="E116" s="469"/>
      <c r="F116" s="469"/>
      <c r="G116" s="469"/>
      <c r="H116" s="469"/>
      <c r="I116" s="469"/>
      <c r="J116" s="469"/>
      <c r="K116" s="469"/>
      <c r="L116" s="469"/>
      <c r="M116" s="469"/>
      <c r="N116" s="469"/>
      <c r="O116" s="469"/>
      <c r="P116" s="469"/>
      <c r="Q116" s="469"/>
      <c r="R116" s="469"/>
      <c r="S116" s="469"/>
      <c r="T116" s="23"/>
      <c r="U116" s="23"/>
      <c r="V116" s="23"/>
      <c r="W116" s="23"/>
      <c r="X116" s="23"/>
      <c r="Y116" s="23"/>
      <c r="Z116" s="23"/>
    </row>
    <row r="117" ht="23.25" customHeight="1">
      <c r="A117" s="86"/>
      <c r="B117" s="86"/>
      <c r="C117" s="23"/>
      <c r="D117" s="23"/>
      <c r="E117" s="469"/>
      <c r="F117" s="469"/>
      <c r="G117" s="469"/>
      <c r="H117" s="469"/>
      <c r="I117" s="469"/>
      <c r="J117" s="469"/>
      <c r="K117" s="469"/>
      <c r="L117" s="469"/>
      <c r="M117" s="469"/>
      <c r="N117" s="469"/>
      <c r="O117" s="469"/>
      <c r="P117" s="469"/>
      <c r="Q117" s="469"/>
      <c r="R117" s="469"/>
      <c r="S117" s="469"/>
      <c r="T117" s="23"/>
      <c r="U117" s="23"/>
      <c r="V117" s="23"/>
      <c r="W117" s="23"/>
      <c r="X117" s="23"/>
      <c r="Y117" s="23"/>
      <c r="Z117" s="23"/>
    </row>
    <row r="118" ht="23.25" customHeight="1">
      <c r="A118" s="86"/>
      <c r="B118" s="86"/>
      <c r="C118" s="23"/>
      <c r="D118" s="23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  <c r="T118" s="23"/>
      <c r="U118" s="23"/>
      <c r="V118" s="23"/>
      <c r="W118" s="23"/>
      <c r="X118" s="23"/>
      <c r="Y118" s="23"/>
      <c r="Z118" s="23"/>
    </row>
    <row r="119" ht="23.25" customHeight="1">
      <c r="A119" s="86"/>
      <c r="B119" s="86"/>
      <c r="C119" s="23"/>
      <c r="D119" s="23"/>
      <c r="E119" s="469"/>
      <c r="F119" s="469"/>
      <c r="G119" s="469"/>
      <c r="H119" s="469"/>
      <c r="I119" s="469"/>
      <c r="J119" s="469"/>
      <c r="K119" s="469"/>
      <c r="L119" s="469"/>
      <c r="M119" s="469"/>
      <c r="N119" s="469"/>
      <c r="O119" s="469"/>
      <c r="P119" s="469"/>
      <c r="Q119" s="469"/>
      <c r="R119" s="469"/>
      <c r="S119" s="469"/>
      <c r="T119" s="23"/>
      <c r="U119" s="23"/>
      <c r="V119" s="23"/>
      <c r="W119" s="23"/>
      <c r="X119" s="23"/>
      <c r="Y119" s="23"/>
      <c r="Z119" s="23"/>
    </row>
    <row r="120" ht="23.25" customHeight="1">
      <c r="A120" s="86"/>
      <c r="B120" s="86"/>
      <c r="C120" s="23"/>
      <c r="D120" s="23"/>
      <c r="E120" s="469"/>
      <c r="F120" s="469"/>
      <c r="G120" s="469"/>
      <c r="H120" s="469"/>
      <c r="I120" s="469"/>
      <c r="J120" s="469"/>
      <c r="K120" s="469"/>
      <c r="L120" s="469"/>
      <c r="M120" s="469"/>
      <c r="N120" s="469"/>
      <c r="O120" s="469"/>
      <c r="P120" s="469"/>
      <c r="Q120" s="469"/>
      <c r="R120" s="469"/>
      <c r="S120" s="469"/>
      <c r="T120" s="23"/>
      <c r="U120" s="23"/>
      <c r="V120" s="23"/>
      <c r="W120" s="23"/>
      <c r="X120" s="23"/>
      <c r="Y120" s="23"/>
      <c r="Z120" s="23"/>
    </row>
    <row r="121" ht="23.25" customHeight="1">
      <c r="A121" s="86"/>
      <c r="B121" s="86"/>
      <c r="C121" s="23"/>
      <c r="D121" s="23"/>
      <c r="E121" s="469"/>
      <c r="F121" s="469"/>
      <c r="G121" s="469"/>
      <c r="H121" s="469"/>
      <c r="I121" s="469"/>
      <c r="J121" s="469"/>
      <c r="K121" s="469"/>
      <c r="L121" s="469"/>
      <c r="M121" s="469"/>
      <c r="N121" s="469"/>
      <c r="O121" s="469"/>
      <c r="P121" s="469"/>
      <c r="Q121" s="469"/>
      <c r="R121" s="469"/>
      <c r="S121" s="469"/>
      <c r="T121" s="23"/>
      <c r="U121" s="23"/>
      <c r="V121" s="23"/>
      <c r="W121" s="23"/>
      <c r="X121" s="23"/>
      <c r="Y121" s="23"/>
      <c r="Z121" s="23"/>
    </row>
    <row r="122" ht="23.25" customHeight="1">
      <c r="A122" s="86"/>
      <c r="B122" s="86"/>
      <c r="C122" s="23"/>
      <c r="D122" s="23"/>
      <c r="E122" s="469"/>
      <c r="F122" s="469"/>
      <c r="G122" s="469"/>
      <c r="H122" s="469"/>
      <c r="I122" s="469"/>
      <c r="J122" s="469"/>
      <c r="K122" s="469"/>
      <c r="L122" s="469"/>
      <c r="M122" s="469"/>
      <c r="N122" s="469"/>
      <c r="O122" s="469"/>
      <c r="P122" s="469"/>
      <c r="Q122" s="469"/>
      <c r="R122" s="469"/>
      <c r="S122" s="469"/>
      <c r="T122" s="23"/>
      <c r="U122" s="23"/>
      <c r="V122" s="23"/>
      <c r="W122" s="23"/>
      <c r="X122" s="23"/>
      <c r="Y122" s="23"/>
      <c r="Z122" s="23"/>
    </row>
    <row r="123" ht="23.25" customHeight="1">
      <c r="A123" s="86"/>
      <c r="B123" s="86"/>
      <c r="C123" s="23"/>
      <c r="D123" s="23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23"/>
      <c r="U123" s="23"/>
      <c r="V123" s="23"/>
      <c r="W123" s="23"/>
      <c r="X123" s="23"/>
      <c r="Y123" s="23"/>
      <c r="Z123" s="23"/>
    </row>
    <row r="124" ht="23.25" customHeight="1">
      <c r="A124" s="86"/>
      <c r="B124" s="86"/>
      <c r="C124" s="23"/>
      <c r="D124" s="23"/>
      <c r="E124" s="469"/>
      <c r="F124" s="469"/>
      <c r="G124" s="469"/>
      <c r="H124" s="469"/>
      <c r="I124" s="469"/>
      <c r="J124" s="469"/>
      <c r="K124" s="469"/>
      <c r="L124" s="469"/>
      <c r="M124" s="469"/>
      <c r="N124" s="469"/>
      <c r="O124" s="469"/>
      <c r="P124" s="469"/>
      <c r="Q124" s="469"/>
      <c r="R124" s="469"/>
      <c r="S124" s="469"/>
      <c r="T124" s="23"/>
      <c r="U124" s="23"/>
      <c r="V124" s="23"/>
      <c r="W124" s="23"/>
      <c r="X124" s="23"/>
      <c r="Y124" s="23"/>
      <c r="Z124" s="23"/>
    </row>
    <row r="125" ht="23.25" customHeight="1">
      <c r="A125" s="86"/>
      <c r="B125" s="86"/>
      <c r="C125" s="23"/>
      <c r="D125" s="23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  <c r="T125" s="23"/>
      <c r="U125" s="23"/>
      <c r="V125" s="23"/>
      <c r="W125" s="23"/>
      <c r="X125" s="23"/>
      <c r="Y125" s="23"/>
      <c r="Z125" s="23"/>
    </row>
    <row r="126" ht="23.25" customHeight="1">
      <c r="A126" s="86"/>
      <c r="B126" s="86"/>
      <c r="C126" s="23"/>
      <c r="D126" s="23"/>
      <c r="E126" s="469"/>
      <c r="F126" s="469"/>
      <c r="G126" s="469"/>
      <c r="H126" s="469"/>
      <c r="I126" s="469"/>
      <c r="J126" s="469"/>
      <c r="K126" s="469"/>
      <c r="L126" s="469"/>
      <c r="M126" s="469"/>
      <c r="N126" s="469"/>
      <c r="O126" s="469"/>
      <c r="P126" s="469"/>
      <c r="Q126" s="469"/>
      <c r="R126" s="469"/>
      <c r="S126" s="469"/>
      <c r="T126" s="23"/>
      <c r="U126" s="23"/>
      <c r="V126" s="23"/>
      <c r="W126" s="23"/>
      <c r="X126" s="23"/>
      <c r="Y126" s="23"/>
      <c r="Z126" s="23"/>
    </row>
    <row r="127" ht="23.25" customHeight="1">
      <c r="A127" s="86"/>
      <c r="B127" s="86"/>
      <c r="C127" s="23"/>
      <c r="D127" s="23"/>
      <c r="E127" s="469"/>
      <c r="F127" s="469"/>
      <c r="G127" s="469"/>
      <c r="H127" s="469"/>
      <c r="I127" s="469"/>
      <c r="J127" s="469"/>
      <c r="K127" s="469"/>
      <c r="L127" s="469"/>
      <c r="M127" s="469"/>
      <c r="N127" s="469"/>
      <c r="O127" s="469"/>
      <c r="P127" s="469"/>
      <c r="Q127" s="469"/>
      <c r="R127" s="469"/>
      <c r="S127" s="469"/>
      <c r="T127" s="23"/>
      <c r="U127" s="23"/>
      <c r="V127" s="23"/>
      <c r="W127" s="23"/>
      <c r="X127" s="23"/>
      <c r="Y127" s="23"/>
      <c r="Z127" s="23"/>
    </row>
    <row r="128" ht="23.25" customHeight="1">
      <c r="A128" s="86"/>
      <c r="B128" s="86"/>
      <c r="C128" s="23"/>
      <c r="D128" s="23"/>
      <c r="E128" s="469"/>
      <c r="F128" s="469"/>
      <c r="G128" s="469"/>
      <c r="H128" s="469"/>
      <c r="I128" s="469"/>
      <c r="J128" s="469"/>
      <c r="K128" s="469"/>
      <c r="L128" s="469"/>
      <c r="M128" s="469"/>
      <c r="N128" s="469"/>
      <c r="O128" s="469"/>
      <c r="P128" s="469"/>
      <c r="Q128" s="469"/>
      <c r="R128" s="469"/>
      <c r="S128" s="469"/>
      <c r="T128" s="23"/>
      <c r="U128" s="23"/>
      <c r="V128" s="23"/>
      <c r="W128" s="23"/>
      <c r="X128" s="23"/>
      <c r="Y128" s="23"/>
      <c r="Z128" s="23"/>
    </row>
    <row r="129" ht="23.25" customHeight="1">
      <c r="A129" s="86"/>
      <c r="B129" s="86"/>
      <c r="C129" s="23"/>
      <c r="D129" s="23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69"/>
      <c r="Q129" s="469"/>
      <c r="R129" s="469"/>
      <c r="S129" s="469"/>
      <c r="T129" s="23"/>
      <c r="U129" s="23"/>
      <c r="V129" s="23"/>
      <c r="W129" s="23"/>
      <c r="X129" s="23"/>
      <c r="Y129" s="23"/>
      <c r="Z129" s="23"/>
    </row>
    <row r="130" ht="23.25" customHeight="1">
      <c r="A130" s="86"/>
      <c r="B130" s="86"/>
      <c r="C130" s="23"/>
      <c r="D130" s="23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  <c r="O130" s="469"/>
      <c r="P130" s="469"/>
      <c r="Q130" s="469"/>
      <c r="R130" s="469"/>
      <c r="S130" s="469"/>
      <c r="T130" s="23"/>
      <c r="U130" s="23"/>
      <c r="V130" s="23"/>
      <c r="W130" s="23"/>
      <c r="X130" s="23"/>
      <c r="Y130" s="23"/>
      <c r="Z130" s="23"/>
    </row>
    <row r="131" ht="23.25" customHeight="1">
      <c r="A131" s="86"/>
      <c r="B131" s="86"/>
      <c r="C131" s="23"/>
      <c r="D131" s="23"/>
      <c r="E131" s="469"/>
      <c r="F131" s="469"/>
      <c r="G131" s="469"/>
      <c r="H131" s="469"/>
      <c r="I131" s="469"/>
      <c r="J131" s="469"/>
      <c r="K131" s="469"/>
      <c r="L131" s="469"/>
      <c r="M131" s="469"/>
      <c r="N131" s="469"/>
      <c r="O131" s="469"/>
      <c r="P131" s="469"/>
      <c r="Q131" s="469"/>
      <c r="R131" s="469"/>
      <c r="S131" s="469"/>
      <c r="T131" s="23"/>
      <c r="U131" s="23"/>
      <c r="V131" s="23"/>
      <c r="W131" s="23"/>
      <c r="X131" s="23"/>
      <c r="Y131" s="23"/>
      <c r="Z131" s="23"/>
    </row>
    <row r="132" ht="23.25" customHeight="1">
      <c r="A132" s="86"/>
      <c r="B132" s="86"/>
      <c r="C132" s="23"/>
      <c r="D132" s="23"/>
      <c r="E132" s="469"/>
      <c r="F132" s="469"/>
      <c r="G132" s="469"/>
      <c r="H132" s="469"/>
      <c r="I132" s="469"/>
      <c r="J132" s="469"/>
      <c r="K132" s="469"/>
      <c r="L132" s="469"/>
      <c r="M132" s="469"/>
      <c r="N132" s="469"/>
      <c r="O132" s="469"/>
      <c r="P132" s="469"/>
      <c r="Q132" s="469"/>
      <c r="R132" s="469"/>
      <c r="S132" s="469"/>
      <c r="T132" s="23"/>
      <c r="U132" s="23"/>
      <c r="V132" s="23"/>
      <c r="W132" s="23"/>
      <c r="X132" s="23"/>
      <c r="Y132" s="23"/>
      <c r="Z132" s="23"/>
    </row>
    <row r="133" ht="23.25" customHeight="1">
      <c r="A133" s="86"/>
      <c r="B133" s="86"/>
      <c r="C133" s="23"/>
      <c r="D133" s="23"/>
      <c r="E133" s="469"/>
      <c r="F133" s="469"/>
      <c r="G133" s="469"/>
      <c r="H133" s="469"/>
      <c r="I133" s="469"/>
      <c r="J133" s="469"/>
      <c r="K133" s="469"/>
      <c r="L133" s="469"/>
      <c r="M133" s="469"/>
      <c r="N133" s="469"/>
      <c r="O133" s="469"/>
      <c r="P133" s="469"/>
      <c r="Q133" s="469"/>
      <c r="R133" s="469"/>
      <c r="S133" s="469"/>
      <c r="T133" s="23"/>
      <c r="U133" s="23"/>
      <c r="V133" s="23"/>
      <c r="W133" s="23"/>
      <c r="X133" s="23"/>
      <c r="Y133" s="23"/>
      <c r="Z133" s="23"/>
    </row>
    <row r="134" ht="23.25" customHeight="1">
      <c r="A134" s="86"/>
      <c r="B134" s="86"/>
      <c r="C134" s="23"/>
      <c r="D134" s="23"/>
      <c r="E134" s="469"/>
      <c r="F134" s="469"/>
      <c r="G134" s="469"/>
      <c r="H134" s="469"/>
      <c r="I134" s="469"/>
      <c r="J134" s="469"/>
      <c r="K134" s="469"/>
      <c r="L134" s="469"/>
      <c r="M134" s="469"/>
      <c r="N134" s="469"/>
      <c r="O134" s="469"/>
      <c r="P134" s="469"/>
      <c r="Q134" s="469"/>
      <c r="R134" s="469"/>
      <c r="S134" s="469"/>
      <c r="T134" s="23"/>
      <c r="U134" s="23"/>
      <c r="V134" s="23"/>
      <c r="W134" s="23"/>
      <c r="X134" s="23"/>
      <c r="Y134" s="23"/>
      <c r="Z134" s="23"/>
    </row>
    <row r="135" ht="23.25" customHeight="1">
      <c r="A135" s="86"/>
      <c r="B135" s="86"/>
      <c r="C135" s="23"/>
      <c r="D135" s="23"/>
      <c r="E135" s="469"/>
      <c r="F135" s="469"/>
      <c r="G135" s="469"/>
      <c r="H135" s="469"/>
      <c r="I135" s="469"/>
      <c r="J135" s="469"/>
      <c r="K135" s="469"/>
      <c r="L135" s="469"/>
      <c r="M135" s="469"/>
      <c r="N135" s="469"/>
      <c r="O135" s="469"/>
      <c r="P135" s="469"/>
      <c r="Q135" s="469"/>
      <c r="R135" s="469"/>
      <c r="S135" s="469"/>
      <c r="T135" s="23"/>
      <c r="U135" s="23"/>
      <c r="V135" s="23"/>
      <c r="W135" s="23"/>
      <c r="X135" s="23"/>
      <c r="Y135" s="23"/>
      <c r="Z135" s="23"/>
    </row>
    <row r="136" ht="23.25" customHeight="1">
      <c r="A136" s="86"/>
      <c r="B136" s="86"/>
      <c r="C136" s="23"/>
      <c r="D136" s="23"/>
      <c r="E136" s="469"/>
      <c r="F136" s="469"/>
      <c r="G136" s="469"/>
      <c r="H136" s="469"/>
      <c r="I136" s="469"/>
      <c r="J136" s="469"/>
      <c r="K136" s="469"/>
      <c r="L136" s="469"/>
      <c r="M136" s="469"/>
      <c r="N136" s="469"/>
      <c r="O136" s="469"/>
      <c r="P136" s="469"/>
      <c r="Q136" s="469"/>
      <c r="R136" s="469"/>
      <c r="S136" s="469"/>
      <c r="T136" s="23"/>
      <c r="U136" s="23"/>
      <c r="V136" s="23"/>
      <c r="W136" s="23"/>
      <c r="X136" s="23"/>
      <c r="Y136" s="23"/>
      <c r="Z136" s="23"/>
    </row>
    <row r="137" ht="23.25" customHeight="1">
      <c r="A137" s="86"/>
      <c r="B137" s="86"/>
      <c r="C137" s="23"/>
      <c r="D137" s="23"/>
      <c r="E137" s="469"/>
      <c r="F137" s="469"/>
      <c r="G137" s="469"/>
      <c r="H137" s="469"/>
      <c r="I137" s="469"/>
      <c r="J137" s="469"/>
      <c r="K137" s="469"/>
      <c r="L137" s="469"/>
      <c r="M137" s="469"/>
      <c r="N137" s="469"/>
      <c r="O137" s="469"/>
      <c r="P137" s="469"/>
      <c r="Q137" s="469"/>
      <c r="R137" s="469"/>
      <c r="S137" s="469"/>
      <c r="T137" s="23"/>
      <c r="U137" s="23"/>
      <c r="V137" s="23"/>
      <c r="W137" s="23"/>
      <c r="X137" s="23"/>
      <c r="Y137" s="23"/>
      <c r="Z137" s="23"/>
    </row>
    <row r="138" ht="23.25" customHeight="1">
      <c r="A138" s="86"/>
      <c r="B138" s="86"/>
      <c r="C138" s="23"/>
      <c r="D138" s="23"/>
      <c r="E138" s="469"/>
      <c r="F138" s="469"/>
      <c r="G138" s="469"/>
      <c r="H138" s="469"/>
      <c r="I138" s="469"/>
      <c r="J138" s="469"/>
      <c r="K138" s="469"/>
      <c r="L138" s="469"/>
      <c r="M138" s="469"/>
      <c r="N138" s="469"/>
      <c r="O138" s="469"/>
      <c r="P138" s="469"/>
      <c r="Q138" s="469"/>
      <c r="R138" s="469"/>
      <c r="S138" s="469"/>
      <c r="T138" s="23"/>
      <c r="U138" s="23"/>
      <c r="V138" s="23"/>
      <c r="W138" s="23"/>
      <c r="X138" s="23"/>
      <c r="Y138" s="23"/>
      <c r="Z138" s="23"/>
    </row>
    <row r="139" ht="23.25" customHeight="1">
      <c r="A139" s="86"/>
      <c r="B139" s="86"/>
      <c r="C139" s="23"/>
      <c r="D139" s="23"/>
      <c r="E139" s="469"/>
      <c r="F139" s="469"/>
      <c r="G139" s="469"/>
      <c r="H139" s="469"/>
      <c r="I139" s="469"/>
      <c r="J139" s="469"/>
      <c r="K139" s="469"/>
      <c r="L139" s="469"/>
      <c r="M139" s="469"/>
      <c r="N139" s="469"/>
      <c r="O139" s="469"/>
      <c r="P139" s="469"/>
      <c r="Q139" s="469"/>
      <c r="R139" s="469"/>
      <c r="S139" s="469"/>
      <c r="T139" s="23"/>
      <c r="U139" s="23"/>
      <c r="V139" s="23"/>
      <c r="W139" s="23"/>
      <c r="X139" s="23"/>
      <c r="Y139" s="23"/>
      <c r="Z139" s="23"/>
    </row>
    <row r="140" ht="23.25" customHeight="1">
      <c r="A140" s="86"/>
      <c r="B140" s="86"/>
      <c r="C140" s="23"/>
      <c r="D140" s="23"/>
      <c r="E140" s="469"/>
      <c r="F140" s="469"/>
      <c r="G140" s="469"/>
      <c r="H140" s="469"/>
      <c r="I140" s="469"/>
      <c r="J140" s="469"/>
      <c r="K140" s="469"/>
      <c r="L140" s="469"/>
      <c r="M140" s="469"/>
      <c r="N140" s="469"/>
      <c r="O140" s="469"/>
      <c r="P140" s="469"/>
      <c r="Q140" s="469"/>
      <c r="R140" s="469"/>
      <c r="S140" s="469"/>
      <c r="T140" s="23"/>
      <c r="U140" s="23"/>
      <c r="V140" s="23"/>
      <c r="W140" s="23"/>
      <c r="X140" s="23"/>
      <c r="Y140" s="23"/>
      <c r="Z140" s="23"/>
    </row>
    <row r="141" ht="23.25" customHeight="1">
      <c r="A141" s="86"/>
      <c r="B141" s="86"/>
      <c r="C141" s="23"/>
      <c r="D141" s="23"/>
      <c r="E141" s="469"/>
      <c r="F141" s="469"/>
      <c r="G141" s="469"/>
      <c r="H141" s="469"/>
      <c r="I141" s="469"/>
      <c r="J141" s="469"/>
      <c r="K141" s="469"/>
      <c r="L141" s="469"/>
      <c r="M141" s="469"/>
      <c r="N141" s="469"/>
      <c r="O141" s="469"/>
      <c r="P141" s="469"/>
      <c r="Q141" s="469"/>
      <c r="R141" s="469"/>
      <c r="S141" s="469"/>
      <c r="T141" s="23"/>
      <c r="U141" s="23"/>
      <c r="V141" s="23"/>
      <c r="W141" s="23"/>
      <c r="X141" s="23"/>
      <c r="Y141" s="23"/>
      <c r="Z141" s="23"/>
    </row>
    <row r="142" ht="23.25" customHeight="1">
      <c r="A142" s="86"/>
      <c r="B142" s="86"/>
      <c r="C142" s="23"/>
      <c r="D142" s="23"/>
      <c r="E142" s="469"/>
      <c r="F142" s="469"/>
      <c r="G142" s="469"/>
      <c r="H142" s="469"/>
      <c r="I142" s="469"/>
      <c r="J142" s="469"/>
      <c r="K142" s="469"/>
      <c r="L142" s="469"/>
      <c r="M142" s="469"/>
      <c r="N142" s="469"/>
      <c r="O142" s="469"/>
      <c r="P142" s="469"/>
      <c r="Q142" s="469"/>
      <c r="R142" s="469"/>
      <c r="S142" s="469"/>
      <c r="T142" s="23"/>
      <c r="U142" s="23"/>
      <c r="V142" s="23"/>
      <c r="W142" s="23"/>
      <c r="X142" s="23"/>
      <c r="Y142" s="23"/>
      <c r="Z142" s="23"/>
    </row>
    <row r="143" ht="23.25" customHeight="1">
      <c r="A143" s="86"/>
      <c r="B143" s="86"/>
      <c r="C143" s="23"/>
      <c r="D143" s="23"/>
      <c r="E143" s="469"/>
      <c r="F143" s="469"/>
      <c r="G143" s="469"/>
      <c r="H143" s="469"/>
      <c r="I143" s="469"/>
      <c r="J143" s="469"/>
      <c r="K143" s="469"/>
      <c r="L143" s="469"/>
      <c r="M143" s="469"/>
      <c r="N143" s="469"/>
      <c r="O143" s="469"/>
      <c r="P143" s="469"/>
      <c r="Q143" s="469"/>
      <c r="R143" s="469"/>
      <c r="S143" s="469"/>
      <c r="T143" s="23"/>
      <c r="U143" s="23"/>
      <c r="V143" s="23"/>
      <c r="W143" s="23"/>
      <c r="X143" s="23"/>
      <c r="Y143" s="23"/>
      <c r="Z143" s="23"/>
    </row>
    <row r="144" ht="23.25" customHeight="1">
      <c r="A144" s="86"/>
      <c r="B144" s="86"/>
      <c r="C144" s="23"/>
      <c r="D144" s="23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  <c r="O144" s="469"/>
      <c r="P144" s="469"/>
      <c r="Q144" s="469"/>
      <c r="R144" s="469"/>
      <c r="S144" s="469"/>
      <c r="T144" s="23"/>
      <c r="U144" s="23"/>
      <c r="V144" s="23"/>
      <c r="W144" s="23"/>
      <c r="X144" s="23"/>
      <c r="Y144" s="23"/>
      <c r="Z144" s="23"/>
    </row>
    <row r="145" ht="23.25" customHeight="1">
      <c r="A145" s="86"/>
      <c r="B145" s="86"/>
      <c r="C145" s="23"/>
      <c r="D145" s="23"/>
      <c r="E145" s="469"/>
      <c r="F145" s="469"/>
      <c r="G145" s="469"/>
      <c r="H145" s="469"/>
      <c r="I145" s="469"/>
      <c r="J145" s="469"/>
      <c r="K145" s="469"/>
      <c r="L145" s="469"/>
      <c r="M145" s="469"/>
      <c r="N145" s="469"/>
      <c r="O145" s="469"/>
      <c r="P145" s="469"/>
      <c r="Q145" s="469"/>
      <c r="R145" s="469"/>
      <c r="S145" s="469"/>
      <c r="T145" s="23"/>
      <c r="U145" s="23"/>
      <c r="V145" s="23"/>
      <c r="W145" s="23"/>
      <c r="X145" s="23"/>
      <c r="Y145" s="23"/>
      <c r="Z145" s="23"/>
    </row>
    <row r="146" ht="23.25" customHeight="1">
      <c r="A146" s="86"/>
      <c r="B146" s="86"/>
      <c r="C146" s="23"/>
      <c r="D146" s="23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23"/>
      <c r="U146" s="23"/>
      <c r="V146" s="23"/>
      <c r="W146" s="23"/>
      <c r="X146" s="23"/>
      <c r="Y146" s="23"/>
      <c r="Z146" s="23"/>
    </row>
    <row r="147" ht="23.25" customHeight="1">
      <c r="A147" s="86"/>
      <c r="B147" s="86"/>
      <c r="C147" s="23"/>
      <c r="D147" s="23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23"/>
      <c r="U147" s="23"/>
      <c r="V147" s="23"/>
      <c r="W147" s="23"/>
      <c r="X147" s="23"/>
      <c r="Y147" s="23"/>
      <c r="Z147" s="23"/>
    </row>
    <row r="148" ht="23.25" customHeight="1">
      <c r="A148" s="86"/>
      <c r="B148" s="86"/>
      <c r="C148" s="23"/>
      <c r="D148" s="23"/>
      <c r="E148" s="469"/>
      <c r="F148" s="469"/>
      <c r="G148" s="469"/>
      <c r="H148" s="469"/>
      <c r="I148" s="469"/>
      <c r="J148" s="469"/>
      <c r="K148" s="469"/>
      <c r="L148" s="469"/>
      <c r="M148" s="469"/>
      <c r="N148" s="469"/>
      <c r="O148" s="469"/>
      <c r="P148" s="469"/>
      <c r="Q148" s="469"/>
      <c r="R148" s="469"/>
      <c r="S148" s="469"/>
      <c r="T148" s="23"/>
      <c r="U148" s="23"/>
      <c r="V148" s="23"/>
      <c r="W148" s="23"/>
      <c r="X148" s="23"/>
      <c r="Y148" s="23"/>
      <c r="Z148" s="23"/>
    </row>
    <row r="149" ht="23.25" customHeight="1">
      <c r="A149" s="86"/>
      <c r="B149" s="86"/>
      <c r="C149" s="23"/>
      <c r="D149" s="23"/>
      <c r="E149" s="469"/>
      <c r="F149" s="469"/>
      <c r="G149" s="469"/>
      <c r="H149" s="469"/>
      <c r="I149" s="469"/>
      <c r="J149" s="469"/>
      <c r="K149" s="469"/>
      <c r="L149" s="469"/>
      <c r="M149" s="469"/>
      <c r="N149" s="469"/>
      <c r="O149" s="469"/>
      <c r="P149" s="469"/>
      <c r="Q149" s="469"/>
      <c r="R149" s="469"/>
      <c r="S149" s="469"/>
      <c r="T149" s="23"/>
      <c r="U149" s="23"/>
      <c r="V149" s="23"/>
      <c r="W149" s="23"/>
      <c r="X149" s="23"/>
      <c r="Y149" s="23"/>
      <c r="Z149" s="23"/>
    </row>
    <row r="150" ht="23.25" customHeight="1">
      <c r="A150" s="86"/>
      <c r="B150" s="86"/>
      <c r="C150" s="23"/>
      <c r="D150" s="23"/>
      <c r="E150" s="469"/>
      <c r="F150" s="469"/>
      <c r="G150" s="469"/>
      <c r="H150" s="469"/>
      <c r="I150" s="469"/>
      <c r="J150" s="469"/>
      <c r="K150" s="469"/>
      <c r="L150" s="469"/>
      <c r="M150" s="469"/>
      <c r="N150" s="469"/>
      <c r="O150" s="469"/>
      <c r="P150" s="469"/>
      <c r="Q150" s="469"/>
      <c r="R150" s="469"/>
      <c r="S150" s="469"/>
      <c r="T150" s="23"/>
      <c r="U150" s="23"/>
      <c r="V150" s="23"/>
      <c r="W150" s="23"/>
      <c r="X150" s="23"/>
      <c r="Y150" s="23"/>
      <c r="Z150" s="23"/>
    </row>
    <row r="151" ht="23.25" customHeight="1">
      <c r="A151" s="86"/>
      <c r="B151" s="86"/>
      <c r="C151" s="23"/>
      <c r="D151" s="23"/>
      <c r="E151" s="469"/>
      <c r="F151" s="469"/>
      <c r="G151" s="469"/>
      <c r="H151" s="469"/>
      <c r="I151" s="469"/>
      <c r="J151" s="469"/>
      <c r="K151" s="469"/>
      <c r="L151" s="469"/>
      <c r="M151" s="469"/>
      <c r="N151" s="469"/>
      <c r="O151" s="469"/>
      <c r="P151" s="469"/>
      <c r="Q151" s="469"/>
      <c r="R151" s="469"/>
      <c r="S151" s="469"/>
      <c r="T151" s="23"/>
      <c r="U151" s="23"/>
      <c r="V151" s="23"/>
      <c r="W151" s="23"/>
      <c r="X151" s="23"/>
      <c r="Y151" s="23"/>
      <c r="Z151" s="23"/>
    </row>
    <row r="152" ht="23.25" customHeight="1">
      <c r="A152" s="86"/>
      <c r="B152" s="86"/>
      <c r="C152" s="23"/>
      <c r="D152" s="23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  <c r="O152" s="469"/>
      <c r="P152" s="469"/>
      <c r="Q152" s="469"/>
      <c r="R152" s="469"/>
      <c r="S152" s="469"/>
      <c r="T152" s="23"/>
      <c r="U152" s="23"/>
      <c r="V152" s="23"/>
      <c r="W152" s="23"/>
      <c r="X152" s="23"/>
      <c r="Y152" s="23"/>
      <c r="Z152" s="23"/>
    </row>
    <row r="153" ht="23.25" customHeight="1">
      <c r="A153" s="86"/>
      <c r="B153" s="86"/>
      <c r="C153" s="23"/>
      <c r="D153" s="23"/>
      <c r="E153" s="469"/>
      <c r="F153" s="469"/>
      <c r="G153" s="469"/>
      <c r="H153" s="469"/>
      <c r="I153" s="469"/>
      <c r="J153" s="469"/>
      <c r="K153" s="469"/>
      <c r="L153" s="469"/>
      <c r="M153" s="469"/>
      <c r="N153" s="469"/>
      <c r="O153" s="469"/>
      <c r="P153" s="469"/>
      <c r="Q153" s="469"/>
      <c r="R153" s="469"/>
      <c r="S153" s="469"/>
      <c r="T153" s="23"/>
      <c r="U153" s="23"/>
      <c r="V153" s="23"/>
      <c r="W153" s="23"/>
      <c r="X153" s="23"/>
      <c r="Y153" s="23"/>
      <c r="Z153" s="23"/>
    </row>
    <row r="154" ht="23.25" customHeight="1">
      <c r="A154" s="86"/>
      <c r="B154" s="86"/>
      <c r="C154" s="23"/>
      <c r="D154" s="23"/>
      <c r="E154" s="469"/>
      <c r="F154" s="469"/>
      <c r="G154" s="469"/>
      <c r="H154" s="469"/>
      <c r="I154" s="469"/>
      <c r="J154" s="469"/>
      <c r="K154" s="469"/>
      <c r="L154" s="469"/>
      <c r="M154" s="469"/>
      <c r="N154" s="469"/>
      <c r="O154" s="469"/>
      <c r="P154" s="469"/>
      <c r="Q154" s="469"/>
      <c r="R154" s="469"/>
      <c r="S154" s="469"/>
      <c r="T154" s="23"/>
      <c r="U154" s="23"/>
      <c r="V154" s="23"/>
      <c r="W154" s="23"/>
      <c r="X154" s="23"/>
      <c r="Y154" s="23"/>
      <c r="Z154" s="23"/>
    </row>
    <row r="155" ht="23.25" customHeight="1">
      <c r="A155" s="86"/>
      <c r="B155" s="86"/>
      <c r="C155" s="23"/>
      <c r="D155" s="23"/>
      <c r="E155" s="469"/>
      <c r="F155" s="469"/>
      <c r="G155" s="469"/>
      <c r="H155" s="469"/>
      <c r="I155" s="469"/>
      <c r="J155" s="469"/>
      <c r="K155" s="469"/>
      <c r="L155" s="469"/>
      <c r="M155" s="469"/>
      <c r="N155" s="469"/>
      <c r="O155" s="469"/>
      <c r="P155" s="469"/>
      <c r="Q155" s="469"/>
      <c r="R155" s="469"/>
      <c r="S155" s="469"/>
      <c r="T155" s="23"/>
      <c r="U155" s="23"/>
      <c r="V155" s="23"/>
      <c r="W155" s="23"/>
      <c r="X155" s="23"/>
      <c r="Y155" s="23"/>
      <c r="Z155" s="23"/>
    </row>
    <row r="156" ht="23.25" customHeight="1">
      <c r="A156" s="86"/>
      <c r="B156" s="86"/>
      <c r="C156" s="23"/>
      <c r="D156" s="23"/>
      <c r="E156" s="469"/>
      <c r="F156" s="469"/>
      <c r="G156" s="469"/>
      <c r="H156" s="469"/>
      <c r="I156" s="469"/>
      <c r="J156" s="469"/>
      <c r="K156" s="469"/>
      <c r="L156" s="469"/>
      <c r="M156" s="469"/>
      <c r="N156" s="469"/>
      <c r="O156" s="469"/>
      <c r="P156" s="469"/>
      <c r="Q156" s="469"/>
      <c r="R156" s="469"/>
      <c r="S156" s="469"/>
      <c r="T156" s="23"/>
      <c r="U156" s="23"/>
      <c r="V156" s="23"/>
      <c r="W156" s="23"/>
      <c r="X156" s="23"/>
      <c r="Y156" s="23"/>
      <c r="Z156" s="23"/>
    </row>
    <row r="157" ht="23.25" customHeight="1">
      <c r="A157" s="86"/>
      <c r="B157" s="86"/>
      <c r="C157" s="23"/>
      <c r="D157" s="23"/>
      <c r="E157" s="469"/>
      <c r="F157" s="469"/>
      <c r="G157" s="469"/>
      <c r="H157" s="469"/>
      <c r="I157" s="469"/>
      <c r="J157" s="469"/>
      <c r="K157" s="469"/>
      <c r="L157" s="469"/>
      <c r="M157" s="469"/>
      <c r="N157" s="469"/>
      <c r="O157" s="469"/>
      <c r="P157" s="469"/>
      <c r="Q157" s="469"/>
      <c r="R157" s="469"/>
      <c r="S157" s="469"/>
      <c r="T157" s="23"/>
      <c r="U157" s="23"/>
      <c r="V157" s="23"/>
      <c r="W157" s="23"/>
      <c r="X157" s="23"/>
      <c r="Y157" s="23"/>
      <c r="Z157" s="23"/>
    </row>
    <row r="158" ht="23.25" customHeight="1">
      <c r="A158" s="86"/>
      <c r="B158" s="86"/>
      <c r="C158" s="23"/>
      <c r="D158" s="23"/>
      <c r="E158" s="469"/>
      <c r="F158" s="469"/>
      <c r="G158" s="469"/>
      <c r="H158" s="469"/>
      <c r="I158" s="469"/>
      <c r="J158" s="469"/>
      <c r="K158" s="469"/>
      <c r="L158" s="469"/>
      <c r="M158" s="469"/>
      <c r="N158" s="469"/>
      <c r="O158" s="469"/>
      <c r="P158" s="469"/>
      <c r="Q158" s="469"/>
      <c r="R158" s="469"/>
      <c r="S158" s="469"/>
      <c r="T158" s="23"/>
      <c r="U158" s="23"/>
      <c r="V158" s="23"/>
      <c r="W158" s="23"/>
      <c r="X158" s="23"/>
      <c r="Y158" s="23"/>
      <c r="Z158" s="23"/>
    </row>
    <row r="159" ht="23.25" customHeight="1">
      <c r="A159" s="86"/>
      <c r="B159" s="86"/>
      <c r="C159" s="23"/>
      <c r="D159" s="23"/>
      <c r="E159" s="469"/>
      <c r="F159" s="469"/>
      <c r="G159" s="469"/>
      <c r="H159" s="469"/>
      <c r="I159" s="469"/>
      <c r="J159" s="469"/>
      <c r="K159" s="469"/>
      <c r="L159" s="469"/>
      <c r="M159" s="469"/>
      <c r="N159" s="469"/>
      <c r="O159" s="469"/>
      <c r="P159" s="469"/>
      <c r="Q159" s="469"/>
      <c r="R159" s="469"/>
      <c r="S159" s="469"/>
      <c r="T159" s="23"/>
      <c r="U159" s="23"/>
      <c r="V159" s="23"/>
      <c r="W159" s="23"/>
      <c r="X159" s="23"/>
      <c r="Y159" s="23"/>
      <c r="Z159" s="23"/>
    </row>
    <row r="160" ht="23.25" customHeight="1">
      <c r="A160" s="86"/>
      <c r="B160" s="86"/>
      <c r="C160" s="23"/>
      <c r="D160" s="23"/>
      <c r="E160" s="469"/>
      <c r="F160" s="469"/>
      <c r="G160" s="469"/>
      <c r="H160" s="469"/>
      <c r="I160" s="469"/>
      <c r="J160" s="469"/>
      <c r="K160" s="469"/>
      <c r="L160" s="469"/>
      <c r="M160" s="469"/>
      <c r="N160" s="469"/>
      <c r="O160" s="469"/>
      <c r="P160" s="469"/>
      <c r="Q160" s="469"/>
      <c r="R160" s="469"/>
      <c r="S160" s="469"/>
      <c r="T160" s="23"/>
      <c r="U160" s="23"/>
      <c r="V160" s="23"/>
      <c r="W160" s="23"/>
      <c r="X160" s="23"/>
      <c r="Y160" s="23"/>
      <c r="Z160" s="23"/>
    </row>
    <row r="161" ht="23.25" customHeight="1">
      <c r="A161" s="86"/>
      <c r="B161" s="86"/>
      <c r="C161" s="23"/>
      <c r="D161" s="23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69"/>
      <c r="R161" s="469"/>
      <c r="S161" s="469"/>
      <c r="T161" s="23"/>
      <c r="U161" s="23"/>
      <c r="V161" s="23"/>
      <c r="W161" s="23"/>
      <c r="X161" s="23"/>
      <c r="Y161" s="23"/>
      <c r="Z161" s="23"/>
    </row>
    <row r="162" ht="23.25" customHeight="1">
      <c r="A162" s="86"/>
      <c r="B162" s="86"/>
      <c r="C162" s="23"/>
      <c r="D162" s="23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  <c r="O162" s="469"/>
      <c r="P162" s="469"/>
      <c r="Q162" s="469"/>
      <c r="R162" s="469"/>
      <c r="S162" s="469"/>
      <c r="T162" s="23"/>
      <c r="U162" s="23"/>
      <c r="V162" s="23"/>
      <c r="W162" s="23"/>
      <c r="X162" s="23"/>
      <c r="Y162" s="23"/>
      <c r="Z162" s="23"/>
    </row>
    <row r="163" ht="23.25" customHeight="1">
      <c r="A163" s="86"/>
      <c r="B163" s="86"/>
      <c r="C163" s="23"/>
      <c r="D163" s="23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469"/>
      <c r="P163" s="469"/>
      <c r="Q163" s="469"/>
      <c r="R163" s="469"/>
      <c r="S163" s="469"/>
      <c r="T163" s="23"/>
      <c r="U163" s="23"/>
      <c r="V163" s="23"/>
      <c r="W163" s="23"/>
      <c r="X163" s="23"/>
      <c r="Y163" s="23"/>
      <c r="Z163" s="23"/>
    </row>
    <row r="164" ht="23.25" customHeight="1">
      <c r="A164" s="86"/>
      <c r="B164" s="86"/>
      <c r="C164" s="23"/>
      <c r="D164" s="23"/>
      <c r="E164" s="469"/>
      <c r="F164" s="469"/>
      <c r="G164" s="469"/>
      <c r="H164" s="469"/>
      <c r="I164" s="469"/>
      <c r="J164" s="469"/>
      <c r="K164" s="469"/>
      <c r="L164" s="469"/>
      <c r="M164" s="469"/>
      <c r="N164" s="469"/>
      <c r="O164" s="469"/>
      <c r="P164" s="469"/>
      <c r="Q164" s="469"/>
      <c r="R164" s="469"/>
      <c r="S164" s="469"/>
      <c r="T164" s="23"/>
      <c r="U164" s="23"/>
      <c r="V164" s="23"/>
      <c r="W164" s="23"/>
      <c r="X164" s="23"/>
      <c r="Y164" s="23"/>
      <c r="Z164" s="23"/>
    </row>
    <row r="165" ht="23.25" customHeight="1">
      <c r="A165" s="86"/>
      <c r="B165" s="86"/>
      <c r="C165" s="23"/>
      <c r="D165" s="23"/>
      <c r="E165" s="469"/>
      <c r="F165" s="469"/>
      <c r="G165" s="469"/>
      <c r="H165" s="469"/>
      <c r="I165" s="469"/>
      <c r="J165" s="469"/>
      <c r="K165" s="469"/>
      <c r="L165" s="469"/>
      <c r="M165" s="469"/>
      <c r="N165" s="469"/>
      <c r="O165" s="469"/>
      <c r="P165" s="469"/>
      <c r="Q165" s="469"/>
      <c r="R165" s="469"/>
      <c r="S165" s="469"/>
      <c r="T165" s="23"/>
      <c r="U165" s="23"/>
      <c r="V165" s="23"/>
      <c r="W165" s="23"/>
      <c r="X165" s="23"/>
      <c r="Y165" s="23"/>
      <c r="Z165" s="23"/>
    </row>
    <row r="166" ht="23.25" customHeight="1">
      <c r="A166" s="86"/>
      <c r="B166" s="86"/>
      <c r="C166" s="23"/>
      <c r="D166" s="23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23"/>
      <c r="U166" s="23"/>
      <c r="V166" s="23"/>
      <c r="W166" s="23"/>
      <c r="X166" s="23"/>
      <c r="Y166" s="23"/>
      <c r="Z166" s="23"/>
    </row>
    <row r="167" ht="23.25" customHeight="1">
      <c r="A167" s="86"/>
      <c r="B167" s="86"/>
      <c r="C167" s="23"/>
      <c r="D167" s="23"/>
      <c r="E167" s="469"/>
      <c r="F167" s="469"/>
      <c r="G167" s="469"/>
      <c r="H167" s="469"/>
      <c r="I167" s="469"/>
      <c r="J167" s="469"/>
      <c r="K167" s="469"/>
      <c r="L167" s="469"/>
      <c r="M167" s="469"/>
      <c r="N167" s="469"/>
      <c r="O167" s="469"/>
      <c r="P167" s="469"/>
      <c r="Q167" s="469"/>
      <c r="R167" s="469"/>
      <c r="S167" s="469"/>
      <c r="T167" s="23"/>
      <c r="U167" s="23"/>
      <c r="V167" s="23"/>
      <c r="W167" s="23"/>
      <c r="X167" s="23"/>
      <c r="Y167" s="23"/>
      <c r="Z167" s="23"/>
    </row>
    <row r="168" ht="23.25" customHeight="1">
      <c r="A168" s="86"/>
      <c r="B168" s="86"/>
      <c r="C168" s="23"/>
      <c r="D168" s="23"/>
      <c r="E168" s="469"/>
      <c r="F168" s="469"/>
      <c r="G168" s="469"/>
      <c r="H168" s="469"/>
      <c r="I168" s="469"/>
      <c r="J168" s="469"/>
      <c r="K168" s="469"/>
      <c r="L168" s="469"/>
      <c r="M168" s="469"/>
      <c r="N168" s="469"/>
      <c r="O168" s="469"/>
      <c r="P168" s="469"/>
      <c r="Q168" s="469"/>
      <c r="R168" s="469"/>
      <c r="S168" s="469"/>
      <c r="T168" s="23"/>
      <c r="U168" s="23"/>
      <c r="V168" s="23"/>
      <c r="W168" s="23"/>
      <c r="X168" s="23"/>
      <c r="Y168" s="23"/>
      <c r="Z168" s="23"/>
    </row>
    <row r="169" ht="23.25" customHeight="1">
      <c r="A169" s="86"/>
      <c r="B169" s="86"/>
      <c r="C169" s="23"/>
      <c r="D169" s="23"/>
      <c r="E169" s="469"/>
      <c r="F169" s="469"/>
      <c r="G169" s="469"/>
      <c r="H169" s="469"/>
      <c r="I169" s="469"/>
      <c r="J169" s="469"/>
      <c r="K169" s="469"/>
      <c r="L169" s="469"/>
      <c r="M169" s="469"/>
      <c r="N169" s="469"/>
      <c r="O169" s="469"/>
      <c r="P169" s="469"/>
      <c r="Q169" s="469"/>
      <c r="R169" s="469"/>
      <c r="S169" s="469"/>
      <c r="T169" s="23"/>
      <c r="U169" s="23"/>
      <c r="V169" s="23"/>
      <c r="W169" s="23"/>
      <c r="X169" s="23"/>
      <c r="Y169" s="23"/>
      <c r="Z169" s="23"/>
    </row>
    <row r="170" ht="23.25" customHeight="1">
      <c r="A170" s="86"/>
      <c r="B170" s="86"/>
      <c r="C170" s="23"/>
      <c r="D170" s="23"/>
      <c r="E170" s="469"/>
      <c r="F170" s="469"/>
      <c r="G170" s="469"/>
      <c r="H170" s="469"/>
      <c r="I170" s="469"/>
      <c r="J170" s="469"/>
      <c r="K170" s="469"/>
      <c r="L170" s="469"/>
      <c r="M170" s="469"/>
      <c r="N170" s="469"/>
      <c r="O170" s="469"/>
      <c r="P170" s="469"/>
      <c r="Q170" s="469"/>
      <c r="R170" s="469"/>
      <c r="S170" s="469"/>
      <c r="T170" s="23"/>
      <c r="U170" s="23"/>
      <c r="V170" s="23"/>
      <c r="W170" s="23"/>
      <c r="X170" s="23"/>
      <c r="Y170" s="23"/>
      <c r="Z170" s="23"/>
    </row>
    <row r="171" ht="23.25" customHeight="1">
      <c r="A171" s="86"/>
      <c r="B171" s="86"/>
      <c r="C171" s="23"/>
      <c r="D171" s="23"/>
      <c r="E171" s="469"/>
      <c r="F171" s="469"/>
      <c r="G171" s="469"/>
      <c r="H171" s="469"/>
      <c r="I171" s="469"/>
      <c r="J171" s="469"/>
      <c r="K171" s="469"/>
      <c r="L171" s="469"/>
      <c r="M171" s="469"/>
      <c r="N171" s="469"/>
      <c r="O171" s="469"/>
      <c r="P171" s="469"/>
      <c r="Q171" s="469"/>
      <c r="R171" s="469"/>
      <c r="S171" s="469"/>
      <c r="T171" s="23"/>
      <c r="U171" s="23"/>
      <c r="V171" s="23"/>
      <c r="W171" s="23"/>
      <c r="X171" s="23"/>
      <c r="Y171" s="23"/>
      <c r="Z171" s="23"/>
    </row>
    <row r="172" ht="23.25" customHeight="1">
      <c r="A172" s="86"/>
      <c r="B172" s="86"/>
      <c r="C172" s="23"/>
      <c r="D172" s="23"/>
      <c r="E172" s="469"/>
      <c r="F172" s="469"/>
      <c r="G172" s="469"/>
      <c r="H172" s="469"/>
      <c r="I172" s="469"/>
      <c r="J172" s="469"/>
      <c r="K172" s="469"/>
      <c r="L172" s="469"/>
      <c r="M172" s="469"/>
      <c r="N172" s="469"/>
      <c r="O172" s="469"/>
      <c r="P172" s="469"/>
      <c r="Q172" s="469"/>
      <c r="R172" s="469"/>
      <c r="S172" s="469"/>
      <c r="T172" s="23"/>
      <c r="U172" s="23"/>
      <c r="V172" s="23"/>
      <c r="W172" s="23"/>
      <c r="X172" s="23"/>
      <c r="Y172" s="23"/>
      <c r="Z172" s="23"/>
    </row>
    <row r="173" ht="23.25" customHeight="1">
      <c r="A173" s="86"/>
      <c r="B173" s="86"/>
      <c r="C173" s="23"/>
      <c r="D173" s="23"/>
      <c r="E173" s="469"/>
      <c r="F173" s="469"/>
      <c r="G173" s="469"/>
      <c r="H173" s="469"/>
      <c r="I173" s="469"/>
      <c r="J173" s="469"/>
      <c r="K173" s="469"/>
      <c r="L173" s="469"/>
      <c r="M173" s="469"/>
      <c r="N173" s="469"/>
      <c r="O173" s="469"/>
      <c r="P173" s="469"/>
      <c r="Q173" s="469"/>
      <c r="R173" s="469"/>
      <c r="S173" s="469"/>
      <c r="T173" s="23"/>
      <c r="U173" s="23"/>
      <c r="V173" s="23"/>
      <c r="W173" s="23"/>
      <c r="X173" s="23"/>
      <c r="Y173" s="23"/>
      <c r="Z173" s="23"/>
    </row>
    <row r="174" ht="23.25" customHeight="1">
      <c r="A174" s="86"/>
      <c r="B174" s="86"/>
      <c r="C174" s="23"/>
      <c r="D174" s="23"/>
      <c r="E174" s="469"/>
      <c r="F174" s="469"/>
      <c r="G174" s="469"/>
      <c r="H174" s="469"/>
      <c r="I174" s="469"/>
      <c r="J174" s="469"/>
      <c r="K174" s="469"/>
      <c r="L174" s="469"/>
      <c r="M174" s="469"/>
      <c r="N174" s="469"/>
      <c r="O174" s="469"/>
      <c r="P174" s="469"/>
      <c r="Q174" s="469"/>
      <c r="R174" s="469"/>
      <c r="S174" s="469"/>
      <c r="T174" s="23"/>
      <c r="U174" s="23"/>
      <c r="V174" s="23"/>
      <c r="W174" s="23"/>
      <c r="X174" s="23"/>
      <c r="Y174" s="23"/>
      <c r="Z174" s="23"/>
    </row>
    <row r="175" ht="23.25" customHeight="1">
      <c r="A175" s="86"/>
      <c r="B175" s="86"/>
      <c r="C175" s="23"/>
      <c r="D175" s="23"/>
      <c r="E175" s="469"/>
      <c r="F175" s="469"/>
      <c r="G175" s="469"/>
      <c r="H175" s="469"/>
      <c r="I175" s="469"/>
      <c r="J175" s="469"/>
      <c r="K175" s="469"/>
      <c r="L175" s="469"/>
      <c r="M175" s="469"/>
      <c r="N175" s="469"/>
      <c r="O175" s="469"/>
      <c r="P175" s="469"/>
      <c r="Q175" s="469"/>
      <c r="R175" s="469"/>
      <c r="S175" s="469"/>
      <c r="T175" s="23"/>
      <c r="U175" s="23"/>
      <c r="V175" s="23"/>
      <c r="W175" s="23"/>
      <c r="X175" s="23"/>
      <c r="Y175" s="23"/>
      <c r="Z175" s="23"/>
    </row>
    <row r="176" ht="23.25" customHeight="1">
      <c r="A176" s="86"/>
      <c r="B176" s="86"/>
      <c r="C176" s="23"/>
      <c r="D176" s="23"/>
      <c r="E176" s="469"/>
      <c r="F176" s="469"/>
      <c r="G176" s="469"/>
      <c r="H176" s="469"/>
      <c r="I176" s="469"/>
      <c r="J176" s="469"/>
      <c r="K176" s="469"/>
      <c r="L176" s="469"/>
      <c r="M176" s="469"/>
      <c r="N176" s="469"/>
      <c r="O176" s="469"/>
      <c r="P176" s="469"/>
      <c r="Q176" s="469"/>
      <c r="R176" s="469"/>
      <c r="S176" s="469"/>
      <c r="T176" s="23"/>
      <c r="U176" s="23"/>
      <c r="V176" s="23"/>
      <c r="W176" s="23"/>
      <c r="X176" s="23"/>
      <c r="Y176" s="23"/>
      <c r="Z176" s="23"/>
    </row>
    <row r="177" ht="23.25" customHeight="1">
      <c r="A177" s="86"/>
      <c r="B177" s="86"/>
      <c r="C177" s="23"/>
      <c r="D177" s="23"/>
      <c r="E177" s="469"/>
      <c r="F177" s="469"/>
      <c r="G177" s="469"/>
      <c r="H177" s="469"/>
      <c r="I177" s="469"/>
      <c r="J177" s="469"/>
      <c r="K177" s="469"/>
      <c r="L177" s="469"/>
      <c r="M177" s="469"/>
      <c r="N177" s="469"/>
      <c r="O177" s="469"/>
      <c r="P177" s="469"/>
      <c r="Q177" s="469"/>
      <c r="R177" s="469"/>
      <c r="S177" s="469"/>
      <c r="T177" s="23"/>
      <c r="U177" s="23"/>
      <c r="V177" s="23"/>
      <c r="W177" s="23"/>
      <c r="X177" s="23"/>
      <c r="Y177" s="23"/>
      <c r="Z177" s="23"/>
    </row>
    <row r="178" ht="23.25" customHeight="1">
      <c r="A178" s="86"/>
      <c r="B178" s="86"/>
      <c r="C178" s="23"/>
      <c r="D178" s="23"/>
      <c r="E178" s="469"/>
      <c r="F178" s="469"/>
      <c r="G178" s="469"/>
      <c r="H178" s="469"/>
      <c r="I178" s="469"/>
      <c r="J178" s="469"/>
      <c r="K178" s="469"/>
      <c r="L178" s="469"/>
      <c r="M178" s="469"/>
      <c r="N178" s="469"/>
      <c r="O178" s="469"/>
      <c r="P178" s="469"/>
      <c r="Q178" s="469"/>
      <c r="R178" s="469"/>
      <c r="S178" s="469"/>
      <c r="T178" s="23"/>
      <c r="U178" s="23"/>
      <c r="V178" s="23"/>
      <c r="W178" s="23"/>
      <c r="X178" s="23"/>
      <c r="Y178" s="23"/>
      <c r="Z178" s="23"/>
    </row>
    <row r="179" ht="23.25" customHeight="1">
      <c r="A179" s="86"/>
      <c r="B179" s="86"/>
      <c r="C179" s="23"/>
      <c r="D179" s="23"/>
      <c r="E179" s="469"/>
      <c r="F179" s="469"/>
      <c r="G179" s="469"/>
      <c r="H179" s="469"/>
      <c r="I179" s="469"/>
      <c r="J179" s="469"/>
      <c r="K179" s="469"/>
      <c r="L179" s="469"/>
      <c r="M179" s="469"/>
      <c r="N179" s="469"/>
      <c r="O179" s="469"/>
      <c r="P179" s="469"/>
      <c r="Q179" s="469"/>
      <c r="R179" s="469"/>
      <c r="S179" s="469"/>
      <c r="T179" s="23"/>
      <c r="U179" s="23"/>
      <c r="V179" s="23"/>
      <c r="W179" s="23"/>
      <c r="X179" s="23"/>
      <c r="Y179" s="23"/>
      <c r="Z179" s="23"/>
    </row>
    <row r="180" ht="23.25" customHeight="1">
      <c r="A180" s="86"/>
      <c r="B180" s="86"/>
      <c r="C180" s="23"/>
      <c r="D180" s="23"/>
      <c r="E180" s="469"/>
      <c r="F180" s="469"/>
      <c r="G180" s="469"/>
      <c r="H180" s="469"/>
      <c r="I180" s="469"/>
      <c r="J180" s="469"/>
      <c r="K180" s="469"/>
      <c r="L180" s="469"/>
      <c r="M180" s="469"/>
      <c r="N180" s="469"/>
      <c r="O180" s="469"/>
      <c r="P180" s="469"/>
      <c r="Q180" s="469"/>
      <c r="R180" s="469"/>
      <c r="S180" s="469"/>
      <c r="T180" s="23"/>
      <c r="U180" s="23"/>
      <c r="V180" s="23"/>
      <c r="W180" s="23"/>
      <c r="X180" s="23"/>
      <c r="Y180" s="23"/>
      <c r="Z180" s="23"/>
    </row>
    <row r="181" ht="23.25" customHeight="1">
      <c r="A181" s="86"/>
      <c r="B181" s="86"/>
      <c r="C181" s="23"/>
      <c r="D181" s="23"/>
      <c r="E181" s="469"/>
      <c r="F181" s="469"/>
      <c r="G181" s="469"/>
      <c r="H181" s="469"/>
      <c r="I181" s="469"/>
      <c r="J181" s="469"/>
      <c r="K181" s="469"/>
      <c r="L181" s="469"/>
      <c r="M181" s="469"/>
      <c r="N181" s="469"/>
      <c r="O181" s="469"/>
      <c r="P181" s="469"/>
      <c r="Q181" s="469"/>
      <c r="R181" s="469"/>
      <c r="S181" s="469"/>
      <c r="T181" s="23"/>
      <c r="U181" s="23"/>
      <c r="V181" s="23"/>
      <c r="W181" s="23"/>
      <c r="X181" s="23"/>
      <c r="Y181" s="23"/>
      <c r="Z181" s="23"/>
    </row>
    <row r="182" ht="23.25" customHeight="1">
      <c r="A182" s="86"/>
      <c r="B182" s="86"/>
      <c r="C182" s="23"/>
      <c r="D182" s="23"/>
      <c r="E182" s="469"/>
      <c r="F182" s="469"/>
      <c r="G182" s="469"/>
      <c r="H182" s="469"/>
      <c r="I182" s="469"/>
      <c r="J182" s="469"/>
      <c r="K182" s="469"/>
      <c r="L182" s="469"/>
      <c r="M182" s="469"/>
      <c r="N182" s="469"/>
      <c r="O182" s="469"/>
      <c r="P182" s="469"/>
      <c r="Q182" s="469"/>
      <c r="R182" s="469"/>
      <c r="S182" s="469"/>
      <c r="T182" s="23"/>
      <c r="U182" s="23"/>
      <c r="V182" s="23"/>
      <c r="W182" s="23"/>
      <c r="X182" s="23"/>
      <c r="Y182" s="23"/>
      <c r="Z182" s="23"/>
    </row>
    <row r="183" ht="23.25" customHeight="1">
      <c r="A183" s="86"/>
      <c r="B183" s="86"/>
      <c r="C183" s="23"/>
      <c r="D183" s="23"/>
      <c r="E183" s="469"/>
      <c r="F183" s="469"/>
      <c r="G183" s="469"/>
      <c r="H183" s="469"/>
      <c r="I183" s="469"/>
      <c r="J183" s="469"/>
      <c r="K183" s="469"/>
      <c r="L183" s="469"/>
      <c r="M183" s="469"/>
      <c r="N183" s="469"/>
      <c r="O183" s="469"/>
      <c r="P183" s="469"/>
      <c r="Q183" s="469"/>
      <c r="R183" s="469"/>
      <c r="S183" s="469"/>
      <c r="T183" s="23"/>
      <c r="U183" s="23"/>
      <c r="V183" s="23"/>
      <c r="W183" s="23"/>
      <c r="X183" s="23"/>
      <c r="Y183" s="23"/>
      <c r="Z183" s="23"/>
    </row>
    <row r="184" ht="23.25" customHeight="1">
      <c r="A184" s="86"/>
      <c r="B184" s="86"/>
      <c r="C184" s="23"/>
      <c r="D184" s="23"/>
      <c r="E184" s="469"/>
      <c r="F184" s="469"/>
      <c r="G184" s="469"/>
      <c r="H184" s="469"/>
      <c r="I184" s="469"/>
      <c r="J184" s="469"/>
      <c r="K184" s="469"/>
      <c r="L184" s="469"/>
      <c r="M184" s="469"/>
      <c r="N184" s="469"/>
      <c r="O184" s="469"/>
      <c r="P184" s="469"/>
      <c r="Q184" s="469"/>
      <c r="R184" s="469"/>
      <c r="S184" s="469"/>
      <c r="T184" s="23"/>
      <c r="U184" s="23"/>
      <c r="V184" s="23"/>
      <c r="W184" s="23"/>
      <c r="X184" s="23"/>
      <c r="Y184" s="23"/>
      <c r="Z184" s="23"/>
    </row>
    <row r="185" ht="23.25" customHeight="1">
      <c r="A185" s="86"/>
      <c r="B185" s="86"/>
      <c r="C185" s="23"/>
      <c r="D185" s="23"/>
      <c r="E185" s="469"/>
      <c r="F185" s="469"/>
      <c r="G185" s="469"/>
      <c r="H185" s="469"/>
      <c r="I185" s="469"/>
      <c r="J185" s="469"/>
      <c r="K185" s="469"/>
      <c r="L185" s="469"/>
      <c r="M185" s="469"/>
      <c r="N185" s="469"/>
      <c r="O185" s="469"/>
      <c r="P185" s="469"/>
      <c r="Q185" s="469"/>
      <c r="R185" s="469"/>
      <c r="S185" s="469"/>
      <c r="T185" s="23"/>
      <c r="U185" s="23"/>
      <c r="V185" s="23"/>
      <c r="W185" s="23"/>
      <c r="X185" s="23"/>
      <c r="Y185" s="23"/>
      <c r="Z185" s="23"/>
    </row>
    <row r="186" ht="23.25" customHeight="1">
      <c r="A186" s="86"/>
      <c r="B186" s="86"/>
      <c r="C186" s="23"/>
      <c r="D186" s="23"/>
      <c r="E186" s="469"/>
      <c r="F186" s="469"/>
      <c r="G186" s="469"/>
      <c r="H186" s="469"/>
      <c r="I186" s="469"/>
      <c r="J186" s="469"/>
      <c r="K186" s="469"/>
      <c r="L186" s="469"/>
      <c r="M186" s="469"/>
      <c r="N186" s="469"/>
      <c r="O186" s="469"/>
      <c r="P186" s="469"/>
      <c r="Q186" s="469"/>
      <c r="R186" s="469"/>
      <c r="S186" s="469"/>
      <c r="T186" s="23"/>
      <c r="U186" s="23"/>
      <c r="V186" s="23"/>
      <c r="W186" s="23"/>
      <c r="X186" s="23"/>
      <c r="Y186" s="23"/>
      <c r="Z186" s="23"/>
    </row>
    <row r="187" ht="23.25" customHeight="1">
      <c r="A187" s="86"/>
      <c r="B187" s="86"/>
      <c r="C187" s="23"/>
      <c r="D187" s="23"/>
      <c r="E187" s="469"/>
      <c r="F187" s="469"/>
      <c r="G187" s="469"/>
      <c r="H187" s="469"/>
      <c r="I187" s="469"/>
      <c r="J187" s="469"/>
      <c r="K187" s="469"/>
      <c r="L187" s="469"/>
      <c r="M187" s="469"/>
      <c r="N187" s="469"/>
      <c r="O187" s="469"/>
      <c r="P187" s="469"/>
      <c r="Q187" s="469"/>
      <c r="R187" s="469"/>
      <c r="S187" s="469"/>
      <c r="T187" s="23"/>
      <c r="U187" s="23"/>
      <c r="V187" s="23"/>
      <c r="W187" s="23"/>
      <c r="X187" s="23"/>
      <c r="Y187" s="23"/>
      <c r="Z187" s="23"/>
    </row>
    <row r="188" ht="23.25" customHeight="1">
      <c r="A188" s="86"/>
      <c r="B188" s="86"/>
      <c r="C188" s="23"/>
      <c r="D188" s="23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  <c r="O188" s="469"/>
      <c r="P188" s="469"/>
      <c r="Q188" s="469"/>
      <c r="R188" s="469"/>
      <c r="S188" s="469"/>
      <c r="T188" s="23"/>
      <c r="U188" s="23"/>
      <c r="V188" s="23"/>
      <c r="W188" s="23"/>
      <c r="X188" s="23"/>
      <c r="Y188" s="23"/>
      <c r="Z188" s="23"/>
    </row>
    <row r="189" ht="23.25" customHeight="1">
      <c r="A189" s="86"/>
      <c r="B189" s="86"/>
      <c r="C189" s="23"/>
      <c r="D189" s="23"/>
      <c r="E189" s="469"/>
      <c r="F189" s="469"/>
      <c r="G189" s="469"/>
      <c r="H189" s="469"/>
      <c r="I189" s="469"/>
      <c r="J189" s="469"/>
      <c r="K189" s="469"/>
      <c r="L189" s="469"/>
      <c r="M189" s="469"/>
      <c r="N189" s="469"/>
      <c r="O189" s="469"/>
      <c r="P189" s="469"/>
      <c r="Q189" s="469"/>
      <c r="R189" s="469"/>
      <c r="S189" s="469"/>
      <c r="T189" s="23"/>
      <c r="U189" s="23"/>
      <c r="V189" s="23"/>
      <c r="W189" s="23"/>
      <c r="X189" s="23"/>
      <c r="Y189" s="23"/>
      <c r="Z189" s="23"/>
    </row>
    <row r="190" ht="23.25" customHeight="1">
      <c r="A190" s="86"/>
      <c r="B190" s="86"/>
      <c r="C190" s="23"/>
      <c r="D190" s="23"/>
      <c r="E190" s="469"/>
      <c r="F190" s="469"/>
      <c r="G190" s="469"/>
      <c r="H190" s="469"/>
      <c r="I190" s="469"/>
      <c r="J190" s="469"/>
      <c r="K190" s="469"/>
      <c r="L190" s="469"/>
      <c r="M190" s="469"/>
      <c r="N190" s="469"/>
      <c r="O190" s="469"/>
      <c r="P190" s="469"/>
      <c r="Q190" s="469"/>
      <c r="R190" s="469"/>
      <c r="S190" s="469"/>
      <c r="T190" s="23"/>
      <c r="U190" s="23"/>
      <c r="V190" s="23"/>
      <c r="W190" s="23"/>
      <c r="X190" s="23"/>
      <c r="Y190" s="23"/>
      <c r="Z190" s="23"/>
    </row>
    <row r="191" ht="23.25" customHeight="1">
      <c r="A191" s="86"/>
      <c r="B191" s="86"/>
      <c r="C191" s="23"/>
      <c r="D191" s="23"/>
      <c r="E191" s="469"/>
      <c r="F191" s="469"/>
      <c r="G191" s="469"/>
      <c r="H191" s="469"/>
      <c r="I191" s="469"/>
      <c r="J191" s="469"/>
      <c r="K191" s="469"/>
      <c r="L191" s="469"/>
      <c r="M191" s="469"/>
      <c r="N191" s="469"/>
      <c r="O191" s="469"/>
      <c r="P191" s="469"/>
      <c r="Q191" s="469"/>
      <c r="R191" s="469"/>
      <c r="S191" s="469"/>
      <c r="T191" s="23"/>
      <c r="U191" s="23"/>
      <c r="V191" s="23"/>
      <c r="W191" s="23"/>
      <c r="X191" s="23"/>
      <c r="Y191" s="23"/>
      <c r="Z191" s="23"/>
    </row>
    <row r="192" ht="23.25" customHeight="1">
      <c r="A192" s="86"/>
      <c r="B192" s="86"/>
      <c r="C192" s="23"/>
      <c r="D192" s="23"/>
      <c r="E192" s="469"/>
      <c r="F192" s="469"/>
      <c r="G192" s="469"/>
      <c r="H192" s="469"/>
      <c r="I192" s="469"/>
      <c r="J192" s="469"/>
      <c r="K192" s="469"/>
      <c r="L192" s="469"/>
      <c r="M192" s="469"/>
      <c r="N192" s="469"/>
      <c r="O192" s="469"/>
      <c r="P192" s="469"/>
      <c r="Q192" s="469"/>
      <c r="R192" s="469"/>
      <c r="S192" s="469"/>
      <c r="T192" s="23"/>
      <c r="U192" s="23"/>
      <c r="V192" s="23"/>
      <c r="W192" s="23"/>
      <c r="X192" s="23"/>
      <c r="Y192" s="23"/>
      <c r="Z192" s="23"/>
    </row>
    <row r="193" ht="23.25" customHeight="1">
      <c r="A193" s="86"/>
      <c r="B193" s="86"/>
      <c r="C193" s="23"/>
      <c r="D193" s="23"/>
      <c r="E193" s="469"/>
      <c r="F193" s="469"/>
      <c r="G193" s="469"/>
      <c r="H193" s="469"/>
      <c r="I193" s="469"/>
      <c r="J193" s="469"/>
      <c r="K193" s="469"/>
      <c r="L193" s="469"/>
      <c r="M193" s="469"/>
      <c r="N193" s="469"/>
      <c r="O193" s="469"/>
      <c r="P193" s="469"/>
      <c r="Q193" s="469"/>
      <c r="R193" s="469"/>
      <c r="S193" s="469"/>
      <c r="T193" s="23"/>
      <c r="U193" s="23"/>
      <c r="V193" s="23"/>
      <c r="W193" s="23"/>
      <c r="X193" s="23"/>
      <c r="Y193" s="23"/>
      <c r="Z193" s="23"/>
    </row>
    <row r="194" ht="23.25" customHeight="1">
      <c r="A194" s="86"/>
      <c r="B194" s="86"/>
      <c r="C194" s="23"/>
      <c r="D194" s="23"/>
      <c r="E194" s="469"/>
      <c r="F194" s="469"/>
      <c r="G194" s="469"/>
      <c r="H194" s="469"/>
      <c r="I194" s="469"/>
      <c r="J194" s="469"/>
      <c r="K194" s="469"/>
      <c r="L194" s="469"/>
      <c r="M194" s="469"/>
      <c r="N194" s="469"/>
      <c r="O194" s="469"/>
      <c r="P194" s="469"/>
      <c r="Q194" s="469"/>
      <c r="R194" s="469"/>
      <c r="S194" s="469"/>
      <c r="T194" s="23"/>
      <c r="U194" s="23"/>
      <c r="V194" s="23"/>
      <c r="W194" s="23"/>
      <c r="X194" s="23"/>
      <c r="Y194" s="23"/>
      <c r="Z194" s="23"/>
    </row>
    <row r="195" ht="23.25" customHeight="1">
      <c r="A195" s="86"/>
      <c r="B195" s="86"/>
      <c r="C195" s="23"/>
      <c r="D195" s="23"/>
      <c r="E195" s="469"/>
      <c r="F195" s="469"/>
      <c r="G195" s="469"/>
      <c r="H195" s="469"/>
      <c r="I195" s="469"/>
      <c r="J195" s="469"/>
      <c r="K195" s="469"/>
      <c r="L195" s="469"/>
      <c r="M195" s="469"/>
      <c r="N195" s="469"/>
      <c r="O195" s="469"/>
      <c r="P195" s="469"/>
      <c r="Q195" s="469"/>
      <c r="R195" s="469"/>
      <c r="S195" s="469"/>
      <c r="T195" s="23"/>
      <c r="U195" s="23"/>
      <c r="V195" s="23"/>
      <c r="W195" s="23"/>
      <c r="X195" s="23"/>
      <c r="Y195" s="23"/>
      <c r="Z195" s="23"/>
    </row>
    <row r="196" ht="23.25" customHeight="1">
      <c r="A196" s="86"/>
      <c r="B196" s="86"/>
      <c r="C196" s="23"/>
      <c r="D196" s="23"/>
      <c r="E196" s="469"/>
      <c r="F196" s="469"/>
      <c r="G196" s="469"/>
      <c r="H196" s="469"/>
      <c r="I196" s="469"/>
      <c r="J196" s="469"/>
      <c r="K196" s="469"/>
      <c r="L196" s="469"/>
      <c r="M196" s="469"/>
      <c r="N196" s="469"/>
      <c r="O196" s="469"/>
      <c r="P196" s="469"/>
      <c r="Q196" s="469"/>
      <c r="R196" s="469"/>
      <c r="S196" s="469"/>
      <c r="T196" s="23"/>
      <c r="U196" s="23"/>
      <c r="V196" s="23"/>
      <c r="W196" s="23"/>
      <c r="X196" s="23"/>
      <c r="Y196" s="23"/>
      <c r="Z196" s="23"/>
    </row>
    <row r="197" ht="23.25" customHeight="1">
      <c r="A197" s="86"/>
      <c r="B197" s="86"/>
      <c r="C197" s="23"/>
      <c r="D197" s="23"/>
      <c r="E197" s="469"/>
      <c r="F197" s="469"/>
      <c r="G197" s="469"/>
      <c r="H197" s="469"/>
      <c r="I197" s="469"/>
      <c r="J197" s="469"/>
      <c r="K197" s="469"/>
      <c r="L197" s="469"/>
      <c r="M197" s="469"/>
      <c r="N197" s="469"/>
      <c r="O197" s="469"/>
      <c r="P197" s="469"/>
      <c r="Q197" s="469"/>
      <c r="R197" s="469"/>
      <c r="S197" s="469"/>
      <c r="T197" s="23"/>
      <c r="U197" s="23"/>
      <c r="V197" s="23"/>
      <c r="W197" s="23"/>
      <c r="X197" s="23"/>
      <c r="Y197" s="23"/>
      <c r="Z197" s="23"/>
    </row>
    <row r="198" ht="23.25" customHeight="1">
      <c r="A198" s="86"/>
      <c r="B198" s="86"/>
      <c r="C198" s="23"/>
      <c r="D198" s="23"/>
      <c r="E198" s="469"/>
      <c r="F198" s="469"/>
      <c r="G198" s="469"/>
      <c r="H198" s="469"/>
      <c r="I198" s="469"/>
      <c r="J198" s="469"/>
      <c r="K198" s="469"/>
      <c r="L198" s="469"/>
      <c r="M198" s="469"/>
      <c r="N198" s="469"/>
      <c r="O198" s="469"/>
      <c r="P198" s="469"/>
      <c r="Q198" s="469"/>
      <c r="R198" s="469"/>
      <c r="S198" s="469"/>
      <c r="T198" s="23"/>
      <c r="U198" s="23"/>
      <c r="V198" s="23"/>
      <c r="W198" s="23"/>
      <c r="X198" s="23"/>
      <c r="Y198" s="23"/>
      <c r="Z198" s="23"/>
    </row>
    <row r="199" ht="23.25" customHeight="1">
      <c r="A199" s="86"/>
      <c r="B199" s="86"/>
      <c r="C199" s="23"/>
      <c r="D199" s="23"/>
      <c r="E199" s="469"/>
      <c r="F199" s="469"/>
      <c r="G199" s="469"/>
      <c r="H199" s="469"/>
      <c r="I199" s="469"/>
      <c r="J199" s="469"/>
      <c r="K199" s="469"/>
      <c r="L199" s="469"/>
      <c r="M199" s="469"/>
      <c r="N199" s="469"/>
      <c r="O199" s="469"/>
      <c r="P199" s="469"/>
      <c r="Q199" s="469"/>
      <c r="R199" s="469"/>
      <c r="S199" s="469"/>
      <c r="T199" s="23"/>
      <c r="U199" s="23"/>
      <c r="V199" s="23"/>
      <c r="W199" s="23"/>
      <c r="X199" s="23"/>
      <c r="Y199" s="23"/>
      <c r="Z199" s="23"/>
    </row>
    <row r="200" ht="23.25" customHeight="1">
      <c r="A200" s="86"/>
      <c r="B200" s="86"/>
      <c r="C200" s="23"/>
      <c r="D200" s="23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23"/>
      <c r="U200" s="23"/>
      <c r="V200" s="23"/>
      <c r="W200" s="23"/>
      <c r="X200" s="23"/>
      <c r="Y200" s="23"/>
      <c r="Z200" s="23"/>
    </row>
    <row r="201" ht="23.25" customHeight="1">
      <c r="A201" s="86"/>
      <c r="B201" s="86"/>
      <c r="C201" s="23"/>
      <c r="D201" s="23"/>
      <c r="E201" s="469"/>
      <c r="F201" s="469"/>
      <c r="G201" s="469"/>
      <c r="H201" s="469"/>
      <c r="I201" s="469"/>
      <c r="J201" s="469"/>
      <c r="K201" s="469"/>
      <c r="L201" s="469"/>
      <c r="M201" s="469"/>
      <c r="N201" s="469"/>
      <c r="O201" s="469"/>
      <c r="P201" s="469"/>
      <c r="Q201" s="469"/>
      <c r="R201" s="469"/>
      <c r="S201" s="469"/>
      <c r="T201" s="23"/>
      <c r="U201" s="23"/>
      <c r="V201" s="23"/>
      <c r="W201" s="23"/>
      <c r="X201" s="23"/>
      <c r="Y201" s="23"/>
      <c r="Z201" s="23"/>
    </row>
    <row r="202" ht="23.25" customHeight="1">
      <c r="A202" s="86"/>
      <c r="B202" s="86"/>
      <c r="C202" s="23"/>
      <c r="D202" s="23"/>
      <c r="E202" s="469"/>
      <c r="F202" s="469"/>
      <c r="G202" s="469"/>
      <c r="H202" s="469"/>
      <c r="I202" s="469"/>
      <c r="J202" s="469"/>
      <c r="K202" s="469"/>
      <c r="L202" s="469"/>
      <c r="M202" s="469"/>
      <c r="N202" s="469"/>
      <c r="O202" s="469"/>
      <c r="P202" s="469"/>
      <c r="Q202" s="469"/>
      <c r="R202" s="469"/>
      <c r="S202" s="469"/>
      <c r="T202" s="23"/>
      <c r="U202" s="23"/>
      <c r="V202" s="23"/>
      <c r="W202" s="23"/>
      <c r="X202" s="23"/>
      <c r="Y202" s="23"/>
      <c r="Z202" s="23"/>
    </row>
    <row r="203" ht="23.25" customHeight="1">
      <c r="A203" s="86"/>
      <c r="B203" s="86"/>
      <c r="C203" s="23"/>
      <c r="D203" s="23"/>
      <c r="E203" s="469"/>
      <c r="F203" s="469"/>
      <c r="G203" s="469"/>
      <c r="H203" s="469"/>
      <c r="I203" s="469"/>
      <c r="J203" s="469"/>
      <c r="K203" s="469"/>
      <c r="L203" s="469"/>
      <c r="M203" s="469"/>
      <c r="N203" s="469"/>
      <c r="O203" s="469"/>
      <c r="P203" s="469"/>
      <c r="Q203" s="469"/>
      <c r="R203" s="469"/>
      <c r="S203" s="469"/>
      <c r="T203" s="23"/>
      <c r="U203" s="23"/>
      <c r="V203" s="23"/>
      <c r="W203" s="23"/>
      <c r="X203" s="23"/>
      <c r="Y203" s="23"/>
      <c r="Z203" s="23"/>
    </row>
    <row r="204" ht="23.25" customHeight="1">
      <c r="A204" s="86"/>
      <c r="B204" s="86"/>
      <c r="C204" s="23"/>
      <c r="D204" s="23"/>
      <c r="E204" s="469"/>
      <c r="F204" s="469"/>
      <c r="G204" s="469"/>
      <c r="H204" s="469"/>
      <c r="I204" s="469"/>
      <c r="J204" s="469"/>
      <c r="K204" s="469"/>
      <c r="L204" s="469"/>
      <c r="M204" s="469"/>
      <c r="N204" s="469"/>
      <c r="O204" s="469"/>
      <c r="P204" s="469"/>
      <c r="Q204" s="469"/>
      <c r="R204" s="469"/>
      <c r="S204" s="469"/>
      <c r="T204" s="23"/>
      <c r="U204" s="23"/>
      <c r="V204" s="23"/>
      <c r="W204" s="23"/>
      <c r="X204" s="23"/>
      <c r="Y204" s="23"/>
      <c r="Z204" s="23"/>
    </row>
    <row r="205" ht="23.25" customHeight="1">
      <c r="A205" s="86"/>
      <c r="B205" s="86"/>
      <c r="C205" s="23"/>
      <c r="D205" s="23"/>
      <c r="E205" s="469"/>
      <c r="F205" s="469"/>
      <c r="G205" s="469"/>
      <c r="H205" s="469"/>
      <c r="I205" s="469"/>
      <c r="J205" s="469"/>
      <c r="K205" s="469"/>
      <c r="L205" s="469"/>
      <c r="M205" s="469"/>
      <c r="N205" s="469"/>
      <c r="O205" s="469"/>
      <c r="P205" s="469"/>
      <c r="Q205" s="469"/>
      <c r="R205" s="469"/>
      <c r="S205" s="469"/>
      <c r="T205" s="23"/>
      <c r="U205" s="23"/>
      <c r="V205" s="23"/>
      <c r="W205" s="23"/>
      <c r="X205" s="23"/>
      <c r="Y205" s="23"/>
      <c r="Z205" s="23"/>
    </row>
    <row r="206" ht="23.25" customHeight="1">
      <c r="A206" s="86"/>
      <c r="B206" s="86"/>
      <c r="C206" s="23"/>
      <c r="D206" s="23"/>
      <c r="E206" s="469"/>
      <c r="F206" s="469"/>
      <c r="G206" s="469"/>
      <c r="H206" s="469"/>
      <c r="I206" s="469"/>
      <c r="J206" s="469"/>
      <c r="K206" s="469"/>
      <c r="L206" s="469"/>
      <c r="M206" s="469"/>
      <c r="N206" s="469"/>
      <c r="O206" s="469"/>
      <c r="P206" s="469"/>
      <c r="Q206" s="469"/>
      <c r="R206" s="469"/>
      <c r="S206" s="469"/>
      <c r="T206" s="23"/>
      <c r="U206" s="23"/>
      <c r="V206" s="23"/>
      <c r="W206" s="23"/>
      <c r="X206" s="23"/>
      <c r="Y206" s="23"/>
      <c r="Z206" s="23"/>
    </row>
    <row r="207" ht="23.25" customHeight="1">
      <c r="A207" s="86"/>
      <c r="B207" s="86"/>
      <c r="C207" s="23"/>
      <c r="D207" s="23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469"/>
      <c r="P207" s="469"/>
      <c r="Q207" s="469"/>
      <c r="R207" s="469"/>
      <c r="S207" s="469"/>
      <c r="T207" s="23"/>
      <c r="U207" s="23"/>
      <c r="V207" s="23"/>
      <c r="W207" s="23"/>
      <c r="X207" s="23"/>
      <c r="Y207" s="23"/>
      <c r="Z207" s="23"/>
    </row>
    <row r="208" ht="23.25" customHeight="1">
      <c r="A208" s="86"/>
      <c r="B208" s="86"/>
      <c r="C208" s="23"/>
      <c r="D208" s="23"/>
      <c r="E208" s="469"/>
      <c r="F208" s="469"/>
      <c r="G208" s="469"/>
      <c r="H208" s="469"/>
      <c r="I208" s="469"/>
      <c r="J208" s="469"/>
      <c r="K208" s="469"/>
      <c r="L208" s="469"/>
      <c r="M208" s="469"/>
      <c r="N208" s="469"/>
      <c r="O208" s="469"/>
      <c r="P208" s="469"/>
      <c r="Q208" s="469"/>
      <c r="R208" s="469"/>
      <c r="S208" s="469"/>
      <c r="T208" s="23"/>
      <c r="U208" s="23"/>
      <c r="V208" s="23"/>
      <c r="W208" s="23"/>
      <c r="X208" s="23"/>
      <c r="Y208" s="23"/>
      <c r="Z208" s="23"/>
    </row>
    <row r="209" ht="23.25" customHeight="1">
      <c r="A209" s="86"/>
      <c r="B209" s="86"/>
      <c r="C209" s="23"/>
      <c r="D209" s="23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23"/>
      <c r="U209" s="23"/>
      <c r="V209" s="23"/>
      <c r="W209" s="23"/>
      <c r="X209" s="23"/>
      <c r="Y209" s="23"/>
      <c r="Z209" s="23"/>
    </row>
    <row r="210" ht="23.25" customHeight="1">
      <c r="A210" s="86"/>
      <c r="B210" s="86"/>
      <c r="C210" s="23"/>
      <c r="D210" s="23"/>
      <c r="E210" s="469"/>
      <c r="F210" s="469"/>
      <c r="G210" s="469"/>
      <c r="H210" s="469"/>
      <c r="I210" s="469"/>
      <c r="J210" s="469"/>
      <c r="K210" s="469"/>
      <c r="L210" s="469"/>
      <c r="M210" s="469"/>
      <c r="N210" s="469"/>
      <c r="O210" s="469"/>
      <c r="P210" s="469"/>
      <c r="Q210" s="469"/>
      <c r="R210" s="469"/>
      <c r="S210" s="469"/>
      <c r="T210" s="23"/>
      <c r="U210" s="23"/>
      <c r="V210" s="23"/>
      <c r="W210" s="23"/>
      <c r="X210" s="23"/>
      <c r="Y210" s="23"/>
      <c r="Z210" s="23"/>
    </row>
    <row r="211" ht="23.25" customHeight="1">
      <c r="A211" s="86"/>
      <c r="B211" s="86"/>
      <c r="C211" s="23"/>
      <c r="D211" s="23"/>
      <c r="E211" s="469"/>
      <c r="F211" s="469"/>
      <c r="G211" s="469"/>
      <c r="H211" s="469"/>
      <c r="I211" s="469"/>
      <c r="J211" s="469"/>
      <c r="K211" s="469"/>
      <c r="L211" s="469"/>
      <c r="M211" s="469"/>
      <c r="N211" s="469"/>
      <c r="O211" s="469"/>
      <c r="P211" s="469"/>
      <c r="Q211" s="469"/>
      <c r="R211" s="469"/>
      <c r="S211" s="469"/>
      <c r="T211" s="23"/>
      <c r="U211" s="23"/>
      <c r="V211" s="23"/>
      <c r="W211" s="23"/>
      <c r="X211" s="23"/>
      <c r="Y211" s="23"/>
      <c r="Z211" s="23"/>
    </row>
    <row r="212" ht="23.25" customHeight="1">
      <c r="A212" s="86"/>
      <c r="B212" s="86"/>
      <c r="C212" s="23"/>
      <c r="D212" s="23"/>
      <c r="E212" s="469"/>
      <c r="F212" s="469"/>
      <c r="G212" s="469"/>
      <c r="H212" s="469"/>
      <c r="I212" s="469"/>
      <c r="J212" s="469"/>
      <c r="K212" s="469"/>
      <c r="L212" s="469"/>
      <c r="M212" s="469"/>
      <c r="N212" s="469"/>
      <c r="O212" s="469"/>
      <c r="P212" s="469"/>
      <c r="Q212" s="469"/>
      <c r="R212" s="469"/>
      <c r="S212" s="469"/>
      <c r="T212" s="23"/>
      <c r="U212" s="23"/>
      <c r="V212" s="23"/>
      <c r="W212" s="23"/>
      <c r="X212" s="23"/>
      <c r="Y212" s="23"/>
      <c r="Z212" s="23"/>
    </row>
    <row r="213" ht="23.25" customHeight="1">
      <c r="A213" s="86"/>
      <c r="B213" s="86"/>
      <c r="C213" s="23"/>
      <c r="D213" s="23"/>
      <c r="E213" s="469"/>
      <c r="F213" s="469"/>
      <c r="G213" s="469"/>
      <c r="H213" s="469"/>
      <c r="I213" s="469"/>
      <c r="J213" s="469"/>
      <c r="K213" s="469"/>
      <c r="L213" s="469"/>
      <c r="M213" s="469"/>
      <c r="N213" s="469"/>
      <c r="O213" s="469"/>
      <c r="P213" s="469"/>
      <c r="Q213" s="469"/>
      <c r="R213" s="469"/>
      <c r="S213" s="469"/>
      <c r="T213" s="23"/>
      <c r="U213" s="23"/>
      <c r="V213" s="23"/>
      <c r="W213" s="23"/>
      <c r="X213" s="23"/>
      <c r="Y213" s="23"/>
      <c r="Z213" s="23"/>
    </row>
    <row r="214" ht="23.25" customHeight="1">
      <c r="A214" s="86"/>
      <c r="B214" s="86"/>
      <c r="C214" s="23"/>
      <c r="D214" s="23"/>
      <c r="E214" s="469"/>
      <c r="F214" s="469"/>
      <c r="G214" s="469"/>
      <c r="H214" s="469"/>
      <c r="I214" s="469"/>
      <c r="J214" s="469"/>
      <c r="K214" s="469"/>
      <c r="L214" s="469"/>
      <c r="M214" s="469"/>
      <c r="N214" s="469"/>
      <c r="O214" s="469"/>
      <c r="P214" s="469"/>
      <c r="Q214" s="469"/>
      <c r="R214" s="469"/>
      <c r="S214" s="469"/>
      <c r="T214" s="23"/>
      <c r="U214" s="23"/>
      <c r="V214" s="23"/>
      <c r="W214" s="23"/>
      <c r="X214" s="23"/>
      <c r="Y214" s="23"/>
      <c r="Z214" s="23"/>
    </row>
    <row r="215" ht="23.25" customHeight="1">
      <c r="A215" s="86"/>
      <c r="B215" s="86"/>
      <c r="C215" s="23"/>
      <c r="D215" s="23"/>
      <c r="E215" s="469"/>
      <c r="F215" s="469"/>
      <c r="G215" s="469"/>
      <c r="H215" s="469"/>
      <c r="I215" s="469"/>
      <c r="J215" s="469"/>
      <c r="K215" s="469"/>
      <c r="L215" s="469"/>
      <c r="M215" s="469"/>
      <c r="N215" s="469"/>
      <c r="O215" s="469"/>
      <c r="P215" s="469"/>
      <c r="Q215" s="469"/>
      <c r="R215" s="469"/>
      <c r="S215" s="469"/>
      <c r="T215" s="23"/>
      <c r="U215" s="23"/>
      <c r="V215" s="23"/>
      <c r="W215" s="23"/>
      <c r="X215" s="23"/>
      <c r="Y215" s="23"/>
      <c r="Z215" s="23"/>
    </row>
    <row r="216" ht="23.25" customHeight="1">
      <c r="A216" s="86"/>
      <c r="B216" s="86"/>
      <c r="C216" s="23"/>
      <c r="D216" s="23"/>
      <c r="E216" s="469"/>
      <c r="F216" s="469"/>
      <c r="G216" s="469"/>
      <c r="H216" s="469"/>
      <c r="I216" s="469"/>
      <c r="J216" s="469"/>
      <c r="K216" s="469"/>
      <c r="L216" s="469"/>
      <c r="M216" s="469"/>
      <c r="N216" s="469"/>
      <c r="O216" s="469"/>
      <c r="P216" s="469"/>
      <c r="Q216" s="469"/>
      <c r="R216" s="469"/>
      <c r="S216" s="469"/>
      <c r="T216" s="23"/>
      <c r="U216" s="23"/>
      <c r="V216" s="23"/>
      <c r="W216" s="23"/>
      <c r="X216" s="23"/>
      <c r="Y216" s="23"/>
      <c r="Z216" s="23"/>
    </row>
    <row r="217" ht="23.25" customHeight="1">
      <c r="A217" s="86"/>
      <c r="B217" s="86"/>
      <c r="C217" s="23"/>
      <c r="D217" s="23"/>
      <c r="E217" s="469"/>
      <c r="F217" s="469"/>
      <c r="G217" s="469"/>
      <c r="H217" s="469"/>
      <c r="I217" s="469"/>
      <c r="J217" s="469"/>
      <c r="K217" s="469"/>
      <c r="L217" s="469"/>
      <c r="M217" s="469"/>
      <c r="N217" s="469"/>
      <c r="O217" s="469"/>
      <c r="P217" s="469"/>
      <c r="Q217" s="469"/>
      <c r="R217" s="469"/>
      <c r="S217" s="469"/>
      <c r="T217" s="23"/>
      <c r="U217" s="23"/>
      <c r="V217" s="23"/>
      <c r="W217" s="23"/>
      <c r="X217" s="23"/>
      <c r="Y217" s="23"/>
      <c r="Z217" s="23"/>
    </row>
    <row r="218" ht="23.25" customHeight="1">
      <c r="A218" s="86"/>
      <c r="B218" s="86"/>
      <c r="C218" s="23"/>
      <c r="D218" s="23"/>
      <c r="E218" s="469"/>
      <c r="F218" s="469"/>
      <c r="G218" s="469"/>
      <c r="H218" s="469"/>
      <c r="I218" s="469"/>
      <c r="J218" s="469"/>
      <c r="K218" s="469"/>
      <c r="L218" s="469"/>
      <c r="M218" s="469"/>
      <c r="N218" s="469"/>
      <c r="O218" s="469"/>
      <c r="P218" s="469"/>
      <c r="Q218" s="469"/>
      <c r="R218" s="469"/>
      <c r="S218" s="469"/>
      <c r="T218" s="23"/>
      <c r="U218" s="23"/>
      <c r="V218" s="23"/>
      <c r="W218" s="23"/>
      <c r="X218" s="23"/>
      <c r="Y218" s="23"/>
      <c r="Z218" s="23"/>
    </row>
    <row r="219" ht="23.25" customHeight="1">
      <c r="A219" s="86"/>
      <c r="B219" s="86"/>
      <c r="C219" s="23"/>
      <c r="D219" s="23"/>
      <c r="E219" s="469"/>
      <c r="F219" s="469"/>
      <c r="G219" s="469"/>
      <c r="H219" s="469"/>
      <c r="I219" s="469"/>
      <c r="J219" s="469"/>
      <c r="K219" s="469"/>
      <c r="L219" s="469"/>
      <c r="M219" s="469"/>
      <c r="N219" s="469"/>
      <c r="O219" s="469"/>
      <c r="P219" s="469"/>
      <c r="Q219" s="469"/>
      <c r="R219" s="469"/>
      <c r="S219" s="469"/>
      <c r="T219" s="23"/>
      <c r="U219" s="23"/>
      <c r="V219" s="23"/>
      <c r="W219" s="23"/>
      <c r="X219" s="23"/>
      <c r="Y219" s="23"/>
      <c r="Z219" s="23"/>
    </row>
    <row r="220" ht="23.25" customHeight="1">
      <c r="A220" s="86"/>
      <c r="B220" s="86"/>
      <c r="C220" s="23"/>
      <c r="D220" s="23"/>
      <c r="E220" s="469"/>
      <c r="F220" s="469"/>
      <c r="G220" s="469"/>
      <c r="H220" s="469"/>
      <c r="I220" s="469"/>
      <c r="J220" s="469"/>
      <c r="K220" s="469"/>
      <c r="L220" s="469"/>
      <c r="M220" s="469"/>
      <c r="N220" s="469"/>
      <c r="O220" s="469"/>
      <c r="P220" s="469"/>
      <c r="Q220" s="469"/>
      <c r="R220" s="469"/>
      <c r="S220" s="469"/>
      <c r="T220" s="23"/>
      <c r="U220" s="23"/>
      <c r="V220" s="23"/>
      <c r="W220" s="23"/>
      <c r="X220" s="23"/>
      <c r="Y220" s="23"/>
      <c r="Z220" s="23"/>
    </row>
    <row r="221" ht="23.25" customHeight="1">
      <c r="A221" s="86"/>
      <c r="B221" s="86"/>
      <c r="C221" s="23"/>
      <c r="D221" s="23"/>
      <c r="E221" s="469"/>
      <c r="F221" s="469"/>
      <c r="G221" s="469"/>
      <c r="H221" s="469"/>
      <c r="I221" s="469"/>
      <c r="J221" s="469"/>
      <c r="K221" s="469"/>
      <c r="L221" s="469"/>
      <c r="M221" s="469"/>
      <c r="N221" s="469"/>
      <c r="O221" s="469"/>
      <c r="P221" s="469"/>
      <c r="Q221" s="469"/>
      <c r="R221" s="469"/>
      <c r="S221" s="469"/>
      <c r="T221" s="23"/>
      <c r="U221" s="23"/>
      <c r="V221" s="23"/>
      <c r="W221" s="23"/>
      <c r="X221" s="23"/>
      <c r="Y221" s="23"/>
      <c r="Z221" s="23"/>
    </row>
    <row r="222" ht="23.25" customHeight="1">
      <c r="A222" s="86"/>
      <c r="B222" s="86"/>
      <c r="C222" s="23"/>
      <c r="D222" s="23"/>
      <c r="E222" s="469"/>
      <c r="F222" s="469"/>
      <c r="G222" s="469"/>
      <c r="H222" s="469"/>
      <c r="I222" s="469"/>
      <c r="J222" s="469"/>
      <c r="K222" s="469"/>
      <c r="L222" s="469"/>
      <c r="M222" s="469"/>
      <c r="N222" s="469"/>
      <c r="O222" s="469"/>
      <c r="P222" s="469"/>
      <c r="Q222" s="469"/>
      <c r="R222" s="469"/>
      <c r="S222" s="469"/>
      <c r="T222" s="23"/>
      <c r="U222" s="23"/>
      <c r="V222" s="23"/>
      <c r="W222" s="23"/>
      <c r="X222" s="23"/>
      <c r="Y222" s="23"/>
      <c r="Z222" s="23"/>
    </row>
    <row r="223" ht="23.25" customHeight="1">
      <c r="A223" s="86"/>
      <c r="B223" s="86"/>
      <c r="C223" s="23"/>
      <c r="D223" s="23"/>
      <c r="E223" s="469"/>
      <c r="F223" s="469"/>
      <c r="G223" s="469"/>
      <c r="H223" s="469"/>
      <c r="I223" s="469"/>
      <c r="J223" s="469"/>
      <c r="K223" s="469"/>
      <c r="L223" s="469"/>
      <c r="M223" s="469"/>
      <c r="N223" s="469"/>
      <c r="O223" s="469"/>
      <c r="P223" s="469"/>
      <c r="Q223" s="469"/>
      <c r="R223" s="469"/>
      <c r="S223" s="469"/>
      <c r="T223" s="23"/>
      <c r="U223" s="23"/>
      <c r="V223" s="23"/>
      <c r="W223" s="23"/>
      <c r="X223" s="23"/>
      <c r="Y223" s="23"/>
      <c r="Z223" s="23"/>
    </row>
    <row r="224" ht="23.25" customHeight="1">
      <c r="A224" s="86"/>
      <c r="B224" s="86"/>
      <c r="C224" s="23"/>
      <c r="D224" s="23"/>
      <c r="E224" s="469"/>
      <c r="F224" s="469"/>
      <c r="G224" s="469"/>
      <c r="H224" s="469"/>
      <c r="I224" s="469"/>
      <c r="J224" s="469"/>
      <c r="K224" s="469"/>
      <c r="L224" s="469"/>
      <c r="M224" s="469"/>
      <c r="N224" s="469"/>
      <c r="O224" s="469"/>
      <c r="P224" s="469"/>
      <c r="Q224" s="469"/>
      <c r="R224" s="469"/>
      <c r="S224" s="469"/>
      <c r="T224" s="23"/>
      <c r="U224" s="23"/>
      <c r="V224" s="23"/>
      <c r="W224" s="23"/>
      <c r="X224" s="23"/>
      <c r="Y224" s="23"/>
      <c r="Z224" s="23"/>
    </row>
    <row r="225" ht="23.25" customHeight="1">
      <c r="A225" s="86"/>
      <c r="B225" s="86"/>
      <c r="C225" s="23"/>
      <c r="D225" s="23"/>
      <c r="E225" s="469"/>
      <c r="F225" s="469"/>
      <c r="G225" s="469"/>
      <c r="H225" s="469"/>
      <c r="I225" s="469"/>
      <c r="J225" s="469"/>
      <c r="K225" s="469"/>
      <c r="L225" s="469"/>
      <c r="M225" s="469"/>
      <c r="N225" s="469"/>
      <c r="O225" s="469"/>
      <c r="P225" s="469"/>
      <c r="Q225" s="469"/>
      <c r="R225" s="469"/>
      <c r="S225" s="469"/>
      <c r="T225" s="23"/>
      <c r="U225" s="23"/>
      <c r="V225" s="23"/>
      <c r="W225" s="23"/>
      <c r="X225" s="23"/>
      <c r="Y225" s="23"/>
      <c r="Z225" s="23"/>
    </row>
    <row r="226" ht="23.25" customHeight="1">
      <c r="A226" s="86"/>
      <c r="B226" s="86"/>
      <c r="C226" s="23"/>
      <c r="D226" s="23"/>
      <c r="E226" s="469"/>
      <c r="F226" s="469"/>
      <c r="G226" s="469"/>
      <c r="H226" s="469"/>
      <c r="I226" s="469"/>
      <c r="J226" s="469"/>
      <c r="K226" s="469"/>
      <c r="L226" s="469"/>
      <c r="M226" s="469"/>
      <c r="N226" s="469"/>
      <c r="O226" s="469"/>
      <c r="P226" s="469"/>
      <c r="Q226" s="469"/>
      <c r="R226" s="469"/>
      <c r="S226" s="469"/>
      <c r="T226" s="23"/>
      <c r="U226" s="23"/>
      <c r="V226" s="23"/>
      <c r="W226" s="23"/>
      <c r="X226" s="23"/>
      <c r="Y226" s="23"/>
      <c r="Z226" s="23"/>
    </row>
    <row r="227" ht="23.25" customHeight="1">
      <c r="A227" s="86"/>
      <c r="B227" s="86"/>
      <c r="C227" s="23"/>
      <c r="D227" s="23"/>
      <c r="E227" s="469"/>
      <c r="F227" s="469"/>
      <c r="G227" s="469"/>
      <c r="H227" s="469"/>
      <c r="I227" s="469"/>
      <c r="J227" s="469"/>
      <c r="K227" s="469"/>
      <c r="L227" s="469"/>
      <c r="M227" s="469"/>
      <c r="N227" s="469"/>
      <c r="O227" s="469"/>
      <c r="P227" s="469"/>
      <c r="Q227" s="469"/>
      <c r="R227" s="469"/>
      <c r="S227" s="469"/>
      <c r="T227" s="23"/>
      <c r="U227" s="23"/>
      <c r="V227" s="23"/>
      <c r="W227" s="23"/>
      <c r="X227" s="23"/>
      <c r="Y227" s="23"/>
      <c r="Z227" s="23"/>
    </row>
    <row r="228" ht="23.25" customHeight="1">
      <c r="A228" s="86"/>
      <c r="B228" s="86"/>
      <c r="C228" s="23"/>
      <c r="D228" s="23"/>
      <c r="E228" s="469"/>
      <c r="F228" s="469"/>
      <c r="G228" s="469"/>
      <c r="H228" s="469"/>
      <c r="I228" s="469"/>
      <c r="J228" s="469"/>
      <c r="K228" s="469"/>
      <c r="L228" s="469"/>
      <c r="M228" s="469"/>
      <c r="N228" s="469"/>
      <c r="O228" s="469"/>
      <c r="P228" s="469"/>
      <c r="Q228" s="469"/>
      <c r="R228" s="469"/>
      <c r="S228" s="469"/>
      <c r="T228" s="23"/>
      <c r="U228" s="23"/>
      <c r="V228" s="23"/>
      <c r="W228" s="23"/>
      <c r="X228" s="23"/>
      <c r="Y228" s="23"/>
      <c r="Z228" s="23"/>
    </row>
    <row r="229" ht="23.25" customHeight="1">
      <c r="A229" s="86"/>
      <c r="B229" s="86"/>
      <c r="C229" s="23"/>
      <c r="D229" s="23"/>
      <c r="E229" s="469"/>
      <c r="F229" s="469"/>
      <c r="G229" s="469"/>
      <c r="H229" s="469"/>
      <c r="I229" s="469"/>
      <c r="J229" s="469"/>
      <c r="K229" s="469"/>
      <c r="L229" s="469"/>
      <c r="M229" s="469"/>
      <c r="N229" s="469"/>
      <c r="O229" s="469"/>
      <c r="P229" s="469"/>
      <c r="Q229" s="469"/>
      <c r="R229" s="469"/>
      <c r="S229" s="469"/>
      <c r="T229" s="23"/>
      <c r="U229" s="23"/>
      <c r="V229" s="23"/>
      <c r="W229" s="23"/>
      <c r="X229" s="23"/>
      <c r="Y229" s="23"/>
      <c r="Z229" s="23"/>
    </row>
    <row r="230" ht="23.25" customHeight="1">
      <c r="A230" s="86"/>
      <c r="B230" s="86"/>
      <c r="C230" s="23"/>
      <c r="D230" s="23"/>
      <c r="E230" s="469"/>
      <c r="F230" s="469"/>
      <c r="G230" s="469"/>
      <c r="H230" s="469"/>
      <c r="I230" s="469"/>
      <c r="J230" s="469"/>
      <c r="K230" s="469"/>
      <c r="L230" s="469"/>
      <c r="M230" s="469"/>
      <c r="N230" s="469"/>
      <c r="O230" s="469"/>
      <c r="P230" s="469"/>
      <c r="Q230" s="469"/>
      <c r="R230" s="469"/>
      <c r="S230" s="469"/>
      <c r="T230" s="23"/>
      <c r="U230" s="23"/>
      <c r="V230" s="23"/>
      <c r="W230" s="23"/>
      <c r="X230" s="23"/>
      <c r="Y230" s="23"/>
      <c r="Z230" s="23"/>
    </row>
    <row r="231" ht="23.25" customHeight="1">
      <c r="A231" s="86"/>
      <c r="B231" s="86"/>
      <c r="C231" s="23"/>
      <c r="D231" s="23"/>
      <c r="E231" s="469"/>
      <c r="F231" s="469"/>
      <c r="G231" s="469"/>
      <c r="H231" s="469"/>
      <c r="I231" s="469"/>
      <c r="J231" s="469"/>
      <c r="K231" s="469"/>
      <c r="L231" s="469"/>
      <c r="M231" s="469"/>
      <c r="N231" s="469"/>
      <c r="O231" s="469"/>
      <c r="P231" s="469"/>
      <c r="Q231" s="469"/>
      <c r="R231" s="469"/>
      <c r="S231" s="469"/>
      <c r="T231" s="23"/>
      <c r="U231" s="23"/>
      <c r="V231" s="23"/>
      <c r="W231" s="23"/>
      <c r="X231" s="23"/>
      <c r="Y231" s="23"/>
      <c r="Z231" s="23"/>
    </row>
    <row r="232" ht="23.25" customHeight="1">
      <c r="A232" s="86"/>
      <c r="B232" s="86"/>
      <c r="C232" s="23"/>
      <c r="D232" s="23"/>
      <c r="E232" s="469"/>
      <c r="F232" s="469"/>
      <c r="G232" s="469"/>
      <c r="H232" s="469"/>
      <c r="I232" s="469"/>
      <c r="J232" s="469"/>
      <c r="K232" s="469"/>
      <c r="L232" s="469"/>
      <c r="M232" s="469"/>
      <c r="N232" s="469"/>
      <c r="O232" s="469"/>
      <c r="P232" s="469"/>
      <c r="Q232" s="469"/>
      <c r="R232" s="469"/>
      <c r="S232" s="469"/>
      <c r="T232" s="23"/>
      <c r="U232" s="23"/>
      <c r="V232" s="23"/>
      <c r="W232" s="23"/>
      <c r="X232" s="23"/>
      <c r="Y232" s="23"/>
      <c r="Z232" s="23"/>
    </row>
    <row r="233" ht="23.25" customHeight="1">
      <c r="A233" s="86"/>
      <c r="B233" s="86"/>
      <c r="C233" s="23"/>
      <c r="D233" s="23"/>
      <c r="E233" s="469"/>
      <c r="F233" s="469"/>
      <c r="G233" s="469"/>
      <c r="H233" s="469"/>
      <c r="I233" s="469"/>
      <c r="J233" s="469"/>
      <c r="K233" s="469"/>
      <c r="L233" s="469"/>
      <c r="M233" s="469"/>
      <c r="N233" s="469"/>
      <c r="O233" s="469"/>
      <c r="P233" s="469"/>
      <c r="Q233" s="469"/>
      <c r="R233" s="469"/>
      <c r="S233" s="469"/>
      <c r="T233" s="23"/>
      <c r="U233" s="23"/>
      <c r="V233" s="23"/>
      <c r="W233" s="23"/>
      <c r="X233" s="23"/>
      <c r="Y233" s="23"/>
      <c r="Z233" s="23"/>
    </row>
    <row r="234" ht="23.25" customHeight="1">
      <c r="A234" s="86"/>
      <c r="B234" s="86"/>
      <c r="C234" s="23"/>
      <c r="D234" s="23"/>
      <c r="E234" s="469"/>
      <c r="F234" s="469"/>
      <c r="G234" s="469"/>
      <c r="H234" s="469"/>
      <c r="I234" s="469"/>
      <c r="J234" s="469"/>
      <c r="K234" s="469"/>
      <c r="L234" s="469"/>
      <c r="M234" s="469"/>
      <c r="N234" s="469"/>
      <c r="O234" s="469"/>
      <c r="P234" s="469"/>
      <c r="Q234" s="469"/>
      <c r="R234" s="469"/>
      <c r="S234" s="469"/>
      <c r="T234" s="23"/>
      <c r="U234" s="23"/>
      <c r="V234" s="23"/>
      <c r="W234" s="23"/>
      <c r="X234" s="23"/>
      <c r="Y234" s="23"/>
      <c r="Z234" s="23"/>
    </row>
    <row r="235" ht="23.25" customHeight="1">
      <c r="A235" s="86"/>
      <c r="B235" s="86"/>
      <c r="C235" s="23"/>
      <c r="D235" s="23"/>
      <c r="E235" s="469"/>
      <c r="F235" s="469"/>
      <c r="G235" s="469"/>
      <c r="H235" s="469"/>
      <c r="I235" s="469"/>
      <c r="J235" s="469"/>
      <c r="K235" s="469"/>
      <c r="L235" s="469"/>
      <c r="M235" s="469"/>
      <c r="N235" s="469"/>
      <c r="O235" s="469"/>
      <c r="P235" s="469"/>
      <c r="Q235" s="469"/>
      <c r="R235" s="469"/>
      <c r="S235" s="469"/>
      <c r="T235" s="23"/>
      <c r="U235" s="23"/>
      <c r="V235" s="23"/>
      <c r="W235" s="23"/>
      <c r="X235" s="23"/>
      <c r="Y235" s="23"/>
      <c r="Z235" s="23"/>
    </row>
    <row r="236" ht="23.25" customHeight="1">
      <c r="A236" s="86"/>
      <c r="B236" s="86"/>
      <c r="C236" s="23"/>
      <c r="D236" s="23"/>
      <c r="E236" s="469"/>
      <c r="F236" s="469"/>
      <c r="G236" s="469"/>
      <c r="H236" s="469"/>
      <c r="I236" s="469"/>
      <c r="J236" s="469"/>
      <c r="K236" s="469"/>
      <c r="L236" s="469"/>
      <c r="M236" s="469"/>
      <c r="N236" s="469"/>
      <c r="O236" s="469"/>
      <c r="P236" s="469"/>
      <c r="Q236" s="469"/>
      <c r="R236" s="469"/>
      <c r="S236" s="469"/>
      <c r="T236" s="23"/>
      <c r="U236" s="23"/>
      <c r="V236" s="23"/>
      <c r="W236" s="23"/>
      <c r="X236" s="23"/>
      <c r="Y236" s="23"/>
      <c r="Z236" s="23"/>
    </row>
    <row r="237" ht="23.25" customHeight="1">
      <c r="A237" s="86"/>
      <c r="B237" s="86"/>
      <c r="C237" s="23"/>
      <c r="D237" s="23"/>
      <c r="E237" s="469"/>
      <c r="F237" s="469"/>
      <c r="G237" s="469"/>
      <c r="H237" s="469"/>
      <c r="I237" s="469"/>
      <c r="J237" s="469"/>
      <c r="K237" s="469"/>
      <c r="L237" s="469"/>
      <c r="M237" s="469"/>
      <c r="N237" s="469"/>
      <c r="O237" s="469"/>
      <c r="P237" s="469"/>
      <c r="Q237" s="469"/>
      <c r="R237" s="469"/>
      <c r="S237" s="469"/>
      <c r="T237" s="23"/>
      <c r="U237" s="23"/>
      <c r="V237" s="23"/>
      <c r="W237" s="23"/>
      <c r="X237" s="23"/>
      <c r="Y237" s="23"/>
      <c r="Z237" s="23"/>
    </row>
    <row r="238" ht="23.25" customHeight="1">
      <c r="A238" s="86"/>
      <c r="B238" s="86"/>
      <c r="C238" s="23"/>
      <c r="D238" s="23"/>
      <c r="E238" s="469"/>
      <c r="F238" s="469"/>
      <c r="G238" s="469"/>
      <c r="H238" s="469"/>
      <c r="I238" s="469"/>
      <c r="J238" s="469"/>
      <c r="K238" s="469"/>
      <c r="L238" s="469"/>
      <c r="M238" s="469"/>
      <c r="N238" s="469"/>
      <c r="O238" s="469"/>
      <c r="P238" s="469"/>
      <c r="Q238" s="469"/>
      <c r="R238" s="469"/>
      <c r="S238" s="469"/>
      <c r="T238" s="23"/>
      <c r="U238" s="23"/>
      <c r="V238" s="23"/>
      <c r="W238" s="23"/>
      <c r="X238" s="23"/>
      <c r="Y238" s="23"/>
      <c r="Z238" s="23"/>
    </row>
    <row r="239" ht="23.25" customHeight="1">
      <c r="A239" s="86"/>
      <c r="B239" s="86"/>
      <c r="C239" s="23"/>
      <c r="D239" s="23"/>
      <c r="E239" s="469"/>
      <c r="F239" s="469"/>
      <c r="G239" s="469"/>
      <c r="H239" s="469"/>
      <c r="I239" s="469"/>
      <c r="J239" s="469"/>
      <c r="K239" s="469"/>
      <c r="L239" s="469"/>
      <c r="M239" s="469"/>
      <c r="N239" s="469"/>
      <c r="O239" s="469"/>
      <c r="P239" s="469"/>
      <c r="Q239" s="469"/>
      <c r="R239" s="469"/>
      <c r="S239" s="469"/>
      <c r="T239" s="23"/>
      <c r="U239" s="23"/>
      <c r="V239" s="23"/>
      <c r="W239" s="23"/>
      <c r="X239" s="23"/>
      <c r="Y239" s="23"/>
      <c r="Z239" s="23"/>
    </row>
    <row r="240" ht="23.25" customHeight="1">
      <c r="A240" s="86"/>
      <c r="B240" s="86"/>
      <c r="C240" s="23"/>
      <c r="D240" s="23"/>
      <c r="E240" s="469"/>
      <c r="F240" s="469"/>
      <c r="G240" s="469"/>
      <c r="H240" s="469"/>
      <c r="I240" s="469"/>
      <c r="J240" s="469"/>
      <c r="K240" s="469"/>
      <c r="L240" s="469"/>
      <c r="M240" s="469"/>
      <c r="N240" s="469"/>
      <c r="O240" s="469"/>
      <c r="P240" s="469"/>
      <c r="Q240" s="469"/>
      <c r="R240" s="469"/>
      <c r="S240" s="469"/>
      <c r="T240" s="23"/>
      <c r="U240" s="23"/>
      <c r="V240" s="23"/>
      <c r="W240" s="23"/>
      <c r="X240" s="23"/>
      <c r="Y240" s="23"/>
      <c r="Z240" s="23"/>
    </row>
    <row r="241" ht="23.25" customHeight="1">
      <c r="A241" s="86"/>
      <c r="B241" s="86"/>
      <c r="C241" s="23"/>
      <c r="D241" s="23"/>
      <c r="E241" s="469"/>
      <c r="F241" s="469"/>
      <c r="G241" s="469"/>
      <c r="H241" s="469"/>
      <c r="I241" s="469"/>
      <c r="J241" s="469"/>
      <c r="K241" s="469"/>
      <c r="L241" s="469"/>
      <c r="M241" s="469"/>
      <c r="N241" s="469"/>
      <c r="O241" s="469"/>
      <c r="P241" s="469"/>
      <c r="Q241" s="469"/>
      <c r="R241" s="469"/>
      <c r="S241" s="469"/>
      <c r="T241" s="23"/>
      <c r="U241" s="23"/>
      <c r="V241" s="23"/>
      <c r="W241" s="23"/>
      <c r="X241" s="23"/>
      <c r="Y241" s="23"/>
      <c r="Z241" s="23"/>
    </row>
    <row r="242" ht="23.25" customHeight="1">
      <c r="A242" s="86"/>
      <c r="B242" s="86"/>
      <c r="C242" s="23"/>
      <c r="D242" s="23"/>
      <c r="E242" s="469"/>
      <c r="F242" s="469"/>
      <c r="G242" s="469"/>
      <c r="H242" s="469"/>
      <c r="I242" s="469"/>
      <c r="J242" s="469"/>
      <c r="K242" s="469"/>
      <c r="L242" s="469"/>
      <c r="M242" s="469"/>
      <c r="N242" s="469"/>
      <c r="O242" s="469"/>
      <c r="P242" s="469"/>
      <c r="Q242" s="469"/>
      <c r="R242" s="469"/>
      <c r="S242" s="469"/>
      <c r="T242" s="23"/>
      <c r="U242" s="23"/>
      <c r="V242" s="23"/>
      <c r="W242" s="23"/>
      <c r="X242" s="23"/>
      <c r="Y242" s="23"/>
      <c r="Z242" s="23"/>
    </row>
    <row r="243" ht="23.25" customHeight="1">
      <c r="A243" s="86"/>
      <c r="B243" s="86"/>
      <c r="C243" s="23"/>
      <c r="D243" s="23"/>
      <c r="E243" s="469"/>
      <c r="F243" s="469"/>
      <c r="G243" s="469"/>
      <c r="H243" s="469"/>
      <c r="I243" s="469"/>
      <c r="J243" s="469"/>
      <c r="K243" s="469"/>
      <c r="L243" s="469"/>
      <c r="M243" s="469"/>
      <c r="N243" s="469"/>
      <c r="O243" s="469"/>
      <c r="P243" s="469"/>
      <c r="Q243" s="469"/>
      <c r="R243" s="469"/>
      <c r="S243" s="469"/>
      <c r="T243" s="23"/>
      <c r="U243" s="23"/>
      <c r="V243" s="23"/>
      <c r="W243" s="23"/>
      <c r="X243" s="23"/>
      <c r="Y243" s="23"/>
      <c r="Z243" s="23"/>
    </row>
    <row r="244" ht="23.25" customHeight="1">
      <c r="A244" s="86"/>
      <c r="B244" s="86"/>
      <c r="C244" s="23"/>
      <c r="D244" s="23"/>
      <c r="E244" s="469"/>
      <c r="F244" s="469"/>
      <c r="G244" s="469"/>
      <c r="H244" s="469"/>
      <c r="I244" s="469"/>
      <c r="J244" s="469"/>
      <c r="K244" s="469"/>
      <c r="L244" s="469"/>
      <c r="M244" s="469"/>
      <c r="N244" s="469"/>
      <c r="O244" s="469"/>
      <c r="P244" s="469"/>
      <c r="Q244" s="469"/>
      <c r="R244" s="469"/>
      <c r="S244" s="469"/>
      <c r="T244" s="23"/>
      <c r="U244" s="23"/>
      <c r="V244" s="23"/>
      <c r="W244" s="23"/>
      <c r="X244" s="23"/>
      <c r="Y244" s="23"/>
      <c r="Z244" s="23"/>
    </row>
    <row r="245" ht="23.25" customHeight="1">
      <c r="A245" s="86"/>
      <c r="B245" s="86"/>
      <c r="C245" s="23"/>
      <c r="D245" s="23"/>
      <c r="E245" s="469"/>
      <c r="F245" s="469"/>
      <c r="G245" s="469"/>
      <c r="H245" s="469"/>
      <c r="I245" s="469"/>
      <c r="J245" s="469"/>
      <c r="K245" s="469"/>
      <c r="L245" s="469"/>
      <c r="M245" s="469"/>
      <c r="N245" s="469"/>
      <c r="O245" s="469"/>
      <c r="P245" s="469"/>
      <c r="Q245" s="469"/>
      <c r="R245" s="469"/>
      <c r="S245" s="469"/>
      <c r="T245" s="23"/>
      <c r="U245" s="23"/>
      <c r="V245" s="23"/>
      <c r="W245" s="23"/>
      <c r="X245" s="23"/>
      <c r="Y245" s="23"/>
      <c r="Z245" s="23"/>
    </row>
    <row r="246" ht="23.25" customHeight="1">
      <c r="A246" s="86"/>
      <c r="B246" s="86"/>
      <c r="C246" s="23"/>
      <c r="D246" s="23"/>
      <c r="E246" s="469"/>
      <c r="F246" s="469"/>
      <c r="G246" s="469"/>
      <c r="H246" s="469"/>
      <c r="I246" s="469"/>
      <c r="J246" s="469"/>
      <c r="K246" s="469"/>
      <c r="L246" s="469"/>
      <c r="M246" s="469"/>
      <c r="N246" s="469"/>
      <c r="O246" s="469"/>
      <c r="P246" s="469"/>
      <c r="Q246" s="469"/>
      <c r="R246" s="469"/>
      <c r="S246" s="469"/>
      <c r="T246" s="23"/>
      <c r="U246" s="23"/>
      <c r="V246" s="23"/>
      <c r="W246" s="23"/>
      <c r="X246" s="23"/>
      <c r="Y246" s="23"/>
      <c r="Z246" s="23"/>
    </row>
    <row r="247" ht="23.25" customHeight="1">
      <c r="A247" s="86"/>
      <c r="B247" s="86"/>
      <c r="C247" s="23"/>
      <c r="D247" s="23"/>
      <c r="E247" s="469"/>
      <c r="F247" s="469"/>
      <c r="G247" s="469"/>
      <c r="H247" s="469"/>
      <c r="I247" s="469"/>
      <c r="J247" s="469"/>
      <c r="K247" s="469"/>
      <c r="L247" s="469"/>
      <c r="M247" s="469"/>
      <c r="N247" s="469"/>
      <c r="O247" s="469"/>
      <c r="P247" s="469"/>
      <c r="Q247" s="469"/>
      <c r="R247" s="469"/>
      <c r="S247" s="469"/>
      <c r="T247" s="23"/>
      <c r="U247" s="23"/>
      <c r="V247" s="23"/>
      <c r="W247" s="23"/>
      <c r="X247" s="23"/>
      <c r="Y247" s="23"/>
      <c r="Z247" s="23"/>
    </row>
    <row r="248" ht="23.25" customHeight="1">
      <c r="A248" s="86"/>
      <c r="B248" s="86"/>
      <c r="C248" s="23"/>
      <c r="D248" s="23"/>
      <c r="E248" s="469"/>
      <c r="F248" s="469"/>
      <c r="G248" s="469"/>
      <c r="H248" s="469"/>
      <c r="I248" s="469"/>
      <c r="J248" s="469"/>
      <c r="K248" s="469"/>
      <c r="L248" s="469"/>
      <c r="M248" s="469"/>
      <c r="N248" s="469"/>
      <c r="O248" s="469"/>
      <c r="P248" s="469"/>
      <c r="Q248" s="469"/>
      <c r="R248" s="469"/>
      <c r="S248" s="469"/>
      <c r="T248" s="23"/>
      <c r="U248" s="23"/>
      <c r="V248" s="23"/>
      <c r="W248" s="23"/>
      <c r="X248" s="23"/>
      <c r="Y248" s="23"/>
      <c r="Z248" s="23"/>
    </row>
    <row r="249" ht="23.25" customHeight="1">
      <c r="A249" s="86"/>
      <c r="B249" s="86"/>
      <c r="C249" s="23"/>
      <c r="D249" s="23"/>
      <c r="E249" s="469"/>
      <c r="F249" s="469"/>
      <c r="G249" s="469"/>
      <c r="H249" s="469"/>
      <c r="I249" s="469"/>
      <c r="J249" s="469"/>
      <c r="K249" s="469"/>
      <c r="L249" s="469"/>
      <c r="M249" s="469"/>
      <c r="N249" s="469"/>
      <c r="O249" s="469"/>
      <c r="P249" s="469"/>
      <c r="Q249" s="469"/>
      <c r="R249" s="469"/>
      <c r="S249" s="469"/>
      <c r="T249" s="23"/>
      <c r="U249" s="23"/>
      <c r="V249" s="23"/>
      <c r="W249" s="23"/>
      <c r="X249" s="23"/>
      <c r="Y249" s="23"/>
      <c r="Z249" s="23"/>
    </row>
    <row r="250" ht="23.25" customHeight="1">
      <c r="A250" s="86"/>
      <c r="B250" s="86"/>
      <c r="C250" s="23"/>
      <c r="D250" s="23"/>
      <c r="E250" s="469"/>
      <c r="F250" s="469"/>
      <c r="G250" s="469"/>
      <c r="H250" s="469"/>
      <c r="I250" s="469"/>
      <c r="J250" s="469"/>
      <c r="K250" s="469"/>
      <c r="L250" s="469"/>
      <c r="M250" s="469"/>
      <c r="N250" s="469"/>
      <c r="O250" s="469"/>
      <c r="P250" s="469"/>
      <c r="Q250" s="469"/>
      <c r="R250" s="469"/>
      <c r="S250" s="469"/>
      <c r="T250" s="23"/>
      <c r="U250" s="23"/>
      <c r="V250" s="23"/>
      <c r="W250" s="23"/>
      <c r="X250" s="23"/>
      <c r="Y250" s="23"/>
      <c r="Z250" s="23"/>
    </row>
    <row r="251" ht="23.25" customHeight="1">
      <c r="A251" s="86"/>
      <c r="B251" s="86"/>
      <c r="C251" s="23"/>
      <c r="D251" s="23"/>
      <c r="E251" s="469"/>
      <c r="F251" s="469"/>
      <c r="G251" s="469"/>
      <c r="H251" s="469"/>
      <c r="I251" s="469"/>
      <c r="J251" s="469"/>
      <c r="K251" s="469"/>
      <c r="L251" s="469"/>
      <c r="M251" s="469"/>
      <c r="N251" s="469"/>
      <c r="O251" s="469"/>
      <c r="P251" s="469"/>
      <c r="Q251" s="469"/>
      <c r="R251" s="469"/>
      <c r="S251" s="469"/>
      <c r="T251" s="23"/>
      <c r="U251" s="23"/>
      <c r="V251" s="23"/>
      <c r="W251" s="23"/>
      <c r="X251" s="23"/>
      <c r="Y251" s="23"/>
      <c r="Z251" s="23"/>
    </row>
    <row r="252" ht="23.25" customHeight="1">
      <c r="A252" s="86"/>
      <c r="B252" s="86"/>
      <c r="C252" s="23"/>
      <c r="D252" s="23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23"/>
      <c r="U252" s="23"/>
      <c r="V252" s="23"/>
      <c r="W252" s="23"/>
      <c r="X252" s="23"/>
      <c r="Y252" s="23"/>
      <c r="Z252" s="23"/>
    </row>
    <row r="253" ht="23.25" customHeight="1">
      <c r="A253" s="86"/>
      <c r="B253" s="86"/>
      <c r="C253" s="23"/>
      <c r="D253" s="23"/>
      <c r="E253" s="469"/>
      <c r="F253" s="469"/>
      <c r="G253" s="469"/>
      <c r="H253" s="469"/>
      <c r="I253" s="469"/>
      <c r="J253" s="469"/>
      <c r="K253" s="469"/>
      <c r="L253" s="469"/>
      <c r="M253" s="469"/>
      <c r="N253" s="469"/>
      <c r="O253" s="469"/>
      <c r="P253" s="469"/>
      <c r="Q253" s="469"/>
      <c r="R253" s="469"/>
      <c r="S253" s="469"/>
      <c r="T253" s="23"/>
      <c r="U253" s="23"/>
      <c r="V253" s="23"/>
      <c r="W253" s="23"/>
      <c r="X253" s="23"/>
      <c r="Y253" s="23"/>
      <c r="Z253" s="23"/>
    </row>
    <row r="254" ht="23.25" customHeight="1">
      <c r="A254" s="86"/>
      <c r="B254" s="86"/>
      <c r="C254" s="23"/>
      <c r="D254" s="23"/>
      <c r="E254" s="469"/>
      <c r="F254" s="469"/>
      <c r="G254" s="469"/>
      <c r="H254" s="469"/>
      <c r="I254" s="469"/>
      <c r="J254" s="469"/>
      <c r="K254" s="469"/>
      <c r="L254" s="469"/>
      <c r="M254" s="469"/>
      <c r="N254" s="469"/>
      <c r="O254" s="469"/>
      <c r="P254" s="469"/>
      <c r="Q254" s="469"/>
      <c r="R254" s="469"/>
      <c r="S254" s="469"/>
      <c r="T254" s="23"/>
      <c r="U254" s="23"/>
      <c r="V254" s="23"/>
      <c r="W254" s="23"/>
      <c r="X254" s="23"/>
      <c r="Y254" s="23"/>
      <c r="Z254" s="23"/>
    </row>
    <row r="255" ht="23.25" customHeight="1">
      <c r="A255" s="86"/>
      <c r="B255" s="86"/>
      <c r="C255" s="23"/>
      <c r="D255" s="23"/>
      <c r="E255" s="469"/>
      <c r="F255" s="469"/>
      <c r="G255" s="469"/>
      <c r="H255" s="469"/>
      <c r="I255" s="469"/>
      <c r="J255" s="469"/>
      <c r="K255" s="469"/>
      <c r="L255" s="469"/>
      <c r="M255" s="469"/>
      <c r="N255" s="469"/>
      <c r="O255" s="469"/>
      <c r="P255" s="469"/>
      <c r="Q255" s="469"/>
      <c r="R255" s="469"/>
      <c r="S255" s="469"/>
      <c r="T255" s="23"/>
      <c r="U255" s="23"/>
      <c r="V255" s="23"/>
      <c r="W255" s="23"/>
      <c r="X255" s="23"/>
      <c r="Y255" s="23"/>
      <c r="Z255" s="23"/>
    </row>
    <row r="256" ht="23.25" customHeight="1">
      <c r="A256" s="86"/>
      <c r="B256" s="86"/>
      <c r="C256" s="23"/>
      <c r="D256" s="23"/>
      <c r="E256" s="469"/>
      <c r="F256" s="469"/>
      <c r="G256" s="469"/>
      <c r="H256" s="469"/>
      <c r="I256" s="469"/>
      <c r="J256" s="469"/>
      <c r="K256" s="469"/>
      <c r="L256" s="469"/>
      <c r="M256" s="469"/>
      <c r="N256" s="469"/>
      <c r="O256" s="469"/>
      <c r="P256" s="469"/>
      <c r="Q256" s="469"/>
      <c r="R256" s="469"/>
      <c r="S256" s="469"/>
      <c r="T256" s="23"/>
      <c r="U256" s="23"/>
      <c r="V256" s="23"/>
      <c r="W256" s="23"/>
      <c r="X256" s="23"/>
      <c r="Y256" s="23"/>
      <c r="Z256" s="23"/>
    </row>
    <row r="257" ht="23.25" customHeight="1">
      <c r="A257" s="86"/>
      <c r="B257" s="86"/>
      <c r="C257" s="23"/>
      <c r="D257" s="23"/>
      <c r="E257" s="469"/>
      <c r="F257" s="469"/>
      <c r="G257" s="469"/>
      <c r="H257" s="469"/>
      <c r="I257" s="469"/>
      <c r="J257" s="469"/>
      <c r="K257" s="469"/>
      <c r="L257" s="469"/>
      <c r="M257" s="469"/>
      <c r="N257" s="469"/>
      <c r="O257" s="469"/>
      <c r="P257" s="469"/>
      <c r="Q257" s="469"/>
      <c r="R257" s="469"/>
      <c r="S257" s="469"/>
      <c r="T257" s="23"/>
      <c r="U257" s="23"/>
      <c r="V257" s="23"/>
      <c r="W257" s="23"/>
      <c r="X257" s="23"/>
      <c r="Y257" s="23"/>
      <c r="Z257" s="23"/>
    </row>
    <row r="258" ht="23.25" customHeight="1">
      <c r="A258" s="86"/>
      <c r="B258" s="86"/>
      <c r="C258" s="23"/>
      <c r="D258" s="23"/>
      <c r="E258" s="469"/>
      <c r="F258" s="469"/>
      <c r="G258" s="469"/>
      <c r="H258" s="469"/>
      <c r="I258" s="469"/>
      <c r="J258" s="469"/>
      <c r="K258" s="469"/>
      <c r="L258" s="469"/>
      <c r="M258" s="469"/>
      <c r="N258" s="469"/>
      <c r="O258" s="469"/>
      <c r="P258" s="469"/>
      <c r="Q258" s="469"/>
      <c r="R258" s="469"/>
      <c r="S258" s="469"/>
      <c r="T258" s="23"/>
      <c r="U258" s="23"/>
      <c r="V258" s="23"/>
      <c r="W258" s="23"/>
      <c r="X258" s="23"/>
      <c r="Y258" s="23"/>
      <c r="Z258" s="23"/>
    </row>
    <row r="259" ht="23.25" customHeight="1">
      <c r="A259" s="86"/>
      <c r="B259" s="86"/>
      <c r="C259" s="23"/>
      <c r="D259" s="23"/>
      <c r="E259" s="469"/>
      <c r="F259" s="469"/>
      <c r="G259" s="469"/>
      <c r="H259" s="469"/>
      <c r="I259" s="469"/>
      <c r="J259" s="469"/>
      <c r="K259" s="469"/>
      <c r="L259" s="469"/>
      <c r="M259" s="469"/>
      <c r="N259" s="469"/>
      <c r="O259" s="469"/>
      <c r="P259" s="469"/>
      <c r="Q259" s="469"/>
      <c r="R259" s="469"/>
      <c r="S259" s="469"/>
      <c r="T259" s="23"/>
      <c r="U259" s="23"/>
      <c r="V259" s="23"/>
      <c r="W259" s="23"/>
      <c r="X259" s="23"/>
      <c r="Y259" s="23"/>
      <c r="Z259" s="23"/>
    </row>
    <row r="260" ht="23.25" customHeight="1">
      <c r="A260" s="86"/>
      <c r="B260" s="86"/>
      <c r="C260" s="23"/>
      <c r="D260" s="23"/>
      <c r="E260" s="469"/>
      <c r="F260" s="469"/>
      <c r="G260" s="469"/>
      <c r="H260" s="469"/>
      <c r="I260" s="469"/>
      <c r="J260" s="469"/>
      <c r="K260" s="469"/>
      <c r="L260" s="469"/>
      <c r="M260" s="469"/>
      <c r="N260" s="469"/>
      <c r="O260" s="469"/>
      <c r="P260" s="469"/>
      <c r="Q260" s="469"/>
      <c r="R260" s="469"/>
      <c r="S260" s="469"/>
      <c r="T260" s="23"/>
      <c r="U260" s="23"/>
      <c r="V260" s="23"/>
      <c r="W260" s="23"/>
      <c r="X260" s="23"/>
      <c r="Y260" s="23"/>
      <c r="Z260" s="23"/>
    </row>
    <row r="261" ht="23.25" customHeight="1">
      <c r="A261" s="86"/>
      <c r="B261" s="86"/>
      <c r="C261" s="23"/>
      <c r="D261" s="23"/>
      <c r="E261" s="469"/>
      <c r="F261" s="469"/>
      <c r="G261" s="469"/>
      <c r="H261" s="469"/>
      <c r="I261" s="469"/>
      <c r="J261" s="469"/>
      <c r="K261" s="469"/>
      <c r="L261" s="469"/>
      <c r="M261" s="469"/>
      <c r="N261" s="469"/>
      <c r="O261" s="469"/>
      <c r="P261" s="469"/>
      <c r="Q261" s="469"/>
      <c r="R261" s="469"/>
      <c r="S261" s="469"/>
      <c r="T261" s="23"/>
      <c r="U261" s="23"/>
      <c r="V261" s="23"/>
      <c r="W261" s="23"/>
      <c r="X261" s="23"/>
      <c r="Y261" s="23"/>
      <c r="Z261" s="23"/>
    </row>
    <row r="262" ht="23.25" customHeight="1">
      <c r="A262" s="86"/>
      <c r="B262" s="86"/>
      <c r="C262" s="23"/>
      <c r="D262" s="23"/>
      <c r="E262" s="469"/>
      <c r="F262" s="469"/>
      <c r="G262" s="469"/>
      <c r="H262" s="469"/>
      <c r="I262" s="469"/>
      <c r="J262" s="469"/>
      <c r="K262" s="469"/>
      <c r="L262" s="469"/>
      <c r="M262" s="469"/>
      <c r="N262" s="469"/>
      <c r="O262" s="469"/>
      <c r="P262" s="469"/>
      <c r="Q262" s="469"/>
      <c r="R262" s="469"/>
      <c r="S262" s="469"/>
      <c r="T262" s="23"/>
      <c r="U262" s="23"/>
      <c r="V262" s="23"/>
      <c r="W262" s="23"/>
      <c r="X262" s="23"/>
      <c r="Y262" s="23"/>
      <c r="Z262" s="23"/>
    </row>
    <row r="263" ht="23.25" customHeight="1">
      <c r="A263" s="86"/>
      <c r="B263" s="86"/>
      <c r="C263" s="23"/>
      <c r="D263" s="23"/>
      <c r="E263" s="469"/>
      <c r="F263" s="469"/>
      <c r="G263" s="469"/>
      <c r="H263" s="469"/>
      <c r="I263" s="469"/>
      <c r="J263" s="469"/>
      <c r="K263" s="469"/>
      <c r="L263" s="469"/>
      <c r="M263" s="469"/>
      <c r="N263" s="469"/>
      <c r="O263" s="469"/>
      <c r="P263" s="469"/>
      <c r="Q263" s="469"/>
      <c r="R263" s="469"/>
      <c r="S263" s="469"/>
      <c r="T263" s="23"/>
      <c r="U263" s="23"/>
      <c r="V263" s="23"/>
      <c r="W263" s="23"/>
      <c r="X263" s="23"/>
      <c r="Y263" s="23"/>
      <c r="Z263" s="23"/>
    </row>
    <row r="264" ht="23.25" customHeight="1">
      <c r="A264" s="86"/>
      <c r="B264" s="86"/>
      <c r="C264" s="23"/>
      <c r="D264" s="23"/>
      <c r="E264" s="469"/>
      <c r="F264" s="469"/>
      <c r="G264" s="469"/>
      <c r="H264" s="469"/>
      <c r="I264" s="469"/>
      <c r="J264" s="469"/>
      <c r="K264" s="469"/>
      <c r="L264" s="469"/>
      <c r="M264" s="469"/>
      <c r="N264" s="469"/>
      <c r="O264" s="469"/>
      <c r="P264" s="469"/>
      <c r="Q264" s="469"/>
      <c r="R264" s="469"/>
      <c r="S264" s="469"/>
      <c r="T264" s="23"/>
      <c r="U264" s="23"/>
      <c r="V264" s="23"/>
      <c r="W264" s="23"/>
      <c r="X264" s="23"/>
      <c r="Y264" s="23"/>
      <c r="Z264" s="23"/>
    </row>
    <row r="265" ht="23.25" customHeight="1">
      <c r="A265" s="86"/>
      <c r="B265" s="86"/>
      <c r="C265" s="23"/>
      <c r="D265" s="23"/>
      <c r="E265" s="469"/>
      <c r="F265" s="469"/>
      <c r="G265" s="469"/>
      <c r="H265" s="469"/>
      <c r="I265" s="469"/>
      <c r="J265" s="469"/>
      <c r="K265" s="469"/>
      <c r="L265" s="469"/>
      <c r="M265" s="469"/>
      <c r="N265" s="469"/>
      <c r="O265" s="469"/>
      <c r="P265" s="469"/>
      <c r="Q265" s="469"/>
      <c r="R265" s="469"/>
      <c r="S265" s="469"/>
      <c r="T265" s="23"/>
      <c r="U265" s="23"/>
      <c r="V265" s="23"/>
      <c r="W265" s="23"/>
      <c r="X265" s="23"/>
      <c r="Y265" s="23"/>
      <c r="Z265" s="23"/>
    </row>
    <row r="266" ht="23.25" customHeight="1">
      <c r="A266" s="86"/>
      <c r="B266" s="86"/>
      <c r="C266" s="23"/>
      <c r="D266" s="23"/>
      <c r="E266" s="469"/>
      <c r="F266" s="469"/>
      <c r="G266" s="469"/>
      <c r="H266" s="469"/>
      <c r="I266" s="469"/>
      <c r="J266" s="469"/>
      <c r="K266" s="469"/>
      <c r="L266" s="469"/>
      <c r="M266" s="469"/>
      <c r="N266" s="469"/>
      <c r="O266" s="469"/>
      <c r="P266" s="469"/>
      <c r="Q266" s="469"/>
      <c r="R266" s="469"/>
      <c r="S266" s="469"/>
      <c r="T266" s="23"/>
      <c r="U266" s="23"/>
      <c r="V266" s="23"/>
      <c r="W266" s="23"/>
      <c r="X266" s="23"/>
      <c r="Y266" s="23"/>
      <c r="Z266" s="23"/>
    </row>
    <row r="267" ht="23.25" customHeight="1">
      <c r="A267" s="86"/>
      <c r="B267" s="86"/>
      <c r="C267" s="23"/>
      <c r="D267" s="23"/>
      <c r="E267" s="469"/>
      <c r="F267" s="469"/>
      <c r="G267" s="469"/>
      <c r="H267" s="469"/>
      <c r="I267" s="469"/>
      <c r="J267" s="469"/>
      <c r="K267" s="469"/>
      <c r="L267" s="469"/>
      <c r="M267" s="469"/>
      <c r="N267" s="469"/>
      <c r="O267" s="469"/>
      <c r="P267" s="469"/>
      <c r="Q267" s="469"/>
      <c r="R267" s="469"/>
      <c r="S267" s="469"/>
      <c r="T267" s="23"/>
      <c r="U267" s="23"/>
      <c r="V267" s="23"/>
      <c r="W267" s="23"/>
      <c r="X267" s="23"/>
      <c r="Y267" s="23"/>
      <c r="Z267" s="23"/>
    </row>
    <row r="268" ht="23.25" customHeight="1">
      <c r="A268" s="86"/>
      <c r="B268" s="86"/>
      <c r="C268" s="23"/>
      <c r="D268" s="23"/>
      <c r="E268" s="469"/>
      <c r="F268" s="469"/>
      <c r="G268" s="469"/>
      <c r="H268" s="469"/>
      <c r="I268" s="469"/>
      <c r="J268" s="469"/>
      <c r="K268" s="469"/>
      <c r="L268" s="469"/>
      <c r="M268" s="469"/>
      <c r="N268" s="469"/>
      <c r="O268" s="469"/>
      <c r="P268" s="469"/>
      <c r="Q268" s="469"/>
      <c r="R268" s="469"/>
      <c r="S268" s="469"/>
      <c r="T268" s="23"/>
      <c r="U268" s="23"/>
      <c r="V268" s="23"/>
      <c r="W268" s="23"/>
      <c r="X268" s="23"/>
      <c r="Y268" s="23"/>
      <c r="Z268" s="23"/>
    </row>
    <row r="269" ht="23.25" customHeight="1">
      <c r="A269" s="86"/>
      <c r="B269" s="86"/>
      <c r="C269" s="23"/>
      <c r="D269" s="23"/>
      <c r="E269" s="469"/>
      <c r="F269" s="469"/>
      <c r="G269" s="469"/>
      <c r="H269" s="469"/>
      <c r="I269" s="469"/>
      <c r="J269" s="469"/>
      <c r="K269" s="469"/>
      <c r="L269" s="469"/>
      <c r="M269" s="469"/>
      <c r="N269" s="469"/>
      <c r="O269" s="469"/>
      <c r="P269" s="469"/>
      <c r="Q269" s="469"/>
      <c r="R269" s="469"/>
      <c r="S269" s="469"/>
      <c r="T269" s="23"/>
      <c r="U269" s="23"/>
      <c r="V269" s="23"/>
      <c r="W269" s="23"/>
      <c r="X269" s="23"/>
      <c r="Y269" s="23"/>
      <c r="Z269" s="23"/>
    </row>
    <row r="270" ht="23.25" customHeight="1">
      <c r="A270" s="86"/>
      <c r="B270" s="86"/>
      <c r="C270" s="23"/>
      <c r="D270" s="23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23"/>
      <c r="U270" s="23"/>
      <c r="V270" s="23"/>
      <c r="W270" s="23"/>
      <c r="X270" s="23"/>
      <c r="Y270" s="23"/>
      <c r="Z270" s="23"/>
    </row>
    <row r="271" ht="23.25" customHeight="1">
      <c r="A271" s="86"/>
      <c r="B271" s="86"/>
      <c r="C271" s="23"/>
      <c r="D271" s="23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23"/>
      <c r="U271" s="23"/>
      <c r="V271" s="23"/>
      <c r="W271" s="23"/>
      <c r="X271" s="23"/>
      <c r="Y271" s="23"/>
      <c r="Z271" s="23"/>
    </row>
    <row r="272" ht="23.25" customHeight="1">
      <c r="A272" s="86"/>
      <c r="B272" s="86"/>
      <c r="C272" s="23"/>
      <c r="D272" s="23"/>
      <c r="E272" s="469"/>
      <c r="F272" s="469"/>
      <c r="G272" s="469"/>
      <c r="H272" s="469"/>
      <c r="I272" s="469"/>
      <c r="J272" s="469"/>
      <c r="K272" s="469"/>
      <c r="L272" s="469"/>
      <c r="M272" s="469"/>
      <c r="N272" s="469"/>
      <c r="O272" s="469"/>
      <c r="P272" s="469"/>
      <c r="Q272" s="469"/>
      <c r="R272" s="469"/>
      <c r="S272" s="469"/>
      <c r="T272" s="23"/>
      <c r="U272" s="23"/>
      <c r="V272" s="23"/>
      <c r="W272" s="23"/>
      <c r="X272" s="23"/>
      <c r="Y272" s="23"/>
      <c r="Z272" s="23"/>
    </row>
    <row r="273" ht="23.25" customHeight="1">
      <c r="A273" s="86"/>
      <c r="B273" s="86"/>
      <c r="C273" s="23"/>
      <c r="D273" s="23"/>
      <c r="E273" s="469"/>
      <c r="F273" s="469"/>
      <c r="G273" s="469"/>
      <c r="H273" s="469"/>
      <c r="I273" s="469"/>
      <c r="J273" s="469"/>
      <c r="K273" s="469"/>
      <c r="L273" s="469"/>
      <c r="M273" s="469"/>
      <c r="N273" s="469"/>
      <c r="O273" s="469"/>
      <c r="P273" s="469"/>
      <c r="Q273" s="469"/>
      <c r="R273" s="469"/>
      <c r="S273" s="469"/>
      <c r="T273" s="23"/>
      <c r="U273" s="23"/>
      <c r="V273" s="23"/>
      <c r="W273" s="23"/>
      <c r="X273" s="23"/>
      <c r="Y273" s="23"/>
      <c r="Z273" s="23"/>
    </row>
    <row r="274" ht="23.25" customHeight="1">
      <c r="A274" s="86"/>
      <c r="B274" s="86"/>
      <c r="C274" s="23"/>
      <c r="D274" s="23"/>
      <c r="E274" s="469"/>
      <c r="F274" s="469"/>
      <c r="G274" s="469"/>
      <c r="H274" s="469"/>
      <c r="I274" s="469"/>
      <c r="J274" s="469"/>
      <c r="K274" s="469"/>
      <c r="L274" s="469"/>
      <c r="M274" s="469"/>
      <c r="N274" s="469"/>
      <c r="O274" s="469"/>
      <c r="P274" s="469"/>
      <c r="Q274" s="469"/>
      <c r="R274" s="469"/>
      <c r="S274" s="469"/>
      <c r="T274" s="23"/>
      <c r="U274" s="23"/>
      <c r="V274" s="23"/>
      <c r="W274" s="23"/>
      <c r="X274" s="23"/>
      <c r="Y274" s="23"/>
      <c r="Z274" s="23"/>
    </row>
    <row r="275" ht="23.25" customHeight="1">
      <c r="A275" s="86"/>
      <c r="B275" s="86"/>
      <c r="C275" s="23"/>
      <c r="D275" s="23"/>
      <c r="E275" s="469"/>
      <c r="F275" s="469"/>
      <c r="G275" s="469"/>
      <c r="H275" s="469"/>
      <c r="I275" s="469"/>
      <c r="J275" s="469"/>
      <c r="K275" s="469"/>
      <c r="L275" s="469"/>
      <c r="M275" s="469"/>
      <c r="N275" s="469"/>
      <c r="O275" s="469"/>
      <c r="P275" s="469"/>
      <c r="Q275" s="469"/>
      <c r="R275" s="469"/>
      <c r="S275" s="469"/>
      <c r="T275" s="23"/>
      <c r="U275" s="23"/>
      <c r="V275" s="23"/>
      <c r="W275" s="23"/>
      <c r="X275" s="23"/>
      <c r="Y275" s="23"/>
      <c r="Z275" s="23"/>
    </row>
    <row r="276" ht="23.25" customHeight="1">
      <c r="A276" s="86"/>
      <c r="B276" s="86"/>
      <c r="C276" s="23"/>
      <c r="D276" s="23"/>
      <c r="E276" s="469"/>
      <c r="F276" s="469"/>
      <c r="G276" s="469"/>
      <c r="H276" s="469"/>
      <c r="I276" s="469"/>
      <c r="J276" s="469"/>
      <c r="K276" s="469"/>
      <c r="L276" s="469"/>
      <c r="M276" s="469"/>
      <c r="N276" s="469"/>
      <c r="O276" s="469"/>
      <c r="P276" s="469"/>
      <c r="Q276" s="469"/>
      <c r="R276" s="469"/>
      <c r="S276" s="469"/>
      <c r="T276" s="23"/>
      <c r="U276" s="23"/>
      <c r="V276" s="23"/>
      <c r="W276" s="23"/>
      <c r="X276" s="23"/>
      <c r="Y276" s="23"/>
      <c r="Z276" s="23"/>
    </row>
    <row r="277" ht="23.25" customHeight="1">
      <c r="A277" s="86"/>
      <c r="B277" s="86"/>
      <c r="C277" s="23"/>
      <c r="D277" s="23"/>
      <c r="E277" s="469"/>
      <c r="F277" s="469"/>
      <c r="G277" s="469"/>
      <c r="H277" s="469"/>
      <c r="I277" s="469"/>
      <c r="J277" s="469"/>
      <c r="K277" s="469"/>
      <c r="L277" s="469"/>
      <c r="M277" s="469"/>
      <c r="N277" s="469"/>
      <c r="O277" s="469"/>
      <c r="P277" s="469"/>
      <c r="Q277" s="469"/>
      <c r="R277" s="469"/>
      <c r="S277" s="469"/>
      <c r="T277" s="23"/>
      <c r="U277" s="23"/>
      <c r="V277" s="23"/>
      <c r="W277" s="23"/>
      <c r="X277" s="23"/>
      <c r="Y277" s="23"/>
      <c r="Z277" s="23"/>
    </row>
    <row r="278" ht="23.25" customHeight="1">
      <c r="A278" s="86"/>
      <c r="B278" s="86"/>
      <c r="C278" s="23"/>
      <c r="D278" s="23"/>
      <c r="E278" s="469"/>
      <c r="F278" s="469"/>
      <c r="G278" s="469"/>
      <c r="H278" s="469"/>
      <c r="I278" s="469"/>
      <c r="J278" s="469"/>
      <c r="K278" s="469"/>
      <c r="L278" s="469"/>
      <c r="M278" s="469"/>
      <c r="N278" s="469"/>
      <c r="O278" s="469"/>
      <c r="P278" s="469"/>
      <c r="Q278" s="469"/>
      <c r="R278" s="469"/>
      <c r="S278" s="469"/>
      <c r="T278" s="23"/>
      <c r="U278" s="23"/>
      <c r="V278" s="23"/>
      <c r="W278" s="23"/>
      <c r="X278" s="23"/>
      <c r="Y278" s="23"/>
      <c r="Z278" s="23"/>
    </row>
    <row r="279" ht="23.25" customHeight="1">
      <c r="A279" s="86"/>
      <c r="B279" s="86"/>
      <c r="C279" s="23"/>
      <c r="D279" s="23"/>
      <c r="E279" s="469"/>
      <c r="F279" s="469"/>
      <c r="G279" s="469"/>
      <c r="H279" s="469"/>
      <c r="I279" s="469"/>
      <c r="J279" s="469"/>
      <c r="K279" s="469"/>
      <c r="L279" s="469"/>
      <c r="M279" s="469"/>
      <c r="N279" s="469"/>
      <c r="O279" s="469"/>
      <c r="P279" s="469"/>
      <c r="Q279" s="469"/>
      <c r="R279" s="469"/>
      <c r="S279" s="469"/>
      <c r="T279" s="23"/>
      <c r="U279" s="23"/>
      <c r="V279" s="23"/>
      <c r="W279" s="23"/>
      <c r="X279" s="23"/>
      <c r="Y279" s="23"/>
      <c r="Z279" s="23"/>
    </row>
    <row r="280" ht="23.25" customHeight="1">
      <c r="A280" s="86"/>
      <c r="B280" s="86"/>
      <c r="C280" s="23"/>
      <c r="D280" s="23"/>
      <c r="E280" s="469"/>
      <c r="F280" s="469"/>
      <c r="G280" s="469"/>
      <c r="H280" s="469"/>
      <c r="I280" s="469"/>
      <c r="J280" s="469"/>
      <c r="K280" s="469"/>
      <c r="L280" s="469"/>
      <c r="M280" s="469"/>
      <c r="N280" s="469"/>
      <c r="O280" s="469"/>
      <c r="P280" s="469"/>
      <c r="Q280" s="469"/>
      <c r="R280" s="469"/>
      <c r="S280" s="469"/>
      <c r="T280" s="23"/>
      <c r="U280" s="23"/>
      <c r="V280" s="23"/>
      <c r="W280" s="23"/>
      <c r="X280" s="23"/>
      <c r="Y280" s="23"/>
      <c r="Z280" s="23"/>
    </row>
    <row r="281" ht="23.25" customHeight="1">
      <c r="A281" s="86"/>
      <c r="B281" s="86"/>
      <c r="C281" s="23"/>
      <c r="D281" s="23"/>
      <c r="E281" s="469"/>
      <c r="F281" s="469"/>
      <c r="G281" s="469"/>
      <c r="H281" s="469"/>
      <c r="I281" s="469"/>
      <c r="J281" s="469"/>
      <c r="K281" s="469"/>
      <c r="L281" s="469"/>
      <c r="M281" s="469"/>
      <c r="N281" s="469"/>
      <c r="O281" s="469"/>
      <c r="P281" s="469"/>
      <c r="Q281" s="469"/>
      <c r="R281" s="469"/>
      <c r="S281" s="469"/>
      <c r="T281" s="23"/>
      <c r="U281" s="23"/>
      <c r="V281" s="23"/>
      <c r="W281" s="23"/>
      <c r="X281" s="23"/>
      <c r="Y281" s="23"/>
      <c r="Z281" s="23"/>
    </row>
    <row r="282" ht="23.25" customHeight="1">
      <c r="A282" s="86"/>
      <c r="B282" s="86"/>
      <c r="C282" s="23"/>
      <c r="D282" s="23"/>
      <c r="E282" s="469"/>
      <c r="F282" s="469"/>
      <c r="G282" s="469"/>
      <c r="H282" s="469"/>
      <c r="I282" s="469"/>
      <c r="J282" s="469"/>
      <c r="K282" s="469"/>
      <c r="L282" s="469"/>
      <c r="M282" s="469"/>
      <c r="N282" s="469"/>
      <c r="O282" s="469"/>
      <c r="P282" s="469"/>
      <c r="Q282" s="469"/>
      <c r="R282" s="469"/>
      <c r="S282" s="469"/>
      <c r="T282" s="23"/>
      <c r="U282" s="23"/>
      <c r="V282" s="23"/>
      <c r="W282" s="23"/>
      <c r="X282" s="23"/>
      <c r="Y282" s="23"/>
      <c r="Z282" s="23"/>
    </row>
    <row r="283" ht="23.25" customHeight="1">
      <c r="A283" s="86"/>
      <c r="B283" s="86"/>
      <c r="C283" s="23"/>
      <c r="D283" s="23"/>
      <c r="E283" s="469"/>
      <c r="F283" s="469"/>
      <c r="G283" s="469"/>
      <c r="H283" s="469"/>
      <c r="I283" s="469"/>
      <c r="J283" s="469"/>
      <c r="K283" s="469"/>
      <c r="L283" s="469"/>
      <c r="M283" s="469"/>
      <c r="N283" s="469"/>
      <c r="O283" s="469"/>
      <c r="P283" s="469"/>
      <c r="Q283" s="469"/>
      <c r="R283" s="469"/>
      <c r="S283" s="469"/>
      <c r="T283" s="23"/>
      <c r="U283" s="23"/>
      <c r="V283" s="23"/>
      <c r="W283" s="23"/>
      <c r="X283" s="23"/>
      <c r="Y283" s="23"/>
      <c r="Z283" s="23"/>
    </row>
    <row r="284" ht="23.25" customHeight="1">
      <c r="A284" s="86"/>
      <c r="B284" s="86"/>
      <c r="C284" s="23"/>
      <c r="D284" s="23"/>
      <c r="E284" s="469"/>
      <c r="F284" s="469"/>
      <c r="G284" s="469"/>
      <c r="H284" s="469"/>
      <c r="I284" s="469"/>
      <c r="J284" s="469"/>
      <c r="K284" s="469"/>
      <c r="L284" s="469"/>
      <c r="M284" s="469"/>
      <c r="N284" s="469"/>
      <c r="O284" s="469"/>
      <c r="P284" s="469"/>
      <c r="Q284" s="469"/>
      <c r="R284" s="469"/>
      <c r="S284" s="469"/>
      <c r="T284" s="23"/>
      <c r="U284" s="23"/>
      <c r="V284" s="23"/>
      <c r="W284" s="23"/>
      <c r="X284" s="23"/>
      <c r="Y284" s="23"/>
      <c r="Z284" s="23"/>
    </row>
    <row r="285" ht="23.25" customHeight="1">
      <c r="A285" s="86"/>
      <c r="B285" s="86"/>
      <c r="C285" s="23"/>
      <c r="D285" s="23"/>
      <c r="E285" s="469"/>
      <c r="F285" s="469"/>
      <c r="G285" s="469"/>
      <c r="H285" s="469"/>
      <c r="I285" s="469"/>
      <c r="J285" s="469"/>
      <c r="K285" s="469"/>
      <c r="L285" s="469"/>
      <c r="M285" s="469"/>
      <c r="N285" s="469"/>
      <c r="O285" s="469"/>
      <c r="P285" s="469"/>
      <c r="Q285" s="469"/>
      <c r="R285" s="469"/>
      <c r="S285" s="469"/>
      <c r="T285" s="23"/>
      <c r="U285" s="23"/>
      <c r="V285" s="23"/>
      <c r="W285" s="23"/>
      <c r="X285" s="23"/>
      <c r="Y285" s="23"/>
      <c r="Z285" s="23"/>
    </row>
    <row r="286" ht="23.25" customHeight="1">
      <c r="A286" s="86"/>
      <c r="B286" s="86"/>
      <c r="C286" s="23"/>
      <c r="D286" s="23"/>
      <c r="E286" s="469"/>
      <c r="F286" s="469"/>
      <c r="G286" s="469"/>
      <c r="H286" s="469"/>
      <c r="I286" s="469"/>
      <c r="J286" s="469"/>
      <c r="K286" s="469"/>
      <c r="L286" s="469"/>
      <c r="M286" s="469"/>
      <c r="N286" s="469"/>
      <c r="O286" s="469"/>
      <c r="P286" s="469"/>
      <c r="Q286" s="469"/>
      <c r="R286" s="469"/>
      <c r="S286" s="469"/>
      <c r="T286" s="23"/>
      <c r="U286" s="23"/>
      <c r="V286" s="23"/>
      <c r="W286" s="23"/>
      <c r="X286" s="23"/>
      <c r="Y286" s="23"/>
      <c r="Z286" s="23"/>
    </row>
    <row r="287" ht="23.25" customHeight="1">
      <c r="A287" s="86"/>
      <c r="B287" s="86"/>
      <c r="C287" s="23"/>
      <c r="D287" s="23"/>
      <c r="E287" s="469"/>
      <c r="F287" s="469"/>
      <c r="G287" s="469"/>
      <c r="H287" s="469"/>
      <c r="I287" s="469"/>
      <c r="J287" s="469"/>
      <c r="K287" s="469"/>
      <c r="L287" s="469"/>
      <c r="M287" s="469"/>
      <c r="N287" s="469"/>
      <c r="O287" s="469"/>
      <c r="P287" s="469"/>
      <c r="Q287" s="469"/>
      <c r="R287" s="469"/>
      <c r="S287" s="469"/>
      <c r="T287" s="23"/>
      <c r="U287" s="23"/>
      <c r="V287" s="23"/>
      <c r="W287" s="23"/>
      <c r="X287" s="23"/>
      <c r="Y287" s="23"/>
      <c r="Z287" s="23"/>
    </row>
    <row r="288" ht="23.25" customHeight="1">
      <c r="A288" s="86"/>
      <c r="B288" s="86"/>
      <c r="C288" s="23"/>
      <c r="D288" s="23"/>
      <c r="E288" s="469"/>
      <c r="F288" s="469"/>
      <c r="G288" s="469"/>
      <c r="H288" s="469"/>
      <c r="I288" s="469"/>
      <c r="J288" s="469"/>
      <c r="K288" s="469"/>
      <c r="L288" s="469"/>
      <c r="M288" s="469"/>
      <c r="N288" s="469"/>
      <c r="O288" s="469"/>
      <c r="P288" s="469"/>
      <c r="Q288" s="469"/>
      <c r="R288" s="469"/>
      <c r="S288" s="469"/>
      <c r="T288" s="23"/>
      <c r="U288" s="23"/>
      <c r="V288" s="23"/>
      <c r="W288" s="23"/>
      <c r="X288" s="23"/>
      <c r="Y288" s="23"/>
      <c r="Z288" s="23"/>
    </row>
    <row r="289" ht="23.25" customHeight="1">
      <c r="A289" s="86"/>
      <c r="B289" s="86"/>
      <c r="C289" s="23"/>
      <c r="D289" s="23"/>
      <c r="E289" s="469"/>
      <c r="F289" s="469"/>
      <c r="G289" s="469"/>
      <c r="H289" s="469"/>
      <c r="I289" s="469"/>
      <c r="J289" s="469"/>
      <c r="K289" s="469"/>
      <c r="L289" s="469"/>
      <c r="M289" s="469"/>
      <c r="N289" s="469"/>
      <c r="O289" s="469"/>
      <c r="P289" s="469"/>
      <c r="Q289" s="469"/>
      <c r="R289" s="469"/>
      <c r="S289" s="469"/>
      <c r="T289" s="23"/>
      <c r="U289" s="23"/>
      <c r="V289" s="23"/>
      <c r="W289" s="23"/>
      <c r="X289" s="23"/>
      <c r="Y289" s="23"/>
      <c r="Z289" s="23"/>
    </row>
    <row r="290" ht="23.25" customHeight="1">
      <c r="A290" s="86"/>
      <c r="B290" s="86"/>
      <c r="C290" s="23"/>
      <c r="D290" s="23"/>
      <c r="E290" s="469"/>
      <c r="F290" s="469"/>
      <c r="G290" s="469"/>
      <c r="H290" s="469"/>
      <c r="I290" s="469"/>
      <c r="J290" s="469"/>
      <c r="K290" s="469"/>
      <c r="L290" s="469"/>
      <c r="M290" s="469"/>
      <c r="N290" s="469"/>
      <c r="O290" s="469"/>
      <c r="P290" s="469"/>
      <c r="Q290" s="469"/>
      <c r="R290" s="469"/>
      <c r="S290" s="469"/>
      <c r="T290" s="23"/>
      <c r="U290" s="23"/>
      <c r="V290" s="23"/>
      <c r="W290" s="23"/>
      <c r="X290" s="23"/>
      <c r="Y290" s="23"/>
      <c r="Z290" s="23"/>
    </row>
    <row r="291" ht="23.25" customHeight="1">
      <c r="A291" s="86"/>
      <c r="B291" s="86"/>
      <c r="C291" s="23"/>
      <c r="D291" s="23"/>
      <c r="E291" s="469"/>
      <c r="F291" s="469"/>
      <c r="G291" s="469"/>
      <c r="H291" s="469"/>
      <c r="I291" s="469"/>
      <c r="J291" s="469"/>
      <c r="K291" s="469"/>
      <c r="L291" s="469"/>
      <c r="M291" s="469"/>
      <c r="N291" s="469"/>
      <c r="O291" s="469"/>
      <c r="P291" s="469"/>
      <c r="Q291" s="469"/>
      <c r="R291" s="469"/>
      <c r="S291" s="469"/>
      <c r="T291" s="23"/>
      <c r="U291" s="23"/>
      <c r="V291" s="23"/>
      <c r="W291" s="23"/>
      <c r="X291" s="23"/>
      <c r="Y291" s="23"/>
      <c r="Z291" s="23"/>
    </row>
    <row r="292" ht="23.25" customHeight="1">
      <c r="A292" s="86"/>
      <c r="B292" s="86"/>
      <c r="C292" s="23"/>
      <c r="D292" s="23"/>
      <c r="E292" s="469"/>
      <c r="F292" s="469"/>
      <c r="G292" s="469"/>
      <c r="H292" s="469"/>
      <c r="I292" s="469"/>
      <c r="J292" s="469"/>
      <c r="K292" s="469"/>
      <c r="L292" s="469"/>
      <c r="M292" s="469"/>
      <c r="N292" s="469"/>
      <c r="O292" s="469"/>
      <c r="P292" s="469"/>
      <c r="Q292" s="469"/>
      <c r="R292" s="469"/>
      <c r="S292" s="469"/>
      <c r="T292" s="23"/>
      <c r="U292" s="23"/>
      <c r="V292" s="23"/>
      <c r="W292" s="23"/>
      <c r="X292" s="23"/>
      <c r="Y292" s="23"/>
      <c r="Z292" s="23"/>
    </row>
    <row r="293" ht="23.25" customHeight="1">
      <c r="A293" s="86"/>
      <c r="B293" s="86"/>
      <c r="C293" s="23"/>
      <c r="D293" s="23"/>
      <c r="E293" s="469"/>
      <c r="F293" s="469"/>
      <c r="G293" s="469"/>
      <c r="H293" s="469"/>
      <c r="I293" s="469"/>
      <c r="J293" s="469"/>
      <c r="K293" s="469"/>
      <c r="L293" s="469"/>
      <c r="M293" s="469"/>
      <c r="N293" s="469"/>
      <c r="O293" s="469"/>
      <c r="P293" s="469"/>
      <c r="Q293" s="469"/>
      <c r="R293" s="469"/>
      <c r="S293" s="469"/>
      <c r="T293" s="23"/>
      <c r="U293" s="23"/>
      <c r="V293" s="23"/>
      <c r="W293" s="23"/>
      <c r="X293" s="23"/>
      <c r="Y293" s="23"/>
      <c r="Z293" s="23"/>
    </row>
    <row r="294" ht="23.25" customHeight="1">
      <c r="A294" s="86"/>
      <c r="B294" s="86"/>
      <c r="C294" s="23"/>
      <c r="D294" s="23"/>
      <c r="E294" s="469"/>
      <c r="F294" s="469"/>
      <c r="G294" s="469"/>
      <c r="H294" s="469"/>
      <c r="I294" s="469"/>
      <c r="J294" s="469"/>
      <c r="K294" s="469"/>
      <c r="L294" s="469"/>
      <c r="M294" s="469"/>
      <c r="N294" s="469"/>
      <c r="O294" s="469"/>
      <c r="P294" s="469"/>
      <c r="Q294" s="469"/>
      <c r="R294" s="469"/>
      <c r="S294" s="469"/>
      <c r="T294" s="23"/>
      <c r="U294" s="23"/>
      <c r="V294" s="23"/>
      <c r="W294" s="23"/>
      <c r="X294" s="23"/>
      <c r="Y294" s="23"/>
      <c r="Z294" s="23"/>
    </row>
    <row r="295" ht="23.25" customHeight="1">
      <c r="A295" s="86"/>
      <c r="B295" s="86"/>
      <c r="C295" s="23"/>
      <c r="D295" s="23"/>
      <c r="E295" s="469"/>
      <c r="F295" s="469"/>
      <c r="G295" s="469"/>
      <c r="H295" s="469"/>
      <c r="I295" s="469"/>
      <c r="J295" s="469"/>
      <c r="K295" s="469"/>
      <c r="L295" s="469"/>
      <c r="M295" s="469"/>
      <c r="N295" s="469"/>
      <c r="O295" s="469"/>
      <c r="P295" s="469"/>
      <c r="Q295" s="469"/>
      <c r="R295" s="469"/>
      <c r="S295" s="469"/>
      <c r="T295" s="23"/>
      <c r="U295" s="23"/>
      <c r="V295" s="23"/>
      <c r="W295" s="23"/>
      <c r="X295" s="23"/>
      <c r="Y295" s="23"/>
      <c r="Z295" s="23"/>
    </row>
    <row r="296" ht="23.25" customHeight="1">
      <c r="A296" s="86"/>
      <c r="B296" s="86"/>
      <c r="C296" s="23"/>
      <c r="D296" s="23"/>
      <c r="E296" s="469"/>
      <c r="F296" s="469"/>
      <c r="G296" s="469"/>
      <c r="H296" s="469"/>
      <c r="I296" s="469"/>
      <c r="J296" s="469"/>
      <c r="K296" s="469"/>
      <c r="L296" s="469"/>
      <c r="M296" s="469"/>
      <c r="N296" s="469"/>
      <c r="O296" s="469"/>
      <c r="P296" s="469"/>
      <c r="Q296" s="469"/>
      <c r="R296" s="469"/>
      <c r="S296" s="469"/>
      <c r="T296" s="23"/>
      <c r="U296" s="23"/>
      <c r="V296" s="23"/>
      <c r="W296" s="23"/>
      <c r="X296" s="23"/>
      <c r="Y296" s="23"/>
      <c r="Z296" s="23"/>
    </row>
    <row r="297" ht="23.25" customHeight="1">
      <c r="A297" s="86"/>
      <c r="B297" s="86"/>
      <c r="C297" s="23"/>
      <c r="D297" s="23"/>
      <c r="E297" s="469"/>
      <c r="F297" s="469"/>
      <c r="G297" s="469"/>
      <c r="H297" s="469"/>
      <c r="I297" s="469"/>
      <c r="J297" s="469"/>
      <c r="K297" s="469"/>
      <c r="L297" s="469"/>
      <c r="M297" s="469"/>
      <c r="N297" s="469"/>
      <c r="O297" s="469"/>
      <c r="P297" s="469"/>
      <c r="Q297" s="469"/>
      <c r="R297" s="469"/>
      <c r="S297" s="469"/>
      <c r="T297" s="23"/>
      <c r="U297" s="23"/>
      <c r="V297" s="23"/>
      <c r="W297" s="23"/>
      <c r="X297" s="23"/>
      <c r="Y297" s="23"/>
      <c r="Z297" s="23"/>
    </row>
    <row r="298" ht="23.25" customHeight="1">
      <c r="A298" s="86"/>
      <c r="B298" s="86"/>
      <c r="C298" s="23"/>
      <c r="D298" s="23"/>
      <c r="E298" s="469"/>
      <c r="F298" s="469"/>
      <c r="G298" s="469"/>
      <c r="H298" s="469"/>
      <c r="I298" s="469"/>
      <c r="J298" s="469"/>
      <c r="K298" s="469"/>
      <c r="L298" s="469"/>
      <c r="M298" s="469"/>
      <c r="N298" s="469"/>
      <c r="O298" s="469"/>
      <c r="P298" s="469"/>
      <c r="Q298" s="469"/>
      <c r="R298" s="469"/>
      <c r="S298" s="469"/>
      <c r="T298" s="23"/>
      <c r="U298" s="23"/>
      <c r="V298" s="23"/>
      <c r="W298" s="23"/>
      <c r="X298" s="23"/>
      <c r="Y298" s="23"/>
      <c r="Z298" s="23"/>
    </row>
    <row r="299" ht="23.25" customHeight="1">
      <c r="A299" s="86"/>
      <c r="B299" s="86"/>
      <c r="C299" s="23"/>
      <c r="D299" s="23"/>
      <c r="E299" s="469"/>
      <c r="F299" s="469"/>
      <c r="G299" s="469"/>
      <c r="H299" s="469"/>
      <c r="I299" s="469"/>
      <c r="J299" s="469"/>
      <c r="K299" s="469"/>
      <c r="L299" s="469"/>
      <c r="M299" s="469"/>
      <c r="N299" s="469"/>
      <c r="O299" s="469"/>
      <c r="P299" s="469"/>
      <c r="Q299" s="469"/>
      <c r="R299" s="469"/>
      <c r="S299" s="469"/>
      <c r="T299" s="23"/>
      <c r="U299" s="23"/>
      <c r="V299" s="23"/>
      <c r="W299" s="23"/>
      <c r="X299" s="23"/>
      <c r="Y299" s="23"/>
      <c r="Z299" s="23"/>
    </row>
    <row r="300" ht="23.25" customHeight="1">
      <c r="A300" s="86"/>
      <c r="B300" s="86"/>
      <c r="C300" s="23"/>
      <c r="D300" s="23"/>
      <c r="E300" s="469"/>
      <c r="F300" s="469"/>
      <c r="G300" s="469"/>
      <c r="H300" s="469"/>
      <c r="I300" s="469"/>
      <c r="J300" s="469"/>
      <c r="K300" s="469"/>
      <c r="L300" s="469"/>
      <c r="M300" s="469"/>
      <c r="N300" s="469"/>
      <c r="O300" s="469"/>
      <c r="P300" s="469"/>
      <c r="Q300" s="469"/>
      <c r="R300" s="469"/>
      <c r="S300" s="469"/>
      <c r="T300" s="23"/>
      <c r="U300" s="23"/>
      <c r="V300" s="23"/>
      <c r="W300" s="23"/>
      <c r="X300" s="23"/>
      <c r="Y300" s="23"/>
      <c r="Z300" s="23"/>
    </row>
    <row r="301" ht="23.25" customHeight="1">
      <c r="A301" s="86"/>
      <c r="B301" s="86"/>
      <c r="C301" s="23"/>
      <c r="D301" s="23"/>
      <c r="E301" s="469"/>
      <c r="F301" s="469"/>
      <c r="G301" s="469"/>
      <c r="H301" s="469"/>
      <c r="I301" s="469"/>
      <c r="J301" s="469"/>
      <c r="K301" s="469"/>
      <c r="L301" s="469"/>
      <c r="M301" s="469"/>
      <c r="N301" s="469"/>
      <c r="O301" s="469"/>
      <c r="P301" s="469"/>
      <c r="Q301" s="469"/>
      <c r="R301" s="469"/>
      <c r="S301" s="469"/>
      <c r="T301" s="23"/>
      <c r="U301" s="23"/>
      <c r="V301" s="23"/>
      <c r="W301" s="23"/>
      <c r="X301" s="23"/>
      <c r="Y301" s="23"/>
      <c r="Z301" s="23"/>
    </row>
    <row r="302" ht="23.25" customHeight="1">
      <c r="A302" s="86"/>
      <c r="B302" s="86"/>
      <c r="C302" s="23"/>
      <c r="D302" s="23"/>
      <c r="E302" s="469"/>
      <c r="F302" s="469"/>
      <c r="G302" s="469"/>
      <c r="H302" s="469"/>
      <c r="I302" s="469"/>
      <c r="J302" s="469"/>
      <c r="K302" s="469"/>
      <c r="L302" s="469"/>
      <c r="M302" s="469"/>
      <c r="N302" s="469"/>
      <c r="O302" s="469"/>
      <c r="P302" s="469"/>
      <c r="Q302" s="469"/>
      <c r="R302" s="469"/>
      <c r="S302" s="469"/>
      <c r="T302" s="23"/>
      <c r="U302" s="23"/>
      <c r="V302" s="23"/>
      <c r="W302" s="23"/>
      <c r="X302" s="23"/>
      <c r="Y302" s="23"/>
      <c r="Z302" s="23"/>
    </row>
    <row r="303" ht="23.25" customHeight="1">
      <c r="A303" s="86"/>
      <c r="B303" s="86"/>
      <c r="C303" s="23"/>
      <c r="D303" s="23"/>
      <c r="E303" s="469"/>
      <c r="F303" s="469"/>
      <c r="G303" s="469"/>
      <c r="H303" s="469"/>
      <c r="I303" s="469"/>
      <c r="J303" s="469"/>
      <c r="K303" s="469"/>
      <c r="L303" s="469"/>
      <c r="M303" s="469"/>
      <c r="N303" s="469"/>
      <c r="O303" s="469"/>
      <c r="P303" s="469"/>
      <c r="Q303" s="469"/>
      <c r="R303" s="469"/>
      <c r="S303" s="469"/>
      <c r="T303" s="23"/>
      <c r="U303" s="23"/>
      <c r="V303" s="23"/>
      <c r="W303" s="23"/>
      <c r="X303" s="23"/>
      <c r="Y303" s="23"/>
      <c r="Z303" s="23"/>
    </row>
    <row r="304" ht="23.25" customHeight="1">
      <c r="A304" s="86"/>
      <c r="B304" s="86"/>
      <c r="C304" s="23"/>
      <c r="D304" s="23"/>
      <c r="E304" s="469"/>
      <c r="F304" s="469"/>
      <c r="G304" s="469"/>
      <c r="H304" s="469"/>
      <c r="I304" s="469"/>
      <c r="J304" s="469"/>
      <c r="K304" s="469"/>
      <c r="L304" s="469"/>
      <c r="M304" s="469"/>
      <c r="N304" s="469"/>
      <c r="O304" s="469"/>
      <c r="P304" s="469"/>
      <c r="Q304" s="469"/>
      <c r="R304" s="469"/>
      <c r="S304" s="469"/>
      <c r="T304" s="23"/>
      <c r="U304" s="23"/>
      <c r="V304" s="23"/>
      <c r="W304" s="23"/>
      <c r="X304" s="23"/>
      <c r="Y304" s="23"/>
      <c r="Z304" s="23"/>
    </row>
    <row r="305" ht="23.25" customHeight="1">
      <c r="A305" s="86"/>
      <c r="B305" s="86"/>
      <c r="C305" s="23"/>
      <c r="D305" s="23"/>
      <c r="E305" s="469"/>
      <c r="F305" s="469"/>
      <c r="G305" s="469"/>
      <c r="H305" s="469"/>
      <c r="I305" s="469"/>
      <c r="J305" s="469"/>
      <c r="K305" s="469"/>
      <c r="L305" s="469"/>
      <c r="M305" s="469"/>
      <c r="N305" s="469"/>
      <c r="O305" s="469"/>
      <c r="P305" s="469"/>
      <c r="Q305" s="469"/>
      <c r="R305" s="469"/>
      <c r="S305" s="469"/>
      <c r="T305" s="23"/>
      <c r="U305" s="23"/>
      <c r="V305" s="23"/>
      <c r="W305" s="23"/>
      <c r="X305" s="23"/>
      <c r="Y305" s="23"/>
      <c r="Z305" s="23"/>
    </row>
    <row r="306" ht="23.25" customHeight="1">
      <c r="A306" s="86"/>
      <c r="B306" s="86"/>
      <c r="C306" s="23"/>
      <c r="D306" s="23"/>
      <c r="E306" s="469"/>
      <c r="F306" s="469"/>
      <c r="G306" s="469"/>
      <c r="H306" s="469"/>
      <c r="I306" s="469"/>
      <c r="J306" s="469"/>
      <c r="K306" s="469"/>
      <c r="L306" s="469"/>
      <c r="M306" s="469"/>
      <c r="N306" s="469"/>
      <c r="O306" s="469"/>
      <c r="P306" s="469"/>
      <c r="Q306" s="469"/>
      <c r="R306" s="469"/>
      <c r="S306" s="469"/>
      <c r="T306" s="23"/>
      <c r="U306" s="23"/>
      <c r="V306" s="23"/>
      <c r="W306" s="23"/>
      <c r="X306" s="23"/>
      <c r="Y306" s="23"/>
      <c r="Z306" s="23"/>
    </row>
    <row r="307" ht="23.25" customHeight="1">
      <c r="A307" s="86"/>
      <c r="B307" s="86"/>
      <c r="C307" s="23"/>
      <c r="D307" s="23"/>
      <c r="E307" s="469"/>
      <c r="F307" s="469"/>
      <c r="G307" s="469"/>
      <c r="H307" s="469"/>
      <c r="I307" s="469"/>
      <c r="J307" s="469"/>
      <c r="K307" s="469"/>
      <c r="L307" s="469"/>
      <c r="M307" s="469"/>
      <c r="N307" s="469"/>
      <c r="O307" s="469"/>
      <c r="P307" s="469"/>
      <c r="Q307" s="469"/>
      <c r="R307" s="469"/>
      <c r="S307" s="469"/>
      <c r="T307" s="23"/>
      <c r="U307" s="23"/>
      <c r="V307" s="23"/>
      <c r="W307" s="23"/>
      <c r="X307" s="23"/>
      <c r="Y307" s="23"/>
      <c r="Z307" s="23"/>
    </row>
    <row r="308" ht="23.25" customHeight="1">
      <c r="A308" s="86"/>
      <c r="B308" s="86"/>
      <c r="C308" s="23"/>
      <c r="D308" s="23"/>
      <c r="E308" s="469"/>
      <c r="F308" s="469"/>
      <c r="G308" s="469"/>
      <c r="H308" s="469"/>
      <c r="I308" s="469"/>
      <c r="J308" s="469"/>
      <c r="K308" s="469"/>
      <c r="L308" s="469"/>
      <c r="M308" s="469"/>
      <c r="N308" s="469"/>
      <c r="O308" s="469"/>
      <c r="P308" s="469"/>
      <c r="Q308" s="469"/>
      <c r="R308" s="469"/>
      <c r="S308" s="469"/>
      <c r="T308" s="23"/>
      <c r="U308" s="23"/>
      <c r="V308" s="23"/>
      <c r="W308" s="23"/>
      <c r="X308" s="23"/>
      <c r="Y308" s="23"/>
      <c r="Z308" s="23"/>
    </row>
    <row r="309" ht="23.25" customHeight="1">
      <c r="A309" s="86"/>
      <c r="B309" s="86"/>
      <c r="C309" s="23"/>
      <c r="D309" s="23"/>
      <c r="E309" s="469"/>
      <c r="F309" s="469"/>
      <c r="G309" s="469"/>
      <c r="H309" s="469"/>
      <c r="I309" s="469"/>
      <c r="J309" s="469"/>
      <c r="K309" s="469"/>
      <c r="L309" s="469"/>
      <c r="M309" s="469"/>
      <c r="N309" s="469"/>
      <c r="O309" s="469"/>
      <c r="P309" s="469"/>
      <c r="Q309" s="469"/>
      <c r="R309" s="469"/>
      <c r="S309" s="469"/>
      <c r="T309" s="23"/>
      <c r="U309" s="23"/>
      <c r="V309" s="23"/>
      <c r="W309" s="23"/>
      <c r="X309" s="23"/>
      <c r="Y309" s="23"/>
      <c r="Z309" s="23"/>
    </row>
    <row r="310" ht="23.25" customHeight="1">
      <c r="A310" s="86"/>
      <c r="B310" s="86"/>
      <c r="C310" s="23"/>
      <c r="D310" s="23"/>
      <c r="E310" s="469"/>
      <c r="F310" s="469"/>
      <c r="G310" s="469"/>
      <c r="H310" s="469"/>
      <c r="I310" s="469"/>
      <c r="J310" s="469"/>
      <c r="K310" s="469"/>
      <c r="L310" s="469"/>
      <c r="M310" s="469"/>
      <c r="N310" s="469"/>
      <c r="O310" s="469"/>
      <c r="P310" s="469"/>
      <c r="Q310" s="469"/>
      <c r="R310" s="469"/>
      <c r="S310" s="469"/>
      <c r="T310" s="23"/>
      <c r="U310" s="23"/>
      <c r="V310" s="23"/>
      <c r="W310" s="23"/>
      <c r="X310" s="23"/>
      <c r="Y310" s="23"/>
      <c r="Z310" s="23"/>
    </row>
    <row r="311" ht="23.25" customHeight="1">
      <c r="A311" s="86"/>
      <c r="B311" s="86"/>
      <c r="C311" s="23"/>
      <c r="D311" s="23"/>
      <c r="E311" s="469"/>
      <c r="F311" s="469"/>
      <c r="G311" s="469"/>
      <c r="H311" s="469"/>
      <c r="I311" s="469"/>
      <c r="J311" s="469"/>
      <c r="K311" s="469"/>
      <c r="L311" s="469"/>
      <c r="M311" s="469"/>
      <c r="N311" s="469"/>
      <c r="O311" s="469"/>
      <c r="P311" s="469"/>
      <c r="Q311" s="469"/>
      <c r="R311" s="469"/>
      <c r="S311" s="469"/>
      <c r="T311" s="23"/>
      <c r="U311" s="23"/>
      <c r="V311" s="23"/>
      <c r="W311" s="23"/>
      <c r="X311" s="23"/>
      <c r="Y311" s="23"/>
      <c r="Z311" s="23"/>
    </row>
    <row r="312" ht="23.25" customHeight="1">
      <c r="A312" s="86"/>
      <c r="B312" s="86"/>
      <c r="C312" s="23"/>
      <c r="D312" s="23"/>
      <c r="E312" s="469"/>
      <c r="F312" s="469"/>
      <c r="G312" s="469"/>
      <c r="H312" s="469"/>
      <c r="I312" s="469"/>
      <c r="J312" s="469"/>
      <c r="K312" s="469"/>
      <c r="L312" s="469"/>
      <c r="M312" s="469"/>
      <c r="N312" s="469"/>
      <c r="O312" s="469"/>
      <c r="P312" s="469"/>
      <c r="Q312" s="469"/>
      <c r="R312" s="469"/>
      <c r="S312" s="469"/>
      <c r="T312" s="23"/>
      <c r="U312" s="23"/>
      <c r="V312" s="23"/>
      <c r="W312" s="23"/>
      <c r="X312" s="23"/>
      <c r="Y312" s="23"/>
      <c r="Z312" s="23"/>
    </row>
    <row r="313" ht="23.25" customHeight="1">
      <c r="A313" s="86"/>
      <c r="B313" s="86"/>
      <c r="C313" s="23"/>
      <c r="D313" s="23"/>
      <c r="E313" s="469"/>
      <c r="F313" s="469"/>
      <c r="G313" s="469"/>
      <c r="H313" s="469"/>
      <c r="I313" s="469"/>
      <c r="J313" s="469"/>
      <c r="K313" s="469"/>
      <c r="L313" s="469"/>
      <c r="M313" s="469"/>
      <c r="N313" s="469"/>
      <c r="O313" s="469"/>
      <c r="P313" s="469"/>
      <c r="Q313" s="469"/>
      <c r="R313" s="469"/>
      <c r="S313" s="469"/>
      <c r="T313" s="23"/>
      <c r="U313" s="23"/>
      <c r="V313" s="23"/>
      <c r="W313" s="23"/>
      <c r="X313" s="23"/>
      <c r="Y313" s="23"/>
      <c r="Z313" s="23"/>
    </row>
    <row r="314" ht="23.25" customHeight="1">
      <c r="A314" s="86"/>
      <c r="B314" s="86"/>
      <c r="C314" s="23"/>
      <c r="D314" s="23"/>
      <c r="E314" s="469"/>
      <c r="F314" s="469"/>
      <c r="G314" s="469"/>
      <c r="H314" s="469"/>
      <c r="I314" s="469"/>
      <c r="J314" s="469"/>
      <c r="K314" s="469"/>
      <c r="L314" s="469"/>
      <c r="M314" s="469"/>
      <c r="N314" s="469"/>
      <c r="O314" s="469"/>
      <c r="P314" s="469"/>
      <c r="Q314" s="469"/>
      <c r="R314" s="469"/>
      <c r="S314" s="469"/>
      <c r="T314" s="23"/>
      <c r="U314" s="23"/>
      <c r="V314" s="23"/>
      <c r="W314" s="23"/>
      <c r="X314" s="23"/>
      <c r="Y314" s="23"/>
      <c r="Z314" s="23"/>
    </row>
    <row r="315" ht="23.25" customHeight="1">
      <c r="A315" s="86"/>
      <c r="B315" s="86"/>
      <c r="C315" s="23"/>
      <c r="D315" s="23"/>
      <c r="E315" s="469"/>
      <c r="F315" s="469"/>
      <c r="G315" s="469"/>
      <c r="H315" s="469"/>
      <c r="I315" s="469"/>
      <c r="J315" s="469"/>
      <c r="K315" s="469"/>
      <c r="L315" s="469"/>
      <c r="M315" s="469"/>
      <c r="N315" s="469"/>
      <c r="O315" s="469"/>
      <c r="P315" s="469"/>
      <c r="Q315" s="469"/>
      <c r="R315" s="469"/>
      <c r="S315" s="469"/>
      <c r="T315" s="23"/>
      <c r="U315" s="23"/>
      <c r="V315" s="23"/>
      <c r="W315" s="23"/>
      <c r="X315" s="23"/>
      <c r="Y315" s="23"/>
      <c r="Z315" s="23"/>
    </row>
    <row r="316" ht="23.25" customHeight="1">
      <c r="A316" s="86"/>
      <c r="B316" s="86"/>
      <c r="C316" s="23"/>
      <c r="D316" s="23"/>
      <c r="E316" s="469"/>
      <c r="F316" s="469"/>
      <c r="G316" s="469"/>
      <c r="H316" s="469"/>
      <c r="I316" s="469"/>
      <c r="J316" s="469"/>
      <c r="K316" s="469"/>
      <c r="L316" s="469"/>
      <c r="M316" s="469"/>
      <c r="N316" s="469"/>
      <c r="O316" s="469"/>
      <c r="P316" s="469"/>
      <c r="Q316" s="469"/>
      <c r="R316" s="469"/>
      <c r="S316" s="469"/>
      <c r="T316" s="23"/>
      <c r="U316" s="23"/>
      <c r="V316" s="23"/>
      <c r="W316" s="23"/>
      <c r="X316" s="23"/>
      <c r="Y316" s="23"/>
      <c r="Z316" s="23"/>
    </row>
    <row r="317" ht="23.25" customHeight="1">
      <c r="A317" s="86"/>
      <c r="B317" s="86"/>
      <c r="C317" s="23"/>
      <c r="D317" s="23"/>
      <c r="E317" s="469"/>
      <c r="F317" s="469"/>
      <c r="G317" s="469"/>
      <c r="H317" s="469"/>
      <c r="I317" s="469"/>
      <c r="J317" s="469"/>
      <c r="K317" s="469"/>
      <c r="L317" s="469"/>
      <c r="M317" s="469"/>
      <c r="N317" s="469"/>
      <c r="O317" s="469"/>
      <c r="P317" s="469"/>
      <c r="Q317" s="469"/>
      <c r="R317" s="469"/>
      <c r="S317" s="469"/>
      <c r="T317" s="23"/>
      <c r="U317" s="23"/>
      <c r="V317" s="23"/>
      <c r="W317" s="23"/>
      <c r="X317" s="23"/>
      <c r="Y317" s="23"/>
      <c r="Z317" s="23"/>
    </row>
    <row r="318" ht="23.25" customHeight="1">
      <c r="A318" s="86"/>
      <c r="B318" s="86"/>
      <c r="C318" s="23"/>
      <c r="D318" s="23"/>
      <c r="E318" s="469"/>
      <c r="F318" s="469"/>
      <c r="G318" s="469"/>
      <c r="H318" s="469"/>
      <c r="I318" s="469"/>
      <c r="J318" s="469"/>
      <c r="K318" s="469"/>
      <c r="L318" s="469"/>
      <c r="M318" s="469"/>
      <c r="N318" s="469"/>
      <c r="O318" s="469"/>
      <c r="P318" s="469"/>
      <c r="Q318" s="469"/>
      <c r="R318" s="469"/>
      <c r="S318" s="469"/>
      <c r="T318" s="23"/>
      <c r="U318" s="23"/>
      <c r="V318" s="23"/>
      <c r="W318" s="23"/>
      <c r="X318" s="23"/>
      <c r="Y318" s="23"/>
      <c r="Z318" s="23"/>
    </row>
    <row r="319" ht="23.25" customHeight="1">
      <c r="A319" s="86"/>
      <c r="B319" s="86"/>
      <c r="C319" s="23"/>
      <c r="D319" s="23"/>
      <c r="E319" s="469"/>
      <c r="F319" s="469"/>
      <c r="G319" s="469"/>
      <c r="H319" s="469"/>
      <c r="I319" s="469"/>
      <c r="J319" s="469"/>
      <c r="K319" s="469"/>
      <c r="L319" s="469"/>
      <c r="M319" s="469"/>
      <c r="N319" s="469"/>
      <c r="O319" s="469"/>
      <c r="P319" s="469"/>
      <c r="Q319" s="469"/>
      <c r="R319" s="469"/>
      <c r="S319" s="469"/>
      <c r="T319" s="23"/>
      <c r="U319" s="23"/>
      <c r="V319" s="23"/>
      <c r="W319" s="23"/>
      <c r="X319" s="23"/>
      <c r="Y319" s="23"/>
      <c r="Z319" s="23"/>
    </row>
    <row r="320" ht="23.25" customHeight="1">
      <c r="A320" s="86"/>
      <c r="B320" s="86"/>
      <c r="C320" s="23"/>
      <c r="D320" s="23"/>
      <c r="E320" s="469"/>
      <c r="F320" s="469"/>
      <c r="G320" s="469"/>
      <c r="H320" s="469"/>
      <c r="I320" s="469"/>
      <c r="J320" s="469"/>
      <c r="K320" s="469"/>
      <c r="L320" s="469"/>
      <c r="M320" s="469"/>
      <c r="N320" s="469"/>
      <c r="O320" s="469"/>
      <c r="P320" s="469"/>
      <c r="Q320" s="469"/>
      <c r="R320" s="469"/>
      <c r="S320" s="469"/>
      <c r="T320" s="23"/>
      <c r="U320" s="23"/>
      <c r="V320" s="23"/>
      <c r="W320" s="23"/>
      <c r="X320" s="23"/>
      <c r="Y320" s="23"/>
      <c r="Z320" s="23"/>
    </row>
    <row r="321" ht="23.25" customHeight="1">
      <c r="A321" s="86"/>
      <c r="B321" s="86"/>
      <c r="C321" s="23"/>
      <c r="D321" s="23"/>
      <c r="E321" s="469"/>
      <c r="F321" s="469"/>
      <c r="G321" s="469"/>
      <c r="H321" s="469"/>
      <c r="I321" s="469"/>
      <c r="J321" s="469"/>
      <c r="K321" s="469"/>
      <c r="L321" s="469"/>
      <c r="M321" s="469"/>
      <c r="N321" s="469"/>
      <c r="O321" s="469"/>
      <c r="P321" s="469"/>
      <c r="Q321" s="469"/>
      <c r="R321" s="469"/>
      <c r="S321" s="469"/>
      <c r="T321" s="23"/>
      <c r="U321" s="23"/>
      <c r="V321" s="23"/>
      <c r="W321" s="23"/>
      <c r="X321" s="23"/>
      <c r="Y321" s="23"/>
      <c r="Z321" s="23"/>
    </row>
    <row r="322" ht="23.25" customHeight="1">
      <c r="A322" s="86"/>
      <c r="B322" s="86"/>
      <c r="C322" s="23"/>
      <c r="D322" s="23"/>
      <c r="E322" s="469"/>
      <c r="F322" s="469"/>
      <c r="G322" s="469"/>
      <c r="H322" s="469"/>
      <c r="I322" s="469"/>
      <c r="J322" s="469"/>
      <c r="K322" s="469"/>
      <c r="L322" s="469"/>
      <c r="M322" s="469"/>
      <c r="N322" s="469"/>
      <c r="O322" s="469"/>
      <c r="P322" s="469"/>
      <c r="Q322" s="469"/>
      <c r="R322" s="469"/>
      <c r="S322" s="469"/>
      <c r="T322" s="23"/>
      <c r="U322" s="23"/>
      <c r="V322" s="23"/>
      <c r="W322" s="23"/>
      <c r="X322" s="23"/>
      <c r="Y322" s="23"/>
      <c r="Z322" s="23"/>
    </row>
    <row r="323" ht="23.25" customHeight="1">
      <c r="A323" s="86"/>
      <c r="B323" s="86"/>
      <c r="C323" s="23"/>
      <c r="D323" s="23"/>
      <c r="E323" s="469"/>
      <c r="F323" s="469"/>
      <c r="G323" s="469"/>
      <c r="H323" s="469"/>
      <c r="I323" s="469"/>
      <c r="J323" s="469"/>
      <c r="K323" s="469"/>
      <c r="L323" s="469"/>
      <c r="M323" s="469"/>
      <c r="N323" s="469"/>
      <c r="O323" s="469"/>
      <c r="P323" s="469"/>
      <c r="Q323" s="469"/>
      <c r="R323" s="469"/>
      <c r="S323" s="469"/>
      <c r="T323" s="23"/>
      <c r="U323" s="23"/>
      <c r="V323" s="23"/>
      <c r="W323" s="23"/>
      <c r="X323" s="23"/>
      <c r="Y323" s="23"/>
      <c r="Z323" s="23"/>
    </row>
    <row r="324" ht="23.25" customHeight="1">
      <c r="A324" s="86"/>
      <c r="B324" s="86"/>
      <c r="C324" s="23"/>
      <c r="D324" s="23"/>
      <c r="E324" s="469"/>
      <c r="F324" s="469"/>
      <c r="G324" s="469"/>
      <c r="H324" s="469"/>
      <c r="I324" s="469"/>
      <c r="J324" s="469"/>
      <c r="K324" s="469"/>
      <c r="L324" s="469"/>
      <c r="M324" s="469"/>
      <c r="N324" s="469"/>
      <c r="O324" s="469"/>
      <c r="P324" s="469"/>
      <c r="Q324" s="469"/>
      <c r="R324" s="469"/>
      <c r="S324" s="469"/>
      <c r="T324" s="23"/>
      <c r="U324" s="23"/>
      <c r="V324" s="23"/>
      <c r="W324" s="23"/>
      <c r="X324" s="23"/>
      <c r="Y324" s="23"/>
      <c r="Z324" s="23"/>
    </row>
    <row r="325" ht="23.25" customHeight="1">
      <c r="A325" s="86"/>
      <c r="B325" s="86"/>
      <c r="C325" s="23"/>
      <c r="D325" s="23"/>
      <c r="E325" s="469"/>
      <c r="F325" s="469"/>
      <c r="G325" s="469"/>
      <c r="H325" s="469"/>
      <c r="I325" s="469"/>
      <c r="J325" s="469"/>
      <c r="K325" s="469"/>
      <c r="L325" s="469"/>
      <c r="M325" s="469"/>
      <c r="N325" s="469"/>
      <c r="O325" s="469"/>
      <c r="P325" s="469"/>
      <c r="Q325" s="469"/>
      <c r="R325" s="469"/>
      <c r="S325" s="469"/>
      <c r="T325" s="23"/>
      <c r="U325" s="23"/>
      <c r="V325" s="23"/>
      <c r="W325" s="23"/>
      <c r="X325" s="23"/>
      <c r="Y325" s="23"/>
      <c r="Z325" s="23"/>
    </row>
    <row r="326" ht="23.25" customHeight="1">
      <c r="A326" s="86"/>
      <c r="B326" s="86"/>
      <c r="C326" s="23"/>
      <c r="D326" s="23"/>
      <c r="E326" s="469"/>
      <c r="F326" s="469"/>
      <c r="G326" s="469"/>
      <c r="H326" s="469"/>
      <c r="I326" s="469"/>
      <c r="J326" s="469"/>
      <c r="K326" s="469"/>
      <c r="L326" s="469"/>
      <c r="M326" s="469"/>
      <c r="N326" s="469"/>
      <c r="O326" s="469"/>
      <c r="P326" s="469"/>
      <c r="Q326" s="469"/>
      <c r="R326" s="469"/>
      <c r="S326" s="469"/>
      <c r="T326" s="23"/>
      <c r="U326" s="23"/>
      <c r="V326" s="23"/>
      <c r="W326" s="23"/>
      <c r="X326" s="23"/>
      <c r="Y326" s="23"/>
      <c r="Z326" s="23"/>
    </row>
    <row r="327" ht="23.25" customHeight="1">
      <c r="A327" s="86"/>
      <c r="B327" s="86"/>
      <c r="C327" s="23"/>
      <c r="D327" s="23"/>
      <c r="E327" s="469"/>
      <c r="F327" s="469"/>
      <c r="G327" s="469"/>
      <c r="H327" s="469"/>
      <c r="I327" s="469"/>
      <c r="J327" s="469"/>
      <c r="K327" s="469"/>
      <c r="L327" s="469"/>
      <c r="M327" s="469"/>
      <c r="N327" s="469"/>
      <c r="O327" s="469"/>
      <c r="P327" s="469"/>
      <c r="Q327" s="469"/>
      <c r="R327" s="469"/>
      <c r="S327" s="469"/>
      <c r="T327" s="23"/>
      <c r="U327" s="23"/>
      <c r="V327" s="23"/>
      <c r="W327" s="23"/>
      <c r="X327" s="23"/>
      <c r="Y327" s="23"/>
      <c r="Z327" s="23"/>
    </row>
    <row r="328" ht="23.25" customHeight="1">
      <c r="A328" s="86"/>
      <c r="B328" s="86"/>
      <c r="C328" s="23"/>
      <c r="D328" s="23"/>
      <c r="E328" s="469"/>
      <c r="F328" s="469"/>
      <c r="G328" s="469"/>
      <c r="H328" s="469"/>
      <c r="I328" s="469"/>
      <c r="J328" s="469"/>
      <c r="K328" s="469"/>
      <c r="L328" s="469"/>
      <c r="M328" s="469"/>
      <c r="N328" s="469"/>
      <c r="O328" s="469"/>
      <c r="P328" s="469"/>
      <c r="Q328" s="469"/>
      <c r="R328" s="469"/>
      <c r="S328" s="469"/>
      <c r="T328" s="23"/>
      <c r="U328" s="23"/>
      <c r="V328" s="23"/>
      <c r="W328" s="23"/>
      <c r="X328" s="23"/>
      <c r="Y328" s="23"/>
      <c r="Z328" s="23"/>
    </row>
    <row r="329" ht="23.25" customHeight="1">
      <c r="A329" s="86"/>
      <c r="B329" s="86"/>
      <c r="C329" s="23"/>
      <c r="D329" s="23"/>
      <c r="E329" s="469"/>
      <c r="F329" s="469"/>
      <c r="G329" s="469"/>
      <c r="H329" s="469"/>
      <c r="I329" s="469"/>
      <c r="J329" s="469"/>
      <c r="K329" s="469"/>
      <c r="L329" s="469"/>
      <c r="M329" s="469"/>
      <c r="N329" s="469"/>
      <c r="O329" s="469"/>
      <c r="P329" s="469"/>
      <c r="Q329" s="469"/>
      <c r="R329" s="469"/>
      <c r="S329" s="469"/>
      <c r="T329" s="23"/>
      <c r="U329" s="23"/>
      <c r="V329" s="23"/>
      <c r="W329" s="23"/>
      <c r="X329" s="23"/>
      <c r="Y329" s="23"/>
      <c r="Z329" s="23"/>
    </row>
    <row r="330" ht="23.25" customHeight="1">
      <c r="A330" s="86"/>
      <c r="B330" s="86"/>
      <c r="C330" s="23"/>
      <c r="D330" s="23"/>
      <c r="E330" s="469"/>
      <c r="F330" s="469"/>
      <c r="G330" s="469"/>
      <c r="H330" s="469"/>
      <c r="I330" s="469"/>
      <c r="J330" s="469"/>
      <c r="K330" s="469"/>
      <c r="L330" s="469"/>
      <c r="M330" s="469"/>
      <c r="N330" s="469"/>
      <c r="O330" s="469"/>
      <c r="P330" s="469"/>
      <c r="Q330" s="469"/>
      <c r="R330" s="469"/>
      <c r="S330" s="469"/>
      <c r="T330" s="23"/>
      <c r="U330" s="23"/>
      <c r="V330" s="23"/>
      <c r="W330" s="23"/>
      <c r="X330" s="23"/>
      <c r="Y330" s="23"/>
      <c r="Z330" s="23"/>
    </row>
    <row r="331" ht="23.25" customHeight="1">
      <c r="A331" s="86"/>
      <c r="B331" s="86"/>
      <c r="C331" s="23"/>
      <c r="D331" s="23"/>
      <c r="E331" s="469"/>
      <c r="F331" s="469"/>
      <c r="G331" s="469"/>
      <c r="H331" s="469"/>
      <c r="I331" s="469"/>
      <c r="J331" s="469"/>
      <c r="K331" s="469"/>
      <c r="L331" s="469"/>
      <c r="M331" s="469"/>
      <c r="N331" s="469"/>
      <c r="O331" s="469"/>
      <c r="P331" s="469"/>
      <c r="Q331" s="469"/>
      <c r="R331" s="469"/>
      <c r="S331" s="469"/>
      <c r="T331" s="23"/>
      <c r="U331" s="23"/>
      <c r="V331" s="23"/>
      <c r="W331" s="23"/>
      <c r="X331" s="23"/>
      <c r="Y331" s="23"/>
      <c r="Z331" s="23"/>
    </row>
    <row r="332" ht="23.25" customHeight="1">
      <c r="A332" s="86"/>
      <c r="B332" s="86"/>
      <c r="C332" s="23"/>
      <c r="D332" s="23"/>
      <c r="E332" s="469"/>
      <c r="F332" s="469"/>
      <c r="G332" s="469"/>
      <c r="H332" s="469"/>
      <c r="I332" s="469"/>
      <c r="J332" s="469"/>
      <c r="K332" s="469"/>
      <c r="L332" s="469"/>
      <c r="M332" s="469"/>
      <c r="N332" s="469"/>
      <c r="O332" s="469"/>
      <c r="P332" s="469"/>
      <c r="Q332" s="469"/>
      <c r="R332" s="469"/>
      <c r="S332" s="469"/>
      <c r="T332" s="23"/>
      <c r="U332" s="23"/>
      <c r="V332" s="23"/>
      <c r="W332" s="23"/>
      <c r="X332" s="23"/>
      <c r="Y332" s="23"/>
      <c r="Z332" s="23"/>
    </row>
    <row r="333" ht="23.25" customHeight="1">
      <c r="A333" s="86"/>
      <c r="B333" s="86"/>
      <c r="C333" s="23"/>
      <c r="D333" s="23"/>
      <c r="E333" s="469"/>
      <c r="F333" s="469"/>
      <c r="G333" s="469"/>
      <c r="H333" s="469"/>
      <c r="I333" s="469"/>
      <c r="J333" s="469"/>
      <c r="K333" s="469"/>
      <c r="L333" s="469"/>
      <c r="M333" s="469"/>
      <c r="N333" s="469"/>
      <c r="O333" s="469"/>
      <c r="P333" s="469"/>
      <c r="Q333" s="469"/>
      <c r="R333" s="469"/>
      <c r="S333" s="469"/>
      <c r="T333" s="23"/>
      <c r="U333" s="23"/>
      <c r="V333" s="23"/>
      <c r="W333" s="23"/>
      <c r="X333" s="23"/>
      <c r="Y333" s="23"/>
      <c r="Z333" s="23"/>
    </row>
    <row r="334" ht="23.25" customHeight="1">
      <c r="A334" s="86"/>
      <c r="B334" s="86"/>
      <c r="C334" s="23"/>
      <c r="D334" s="23"/>
      <c r="E334" s="469"/>
      <c r="F334" s="469"/>
      <c r="G334" s="469"/>
      <c r="H334" s="469"/>
      <c r="I334" s="469"/>
      <c r="J334" s="469"/>
      <c r="K334" s="469"/>
      <c r="L334" s="469"/>
      <c r="M334" s="469"/>
      <c r="N334" s="469"/>
      <c r="O334" s="469"/>
      <c r="P334" s="469"/>
      <c r="Q334" s="469"/>
      <c r="R334" s="469"/>
      <c r="S334" s="469"/>
      <c r="T334" s="23"/>
      <c r="U334" s="23"/>
      <c r="V334" s="23"/>
      <c r="W334" s="23"/>
      <c r="X334" s="23"/>
      <c r="Y334" s="23"/>
      <c r="Z334" s="23"/>
    </row>
    <row r="335" ht="23.25" customHeight="1">
      <c r="A335" s="86"/>
      <c r="B335" s="86"/>
      <c r="C335" s="23"/>
      <c r="D335" s="23"/>
      <c r="E335" s="469"/>
      <c r="F335" s="469"/>
      <c r="G335" s="469"/>
      <c r="H335" s="469"/>
      <c r="I335" s="469"/>
      <c r="J335" s="469"/>
      <c r="K335" s="469"/>
      <c r="L335" s="469"/>
      <c r="M335" s="469"/>
      <c r="N335" s="469"/>
      <c r="O335" s="469"/>
      <c r="P335" s="469"/>
      <c r="Q335" s="469"/>
      <c r="R335" s="469"/>
      <c r="S335" s="469"/>
      <c r="T335" s="23"/>
      <c r="U335" s="23"/>
      <c r="V335" s="23"/>
      <c r="W335" s="23"/>
      <c r="X335" s="23"/>
      <c r="Y335" s="23"/>
      <c r="Z335" s="23"/>
    </row>
    <row r="336" ht="23.25" customHeight="1">
      <c r="A336" s="86"/>
      <c r="B336" s="86"/>
      <c r="C336" s="23"/>
      <c r="D336" s="23"/>
      <c r="E336" s="469"/>
      <c r="F336" s="469"/>
      <c r="G336" s="469"/>
      <c r="H336" s="469"/>
      <c r="I336" s="469"/>
      <c r="J336" s="469"/>
      <c r="K336" s="469"/>
      <c r="L336" s="469"/>
      <c r="M336" s="469"/>
      <c r="N336" s="469"/>
      <c r="O336" s="469"/>
      <c r="P336" s="469"/>
      <c r="Q336" s="469"/>
      <c r="R336" s="469"/>
      <c r="S336" s="469"/>
      <c r="T336" s="23"/>
      <c r="U336" s="23"/>
      <c r="V336" s="23"/>
      <c r="W336" s="23"/>
      <c r="X336" s="23"/>
      <c r="Y336" s="23"/>
      <c r="Z336" s="23"/>
    </row>
    <row r="337" ht="23.25" customHeight="1">
      <c r="A337" s="86"/>
      <c r="B337" s="86"/>
      <c r="C337" s="23"/>
      <c r="D337" s="23"/>
      <c r="E337" s="469"/>
      <c r="F337" s="469"/>
      <c r="G337" s="469"/>
      <c r="H337" s="469"/>
      <c r="I337" s="469"/>
      <c r="J337" s="469"/>
      <c r="K337" s="469"/>
      <c r="L337" s="469"/>
      <c r="M337" s="469"/>
      <c r="N337" s="469"/>
      <c r="O337" s="469"/>
      <c r="P337" s="469"/>
      <c r="Q337" s="469"/>
      <c r="R337" s="469"/>
      <c r="S337" s="469"/>
      <c r="T337" s="23"/>
      <c r="U337" s="23"/>
      <c r="V337" s="23"/>
      <c r="W337" s="23"/>
      <c r="X337" s="23"/>
      <c r="Y337" s="23"/>
      <c r="Z337" s="23"/>
    </row>
    <row r="338" ht="23.25" customHeight="1">
      <c r="A338" s="86"/>
      <c r="B338" s="86"/>
      <c r="C338" s="23"/>
      <c r="D338" s="23"/>
      <c r="E338" s="469"/>
      <c r="F338" s="469"/>
      <c r="G338" s="469"/>
      <c r="H338" s="469"/>
      <c r="I338" s="469"/>
      <c r="J338" s="469"/>
      <c r="K338" s="469"/>
      <c r="L338" s="469"/>
      <c r="M338" s="469"/>
      <c r="N338" s="469"/>
      <c r="O338" s="469"/>
      <c r="P338" s="469"/>
      <c r="Q338" s="469"/>
      <c r="R338" s="469"/>
      <c r="S338" s="469"/>
      <c r="T338" s="23"/>
      <c r="U338" s="23"/>
      <c r="V338" s="23"/>
      <c r="W338" s="23"/>
      <c r="X338" s="23"/>
      <c r="Y338" s="23"/>
      <c r="Z338" s="23"/>
    </row>
    <row r="339" ht="23.25" customHeight="1">
      <c r="A339" s="86"/>
      <c r="B339" s="86"/>
      <c r="C339" s="23"/>
      <c r="D339" s="23"/>
      <c r="E339" s="469"/>
      <c r="F339" s="469"/>
      <c r="G339" s="469"/>
      <c r="H339" s="469"/>
      <c r="I339" s="469"/>
      <c r="J339" s="469"/>
      <c r="K339" s="469"/>
      <c r="L339" s="469"/>
      <c r="M339" s="469"/>
      <c r="N339" s="469"/>
      <c r="O339" s="469"/>
      <c r="P339" s="469"/>
      <c r="Q339" s="469"/>
      <c r="R339" s="469"/>
      <c r="S339" s="469"/>
      <c r="T339" s="23"/>
      <c r="U339" s="23"/>
      <c r="V339" s="23"/>
      <c r="W339" s="23"/>
      <c r="X339" s="23"/>
      <c r="Y339" s="23"/>
      <c r="Z339" s="23"/>
    </row>
    <row r="340" ht="23.25" customHeight="1">
      <c r="A340" s="86"/>
      <c r="B340" s="86"/>
      <c r="C340" s="23"/>
      <c r="D340" s="23"/>
      <c r="E340" s="469"/>
      <c r="F340" s="469"/>
      <c r="G340" s="469"/>
      <c r="H340" s="469"/>
      <c r="I340" s="469"/>
      <c r="J340" s="469"/>
      <c r="K340" s="469"/>
      <c r="L340" s="469"/>
      <c r="M340" s="469"/>
      <c r="N340" s="469"/>
      <c r="O340" s="469"/>
      <c r="P340" s="469"/>
      <c r="Q340" s="469"/>
      <c r="R340" s="469"/>
      <c r="S340" s="469"/>
      <c r="T340" s="23"/>
      <c r="U340" s="23"/>
      <c r="V340" s="23"/>
      <c r="W340" s="23"/>
      <c r="X340" s="23"/>
      <c r="Y340" s="23"/>
      <c r="Z340" s="23"/>
    </row>
    <row r="341" ht="23.25" customHeight="1">
      <c r="A341" s="86"/>
      <c r="B341" s="86"/>
      <c r="C341" s="23"/>
      <c r="D341" s="23"/>
      <c r="E341" s="469"/>
      <c r="F341" s="469"/>
      <c r="G341" s="469"/>
      <c r="H341" s="469"/>
      <c r="I341" s="469"/>
      <c r="J341" s="469"/>
      <c r="K341" s="469"/>
      <c r="L341" s="469"/>
      <c r="M341" s="469"/>
      <c r="N341" s="469"/>
      <c r="O341" s="469"/>
      <c r="P341" s="469"/>
      <c r="Q341" s="469"/>
      <c r="R341" s="469"/>
      <c r="S341" s="469"/>
      <c r="T341" s="23"/>
      <c r="U341" s="23"/>
      <c r="V341" s="23"/>
      <c r="W341" s="23"/>
      <c r="X341" s="23"/>
      <c r="Y341" s="23"/>
      <c r="Z341" s="23"/>
    </row>
    <row r="342" ht="23.25" customHeight="1">
      <c r="A342" s="86"/>
      <c r="B342" s="86"/>
      <c r="C342" s="23"/>
      <c r="D342" s="23"/>
      <c r="E342" s="469"/>
      <c r="F342" s="469"/>
      <c r="G342" s="469"/>
      <c r="H342" s="469"/>
      <c r="I342" s="469"/>
      <c r="J342" s="469"/>
      <c r="K342" s="469"/>
      <c r="L342" s="469"/>
      <c r="M342" s="469"/>
      <c r="N342" s="469"/>
      <c r="O342" s="469"/>
      <c r="P342" s="469"/>
      <c r="Q342" s="469"/>
      <c r="R342" s="469"/>
      <c r="S342" s="469"/>
      <c r="T342" s="23"/>
      <c r="U342" s="23"/>
      <c r="V342" s="23"/>
      <c r="W342" s="23"/>
      <c r="X342" s="23"/>
      <c r="Y342" s="23"/>
      <c r="Z342" s="23"/>
    </row>
    <row r="343" ht="23.25" customHeight="1">
      <c r="A343" s="86"/>
      <c r="B343" s="86"/>
      <c r="C343" s="23"/>
      <c r="D343" s="23"/>
      <c r="E343" s="469"/>
      <c r="F343" s="469"/>
      <c r="G343" s="469"/>
      <c r="H343" s="469"/>
      <c r="I343" s="469"/>
      <c r="J343" s="469"/>
      <c r="K343" s="469"/>
      <c r="L343" s="469"/>
      <c r="M343" s="469"/>
      <c r="N343" s="469"/>
      <c r="O343" s="469"/>
      <c r="P343" s="469"/>
      <c r="Q343" s="469"/>
      <c r="R343" s="469"/>
      <c r="S343" s="469"/>
      <c r="T343" s="23"/>
      <c r="U343" s="23"/>
      <c r="V343" s="23"/>
      <c r="W343" s="23"/>
      <c r="X343" s="23"/>
      <c r="Y343" s="23"/>
      <c r="Z343" s="23"/>
    </row>
    <row r="344" ht="23.25" customHeight="1">
      <c r="A344" s="86"/>
      <c r="B344" s="86"/>
      <c r="C344" s="23"/>
      <c r="D344" s="23"/>
      <c r="E344" s="469"/>
      <c r="F344" s="469"/>
      <c r="G344" s="469"/>
      <c r="H344" s="469"/>
      <c r="I344" s="469"/>
      <c r="J344" s="469"/>
      <c r="K344" s="469"/>
      <c r="L344" s="469"/>
      <c r="M344" s="469"/>
      <c r="N344" s="469"/>
      <c r="O344" s="469"/>
      <c r="P344" s="469"/>
      <c r="Q344" s="469"/>
      <c r="R344" s="469"/>
      <c r="S344" s="469"/>
      <c r="T344" s="23"/>
      <c r="U344" s="23"/>
      <c r="V344" s="23"/>
      <c r="W344" s="23"/>
      <c r="X344" s="23"/>
      <c r="Y344" s="23"/>
      <c r="Z344" s="23"/>
    </row>
    <row r="345" ht="23.25" customHeight="1">
      <c r="A345" s="86"/>
      <c r="B345" s="86"/>
      <c r="C345" s="23"/>
      <c r="D345" s="23"/>
      <c r="E345" s="469"/>
      <c r="F345" s="469"/>
      <c r="G345" s="469"/>
      <c r="H345" s="469"/>
      <c r="I345" s="469"/>
      <c r="J345" s="469"/>
      <c r="K345" s="469"/>
      <c r="L345" s="469"/>
      <c r="M345" s="469"/>
      <c r="N345" s="469"/>
      <c r="O345" s="469"/>
      <c r="P345" s="469"/>
      <c r="Q345" s="469"/>
      <c r="R345" s="469"/>
      <c r="S345" s="469"/>
      <c r="T345" s="23"/>
      <c r="U345" s="23"/>
      <c r="V345" s="23"/>
      <c r="W345" s="23"/>
      <c r="X345" s="23"/>
      <c r="Y345" s="23"/>
      <c r="Z345" s="23"/>
    </row>
    <row r="346" ht="23.25" customHeight="1">
      <c r="A346" s="86"/>
      <c r="B346" s="86"/>
      <c r="C346" s="23"/>
      <c r="D346" s="23"/>
      <c r="E346" s="469"/>
      <c r="F346" s="469"/>
      <c r="G346" s="469"/>
      <c r="H346" s="469"/>
      <c r="I346" s="469"/>
      <c r="J346" s="469"/>
      <c r="K346" s="469"/>
      <c r="L346" s="469"/>
      <c r="M346" s="469"/>
      <c r="N346" s="469"/>
      <c r="O346" s="469"/>
      <c r="P346" s="469"/>
      <c r="Q346" s="469"/>
      <c r="R346" s="469"/>
      <c r="S346" s="469"/>
      <c r="T346" s="23"/>
      <c r="U346" s="23"/>
      <c r="V346" s="23"/>
      <c r="W346" s="23"/>
      <c r="X346" s="23"/>
      <c r="Y346" s="23"/>
      <c r="Z346" s="23"/>
    </row>
    <row r="347" ht="23.25" customHeight="1">
      <c r="A347" s="86"/>
      <c r="B347" s="86"/>
      <c r="C347" s="23"/>
      <c r="D347" s="23"/>
      <c r="E347" s="469"/>
      <c r="F347" s="469"/>
      <c r="G347" s="469"/>
      <c r="H347" s="469"/>
      <c r="I347" s="469"/>
      <c r="J347" s="469"/>
      <c r="K347" s="469"/>
      <c r="L347" s="469"/>
      <c r="M347" s="469"/>
      <c r="N347" s="469"/>
      <c r="O347" s="469"/>
      <c r="P347" s="469"/>
      <c r="Q347" s="469"/>
      <c r="R347" s="469"/>
      <c r="S347" s="469"/>
      <c r="T347" s="23"/>
      <c r="U347" s="23"/>
      <c r="V347" s="23"/>
      <c r="W347" s="23"/>
      <c r="X347" s="23"/>
      <c r="Y347" s="23"/>
      <c r="Z347" s="23"/>
    </row>
    <row r="348" ht="23.25" customHeight="1">
      <c r="A348" s="86"/>
      <c r="B348" s="86"/>
      <c r="C348" s="23"/>
      <c r="D348" s="23"/>
      <c r="E348" s="469"/>
      <c r="F348" s="469"/>
      <c r="G348" s="469"/>
      <c r="H348" s="469"/>
      <c r="I348" s="469"/>
      <c r="J348" s="469"/>
      <c r="K348" s="469"/>
      <c r="L348" s="469"/>
      <c r="M348" s="469"/>
      <c r="N348" s="469"/>
      <c r="O348" s="469"/>
      <c r="P348" s="469"/>
      <c r="Q348" s="469"/>
      <c r="R348" s="469"/>
      <c r="S348" s="469"/>
      <c r="T348" s="23"/>
      <c r="U348" s="23"/>
      <c r="V348" s="23"/>
      <c r="W348" s="23"/>
      <c r="X348" s="23"/>
      <c r="Y348" s="23"/>
      <c r="Z348" s="23"/>
    </row>
    <row r="349" ht="23.25" customHeight="1">
      <c r="A349" s="86"/>
      <c r="B349" s="86"/>
      <c r="C349" s="23"/>
      <c r="D349" s="23"/>
      <c r="E349" s="469"/>
      <c r="F349" s="469"/>
      <c r="G349" s="469"/>
      <c r="H349" s="469"/>
      <c r="I349" s="469"/>
      <c r="J349" s="469"/>
      <c r="K349" s="469"/>
      <c r="L349" s="469"/>
      <c r="M349" s="469"/>
      <c r="N349" s="469"/>
      <c r="O349" s="469"/>
      <c r="P349" s="469"/>
      <c r="Q349" s="469"/>
      <c r="R349" s="469"/>
      <c r="S349" s="469"/>
      <c r="T349" s="23"/>
      <c r="U349" s="23"/>
      <c r="V349" s="23"/>
      <c r="W349" s="23"/>
      <c r="X349" s="23"/>
      <c r="Y349" s="23"/>
      <c r="Z349" s="23"/>
    </row>
    <row r="350" ht="23.25" customHeight="1">
      <c r="A350" s="86"/>
      <c r="B350" s="86"/>
      <c r="C350" s="23"/>
      <c r="D350" s="23"/>
      <c r="E350" s="469"/>
      <c r="F350" s="469"/>
      <c r="G350" s="469"/>
      <c r="H350" s="469"/>
      <c r="I350" s="469"/>
      <c r="J350" s="469"/>
      <c r="K350" s="469"/>
      <c r="L350" s="469"/>
      <c r="M350" s="469"/>
      <c r="N350" s="469"/>
      <c r="O350" s="469"/>
      <c r="P350" s="469"/>
      <c r="Q350" s="469"/>
      <c r="R350" s="469"/>
      <c r="S350" s="469"/>
      <c r="T350" s="23"/>
      <c r="U350" s="23"/>
      <c r="V350" s="23"/>
      <c r="W350" s="23"/>
      <c r="X350" s="23"/>
      <c r="Y350" s="23"/>
      <c r="Z350" s="23"/>
    </row>
    <row r="351" ht="23.25" customHeight="1">
      <c r="A351" s="86"/>
      <c r="B351" s="86"/>
      <c r="C351" s="23"/>
      <c r="D351" s="23"/>
      <c r="E351" s="469"/>
      <c r="F351" s="469"/>
      <c r="G351" s="469"/>
      <c r="H351" s="469"/>
      <c r="I351" s="469"/>
      <c r="J351" s="469"/>
      <c r="K351" s="469"/>
      <c r="L351" s="469"/>
      <c r="M351" s="469"/>
      <c r="N351" s="469"/>
      <c r="O351" s="469"/>
      <c r="P351" s="469"/>
      <c r="Q351" s="469"/>
      <c r="R351" s="469"/>
      <c r="S351" s="469"/>
      <c r="T351" s="23"/>
      <c r="U351" s="23"/>
      <c r="V351" s="23"/>
      <c r="W351" s="23"/>
      <c r="X351" s="23"/>
      <c r="Y351" s="23"/>
      <c r="Z351" s="23"/>
    </row>
    <row r="352" ht="23.25" customHeight="1">
      <c r="A352" s="86"/>
      <c r="B352" s="86"/>
      <c r="C352" s="23"/>
      <c r="D352" s="23"/>
      <c r="E352" s="469"/>
      <c r="F352" s="469"/>
      <c r="G352" s="469"/>
      <c r="H352" s="469"/>
      <c r="I352" s="469"/>
      <c r="J352" s="469"/>
      <c r="K352" s="469"/>
      <c r="L352" s="469"/>
      <c r="M352" s="469"/>
      <c r="N352" s="469"/>
      <c r="O352" s="469"/>
      <c r="P352" s="469"/>
      <c r="Q352" s="469"/>
      <c r="R352" s="469"/>
      <c r="S352" s="469"/>
      <c r="T352" s="23"/>
      <c r="U352" s="23"/>
      <c r="V352" s="23"/>
      <c r="W352" s="23"/>
      <c r="X352" s="23"/>
      <c r="Y352" s="23"/>
      <c r="Z352" s="23"/>
    </row>
    <row r="353" ht="23.25" customHeight="1">
      <c r="A353" s="86"/>
      <c r="B353" s="86"/>
      <c r="C353" s="23"/>
      <c r="D353" s="23"/>
      <c r="E353" s="469"/>
      <c r="F353" s="469"/>
      <c r="G353" s="469"/>
      <c r="H353" s="469"/>
      <c r="I353" s="469"/>
      <c r="J353" s="469"/>
      <c r="K353" s="469"/>
      <c r="L353" s="469"/>
      <c r="M353" s="469"/>
      <c r="N353" s="469"/>
      <c r="O353" s="469"/>
      <c r="P353" s="469"/>
      <c r="Q353" s="469"/>
      <c r="R353" s="469"/>
      <c r="S353" s="469"/>
      <c r="T353" s="23"/>
      <c r="U353" s="23"/>
      <c r="V353" s="23"/>
      <c r="W353" s="23"/>
      <c r="X353" s="23"/>
      <c r="Y353" s="23"/>
      <c r="Z353" s="23"/>
    </row>
    <row r="354" ht="23.25" customHeight="1">
      <c r="A354" s="86"/>
      <c r="B354" s="86"/>
      <c r="C354" s="23"/>
      <c r="D354" s="23"/>
      <c r="E354" s="469"/>
      <c r="F354" s="469"/>
      <c r="G354" s="469"/>
      <c r="H354" s="469"/>
      <c r="I354" s="469"/>
      <c r="J354" s="469"/>
      <c r="K354" s="469"/>
      <c r="L354" s="469"/>
      <c r="M354" s="469"/>
      <c r="N354" s="469"/>
      <c r="O354" s="469"/>
      <c r="P354" s="469"/>
      <c r="Q354" s="469"/>
      <c r="R354" s="469"/>
      <c r="S354" s="469"/>
      <c r="T354" s="23"/>
      <c r="U354" s="23"/>
      <c r="V354" s="23"/>
      <c r="W354" s="23"/>
      <c r="X354" s="23"/>
      <c r="Y354" s="23"/>
      <c r="Z354" s="23"/>
    </row>
    <row r="355" ht="23.25" customHeight="1">
      <c r="A355" s="86"/>
      <c r="B355" s="86"/>
      <c r="C355" s="23"/>
      <c r="D355" s="23"/>
      <c r="E355" s="469"/>
      <c r="F355" s="469"/>
      <c r="G355" s="469"/>
      <c r="H355" s="469"/>
      <c r="I355" s="469"/>
      <c r="J355" s="469"/>
      <c r="K355" s="469"/>
      <c r="L355" s="469"/>
      <c r="M355" s="469"/>
      <c r="N355" s="469"/>
      <c r="O355" s="469"/>
      <c r="P355" s="469"/>
      <c r="Q355" s="469"/>
      <c r="R355" s="469"/>
      <c r="S355" s="469"/>
      <c r="T355" s="23"/>
      <c r="U355" s="23"/>
      <c r="V355" s="23"/>
      <c r="W355" s="23"/>
      <c r="X355" s="23"/>
      <c r="Y355" s="23"/>
      <c r="Z355" s="23"/>
    </row>
    <row r="356" ht="23.25" customHeight="1">
      <c r="A356" s="86"/>
      <c r="B356" s="86"/>
      <c r="C356" s="23"/>
      <c r="D356" s="23"/>
      <c r="E356" s="469"/>
      <c r="F356" s="469"/>
      <c r="G356" s="469"/>
      <c r="H356" s="469"/>
      <c r="I356" s="469"/>
      <c r="J356" s="469"/>
      <c r="K356" s="469"/>
      <c r="L356" s="469"/>
      <c r="M356" s="469"/>
      <c r="N356" s="469"/>
      <c r="O356" s="469"/>
      <c r="P356" s="469"/>
      <c r="Q356" s="469"/>
      <c r="R356" s="469"/>
      <c r="S356" s="469"/>
      <c r="T356" s="23"/>
      <c r="U356" s="23"/>
      <c r="V356" s="23"/>
      <c r="W356" s="23"/>
      <c r="X356" s="23"/>
      <c r="Y356" s="23"/>
      <c r="Z356" s="23"/>
    </row>
    <row r="357" ht="23.25" customHeight="1">
      <c r="A357" s="86"/>
      <c r="B357" s="86"/>
      <c r="C357" s="23"/>
      <c r="D357" s="23"/>
      <c r="E357" s="469"/>
      <c r="F357" s="469"/>
      <c r="G357" s="469"/>
      <c r="H357" s="469"/>
      <c r="I357" s="469"/>
      <c r="J357" s="469"/>
      <c r="K357" s="469"/>
      <c r="L357" s="469"/>
      <c r="M357" s="469"/>
      <c r="N357" s="469"/>
      <c r="O357" s="469"/>
      <c r="P357" s="469"/>
      <c r="Q357" s="469"/>
      <c r="R357" s="469"/>
      <c r="S357" s="469"/>
      <c r="T357" s="23"/>
      <c r="U357" s="23"/>
      <c r="V357" s="23"/>
      <c r="W357" s="23"/>
      <c r="X357" s="23"/>
      <c r="Y357" s="23"/>
      <c r="Z357" s="23"/>
    </row>
    <row r="358" ht="23.25" customHeight="1">
      <c r="A358" s="86"/>
      <c r="B358" s="86"/>
      <c r="C358" s="23"/>
      <c r="D358" s="23"/>
      <c r="E358" s="469"/>
      <c r="F358" s="469"/>
      <c r="G358" s="469"/>
      <c r="H358" s="469"/>
      <c r="I358" s="469"/>
      <c r="J358" s="469"/>
      <c r="K358" s="469"/>
      <c r="L358" s="469"/>
      <c r="M358" s="469"/>
      <c r="N358" s="469"/>
      <c r="O358" s="469"/>
      <c r="P358" s="469"/>
      <c r="Q358" s="469"/>
      <c r="R358" s="469"/>
      <c r="S358" s="469"/>
      <c r="T358" s="23"/>
      <c r="U358" s="23"/>
      <c r="V358" s="23"/>
      <c r="W358" s="23"/>
      <c r="X358" s="23"/>
      <c r="Y358" s="23"/>
      <c r="Z358" s="23"/>
    </row>
    <row r="359" ht="23.25" customHeight="1">
      <c r="A359" s="86"/>
      <c r="B359" s="86"/>
      <c r="C359" s="23"/>
      <c r="D359" s="23"/>
      <c r="E359" s="469"/>
      <c r="F359" s="469"/>
      <c r="G359" s="469"/>
      <c r="H359" s="469"/>
      <c r="I359" s="469"/>
      <c r="J359" s="469"/>
      <c r="K359" s="469"/>
      <c r="L359" s="469"/>
      <c r="M359" s="469"/>
      <c r="N359" s="469"/>
      <c r="O359" s="469"/>
      <c r="P359" s="469"/>
      <c r="Q359" s="469"/>
      <c r="R359" s="469"/>
      <c r="S359" s="469"/>
      <c r="T359" s="23"/>
      <c r="U359" s="23"/>
      <c r="V359" s="23"/>
      <c r="W359" s="23"/>
      <c r="X359" s="23"/>
      <c r="Y359" s="23"/>
      <c r="Z359" s="23"/>
    </row>
    <row r="360" ht="23.25" customHeight="1">
      <c r="A360" s="86"/>
      <c r="B360" s="86"/>
      <c r="C360" s="23"/>
      <c r="D360" s="23"/>
      <c r="E360" s="469"/>
      <c r="F360" s="469"/>
      <c r="G360" s="469"/>
      <c r="H360" s="469"/>
      <c r="I360" s="469"/>
      <c r="J360" s="469"/>
      <c r="K360" s="469"/>
      <c r="L360" s="469"/>
      <c r="M360" s="469"/>
      <c r="N360" s="469"/>
      <c r="O360" s="469"/>
      <c r="P360" s="469"/>
      <c r="Q360" s="469"/>
      <c r="R360" s="469"/>
      <c r="S360" s="469"/>
      <c r="T360" s="23"/>
      <c r="U360" s="23"/>
      <c r="V360" s="23"/>
      <c r="W360" s="23"/>
      <c r="X360" s="23"/>
      <c r="Y360" s="23"/>
      <c r="Z360" s="23"/>
    </row>
    <row r="361" ht="23.25" customHeight="1">
      <c r="A361" s="86"/>
      <c r="B361" s="86"/>
      <c r="C361" s="23"/>
      <c r="D361" s="23"/>
      <c r="E361" s="469"/>
      <c r="F361" s="469"/>
      <c r="G361" s="469"/>
      <c r="H361" s="469"/>
      <c r="I361" s="469"/>
      <c r="J361" s="469"/>
      <c r="K361" s="469"/>
      <c r="L361" s="469"/>
      <c r="M361" s="469"/>
      <c r="N361" s="469"/>
      <c r="O361" s="469"/>
      <c r="P361" s="469"/>
      <c r="Q361" s="469"/>
      <c r="R361" s="469"/>
      <c r="S361" s="469"/>
      <c r="T361" s="23"/>
      <c r="U361" s="23"/>
      <c r="V361" s="23"/>
      <c r="W361" s="23"/>
      <c r="X361" s="23"/>
      <c r="Y361" s="23"/>
      <c r="Z361" s="23"/>
    </row>
    <row r="362" ht="23.25" customHeight="1">
      <c r="A362" s="86"/>
      <c r="B362" s="86"/>
      <c r="C362" s="23"/>
      <c r="D362" s="23"/>
      <c r="E362" s="469"/>
      <c r="F362" s="469"/>
      <c r="G362" s="469"/>
      <c r="H362" s="469"/>
      <c r="I362" s="469"/>
      <c r="J362" s="469"/>
      <c r="K362" s="469"/>
      <c r="L362" s="469"/>
      <c r="M362" s="469"/>
      <c r="N362" s="469"/>
      <c r="O362" s="469"/>
      <c r="P362" s="469"/>
      <c r="Q362" s="469"/>
      <c r="R362" s="469"/>
      <c r="S362" s="469"/>
      <c r="T362" s="23"/>
      <c r="U362" s="23"/>
      <c r="V362" s="23"/>
      <c r="W362" s="23"/>
      <c r="X362" s="23"/>
      <c r="Y362" s="23"/>
      <c r="Z362" s="23"/>
    </row>
    <row r="363" ht="23.25" customHeight="1">
      <c r="A363" s="86"/>
      <c r="B363" s="86"/>
      <c r="C363" s="23"/>
      <c r="D363" s="23"/>
      <c r="E363" s="469"/>
      <c r="F363" s="469"/>
      <c r="G363" s="469"/>
      <c r="H363" s="469"/>
      <c r="I363" s="469"/>
      <c r="J363" s="469"/>
      <c r="K363" s="469"/>
      <c r="L363" s="469"/>
      <c r="M363" s="469"/>
      <c r="N363" s="469"/>
      <c r="O363" s="469"/>
      <c r="P363" s="469"/>
      <c r="Q363" s="469"/>
      <c r="R363" s="469"/>
      <c r="S363" s="469"/>
      <c r="T363" s="23"/>
      <c r="U363" s="23"/>
      <c r="V363" s="23"/>
      <c r="W363" s="23"/>
      <c r="X363" s="23"/>
      <c r="Y363" s="23"/>
      <c r="Z363" s="23"/>
    </row>
    <row r="364" ht="23.25" customHeight="1">
      <c r="A364" s="86"/>
      <c r="B364" s="86"/>
      <c r="C364" s="23"/>
      <c r="D364" s="23"/>
      <c r="E364" s="469"/>
      <c r="F364" s="469"/>
      <c r="G364" s="469"/>
      <c r="H364" s="469"/>
      <c r="I364" s="469"/>
      <c r="J364" s="469"/>
      <c r="K364" s="469"/>
      <c r="L364" s="469"/>
      <c r="M364" s="469"/>
      <c r="N364" s="469"/>
      <c r="O364" s="469"/>
      <c r="P364" s="469"/>
      <c r="Q364" s="469"/>
      <c r="R364" s="469"/>
      <c r="S364" s="469"/>
      <c r="T364" s="23"/>
      <c r="U364" s="23"/>
      <c r="V364" s="23"/>
      <c r="W364" s="23"/>
      <c r="X364" s="23"/>
      <c r="Y364" s="23"/>
      <c r="Z364" s="23"/>
    </row>
    <row r="365" ht="23.25" customHeight="1">
      <c r="A365" s="86"/>
      <c r="B365" s="86"/>
      <c r="C365" s="23"/>
      <c r="D365" s="23"/>
      <c r="E365" s="469"/>
      <c r="F365" s="469"/>
      <c r="G365" s="469"/>
      <c r="H365" s="469"/>
      <c r="I365" s="469"/>
      <c r="J365" s="469"/>
      <c r="K365" s="469"/>
      <c r="L365" s="469"/>
      <c r="M365" s="469"/>
      <c r="N365" s="469"/>
      <c r="O365" s="469"/>
      <c r="P365" s="469"/>
      <c r="Q365" s="469"/>
      <c r="R365" s="469"/>
      <c r="S365" s="469"/>
      <c r="T365" s="23"/>
      <c r="U365" s="23"/>
      <c r="V365" s="23"/>
      <c r="W365" s="23"/>
      <c r="X365" s="23"/>
      <c r="Y365" s="23"/>
      <c r="Z365" s="23"/>
    </row>
    <row r="366" ht="23.25" customHeight="1">
      <c r="A366" s="86"/>
      <c r="B366" s="86"/>
      <c r="C366" s="23"/>
      <c r="D366" s="23"/>
      <c r="E366" s="469"/>
      <c r="F366" s="469"/>
      <c r="G366" s="469"/>
      <c r="H366" s="469"/>
      <c r="I366" s="469"/>
      <c r="J366" s="469"/>
      <c r="K366" s="469"/>
      <c r="L366" s="469"/>
      <c r="M366" s="469"/>
      <c r="N366" s="469"/>
      <c r="O366" s="469"/>
      <c r="P366" s="469"/>
      <c r="Q366" s="469"/>
      <c r="R366" s="469"/>
      <c r="S366" s="469"/>
      <c r="T366" s="23"/>
      <c r="U366" s="23"/>
      <c r="V366" s="23"/>
      <c r="W366" s="23"/>
      <c r="X366" s="23"/>
      <c r="Y366" s="23"/>
      <c r="Z366" s="23"/>
    </row>
    <row r="367" ht="23.25" customHeight="1">
      <c r="A367" s="86"/>
      <c r="B367" s="86"/>
      <c r="C367" s="23"/>
      <c r="D367" s="23"/>
      <c r="E367" s="469"/>
      <c r="F367" s="469"/>
      <c r="G367" s="469"/>
      <c r="H367" s="469"/>
      <c r="I367" s="469"/>
      <c r="J367" s="469"/>
      <c r="K367" s="469"/>
      <c r="L367" s="469"/>
      <c r="M367" s="469"/>
      <c r="N367" s="469"/>
      <c r="O367" s="469"/>
      <c r="P367" s="469"/>
      <c r="Q367" s="469"/>
      <c r="R367" s="469"/>
      <c r="S367" s="469"/>
      <c r="T367" s="23"/>
      <c r="U367" s="23"/>
      <c r="V367" s="23"/>
      <c r="W367" s="23"/>
      <c r="X367" s="23"/>
      <c r="Y367" s="23"/>
      <c r="Z367" s="23"/>
    </row>
    <row r="368" ht="23.25" customHeight="1">
      <c r="A368" s="86"/>
      <c r="B368" s="86"/>
      <c r="C368" s="23"/>
      <c r="D368" s="23"/>
      <c r="E368" s="469"/>
      <c r="F368" s="469"/>
      <c r="G368" s="469"/>
      <c r="H368" s="469"/>
      <c r="I368" s="469"/>
      <c r="J368" s="469"/>
      <c r="K368" s="469"/>
      <c r="L368" s="469"/>
      <c r="M368" s="469"/>
      <c r="N368" s="469"/>
      <c r="O368" s="469"/>
      <c r="P368" s="469"/>
      <c r="Q368" s="469"/>
      <c r="R368" s="469"/>
      <c r="S368" s="469"/>
      <c r="T368" s="23"/>
      <c r="U368" s="23"/>
      <c r="V368" s="23"/>
      <c r="W368" s="23"/>
      <c r="X368" s="23"/>
      <c r="Y368" s="23"/>
      <c r="Z368" s="23"/>
    </row>
    <row r="369" ht="23.25" customHeight="1">
      <c r="A369" s="86"/>
      <c r="B369" s="86"/>
      <c r="C369" s="23"/>
      <c r="D369" s="23"/>
      <c r="E369" s="469"/>
      <c r="F369" s="469"/>
      <c r="G369" s="469"/>
      <c r="H369" s="469"/>
      <c r="I369" s="469"/>
      <c r="J369" s="469"/>
      <c r="K369" s="469"/>
      <c r="L369" s="469"/>
      <c r="M369" s="469"/>
      <c r="N369" s="469"/>
      <c r="O369" s="469"/>
      <c r="P369" s="469"/>
      <c r="Q369" s="469"/>
      <c r="R369" s="469"/>
      <c r="S369" s="469"/>
      <c r="T369" s="23"/>
      <c r="U369" s="23"/>
      <c r="V369" s="23"/>
      <c r="W369" s="23"/>
      <c r="X369" s="23"/>
      <c r="Y369" s="23"/>
      <c r="Z369" s="23"/>
    </row>
    <row r="370" ht="23.25" customHeight="1">
      <c r="A370" s="86"/>
      <c r="B370" s="86"/>
      <c r="C370" s="23"/>
      <c r="D370" s="23"/>
      <c r="E370" s="469"/>
      <c r="F370" s="469"/>
      <c r="G370" s="469"/>
      <c r="H370" s="469"/>
      <c r="I370" s="469"/>
      <c r="J370" s="469"/>
      <c r="K370" s="469"/>
      <c r="L370" s="469"/>
      <c r="M370" s="469"/>
      <c r="N370" s="469"/>
      <c r="O370" s="469"/>
      <c r="P370" s="469"/>
      <c r="Q370" s="469"/>
      <c r="R370" s="469"/>
      <c r="S370" s="469"/>
      <c r="T370" s="23"/>
      <c r="U370" s="23"/>
      <c r="V370" s="23"/>
      <c r="W370" s="23"/>
      <c r="X370" s="23"/>
      <c r="Y370" s="23"/>
      <c r="Z370" s="23"/>
    </row>
    <row r="371" ht="23.25" customHeight="1">
      <c r="A371" s="86"/>
      <c r="B371" s="86"/>
      <c r="C371" s="23"/>
      <c r="D371" s="23"/>
      <c r="E371" s="469"/>
      <c r="F371" s="469"/>
      <c r="G371" s="469"/>
      <c r="H371" s="469"/>
      <c r="I371" s="469"/>
      <c r="J371" s="469"/>
      <c r="K371" s="469"/>
      <c r="L371" s="469"/>
      <c r="M371" s="469"/>
      <c r="N371" s="469"/>
      <c r="O371" s="469"/>
      <c r="P371" s="469"/>
      <c r="Q371" s="469"/>
      <c r="R371" s="469"/>
      <c r="S371" s="469"/>
      <c r="T371" s="23"/>
      <c r="U371" s="23"/>
      <c r="V371" s="23"/>
      <c r="W371" s="23"/>
      <c r="X371" s="23"/>
      <c r="Y371" s="23"/>
      <c r="Z371" s="23"/>
    </row>
    <row r="372" ht="23.25" customHeight="1">
      <c r="A372" s="86"/>
      <c r="B372" s="86"/>
      <c r="C372" s="23"/>
      <c r="D372" s="23"/>
      <c r="E372" s="469"/>
      <c r="F372" s="469"/>
      <c r="G372" s="469"/>
      <c r="H372" s="469"/>
      <c r="I372" s="469"/>
      <c r="J372" s="469"/>
      <c r="K372" s="469"/>
      <c r="L372" s="469"/>
      <c r="M372" s="469"/>
      <c r="N372" s="469"/>
      <c r="O372" s="469"/>
      <c r="P372" s="469"/>
      <c r="Q372" s="469"/>
      <c r="R372" s="469"/>
      <c r="S372" s="469"/>
      <c r="T372" s="23"/>
      <c r="U372" s="23"/>
      <c r="V372" s="23"/>
      <c r="W372" s="23"/>
      <c r="X372" s="23"/>
      <c r="Y372" s="23"/>
      <c r="Z372" s="23"/>
    </row>
    <row r="373" ht="23.25" customHeight="1">
      <c r="A373" s="86"/>
      <c r="B373" s="86"/>
      <c r="C373" s="23"/>
      <c r="D373" s="23"/>
      <c r="E373" s="469"/>
      <c r="F373" s="469"/>
      <c r="G373" s="469"/>
      <c r="H373" s="469"/>
      <c r="I373" s="469"/>
      <c r="J373" s="469"/>
      <c r="K373" s="469"/>
      <c r="L373" s="469"/>
      <c r="M373" s="469"/>
      <c r="N373" s="469"/>
      <c r="O373" s="469"/>
      <c r="P373" s="469"/>
      <c r="Q373" s="469"/>
      <c r="R373" s="469"/>
      <c r="S373" s="469"/>
      <c r="T373" s="23"/>
      <c r="U373" s="23"/>
      <c r="V373" s="23"/>
      <c r="W373" s="23"/>
      <c r="X373" s="23"/>
      <c r="Y373" s="23"/>
      <c r="Z373" s="23"/>
    </row>
    <row r="374" ht="23.25" customHeight="1">
      <c r="A374" s="86"/>
      <c r="B374" s="86"/>
      <c r="C374" s="23"/>
      <c r="D374" s="23"/>
      <c r="E374" s="469"/>
      <c r="F374" s="469"/>
      <c r="G374" s="469"/>
      <c r="H374" s="469"/>
      <c r="I374" s="469"/>
      <c r="J374" s="469"/>
      <c r="K374" s="469"/>
      <c r="L374" s="469"/>
      <c r="M374" s="469"/>
      <c r="N374" s="469"/>
      <c r="O374" s="469"/>
      <c r="P374" s="469"/>
      <c r="Q374" s="469"/>
      <c r="R374" s="469"/>
      <c r="S374" s="469"/>
      <c r="T374" s="23"/>
      <c r="U374" s="23"/>
      <c r="V374" s="23"/>
      <c r="W374" s="23"/>
      <c r="X374" s="23"/>
      <c r="Y374" s="23"/>
      <c r="Z374" s="23"/>
    </row>
    <row r="375" ht="23.25" customHeight="1">
      <c r="A375" s="86"/>
      <c r="B375" s="86"/>
      <c r="C375" s="23"/>
      <c r="D375" s="23"/>
      <c r="E375" s="469"/>
      <c r="F375" s="469"/>
      <c r="G375" s="469"/>
      <c r="H375" s="469"/>
      <c r="I375" s="469"/>
      <c r="J375" s="469"/>
      <c r="K375" s="469"/>
      <c r="L375" s="469"/>
      <c r="M375" s="469"/>
      <c r="N375" s="469"/>
      <c r="O375" s="469"/>
      <c r="P375" s="469"/>
      <c r="Q375" s="469"/>
      <c r="R375" s="469"/>
      <c r="S375" s="469"/>
      <c r="T375" s="23"/>
      <c r="U375" s="23"/>
      <c r="V375" s="23"/>
      <c r="W375" s="23"/>
      <c r="X375" s="23"/>
      <c r="Y375" s="23"/>
      <c r="Z375" s="23"/>
    </row>
    <row r="376" ht="23.25" customHeight="1">
      <c r="A376" s="86"/>
      <c r="B376" s="86"/>
      <c r="C376" s="23"/>
      <c r="D376" s="23"/>
      <c r="E376" s="469"/>
      <c r="F376" s="469"/>
      <c r="G376" s="469"/>
      <c r="H376" s="469"/>
      <c r="I376" s="469"/>
      <c r="J376" s="469"/>
      <c r="K376" s="469"/>
      <c r="L376" s="469"/>
      <c r="M376" s="469"/>
      <c r="N376" s="469"/>
      <c r="O376" s="469"/>
      <c r="P376" s="469"/>
      <c r="Q376" s="469"/>
      <c r="R376" s="469"/>
      <c r="S376" s="469"/>
      <c r="T376" s="23"/>
      <c r="U376" s="23"/>
      <c r="V376" s="23"/>
      <c r="W376" s="23"/>
      <c r="X376" s="23"/>
      <c r="Y376" s="23"/>
      <c r="Z376" s="23"/>
    </row>
    <row r="377" ht="23.25" customHeight="1">
      <c r="A377" s="86"/>
      <c r="B377" s="86"/>
      <c r="C377" s="23"/>
      <c r="D377" s="23"/>
      <c r="E377" s="469"/>
      <c r="F377" s="469"/>
      <c r="G377" s="469"/>
      <c r="H377" s="469"/>
      <c r="I377" s="469"/>
      <c r="J377" s="469"/>
      <c r="K377" s="469"/>
      <c r="L377" s="469"/>
      <c r="M377" s="469"/>
      <c r="N377" s="469"/>
      <c r="O377" s="469"/>
      <c r="P377" s="469"/>
      <c r="Q377" s="469"/>
      <c r="R377" s="469"/>
      <c r="S377" s="469"/>
      <c r="T377" s="23"/>
      <c r="U377" s="23"/>
      <c r="V377" s="23"/>
      <c r="W377" s="23"/>
      <c r="X377" s="23"/>
      <c r="Y377" s="23"/>
      <c r="Z377" s="23"/>
    </row>
    <row r="378" ht="23.25" customHeight="1">
      <c r="A378" s="86"/>
      <c r="B378" s="86"/>
      <c r="C378" s="23"/>
      <c r="D378" s="23"/>
      <c r="E378" s="469"/>
      <c r="F378" s="469"/>
      <c r="G378" s="469"/>
      <c r="H378" s="469"/>
      <c r="I378" s="469"/>
      <c r="J378" s="469"/>
      <c r="K378" s="469"/>
      <c r="L378" s="469"/>
      <c r="M378" s="469"/>
      <c r="N378" s="469"/>
      <c r="O378" s="469"/>
      <c r="P378" s="469"/>
      <c r="Q378" s="469"/>
      <c r="R378" s="469"/>
      <c r="S378" s="469"/>
      <c r="T378" s="23"/>
      <c r="U378" s="23"/>
      <c r="V378" s="23"/>
      <c r="W378" s="23"/>
      <c r="X378" s="23"/>
      <c r="Y378" s="23"/>
      <c r="Z378" s="23"/>
    </row>
    <row r="379" ht="23.25" customHeight="1">
      <c r="A379" s="86"/>
      <c r="B379" s="86"/>
      <c r="C379" s="23"/>
      <c r="D379" s="23"/>
      <c r="E379" s="469"/>
      <c r="F379" s="469"/>
      <c r="G379" s="469"/>
      <c r="H379" s="469"/>
      <c r="I379" s="469"/>
      <c r="J379" s="469"/>
      <c r="K379" s="469"/>
      <c r="L379" s="469"/>
      <c r="M379" s="469"/>
      <c r="N379" s="469"/>
      <c r="O379" s="469"/>
      <c r="P379" s="469"/>
      <c r="Q379" s="469"/>
      <c r="R379" s="469"/>
      <c r="S379" s="469"/>
      <c r="T379" s="23"/>
      <c r="U379" s="23"/>
      <c r="V379" s="23"/>
      <c r="W379" s="23"/>
      <c r="X379" s="23"/>
      <c r="Y379" s="23"/>
      <c r="Z379" s="23"/>
    </row>
    <row r="380" ht="23.25" customHeight="1">
      <c r="A380" s="86"/>
      <c r="B380" s="86"/>
      <c r="C380" s="23"/>
      <c r="D380" s="23"/>
      <c r="E380" s="469"/>
      <c r="F380" s="469"/>
      <c r="G380" s="469"/>
      <c r="H380" s="469"/>
      <c r="I380" s="469"/>
      <c r="J380" s="469"/>
      <c r="K380" s="469"/>
      <c r="L380" s="469"/>
      <c r="M380" s="469"/>
      <c r="N380" s="469"/>
      <c r="O380" s="469"/>
      <c r="P380" s="469"/>
      <c r="Q380" s="469"/>
      <c r="R380" s="469"/>
      <c r="S380" s="469"/>
      <c r="T380" s="23"/>
      <c r="U380" s="23"/>
      <c r="V380" s="23"/>
      <c r="W380" s="23"/>
      <c r="X380" s="23"/>
      <c r="Y380" s="23"/>
      <c r="Z380" s="23"/>
    </row>
    <row r="381" ht="23.25" customHeight="1">
      <c r="A381" s="86"/>
      <c r="B381" s="86"/>
      <c r="C381" s="23"/>
      <c r="D381" s="23"/>
      <c r="E381" s="469"/>
      <c r="F381" s="469"/>
      <c r="G381" s="469"/>
      <c r="H381" s="469"/>
      <c r="I381" s="469"/>
      <c r="J381" s="469"/>
      <c r="K381" s="469"/>
      <c r="L381" s="469"/>
      <c r="M381" s="469"/>
      <c r="N381" s="469"/>
      <c r="O381" s="469"/>
      <c r="P381" s="469"/>
      <c r="Q381" s="469"/>
      <c r="R381" s="469"/>
      <c r="S381" s="469"/>
      <c r="T381" s="23"/>
      <c r="U381" s="23"/>
      <c r="V381" s="23"/>
      <c r="W381" s="23"/>
      <c r="X381" s="23"/>
      <c r="Y381" s="23"/>
      <c r="Z381" s="23"/>
    </row>
    <row r="382" ht="23.25" customHeight="1">
      <c r="A382" s="86"/>
      <c r="B382" s="86"/>
      <c r="C382" s="23"/>
      <c r="D382" s="23"/>
      <c r="E382" s="469"/>
      <c r="F382" s="469"/>
      <c r="G382" s="469"/>
      <c r="H382" s="469"/>
      <c r="I382" s="469"/>
      <c r="J382" s="469"/>
      <c r="K382" s="469"/>
      <c r="L382" s="469"/>
      <c r="M382" s="469"/>
      <c r="N382" s="469"/>
      <c r="O382" s="469"/>
      <c r="P382" s="469"/>
      <c r="Q382" s="469"/>
      <c r="R382" s="469"/>
      <c r="S382" s="469"/>
      <c r="T382" s="23"/>
      <c r="U382" s="23"/>
      <c r="V382" s="23"/>
      <c r="W382" s="23"/>
      <c r="X382" s="23"/>
      <c r="Y382" s="23"/>
      <c r="Z382" s="23"/>
    </row>
    <row r="383" ht="23.25" customHeight="1">
      <c r="A383" s="86"/>
      <c r="B383" s="86"/>
      <c r="C383" s="23"/>
      <c r="D383" s="23"/>
      <c r="E383" s="469"/>
      <c r="F383" s="469"/>
      <c r="G383" s="469"/>
      <c r="H383" s="469"/>
      <c r="I383" s="469"/>
      <c r="J383" s="469"/>
      <c r="K383" s="469"/>
      <c r="L383" s="469"/>
      <c r="M383" s="469"/>
      <c r="N383" s="469"/>
      <c r="O383" s="469"/>
      <c r="P383" s="469"/>
      <c r="Q383" s="469"/>
      <c r="R383" s="469"/>
      <c r="S383" s="469"/>
      <c r="T383" s="23"/>
      <c r="U383" s="23"/>
      <c r="V383" s="23"/>
      <c r="W383" s="23"/>
      <c r="X383" s="23"/>
      <c r="Y383" s="23"/>
      <c r="Z383" s="23"/>
    </row>
    <row r="384" ht="23.25" customHeight="1">
      <c r="A384" s="86"/>
      <c r="B384" s="86"/>
      <c r="C384" s="23"/>
      <c r="D384" s="23"/>
      <c r="E384" s="469"/>
      <c r="F384" s="469"/>
      <c r="G384" s="469"/>
      <c r="H384" s="469"/>
      <c r="I384" s="469"/>
      <c r="J384" s="469"/>
      <c r="K384" s="469"/>
      <c r="L384" s="469"/>
      <c r="M384" s="469"/>
      <c r="N384" s="469"/>
      <c r="O384" s="469"/>
      <c r="P384" s="469"/>
      <c r="Q384" s="469"/>
      <c r="R384" s="469"/>
      <c r="S384" s="469"/>
      <c r="T384" s="23"/>
      <c r="U384" s="23"/>
      <c r="V384" s="23"/>
      <c r="W384" s="23"/>
      <c r="X384" s="23"/>
      <c r="Y384" s="23"/>
      <c r="Z384" s="23"/>
    </row>
    <row r="385" ht="23.25" customHeight="1">
      <c r="A385" s="86"/>
      <c r="B385" s="86"/>
      <c r="C385" s="23"/>
      <c r="D385" s="23"/>
      <c r="E385" s="469"/>
      <c r="F385" s="469"/>
      <c r="G385" s="469"/>
      <c r="H385" s="469"/>
      <c r="I385" s="469"/>
      <c r="J385" s="469"/>
      <c r="K385" s="469"/>
      <c r="L385" s="469"/>
      <c r="M385" s="469"/>
      <c r="N385" s="469"/>
      <c r="O385" s="469"/>
      <c r="P385" s="469"/>
      <c r="Q385" s="469"/>
      <c r="R385" s="469"/>
      <c r="S385" s="469"/>
      <c r="T385" s="23"/>
      <c r="U385" s="23"/>
      <c r="V385" s="23"/>
      <c r="W385" s="23"/>
      <c r="X385" s="23"/>
      <c r="Y385" s="23"/>
      <c r="Z385" s="23"/>
    </row>
    <row r="386" ht="23.25" customHeight="1">
      <c r="A386" s="86"/>
      <c r="B386" s="86"/>
      <c r="C386" s="23"/>
      <c r="D386" s="23"/>
      <c r="E386" s="469"/>
      <c r="F386" s="469"/>
      <c r="G386" s="469"/>
      <c r="H386" s="469"/>
      <c r="I386" s="469"/>
      <c r="J386" s="469"/>
      <c r="K386" s="469"/>
      <c r="L386" s="469"/>
      <c r="M386" s="469"/>
      <c r="N386" s="469"/>
      <c r="O386" s="469"/>
      <c r="P386" s="469"/>
      <c r="Q386" s="469"/>
      <c r="R386" s="469"/>
      <c r="S386" s="469"/>
      <c r="T386" s="23"/>
      <c r="U386" s="23"/>
      <c r="V386" s="23"/>
      <c r="W386" s="23"/>
      <c r="X386" s="23"/>
      <c r="Y386" s="23"/>
      <c r="Z386" s="23"/>
    </row>
    <row r="387" ht="23.25" customHeight="1">
      <c r="A387" s="86"/>
      <c r="B387" s="86"/>
      <c r="C387" s="23"/>
      <c r="D387" s="23"/>
      <c r="E387" s="469"/>
      <c r="F387" s="469"/>
      <c r="G387" s="469"/>
      <c r="H387" s="469"/>
      <c r="I387" s="469"/>
      <c r="J387" s="469"/>
      <c r="K387" s="469"/>
      <c r="L387" s="469"/>
      <c r="M387" s="469"/>
      <c r="N387" s="469"/>
      <c r="O387" s="469"/>
      <c r="P387" s="469"/>
      <c r="Q387" s="469"/>
      <c r="R387" s="469"/>
      <c r="S387" s="469"/>
      <c r="T387" s="23"/>
      <c r="U387" s="23"/>
      <c r="V387" s="23"/>
      <c r="W387" s="23"/>
      <c r="X387" s="23"/>
      <c r="Y387" s="23"/>
      <c r="Z387" s="23"/>
    </row>
    <row r="388" ht="23.25" customHeight="1">
      <c r="A388" s="86"/>
      <c r="B388" s="86"/>
      <c r="C388" s="23"/>
      <c r="D388" s="23"/>
      <c r="E388" s="469"/>
      <c r="F388" s="469"/>
      <c r="G388" s="469"/>
      <c r="H388" s="469"/>
      <c r="I388" s="469"/>
      <c r="J388" s="469"/>
      <c r="K388" s="469"/>
      <c r="L388" s="469"/>
      <c r="M388" s="469"/>
      <c r="N388" s="469"/>
      <c r="O388" s="469"/>
      <c r="P388" s="469"/>
      <c r="Q388" s="469"/>
      <c r="R388" s="469"/>
      <c r="S388" s="469"/>
      <c r="T388" s="23"/>
      <c r="U388" s="23"/>
      <c r="V388" s="23"/>
      <c r="W388" s="23"/>
      <c r="X388" s="23"/>
      <c r="Y388" s="23"/>
      <c r="Z388" s="23"/>
    </row>
    <row r="389" ht="23.25" customHeight="1">
      <c r="A389" s="86"/>
      <c r="B389" s="86"/>
      <c r="C389" s="23"/>
      <c r="D389" s="23"/>
      <c r="E389" s="469"/>
      <c r="F389" s="469"/>
      <c r="G389" s="469"/>
      <c r="H389" s="469"/>
      <c r="I389" s="469"/>
      <c r="J389" s="469"/>
      <c r="K389" s="469"/>
      <c r="L389" s="469"/>
      <c r="M389" s="469"/>
      <c r="N389" s="469"/>
      <c r="O389" s="469"/>
      <c r="P389" s="469"/>
      <c r="Q389" s="469"/>
      <c r="R389" s="469"/>
      <c r="S389" s="469"/>
      <c r="T389" s="23"/>
      <c r="U389" s="23"/>
      <c r="V389" s="23"/>
      <c r="W389" s="23"/>
      <c r="X389" s="23"/>
      <c r="Y389" s="23"/>
      <c r="Z389" s="23"/>
    </row>
    <row r="390" ht="23.25" customHeight="1">
      <c r="A390" s="86"/>
      <c r="B390" s="86"/>
      <c r="C390" s="23"/>
      <c r="D390" s="23"/>
      <c r="E390" s="469"/>
      <c r="F390" s="469"/>
      <c r="G390" s="469"/>
      <c r="H390" s="469"/>
      <c r="I390" s="469"/>
      <c r="J390" s="469"/>
      <c r="K390" s="469"/>
      <c r="L390" s="469"/>
      <c r="M390" s="469"/>
      <c r="N390" s="469"/>
      <c r="O390" s="469"/>
      <c r="P390" s="469"/>
      <c r="Q390" s="469"/>
      <c r="R390" s="469"/>
      <c r="S390" s="469"/>
      <c r="T390" s="23"/>
      <c r="U390" s="23"/>
      <c r="V390" s="23"/>
      <c r="W390" s="23"/>
      <c r="X390" s="23"/>
      <c r="Y390" s="23"/>
      <c r="Z390" s="23"/>
    </row>
    <row r="391" ht="23.25" customHeight="1">
      <c r="A391" s="86"/>
      <c r="B391" s="86"/>
      <c r="C391" s="23"/>
      <c r="D391" s="23"/>
      <c r="E391" s="469"/>
      <c r="F391" s="469"/>
      <c r="G391" s="469"/>
      <c r="H391" s="469"/>
      <c r="I391" s="469"/>
      <c r="J391" s="469"/>
      <c r="K391" s="469"/>
      <c r="L391" s="469"/>
      <c r="M391" s="469"/>
      <c r="N391" s="469"/>
      <c r="O391" s="469"/>
      <c r="P391" s="469"/>
      <c r="Q391" s="469"/>
      <c r="R391" s="469"/>
      <c r="S391" s="469"/>
      <c r="T391" s="23"/>
      <c r="U391" s="23"/>
      <c r="V391" s="23"/>
      <c r="W391" s="23"/>
      <c r="X391" s="23"/>
      <c r="Y391" s="23"/>
      <c r="Z391" s="23"/>
    </row>
    <row r="392" ht="23.25" customHeight="1">
      <c r="A392" s="86"/>
      <c r="B392" s="86"/>
      <c r="C392" s="23"/>
      <c r="D392" s="23"/>
      <c r="E392" s="469"/>
      <c r="F392" s="469"/>
      <c r="G392" s="469"/>
      <c r="H392" s="469"/>
      <c r="I392" s="469"/>
      <c r="J392" s="469"/>
      <c r="K392" s="469"/>
      <c r="L392" s="469"/>
      <c r="M392" s="469"/>
      <c r="N392" s="469"/>
      <c r="O392" s="469"/>
      <c r="P392" s="469"/>
      <c r="Q392" s="469"/>
      <c r="R392" s="469"/>
      <c r="S392" s="469"/>
      <c r="T392" s="23"/>
      <c r="U392" s="23"/>
      <c r="V392" s="23"/>
      <c r="W392" s="23"/>
      <c r="X392" s="23"/>
      <c r="Y392" s="23"/>
      <c r="Z392" s="23"/>
    </row>
    <row r="393" ht="23.25" customHeight="1">
      <c r="A393" s="86"/>
      <c r="B393" s="86"/>
      <c r="C393" s="23"/>
      <c r="D393" s="23"/>
      <c r="E393" s="469"/>
      <c r="F393" s="469"/>
      <c r="G393" s="469"/>
      <c r="H393" s="469"/>
      <c r="I393" s="469"/>
      <c r="J393" s="469"/>
      <c r="K393" s="469"/>
      <c r="L393" s="469"/>
      <c r="M393" s="469"/>
      <c r="N393" s="469"/>
      <c r="O393" s="469"/>
      <c r="P393" s="469"/>
      <c r="Q393" s="469"/>
      <c r="R393" s="469"/>
      <c r="S393" s="469"/>
      <c r="T393" s="23"/>
      <c r="U393" s="23"/>
      <c r="V393" s="23"/>
      <c r="W393" s="23"/>
      <c r="X393" s="23"/>
      <c r="Y393" s="23"/>
      <c r="Z393" s="23"/>
    </row>
    <row r="394" ht="23.25" customHeight="1">
      <c r="A394" s="86"/>
      <c r="B394" s="86"/>
      <c r="C394" s="23"/>
      <c r="D394" s="23"/>
      <c r="E394" s="469"/>
      <c r="F394" s="469"/>
      <c r="G394" s="469"/>
      <c r="H394" s="469"/>
      <c r="I394" s="469"/>
      <c r="J394" s="469"/>
      <c r="K394" s="469"/>
      <c r="L394" s="469"/>
      <c r="M394" s="469"/>
      <c r="N394" s="469"/>
      <c r="O394" s="469"/>
      <c r="P394" s="469"/>
      <c r="Q394" s="469"/>
      <c r="R394" s="469"/>
      <c r="S394" s="469"/>
      <c r="T394" s="23"/>
      <c r="U394" s="23"/>
      <c r="V394" s="23"/>
      <c r="W394" s="23"/>
      <c r="X394" s="23"/>
      <c r="Y394" s="23"/>
      <c r="Z394" s="23"/>
    </row>
    <row r="395" ht="23.25" customHeight="1">
      <c r="A395" s="86"/>
      <c r="B395" s="86"/>
      <c r="C395" s="23"/>
      <c r="D395" s="23"/>
      <c r="E395" s="469"/>
      <c r="F395" s="469"/>
      <c r="G395" s="469"/>
      <c r="H395" s="469"/>
      <c r="I395" s="469"/>
      <c r="J395" s="469"/>
      <c r="K395" s="469"/>
      <c r="L395" s="469"/>
      <c r="M395" s="469"/>
      <c r="N395" s="469"/>
      <c r="O395" s="469"/>
      <c r="P395" s="469"/>
      <c r="Q395" s="469"/>
      <c r="R395" s="469"/>
      <c r="S395" s="469"/>
      <c r="T395" s="23"/>
      <c r="U395" s="23"/>
      <c r="V395" s="23"/>
      <c r="W395" s="23"/>
      <c r="X395" s="23"/>
      <c r="Y395" s="23"/>
      <c r="Z395" s="23"/>
    </row>
    <row r="396" ht="23.25" customHeight="1">
      <c r="A396" s="86"/>
      <c r="B396" s="86"/>
      <c r="C396" s="23"/>
      <c r="D396" s="23"/>
      <c r="E396" s="469"/>
      <c r="F396" s="469"/>
      <c r="G396" s="469"/>
      <c r="H396" s="469"/>
      <c r="I396" s="469"/>
      <c r="J396" s="469"/>
      <c r="K396" s="469"/>
      <c r="L396" s="469"/>
      <c r="M396" s="469"/>
      <c r="N396" s="469"/>
      <c r="O396" s="469"/>
      <c r="P396" s="469"/>
      <c r="Q396" s="469"/>
      <c r="R396" s="469"/>
      <c r="S396" s="469"/>
      <c r="T396" s="23"/>
      <c r="U396" s="23"/>
      <c r="V396" s="23"/>
      <c r="W396" s="23"/>
      <c r="X396" s="23"/>
      <c r="Y396" s="23"/>
      <c r="Z396" s="23"/>
    </row>
    <row r="397" ht="23.25" customHeight="1">
      <c r="A397" s="86"/>
      <c r="B397" s="86"/>
      <c r="C397" s="23"/>
      <c r="D397" s="23"/>
      <c r="E397" s="469"/>
      <c r="F397" s="469"/>
      <c r="G397" s="469"/>
      <c r="H397" s="469"/>
      <c r="I397" s="469"/>
      <c r="J397" s="469"/>
      <c r="K397" s="469"/>
      <c r="L397" s="469"/>
      <c r="M397" s="469"/>
      <c r="N397" s="469"/>
      <c r="O397" s="469"/>
      <c r="P397" s="469"/>
      <c r="Q397" s="469"/>
      <c r="R397" s="469"/>
      <c r="S397" s="469"/>
      <c r="T397" s="23"/>
      <c r="U397" s="23"/>
      <c r="V397" s="23"/>
      <c r="W397" s="23"/>
      <c r="X397" s="23"/>
      <c r="Y397" s="23"/>
      <c r="Z397" s="23"/>
    </row>
    <row r="398" ht="23.25" customHeight="1">
      <c r="A398" s="86"/>
      <c r="B398" s="86"/>
      <c r="C398" s="23"/>
      <c r="D398" s="23"/>
      <c r="E398" s="469"/>
      <c r="F398" s="469"/>
      <c r="G398" s="469"/>
      <c r="H398" s="469"/>
      <c r="I398" s="469"/>
      <c r="J398" s="469"/>
      <c r="K398" s="469"/>
      <c r="L398" s="469"/>
      <c r="M398" s="469"/>
      <c r="N398" s="469"/>
      <c r="O398" s="469"/>
      <c r="P398" s="469"/>
      <c r="Q398" s="469"/>
      <c r="R398" s="469"/>
      <c r="S398" s="469"/>
      <c r="T398" s="23"/>
      <c r="U398" s="23"/>
      <c r="V398" s="23"/>
      <c r="W398" s="23"/>
      <c r="X398" s="23"/>
      <c r="Y398" s="23"/>
      <c r="Z398" s="23"/>
    </row>
    <row r="399" ht="23.25" customHeight="1">
      <c r="A399" s="86"/>
      <c r="B399" s="86"/>
      <c r="C399" s="23"/>
      <c r="D399" s="23"/>
      <c r="E399" s="469"/>
      <c r="F399" s="469"/>
      <c r="G399" s="469"/>
      <c r="H399" s="469"/>
      <c r="I399" s="469"/>
      <c r="J399" s="469"/>
      <c r="K399" s="469"/>
      <c r="L399" s="469"/>
      <c r="M399" s="469"/>
      <c r="N399" s="469"/>
      <c r="O399" s="469"/>
      <c r="P399" s="469"/>
      <c r="Q399" s="469"/>
      <c r="R399" s="469"/>
      <c r="S399" s="469"/>
      <c r="T399" s="23"/>
      <c r="U399" s="23"/>
      <c r="V399" s="23"/>
      <c r="W399" s="23"/>
      <c r="X399" s="23"/>
      <c r="Y399" s="23"/>
      <c r="Z399" s="23"/>
    </row>
    <row r="400" ht="23.25" customHeight="1">
      <c r="A400" s="86"/>
      <c r="B400" s="86"/>
      <c r="C400" s="23"/>
      <c r="D400" s="23"/>
      <c r="E400" s="469"/>
      <c r="F400" s="469"/>
      <c r="G400" s="469"/>
      <c r="H400" s="469"/>
      <c r="I400" s="469"/>
      <c r="J400" s="469"/>
      <c r="K400" s="469"/>
      <c r="L400" s="469"/>
      <c r="M400" s="469"/>
      <c r="N400" s="469"/>
      <c r="O400" s="469"/>
      <c r="P400" s="469"/>
      <c r="Q400" s="469"/>
      <c r="R400" s="469"/>
      <c r="S400" s="469"/>
      <c r="T400" s="23"/>
      <c r="U400" s="23"/>
      <c r="V400" s="23"/>
      <c r="W400" s="23"/>
      <c r="X400" s="23"/>
      <c r="Y400" s="23"/>
      <c r="Z400" s="23"/>
    </row>
    <row r="401" ht="23.25" customHeight="1">
      <c r="A401" s="86"/>
      <c r="B401" s="86"/>
      <c r="C401" s="23"/>
      <c r="D401" s="23"/>
      <c r="E401" s="469"/>
      <c r="F401" s="469"/>
      <c r="G401" s="469"/>
      <c r="H401" s="469"/>
      <c r="I401" s="469"/>
      <c r="J401" s="469"/>
      <c r="K401" s="469"/>
      <c r="L401" s="469"/>
      <c r="M401" s="469"/>
      <c r="N401" s="469"/>
      <c r="O401" s="469"/>
      <c r="P401" s="469"/>
      <c r="Q401" s="469"/>
      <c r="R401" s="469"/>
      <c r="S401" s="469"/>
      <c r="T401" s="23"/>
      <c r="U401" s="23"/>
      <c r="V401" s="23"/>
      <c r="W401" s="23"/>
      <c r="X401" s="23"/>
      <c r="Y401" s="23"/>
      <c r="Z401" s="23"/>
    </row>
    <row r="402" ht="23.25" customHeight="1">
      <c r="A402" s="86"/>
      <c r="B402" s="86"/>
      <c r="C402" s="23"/>
      <c r="D402" s="23"/>
      <c r="E402" s="469"/>
      <c r="F402" s="469"/>
      <c r="G402" s="469"/>
      <c r="H402" s="469"/>
      <c r="I402" s="469"/>
      <c r="J402" s="469"/>
      <c r="K402" s="469"/>
      <c r="L402" s="469"/>
      <c r="M402" s="469"/>
      <c r="N402" s="469"/>
      <c r="O402" s="469"/>
      <c r="P402" s="469"/>
      <c r="Q402" s="469"/>
      <c r="R402" s="469"/>
      <c r="S402" s="469"/>
      <c r="T402" s="23"/>
      <c r="U402" s="23"/>
      <c r="V402" s="23"/>
      <c r="W402" s="23"/>
      <c r="X402" s="23"/>
      <c r="Y402" s="23"/>
      <c r="Z402" s="23"/>
    </row>
    <row r="403" ht="23.25" customHeight="1">
      <c r="A403" s="86"/>
      <c r="B403" s="86"/>
      <c r="C403" s="23"/>
      <c r="D403" s="23"/>
      <c r="E403" s="469"/>
      <c r="F403" s="469"/>
      <c r="G403" s="469"/>
      <c r="H403" s="469"/>
      <c r="I403" s="469"/>
      <c r="J403" s="469"/>
      <c r="K403" s="469"/>
      <c r="L403" s="469"/>
      <c r="M403" s="469"/>
      <c r="N403" s="469"/>
      <c r="O403" s="469"/>
      <c r="P403" s="469"/>
      <c r="Q403" s="469"/>
      <c r="R403" s="469"/>
      <c r="S403" s="469"/>
      <c r="T403" s="23"/>
      <c r="U403" s="23"/>
      <c r="V403" s="23"/>
      <c r="W403" s="23"/>
      <c r="X403" s="23"/>
      <c r="Y403" s="23"/>
      <c r="Z403" s="23"/>
    </row>
    <row r="404" ht="23.25" customHeight="1">
      <c r="A404" s="86"/>
      <c r="B404" s="86"/>
      <c r="C404" s="23"/>
      <c r="D404" s="23"/>
      <c r="E404" s="469"/>
      <c r="F404" s="469"/>
      <c r="G404" s="469"/>
      <c r="H404" s="469"/>
      <c r="I404" s="469"/>
      <c r="J404" s="469"/>
      <c r="K404" s="469"/>
      <c r="L404" s="469"/>
      <c r="M404" s="469"/>
      <c r="N404" s="469"/>
      <c r="O404" s="469"/>
      <c r="P404" s="469"/>
      <c r="Q404" s="469"/>
      <c r="R404" s="469"/>
      <c r="S404" s="469"/>
      <c r="T404" s="23"/>
      <c r="U404" s="23"/>
      <c r="V404" s="23"/>
      <c r="W404" s="23"/>
      <c r="X404" s="23"/>
      <c r="Y404" s="23"/>
      <c r="Z404" s="23"/>
    </row>
    <row r="405" ht="23.25" customHeight="1">
      <c r="A405" s="86"/>
      <c r="B405" s="86"/>
      <c r="C405" s="23"/>
      <c r="D405" s="23"/>
      <c r="E405" s="469"/>
      <c r="F405" s="469"/>
      <c r="G405" s="469"/>
      <c r="H405" s="469"/>
      <c r="I405" s="469"/>
      <c r="J405" s="469"/>
      <c r="K405" s="469"/>
      <c r="L405" s="469"/>
      <c r="M405" s="469"/>
      <c r="N405" s="469"/>
      <c r="O405" s="469"/>
      <c r="P405" s="469"/>
      <c r="Q405" s="469"/>
      <c r="R405" s="469"/>
      <c r="S405" s="469"/>
      <c r="T405" s="23"/>
      <c r="U405" s="23"/>
      <c r="V405" s="23"/>
      <c r="W405" s="23"/>
      <c r="X405" s="23"/>
      <c r="Y405" s="23"/>
      <c r="Z405" s="23"/>
    </row>
    <row r="406" ht="23.25" customHeight="1">
      <c r="A406" s="86"/>
      <c r="B406" s="86"/>
      <c r="C406" s="23"/>
      <c r="D406" s="23"/>
      <c r="E406" s="469"/>
      <c r="F406" s="469"/>
      <c r="G406" s="469"/>
      <c r="H406" s="469"/>
      <c r="I406" s="469"/>
      <c r="J406" s="469"/>
      <c r="K406" s="469"/>
      <c r="L406" s="469"/>
      <c r="M406" s="469"/>
      <c r="N406" s="469"/>
      <c r="O406" s="469"/>
      <c r="P406" s="469"/>
      <c r="Q406" s="469"/>
      <c r="R406" s="469"/>
      <c r="S406" s="469"/>
      <c r="T406" s="23"/>
      <c r="U406" s="23"/>
      <c r="V406" s="23"/>
      <c r="W406" s="23"/>
      <c r="X406" s="23"/>
      <c r="Y406" s="23"/>
      <c r="Z406" s="23"/>
    </row>
    <row r="407" ht="23.25" customHeight="1">
      <c r="A407" s="86"/>
      <c r="B407" s="86"/>
      <c r="C407" s="23"/>
      <c r="D407" s="23"/>
      <c r="E407" s="469"/>
      <c r="F407" s="469"/>
      <c r="G407" s="469"/>
      <c r="H407" s="469"/>
      <c r="I407" s="469"/>
      <c r="J407" s="469"/>
      <c r="K407" s="469"/>
      <c r="L407" s="469"/>
      <c r="M407" s="469"/>
      <c r="N407" s="469"/>
      <c r="O407" s="469"/>
      <c r="P407" s="469"/>
      <c r="Q407" s="469"/>
      <c r="R407" s="469"/>
      <c r="S407" s="469"/>
      <c r="T407" s="23"/>
      <c r="U407" s="23"/>
      <c r="V407" s="23"/>
      <c r="W407" s="23"/>
      <c r="X407" s="23"/>
      <c r="Y407" s="23"/>
      <c r="Z407" s="23"/>
    </row>
    <row r="408" ht="23.25" customHeight="1">
      <c r="A408" s="86"/>
      <c r="B408" s="86"/>
      <c r="C408" s="23"/>
      <c r="D408" s="23"/>
      <c r="E408" s="469"/>
      <c r="F408" s="469"/>
      <c r="G408" s="469"/>
      <c r="H408" s="469"/>
      <c r="I408" s="469"/>
      <c r="J408" s="469"/>
      <c r="K408" s="469"/>
      <c r="L408" s="469"/>
      <c r="M408" s="469"/>
      <c r="N408" s="469"/>
      <c r="O408" s="469"/>
      <c r="P408" s="469"/>
      <c r="Q408" s="469"/>
      <c r="R408" s="469"/>
      <c r="S408" s="469"/>
      <c r="T408" s="23"/>
      <c r="U408" s="23"/>
      <c r="V408" s="23"/>
      <c r="W408" s="23"/>
      <c r="X408" s="23"/>
      <c r="Y408" s="23"/>
      <c r="Z408" s="23"/>
    </row>
    <row r="409" ht="23.25" customHeight="1">
      <c r="A409" s="86"/>
      <c r="B409" s="86"/>
      <c r="C409" s="23"/>
      <c r="D409" s="23"/>
      <c r="E409" s="469"/>
      <c r="F409" s="469"/>
      <c r="G409" s="469"/>
      <c r="H409" s="469"/>
      <c r="I409" s="469"/>
      <c r="J409" s="469"/>
      <c r="K409" s="469"/>
      <c r="L409" s="469"/>
      <c r="M409" s="469"/>
      <c r="N409" s="469"/>
      <c r="O409" s="469"/>
      <c r="P409" s="469"/>
      <c r="Q409" s="469"/>
      <c r="R409" s="469"/>
      <c r="S409" s="469"/>
      <c r="T409" s="23"/>
      <c r="U409" s="23"/>
      <c r="V409" s="23"/>
      <c r="W409" s="23"/>
      <c r="X409" s="23"/>
      <c r="Y409" s="23"/>
      <c r="Z409" s="23"/>
    </row>
    <row r="410" ht="23.25" customHeight="1">
      <c r="A410" s="86"/>
      <c r="B410" s="86"/>
      <c r="C410" s="23"/>
      <c r="D410" s="23"/>
      <c r="E410" s="469"/>
      <c r="F410" s="469"/>
      <c r="G410" s="469"/>
      <c r="H410" s="469"/>
      <c r="I410" s="469"/>
      <c r="J410" s="469"/>
      <c r="K410" s="469"/>
      <c r="L410" s="469"/>
      <c r="M410" s="469"/>
      <c r="N410" s="469"/>
      <c r="O410" s="469"/>
      <c r="P410" s="469"/>
      <c r="Q410" s="469"/>
      <c r="R410" s="469"/>
      <c r="S410" s="469"/>
      <c r="T410" s="23"/>
      <c r="U410" s="23"/>
      <c r="V410" s="23"/>
      <c r="W410" s="23"/>
      <c r="X410" s="23"/>
      <c r="Y410" s="23"/>
      <c r="Z410" s="23"/>
    </row>
    <row r="411" ht="23.25" customHeight="1">
      <c r="A411" s="86"/>
      <c r="B411" s="86"/>
      <c r="C411" s="23"/>
      <c r="D411" s="23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23"/>
      <c r="U411" s="23"/>
      <c r="V411" s="23"/>
      <c r="W411" s="23"/>
      <c r="X411" s="23"/>
      <c r="Y411" s="23"/>
      <c r="Z411" s="23"/>
    </row>
    <row r="412" ht="23.25" customHeight="1">
      <c r="A412" s="86"/>
      <c r="B412" s="86"/>
      <c r="C412" s="23"/>
      <c r="D412" s="23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23"/>
      <c r="U412" s="23"/>
      <c r="V412" s="23"/>
      <c r="W412" s="23"/>
      <c r="X412" s="23"/>
      <c r="Y412" s="23"/>
      <c r="Z412" s="23"/>
    </row>
    <row r="413" ht="23.25" customHeight="1">
      <c r="A413" s="86"/>
      <c r="B413" s="86"/>
      <c r="C413" s="23"/>
      <c r="D413" s="23"/>
      <c r="E413" s="469"/>
      <c r="F413" s="469"/>
      <c r="G413" s="469"/>
      <c r="H413" s="469"/>
      <c r="I413" s="469"/>
      <c r="J413" s="469"/>
      <c r="K413" s="469"/>
      <c r="L413" s="469"/>
      <c r="M413" s="469"/>
      <c r="N413" s="469"/>
      <c r="O413" s="469"/>
      <c r="P413" s="469"/>
      <c r="Q413" s="469"/>
      <c r="R413" s="469"/>
      <c r="S413" s="469"/>
      <c r="T413" s="23"/>
      <c r="U413" s="23"/>
      <c r="V413" s="23"/>
      <c r="W413" s="23"/>
      <c r="X413" s="23"/>
      <c r="Y413" s="23"/>
      <c r="Z413" s="23"/>
    </row>
    <row r="414" ht="23.25" customHeight="1">
      <c r="A414" s="86"/>
      <c r="B414" s="86"/>
      <c r="C414" s="23"/>
      <c r="D414" s="23"/>
      <c r="E414" s="469"/>
      <c r="F414" s="469"/>
      <c r="G414" s="469"/>
      <c r="H414" s="469"/>
      <c r="I414" s="469"/>
      <c r="J414" s="469"/>
      <c r="K414" s="469"/>
      <c r="L414" s="469"/>
      <c r="M414" s="469"/>
      <c r="N414" s="469"/>
      <c r="O414" s="469"/>
      <c r="P414" s="469"/>
      <c r="Q414" s="469"/>
      <c r="R414" s="469"/>
      <c r="S414" s="469"/>
      <c r="T414" s="23"/>
      <c r="U414" s="23"/>
      <c r="V414" s="23"/>
      <c r="W414" s="23"/>
      <c r="X414" s="23"/>
      <c r="Y414" s="23"/>
      <c r="Z414" s="23"/>
    </row>
    <row r="415" ht="23.25" customHeight="1">
      <c r="A415" s="86"/>
      <c r="B415" s="86"/>
      <c r="C415" s="23"/>
      <c r="D415" s="23"/>
      <c r="E415" s="469"/>
      <c r="F415" s="469"/>
      <c r="G415" s="469"/>
      <c r="H415" s="469"/>
      <c r="I415" s="469"/>
      <c r="J415" s="469"/>
      <c r="K415" s="469"/>
      <c r="L415" s="469"/>
      <c r="M415" s="469"/>
      <c r="N415" s="469"/>
      <c r="O415" s="469"/>
      <c r="P415" s="469"/>
      <c r="Q415" s="469"/>
      <c r="R415" s="469"/>
      <c r="S415" s="469"/>
      <c r="T415" s="23"/>
      <c r="U415" s="23"/>
      <c r="V415" s="23"/>
      <c r="W415" s="23"/>
      <c r="X415" s="23"/>
      <c r="Y415" s="23"/>
      <c r="Z415" s="23"/>
    </row>
    <row r="416" ht="23.25" customHeight="1">
      <c r="A416" s="86"/>
      <c r="B416" s="86"/>
      <c r="C416" s="23"/>
      <c r="D416" s="23"/>
      <c r="E416" s="469"/>
      <c r="F416" s="469"/>
      <c r="G416" s="469"/>
      <c r="H416" s="469"/>
      <c r="I416" s="469"/>
      <c r="J416" s="469"/>
      <c r="K416" s="469"/>
      <c r="L416" s="469"/>
      <c r="M416" s="469"/>
      <c r="N416" s="469"/>
      <c r="O416" s="469"/>
      <c r="P416" s="469"/>
      <c r="Q416" s="469"/>
      <c r="R416" s="469"/>
      <c r="S416" s="469"/>
      <c r="T416" s="23"/>
      <c r="U416" s="23"/>
      <c r="V416" s="23"/>
      <c r="W416" s="23"/>
      <c r="X416" s="23"/>
      <c r="Y416" s="23"/>
      <c r="Z416" s="23"/>
    </row>
    <row r="417" ht="23.25" customHeight="1">
      <c r="A417" s="86"/>
      <c r="B417" s="86"/>
      <c r="C417" s="23"/>
      <c r="D417" s="23"/>
      <c r="E417" s="469"/>
      <c r="F417" s="469"/>
      <c r="G417" s="469"/>
      <c r="H417" s="469"/>
      <c r="I417" s="469"/>
      <c r="J417" s="469"/>
      <c r="K417" s="469"/>
      <c r="L417" s="469"/>
      <c r="M417" s="469"/>
      <c r="N417" s="469"/>
      <c r="O417" s="469"/>
      <c r="P417" s="469"/>
      <c r="Q417" s="469"/>
      <c r="R417" s="469"/>
      <c r="S417" s="469"/>
      <c r="T417" s="23"/>
      <c r="U417" s="23"/>
      <c r="V417" s="23"/>
      <c r="W417" s="23"/>
      <c r="X417" s="23"/>
      <c r="Y417" s="23"/>
      <c r="Z417" s="23"/>
    </row>
    <row r="418" ht="23.25" customHeight="1">
      <c r="A418" s="86"/>
      <c r="B418" s="86"/>
      <c r="C418" s="23"/>
      <c r="D418" s="23"/>
      <c r="E418" s="469"/>
      <c r="F418" s="469"/>
      <c r="G418" s="469"/>
      <c r="H418" s="469"/>
      <c r="I418" s="469"/>
      <c r="J418" s="469"/>
      <c r="K418" s="469"/>
      <c r="L418" s="469"/>
      <c r="M418" s="469"/>
      <c r="N418" s="469"/>
      <c r="O418" s="469"/>
      <c r="P418" s="469"/>
      <c r="Q418" s="469"/>
      <c r="R418" s="469"/>
      <c r="S418" s="469"/>
      <c r="T418" s="23"/>
      <c r="U418" s="23"/>
      <c r="V418" s="23"/>
      <c r="W418" s="23"/>
      <c r="X418" s="23"/>
      <c r="Y418" s="23"/>
      <c r="Z418" s="23"/>
    </row>
    <row r="419" ht="23.25" customHeight="1">
      <c r="A419" s="86"/>
      <c r="B419" s="86"/>
      <c r="C419" s="23"/>
      <c r="D419" s="23"/>
      <c r="E419" s="469"/>
      <c r="F419" s="469"/>
      <c r="G419" s="469"/>
      <c r="H419" s="469"/>
      <c r="I419" s="469"/>
      <c r="J419" s="469"/>
      <c r="K419" s="469"/>
      <c r="L419" s="469"/>
      <c r="M419" s="469"/>
      <c r="N419" s="469"/>
      <c r="O419" s="469"/>
      <c r="P419" s="469"/>
      <c r="Q419" s="469"/>
      <c r="R419" s="469"/>
      <c r="S419" s="469"/>
      <c r="T419" s="23"/>
      <c r="U419" s="23"/>
      <c r="V419" s="23"/>
      <c r="W419" s="23"/>
      <c r="X419" s="23"/>
      <c r="Y419" s="23"/>
      <c r="Z419" s="23"/>
    </row>
    <row r="420" ht="23.25" customHeight="1">
      <c r="A420" s="86"/>
      <c r="B420" s="86"/>
      <c r="C420" s="23"/>
      <c r="D420" s="23"/>
      <c r="E420" s="469"/>
      <c r="F420" s="469"/>
      <c r="G420" s="469"/>
      <c r="H420" s="469"/>
      <c r="I420" s="469"/>
      <c r="J420" s="469"/>
      <c r="K420" s="469"/>
      <c r="L420" s="469"/>
      <c r="M420" s="469"/>
      <c r="N420" s="469"/>
      <c r="O420" s="469"/>
      <c r="P420" s="469"/>
      <c r="Q420" s="469"/>
      <c r="R420" s="469"/>
      <c r="S420" s="469"/>
      <c r="T420" s="23"/>
      <c r="U420" s="23"/>
      <c r="V420" s="23"/>
      <c r="W420" s="23"/>
      <c r="X420" s="23"/>
      <c r="Y420" s="23"/>
      <c r="Z420" s="23"/>
    </row>
    <row r="421" ht="23.25" customHeight="1">
      <c r="A421" s="86"/>
      <c r="B421" s="86"/>
      <c r="C421" s="23"/>
      <c r="D421" s="23"/>
      <c r="E421" s="469"/>
      <c r="F421" s="469"/>
      <c r="G421" s="469"/>
      <c r="H421" s="469"/>
      <c r="I421" s="469"/>
      <c r="J421" s="469"/>
      <c r="K421" s="469"/>
      <c r="L421" s="469"/>
      <c r="M421" s="469"/>
      <c r="N421" s="469"/>
      <c r="O421" s="469"/>
      <c r="P421" s="469"/>
      <c r="Q421" s="469"/>
      <c r="R421" s="469"/>
      <c r="S421" s="469"/>
      <c r="T421" s="23"/>
      <c r="U421" s="23"/>
      <c r="V421" s="23"/>
      <c r="W421" s="23"/>
      <c r="X421" s="23"/>
      <c r="Y421" s="23"/>
      <c r="Z421" s="23"/>
    </row>
    <row r="422" ht="23.25" customHeight="1">
      <c r="A422" s="86"/>
      <c r="B422" s="86"/>
      <c r="C422" s="23"/>
      <c r="D422" s="23"/>
      <c r="E422" s="469"/>
      <c r="F422" s="469"/>
      <c r="G422" s="469"/>
      <c r="H422" s="469"/>
      <c r="I422" s="469"/>
      <c r="J422" s="469"/>
      <c r="K422" s="469"/>
      <c r="L422" s="469"/>
      <c r="M422" s="469"/>
      <c r="N422" s="469"/>
      <c r="O422" s="469"/>
      <c r="P422" s="469"/>
      <c r="Q422" s="469"/>
      <c r="R422" s="469"/>
      <c r="S422" s="469"/>
      <c r="T422" s="23"/>
      <c r="U422" s="23"/>
      <c r="V422" s="23"/>
      <c r="W422" s="23"/>
      <c r="X422" s="23"/>
      <c r="Y422" s="23"/>
      <c r="Z422" s="23"/>
    </row>
    <row r="423" ht="23.25" customHeight="1">
      <c r="A423" s="86"/>
      <c r="B423" s="86"/>
      <c r="C423" s="23"/>
      <c r="D423" s="23"/>
      <c r="E423" s="469"/>
      <c r="F423" s="469"/>
      <c r="G423" s="469"/>
      <c r="H423" s="469"/>
      <c r="I423" s="469"/>
      <c r="J423" s="469"/>
      <c r="K423" s="469"/>
      <c r="L423" s="469"/>
      <c r="M423" s="469"/>
      <c r="N423" s="469"/>
      <c r="O423" s="469"/>
      <c r="P423" s="469"/>
      <c r="Q423" s="469"/>
      <c r="R423" s="469"/>
      <c r="S423" s="469"/>
      <c r="T423" s="23"/>
      <c r="U423" s="23"/>
      <c r="V423" s="23"/>
      <c r="W423" s="23"/>
      <c r="X423" s="23"/>
      <c r="Y423" s="23"/>
      <c r="Z423" s="23"/>
    </row>
    <row r="424" ht="23.25" customHeight="1">
      <c r="A424" s="86"/>
      <c r="B424" s="86"/>
      <c r="C424" s="23"/>
      <c r="D424" s="23"/>
      <c r="E424" s="469"/>
      <c r="F424" s="469"/>
      <c r="G424" s="469"/>
      <c r="H424" s="469"/>
      <c r="I424" s="469"/>
      <c r="J424" s="469"/>
      <c r="K424" s="469"/>
      <c r="L424" s="469"/>
      <c r="M424" s="469"/>
      <c r="N424" s="469"/>
      <c r="O424" s="469"/>
      <c r="P424" s="469"/>
      <c r="Q424" s="469"/>
      <c r="R424" s="469"/>
      <c r="S424" s="469"/>
      <c r="T424" s="23"/>
      <c r="U424" s="23"/>
      <c r="V424" s="23"/>
      <c r="W424" s="23"/>
      <c r="X424" s="23"/>
      <c r="Y424" s="23"/>
      <c r="Z424" s="23"/>
    </row>
    <row r="425" ht="23.25" customHeight="1">
      <c r="A425" s="86"/>
      <c r="B425" s="86"/>
      <c r="C425" s="23"/>
      <c r="D425" s="23"/>
      <c r="E425" s="469"/>
      <c r="F425" s="469"/>
      <c r="G425" s="469"/>
      <c r="H425" s="469"/>
      <c r="I425" s="469"/>
      <c r="J425" s="469"/>
      <c r="K425" s="469"/>
      <c r="L425" s="469"/>
      <c r="M425" s="469"/>
      <c r="N425" s="469"/>
      <c r="O425" s="469"/>
      <c r="P425" s="469"/>
      <c r="Q425" s="469"/>
      <c r="R425" s="469"/>
      <c r="S425" s="469"/>
      <c r="T425" s="23"/>
      <c r="U425" s="23"/>
      <c r="V425" s="23"/>
      <c r="W425" s="23"/>
      <c r="X425" s="23"/>
      <c r="Y425" s="23"/>
      <c r="Z425" s="23"/>
    </row>
    <row r="426" ht="23.25" customHeight="1">
      <c r="A426" s="86"/>
      <c r="B426" s="86"/>
      <c r="C426" s="23"/>
      <c r="D426" s="23"/>
      <c r="E426" s="469"/>
      <c r="F426" s="469"/>
      <c r="G426" s="469"/>
      <c r="H426" s="469"/>
      <c r="I426" s="469"/>
      <c r="J426" s="469"/>
      <c r="K426" s="469"/>
      <c r="L426" s="469"/>
      <c r="M426" s="469"/>
      <c r="N426" s="469"/>
      <c r="O426" s="469"/>
      <c r="P426" s="469"/>
      <c r="Q426" s="469"/>
      <c r="R426" s="469"/>
      <c r="S426" s="469"/>
      <c r="T426" s="23"/>
      <c r="U426" s="23"/>
      <c r="V426" s="23"/>
      <c r="W426" s="23"/>
      <c r="X426" s="23"/>
      <c r="Y426" s="23"/>
      <c r="Z426" s="23"/>
    </row>
    <row r="427" ht="23.25" customHeight="1">
      <c r="A427" s="86"/>
      <c r="B427" s="86"/>
      <c r="C427" s="23"/>
      <c r="D427" s="23"/>
      <c r="E427" s="469"/>
      <c r="F427" s="469"/>
      <c r="G427" s="469"/>
      <c r="H427" s="469"/>
      <c r="I427" s="469"/>
      <c r="J427" s="469"/>
      <c r="K427" s="469"/>
      <c r="L427" s="469"/>
      <c r="M427" s="469"/>
      <c r="N427" s="469"/>
      <c r="O427" s="469"/>
      <c r="P427" s="469"/>
      <c r="Q427" s="469"/>
      <c r="R427" s="469"/>
      <c r="S427" s="469"/>
      <c r="T427" s="23"/>
      <c r="U427" s="23"/>
      <c r="V427" s="23"/>
      <c r="W427" s="23"/>
      <c r="X427" s="23"/>
      <c r="Y427" s="23"/>
      <c r="Z427" s="23"/>
    </row>
    <row r="428" ht="23.25" customHeight="1">
      <c r="A428" s="86"/>
      <c r="B428" s="86"/>
      <c r="C428" s="23"/>
      <c r="D428" s="23"/>
      <c r="E428" s="469"/>
      <c r="F428" s="469"/>
      <c r="G428" s="469"/>
      <c r="H428" s="469"/>
      <c r="I428" s="469"/>
      <c r="J428" s="469"/>
      <c r="K428" s="469"/>
      <c r="L428" s="469"/>
      <c r="M428" s="469"/>
      <c r="N428" s="469"/>
      <c r="O428" s="469"/>
      <c r="P428" s="469"/>
      <c r="Q428" s="469"/>
      <c r="R428" s="469"/>
      <c r="S428" s="469"/>
      <c r="T428" s="23"/>
      <c r="U428" s="23"/>
      <c r="V428" s="23"/>
      <c r="W428" s="23"/>
      <c r="X428" s="23"/>
      <c r="Y428" s="23"/>
      <c r="Z428" s="23"/>
    </row>
    <row r="429" ht="23.25" customHeight="1">
      <c r="A429" s="86"/>
      <c r="B429" s="86"/>
      <c r="C429" s="23"/>
      <c r="D429" s="23"/>
      <c r="E429" s="469"/>
      <c r="F429" s="469"/>
      <c r="G429" s="469"/>
      <c r="H429" s="469"/>
      <c r="I429" s="469"/>
      <c r="J429" s="469"/>
      <c r="K429" s="469"/>
      <c r="L429" s="469"/>
      <c r="M429" s="469"/>
      <c r="N429" s="469"/>
      <c r="O429" s="469"/>
      <c r="P429" s="469"/>
      <c r="Q429" s="469"/>
      <c r="R429" s="469"/>
      <c r="S429" s="469"/>
      <c r="T429" s="23"/>
      <c r="U429" s="23"/>
      <c r="V429" s="23"/>
      <c r="W429" s="23"/>
      <c r="X429" s="23"/>
      <c r="Y429" s="23"/>
      <c r="Z429" s="23"/>
    </row>
    <row r="430" ht="23.25" customHeight="1">
      <c r="A430" s="86"/>
      <c r="B430" s="86"/>
      <c r="C430" s="23"/>
      <c r="D430" s="23"/>
      <c r="E430" s="469"/>
      <c r="F430" s="469"/>
      <c r="G430" s="469"/>
      <c r="H430" s="469"/>
      <c r="I430" s="469"/>
      <c r="J430" s="469"/>
      <c r="K430" s="469"/>
      <c r="L430" s="469"/>
      <c r="M430" s="469"/>
      <c r="N430" s="469"/>
      <c r="O430" s="469"/>
      <c r="P430" s="469"/>
      <c r="Q430" s="469"/>
      <c r="R430" s="469"/>
      <c r="S430" s="469"/>
      <c r="T430" s="23"/>
      <c r="U430" s="23"/>
      <c r="V430" s="23"/>
      <c r="W430" s="23"/>
      <c r="X430" s="23"/>
      <c r="Y430" s="23"/>
      <c r="Z430" s="23"/>
    </row>
    <row r="431" ht="23.25" customHeight="1">
      <c r="A431" s="86"/>
      <c r="B431" s="86"/>
      <c r="C431" s="23"/>
      <c r="D431" s="23"/>
      <c r="E431" s="469"/>
      <c r="F431" s="469"/>
      <c r="G431" s="469"/>
      <c r="H431" s="469"/>
      <c r="I431" s="469"/>
      <c r="J431" s="469"/>
      <c r="K431" s="469"/>
      <c r="L431" s="469"/>
      <c r="M431" s="469"/>
      <c r="N431" s="469"/>
      <c r="O431" s="469"/>
      <c r="P431" s="469"/>
      <c r="Q431" s="469"/>
      <c r="R431" s="469"/>
      <c r="S431" s="469"/>
      <c r="T431" s="23"/>
      <c r="U431" s="23"/>
      <c r="V431" s="23"/>
      <c r="W431" s="23"/>
      <c r="X431" s="23"/>
      <c r="Y431" s="23"/>
      <c r="Z431" s="23"/>
    </row>
    <row r="432" ht="23.25" customHeight="1">
      <c r="A432" s="86"/>
      <c r="B432" s="86"/>
      <c r="C432" s="23"/>
      <c r="D432" s="23"/>
      <c r="E432" s="469"/>
      <c r="F432" s="469"/>
      <c r="G432" s="469"/>
      <c r="H432" s="469"/>
      <c r="I432" s="469"/>
      <c r="J432" s="469"/>
      <c r="K432" s="469"/>
      <c r="L432" s="469"/>
      <c r="M432" s="469"/>
      <c r="N432" s="469"/>
      <c r="O432" s="469"/>
      <c r="P432" s="469"/>
      <c r="Q432" s="469"/>
      <c r="R432" s="469"/>
      <c r="S432" s="469"/>
      <c r="T432" s="23"/>
      <c r="U432" s="23"/>
      <c r="V432" s="23"/>
      <c r="W432" s="23"/>
      <c r="X432" s="23"/>
      <c r="Y432" s="23"/>
      <c r="Z432" s="23"/>
    </row>
    <row r="433" ht="23.25" customHeight="1">
      <c r="A433" s="86"/>
      <c r="B433" s="86"/>
      <c r="C433" s="23"/>
      <c r="D433" s="23"/>
      <c r="E433" s="469"/>
      <c r="F433" s="469"/>
      <c r="G433" s="469"/>
      <c r="H433" s="469"/>
      <c r="I433" s="469"/>
      <c r="J433" s="469"/>
      <c r="K433" s="469"/>
      <c r="L433" s="469"/>
      <c r="M433" s="469"/>
      <c r="N433" s="469"/>
      <c r="O433" s="469"/>
      <c r="P433" s="469"/>
      <c r="Q433" s="469"/>
      <c r="R433" s="469"/>
      <c r="S433" s="469"/>
      <c r="T433" s="23"/>
      <c r="U433" s="23"/>
      <c r="V433" s="23"/>
      <c r="W433" s="23"/>
      <c r="X433" s="23"/>
      <c r="Y433" s="23"/>
      <c r="Z433" s="23"/>
    </row>
    <row r="434" ht="23.25" customHeight="1">
      <c r="A434" s="86"/>
      <c r="B434" s="86"/>
      <c r="C434" s="23"/>
      <c r="D434" s="23"/>
      <c r="E434" s="469"/>
      <c r="F434" s="469"/>
      <c r="G434" s="469"/>
      <c r="H434" s="469"/>
      <c r="I434" s="469"/>
      <c r="J434" s="469"/>
      <c r="K434" s="469"/>
      <c r="L434" s="469"/>
      <c r="M434" s="469"/>
      <c r="N434" s="469"/>
      <c r="O434" s="469"/>
      <c r="P434" s="469"/>
      <c r="Q434" s="469"/>
      <c r="R434" s="469"/>
      <c r="S434" s="469"/>
      <c r="T434" s="23"/>
      <c r="U434" s="23"/>
      <c r="V434" s="23"/>
      <c r="W434" s="23"/>
      <c r="X434" s="23"/>
      <c r="Y434" s="23"/>
      <c r="Z434" s="23"/>
    </row>
    <row r="435" ht="23.25" customHeight="1">
      <c r="A435" s="86"/>
      <c r="B435" s="86"/>
      <c r="C435" s="23"/>
      <c r="D435" s="23"/>
      <c r="E435" s="469"/>
      <c r="F435" s="469"/>
      <c r="G435" s="469"/>
      <c r="H435" s="469"/>
      <c r="I435" s="469"/>
      <c r="J435" s="469"/>
      <c r="K435" s="469"/>
      <c r="L435" s="469"/>
      <c r="M435" s="469"/>
      <c r="N435" s="469"/>
      <c r="O435" s="469"/>
      <c r="P435" s="469"/>
      <c r="Q435" s="469"/>
      <c r="R435" s="469"/>
      <c r="S435" s="469"/>
      <c r="T435" s="23"/>
      <c r="U435" s="23"/>
      <c r="V435" s="23"/>
      <c r="W435" s="23"/>
      <c r="X435" s="23"/>
      <c r="Y435" s="23"/>
      <c r="Z435" s="23"/>
    </row>
    <row r="436" ht="23.25" customHeight="1">
      <c r="A436" s="86"/>
      <c r="B436" s="86"/>
      <c r="C436" s="23"/>
      <c r="D436" s="23"/>
      <c r="E436" s="469"/>
      <c r="F436" s="469"/>
      <c r="G436" s="469"/>
      <c r="H436" s="469"/>
      <c r="I436" s="469"/>
      <c r="J436" s="469"/>
      <c r="K436" s="469"/>
      <c r="L436" s="469"/>
      <c r="M436" s="469"/>
      <c r="N436" s="469"/>
      <c r="O436" s="469"/>
      <c r="P436" s="469"/>
      <c r="Q436" s="469"/>
      <c r="R436" s="469"/>
      <c r="S436" s="469"/>
      <c r="T436" s="23"/>
      <c r="U436" s="23"/>
      <c r="V436" s="23"/>
      <c r="W436" s="23"/>
      <c r="X436" s="23"/>
      <c r="Y436" s="23"/>
      <c r="Z436" s="23"/>
    </row>
    <row r="437" ht="23.25" customHeight="1">
      <c r="A437" s="86"/>
      <c r="B437" s="86"/>
      <c r="C437" s="23"/>
      <c r="D437" s="23"/>
      <c r="E437" s="469"/>
      <c r="F437" s="469"/>
      <c r="G437" s="469"/>
      <c r="H437" s="469"/>
      <c r="I437" s="469"/>
      <c r="J437" s="469"/>
      <c r="K437" s="469"/>
      <c r="L437" s="469"/>
      <c r="M437" s="469"/>
      <c r="N437" s="469"/>
      <c r="O437" s="469"/>
      <c r="P437" s="469"/>
      <c r="Q437" s="469"/>
      <c r="R437" s="469"/>
      <c r="S437" s="469"/>
      <c r="T437" s="23"/>
      <c r="U437" s="23"/>
      <c r="V437" s="23"/>
      <c r="W437" s="23"/>
      <c r="X437" s="23"/>
      <c r="Y437" s="23"/>
      <c r="Z437" s="23"/>
    </row>
    <row r="438" ht="23.25" customHeight="1">
      <c r="A438" s="86"/>
      <c r="B438" s="86"/>
      <c r="C438" s="23"/>
      <c r="D438" s="23"/>
      <c r="E438" s="469"/>
      <c r="F438" s="469"/>
      <c r="G438" s="469"/>
      <c r="H438" s="469"/>
      <c r="I438" s="469"/>
      <c r="J438" s="469"/>
      <c r="K438" s="469"/>
      <c r="L438" s="469"/>
      <c r="M438" s="469"/>
      <c r="N438" s="469"/>
      <c r="O438" s="469"/>
      <c r="P438" s="469"/>
      <c r="Q438" s="469"/>
      <c r="R438" s="469"/>
      <c r="S438" s="469"/>
      <c r="T438" s="23"/>
      <c r="U438" s="23"/>
      <c r="V438" s="23"/>
      <c r="W438" s="23"/>
      <c r="X438" s="23"/>
      <c r="Y438" s="23"/>
      <c r="Z438" s="23"/>
    </row>
    <row r="439" ht="23.25" customHeight="1">
      <c r="A439" s="86"/>
      <c r="B439" s="86"/>
      <c r="C439" s="23"/>
      <c r="D439" s="23"/>
      <c r="E439" s="469"/>
      <c r="F439" s="469"/>
      <c r="G439" s="469"/>
      <c r="H439" s="469"/>
      <c r="I439" s="469"/>
      <c r="J439" s="469"/>
      <c r="K439" s="469"/>
      <c r="L439" s="469"/>
      <c r="M439" s="469"/>
      <c r="N439" s="469"/>
      <c r="O439" s="469"/>
      <c r="P439" s="469"/>
      <c r="Q439" s="469"/>
      <c r="R439" s="469"/>
      <c r="S439" s="469"/>
      <c r="T439" s="23"/>
      <c r="U439" s="23"/>
      <c r="V439" s="23"/>
      <c r="W439" s="23"/>
      <c r="X439" s="23"/>
      <c r="Y439" s="23"/>
      <c r="Z439" s="23"/>
    </row>
    <row r="440" ht="23.25" customHeight="1">
      <c r="A440" s="86"/>
      <c r="B440" s="86"/>
      <c r="C440" s="23"/>
      <c r="D440" s="23"/>
      <c r="E440" s="469"/>
      <c r="F440" s="469"/>
      <c r="G440" s="469"/>
      <c r="H440" s="469"/>
      <c r="I440" s="469"/>
      <c r="J440" s="469"/>
      <c r="K440" s="469"/>
      <c r="L440" s="469"/>
      <c r="M440" s="469"/>
      <c r="N440" s="469"/>
      <c r="O440" s="469"/>
      <c r="P440" s="469"/>
      <c r="Q440" s="469"/>
      <c r="R440" s="469"/>
      <c r="S440" s="469"/>
      <c r="T440" s="23"/>
      <c r="U440" s="23"/>
      <c r="V440" s="23"/>
      <c r="W440" s="23"/>
      <c r="X440" s="23"/>
      <c r="Y440" s="23"/>
      <c r="Z440" s="23"/>
    </row>
    <row r="441" ht="23.25" customHeight="1">
      <c r="A441" s="86"/>
      <c r="B441" s="86"/>
      <c r="C441" s="23"/>
      <c r="D441" s="23"/>
      <c r="E441" s="469"/>
      <c r="F441" s="469"/>
      <c r="G441" s="469"/>
      <c r="H441" s="469"/>
      <c r="I441" s="469"/>
      <c r="J441" s="469"/>
      <c r="K441" s="469"/>
      <c r="L441" s="469"/>
      <c r="M441" s="469"/>
      <c r="N441" s="469"/>
      <c r="O441" s="469"/>
      <c r="P441" s="469"/>
      <c r="Q441" s="469"/>
      <c r="R441" s="469"/>
      <c r="S441" s="469"/>
      <c r="T441" s="23"/>
      <c r="U441" s="23"/>
      <c r="V441" s="23"/>
      <c r="W441" s="23"/>
      <c r="X441" s="23"/>
      <c r="Y441" s="23"/>
      <c r="Z441" s="23"/>
    </row>
    <row r="442" ht="23.25" customHeight="1">
      <c r="A442" s="86"/>
      <c r="B442" s="86"/>
      <c r="C442" s="23"/>
      <c r="D442" s="23"/>
      <c r="E442" s="469"/>
      <c r="F442" s="469"/>
      <c r="G442" s="469"/>
      <c r="H442" s="469"/>
      <c r="I442" s="469"/>
      <c r="J442" s="469"/>
      <c r="K442" s="469"/>
      <c r="L442" s="469"/>
      <c r="M442" s="469"/>
      <c r="N442" s="469"/>
      <c r="O442" s="469"/>
      <c r="P442" s="469"/>
      <c r="Q442" s="469"/>
      <c r="R442" s="469"/>
      <c r="S442" s="469"/>
      <c r="T442" s="23"/>
      <c r="U442" s="23"/>
      <c r="V442" s="23"/>
      <c r="W442" s="23"/>
      <c r="X442" s="23"/>
      <c r="Y442" s="23"/>
      <c r="Z442" s="23"/>
    </row>
    <row r="443" ht="23.25" customHeight="1">
      <c r="A443" s="86"/>
      <c r="B443" s="86"/>
      <c r="C443" s="23"/>
      <c r="D443" s="23"/>
      <c r="E443" s="469"/>
      <c r="F443" s="469"/>
      <c r="G443" s="469"/>
      <c r="H443" s="469"/>
      <c r="I443" s="469"/>
      <c r="J443" s="469"/>
      <c r="K443" s="469"/>
      <c r="L443" s="469"/>
      <c r="M443" s="469"/>
      <c r="N443" s="469"/>
      <c r="O443" s="469"/>
      <c r="P443" s="469"/>
      <c r="Q443" s="469"/>
      <c r="R443" s="469"/>
      <c r="S443" s="469"/>
      <c r="T443" s="23"/>
      <c r="U443" s="23"/>
      <c r="V443" s="23"/>
      <c r="W443" s="23"/>
      <c r="X443" s="23"/>
      <c r="Y443" s="23"/>
      <c r="Z443" s="23"/>
    </row>
    <row r="444" ht="23.25" customHeight="1">
      <c r="A444" s="86"/>
      <c r="B444" s="86"/>
      <c r="C444" s="23"/>
      <c r="D444" s="23"/>
      <c r="E444" s="469"/>
      <c r="F444" s="469"/>
      <c r="G444" s="469"/>
      <c r="H444" s="469"/>
      <c r="I444" s="469"/>
      <c r="J444" s="469"/>
      <c r="K444" s="469"/>
      <c r="L444" s="469"/>
      <c r="M444" s="469"/>
      <c r="N444" s="469"/>
      <c r="O444" s="469"/>
      <c r="P444" s="469"/>
      <c r="Q444" s="469"/>
      <c r="R444" s="469"/>
      <c r="S444" s="469"/>
      <c r="T444" s="23"/>
      <c r="U444" s="23"/>
      <c r="V444" s="23"/>
      <c r="W444" s="23"/>
      <c r="X444" s="23"/>
      <c r="Y444" s="23"/>
      <c r="Z444" s="23"/>
    </row>
    <row r="445" ht="23.25" customHeight="1">
      <c r="A445" s="86"/>
      <c r="B445" s="86"/>
      <c r="C445" s="23"/>
      <c r="D445" s="23"/>
      <c r="E445" s="469"/>
      <c r="F445" s="469"/>
      <c r="G445" s="469"/>
      <c r="H445" s="469"/>
      <c r="I445" s="469"/>
      <c r="J445" s="469"/>
      <c r="K445" s="469"/>
      <c r="L445" s="469"/>
      <c r="M445" s="469"/>
      <c r="N445" s="469"/>
      <c r="O445" s="469"/>
      <c r="P445" s="469"/>
      <c r="Q445" s="469"/>
      <c r="R445" s="469"/>
      <c r="S445" s="469"/>
      <c r="T445" s="23"/>
      <c r="U445" s="23"/>
      <c r="V445" s="23"/>
      <c r="W445" s="23"/>
      <c r="X445" s="23"/>
      <c r="Y445" s="23"/>
      <c r="Z445" s="23"/>
    </row>
    <row r="446" ht="23.25" customHeight="1">
      <c r="A446" s="86"/>
      <c r="B446" s="86"/>
      <c r="C446" s="23"/>
      <c r="D446" s="23"/>
      <c r="E446" s="469"/>
      <c r="F446" s="469"/>
      <c r="G446" s="469"/>
      <c r="H446" s="469"/>
      <c r="I446" s="469"/>
      <c r="J446" s="469"/>
      <c r="K446" s="469"/>
      <c r="L446" s="469"/>
      <c r="M446" s="469"/>
      <c r="N446" s="469"/>
      <c r="O446" s="469"/>
      <c r="P446" s="469"/>
      <c r="Q446" s="469"/>
      <c r="R446" s="469"/>
      <c r="S446" s="469"/>
      <c r="T446" s="23"/>
      <c r="U446" s="23"/>
      <c r="V446" s="23"/>
      <c r="W446" s="23"/>
      <c r="X446" s="23"/>
      <c r="Y446" s="23"/>
      <c r="Z446" s="23"/>
    </row>
    <row r="447" ht="23.25" customHeight="1">
      <c r="A447" s="86"/>
      <c r="B447" s="86"/>
      <c r="C447" s="23"/>
      <c r="D447" s="23"/>
      <c r="E447" s="469"/>
      <c r="F447" s="469"/>
      <c r="G447" s="469"/>
      <c r="H447" s="469"/>
      <c r="I447" s="469"/>
      <c r="J447" s="469"/>
      <c r="K447" s="469"/>
      <c r="L447" s="469"/>
      <c r="M447" s="469"/>
      <c r="N447" s="469"/>
      <c r="O447" s="469"/>
      <c r="P447" s="469"/>
      <c r="Q447" s="469"/>
      <c r="R447" s="469"/>
      <c r="S447" s="469"/>
      <c r="T447" s="23"/>
      <c r="U447" s="23"/>
      <c r="V447" s="23"/>
      <c r="W447" s="23"/>
      <c r="X447" s="23"/>
      <c r="Y447" s="23"/>
      <c r="Z447" s="23"/>
    </row>
    <row r="448" ht="23.25" customHeight="1">
      <c r="A448" s="86"/>
      <c r="B448" s="86"/>
      <c r="C448" s="23"/>
      <c r="D448" s="23"/>
      <c r="E448" s="469"/>
      <c r="F448" s="469"/>
      <c r="G448" s="469"/>
      <c r="H448" s="469"/>
      <c r="I448" s="469"/>
      <c r="J448" s="469"/>
      <c r="K448" s="469"/>
      <c r="L448" s="469"/>
      <c r="M448" s="469"/>
      <c r="N448" s="469"/>
      <c r="O448" s="469"/>
      <c r="P448" s="469"/>
      <c r="Q448" s="469"/>
      <c r="R448" s="469"/>
      <c r="S448" s="469"/>
      <c r="T448" s="23"/>
      <c r="U448" s="23"/>
      <c r="V448" s="23"/>
      <c r="W448" s="23"/>
      <c r="X448" s="23"/>
      <c r="Y448" s="23"/>
      <c r="Z448" s="23"/>
    </row>
    <row r="449" ht="23.25" customHeight="1">
      <c r="A449" s="86"/>
      <c r="B449" s="86"/>
      <c r="C449" s="23"/>
      <c r="D449" s="23"/>
      <c r="E449" s="469"/>
      <c r="F449" s="469"/>
      <c r="G449" s="469"/>
      <c r="H449" s="469"/>
      <c r="I449" s="469"/>
      <c r="J449" s="469"/>
      <c r="K449" s="469"/>
      <c r="L449" s="469"/>
      <c r="M449" s="469"/>
      <c r="N449" s="469"/>
      <c r="O449" s="469"/>
      <c r="P449" s="469"/>
      <c r="Q449" s="469"/>
      <c r="R449" s="469"/>
      <c r="S449" s="469"/>
      <c r="T449" s="23"/>
      <c r="U449" s="23"/>
      <c r="V449" s="23"/>
      <c r="W449" s="23"/>
      <c r="X449" s="23"/>
      <c r="Y449" s="23"/>
      <c r="Z449" s="23"/>
    </row>
    <row r="450" ht="23.25" customHeight="1">
      <c r="A450" s="86"/>
      <c r="B450" s="86"/>
      <c r="C450" s="23"/>
      <c r="D450" s="23"/>
      <c r="E450" s="469"/>
      <c r="F450" s="469"/>
      <c r="G450" s="469"/>
      <c r="H450" s="469"/>
      <c r="I450" s="469"/>
      <c r="J450" s="469"/>
      <c r="K450" s="469"/>
      <c r="L450" s="469"/>
      <c r="M450" s="469"/>
      <c r="N450" s="469"/>
      <c r="O450" s="469"/>
      <c r="P450" s="469"/>
      <c r="Q450" s="469"/>
      <c r="R450" s="469"/>
      <c r="S450" s="469"/>
      <c r="T450" s="23"/>
      <c r="U450" s="23"/>
      <c r="V450" s="23"/>
      <c r="W450" s="23"/>
      <c r="X450" s="23"/>
      <c r="Y450" s="23"/>
      <c r="Z450" s="23"/>
    </row>
    <row r="451" ht="23.25" customHeight="1">
      <c r="A451" s="86"/>
      <c r="B451" s="86"/>
      <c r="C451" s="23"/>
      <c r="D451" s="23"/>
      <c r="E451" s="469"/>
      <c r="F451" s="469"/>
      <c r="G451" s="469"/>
      <c r="H451" s="469"/>
      <c r="I451" s="469"/>
      <c r="J451" s="469"/>
      <c r="K451" s="469"/>
      <c r="L451" s="469"/>
      <c r="M451" s="469"/>
      <c r="N451" s="469"/>
      <c r="O451" s="469"/>
      <c r="P451" s="469"/>
      <c r="Q451" s="469"/>
      <c r="R451" s="469"/>
      <c r="S451" s="469"/>
      <c r="T451" s="23"/>
      <c r="U451" s="23"/>
      <c r="V451" s="23"/>
      <c r="W451" s="23"/>
      <c r="X451" s="23"/>
      <c r="Y451" s="23"/>
      <c r="Z451" s="23"/>
    </row>
    <row r="452" ht="23.25" customHeight="1">
      <c r="A452" s="86"/>
      <c r="B452" s="86"/>
      <c r="C452" s="23"/>
      <c r="D452" s="23"/>
      <c r="E452" s="469"/>
      <c r="F452" s="469"/>
      <c r="G452" s="469"/>
      <c r="H452" s="469"/>
      <c r="I452" s="469"/>
      <c r="J452" s="469"/>
      <c r="K452" s="469"/>
      <c r="L452" s="469"/>
      <c r="M452" s="469"/>
      <c r="N452" s="469"/>
      <c r="O452" s="469"/>
      <c r="P452" s="469"/>
      <c r="Q452" s="469"/>
      <c r="R452" s="469"/>
      <c r="S452" s="469"/>
      <c r="T452" s="23"/>
      <c r="U452" s="23"/>
      <c r="V452" s="23"/>
      <c r="W452" s="23"/>
      <c r="X452" s="23"/>
      <c r="Y452" s="23"/>
      <c r="Z452" s="23"/>
    </row>
    <row r="453" ht="23.25" customHeight="1">
      <c r="A453" s="86"/>
      <c r="B453" s="86"/>
      <c r="C453" s="23"/>
      <c r="D453" s="23"/>
      <c r="E453" s="469"/>
      <c r="F453" s="469"/>
      <c r="G453" s="469"/>
      <c r="H453" s="469"/>
      <c r="I453" s="469"/>
      <c r="J453" s="469"/>
      <c r="K453" s="469"/>
      <c r="L453" s="469"/>
      <c r="M453" s="469"/>
      <c r="N453" s="469"/>
      <c r="O453" s="469"/>
      <c r="P453" s="469"/>
      <c r="Q453" s="469"/>
      <c r="R453" s="469"/>
      <c r="S453" s="469"/>
      <c r="T453" s="23"/>
      <c r="U453" s="23"/>
      <c r="V453" s="23"/>
      <c r="W453" s="23"/>
      <c r="X453" s="23"/>
      <c r="Y453" s="23"/>
      <c r="Z453" s="23"/>
    </row>
    <row r="454" ht="23.25" customHeight="1">
      <c r="A454" s="86"/>
      <c r="B454" s="86"/>
      <c r="C454" s="23"/>
      <c r="D454" s="23"/>
      <c r="E454" s="469"/>
      <c r="F454" s="469"/>
      <c r="G454" s="469"/>
      <c r="H454" s="469"/>
      <c r="I454" s="469"/>
      <c r="J454" s="469"/>
      <c r="K454" s="469"/>
      <c r="L454" s="469"/>
      <c r="M454" s="469"/>
      <c r="N454" s="469"/>
      <c r="O454" s="469"/>
      <c r="P454" s="469"/>
      <c r="Q454" s="469"/>
      <c r="R454" s="469"/>
      <c r="S454" s="469"/>
      <c r="T454" s="23"/>
      <c r="U454" s="23"/>
      <c r="V454" s="23"/>
      <c r="W454" s="23"/>
      <c r="X454" s="23"/>
      <c r="Y454" s="23"/>
      <c r="Z454" s="23"/>
    </row>
    <row r="455" ht="23.25" customHeight="1">
      <c r="A455" s="86"/>
      <c r="B455" s="86"/>
      <c r="C455" s="23"/>
      <c r="D455" s="23"/>
      <c r="E455" s="469"/>
      <c r="F455" s="469"/>
      <c r="G455" s="469"/>
      <c r="H455" s="469"/>
      <c r="I455" s="469"/>
      <c r="J455" s="469"/>
      <c r="K455" s="469"/>
      <c r="L455" s="469"/>
      <c r="M455" s="469"/>
      <c r="N455" s="469"/>
      <c r="O455" s="469"/>
      <c r="P455" s="469"/>
      <c r="Q455" s="469"/>
      <c r="R455" s="469"/>
      <c r="S455" s="469"/>
      <c r="T455" s="23"/>
      <c r="U455" s="23"/>
      <c r="V455" s="23"/>
      <c r="W455" s="23"/>
      <c r="X455" s="23"/>
      <c r="Y455" s="23"/>
      <c r="Z455" s="23"/>
    </row>
    <row r="456" ht="23.25" customHeight="1">
      <c r="A456" s="86"/>
      <c r="B456" s="86"/>
      <c r="C456" s="23"/>
      <c r="D456" s="23"/>
      <c r="E456" s="469"/>
      <c r="F456" s="469"/>
      <c r="G456" s="469"/>
      <c r="H456" s="469"/>
      <c r="I456" s="469"/>
      <c r="J456" s="469"/>
      <c r="K456" s="469"/>
      <c r="L456" s="469"/>
      <c r="M456" s="469"/>
      <c r="N456" s="469"/>
      <c r="O456" s="469"/>
      <c r="P456" s="469"/>
      <c r="Q456" s="469"/>
      <c r="R456" s="469"/>
      <c r="S456" s="469"/>
      <c r="T456" s="23"/>
      <c r="U456" s="23"/>
      <c r="V456" s="23"/>
      <c r="W456" s="23"/>
      <c r="X456" s="23"/>
      <c r="Y456" s="23"/>
      <c r="Z456" s="23"/>
    </row>
    <row r="457" ht="23.25" customHeight="1">
      <c r="A457" s="86"/>
      <c r="B457" s="86"/>
      <c r="C457" s="23"/>
      <c r="D457" s="23"/>
      <c r="E457" s="469"/>
      <c r="F457" s="469"/>
      <c r="G457" s="469"/>
      <c r="H457" s="469"/>
      <c r="I457" s="469"/>
      <c r="J457" s="469"/>
      <c r="K457" s="469"/>
      <c r="L457" s="469"/>
      <c r="M457" s="469"/>
      <c r="N457" s="469"/>
      <c r="O457" s="469"/>
      <c r="P457" s="469"/>
      <c r="Q457" s="469"/>
      <c r="R457" s="469"/>
      <c r="S457" s="469"/>
      <c r="T457" s="23"/>
      <c r="U457" s="23"/>
      <c r="V457" s="23"/>
      <c r="W457" s="23"/>
      <c r="X457" s="23"/>
      <c r="Y457" s="23"/>
      <c r="Z457" s="23"/>
    </row>
    <row r="458" ht="23.25" customHeight="1">
      <c r="A458" s="86"/>
      <c r="B458" s="86"/>
      <c r="C458" s="23"/>
      <c r="D458" s="23"/>
      <c r="E458" s="469"/>
      <c r="F458" s="469"/>
      <c r="G458" s="469"/>
      <c r="H458" s="469"/>
      <c r="I458" s="469"/>
      <c r="J458" s="469"/>
      <c r="K458" s="469"/>
      <c r="L458" s="469"/>
      <c r="M458" s="469"/>
      <c r="N458" s="469"/>
      <c r="O458" s="469"/>
      <c r="P458" s="469"/>
      <c r="Q458" s="469"/>
      <c r="R458" s="469"/>
      <c r="S458" s="469"/>
      <c r="T458" s="23"/>
      <c r="U458" s="23"/>
      <c r="V458" s="23"/>
      <c r="W458" s="23"/>
      <c r="X458" s="23"/>
      <c r="Y458" s="23"/>
      <c r="Z458" s="23"/>
    </row>
    <row r="459" ht="23.25" customHeight="1">
      <c r="A459" s="86"/>
      <c r="B459" s="86"/>
      <c r="C459" s="23"/>
      <c r="D459" s="23"/>
      <c r="E459" s="469"/>
      <c r="F459" s="469"/>
      <c r="G459" s="469"/>
      <c r="H459" s="469"/>
      <c r="I459" s="469"/>
      <c r="J459" s="469"/>
      <c r="K459" s="469"/>
      <c r="L459" s="469"/>
      <c r="M459" s="469"/>
      <c r="N459" s="469"/>
      <c r="O459" s="469"/>
      <c r="P459" s="469"/>
      <c r="Q459" s="469"/>
      <c r="R459" s="469"/>
      <c r="S459" s="469"/>
      <c r="T459" s="23"/>
      <c r="U459" s="23"/>
      <c r="V459" s="23"/>
      <c r="W459" s="23"/>
      <c r="X459" s="23"/>
      <c r="Y459" s="23"/>
      <c r="Z459" s="23"/>
    </row>
    <row r="460" ht="23.25" customHeight="1">
      <c r="A460" s="86"/>
      <c r="B460" s="86"/>
      <c r="C460" s="23"/>
      <c r="D460" s="23"/>
      <c r="E460" s="469"/>
      <c r="F460" s="469"/>
      <c r="G460" s="469"/>
      <c r="H460" s="469"/>
      <c r="I460" s="469"/>
      <c r="J460" s="469"/>
      <c r="K460" s="469"/>
      <c r="L460" s="469"/>
      <c r="M460" s="469"/>
      <c r="N460" s="469"/>
      <c r="O460" s="469"/>
      <c r="P460" s="469"/>
      <c r="Q460" s="469"/>
      <c r="R460" s="469"/>
      <c r="S460" s="469"/>
      <c r="T460" s="23"/>
      <c r="U460" s="23"/>
      <c r="V460" s="23"/>
      <c r="W460" s="23"/>
      <c r="X460" s="23"/>
      <c r="Y460" s="23"/>
      <c r="Z460" s="23"/>
    </row>
    <row r="461" ht="23.25" customHeight="1">
      <c r="A461" s="86"/>
      <c r="B461" s="86"/>
      <c r="C461" s="23"/>
      <c r="D461" s="23"/>
      <c r="E461" s="469"/>
      <c r="F461" s="469"/>
      <c r="G461" s="469"/>
      <c r="H461" s="469"/>
      <c r="I461" s="469"/>
      <c r="J461" s="469"/>
      <c r="K461" s="469"/>
      <c r="L461" s="469"/>
      <c r="M461" s="469"/>
      <c r="N461" s="469"/>
      <c r="O461" s="469"/>
      <c r="P461" s="469"/>
      <c r="Q461" s="469"/>
      <c r="R461" s="469"/>
      <c r="S461" s="469"/>
      <c r="T461" s="23"/>
      <c r="U461" s="23"/>
      <c r="V461" s="23"/>
      <c r="W461" s="23"/>
      <c r="X461" s="23"/>
      <c r="Y461" s="23"/>
      <c r="Z461" s="23"/>
    </row>
    <row r="462" ht="23.25" customHeight="1">
      <c r="A462" s="86"/>
      <c r="B462" s="86"/>
      <c r="C462" s="23"/>
      <c r="D462" s="23"/>
      <c r="E462" s="469"/>
      <c r="F462" s="469"/>
      <c r="G462" s="469"/>
      <c r="H462" s="469"/>
      <c r="I462" s="469"/>
      <c r="J462" s="469"/>
      <c r="K462" s="469"/>
      <c r="L462" s="469"/>
      <c r="M462" s="469"/>
      <c r="N462" s="469"/>
      <c r="O462" s="469"/>
      <c r="P462" s="469"/>
      <c r="Q462" s="469"/>
      <c r="R462" s="469"/>
      <c r="S462" s="469"/>
      <c r="T462" s="23"/>
      <c r="U462" s="23"/>
      <c r="V462" s="23"/>
      <c r="W462" s="23"/>
      <c r="X462" s="23"/>
      <c r="Y462" s="23"/>
      <c r="Z462" s="23"/>
    </row>
    <row r="463" ht="23.25" customHeight="1">
      <c r="A463" s="86"/>
      <c r="B463" s="86"/>
      <c r="C463" s="23"/>
      <c r="D463" s="23"/>
      <c r="E463" s="469"/>
      <c r="F463" s="469"/>
      <c r="G463" s="469"/>
      <c r="H463" s="469"/>
      <c r="I463" s="469"/>
      <c r="J463" s="469"/>
      <c r="K463" s="469"/>
      <c r="L463" s="469"/>
      <c r="M463" s="469"/>
      <c r="N463" s="469"/>
      <c r="O463" s="469"/>
      <c r="P463" s="469"/>
      <c r="Q463" s="469"/>
      <c r="R463" s="469"/>
      <c r="S463" s="469"/>
      <c r="T463" s="23"/>
      <c r="U463" s="23"/>
      <c r="V463" s="23"/>
      <c r="W463" s="23"/>
      <c r="X463" s="23"/>
      <c r="Y463" s="23"/>
      <c r="Z463" s="23"/>
    </row>
    <row r="464" ht="23.25" customHeight="1">
      <c r="A464" s="86"/>
      <c r="B464" s="86"/>
      <c r="C464" s="23"/>
      <c r="D464" s="23"/>
      <c r="E464" s="469"/>
      <c r="F464" s="469"/>
      <c r="G464" s="469"/>
      <c r="H464" s="469"/>
      <c r="I464" s="469"/>
      <c r="J464" s="469"/>
      <c r="K464" s="469"/>
      <c r="L464" s="469"/>
      <c r="M464" s="469"/>
      <c r="N464" s="469"/>
      <c r="O464" s="469"/>
      <c r="P464" s="469"/>
      <c r="Q464" s="469"/>
      <c r="R464" s="469"/>
      <c r="S464" s="469"/>
      <c r="T464" s="23"/>
      <c r="U464" s="23"/>
      <c r="V464" s="23"/>
      <c r="W464" s="23"/>
      <c r="X464" s="23"/>
      <c r="Y464" s="23"/>
      <c r="Z464" s="23"/>
    </row>
    <row r="465" ht="23.25" customHeight="1">
      <c r="A465" s="86"/>
      <c r="B465" s="86"/>
      <c r="C465" s="23"/>
      <c r="D465" s="23"/>
      <c r="E465" s="469"/>
      <c r="F465" s="469"/>
      <c r="G465" s="469"/>
      <c r="H465" s="469"/>
      <c r="I465" s="469"/>
      <c r="J465" s="469"/>
      <c r="K465" s="469"/>
      <c r="L465" s="469"/>
      <c r="M465" s="469"/>
      <c r="N465" s="469"/>
      <c r="O465" s="469"/>
      <c r="P465" s="469"/>
      <c r="Q465" s="469"/>
      <c r="R465" s="469"/>
      <c r="S465" s="469"/>
      <c r="T465" s="23"/>
      <c r="U465" s="23"/>
      <c r="V465" s="23"/>
      <c r="W465" s="23"/>
      <c r="X465" s="23"/>
      <c r="Y465" s="23"/>
      <c r="Z465" s="23"/>
    </row>
    <row r="466" ht="23.25" customHeight="1">
      <c r="A466" s="86"/>
      <c r="B466" s="86"/>
      <c r="C466" s="23"/>
      <c r="D466" s="23"/>
      <c r="E466" s="469"/>
      <c r="F466" s="469"/>
      <c r="G466" s="469"/>
      <c r="H466" s="469"/>
      <c r="I466" s="469"/>
      <c r="J466" s="469"/>
      <c r="K466" s="469"/>
      <c r="L466" s="469"/>
      <c r="M466" s="469"/>
      <c r="N466" s="469"/>
      <c r="O466" s="469"/>
      <c r="P466" s="469"/>
      <c r="Q466" s="469"/>
      <c r="R466" s="469"/>
      <c r="S466" s="469"/>
      <c r="T466" s="23"/>
      <c r="U466" s="23"/>
      <c r="V466" s="23"/>
      <c r="W466" s="23"/>
      <c r="X466" s="23"/>
      <c r="Y466" s="23"/>
      <c r="Z466" s="23"/>
    </row>
    <row r="467" ht="23.25" customHeight="1">
      <c r="A467" s="86"/>
      <c r="B467" s="86"/>
      <c r="C467" s="23"/>
      <c r="D467" s="23"/>
      <c r="E467" s="469"/>
      <c r="F467" s="469"/>
      <c r="G467" s="469"/>
      <c r="H467" s="469"/>
      <c r="I467" s="469"/>
      <c r="J467" s="469"/>
      <c r="K467" s="469"/>
      <c r="L467" s="469"/>
      <c r="M467" s="469"/>
      <c r="N467" s="469"/>
      <c r="O467" s="469"/>
      <c r="P467" s="469"/>
      <c r="Q467" s="469"/>
      <c r="R467" s="469"/>
      <c r="S467" s="469"/>
      <c r="T467" s="23"/>
      <c r="U467" s="23"/>
      <c r="V467" s="23"/>
      <c r="W467" s="23"/>
      <c r="X467" s="23"/>
      <c r="Y467" s="23"/>
      <c r="Z467" s="23"/>
    </row>
    <row r="468" ht="23.25" customHeight="1">
      <c r="A468" s="86"/>
      <c r="B468" s="86"/>
      <c r="C468" s="23"/>
      <c r="D468" s="23"/>
      <c r="E468" s="469"/>
      <c r="F468" s="469"/>
      <c r="G468" s="469"/>
      <c r="H468" s="469"/>
      <c r="I468" s="469"/>
      <c r="J468" s="469"/>
      <c r="K468" s="469"/>
      <c r="L468" s="469"/>
      <c r="M468" s="469"/>
      <c r="N468" s="469"/>
      <c r="O468" s="469"/>
      <c r="P468" s="469"/>
      <c r="Q468" s="469"/>
      <c r="R468" s="469"/>
      <c r="S468" s="469"/>
      <c r="T468" s="23"/>
      <c r="U468" s="23"/>
      <c r="V468" s="23"/>
      <c r="W468" s="23"/>
      <c r="X468" s="23"/>
      <c r="Y468" s="23"/>
      <c r="Z468" s="23"/>
    </row>
    <row r="469" ht="23.25" customHeight="1">
      <c r="A469" s="86"/>
      <c r="B469" s="86"/>
      <c r="C469" s="23"/>
      <c r="D469" s="23"/>
      <c r="E469" s="469"/>
      <c r="F469" s="469"/>
      <c r="G469" s="469"/>
      <c r="H469" s="469"/>
      <c r="I469" s="469"/>
      <c r="J469" s="469"/>
      <c r="K469" s="469"/>
      <c r="L469" s="469"/>
      <c r="M469" s="469"/>
      <c r="N469" s="469"/>
      <c r="O469" s="469"/>
      <c r="P469" s="469"/>
      <c r="Q469" s="469"/>
      <c r="R469" s="469"/>
      <c r="S469" s="469"/>
      <c r="T469" s="23"/>
      <c r="U469" s="23"/>
      <c r="V469" s="23"/>
      <c r="W469" s="23"/>
      <c r="X469" s="23"/>
      <c r="Y469" s="23"/>
      <c r="Z469" s="23"/>
    </row>
    <row r="470" ht="23.25" customHeight="1">
      <c r="A470" s="86"/>
      <c r="B470" s="86"/>
      <c r="C470" s="23"/>
      <c r="D470" s="23"/>
      <c r="E470" s="469"/>
      <c r="F470" s="469"/>
      <c r="G470" s="469"/>
      <c r="H470" s="469"/>
      <c r="I470" s="469"/>
      <c r="J470" s="469"/>
      <c r="K470" s="469"/>
      <c r="L470" s="469"/>
      <c r="M470" s="469"/>
      <c r="N470" s="469"/>
      <c r="O470" s="469"/>
      <c r="P470" s="469"/>
      <c r="Q470" s="469"/>
      <c r="R470" s="469"/>
      <c r="S470" s="469"/>
      <c r="T470" s="23"/>
      <c r="U470" s="23"/>
      <c r="V470" s="23"/>
      <c r="W470" s="23"/>
      <c r="X470" s="23"/>
      <c r="Y470" s="23"/>
      <c r="Z470" s="23"/>
    </row>
    <row r="471" ht="23.25" customHeight="1">
      <c r="A471" s="86"/>
      <c r="B471" s="86"/>
      <c r="C471" s="23"/>
      <c r="D471" s="23"/>
      <c r="E471" s="469"/>
      <c r="F471" s="469"/>
      <c r="G471" s="469"/>
      <c r="H471" s="469"/>
      <c r="I471" s="469"/>
      <c r="J471" s="469"/>
      <c r="K471" s="469"/>
      <c r="L471" s="469"/>
      <c r="M471" s="469"/>
      <c r="N471" s="469"/>
      <c r="O471" s="469"/>
      <c r="P471" s="469"/>
      <c r="Q471" s="469"/>
      <c r="R471" s="469"/>
      <c r="S471" s="469"/>
      <c r="T471" s="23"/>
      <c r="U471" s="23"/>
      <c r="V471" s="23"/>
      <c r="W471" s="23"/>
      <c r="X471" s="23"/>
      <c r="Y471" s="23"/>
      <c r="Z471" s="23"/>
    </row>
    <row r="472" ht="23.25" customHeight="1">
      <c r="A472" s="86"/>
      <c r="B472" s="86"/>
      <c r="C472" s="23"/>
      <c r="D472" s="23"/>
      <c r="E472" s="469"/>
      <c r="F472" s="469"/>
      <c r="G472" s="469"/>
      <c r="H472" s="469"/>
      <c r="I472" s="469"/>
      <c r="J472" s="469"/>
      <c r="K472" s="469"/>
      <c r="L472" s="469"/>
      <c r="M472" s="469"/>
      <c r="N472" s="469"/>
      <c r="O472" s="469"/>
      <c r="P472" s="469"/>
      <c r="Q472" s="469"/>
      <c r="R472" s="469"/>
      <c r="S472" s="469"/>
      <c r="T472" s="23"/>
      <c r="U472" s="23"/>
      <c r="V472" s="23"/>
      <c r="W472" s="23"/>
      <c r="X472" s="23"/>
      <c r="Y472" s="23"/>
      <c r="Z472" s="23"/>
    </row>
    <row r="473" ht="23.25" customHeight="1">
      <c r="A473" s="86"/>
      <c r="B473" s="86"/>
      <c r="C473" s="23"/>
      <c r="D473" s="23"/>
      <c r="E473" s="469"/>
      <c r="F473" s="469"/>
      <c r="G473" s="469"/>
      <c r="H473" s="469"/>
      <c r="I473" s="469"/>
      <c r="J473" s="469"/>
      <c r="K473" s="469"/>
      <c r="L473" s="469"/>
      <c r="M473" s="469"/>
      <c r="N473" s="469"/>
      <c r="O473" s="469"/>
      <c r="P473" s="469"/>
      <c r="Q473" s="469"/>
      <c r="R473" s="469"/>
      <c r="S473" s="469"/>
      <c r="T473" s="23"/>
      <c r="U473" s="23"/>
      <c r="V473" s="23"/>
      <c r="W473" s="23"/>
      <c r="X473" s="23"/>
      <c r="Y473" s="23"/>
      <c r="Z473" s="23"/>
    </row>
    <row r="474" ht="23.25" customHeight="1">
      <c r="A474" s="86"/>
      <c r="B474" s="86"/>
      <c r="C474" s="23"/>
      <c r="D474" s="23"/>
      <c r="E474" s="469"/>
      <c r="F474" s="469"/>
      <c r="G474" s="469"/>
      <c r="H474" s="469"/>
      <c r="I474" s="469"/>
      <c r="J474" s="469"/>
      <c r="K474" s="469"/>
      <c r="L474" s="469"/>
      <c r="M474" s="469"/>
      <c r="N474" s="469"/>
      <c r="O474" s="469"/>
      <c r="P474" s="469"/>
      <c r="Q474" s="469"/>
      <c r="R474" s="469"/>
      <c r="S474" s="469"/>
      <c r="T474" s="23"/>
      <c r="U474" s="23"/>
      <c r="V474" s="23"/>
      <c r="W474" s="23"/>
      <c r="X474" s="23"/>
      <c r="Y474" s="23"/>
      <c r="Z474" s="23"/>
    </row>
    <row r="475" ht="23.25" customHeight="1">
      <c r="A475" s="86"/>
      <c r="B475" s="86"/>
      <c r="C475" s="23"/>
      <c r="D475" s="23"/>
      <c r="E475" s="469"/>
      <c r="F475" s="469"/>
      <c r="G475" s="469"/>
      <c r="H475" s="469"/>
      <c r="I475" s="469"/>
      <c r="J475" s="469"/>
      <c r="K475" s="469"/>
      <c r="L475" s="469"/>
      <c r="M475" s="469"/>
      <c r="N475" s="469"/>
      <c r="O475" s="469"/>
      <c r="P475" s="469"/>
      <c r="Q475" s="469"/>
      <c r="R475" s="469"/>
      <c r="S475" s="469"/>
      <c r="T475" s="23"/>
      <c r="U475" s="23"/>
      <c r="V475" s="23"/>
      <c r="W475" s="23"/>
      <c r="X475" s="23"/>
      <c r="Y475" s="23"/>
      <c r="Z475" s="23"/>
    </row>
    <row r="476" ht="23.25" customHeight="1">
      <c r="A476" s="86"/>
      <c r="B476" s="86"/>
      <c r="C476" s="23"/>
      <c r="D476" s="23"/>
      <c r="E476" s="469"/>
      <c r="F476" s="469"/>
      <c r="G476" s="469"/>
      <c r="H476" s="469"/>
      <c r="I476" s="469"/>
      <c r="J476" s="469"/>
      <c r="K476" s="469"/>
      <c r="L476" s="469"/>
      <c r="M476" s="469"/>
      <c r="N476" s="469"/>
      <c r="O476" s="469"/>
      <c r="P476" s="469"/>
      <c r="Q476" s="469"/>
      <c r="R476" s="469"/>
      <c r="S476" s="469"/>
      <c r="T476" s="23"/>
      <c r="U476" s="23"/>
      <c r="V476" s="23"/>
      <c r="W476" s="23"/>
      <c r="X476" s="23"/>
      <c r="Y476" s="23"/>
      <c r="Z476" s="23"/>
    </row>
    <row r="477" ht="23.25" customHeight="1">
      <c r="A477" s="86"/>
      <c r="B477" s="86"/>
      <c r="C477" s="23"/>
      <c r="D477" s="23"/>
      <c r="E477" s="469"/>
      <c r="F477" s="469"/>
      <c r="G477" s="469"/>
      <c r="H477" s="469"/>
      <c r="I477" s="469"/>
      <c r="J477" s="469"/>
      <c r="K477" s="469"/>
      <c r="L477" s="469"/>
      <c r="M477" s="469"/>
      <c r="N477" s="469"/>
      <c r="O477" s="469"/>
      <c r="P477" s="469"/>
      <c r="Q477" s="469"/>
      <c r="R477" s="469"/>
      <c r="S477" s="469"/>
      <c r="T477" s="23"/>
      <c r="U477" s="23"/>
      <c r="V477" s="23"/>
      <c r="W477" s="23"/>
      <c r="X477" s="23"/>
      <c r="Y477" s="23"/>
      <c r="Z477" s="23"/>
    </row>
    <row r="478" ht="23.25" customHeight="1">
      <c r="A478" s="86"/>
      <c r="B478" s="86"/>
      <c r="C478" s="23"/>
      <c r="D478" s="23"/>
      <c r="E478" s="469"/>
      <c r="F478" s="469"/>
      <c r="G478" s="469"/>
      <c r="H478" s="469"/>
      <c r="I478" s="469"/>
      <c r="J478" s="469"/>
      <c r="K478" s="469"/>
      <c r="L478" s="469"/>
      <c r="M478" s="469"/>
      <c r="N478" s="469"/>
      <c r="O478" s="469"/>
      <c r="P478" s="469"/>
      <c r="Q478" s="469"/>
      <c r="R478" s="469"/>
      <c r="S478" s="469"/>
      <c r="T478" s="23"/>
      <c r="U478" s="23"/>
      <c r="V478" s="23"/>
      <c r="W478" s="23"/>
      <c r="X478" s="23"/>
      <c r="Y478" s="23"/>
      <c r="Z478" s="23"/>
    </row>
    <row r="479" ht="23.25" customHeight="1">
      <c r="A479" s="86"/>
      <c r="B479" s="86"/>
      <c r="C479" s="23"/>
      <c r="D479" s="23"/>
      <c r="E479" s="469"/>
      <c r="F479" s="469"/>
      <c r="G479" s="469"/>
      <c r="H479" s="469"/>
      <c r="I479" s="469"/>
      <c r="J479" s="469"/>
      <c r="K479" s="469"/>
      <c r="L479" s="469"/>
      <c r="M479" s="469"/>
      <c r="N479" s="469"/>
      <c r="O479" s="469"/>
      <c r="P479" s="469"/>
      <c r="Q479" s="469"/>
      <c r="R479" s="469"/>
      <c r="S479" s="469"/>
      <c r="T479" s="23"/>
      <c r="U479" s="23"/>
      <c r="V479" s="23"/>
      <c r="W479" s="23"/>
      <c r="X479" s="23"/>
      <c r="Y479" s="23"/>
      <c r="Z479" s="23"/>
    </row>
    <row r="480" ht="23.25" customHeight="1">
      <c r="A480" s="86"/>
      <c r="B480" s="86"/>
      <c r="C480" s="23"/>
      <c r="D480" s="23"/>
      <c r="E480" s="469"/>
      <c r="F480" s="469"/>
      <c r="G480" s="469"/>
      <c r="H480" s="469"/>
      <c r="I480" s="469"/>
      <c r="J480" s="469"/>
      <c r="K480" s="469"/>
      <c r="L480" s="469"/>
      <c r="M480" s="469"/>
      <c r="N480" s="469"/>
      <c r="O480" s="469"/>
      <c r="P480" s="469"/>
      <c r="Q480" s="469"/>
      <c r="R480" s="469"/>
      <c r="S480" s="469"/>
      <c r="T480" s="23"/>
      <c r="U480" s="23"/>
      <c r="V480" s="23"/>
      <c r="W480" s="23"/>
      <c r="X480" s="23"/>
      <c r="Y480" s="23"/>
      <c r="Z480" s="23"/>
    </row>
    <row r="481" ht="23.25" customHeight="1">
      <c r="A481" s="86"/>
      <c r="B481" s="86"/>
      <c r="C481" s="23"/>
      <c r="D481" s="23"/>
      <c r="E481" s="469"/>
      <c r="F481" s="469"/>
      <c r="G481" s="469"/>
      <c r="H481" s="469"/>
      <c r="I481" s="469"/>
      <c r="J481" s="469"/>
      <c r="K481" s="469"/>
      <c r="L481" s="469"/>
      <c r="M481" s="469"/>
      <c r="N481" s="469"/>
      <c r="O481" s="469"/>
      <c r="P481" s="469"/>
      <c r="Q481" s="469"/>
      <c r="R481" s="469"/>
      <c r="S481" s="469"/>
      <c r="T481" s="23"/>
      <c r="U481" s="23"/>
      <c r="V481" s="23"/>
      <c r="W481" s="23"/>
      <c r="X481" s="23"/>
      <c r="Y481" s="23"/>
      <c r="Z481" s="23"/>
    </row>
    <row r="482" ht="23.25" customHeight="1">
      <c r="A482" s="86"/>
      <c r="B482" s="86"/>
      <c r="C482" s="23"/>
      <c r="D482" s="23"/>
      <c r="E482" s="469"/>
      <c r="F482" s="469"/>
      <c r="G482" s="469"/>
      <c r="H482" s="469"/>
      <c r="I482" s="469"/>
      <c r="J482" s="469"/>
      <c r="K482" s="469"/>
      <c r="L482" s="469"/>
      <c r="M482" s="469"/>
      <c r="N482" s="469"/>
      <c r="O482" s="469"/>
      <c r="P482" s="469"/>
      <c r="Q482" s="469"/>
      <c r="R482" s="469"/>
      <c r="S482" s="469"/>
      <c r="T482" s="23"/>
      <c r="U482" s="23"/>
      <c r="V482" s="23"/>
      <c r="W482" s="23"/>
      <c r="X482" s="23"/>
      <c r="Y482" s="23"/>
      <c r="Z482" s="23"/>
    </row>
    <row r="483" ht="23.25" customHeight="1">
      <c r="A483" s="86"/>
      <c r="B483" s="86"/>
      <c r="C483" s="23"/>
      <c r="D483" s="23"/>
      <c r="E483" s="469"/>
      <c r="F483" s="469"/>
      <c r="G483" s="469"/>
      <c r="H483" s="469"/>
      <c r="I483" s="469"/>
      <c r="J483" s="469"/>
      <c r="K483" s="469"/>
      <c r="L483" s="469"/>
      <c r="M483" s="469"/>
      <c r="N483" s="469"/>
      <c r="O483" s="469"/>
      <c r="P483" s="469"/>
      <c r="Q483" s="469"/>
      <c r="R483" s="469"/>
      <c r="S483" s="469"/>
      <c r="T483" s="23"/>
      <c r="U483" s="23"/>
      <c r="V483" s="23"/>
      <c r="W483" s="23"/>
      <c r="X483" s="23"/>
      <c r="Y483" s="23"/>
      <c r="Z483" s="23"/>
    </row>
    <row r="484" ht="23.25" customHeight="1">
      <c r="A484" s="86"/>
      <c r="B484" s="86"/>
      <c r="C484" s="23"/>
      <c r="D484" s="23"/>
      <c r="E484" s="469"/>
      <c r="F484" s="469"/>
      <c r="G484" s="469"/>
      <c r="H484" s="469"/>
      <c r="I484" s="469"/>
      <c r="J484" s="469"/>
      <c r="K484" s="469"/>
      <c r="L484" s="469"/>
      <c r="M484" s="469"/>
      <c r="N484" s="469"/>
      <c r="O484" s="469"/>
      <c r="P484" s="469"/>
      <c r="Q484" s="469"/>
      <c r="R484" s="469"/>
      <c r="S484" s="469"/>
      <c r="T484" s="23"/>
      <c r="U484" s="23"/>
      <c r="V484" s="23"/>
      <c r="W484" s="23"/>
      <c r="X484" s="23"/>
      <c r="Y484" s="23"/>
      <c r="Z484" s="23"/>
    </row>
    <row r="485" ht="23.25" customHeight="1">
      <c r="A485" s="86"/>
      <c r="B485" s="86"/>
      <c r="C485" s="23"/>
      <c r="D485" s="23"/>
      <c r="E485" s="469"/>
      <c r="F485" s="469"/>
      <c r="G485" s="469"/>
      <c r="H485" s="469"/>
      <c r="I485" s="469"/>
      <c r="J485" s="469"/>
      <c r="K485" s="469"/>
      <c r="L485" s="469"/>
      <c r="M485" s="469"/>
      <c r="N485" s="469"/>
      <c r="O485" s="469"/>
      <c r="P485" s="469"/>
      <c r="Q485" s="469"/>
      <c r="R485" s="469"/>
      <c r="S485" s="469"/>
      <c r="T485" s="23"/>
      <c r="U485" s="23"/>
      <c r="V485" s="23"/>
      <c r="W485" s="23"/>
      <c r="X485" s="23"/>
      <c r="Y485" s="23"/>
      <c r="Z485" s="23"/>
    </row>
    <row r="486" ht="23.25" customHeight="1">
      <c r="A486" s="86"/>
      <c r="B486" s="86"/>
      <c r="C486" s="23"/>
      <c r="D486" s="23"/>
      <c r="E486" s="469"/>
      <c r="F486" s="469"/>
      <c r="G486" s="469"/>
      <c r="H486" s="469"/>
      <c r="I486" s="469"/>
      <c r="J486" s="469"/>
      <c r="K486" s="469"/>
      <c r="L486" s="469"/>
      <c r="M486" s="469"/>
      <c r="N486" s="469"/>
      <c r="O486" s="469"/>
      <c r="P486" s="469"/>
      <c r="Q486" s="469"/>
      <c r="R486" s="469"/>
      <c r="S486" s="469"/>
      <c r="T486" s="23"/>
      <c r="U486" s="23"/>
      <c r="V486" s="23"/>
      <c r="W486" s="23"/>
      <c r="X486" s="23"/>
      <c r="Y486" s="23"/>
      <c r="Z486" s="23"/>
    </row>
    <row r="487" ht="23.25" customHeight="1">
      <c r="A487" s="86"/>
      <c r="B487" s="86"/>
      <c r="C487" s="23"/>
      <c r="D487" s="23"/>
      <c r="E487" s="469"/>
      <c r="F487" s="469"/>
      <c r="G487" s="469"/>
      <c r="H487" s="469"/>
      <c r="I487" s="469"/>
      <c r="J487" s="469"/>
      <c r="K487" s="469"/>
      <c r="L487" s="469"/>
      <c r="M487" s="469"/>
      <c r="N487" s="469"/>
      <c r="O487" s="469"/>
      <c r="P487" s="469"/>
      <c r="Q487" s="469"/>
      <c r="R487" s="469"/>
      <c r="S487" s="469"/>
      <c r="T487" s="23"/>
      <c r="U487" s="23"/>
      <c r="V487" s="23"/>
      <c r="W487" s="23"/>
      <c r="X487" s="23"/>
      <c r="Y487" s="23"/>
      <c r="Z487" s="23"/>
    </row>
    <row r="488" ht="23.25" customHeight="1">
      <c r="A488" s="86"/>
      <c r="B488" s="86"/>
      <c r="C488" s="23"/>
      <c r="D488" s="23"/>
      <c r="E488" s="469"/>
      <c r="F488" s="469"/>
      <c r="G488" s="469"/>
      <c r="H488" s="469"/>
      <c r="I488" s="469"/>
      <c r="J488" s="469"/>
      <c r="K488" s="469"/>
      <c r="L488" s="469"/>
      <c r="M488" s="469"/>
      <c r="N488" s="469"/>
      <c r="O488" s="469"/>
      <c r="P488" s="469"/>
      <c r="Q488" s="469"/>
      <c r="R488" s="469"/>
      <c r="S488" s="469"/>
      <c r="T488" s="23"/>
      <c r="U488" s="23"/>
      <c r="V488" s="23"/>
      <c r="W488" s="23"/>
      <c r="X488" s="23"/>
      <c r="Y488" s="23"/>
      <c r="Z488" s="23"/>
    </row>
    <row r="489" ht="23.25" customHeight="1">
      <c r="A489" s="86"/>
      <c r="B489" s="86"/>
      <c r="C489" s="23"/>
      <c r="D489" s="23"/>
      <c r="E489" s="469"/>
      <c r="F489" s="469"/>
      <c r="G489" s="469"/>
      <c r="H489" s="469"/>
      <c r="I489" s="469"/>
      <c r="J489" s="469"/>
      <c r="K489" s="469"/>
      <c r="L489" s="469"/>
      <c r="M489" s="469"/>
      <c r="N489" s="469"/>
      <c r="O489" s="469"/>
      <c r="P489" s="469"/>
      <c r="Q489" s="469"/>
      <c r="R489" s="469"/>
      <c r="S489" s="469"/>
      <c r="T489" s="23"/>
      <c r="U489" s="23"/>
      <c r="V489" s="23"/>
      <c r="W489" s="23"/>
      <c r="X489" s="23"/>
      <c r="Y489" s="23"/>
      <c r="Z489" s="23"/>
    </row>
    <row r="490" ht="23.25" customHeight="1">
      <c r="A490" s="86"/>
      <c r="B490" s="86"/>
      <c r="C490" s="23"/>
      <c r="D490" s="23"/>
      <c r="E490" s="469"/>
      <c r="F490" s="469"/>
      <c r="G490" s="469"/>
      <c r="H490" s="469"/>
      <c r="I490" s="469"/>
      <c r="J490" s="469"/>
      <c r="K490" s="469"/>
      <c r="L490" s="469"/>
      <c r="M490" s="469"/>
      <c r="N490" s="469"/>
      <c r="O490" s="469"/>
      <c r="P490" s="469"/>
      <c r="Q490" s="469"/>
      <c r="R490" s="469"/>
      <c r="S490" s="469"/>
      <c r="T490" s="23"/>
      <c r="U490" s="23"/>
      <c r="V490" s="23"/>
      <c r="W490" s="23"/>
      <c r="X490" s="23"/>
      <c r="Y490" s="23"/>
      <c r="Z490" s="23"/>
    </row>
    <row r="491" ht="23.25" customHeight="1">
      <c r="A491" s="86"/>
      <c r="B491" s="86"/>
      <c r="C491" s="23"/>
      <c r="D491" s="23"/>
      <c r="E491" s="469"/>
      <c r="F491" s="469"/>
      <c r="G491" s="469"/>
      <c r="H491" s="469"/>
      <c r="I491" s="469"/>
      <c r="J491" s="469"/>
      <c r="K491" s="469"/>
      <c r="L491" s="469"/>
      <c r="M491" s="469"/>
      <c r="N491" s="469"/>
      <c r="O491" s="469"/>
      <c r="P491" s="469"/>
      <c r="Q491" s="469"/>
      <c r="R491" s="469"/>
      <c r="S491" s="469"/>
      <c r="T491" s="23"/>
      <c r="U491" s="23"/>
      <c r="V491" s="23"/>
      <c r="W491" s="23"/>
      <c r="X491" s="23"/>
      <c r="Y491" s="23"/>
      <c r="Z491" s="23"/>
    </row>
    <row r="492" ht="23.25" customHeight="1">
      <c r="A492" s="86"/>
      <c r="B492" s="86"/>
      <c r="C492" s="23"/>
      <c r="D492" s="23"/>
      <c r="E492" s="469"/>
      <c r="F492" s="469"/>
      <c r="G492" s="469"/>
      <c r="H492" s="469"/>
      <c r="I492" s="469"/>
      <c r="J492" s="469"/>
      <c r="K492" s="469"/>
      <c r="L492" s="469"/>
      <c r="M492" s="469"/>
      <c r="N492" s="469"/>
      <c r="O492" s="469"/>
      <c r="P492" s="469"/>
      <c r="Q492" s="469"/>
      <c r="R492" s="469"/>
      <c r="S492" s="469"/>
      <c r="T492" s="23"/>
      <c r="U492" s="23"/>
      <c r="V492" s="23"/>
      <c r="W492" s="23"/>
      <c r="X492" s="23"/>
      <c r="Y492" s="23"/>
      <c r="Z492" s="23"/>
    </row>
    <row r="493" ht="23.25" customHeight="1">
      <c r="A493" s="86"/>
      <c r="B493" s="86"/>
      <c r="C493" s="23"/>
      <c r="D493" s="23"/>
      <c r="E493" s="469"/>
      <c r="F493" s="469"/>
      <c r="G493" s="469"/>
      <c r="H493" s="469"/>
      <c r="I493" s="469"/>
      <c r="J493" s="469"/>
      <c r="K493" s="469"/>
      <c r="L493" s="469"/>
      <c r="M493" s="469"/>
      <c r="N493" s="469"/>
      <c r="O493" s="469"/>
      <c r="P493" s="469"/>
      <c r="Q493" s="469"/>
      <c r="R493" s="469"/>
      <c r="S493" s="469"/>
      <c r="T493" s="23"/>
      <c r="U493" s="23"/>
      <c r="V493" s="23"/>
      <c r="W493" s="23"/>
      <c r="X493" s="23"/>
      <c r="Y493" s="23"/>
      <c r="Z493" s="23"/>
    </row>
    <row r="494" ht="23.25" customHeight="1">
      <c r="A494" s="86"/>
      <c r="B494" s="86"/>
      <c r="C494" s="23"/>
      <c r="D494" s="23"/>
      <c r="E494" s="469"/>
      <c r="F494" s="469"/>
      <c r="G494" s="469"/>
      <c r="H494" s="469"/>
      <c r="I494" s="469"/>
      <c r="J494" s="469"/>
      <c r="K494" s="469"/>
      <c r="L494" s="469"/>
      <c r="M494" s="469"/>
      <c r="N494" s="469"/>
      <c r="O494" s="469"/>
      <c r="P494" s="469"/>
      <c r="Q494" s="469"/>
      <c r="R494" s="469"/>
      <c r="S494" s="469"/>
      <c r="T494" s="23"/>
      <c r="U494" s="23"/>
      <c r="V494" s="23"/>
      <c r="W494" s="23"/>
      <c r="X494" s="23"/>
      <c r="Y494" s="23"/>
      <c r="Z494" s="23"/>
    </row>
    <row r="495" ht="23.25" customHeight="1">
      <c r="A495" s="86"/>
      <c r="B495" s="86"/>
      <c r="C495" s="23"/>
      <c r="D495" s="23"/>
      <c r="E495" s="469"/>
      <c r="F495" s="469"/>
      <c r="G495" s="469"/>
      <c r="H495" s="469"/>
      <c r="I495" s="469"/>
      <c r="J495" s="469"/>
      <c r="K495" s="469"/>
      <c r="L495" s="469"/>
      <c r="M495" s="469"/>
      <c r="N495" s="469"/>
      <c r="O495" s="469"/>
      <c r="P495" s="469"/>
      <c r="Q495" s="469"/>
      <c r="R495" s="469"/>
      <c r="S495" s="469"/>
      <c r="T495" s="23"/>
      <c r="U495" s="23"/>
      <c r="V495" s="23"/>
      <c r="W495" s="23"/>
      <c r="X495" s="23"/>
      <c r="Y495" s="23"/>
      <c r="Z495" s="23"/>
    </row>
    <row r="496" ht="23.25" customHeight="1">
      <c r="A496" s="86"/>
      <c r="B496" s="86"/>
      <c r="C496" s="23"/>
      <c r="D496" s="23"/>
      <c r="E496" s="469"/>
      <c r="F496" s="469"/>
      <c r="G496" s="469"/>
      <c r="H496" s="469"/>
      <c r="I496" s="469"/>
      <c r="J496" s="469"/>
      <c r="K496" s="469"/>
      <c r="L496" s="469"/>
      <c r="M496" s="469"/>
      <c r="N496" s="469"/>
      <c r="O496" s="469"/>
      <c r="P496" s="469"/>
      <c r="Q496" s="469"/>
      <c r="R496" s="469"/>
      <c r="S496" s="469"/>
      <c r="T496" s="23"/>
      <c r="U496" s="23"/>
      <c r="V496" s="23"/>
      <c r="W496" s="23"/>
      <c r="X496" s="23"/>
      <c r="Y496" s="23"/>
      <c r="Z496" s="23"/>
    </row>
    <row r="497" ht="23.25" customHeight="1">
      <c r="A497" s="86"/>
      <c r="B497" s="86"/>
      <c r="C497" s="23"/>
      <c r="D497" s="23"/>
      <c r="E497" s="469"/>
      <c r="F497" s="469"/>
      <c r="G497" s="469"/>
      <c r="H497" s="469"/>
      <c r="I497" s="469"/>
      <c r="J497" s="469"/>
      <c r="K497" s="469"/>
      <c r="L497" s="469"/>
      <c r="M497" s="469"/>
      <c r="N497" s="469"/>
      <c r="O497" s="469"/>
      <c r="P497" s="469"/>
      <c r="Q497" s="469"/>
      <c r="R497" s="469"/>
      <c r="S497" s="469"/>
      <c r="T497" s="23"/>
      <c r="U497" s="23"/>
      <c r="V497" s="23"/>
      <c r="W497" s="23"/>
      <c r="X497" s="23"/>
      <c r="Y497" s="23"/>
      <c r="Z497" s="23"/>
    </row>
    <row r="498" ht="23.25" customHeight="1">
      <c r="A498" s="86"/>
      <c r="B498" s="86"/>
      <c r="C498" s="23"/>
      <c r="D498" s="23"/>
      <c r="E498" s="469"/>
      <c r="F498" s="469"/>
      <c r="G498" s="469"/>
      <c r="H498" s="469"/>
      <c r="I498" s="469"/>
      <c r="J498" s="469"/>
      <c r="K498" s="469"/>
      <c r="L498" s="469"/>
      <c r="M498" s="469"/>
      <c r="N498" s="469"/>
      <c r="O498" s="469"/>
      <c r="P498" s="469"/>
      <c r="Q498" s="469"/>
      <c r="R498" s="469"/>
      <c r="S498" s="469"/>
      <c r="T498" s="23"/>
      <c r="U498" s="23"/>
      <c r="V498" s="23"/>
      <c r="W498" s="23"/>
      <c r="X498" s="23"/>
      <c r="Y498" s="23"/>
      <c r="Z498" s="23"/>
    </row>
    <row r="499" ht="23.25" customHeight="1">
      <c r="A499" s="86"/>
      <c r="B499" s="86"/>
      <c r="C499" s="23"/>
      <c r="D499" s="23"/>
      <c r="E499" s="469"/>
      <c r="F499" s="469"/>
      <c r="G499" s="469"/>
      <c r="H499" s="469"/>
      <c r="I499" s="469"/>
      <c r="J499" s="469"/>
      <c r="K499" s="469"/>
      <c r="L499" s="469"/>
      <c r="M499" s="469"/>
      <c r="N499" s="469"/>
      <c r="O499" s="469"/>
      <c r="P499" s="469"/>
      <c r="Q499" s="469"/>
      <c r="R499" s="469"/>
      <c r="S499" s="469"/>
      <c r="T499" s="23"/>
      <c r="U499" s="23"/>
      <c r="V499" s="23"/>
      <c r="W499" s="23"/>
      <c r="X499" s="23"/>
      <c r="Y499" s="23"/>
      <c r="Z499" s="23"/>
    </row>
    <row r="500" ht="23.25" customHeight="1">
      <c r="A500" s="86"/>
      <c r="B500" s="86"/>
      <c r="C500" s="23"/>
      <c r="D500" s="23"/>
      <c r="E500" s="469"/>
      <c r="F500" s="469"/>
      <c r="G500" s="469"/>
      <c r="H500" s="469"/>
      <c r="I500" s="469"/>
      <c r="J500" s="469"/>
      <c r="K500" s="469"/>
      <c r="L500" s="469"/>
      <c r="M500" s="469"/>
      <c r="N500" s="469"/>
      <c r="O500" s="469"/>
      <c r="P500" s="469"/>
      <c r="Q500" s="469"/>
      <c r="R500" s="469"/>
      <c r="S500" s="469"/>
      <c r="T500" s="23"/>
      <c r="U500" s="23"/>
      <c r="V500" s="23"/>
      <c r="W500" s="23"/>
      <c r="X500" s="23"/>
      <c r="Y500" s="23"/>
      <c r="Z500" s="23"/>
    </row>
    <row r="501" ht="23.25" customHeight="1">
      <c r="A501" s="86"/>
      <c r="B501" s="86"/>
      <c r="C501" s="23"/>
      <c r="D501" s="23"/>
      <c r="E501" s="469"/>
      <c r="F501" s="469"/>
      <c r="G501" s="469"/>
      <c r="H501" s="469"/>
      <c r="I501" s="469"/>
      <c r="J501" s="469"/>
      <c r="K501" s="469"/>
      <c r="L501" s="469"/>
      <c r="M501" s="469"/>
      <c r="N501" s="469"/>
      <c r="O501" s="469"/>
      <c r="P501" s="469"/>
      <c r="Q501" s="469"/>
      <c r="R501" s="469"/>
      <c r="S501" s="469"/>
      <c r="T501" s="23"/>
      <c r="U501" s="23"/>
      <c r="V501" s="23"/>
      <c r="W501" s="23"/>
      <c r="X501" s="23"/>
      <c r="Y501" s="23"/>
      <c r="Z501" s="23"/>
    </row>
    <row r="502" ht="23.25" customHeight="1">
      <c r="A502" s="86"/>
      <c r="B502" s="86"/>
      <c r="C502" s="23"/>
      <c r="D502" s="23"/>
      <c r="E502" s="469"/>
      <c r="F502" s="469"/>
      <c r="G502" s="469"/>
      <c r="H502" s="469"/>
      <c r="I502" s="469"/>
      <c r="J502" s="469"/>
      <c r="K502" s="469"/>
      <c r="L502" s="469"/>
      <c r="M502" s="469"/>
      <c r="N502" s="469"/>
      <c r="O502" s="469"/>
      <c r="P502" s="469"/>
      <c r="Q502" s="469"/>
      <c r="R502" s="469"/>
      <c r="S502" s="469"/>
      <c r="T502" s="23"/>
      <c r="U502" s="23"/>
      <c r="V502" s="23"/>
      <c r="W502" s="23"/>
      <c r="X502" s="23"/>
      <c r="Y502" s="23"/>
      <c r="Z502" s="23"/>
    </row>
    <row r="503" ht="23.25" customHeight="1">
      <c r="A503" s="86"/>
      <c r="B503" s="86"/>
      <c r="C503" s="23"/>
      <c r="D503" s="23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23"/>
      <c r="U503" s="23"/>
      <c r="V503" s="23"/>
      <c r="W503" s="23"/>
      <c r="X503" s="23"/>
      <c r="Y503" s="23"/>
      <c r="Z503" s="23"/>
    </row>
    <row r="504" ht="23.25" customHeight="1">
      <c r="A504" s="86"/>
      <c r="B504" s="86"/>
      <c r="C504" s="23"/>
      <c r="D504" s="23"/>
      <c r="E504" s="469"/>
      <c r="F504" s="469"/>
      <c r="G504" s="469"/>
      <c r="H504" s="469"/>
      <c r="I504" s="469"/>
      <c r="J504" s="469"/>
      <c r="K504" s="469"/>
      <c r="L504" s="469"/>
      <c r="M504" s="469"/>
      <c r="N504" s="469"/>
      <c r="O504" s="469"/>
      <c r="P504" s="469"/>
      <c r="Q504" s="469"/>
      <c r="R504" s="469"/>
      <c r="S504" s="469"/>
      <c r="T504" s="23"/>
      <c r="U504" s="23"/>
      <c r="V504" s="23"/>
      <c r="W504" s="23"/>
      <c r="X504" s="23"/>
      <c r="Y504" s="23"/>
      <c r="Z504" s="23"/>
    </row>
    <row r="505" ht="23.25" customHeight="1">
      <c r="A505" s="86"/>
      <c r="B505" s="86"/>
      <c r="C505" s="23"/>
      <c r="D505" s="23"/>
      <c r="E505" s="469"/>
      <c r="F505" s="469"/>
      <c r="G505" s="469"/>
      <c r="H505" s="469"/>
      <c r="I505" s="469"/>
      <c r="J505" s="469"/>
      <c r="K505" s="469"/>
      <c r="L505" s="469"/>
      <c r="M505" s="469"/>
      <c r="N505" s="469"/>
      <c r="O505" s="469"/>
      <c r="P505" s="469"/>
      <c r="Q505" s="469"/>
      <c r="R505" s="469"/>
      <c r="S505" s="469"/>
      <c r="T505" s="23"/>
      <c r="U505" s="23"/>
      <c r="V505" s="23"/>
      <c r="W505" s="23"/>
      <c r="X505" s="23"/>
      <c r="Y505" s="23"/>
      <c r="Z505" s="23"/>
    </row>
    <row r="506" ht="23.25" customHeight="1">
      <c r="A506" s="86"/>
      <c r="B506" s="86"/>
      <c r="C506" s="23"/>
      <c r="D506" s="23"/>
      <c r="E506" s="469"/>
      <c r="F506" s="469"/>
      <c r="G506" s="469"/>
      <c r="H506" s="469"/>
      <c r="I506" s="469"/>
      <c r="J506" s="469"/>
      <c r="K506" s="469"/>
      <c r="L506" s="469"/>
      <c r="M506" s="469"/>
      <c r="N506" s="469"/>
      <c r="O506" s="469"/>
      <c r="P506" s="469"/>
      <c r="Q506" s="469"/>
      <c r="R506" s="469"/>
      <c r="S506" s="469"/>
      <c r="T506" s="23"/>
      <c r="U506" s="23"/>
      <c r="V506" s="23"/>
      <c r="W506" s="23"/>
      <c r="X506" s="23"/>
      <c r="Y506" s="23"/>
      <c r="Z506" s="23"/>
    </row>
    <row r="507" ht="23.25" customHeight="1">
      <c r="A507" s="86"/>
      <c r="B507" s="86"/>
      <c r="C507" s="23"/>
      <c r="D507" s="23"/>
      <c r="E507" s="469"/>
      <c r="F507" s="469"/>
      <c r="G507" s="469"/>
      <c r="H507" s="469"/>
      <c r="I507" s="469"/>
      <c r="J507" s="469"/>
      <c r="K507" s="469"/>
      <c r="L507" s="469"/>
      <c r="M507" s="469"/>
      <c r="N507" s="469"/>
      <c r="O507" s="469"/>
      <c r="P507" s="469"/>
      <c r="Q507" s="469"/>
      <c r="R507" s="469"/>
      <c r="S507" s="469"/>
      <c r="T507" s="23"/>
      <c r="U507" s="23"/>
      <c r="V507" s="23"/>
      <c r="W507" s="23"/>
      <c r="X507" s="23"/>
      <c r="Y507" s="23"/>
      <c r="Z507" s="23"/>
    </row>
    <row r="508" ht="23.25" customHeight="1">
      <c r="A508" s="86"/>
      <c r="B508" s="86"/>
      <c r="C508" s="23"/>
      <c r="D508" s="23"/>
      <c r="E508" s="469"/>
      <c r="F508" s="469"/>
      <c r="G508" s="469"/>
      <c r="H508" s="469"/>
      <c r="I508" s="469"/>
      <c r="J508" s="469"/>
      <c r="K508" s="469"/>
      <c r="L508" s="469"/>
      <c r="M508" s="469"/>
      <c r="N508" s="469"/>
      <c r="O508" s="469"/>
      <c r="P508" s="469"/>
      <c r="Q508" s="469"/>
      <c r="R508" s="469"/>
      <c r="S508" s="469"/>
      <c r="T508" s="23"/>
      <c r="U508" s="23"/>
      <c r="V508" s="23"/>
      <c r="W508" s="23"/>
      <c r="X508" s="23"/>
      <c r="Y508" s="23"/>
      <c r="Z508" s="23"/>
    </row>
    <row r="509" ht="23.25" customHeight="1">
      <c r="A509" s="86"/>
      <c r="B509" s="86"/>
      <c r="C509" s="23"/>
      <c r="D509" s="23"/>
      <c r="E509" s="469"/>
      <c r="F509" s="469"/>
      <c r="G509" s="469"/>
      <c r="H509" s="469"/>
      <c r="I509" s="469"/>
      <c r="J509" s="469"/>
      <c r="K509" s="469"/>
      <c r="L509" s="469"/>
      <c r="M509" s="469"/>
      <c r="N509" s="469"/>
      <c r="O509" s="469"/>
      <c r="P509" s="469"/>
      <c r="Q509" s="469"/>
      <c r="R509" s="469"/>
      <c r="S509" s="469"/>
      <c r="T509" s="23"/>
      <c r="U509" s="23"/>
      <c r="V509" s="23"/>
      <c r="W509" s="23"/>
      <c r="X509" s="23"/>
      <c r="Y509" s="23"/>
      <c r="Z509" s="23"/>
    </row>
    <row r="510" ht="23.25" customHeight="1">
      <c r="A510" s="86"/>
      <c r="B510" s="86"/>
      <c r="C510" s="23"/>
      <c r="D510" s="23"/>
      <c r="E510" s="469"/>
      <c r="F510" s="469"/>
      <c r="G510" s="469"/>
      <c r="H510" s="469"/>
      <c r="I510" s="469"/>
      <c r="J510" s="469"/>
      <c r="K510" s="469"/>
      <c r="L510" s="469"/>
      <c r="M510" s="469"/>
      <c r="N510" s="469"/>
      <c r="O510" s="469"/>
      <c r="P510" s="469"/>
      <c r="Q510" s="469"/>
      <c r="R510" s="469"/>
      <c r="S510" s="469"/>
      <c r="T510" s="23"/>
      <c r="U510" s="23"/>
      <c r="V510" s="23"/>
      <c r="W510" s="23"/>
      <c r="X510" s="23"/>
      <c r="Y510" s="23"/>
      <c r="Z510" s="23"/>
    </row>
    <row r="511" ht="23.25" customHeight="1">
      <c r="A511" s="86"/>
      <c r="B511" s="86"/>
      <c r="C511" s="23"/>
      <c r="D511" s="23"/>
      <c r="E511" s="469"/>
      <c r="F511" s="469"/>
      <c r="G511" s="469"/>
      <c r="H511" s="469"/>
      <c r="I511" s="469"/>
      <c r="J511" s="469"/>
      <c r="K511" s="469"/>
      <c r="L511" s="469"/>
      <c r="M511" s="469"/>
      <c r="N511" s="469"/>
      <c r="O511" s="469"/>
      <c r="P511" s="469"/>
      <c r="Q511" s="469"/>
      <c r="R511" s="469"/>
      <c r="S511" s="469"/>
      <c r="T511" s="23"/>
      <c r="U511" s="23"/>
      <c r="V511" s="23"/>
      <c r="W511" s="23"/>
      <c r="X511" s="23"/>
      <c r="Y511" s="23"/>
      <c r="Z511" s="23"/>
    </row>
    <row r="512" ht="23.25" customHeight="1">
      <c r="A512" s="86"/>
      <c r="B512" s="86"/>
      <c r="C512" s="23"/>
      <c r="D512" s="23"/>
      <c r="E512" s="469"/>
      <c r="F512" s="469"/>
      <c r="G512" s="469"/>
      <c r="H512" s="469"/>
      <c r="I512" s="469"/>
      <c r="J512" s="469"/>
      <c r="K512" s="469"/>
      <c r="L512" s="469"/>
      <c r="M512" s="469"/>
      <c r="N512" s="469"/>
      <c r="O512" s="469"/>
      <c r="P512" s="469"/>
      <c r="Q512" s="469"/>
      <c r="R512" s="469"/>
      <c r="S512" s="469"/>
      <c r="T512" s="23"/>
      <c r="U512" s="23"/>
      <c r="V512" s="23"/>
      <c r="W512" s="23"/>
      <c r="X512" s="23"/>
      <c r="Y512" s="23"/>
      <c r="Z512" s="23"/>
    </row>
    <row r="513" ht="23.25" customHeight="1">
      <c r="A513" s="86"/>
      <c r="B513" s="86"/>
      <c r="C513" s="23"/>
      <c r="D513" s="23"/>
      <c r="E513" s="469"/>
      <c r="F513" s="469"/>
      <c r="G513" s="469"/>
      <c r="H513" s="469"/>
      <c r="I513" s="469"/>
      <c r="J513" s="469"/>
      <c r="K513" s="469"/>
      <c r="L513" s="469"/>
      <c r="M513" s="469"/>
      <c r="N513" s="469"/>
      <c r="O513" s="469"/>
      <c r="P513" s="469"/>
      <c r="Q513" s="469"/>
      <c r="R513" s="469"/>
      <c r="S513" s="469"/>
      <c r="T513" s="23"/>
      <c r="U513" s="23"/>
      <c r="V513" s="23"/>
      <c r="W513" s="23"/>
      <c r="X513" s="23"/>
      <c r="Y513" s="23"/>
      <c r="Z513" s="23"/>
    </row>
    <row r="514" ht="23.25" customHeight="1">
      <c r="A514" s="86"/>
      <c r="B514" s="86"/>
      <c r="C514" s="23"/>
      <c r="D514" s="23"/>
      <c r="E514" s="469"/>
      <c r="F514" s="469"/>
      <c r="G514" s="469"/>
      <c r="H514" s="469"/>
      <c r="I514" s="469"/>
      <c r="J514" s="469"/>
      <c r="K514" s="469"/>
      <c r="L514" s="469"/>
      <c r="M514" s="469"/>
      <c r="N514" s="469"/>
      <c r="O514" s="469"/>
      <c r="P514" s="469"/>
      <c r="Q514" s="469"/>
      <c r="R514" s="469"/>
      <c r="S514" s="469"/>
      <c r="T514" s="23"/>
      <c r="U514" s="23"/>
      <c r="V514" s="23"/>
      <c r="W514" s="23"/>
      <c r="X514" s="23"/>
      <c r="Y514" s="23"/>
      <c r="Z514" s="23"/>
    </row>
    <row r="515" ht="23.25" customHeight="1">
      <c r="A515" s="86"/>
      <c r="B515" s="86"/>
      <c r="C515" s="23"/>
      <c r="D515" s="23"/>
      <c r="E515" s="469"/>
      <c r="F515" s="469"/>
      <c r="G515" s="469"/>
      <c r="H515" s="469"/>
      <c r="I515" s="469"/>
      <c r="J515" s="469"/>
      <c r="K515" s="469"/>
      <c r="L515" s="469"/>
      <c r="M515" s="469"/>
      <c r="N515" s="469"/>
      <c r="O515" s="469"/>
      <c r="P515" s="469"/>
      <c r="Q515" s="469"/>
      <c r="R515" s="469"/>
      <c r="S515" s="469"/>
      <c r="T515" s="23"/>
      <c r="U515" s="23"/>
      <c r="V515" s="23"/>
      <c r="W515" s="23"/>
      <c r="X515" s="23"/>
      <c r="Y515" s="23"/>
      <c r="Z515" s="23"/>
    </row>
    <row r="516" ht="23.25" customHeight="1">
      <c r="A516" s="86"/>
      <c r="B516" s="86"/>
      <c r="C516" s="23"/>
      <c r="D516" s="23"/>
      <c r="E516" s="469"/>
      <c r="F516" s="469"/>
      <c r="G516" s="469"/>
      <c r="H516" s="469"/>
      <c r="I516" s="469"/>
      <c r="J516" s="469"/>
      <c r="K516" s="469"/>
      <c r="L516" s="469"/>
      <c r="M516" s="469"/>
      <c r="N516" s="469"/>
      <c r="O516" s="469"/>
      <c r="P516" s="469"/>
      <c r="Q516" s="469"/>
      <c r="R516" s="469"/>
      <c r="S516" s="469"/>
      <c r="T516" s="23"/>
      <c r="U516" s="23"/>
      <c r="V516" s="23"/>
      <c r="W516" s="23"/>
      <c r="X516" s="23"/>
      <c r="Y516" s="23"/>
      <c r="Z516" s="23"/>
    </row>
    <row r="517" ht="23.25" customHeight="1">
      <c r="A517" s="86"/>
      <c r="B517" s="86"/>
      <c r="C517" s="23"/>
      <c r="D517" s="23"/>
      <c r="E517" s="469"/>
      <c r="F517" s="469"/>
      <c r="G517" s="469"/>
      <c r="H517" s="469"/>
      <c r="I517" s="469"/>
      <c r="J517" s="469"/>
      <c r="K517" s="469"/>
      <c r="L517" s="469"/>
      <c r="M517" s="469"/>
      <c r="N517" s="469"/>
      <c r="O517" s="469"/>
      <c r="P517" s="469"/>
      <c r="Q517" s="469"/>
      <c r="R517" s="469"/>
      <c r="S517" s="469"/>
      <c r="T517" s="23"/>
      <c r="U517" s="23"/>
      <c r="V517" s="23"/>
      <c r="W517" s="23"/>
      <c r="X517" s="23"/>
      <c r="Y517" s="23"/>
      <c r="Z517" s="23"/>
    </row>
    <row r="518" ht="23.25" customHeight="1">
      <c r="A518" s="86"/>
      <c r="B518" s="86"/>
      <c r="C518" s="23"/>
      <c r="D518" s="23"/>
      <c r="E518" s="469"/>
      <c r="F518" s="469"/>
      <c r="G518" s="469"/>
      <c r="H518" s="469"/>
      <c r="I518" s="469"/>
      <c r="J518" s="469"/>
      <c r="K518" s="469"/>
      <c r="L518" s="469"/>
      <c r="M518" s="469"/>
      <c r="N518" s="469"/>
      <c r="O518" s="469"/>
      <c r="P518" s="469"/>
      <c r="Q518" s="469"/>
      <c r="R518" s="469"/>
      <c r="S518" s="469"/>
      <c r="T518" s="23"/>
      <c r="U518" s="23"/>
      <c r="V518" s="23"/>
      <c r="W518" s="23"/>
      <c r="X518" s="23"/>
      <c r="Y518" s="23"/>
      <c r="Z518" s="23"/>
    </row>
    <row r="519" ht="23.25" customHeight="1">
      <c r="A519" s="86"/>
      <c r="B519" s="86"/>
      <c r="C519" s="23"/>
      <c r="D519" s="23"/>
      <c r="E519" s="469"/>
      <c r="F519" s="469"/>
      <c r="G519" s="469"/>
      <c r="H519" s="469"/>
      <c r="I519" s="469"/>
      <c r="J519" s="469"/>
      <c r="K519" s="469"/>
      <c r="L519" s="469"/>
      <c r="M519" s="469"/>
      <c r="N519" s="469"/>
      <c r="O519" s="469"/>
      <c r="P519" s="469"/>
      <c r="Q519" s="469"/>
      <c r="R519" s="469"/>
      <c r="S519" s="469"/>
      <c r="T519" s="23"/>
      <c r="U519" s="23"/>
      <c r="V519" s="23"/>
      <c r="W519" s="23"/>
      <c r="X519" s="23"/>
      <c r="Y519" s="23"/>
      <c r="Z519" s="23"/>
    </row>
    <row r="520" ht="23.25" customHeight="1">
      <c r="A520" s="86"/>
      <c r="B520" s="86"/>
      <c r="C520" s="23"/>
      <c r="D520" s="23"/>
      <c r="E520" s="469"/>
      <c r="F520" s="469"/>
      <c r="G520" s="469"/>
      <c r="H520" s="469"/>
      <c r="I520" s="469"/>
      <c r="J520" s="469"/>
      <c r="K520" s="469"/>
      <c r="L520" s="469"/>
      <c r="M520" s="469"/>
      <c r="N520" s="469"/>
      <c r="O520" s="469"/>
      <c r="P520" s="469"/>
      <c r="Q520" s="469"/>
      <c r="R520" s="469"/>
      <c r="S520" s="469"/>
      <c r="T520" s="23"/>
      <c r="U520" s="23"/>
      <c r="V520" s="23"/>
      <c r="W520" s="23"/>
      <c r="X520" s="23"/>
      <c r="Y520" s="23"/>
      <c r="Z520" s="23"/>
    </row>
    <row r="521" ht="23.25" customHeight="1">
      <c r="A521" s="86"/>
      <c r="B521" s="86"/>
      <c r="C521" s="23"/>
      <c r="D521" s="23"/>
      <c r="E521" s="469"/>
      <c r="F521" s="469"/>
      <c r="G521" s="469"/>
      <c r="H521" s="469"/>
      <c r="I521" s="469"/>
      <c r="J521" s="469"/>
      <c r="K521" s="469"/>
      <c r="L521" s="469"/>
      <c r="M521" s="469"/>
      <c r="N521" s="469"/>
      <c r="O521" s="469"/>
      <c r="P521" s="469"/>
      <c r="Q521" s="469"/>
      <c r="R521" s="469"/>
      <c r="S521" s="469"/>
      <c r="T521" s="23"/>
      <c r="U521" s="23"/>
      <c r="V521" s="23"/>
      <c r="W521" s="23"/>
      <c r="X521" s="23"/>
      <c r="Y521" s="23"/>
      <c r="Z521" s="23"/>
    </row>
    <row r="522" ht="23.25" customHeight="1">
      <c r="A522" s="86"/>
      <c r="B522" s="86"/>
      <c r="C522" s="23"/>
      <c r="D522" s="23"/>
      <c r="E522" s="469"/>
      <c r="F522" s="469"/>
      <c r="G522" s="469"/>
      <c r="H522" s="469"/>
      <c r="I522" s="469"/>
      <c r="J522" s="469"/>
      <c r="K522" s="469"/>
      <c r="L522" s="469"/>
      <c r="M522" s="469"/>
      <c r="N522" s="469"/>
      <c r="O522" s="469"/>
      <c r="P522" s="469"/>
      <c r="Q522" s="469"/>
      <c r="R522" s="469"/>
      <c r="S522" s="469"/>
      <c r="T522" s="23"/>
      <c r="U522" s="23"/>
      <c r="V522" s="23"/>
      <c r="W522" s="23"/>
      <c r="X522" s="23"/>
      <c r="Y522" s="23"/>
      <c r="Z522" s="23"/>
    </row>
    <row r="523" ht="23.25" customHeight="1">
      <c r="A523" s="86"/>
      <c r="B523" s="86"/>
      <c r="C523" s="23"/>
      <c r="D523" s="23"/>
      <c r="E523" s="469"/>
      <c r="F523" s="469"/>
      <c r="G523" s="469"/>
      <c r="H523" s="469"/>
      <c r="I523" s="469"/>
      <c r="J523" s="469"/>
      <c r="K523" s="469"/>
      <c r="L523" s="469"/>
      <c r="M523" s="469"/>
      <c r="N523" s="469"/>
      <c r="O523" s="469"/>
      <c r="P523" s="469"/>
      <c r="Q523" s="469"/>
      <c r="R523" s="469"/>
      <c r="S523" s="469"/>
      <c r="T523" s="23"/>
      <c r="U523" s="23"/>
      <c r="V523" s="23"/>
      <c r="W523" s="23"/>
      <c r="X523" s="23"/>
      <c r="Y523" s="23"/>
      <c r="Z523" s="23"/>
    </row>
    <row r="524" ht="23.25" customHeight="1">
      <c r="A524" s="86"/>
      <c r="B524" s="86"/>
      <c r="C524" s="23"/>
      <c r="D524" s="23"/>
      <c r="E524" s="469"/>
      <c r="F524" s="469"/>
      <c r="G524" s="469"/>
      <c r="H524" s="469"/>
      <c r="I524" s="469"/>
      <c r="J524" s="469"/>
      <c r="K524" s="469"/>
      <c r="L524" s="469"/>
      <c r="M524" s="469"/>
      <c r="N524" s="469"/>
      <c r="O524" s="469"/>
      <c r="P524" s="469"/>
      <c r="Q524" s="469"/>
      <c r="R524" s="469"/>
      <c r="S524" s="469"/>
      <c r="T524" s="23"/>
      <c r="U524" s="23"/>
      <c r="V524" s="23"/>
      <c r="W524" s="23"/>
      <c r="X524" s="23"/>
      <c r="Y524" s="23"/>
      <c r="Z524" s="23"/>
    </row>
    <row r="525" ht="23.25" customHeight="1">
      <c r="A525" s="86"/>
      <c r="B525" s="86"/>
      <c r="C525" s="23"/>
      <c r="D525" s="23"/>
      <c r="E525" s="469"/>
      <c r="F525" s="469"/>
      <c r="G525" s="469"/>
      <c r="H525" s="469"/>
      <c r="I525" s="469"/>
      <c r="J525" s="469"/>
      <c r="K525" s="469"/>
      <c r="L525" s="469"/>
      <c r="M525" s="469"/>
      <c r="N525" s="469"/>
      <c r="O525" s="469"/>
      <c r="P525" s="469"/>
      <c r="Q525" s="469"/>
      <c r="R525" s="469"/>
      <c r="S525" s="469"/>
      <c r="T525" s="23"/>
      <c r="U525" s="23"/>
      <c r="V525" s="23"/>
      <c r="W525" s="23"/>
      <c r="X525" s="23"/>
      <c r="Y525" s="23"/>
      <c r="Z525" s="23"/>
    </row>
    <row r="526" ht="23.25" customHeight="1">
      <c r="A526" s="86"/>
      <c r="B526" s="86"/>
      <c r="C526" s="23"/>
      <c r="D526" s="23"/>
      <c r="E526" s="469"/>
      <c r="F526" s="469"/>
      <c r="G526" s="469"/>
      <c r="H526" s="469"/>
      <c r="I526" s="469"/>
      <c r="J526" s="469"/>
      <c r="K526" s="469"/>
      <c r="L526" s="469"/>
      <c r="M526" s="469"/>
      <c r="N526" s="469"/>
      <c r="O526" s="469"/>
      <c r="P526" s="469"/>
      <c r="Q526" s="469"/>
      <c r="R526" s="469"/>
      <c r="S526" s="469"/>
      <c r="T526" s="23"/>
      <c r="U526" s="23"/>
      <c r="V526" s="23"/>
      <c r="W526" s="23"/>
      <c r="X526" s="23"/>
      <c r="Y526" s="23"/>
      <c r="Z526" s="23"/>
    </row>
    <row r="527" ht="23.25" customHeight="1">
      <c r="A527" s="86"/>
      <c r="B527" s="86"/>
      <c r="C527" s="23"/>
      <c r="D527" s="23"/>
      <c r="E527" s="469"/>
      <c r="F527" s="469"/>
      <c r="G527" s="469"/>
      <c r="H527" s="469"/>
      <c r="I527" s="469"/>
      <c r="J527" s="469"/>
      <c r="K527" s="469"/>
      <c r="L527" s="469"/>
      <c r="M527" s="469"/>
      <c r="N527" s="469"/>
      <c r="O527" s="469"/>
      <c r="P527" s="469"/>
      <c r="Q527" s="469"/>
      <c r="R527" s="469"/>
      <c r="S527" s="469"/>
      <c r="T527" s="23"/>
      <c r="U527" s="23"/>
      <c r="V527" s="23"/>
      <c r="W527" s="23"/>
      <c r="X527" s="23"/>
      <c r="Y527" s="23"/>
      <c r="Z527" s="23"/>
    </row>
    <row r="528" ht="23.25" customHeight="1">
      <c r="A528" s="86"/>
      <c r="B528" s="86"/>
      <c r="C528" s="23"/>
      <c r="D528" s="23"/>
      <c r="E528" s="469"/>
      <c r="F528" s="469"/>
      <c r="G528" s="469"/>
      <c r="H528" s="469"/>
      <c r="I528" s="469"/>
      <c r="J528" s="469"/>
      <c r="K528" s="469"/>
      <c r="L528" s="469"/>
      <c r="M528" s="469"/>
      <c r="N528" s="469"/>
      <c r="O528" s="469"/>
      <c r="P528" s="469"/>
      <c r="Q528" s="469"/>
      <c r="R528" s="469"/>
      <c r="S528" s="469"/>
      <c r="T528" s="23"/>
      <c r="U528" s="23"/>
      <c r="V528" s="23"/>
      <c r="W528" s="23"/>
      <c r="X528" s="23"/>
      <c r="Y528" s="23"/>
      <c r="Z528" s="23"/>
    </row>
    <row r="529" ht="23.25" customHeight="1">
      <c r="A529" s="86"/>
      <c r="B529" s="86"/>
      <c r="C529" s="23"/>
      <c r="D529" s="23"/>
      <c r="E529" s="469"/>
      <c r="F529" s="469"/>
      <c r="G529" s="469"/>
      <c r="H529" s="469"/>
      <c r="I529" s="469"/>
      <c r="J529" s="469"/>
      <c r="K529" s="469"/>
      <c r="L529" s="469"/>
      <c r="M529" s="469"/>
      <c r="N529" s="469"/>
      <c r="O529" s="469"/>
      <c r="P529" s="469"/>
      <c r="Q529" s="469"/>
      <c r="R529" s="469"/>
      <c r="S529" s="469"/>
      <c r="T529" s="23"/>
      <c r="U529" s="23"/>
      <c r="V529" s="23"/>
      <c r="W529" s="23"/>
      <c r="X529" s="23"/>
      <c r="Y529" s="23"/>
      <c r="Z529" s="23"/>
    </row>
    <row r="530" ht="23.25" customHeight="1">
      <c r="A530" s="86"/>
      <c r="B530" s="86"/>
      <c r="C530" s="23"/>
      <c r="D530" s="23"/>
      <c r="E530" s="469"/>
      <c r="F530" s="469"/>
      <c r="G530" s="469"/>
      <c r="H530" s="469"/>
      <c r="I530" s="469"/>
      <c r="J530" s="469"/>
      <c r="K530" s="469"/>
      <c r="L530" s="469"/>
      <c r="M530" s="469"/>
      <c r="N530" s="469"/>
      <c r="O530" s="469"/>
      <c r="P530" s="469"/>
      <c r="Q530" s="469"/>
      <c r="R530" s="469"/>
      <c r="S530" s="469"/>
      <c r="T530" s="23"/>
      <c r="U530" s="23"/>
      <c r="V530" s="23"/>
      <c r="W530" s="23"/>
      <c r="X530" s="23"/>
      <c r="Y530" s="23"/>
      <c r="Z530" s="23"/>
    </row>
    <row r="531" ht="23.25" customHeight="1">
      <c r="A531" s="86"/>
      <c r="B531" s="86"/>
      <c r="C531" s="23"/>
      <c r="D531" s="23"/>
      <c r="E531" s="469"/>
      <c r="F531" s="469"/>
      <c r="G531" s="469"/>
      <c r="H531" s="469"/>
      <c r="I531" s="469"/>
      <c r="J531" s="469"/>
      <c r="K531" s="469"/>
      <c r="L531" s="469"/>
      <c r="M531" s="469"/>
      <c r="N531" s="469"/>
      <c r="O531" s="469"/>
      <c r="P531" s="469"/>
      <c r="Q531" s="469"/>
      <c r="R531" s="469"/>
      <c r="S531" s="469"/>
      <c r="T531" s="23"/>
      <c r="U531" s="23"/>
      <c r="V531" s="23"/>
      <c r="W531" s="23"/>
      <c r="X531" s="23"/>
      <c r="Y531" s="23"/>
      <c r="Z531" s="23"/>
    </row>
    <row r="532" ht="23.25" customHeight="1">
      <c r="A532" s="86"/>
      <c r="B532" s="86"/>
      <c r="C532" s="23"/>
      <c r="D532" s="23"/>
      <c r="E532" s="469"/>
      <c r="F532" s="469"/>
      <c r="G532" s="469"/>
      <c r="H532" s="469"/>
      <c r="I532" s="469"/>
      <c r="J532" s="469"/>
      <c r="K532" s="469"/>
      <c r="L532" s="469"/>
      <c r="M532" s="469"/>
      <c r="N532" s="469"/>
      <c r="O532" s="469"/>
      <c r="P532" s="469"/>
      <c r="Q532" s="469"/>
      <c r="R532" s="469"/>
      <c r="S532" s="469"/>
      <c r="T532" s="23"/>
      <c r="U532" s="23"/>
      <c r="V532" s="23"/>
      <c r="W532" s="23"/>
      <c r="X532" s="23"/>
      <c r="Y532" s="23"/>
      <c r="Z532" s="23"/>
    </row>
    <row r="533" ht="23.25" customHeight="1">
      <c r="A533" s="86"/>
      <c r="B533" s="86"/>
      <c r="C533" s="23"/>
      <c r="D533" s="23"/>
      <c r="E533" s="469"/>
      <c r="F533" s="469"/>
      <c r="G533" s="469"/>
      <c r="H533" s="469"/>
      <c r="I533" s="469"/>
      <c r="J533" s="469"/>
      <c r="K533" s="469"/>
      <c r="L533" s="469"/>
      <c r="M533" s="469"/>
      <c r="N533" s="469"/>
      <c r="O533" s="469"/>
      <c r="P533" s="469"/>
      <c r="Q533" s="469"/>
      <c r="R533" s="469"/>
      <c r="S533" s="469"/>
      <c r="T533" s="23"/>
      <c r="U533" s="23"/>
      <c r="V533" s="23"/>
      <c r="W533" s="23"/>
      <c r="X533" s="23"/>
      <c r="Y533" s="23"/>
      <c r="Z533" s="23"/>
    </row>
    <row r="534" ht="23.25" customHeight="1">
      <c r="A534" s="86"/>
      <c r="B534" s="86"/>
      <c r="C534" s="23"/>
      <c r="D534" s="23"/>
      <c r="E534" s="469"/>
      <c r="F534" s="469"/>
      <c r="G534" s="469"/>
      <c r="H534" s="469"/>
      <c r="I534" s="469"/>
      <c r="J534" s="469"/>
      <c r="K534" s="469"/>
      <c r="L534" s="469"/>
      <c r="M534" s="469"/>
      <c r="N534" s="469"/>
      <c r="O534" s="469"/>
      <c r="P534" s="469"/>
      <c r="Q534" s="469"/>
      <c r="R534" s="469"/>
      <c r="S534" s="469"/>
      <c r="T534" s="23"/>
      <c r="U534" s="23"/>
      <c r="V534" s="23"/>
      <c r="W534" s="23"/>
      <c r="X534" s="23"/>
      <c r="Y534" s="23"/>
      <c r="Z534" s="23"/>
    </row>
    <row r="535" ht="23.25" customHeight="1">
      <c r="A535" s="86"/>
      <c r="B535" s="86"/>
      <c r="C535" s="23"/>
      <c r="D535" s="23"/>
      <c r="E535" s="469"/>
      <c r="F535" s="469"/>
      <c r="G535" s="469"/>
      <c r="H535" s="469"/>
      <c r="I535" s="469"/>
      <c r="J535" s="469"/>
      <c r="K535" s="469"/>
      <c r="L535" s="469"/>
      <c r="M535" s="469"/>
      <c r="N535" s="469"/>
      <c r="O535" s="469"/>
      <c r="P535" s="469"/>
      <c r="Q535" s="469"/>
      <c r="R535" s="469"/>
      <c r="S535" s="469"/>
      <c r="T535" s="23"/>
      <c r="U535" s="23"/>
      <c r="V535" s="23"/>
      <c r="W535" s="23"/>
      <c r="X535" s="23"/>
      <c r="Y535" s="23"/>
      <c r="Z535" s="23"/>
    </row>
    <row r="536" ht="23.25" customHeight="1">
      <c r="A536" s="86"/>
      <c r="B536" s="86"/>
      <c r="C536" s="23"/>
      <c r="D536" s="23"/>
      <c r="E536" s="469"/>
      <c r="F536" s="469"/>
      <c r="G536" s="469"/>
      <c r="H536" s="469"/>
      <c r="I536" s="469"/>
      <c r="J536" s="469"/>
      <c r="K536" s="469"/>
      <c r="L536" s="469"/>
      <c r="M536" s="469"/>
      <c r="N536" s="469"/>
      <c r="O536" s="469"/>
      <c r="P536" s="469"/>
      <c r="Q536" s="469"/>
      <c r="R536" s="469"/>
      <c r="S536" s="469"/>
      <c r="T536" s="23"/>
      <c r="U536" s="23"/>
      <c r="V536" s="23"/>
      <c r="W536" s="23"/>
      <c r="X536" s="23"/>
      <c r="Y536" s="23"/>
      <c r="Z536" s="23"/>
    </row>
    <row r="537" ht="23.25" customHeight="1">
      <c r="A537" s="86"/>
      <c r="B537" s="86"/>
      <c r="C537" s="23"/>
      <c r="D537" s="23"/>
      <c r="E537" s="469"/>
      <c r="F537" s="469"/>
      <c r="G537" s="469"/>
      <c r="H537" s="469"/>
      <c r="I537" s="469"/>
      <c r="J537" s="469"/>
      <c r="K537" s="469"/>
      <c r="L537" s="469"/>
      <c r="M537" s="469"/>
      <c r="N537" s="469"/>
      <c r="O537" s="469"/>
      <c r="P537" s="469"/>
      <c r="Q537" s="469"/>
      <c r="R537" s="469"/>
      <c r="S537" s="469"/>
      <c r="T537" s="23"/>
      <c r="U537" s="23"/>
      <c r="V537" s="23"/>
      <c r="W537" s="23"/>
      <c r="X537" s="23"/>
      <c r="Y537" s="23"/>
      <c r="Z537" s="23"/>
    </row>
    <row r="538" ht="23.25" customHeight="1">
      <c r="A538" s="86"/>
      <c r="B538" s="86"/>
      <c r="C538" s="23"/>
      <c r="D538" s="23"/>
      <c r="E538" s="469"/>
      <c r="F538" s="469"/>
      <c r="G538" s="469"/>
      <c r="H538" s="469"/>
      <c r="I538" s="469"/>
      <c r="J538" s="469"/>
      <c r="K538" s="469"/>
      <c r="L538" s="469"/>
      <c r="M538" s="469"/>
      <c r="N538" s="469"/>
      <c r="O538" s="469"/>
      <c r="P538" s="469"/>
      <c r="Q538" s="469"/>
      <c r="R538" s="469"/>
      <c r="S538" s="469"/>
      <c r="T538" s="23"/>
      <c r="U538" s="23"/>
      <c r="V538" s="23"/>
      <c r="W538" s="23"/>
      <c r="X538" s="23"/>
      <c r="Y538" s="23"/>
      <c r="Z538" s="23"/>
    </row>
    <row r="539" ht="23.25" customHeight="1">
      <c r="A539" s="86"/>
      <c r="B539" s="86"/>
      <c r="C539" s="23"/>
      <c r="D539" s="23"/>
      <c r="E539" s="469"/>
      <c r="F539" s="469"/>
      <c r="G539" s="469"/>
      <c r="H539" s="469"/>
      <c r="I539" s="469"/>
      <c r="J539" s="469"/>
      <c r="K539" s="469"/>
      <c r="L539" s="469"/>
      <c r="M539" s="469"/>
      <c r="N539" s="469"/>
      <c r="O539" s="469"/>
      <c r="P539" s="469"/>
      <c r="Q539" s="469"/>
      <c r="R539" s="469"/>
      <c r="S539" s="469"/>
      <c r="T539" s="23"/>
      <c r="U539" s="23"/>
      <c r="V539" s="23"/>
      <c r="W539" s="23"/>
      <c r="X539" s="23"/>
      <c r="Y539" s="23"/>
      <c r="Z539" s="23"/>
    </row>
    <row r="540" ht="23.25" customHeight="1">
      <c r="A540" s="86"/>
      <c r="B540" s="86"/>
      <c r="C540" s="23"/>
      <c r="D540" s="23"/>
      <c r="E540" s="469"/>
      <c r="F540" s="469"/>
      <c r="G540" s="469"/>
      <c r="H540" s="469"/>
      <c r="I540" s="469"/>
      <c r="J540" s="469"/>
      <c r="K540" s="469"/>
      <c r="L540" s="469"/>
      <c r="M540" s="469"/>
      <c r="N540" s="469"/>
      <c r="O540" s="469"/>
      <c r="P540" s="469"/>
      <c r="Q540" s="469"/>
      <c r="R540" s="469"/>
      <c r="S540" s="469"/>
      <c r="T540" s="23"/>
      <c r="U540" s="23"/>
      <c r="V540" s="23"/>
      <c r="W540" s="23"/>
      <c r="X540" s="23"/>
      <c r="Y540" s="23"/>
      <c r="Z540" s="23"/>
    </row>
    <row r="541" ht="23.25" customHeight="1">
      <c r="A541" s="86"/>
      <c r="B541" s="86"/>
      <c r="C541" s="23"/>
      <c r="D541" s="23"/>
      <c r="E541" s="469"/>
      <c r="F541" s="469"/>
      <c r="G541" s="469"/>
      <c r="H541" s="469"/>
      <c r="I541" s="469"/>
      <c r="J541" s="469"/>
      <c r="K541" s="469"/>
      <c r="L541" s="469"/>
      <c r="M541" s="469"/>
      <c r="N541" s="469"/>
      <c r="O541" s="469"/>
      <c r="P541" s="469"/>
      <c r="Q541" s="469"/>
      <c r="R541" s="469"/>
      <c r="S541" s="469"/>
      <c r="T541" s="23"/>
      <c r="U541" s="23"/>
      <c r="V541" s="23"/>
      <c r="W541" s="23"/>
      <c r="X541" s="23"/>
      <c r="Y541" s="23"/>
      <c r="Z541" s="23"/>
    </row>
    <row r="542" ht="23.25" customHeight="1">
      <c r="A542" s="86"/>
      <c r="B542" s="86"/>
      <c r="C542" s="23"/>
      <c r="D542" s="23"/>
      <c r="E542" s="469"/>
      <c r="F542" s="469"/>
      <c r="G542" s="469"/>
      <c r="H542" s="469"/>
      <c r="I542" s="469"/>
      <c r="J542" s="469"/>
      <c r="K542" s="469"/>
      <c r="L542" s="469"/>
      <c r="M542" s="469"/>
      <c r="N542" s="469"/>
      <c r="O542" s="469"/>
      <c r="P542" s="469"/>
      <c r="Q542" s="469"/>
      <c r="R542" s="469"/>
      <c r="S542" s="469"/>
      <c r="T542" s="23"/>
      <c r="U542" s="23"/>
      <c r="V542" s="23"/>
      <c r="W542" s="23"/>
      <c r="X542" s="23"/>
      <c r="Y542" s="23"/>
      <c r="Z542" s="23"/>
    </row>
    <row r="543" ht="23.25" customHeight="1">
      <c r="A543" s="86"/>
      <c r="B543" s="86"/>
      <c r="C543" s="23"/>
      <c r="D543" s="23"/>
      <c r="E543" s="469"/>
      <c r="F543" s="469"/>
      <c r="G543" s="469"/>
      <c r="H543" s="469"/>
      <c r="I543" s="469"/>
      <c r="J543" s="469"/>
      <c r="K543" s="469"/>
      <c r="L543" s="469"/>
      <c r="M543" s="469"/>
      <c r="N543" s="469"/>
      <c r="O543" s="469"/>
      <c r="P543" s="469"/>
      <c r="Q543" s="469"/>
      <c r="R543" s="469"/>
      <c r="S543" s="469"/>
      <c r="T543" s="23"/>
      <c r="U543" s="23"/>
      <c r="V543" s="23"/>
      <c r="W543" s="23"/>
      <c r="X543" s="23"/>
      <c r="Y543" s="23"/>
      <c r="Z543" s="23"/>
    </row>
    <row r="544" ht="23.25" customHeight="1">
      <c r="A544" s="86"/>
      <c r="B544" s="86"/>
      <c r="C544" s="23"/>
      <c r="D544" s="23"/>
      <c r="E544" s="469"/>
      <c r="F544" s="469"/>
      <c r="G544" s="469"/>
      <c r="H544" s="469"/>
      <c r="I544" s="469"/>
      <c r="J544" s="469"/>
      <c r="K544" s="469"/>
      <c r="L544" s="469"/>
      <c r="M544" s="469"/>
      <c r="N544" s="469"/>
      <c r="O544" s="469"/>
      <c r="P544" s="469"/>
      <c r="Q544" s="469"/>
      <c r="R544" s="469"/>
      <c r="S544" s="469"/>
      <c r="T544" s="23"/>
      <c r="U544" s="23"/>
      <c r="V544" s="23"/>
      <c r="W544" s="23"/>
      <c r="X544" s="23"/>
      <c r="Y544" s="23"/>
      <c r="Z544" s="23"/>
    </row>
    <row r="545" ht="23.25" customHeight="1">
      <c r="A545" s="86"/>
      <c r="B545" s="86"/>
      <c r="C545" s="23"/>
      <c r="D545" s="23"/>
      <c r="E545" s="469"/>
      <c r="F545" s="469"/>
      <c r="G545" s="469"/>
      <c r="H545" s="469"/>
      <c r="I545" s="469"/>
      <c r="J545" s="469"/>
      <c r="K545" s="469"/>
      <c r="L545" s="469"/>
      <c r="M545" s="469"/>
      <c r="N545" s="469"/>
      <c r="O545" s="469"/>
      <c r="P545" s="469"/>
      <c r="Q545" s="469"/>
      <c r="R545" s="469"/>
      <c r="S545" s="469"/>
      <c r="T545" s="23"/>
      <c r="U545" s="23"/>
      <c r="V545" s="23"/>
      <c r="W545" s="23"/>
      <c r="X545" s="23"/>
      <c r="Y545" s="23"/>
      <c r="Z545" s="23"/>
    </row>
    <row r="546" ht="23.25" customHeight="1">
      <c r="A546" s="86"/>
      <c r="B546" s="86"/>
      <c r="C546" s="23"/>
      <c r="D546" s="23"/>
      <c r="E546" s="469"/>
      <c r="F546" s="469"/>
      <c r="G546" s="469"/>
      <c r="H546" s="469"/>
      <c r="I546" s="469"/>
      <c r="J546" s="469"/>
      <c r="K546" s="469"/>
      <c r="L546" s="469"/>
      <c r="M546" s="469"/>
      <c r="N546" s="469"/>
      <c r="O546" s="469"/>
      <c r="P546" s="469"/>
      <c r="Q546" s="469"/>
      <c r="R546" s="469"/>
      <c r="S546" s="469"/>
      <c r="T546" s="23"/>
      <c r="U546" s="23"/>
      <c r="V546" s="23"/>
      <c r="W546" s="23"/>
      <c r="X546" s="23"/>
      <c r="Y546" s="23"/>
      <c r="Z546" s="23"/>
    </row>
    <row r="547" ht="23.25" customHeight="1">
      <c r="A547" s="86"/>
      <c r="B547" s="86"/>
      <c r="C547" s="23"/>
      <c r="D547" s="23"/>
      <c r="E547" s="469"/>
      <c r="F547" s="469"/>
      <c r="G547" s="469"/>
      <c r="H547" s="469"/>
      <c r="I547" s="469"/>
      <c r="J547" s="469"/>
      <c r="K547" s="469"/>
      <c r="L547" s="469"/>
      <c r="M547" s="469"/>
      <c r="N547" s="469"/>
      <c r="O547" s="469"/>
      <c r="P547" s="469"/>
      <c r="Q547" s="469"/>
      <c r="R547" s="469"/>
      <c r="S547" s="469"/>
      <c r="T547" s="23"/>
      <c r="U547" s="23"/>
      <c r="V547" s="23"/>
      <c r="W547" s="23"/>
      <c r="X547" s="23"/>
      <c r="Y547" s="23"/>
      <c r="Z547" s="23"/>
    </row>
    <row r="548" ht="23.25" customHeight="1">
      <c r="A548" s="86"/>
      <c r="B548" s="86"/>
      <c r="C548" s="23"/>
      <c r="D548" s="23"/>
      <c r="E548" s="469"/>
      <c r="F548" s="469"/>
      <c r="G548" s="469"/>
      <c r="H548" s="469"/>
      <c r="I548" s="469"/>
      <c r="J548" s="469"/>
      <c r="K548" s="469"/>
      <c r="L548" s="469"/>
      <c r="M548" s="469"/>
      <c r="N548" s="469"/>
      <c r="O548" s="469"/>
      <c r="P548" s="469"/>
      <c r="Q548" s="469"/>
      <c r="R548" s="469"/>
      <c r="S548" s="469"/>
      <c r="T548" s="23"/>
      <c r="U548" s="23"/>
      <c r="V548" s="23"/>
      <c r="W548" s="23"/>
      <c r="X548" s="23"/>
      <c r="Y548" s="23"/>
      <c r="Z548" s="23"/>
    </row>
    <row r="549" ht="23.25" customHeight="1">
      <c r="A549" s="86"/>
      <c r="B549" s="86"/>
      <c r="C549" s="23"/>
      <c r="D549" s="23"/>
      <c r="E549" s="469"/>
      <c r="F549" s="469"/>
      <c r="G549" s="469"/>
      <c r="H549" s="469"/>
      <c r="I549" s="469"/>
      <c r="J549" s="469"/>
      <c r="K549" s="469"/>
      <c r="L549" s="469"/>
      <c r="M549" s="469"/>
      <c r="N549" s="469"/>
      <c r="O549" s="469"/>
      <c r="P549" s="469"/>
      <c r="Q549" s="469"/>
      <c r="R549" s="469"/>
      <c r="S549" s="469"/>
      <c r="T549" s="23"/>
      <c r="U549" s="23"/>
      <c r="V549" s="23"/>
      <c r="W549" s="23"/>
      <c r="X549" s="23"/>
      <c r="Y549" s="23"/>
      <c r="Z549" s="23"/>
    </row>
    <row r="550" ht="23.25" customHeight="1">
      <c r="A550" s="86"/>
      <c r="B550" s="86"/>
      <c r="C550" s="23"/>
      <c r="D550" s="23"/>
      <c r="E550" s="469"/>
      <c r="F550" s="469"/>
      <c r="G550" s="469"/>
      <c r="H550" s="469"/>
      <c r="I550" s="469"/>
      <c r="J550" s="469"/>
      <c r="K550" s="469"/>
      <c r="L550" s="469"/>
      <c r="M550" s="469"/>
      <c r="N550" s="469"/>
      <c r="O550" s="469"/>
      <c r="P550" s="469"/>
      <c r="Q550" s="469"/>
      <c r="R550" s="469"/>
      <c r="S550" s="469"/>
      <c r="T550" s="23"/>
      <c r="U550" s="23"/>
      <c r="V550" s="23"/>
      <c r="W550" s="23"/>
      <c r="X550" s="23"/>
      <c r="Y550" s="23"/>
      <c r="Z550" s="23"/>
    </row>
    <row r="551" ht="23.25" customHeight="1">
      <c r="A551" s="86"/>
      <c r="B551" s="86"/>
      <c r="C551" s="23"/>
      <c r="D551" s="23"/>
      <c r="E551" s="469"/>
      <c r="F551" s="469"/>
      <c r="G551" s="469"/>
      <c r="H551" s="469"/>
      <c r="I551" s="469"/>
      <c r="J551" s="469"/>
      <c r="K551" s="469"/>
      <c r="L551" s="469"/>
      <c r="M551" s="469"/>
      <c r="N551" s="469"/>
      <c r="O551" s="469"/>
      <c r="P551" s="469"/>
      <c r="Q551" s="469"/>
      <c r="R551" s="469"/>
      <c r="S551" s="469"/>
      <c r="T551" s="23"/>
      <c r="U551" s="23"/>
      <c r="V551" s="23"/>
      <c r="W551" s="23"/>
      <c r="X551" s="23"/>
      <c r="Y551" s="23"/>
      <c r="Z551" s="23"/>
    </row>
    <row r="552" ht="23.25" customHeight="1">
      <c r="A552" s="86"/>
      <c r="B552" s="86"/>
      <c r="C552" s="23"/>
      <c r="D552" s="23"/>
      <c r="E552" s="469"/>
      <c r="F552" s="469"/>
      <c r="G552" s="469"/>
      <c r="H552" s="469"/>
      <c r="I552" s="469"/>
      <c r="J552" s="469"/>
      <c r="K552" s="469"/>
      <c r="L552" s="469"/>
      <c r="M552" s="469"/>
      <c r="N552" s="469"/>
      <c r="O552" s="469"/>
      <c r="P552" s="469"/>
      <c r="Q552" s="469"/>
      <c r="R552" s="469"/>
      <c r="S552" s="469"/>
      <c r="T552" s="23"/>
      <c r="U552" s="23"/>
      <c r="V552" s="23"/>
      <c r="W552" s="23"/>
      <c r="X552" s="23"/>
      <c r="Y552" s="23"/>
      <c r="Z552" s="23"/>
    </row>
    <row r="553" ht="23.25" customHeight="1">
      <c r="A553" s="86"/>
      <c r="B553" s="86"/>
      <c r="C553" s="23"/>
      <c r="D553" s="23"/>
      <c r="E553" s="469"/>
      <c r="F553" s="469"/>
      <c r="G553" s="469"/>
      <c r="H553" s="469"/>
      <c r="I553" s="469"/>
      <c r="J553" s="469"/>
      <c r="K553" s="469"/>
      <c r="L553" s="469"/>
      <c r="M553" s="469"/>
      <c r="N553" s="469"/>
      <c r="O553" s="469"/>
      <c r="P553" s="469"/>
      <c r="Q553" s="469"/>
      <c r="R553" s="469"/>
      <c r="S553" s="469"/>
      <c r="T553" s="23"/>
      <c r="U553" s="23"/>
      <c r="V553" s="23"/>
      <c r="W553" s="23"/>
      <c r="X553" s="23"/>
      <c r="Y553" s="23"/>
      <c r="Z553" s="23"/>
    </row>
    <row r="554" ht="23.25" customHeight="1">
      <c r="A554" s="86"/>
      <c r="B554" s="86"/>
      <c r="C554" s="23"/>
      <c r="D554" s="23"/>
      <c r="E554" s="469"/>
      <c r="F554" s="469"/>
      <c r="G554" s="469"/>
      <c r="H554" s="469"/>
      <c r="I554" s="469"/>
      <c r="J554" s="469"/>
      <c r="K554" s="469"/>
      <c r="L554" s="469"/>
      <c r="M554" s="469"/>
      <c r="N554" s="469"/>
      <c r="O554" s="469"/>
      <c r="P554" s="469"/>
      <c r="Q554" s="469"/>
      <c r="R554" s="469"/>
      <c r="S554" s="469"/>
      <c r="T554" s="23"/>
      <c r="U554" s="23"/>
      <c r="V554" s="23"/>
      <c r="W554" s="23"/>
      <c r="X554" s="23"/>
      <c r="Y554" s="23"/>
      <c r="Z554" s="23"/>
    </row>
    <row r="555" ht="23.25" customHeight="1">
      <c r="A555" s="86"/>
      <c r="B555" s="86"/>
      <c r="C555" s="23"/>
      <c r="D555" s="23"/>
      <c r="E555" s="469"/>
      <c r="F555" s="469"/>
      <c r="G555" s="469"/>
      <c r="H555" s="469"/>
      <c r="I555" s="469"/>
      <c r="J555" s="469"/>
      <c r="K555" s="469"/>
      <c r="L555" s="469"/>
      <c r="M555" s="469"/>
      <c r="N555" s="469"/>
      <c r="O555" s="469"/>
      <c r="P555" s="469"/>
      <c r="Q555" s="469"/>
      <c r="R555" s="469"/>
      <c r="S555" s="469"/>
      <c r="T555" s="23"/>
      <c r="U555" s="23"/>
      <c r="V555" s="23"/>
      <c r="W555" s="23"/>
      <c r="X555" s="23"/>
      <c r="Y555" s="23"/>
      <c r="Z555" s="23"/>
    </row>
    <row r="556" ht="23.25" customHeight="1">
      <c r="A556" s="86"/>
      <c r="B556" s="86"/>
      <c r="C556" s="23"/>
      <c r="D556" s="23"/>
      <c r="E556" s="469"/>
      <c r="F556" s="469"/>
      <c r="G556" s="469"/>
      <c r="H556" s="469"/>
      <c r="I556" s="469"/>
      <c r="J556" s="469"/>
      <c r="K556" s="469"/>
      <c r="L556" s="469"/>
      <c r="M556" s="469"/>
      <c r="N556" s="469"/>
      <c r="O556" s="469"/>
      <c r="P556" s="469"/>
      <c r="Q556" s="469"/>
      <c r="R556" s="469"/>
      <c r="S556" s="469"/>
      <c r="T556" s="23"/>
      <c r="U556" s="23"/>
      <c r="V556" s="23"/>
      <c r="W556" s="23"/>
      <c r="X556" s="23"/>
      <c r="Y556" s="23"/>
      <c r="Z556" s="23"/>
    </row>
    <row r="557" ht="23.25" customHeight="1">
      <c r="A557" s="86"/>
      <c r="B557" s="86"/>
      <c r="C557" s="23"/>
      <c r="D557" s="23"/>
      <c r="E557" s="469"/>
      <c r="F557" s="469"/>
      <c r="G557" s="469"/>
      <c r="H557" s="469"/>
      <c r="I557" s="469"/>
      <c r="J557" s="469"/>
      <c r="K557" s="469"/>
      <c r="L557" s="469"/>
      <c r="M557" s="469"/>
      <c r="N557" s="469"/>
      <c r="O557" s="469"/>
      <c r="P557" s="469"/>
      <c r="Q557" s="469"/>
      <c r="R557" s="469"/>
      <c r="S557" s="469"/>
      <c r="T557" s="23"/>
      <c r="U557" s="23"/>
      <c r="V557" s="23"/>
      <c r="W557" s="23"/>
      <c r="X557" s="23"/>
      <c r="Y557" s="23"/>
      <c r="Z557" s="23"/>
    </row>
    <row r="558" ht="23.25" customHeight="1">
      <c r="A558" s="86"/>
      <c r="B558" s="86"/>
      <c r="C558" s="23"/>
      <c r="D558" s="23"/>
      <c r="E558" s="469"/>
      <c r="F558" s="469"/>
      <c r="G558" s="469"/>
      <c r="H558" s="469"/>
      <c r="I558" s="469"/>
      <c r="J558" s="469"/>
      <c r="K558" s="469"/>
      <c r="L558" s="469"/>
      <c r="M558" s="469"/>
      <c r="N558" s="469"/>
      <c r="O558" s="469"/>
      <c r="P558" s="469"/>
      <c r="Q558" s="469"/>
      <c r="R558" s="469"/>
      <c r="S558" s="469"/>
      <c r="T558" s="23"/>
      <c r="U558" s="23"/>
      <c r="V558" s="23"/>
      <c r="W558" s="23"/>
      <c r="X558" s="23"/>
      <c r="Y558" s="23"/>
      <c r="Z558" s="23"/>
    </row>
    <row r="559" ht="23.25" customHeight="1">
      <c r="A559" s="86"/>
      <c r="B559" s="86"/>
      <c r="C559" s="23"/>
      <c r="D559" s="23"/>
      <c r="E559" s="469"/>
      <c r="F559" s="469"/>
      <c r="G559" s="469"/>
      <c r="H559" s="469"/>
      <c r="I559" s="469"/>
      <c r="J559" s="469"/>
      <c r="K559" s="469"/>
      <c r="L559" s="469"/>
      <c r="M559" s="469"/>
      <c r="N559" s="469"/>
      <c r="O559" s="469"/>
      <c r="P559" s="469"/>
      <c r="Q559" s="469"/>
      <c r="R559" s="469"/>
      <c r="S559" s="469"/>
      <c r="T559" s="23"/>
      <c r="U559" s="23"/>
      <c r="V559" s="23"/>
      <c r="W559" s="23"/>
      <c r="X559" s="23"/>
      <c r="Y559" s="23"/>
      <c r="Z559" s="23"/>
    </row>
    <row r="560" ht="23.25" customHeight="1">
      <c r="A560" s="86"/>
      <c r="B560" s="86"/>
      <c r="C560" s="23"/>
      <c r="D560" s="23"/>
      <c r="E560" s="469"/>
      <c r="F560" s="469"/>
      <c r="G560" s="469"/>
      <c r="H560" s="469"/>
      <c r="I560" s="469"/>
      <c r="J560" s="469"/>
      <c r="K560" s="469"/>
      <c r="L560" s="469"/>
      <c r="M560" s="469"/>
      <c r="N560" s="469"/>
      <c r="O560" s="469"/>
      <c r="P560" s="469"/>
      <c r="Q560" s="469"/>
      <c r="R560" s="469"/>
      <c r="S560" s="469"/>
      <c r="T560" s="23"/>
      <c r="U560" s="23"/>
      <c r="V560" s="23"/>
      <c r="W560" s="23"/>
      <c r="X560" s="23"/>
      <c r="Y560" s="23"/>
      <c r="Z560" s="23"/>
    </row>
    <row r="561" ht="23.25" customHeight="1">
      <c r="A561" s="86"/>
      <c r="B561" s="86"/>
      <c r="C561" s="23"/>
      <c r="D561" s="23"/>
      <c r="E561" s="469"/>
      <c r="F561" s="469"/>
      <c r="G561" s="469"/>
      <c r="H561" s="469"/>
      <c r="I561" s="469"/>
      <c r="J561" s="469"/>
      <c r="K561" s="469"/>
      <c r="L561" s="469"/>
      <c r="M561" s="469"/>
      <c r="N561" s="469"/>
      <c r="O561" s="469"/>
      <c r="P561" s="469"/>
      <c r="Q561" s="469"/>
      <c r="R561" s="469"/>
      <c r="S561" s="469"/>
      <c r="T561" s="23"/>
      <c r="U561" s="23"/>
      <c r="V561" s="23"/>
      <c r="W561" s="23"/>
      <c r="X561" s="23"/>
      <c r="Y561" s="23"/>
      <c r="Z561" s="23"/>
    </row>
    <row r="562" ht="23.25" customHeight="1">
      <c r="A562" s="86"/>
      <c r="B562" s="86"/>
      <c r="C562" s="23"/>
      <c r="D562" s="23"/>
      <c r="E562" s="469"/>
      <c r="F562" s="469"/>
      <c r="G562" s="469"/>
      <c r="H562" s="469"/>
      <c r="I562" s="469"/>
      <c r="J562" s="469"/>
      <c r="K562" s="469"/>
      <c r="L562" s="469"/>
      <c r="M562" s="469"/>
      <c r="N562" s="469"/>
      <c r="O562" s="469"/>
      <c r="P562" s="469"/>
      <c r="Q562" s="469"/>
      <c r="R562" s="469"/>
      <c r="S562" s="469"/>
      <c r="T562" s="23"/>
      <c r="U562" s="23"/>
      <c r="V562" s="23"/>
      <c r="W562" s="23"/>
      <c r="X562" s="23"/>
      <c r="Y562" s="23"/>
      <c r="Z562" s="23"/>
    </row>
    <row r="563" ht="23.25" customHeight="1">
      <c r="A563" s="86"/>
      <c r="B563" s="86"/>
      <c r="C563" s="23"/>
      <c r="D563" s="23"/>
      <c r="E563" s="469"/>
      <c r="F563" s="469"/>
      <c r="G563" s="469"/>
      <c r="H563" s="469"/>
      <c r="I563" s="469"/>
      <c r="J563" s="469"/>
      <c r="K563" s="469"/>
      <c r="L563" s="469"/>
      <c r="M563" s="469"/>
      <c r="N563" s="469"/>
      <c r="O563" s="469"/>
      <c r="P563" s="469"/>
      <c r="Q563" s="469"/>
      <c r="R563" s="469"/>
      <c r="S563" s="469"/>
      <c r="T563" s="23"/>
      <c r="U563" s="23"/>
      <c r="V563" s="23"/>
      <c r="W563" s="23"/>
      <c r="X563" s="23"/>
      <c r="Y563" s="23"/>
      <c r="Z563" s="23"/>
    </row>
    <row r="564" ht="23.25" customHeight="1">
      <c r="A564" s="86"/>
      <c r="B564" s="86"/>
      <c r="C564" s="23"/>
      <c r="D564" s="23"/>
      <c r="E564" s="469"/>
      <c r="F564" s="469"/>
      <c r="G564" s="469"/>
      <c r="H564" s="469"/>
      <c r="I564" s="469"/>
      <c r="J564" s="469"/>
      <c r="K564" s="469"/>
      <c r="L564" s="469"/>
      <c r="M564" s="469"/>
      <c r="N564" s="469"/>
      <c r="O564" s="469"/>
      <c r="P564" s="469"/>
      <c r="Q564" s="469"/>
      <c r="R564" s="469"/>
      <c r="S564" s="469"/>
      <c r="T564" s="23"/>
      <c r="U564" s="23"/>
      <c r="V564" s="23"/>
      <c r="W564" s="23"/>
      <c r="X564" s="23"/>
      <c r="Y564" s="23"/>
      <c r="Z564" s="23"/>
    </row>
    <row r="565" ht="23.25" customHeight="1">
      <c r="A565" s="86"/>
      <c r="B565" s="86"/>
      <c r="C565" s="23"/>
      <c r="D565" s="23"/>
      <c r="E565" s="469"/>
      <c r="F565" s="469"/>
      <c r="G565" s="469"/>
      <c r="H565" s="469"/>
      <c r="I565" s="469"/>
      <c r="J565" s="469"/>
      <c r="K565" s="469"/>
      <c r="L565" s="469"/>
      <c r="M565" s="469"/>
      <c r="N565" s="469"/>
      <c r="O565" s="469"/>
      <c r="P565" s="469"/>
      <c r="Q565" s="469"/>
      <c r="R565" s="469"/>
      <c r="S565" s="469"/>
      <c r="T565" s="23"/>
      <c r="U565" s="23"/>
      <c r="V565" s="23"/>
      <c r="W565" s="23"/>
      <c r="X565" s="23"/>
      <c r="Y565" s="23"/>
      <c r="Z565" s="23"/>
    </row>
    <row r="566" ht="23.25" customHeight="1">
      <c r="A566" s="86"/>
      <c r="B566" s="86"/>
      <c r="C566" s="23"/>
      <c r="D566" s="23"/>
      <c r="E566" s="469"/>
      <c r="F566" s="469"/>
      <c r="G566" s="469"/>
      <c r="H566" s="469"/>
      <c r="I566" s="469"/>
      <c r="J566" s="469"/>
      <c r="K566" s="469"/>
      <c r="L566" s="469"/>
      <c r="M566" s="469"/>
      <c r="N566" s="469"/>
      <c r="O566" s="469"/>
      <c r="P566" s="469"/>
      <c r="Q566" s="469"/>
      <c r="R566" s="469"/>
      <c r="S566" s="469"/>
      <c r="T566" s="23"/>
      <c r="U566" s="23"/>
      <c r="V566" s="23"/>
      <c r="W566" s="23"/>
      <c r="X566" s="23"/>
      <c r="Y566" s="23"/>
      <c r="Z566" s="23"/>
    </row>
    <row r="567" ht="23.25" customHeight="1">
      <c r="A567" s="86"/>
      <c r="B567" s="86"/>
      <c r="C567" s="23"/>
      <c r="D567" s="23"/>
      <c r="E567" s="469"/>
      <c r="F567" s="469"/>
      <c r="G567" s="469"/>
      <c r="H567" s="469"/>
      <c r="I567" s="469"/>
      <c r="J567" s="469"/>
      <c r="K567" s="469"/>
      <c r="L567" s="469"/>
      <c r="M567" s="469"/>
      <c r="N567" s="469"/>
      <c r="O567" s="469"/>
      <c r="P567" s="469"/>
      <c r="Q567" s="469"/>
      <c r="R567" s="469"/>
      <c r="S567" s="469"/>
      <c r="T567" s="23"/>
      <c r="U567" s="23"/>
      <c r="V567" s="23"/>
      <c r="W567" s="23"/>
      <c r="X567" s="23"/>
      <c r="Y567" s="23"/>
      <c r="Z567" s="23"/>
    </row>
    <row r="568" ht="23.25" customHeight="1">
      <c r="A568" s="86"/>
      <c r="B568" s="86"/>
      <c r="C568" s="23"/>
      <c r="D568" s="23"/>
      <c r="E568" s="469"/>
      <c r="F568" s="469"/>
      <c r="G568" s="469"/>
      <c r="H568" s="469"/>
      <c r="I568" s="469"/>
      <c r="J568" s="469"/>
      <c r="K568" s="469"/>
      <c r="L568" s="469"/>
      <c r="M568" s="469"/>
      <c r="N568" s="469"/>
      <c r="O568" s="469"/>
      <c r="P568" s="469"/>
      <c r="Q568" s="469"/>
      <c r="R568" s="469"/>
      <c r="S568" s="469"/>
      <c r="T568" s="23"/>
      <c r="U568" s="23"/>
      <c r="V568" s="23"/>
      <c r="W568" s="23"/>
      <c r="X568" s="23"/>
      <c r="Y568" s="23"/>
      <c r="Z568" s="23"/>
    </row>
    <row r="569" ht="23.25" customHeight="1">
      <c r="A569" s="86"/>
      <c r="B569" s="86"/>
      <c r="C569" s="23"/>
      <c r="D569" s="23"/>
      <c r="E569" s="469"/>
      <c r="F569" s="469"/>
      <c r="G569" s="469"/>
      <c r="H569" s="469"/>
      <c r="I569" s="469"/>
      <c r="J569" s="469"/>
      <c r="K569" s="469"/>
      <c r="L569" s="469"/>
      <c r="M569" s="469"/>
      <c r="N569" s="469"/>
      <c r="O569" s="469"/>
      <c r="P569" s="469"/>
      <c r="Q569" s="469"/>
      <c r="R569" s="469"/>
      <c r="S569" s="469"/>
      <c r="T569" s="23"/>
      <c r="U569" s="23"/>
      <c r="V569" s="23"/>
      <c r="W569" s="23"/>
      <c r="X569" s="23"/>
      <c r="Y569" s="23"/>
      <c r="Z569" s="23"/>
    </row>
    <row r="570" ht="23.25" customHeight="1">
      <c r="A570" s="86"/>
      <c r="B570" s="86"/>
      <c r="C570" s="23"/>
      <c r="D570" s="23"/>
      <c r="E570" s="469"/>
      <c r="F570" s="469"/>
      <c r="G570" s="469"/>
      <c r="H570" s="469"/>
      <c r="I570" s="469"/>
      <c r="J570" s="469"/>
      <c r="K570" s="469"/>
      <c r="L570" s="469"/>
      <c r="M570" s="469"/>
      <c r="N570" s="469"/>
      <c r="O570" s="469"/>
      <c r="P570" s="469"/>
      <c r="Q570" s="469"/>
      <c r="R570" s="469"/>
      <c r="S570" s="469"/>
      <c r="T570" s="23"/>
      <c r="U570" s="23"/>
      <c r="V570" s="23"/>
      <c r="W570" s="23"/>
      <c r="X570" s="23"/>
      <c r="Y570" s="23"/>
      <c r="Z570" s="23"/>
    </row>
    <row r="571" ht="23.25" customHeight="1">
      <c r="A571" s="86"/>
      <c r="B571" s="86"/>
      <c r="C571" s="23"/>
      <c r="D571" s="23"/>
      <c r="E571" s="469"/>
      <c r="F571" s="469"/>
      <c r="G571" s="469"/>
      <c r="H571" s="469"/>
      <c r="I571" s="469"/>
      <c r="J571" s="469"/>
      <c r="K571" s="469"/>
      <c r="L571" s="469"/>
      <c r="M571" s="469"/>
      <c r="N571" s="469"/>
      <c r="O571" s="469"/>
      <c r="P571" s="469"/>
      <c r="Q571" s="469"/>
      <c r="R571" s="469"/>
      <c r="S571" s="469"/>
      <c r="T571" s="23"/>
      <c r="U571" s="23"/>
      <c r="V571" s="23"/>
      <c r="W571" s="23"/>
      <c r="X571" s="23"/>
      <c r="Y571" s="23"/>
      <c r="Z571" s="23"/>
    </row>
    <row r="572" ht="23.25" customHeight="1">
      <c r="A572" s="86"/>
      <c r="B572" s="86"/>
      <c r="C572" s="23"/>
      <c r="D572" s="23"/>
      <c r="E572" s="469"/>
      <c r="F572" s="469"/>
      <c r="G572" s="469"/>
      <c r="H572" s="469"/>
      <c r="I572" s="469"/>
      <c r="J572" s="469"/>
      <c r="K572" s="469"/>
      <c r="L572" s="469"/>
      <c r="M572" s="469"/>
      <c r="N572" s="469"/>
      <c r="O572" s="469"/>
      <c r="P572" s="469"/>
      <c r="Q572" s="469"/>
      <c r="R572" s="469"/>
      <c r="S572" s="469"/>
      <c r="T572" s="23"/>
      <c r="U572" s="23"/>
      <c r="V572" s="23"/>
      <c r="W572" s="23"/>
      <c r="X572" s="23"/>
      <c r="Y572" s="23"/>
      <c r="Z572" s="23"/>
    </row>
    <row r="573" ht="23.25" customHeight="1">
      <c r="A573" s="86"/>
      <c r="B573" s="86"/>
      <c r="C573" s="23"/>
      <c r="D573" s="23"/>
      <c r="E573" s="469"/>
      <c r="F573" s="469"/>
      <c r="G573" s="469"/>
      <c r="H573" s="469"/>
      <c r="I573" s="469"/>
      <c r="J573" s="469"/>
      <c r="K573" s="469"/>
      <c r="L573" s="469"/>
      <c r="M573" s="469"/>
      <c r="N573" s="469"/>
      <c r="O573" s="469"/>
      <c r="P573" s="469"/>
      <c r="Q573" s="469"/>
      <c r="R573" s="469"/>
      <c r="S573" s="469"/>
      <c r="T573" s="23"/>
      <c r="U573" s="23"/>
      <c r="V573" s="23"/>
      <c r="W573" s="23"/>
      <c r="X573" s="23"/>
      <c r="Y573" s="23"/>
      <c r="Z573" s="23"/>
    </row>
    <row r="574" ht="23.25" customHeight="1">
      <c r="A574" s="86"/>
      <c r="B574" s="86"/>
      <c r="C574" s="23"/>
      <c r="D574" s="23"/>
      <c r="E574" s="469"/>
      <c r="F574" s="469"/>
      <c r="G574" s="469"/>
      <c r="H574" s="469"/>
      <c r="I574" s="469"/>
      <c r="J574" s="469"/>
      <c r="K574" s="469"/>
      <c r="L574" s="469"/>
      <c r="M574" s="469"/>
      <c r="N574" s="469"/>
      <c r="O574" s="469"/>
      <c r="P574" s="469"/>
      <c r="Q574" s="469"/>
      <c r="R574" s="469"/>
      <c r="S574" s="469"/>
      <c r="T574" s="23"/>
      <c r="U574" s="23"/>
      <c r="V574" s="23"/>
      <c r="W574" s="23"/>
      <c r="X574" s="23"/>
      <c r="Y574" s="23"/>
      <c r="Z574" s="23"/>
    </row>
    <row r="575" ht="23.25" customHeight="1">
      <c r="A575" s="86"/>
      <c r="B575" s="86"/>
      <c r="C575" s="23"/>
      <c r="D575" s="23"/>
      <c r="E575" s="469"/>
      <c r="F575" s="469"/>
      <c r="G575" s="469"/>
      <c r="H575" s="469"/>
      <c r="I575" s="469"/>
      <c r="J575" s="469"/>
      <c r="K575" s="469"/>
      <c r="L575" s="469"/>
      <c r="M575" s="469"/>
      <c r="N575" s="469"/>
      <c r="O575" s="469"/>
      <c r="P575" s="469"/>
      <c r="Q575" s="469"/>
      <c r="R575" s="469"/>
      <c r="S575" s="469"/>
      <c r="T575" s="23"/>
      <c r="U575" s="23"/>
      <c r="V575" s="23"/>
      <c r="W575" s="23"/>
      <c r="X575" s="23"/>
      <c r="Y575" s="23"/>
      <c r="Z575" s="23"/>
    </row>
    <row r="576" ht="23.25" customHeight="1">
      <c r="A576" s="86"/>
      <c r="B576" s="86"/>
      <c r="C576" s="23"/>
      <c r="D576" s="23"/>
      <c r="E576" s="469"/>
      <c r="F576" s="469"/>
      <c r="G576" s="469"/>
      <c r="H576" s="469"/>
      <c r="I576" s="469"/>
      <c r="J576" s="469"/>
      <c r="K576" s="469"/>
      <c r="L576" s="469"/>
      <c r="M576" s="469"/>
      <c r="N576" s="469"/>
      <c r="O576" s="469"/>
      <c r="P576" s="469"/>
      <c r="Q576" s="469"/>
      <c r="R576" s="469"/>
      <c r="S576" s="469"/>
      <c r="T576" s="23"/>
      <c r="U576" s="23"/>
      <c r="V576" s="23"/>
      <c r="W576" s="23"/>
      <c r="X576" s="23"/>
      <c r="Y576" s="23"/>
      <c r="Z576" s="23"/>
    </row>
    <row r="577" ht="23.25" customHeight="1">
      <c r="A577" s="86"/>
      <c r="B577" s="86"/>
      <c r="C577" s="23"/>
      <c r="D577" s="23"/>
      <c r="E577" s="469"/>
      <c r="F577" s="469"/>
      <c r="G577" s="469"/>
      <c r="H577" s="469"/>
      <c r="I577" s="469"/>
      <c r="J577" s="469"/>
      <c r="K577" s="469"/>
      <c r="L577" s="469"/>
      <c r="M577" s="469"/>
      <c r="N577" s="469"/>
      <c r="O577" s="469"/>
      <c r="P577" s="469"/>
      <c r="Q577" s="469"/>
      <c r="R577" s="469"/>
      <c r="S577" s="469"/>
      <c r="T577" s="23"/>
      <c r="U577" s="23"/>
      <c r="V577" s="23"/>
      <c r="W577" s="23"/>
      <c r="X577" s="23"/>
      <c r="Y577" s="23"/>
      <c r="Z577" s="23"/>
    </row>
    <row r="578" ht="23.25" customHeight="1">
      <c r="A578" s="86"/>
      <c r="B578" s="86"/>
      <c r="C578" s="23"/>
      <c r="D578" s="23"/>
      <c r="E578" s="469"/>
      <c r="F578" s="469"/>
      <c r="G578" s="469"/>
      <c r="H578" s="469"/>
      <c r="I578" s="469"/>
      <c r="J578" s="469"/>
      <c r="K578" s="469"/>
      <c r="L578" s="469"/>
      <c r="M578" s="469"/>
      <c r="N578" s="469"/>
      <c r="O578" s="469"/>
      <c r="P578" s="469"/>
      <c r="Q578" s="469"/>
      <c r="R578" s="469"/>
      <c r="S578" s="469"/>
      <c r="T578" s="23"/>
      <c r="U578" s="23"/>
      <c r="V578" s="23"/>
      <c r="W578" s="23"/>
      <c r="X578" s="23"/>
      <c r="Y578" s="23"/>
      <c r="Z578" s="23"/>
    </row>
    <row r="579" ht="23.25" customHeight="1">
      <c r="A579" s="86"/>
      <c r="B579" s="86"/>
      <c r="C579" s="23"/>
      <c r="D579" s="23"/>
      <c r="E579" s="469"/>
      <c r="F579" s="469"/>
      <c r="G579" s="469"/>
      <c r="H579" s="469"/>
      <c r="I579" s="469"/>
      <c r="J579" s="469"/>
      <c r="K579" s="469"/>
      <c r="L579" s="469"/>
      <c r="M579" s="469"/>
      <c r="N579" s="469"/>
      <c r="O579" s="469"/>
      <c r="P579" s="469"/>
      <c r="Q579" s="469"/>
      <c r="R579" s="469"/>
      <c r="S579" s="469"/>
      <c r="T579" s="23"/>
      <c r="U579" s="23"/>
      <c r="V579" s="23"/>
      <c r="W579" s="23"/>
      <c r="X579" s="23"/>
      <c r="Y579" s="23"/>
      <c r="Z579" s="23"/>
    </row>
    <row r="580" ht="23.25" customHeight="1">
      <c r="A580" s="86"/>
      <c r="B580" s="86"/>
      <c r="C580" s="23"/>
      <c r="D580" s="23"/>
      <c r="E580" s="469"/>
      <c r="F580" s="469"/>
      <c r="G580" s="469"/>
      <c r="H580" s="469"/>
      <c r="I580" s="469"/>
      <c r="J580" s="469"/>
      <c r="K580" s="469"/>
      <c r="L580" s="469"/>
      <c r="M580" s="469"/>
      <c r="N580" s="469"/>
      <c r="O580" s="469"/>
      <c r="P580" s="469"/>
      <c r="Q580" s="469"/>
      <c r="R580" s="469"/>
      <c r="S580" s="469"/>
      <c r="T580" s="23"/>
      <c r="U580" s="23"/>
      <c r="V580" s="23"/>
      <c r="W580" s="23"/>
      <c r="X580" s="23"/>
      <c r="Y580" s="23"/>
      <c r="Z580" s="23"/>
    </row>
    <row r="581" ht="23.25" customHeight="1">
      <c r="A581" s="86"/>
      <c r="B581" s="86"/>
      <c r="C581" s="23"/>
      <c r="D581" s="23"/>
      <c r="E581" s="469"/>
      <c r="F581" s="469"/>
      <c r="G581" s="469"/>
      <c r="H581" s="469"/>
      <c r="I581" s="469"/>
      <c r="J581" s="469"/>
      <c r="K581" s="469"/>
      <c r="L581" s="469"/>
      <c r="M581" s="469"/>
      <c r="N581" s="469"/>
      <c r="O581" s="469"/>
      <c r="P581" s="469"/>
      <c r="Q581" s="469"/>
      <c r="R581" s="469"/>
      <c r="S581" s="469"/>
      <c r="T581" s="23"/>
      <c r="U581" s="23"/>
      <c r="V581" s="23"/>
      <c r="W581" s="23"/>
      <c r="X581" s="23"/>
      <c r="Y581" s="23"/>
      <c r="Z581" s="23"/>
    </row>
    <row r="582" ht="23.25" customHeight="1">
      <c r="A582" s="86"/>
      <c r="B582" s="86"/>
      <c r="C582" s="23"/>
      <c r="D582" s="23"/>
      <c r="E582" s="469"/>
      <c r="F582" s="469"/>
      <c r="G582" s="469"/>
      <c r="H582" s="469"/>
      <c r="I582" s="469"/>
      <c r="J582" s="469"/>
      <c r="K582" s="469"/>
      <c r="L582" s="469"/>
      <c r="M582" s="469"/>
      <c r="N582" s="469"/>
      <c r="O582" s="469"/>
      <c r="P582" s="469"/>
      <c r="Q582" s="469"/>
      <c r="R582" s="469"/>
      <c r="S582" s="469"/>
      <c r="T582" s="23"/>
      <c r="U582" s="23"/>
      <c r="V582" s="23"/>
      <c r="W582" s="23"/>
      <c r="X582" s="23"/>
      <c r="Y582" s="23"/>
      <c r="Z582" s="23"/>
    </row>
    <row r="583" ht="23.25" customHeight="1">
      <c r="A583" s="86"/>
      <c r="B583" s="86"/>
      <c r="C583" s="23"/>
      <c r="D583" s="23"/>
      <c r="E583" s="469"/>
      <c r="F583" s="469"/>
      <c r="G583" s="469"/>
      <c r="H583" s="469"/>
      <c r="I583" s="469"/>
      <c r="J583" s="469"/>
      <c r="K583" s="469"/>
      <c r="L583" s="469"/>
      <c r="M583" s="469"/>
      <c r="N583" s="469"/>
      <c r="O583" s="469"/>
      <c r="P583" s="469"/>
      <c r="Q583" s="469"/>
      <c r="R583" s="469"/>
      <c r="S583" s="469"/>
      <c r="T583" s="23"/>
      <c r="U583" s="23"/>
      <c r="V583" s="23"/>
      <c r="W583" s="23"/>
      <c r="X583" s="23"/>
      <c r="Y583" s="23"/>
      <c r="Z583" s="23"/>
    </row>
    <row r="584" ht="23.25" customHeight="1">
      <c r="A584" s="86"/>
      <c r="B584" s="86"/>
      <c r="C584" s="23"/>
      <c r="D584" s="23"/>
      <c r="E584" s="469"/>
      <c r="F584" s="469"/>
      <c r="G584" s="469"/>
      <c r="H584" s="469"/>
      <c r="I584" s="469"/>
      <c r="J584" s="469"/>
      <c r="K584" s="469"/>
      <c r="L584" s="469"/>
      <c r="M584" s="469"/>
      <c r="N584" s="469"/>
      <c r="O584" s="469"/>
      <c r="P584" s="469"/>
      <c r="Q584" s="469"/>
      <c r="R584" s="469"/>
      <c r="S584" s="469"/>
      <c r="T584" s="23"/>
      <c r="U584" s="23"/>
      <c r="V584" s="23"/>
      <c r="W584" s="23"/>
      <c r="X584" s="23"/>
      <c r="Y584" s="23"/>
      <c r="Z584" s="23"/>
    </row>
    <row r="585" ht="23.25" customHeight="1">
      <c r="A585" s="86"/>
      <c r="B585" s="86"/>
      <c r="C585" s="23"/>
      <c r="D585" s="23"/>
      <c r="E585" s="469"/>
      <c r="F585" s="469"/>
      <c r="G585" s="469"/>
      <c r="H585" s="469"/>
      <c r="I585" s="469"/>
      <c r="J585" s="469"/>
      <c r="K585" s="469"/>
      <c r="L585" s="469"/>
      <c r="M585" s="469"/>
      <c r="N585" s="469"/>
      <c r="O585" s="469"/>
      <c r="P585" s="469"/>
      <c r="Q585" s="469"/>
      <c r="R585" s="469"/>
      <c r="S585" s="469"/>
      <c r="T585" s="23"/>
      <c r="U585" s="23"/>
      <c r="V585" s="23"/>
      <c r="W585" s="23"/>
      <c r="X585" s="23"/>
      <c r="Y585" s="23"/>
      <c r="Z585" s="23"/>
    </row>
    <row r="586" ht="23.25" customHeight="1">
      <c r="A586" s="86"/>
      <c r="B586" s="86"/>
      <c r="C586" s="23"/>
      <c r="D586" s="23"/>
      <c r="E586" s="469"/>
      <c r="F586" s="469"/>
      <c r="G586" s="469"/>
      <c r="H586" s="469"/>
      <c r="I586" s="469"/>
      <c r="J586" s="469"/>
      <c r="K586" s="469"/>
      <c r="L586" s="469"/>
      <c r="M586" s="469"/>
      <c r="N586" s="469"/>
      <c r="O586" s="469"/>
      <c r="P586" s="469"/>
      <c r="Q586" s="469"/>
      <c r="R586" s="469"/>
      <c r="S586" s="469"/>
      <c r="T586" s="23"/>
      <c r="U586" s="23"/>
      <c r="V586" s="23"/>
      <c r="W586" s="23"/>
      <c r="X586" s="23"/>
      <c r="Y586" s="23"/>
      <c r="Z586" s="23"/>
    </row>
    <row r="587" ht="23.25" customHeight="1">
      <c r="A587" s="86"/>
      <c r="B587" s="86"/>
      <c r="C587" s="23"/>
      <c r="D587" s="23"/>
      <c r="E587" s="469"/>
      <c r="F587" s="469"/>
      <c r="G587" s="469"/>
      <c r="H587" s="469"/>
      <c r="I587" s="469"/>
      <c r="J587" s="469"/>
      <c r="K587" s="469"/>
      <c r="L587" s="469"/>
      <c r="M587" s="469"/>
      <c r="N587" s="469"/>
      <c r="O587" s="469"/>
      <c r="P587" s="469"/>
      <c r="Q587" s="469"/>
      <c r="R587" s="469"/>
      <c r="S587" s="469"/>
      <c r="T587" s="23"/>
      <c r="U587" s="23"/>
      <c r="V587" s="23"/>
      <c r="W587" s="23"/>
      <c r="X587" s="23"/>
      <c r="Y587" s="23"/>
      <c r="Z587" s="23"/>
    </row>
    <row r="588" ht="23.25" customHeight="1">
      <c r="A588" s="86"/>
      <c r="B588" s="86"/>
      <c r="C588" s="23"/>
      <c r="D588" s="23"/>
      <c r="E588" s="469"/>
      <c r="F588" s="469"/>
      <c r="G588" s="469"/>
      <c r="H588" s="469"/>
      <c r="I588" s="469"/>
      <c r="J588" s="469"/>
      <c r="K588" s="469"/>
      <c r="L588" s="469"/>
      <c r="M588" s="469"/>
      <c r="N588" s="469"/>
      <c r="O588" s="469"/>
      <c r="P588" s="469"/>
      <c r="Q588" s="469"/>
      <c r="R588" s="469"/>
      <c r="S588" s="469"/>
      <c r="T588" s="23"/>
      <c r="U588" s="23"/>
      <c r="V588" s="23"/>
      <c r="W588" s="23"/>
      <c r="X588" s="23"/>
      <c r="Y588" s="23"/>
      <c r="Z588" s="23"/>
    </row>
    <row r="589" ht="23.25" customHeight="1">
      <c r="A589" s="86"/>
      <c r="B589" s="86"/>
      <c r="C589" s="23"/>
      <c r="D589" s="23"/>
      <c r="E589" s="469"/>
      <c r="F589" s="469"/>
      <c r="G589" s="469"/>
      <c r="H589" s="469"/>
      <c r="I589" s="469"/>
      <c r="J589" s="469"/>
      <c r="K589" s="469"/>
      <c r="L589" s="469"/>
      <c r="M589" s="469"/>
      <c r="N589" s="469"/>
      <c r="O589" s="469"/>
      <c r="P589" s="469"/>
      <c r="Q589" s="469"/>
      <c r="R589" s="469"/>
      <c r="S589" s="469"/>
      <c r="T589" s="23"/>
      <c r="U589" s="23"/>
      <c r="V589" s="23"/>
      <c r="W589" s="23"/>
      <c r="X589" s="23"/>
      <c r="Y589" s="23"/>
      <c r="Z589" s="23"/>
    </row>
    <row r="590" ht="23.25" customHeight="1">
      <c r="A590" s="86"/>
      <c r="B590" s="86"/>
      <c r="C590" s="23"/>
      <c r="D590" s="23"/>
      <c r="E590" s="469"/>
      <c r="F590" s="469"/>
      <c r="G590" s="469"/>
      <c r="H590" s="469"/>
      <c r="I590" s="469"/>
      <c r="J590" s="469"/>
      <c r="K590" s="469"/>
      <c r="L590" s="469"/>
      <c r="M590" s="469"/>
      <c r="N590" s="469"/>
      <c r="O590" s="469"/>
      <c r="P590" s="469"/>
      <c r="Q590" s="469"/>
      <c r="R590" s="469"/>
      <c r="S590" s="469"/>
      <c r="T590" s="23"/>
      <c r="U590" s="23"/>
      <c r="V590" s="23"/>
      <c r="W590" s="23"/>
      <c r="X590" s="23"/>
      <c r="Y590" s="23"/>
      <c r="Z590" s="23"/>
    </row>
    <row r="591" ht="23.25" customHeight="1">
      <c r="A591" s="86"/>
      <c r="B591" s="86"/>
      <c r="C591" s="23"/>
      <c r="D591" s="23"/>
      <c r="E591" s="469"/>
      <c r="F591" s="469"/>
      <c r="G591" s="469"/>
      <c r="H591" s="469"/>
      <c r="I591" s="469"/>
      <c r="J591" s="469"/>
      <c r="K591" s="469"/>
      <c r="L591" s="469"/>
      <c r="M591" s="469"/>
      <c r="N591" s="469"/>
      <c r="O591" s="469"/>
      <c r="P591" s="469"/>
      <c r="Q591" s="469"/>
      <c r="R591" s="469"/>
      <c r="S591" s="469"/>
      <c r="T591" s="23"/>
      <c r="U591" s="23"/>
      <c r="V591" s="23"/>
      <c r="W591" s="23"/>
      <c r="X591" s="23"/>
      <c r="Y591" s="23"/>
      <c r="Z591" s="23"/>
    </row>
    <row r="592" ht="23.25" customHeight="1">
      <c r="A592" s="86"/>
      <c r="B592" s="86"/>
      <c r="C592" s="23"/>
      <c r="D592" s="23"/>
      <c r="E592" s="469"/>
      <c r="F592" s="469"/>
      <c r="G592" s="469"/>
      <c r="H592" s="469"/>
      <c r="I592" s="469"/>
      <c r="J592" s="469"/>
      <c r="K592" s="469"/>
      <c r="L592" s="469"/>
      <c r="M592" s="469"/>
      <c r="N592" s="469"/>
      <c r="O592" s="469"/>
      <c r="P592" s="469"/>
      <c r="Q592" s="469"/>
      <c r="R592" s="469"/>
      <c r="S592" s="469"/>
      <c r="T592" s="23"/>
      <c r="U592" s="23"/>
      <c r="V592" s="23"/>
      <c r="W592" s="23"/>
      <c r="X592" s="23"/>
      <c r="Y592" s="23"/>
      <c r="Z592" s="23"/>
    </row>
    <row r="593" ht="23.25" customHeight="1">
      <c r="A593" s="86"/>
      <c r="B593" s="86"/>
      <c r="C593" s="23"/>
      <c r="D593" s="23"/>
      <c r="E593" s="469"/>
      <c r="F593" s="469"/>
      <c r="G593" s="469"/>
      <c r="H593" s="469"/>
      <c r="I593" s="469"/>
      <c r="J593" s="469"/>
      <c r="K593" s="469"/>
      <c r="L593" s="469"/>
      <c r="M593" s="469"/>
      <c r="N593" s="469"/>
      <c r="O593" s="469"/>
      <c r="P593" s="469"/>
      <c r="Q593" s="469"/>
      <c r="R593" s="469"/>
      <c r="S593" s="469"/>
      <c r="T593" s="23"/>
      <c r="U593" s="23"/>
      <c r="V593" s="23"/>
      <c r="W593" s="23"/>
      <c r="X593" s="23"/>
      <c r="Y593" s="23"/>
      <c r="Z593" s="23"/>
    </row>
    <row r="594" ht="23.25" customHeight="1">
      <c r="A594" s="86"/>
      <c r="B594" s="86"/>
      <c r="C594" s="23"/>
      <c r="D594" s="23"/>
      <c r="E594" s="469"/>
      <c r="F594" s="469"/>
      <c r="G594" s="469"/>
      <c r="H594" s="469"/>
      <c r="I594" s="469"/>
      <c r="J594" s="469"/>
      <c r="K594" s="469"/>
      <c r="L594" s="469"/>
      <c r="M594" s="469"/>
      <c r="N594" s="469"/>
      <c r="O594" s="469"/>
      <c r="P594" s="469"/>
      <c r="Q594" s="469"/>
      <c r="R594" s="469"/>
      <c r="S594" s="469"/>
      <c r="T594" s="23"/>
      <c r="U594" s="23"/>
      <c r="V594" s="23"/>
      <c r="W594" s="23"/>
      <c r="X594" s="23"/>
      <c r="Y594" s="23"/>
      <c r="Z594" s="23"/>
    </row>
    <row r="595" ht="23.25" customHeight="1">
      <c r="A595" s="86"/>
      <c r="B595" s="86"/>
      <c r="C595" s="23"/>
      <c r="D595" s="23"/>
      <c r="E595" s="469"/>
      <c r="F595" s="469"/>
      <c r="G595" s="469"/>
      <c r="H595" s="469"/>
      <c r="I595" s="469"/>
      <c r="J595" s="469"/>
      <c r="K595" s="469"/>
      <c r="L595" s="469"/>
      <c r="M595" s="469"/>
      <c r="N595" s="469"/>
      <c r="O595" s="469"/>
      <c r="P595" s="469"/>
      <c r="Q595" s="469"/>
      <c r="R595" s="469"/>
      <c r="S595" s="469"/>
      <c r="T595" s="23"/>
      <c r="U595" s="23"/>
      <c r="V595" s="23"/>
      <c r="W595" s="23"/>
      <c r="X595" s="23"/>
      <c r="Y595" s="23"/>
      <c r="Z595" s="23"/>
    </row>
    <row r="596" ht="23.25" customHeight="1">
      <c r="A596" s="86"/>
      <c r="B596" s="86"/>
      <c r="C596" s="23"/>
      <c r="D596" s="23"/>
      <c r="E596" s="469"/>
      <c r="F596" s="469"/>
      <c r="G596" s="469"/>
      <c r="H596" s="469"/>
      <c r="I596" s="469"/>
      <c r="J596" s="469"/>
      <c r="K596" s="469"/>
      <c r="L596" s="469"/>
      <c r="M596" s="469"/>
      <c r="N596" s="469"/>
      <c r="O596" s="469"/>
      <c r="P596" s="469"/>
      <c r="Q596" s="469"/>
      <c r="R596" s="469"/>
      <c r="S596" s="469"/>
      <c r="T596" s="23"/>
      <c r="U596" s="23"/>
      <c r="V596" s="23"/>
      <c r="W596" s="23"/>
      <c r="X596" s="23"/>
      <c r="Y596" s="23"/>
      <c r="Z596" s="23"/>
    </row>
    <row r="597" ht="23.25" customHeight="1">
      <c r="A597" s="86"/>
      <c r="B597" s="86"/>
      <c r="C597" s="23"/>
      <c r="D597" s="23"/>
      <c r="E597" s="469"/>
      <c r="F597" s="469"/>
      <c r="G597" s="469"/>
      <c r="H597" s="469"/>
      <c r="I597" s="469"/>
      <c r="J597" s="469"/>
      <c r="K597" s="469"/>
      <c r="L597" s="469"/>
      <c r="M597" s="469"/>
      <c r="N597" s="469"/>
      <c r="O597" s="469"/>
      <c r="P597" s="469"/>
      <c r="Q597" s="469"/>
      <c r="R597" s="469"/>
      <c r="S597" s="469"/>
      <c r="T597" s="23"/>
      <c r="U597" s="23"/>
      <c r="V597" s="23"/>
      <c r="W597" s="23"/>
      <c r="X597" s="23"/>
      <c r="Y597" s="23"/>
      <c r="Z597" s="23"/>
    </row>
    <row r="598" ht="23.25" customHeight="1">
      <c r="A598" s="86"/>
      <c r="B598" s="86"/>
      <c r="C598" s="23"/>
      <c r="D598" s="23"/>
      <c r="E598" s="469"/>
      <c r="F598" s="469"/>
      <c r="G598" s="469"/>
      <c r="H598" s="469"/>
      <c r="I598" s="469"/>
      <c r="J598" s="469"/>
      <c r="K598" s="469"/>
      <c r="L598" s="469"/>
      <c r="M598" s="469"/>
      <c r="N598" s="469"/>
      <c r="O598" s="469"/>
      <c r="P598" s="469"/>
      <c r="Q598" s="469"/>
      <c r="R598" s="469"/>
      <c r="S598" s="469"/>
      <c r="T598" s="23"/>
      <c r="U598" s="23"/>
      <c r="V598" s="23"/>
      <c r="W598" s="23"/>
      <c r="X598" s="23"/>
      <c r="Y598" s="23"/>
      <c r="Z598" s="23"/>
    </row>
    <row r="599" ht="23.25" customHeight="1">
      <c r="A599" s="86"/>
      <c r="B599" s="86"/>
      <c r="C599" s="23"/>
      <c r="D599" s="23"/>
      <c r="E599" s="469"/>
      <c r="F599" s="469"/>
      <c r="G599" s="469"/>
      <c r="H599" s="469"/>
      <c r="I599" s="469"/>
      <c r="J599" s="469"/>
      <c r="K599" s="469"/>
      <c r="L599" s="469"/>
      <c r="M599" s="469"/>
      <c r="N599" s="469"/>
      <c r="O599" s="469"/>
      <c r="P599" s="469"/>
      <c r="Q599" s="469"/>
      <c r="R599" s="469"/>
      <c r="S599" s="469"/>
      <c r="T599" s="23"/>
      <c r="U599" s="23"/>
      <c r="V599" s="23"/>
      <c r="W599" s="23"/>
      <c r="X599" s="23"/>
      <c r="Y599" s="23"/>
      <c r="Z599" s="23"/>
    </row>
    <row r="600" ht="23.25" customHeight="1">
      <c r="A600" s="86"/>
      <c r="B600" s="86"/>
      <c r="C600" s="23"/>
      <c r="D600" s="23"/>
      <c r="E600" s="469"/>
      <c r="F600" s="469"/>
      <c r="G600" s="469"/>
      <c r="H600" s="469"/>
      <c r="I600" s="469"/>
      <c r="J600" s="469"/>
      <c r="K600" s="469"/>
      <c r="L600" s="469"/>
      <c r="M600" s="469"/>
      <c r="N600" s="469"/>
      <c r="O600" s="469"/>
      <c r="P600" s="469"/>
      <c r="Q600" s="469"/>
      <c r="R600" s="469"/>
      <c r="S600" s="469"/>
      <c r="T600" s="23"/>
      <c r="U600" s="23"/>
      <c r="V600" s="23"/>
      <c r="W600" s="23"/>
      <c r="X600" s="23"/>
      <c r="Y600" s="23"/>
      <c r="Z600" s="23"/>
    </row>
    <row r="601" ht="23.25" customHeight="1">
      <c r="A601" s="86"/>
      <c r="B601" s="86"/>
      <c r="C601" s="23"/>
      <c r="D601" s="23"/>
      <c r="E601" s="469"/>
      <c r="F601" s="469"/>
      <c r="G601" s="469"/>
      <c r="H601" s="469"/>
      <c r="I601" s="469"/>
      <c r="J601" s="469"/>
      <c r="K601" s="469"/>
      <c r="L601" s="469"/>
      <c r="M601" s="469"/>
      <c r="N601" s="469"/>
      <c r="O601" s="469"/>
      <c r="P601" s="469"/>
      <c r="Q601" s="469"/>
      <c r="R601" s="469"/>
      <c r="S601" s="469"/>
      <c r="T601" s="23"/>
      <c r="U601" s="23"/>
      <c r="V601" s="23"/>
      <c r="W601" s="23"/>
      <c r="X601" s="23"/>
      <c r="Y601" s="23"/>
      <c r="Z601" s="23"/>
    </row>
    <row r="602" ht="23.25" customHeight="1">
      <c r="A602" s="86"/>
      <c r="B602" s="86"/>
      <c r="C602" s="23"/>
      <c r="D602" s="23"/>
      <c r="E602" s="469"/>
      <c r="F602" s="469"/>
      <c r="G602" s="469"/>
      <c r="H602" s="469"/>
      <c r="I602" s="469"/>
      <c r="J602" s="469"/>
      <c r="K602" s="469"/>
      <c r="L602" s="469"/>
      <c r="M602" s="469"/>
      <c r="N602" s="469"/>
      <c r="O602" s="469"/>
      <c r="P602" s="469"/>
      <c r="Q602" s="469"/>
      <c r="R602" s="469"/>
      <c r="S602" s="469"/>
      <c r="T602" s="23"/>
      <c r="U602" s="23"/>
      <c r="V602" s="23"/>
      <c r="W602" s="23"/>
      <c r="X602" s="23"/>
      <c r="Y602" s="23"/>
      <c r="Z602" s="23"/>
    </row>
    <row r="603" ht="23.25" customHeight="1">
      <c r="A603" s="86"/>
      <c r="B603" s="86"/>
      <c r="C603" s="23"/>
      <c r="D603" s="23"/>
      <c r="E603" s="469"/>
      <c r="F603" s="469"/>
      <c r="G603" s="469"/>
      <c r="H603" s="469"/>
      <c r="I603" s="469"/>
      <c r="J603" s="469"/>
      <c r="K603" s="469"/>
      <c r="L603" s="469"/>
      <c r="M603" s="469"/>
      <c r="N603" s="469"/>
      <c r="O603" s="469"/>
      <c r="P603" s="469"/>
      <c r="Q603" s="469"/>
      <c r="R603" s="469"/>
      <c r="S603" s="469"/>
      <c r="T603" s="23"/>
      <c r="U603" s="23"/>
      <c r="V603" s="23"/>
      <c r="W603" s="23"/>
      <c r="X603" s="23"/>
      <c r="Y603" s="23"/>
      <c r="Z603" s="23"/>
    </row>
    <row r="604" ht="23.25" customHeight="1">
      <c r="A604" s="86"/>
      <c r="B604" s="86"/>
      <c r="C604" s="23"/>
      <c r="D604" s="23"/>
      <c r="E604" s="469"/>
      <c r="F604" s="469"/>
      <c r="G604" s="469"/>
      <c r="H604" s="469"/>
      <c r="I604" s="469"/>
      <c r="J604" s="469"/>
      <c r="K604" s="469"/>
      <c r="L604" s="469"/>
      <c r="M604" s="469"/>
      <c r="N604" s="469"/>
      <c r="O604" s="469"/>
      <c r="P604" s="469"/>
      <c r="Q604" s="469"/>
      <c r="R604" s="469"/>
      <c r="S604" s="469"/>
      <c r="T604" s="23"/>
      <c r="U604" s="23"/>
      <c r="V604" s="23"/>
      <c r="W604" s="23"/>
      <c r="X604" s="23"/>
      <c r="Y604" s="23"/>
      <c r="Z604" s="23"/>
    </row>
    <row r="605" ht="23.25" customHeight="1">
      <c r="A605" s="86"/>
      <c r="B605" s="86"/>
      <c r="C605" s="23"/>
      <c r="D605" s="23"/>
      <c r="E605" s="469"/>
      <c r="F605" s="469"/>
      <c r="G605" s="469"/>
      <c r="H605" s="469"/>
      <c r="I605" s="469"/>
      <c r="J605" s="469"/>
      <c r="K605" s="469"/>
      <c r="L605" s="469"/>
      <c r="M605" s="469"/>
      <c r="N605" s="469"/>
      <c r="O605" s="469"/>
      <c r="P605" s="469"/>
      <c r="Q605" s="469"/>
      <c r="R605" s="469"/>
      <c r="S605" s="469"/>
      <c r="T605" s="23"/>
      <c r="U605" s="23"/>
      <c r="V605" s="23"/>
      <c r="W605" s="23"/>
      <c r="X605" s="23"/>
      <c r="Y605" s="23"/>
      <c r="Z605" s="23"/>
    </row>
    <row r="606" ht="23.25" customHeight="1">
      <c r="A606" s="86"/>
      <c r="B606" s="86"/>
      <c r="C606" s="23"/>
      <c r="D606" s="23"/>
      <c r="E606" s="469"/>
      <c r="F606" s="469"/>
      <c r="G606" s="469"/>
      <c r="H606" s="469"/>
      <c r="I606" s="469"/>
      <c r="J606" s="469"/>
      <c r="K606" s="469"/>
      <c r="L606" s="469"/>
      <c r="M606" s="469"/>
      <c r="N606" s="469"/>
      <c r="O606" s="469"/>
      <c r="P606" s="469"/>
      <c r="Q606" s="469"/>
      <c r="R606" s="469"/>
      <c r="S606" s="469"/>
      <c r="T606" s="23"/>
      <c r="U606" s="23"/>
      <c r="V606" s="23"/>
      <c r="W606" s="23"/>
      <c r="X606" s="23"/>
      <c r="Y606" s="23"/>
      <c r="Z606" s="23"/>
    </row>
    <row r="607" ht="23.25" customHeight="1">
      <c r="A607" s="86"/>
      <c r="B607" s="86"/>
      <c r="C607" s="23"/>
      <c r="D607" s="23"/>
      <c r="E607" s="469"/>
      <c r="F607" s="469"/>
      <c r="G607" s="469"/>
      <c r="H607" s="469"/>
      <c r="I607" s="469"/>
      <c r="J607" s="469"/>
      <c r="K607" s="469"/>
      <c r="L607" s="469"/>
      <c r="M607" s="469"/>
      <c r="N607" s="469"/>
      <c r="O607" s="469"/>
      <c r="P607" s="469"/>
      <c r="Q607" s="469"/>
      <c r="R607" s="469"/>
      <c r="S607" s="469"/>
      <c r="T607" s="23"/>
      <c r="U607" s="23"/>
      <c r="V607" s="23"/>
      <c r="W607" s="23"/>
      <c r="X607" s="23"/>
      <c r="Y607" s="23"/>
      <c r="Z607" s="23"/>
    </row>
    <row r="608" ht="23.25" customHeight="1">
      <c r="A608" s="86"/>
      <c r="B608" s="86"/>
      <c r="C608" s="23"/>
      <c r="D608" s="23"/>
      <c r="E608" s="469"/>
      <c r="F608" s="469"/>
      <c r="G608" s="469"/>
      <c r="H608" s="469"/>
      <c r="I608" s="469"/>
      <c r="J608" s="469"/>
      <c r="K608" s="469"/>
      <c r="L608" s="469"/>
      <c r="M608" s="469"/>
      <c r="N608" s="469"/>
      <c r="O608" s="469"/>
      <c r="P608" s="469"/>
      <c r="Q608" s="469"/>
      <c r="R608" s="469"/>
      <c r="S608" s="469"/>
      <c r="T608" s="23"/>
      <c r="U608" s="23"/>
      <c r="V608" s="23"/>
      <c r="W608" s="23"/>
      <c r="X608" s="23"/>
      <c r="Y608" s="23"/>
      <c r="Z608" s="23"/>
    </row>
    <row r="609" ht="23.25" customHeight="1">
      <c r="A609" s="86"/>
      <c r="B609" s="86"/>
      <c r="C609" s="23"/>
      <c r="D609" s="23"/>
      <c r="E609" s="469"/>
      <c r="F609" s="469"/>
      <c r="G609" s="469"/>
      <c r="H609" s="469"/>
      <c r="I609" s="469"/>
      <c r="J609" s="469"/>
      <c r="K609" s="469"/>
      <c r="L609" s="469"/>
      <c r="M609" s="469"/>
      <c r="N609" s="469"/>
      <c r="O609" s="469"/>
      <c r="P609" s="469"/>
      <c r="Q609" s="469"/>
      <c r="R609" s="469"/>
      <c r="S609" s="469"/>
      <c r="T609" s="23"/>
      <c r="U609" s="23"/>
      <c r="V609" s="23"/>
      <c r="W609" s="23"/>
      <c r="X609" s="23"/>
      <c r="Y609" s="23"/>
      <c r="Z609" s="23"/>
    </row>
    <row r="610" ht="23.25" customHeight="1">
      <c r="A610" s="86"/>
      <c r="B610" s="86"/>
      <c r="C610" s="23"/>
      <c r="D610" s="23"/>
      <c r="E610" s="469"/>
      <c r="F610" s="469"/>
      <c r="G610" s="469"/>
      <c r="H610" s="469"/>
      <c r="I610" s="469"/>
      <c r="J610" s="469"/>
      <c r="K610" s="469"/>
      <c r="L610" s="469"/>
      <c r="M610" s="469"/>
      <c r="N610" s="469"/>
      <c r="O610" s="469"/>
      <c r="P610" s="469"/>
      <c r="Q610" s="469"/>
      <c r="R610" s="469"/>
      <c r="S610" s="469"/>
      <c r="T610" s="23"/>
      <c r="U610" s="23"/>
      <c r="V610" s="23"/>
      <c r="W610" s="23"/>
      <c r="X610" s="23"/>
      <c r="Y610" s="23"/>
      <c r="Z610" s="23"/>
    </row>
    <row r="611" ht="23.25" customHeight="1">
      <c r="A611" s="86"/>
      <c r="B611" s="86"/>
      <c r="C611" s="23"/>
      <c r="D611" s="23"/>
      <c r="E611" s="469"/>
      <c r="F611" s="469"/>
      <c r="G611" s="469"/>
      <c r="H611" s="469"/>
      <c r="I611" s="469"/>
      <c r="J611" s="469"/>
      <c r="K611" s="469"/>
      <c r="L611" s="469"/>
      <c r="M611" s="469"/>
      <c r="N611" s="469"/>
      <c r="O611" s="469"/>
      <c r="P611" s="469"/>
      <c r="Q611" s="469"/>
      <c r="R611" s="469"/>
      <c r="S611" s="469"/>
      <c r="T611" s="23"/>
      <c r="U611" s="23"/>
      <c r="V611" s="23"/>
      <c r="W611" s="23"/>
      <c r="X611" s="23"/>
      <c r="Y611" s="23"/>
      <c r="Z611" s="23"/>
    </row>
    <row r="612" ht="23.25" customHeight="1">
      <c r="A612" s="86"/>
      <c r="B612" s="86"/>
      <c r="C612" s="23"/>
      <c r="D612" s="23"/>
      <c r="E612" s="469"/>
      <c r="F612" s="469"/>
      <c r="G612" s="469"/>
      <c r="H612" s="469"/>
      <c r="I612" s="469"/>
      <c r="J612" s="469"/>
      <c r="K612" s="469"/>
      <c r="L612" s="469"/>
      <c r="M612" s="469"/>
      <c r="N612" s="469"/>
      <c r="O612" s="469"/>
      <c r="P612" s="469"/>
      <c r="Q612" s="469"/>
      <c r="R612" s="469"/>
      <c r="S612" s="469"/>
      <c r="T612" s="23"/>
      <c r="U612" s="23"/>
      <c r="V612" s="23"/>
      <c r="W612" s="23"/>
      <c r="X612" s="23"/>
      <c r="Y612" s="23"/>
      <c r="Z612" s="23"/>
    </row>
    <row r="613" ht="23.25" customHeight="1">
      <c r="A613" s="86"/>
      <c r="B613" s="86"/>
      <c r="C613" s="23"/>
      <c r="D613" s="23"/>
      <c r="E613" s="469"/>
      <c r="F613" s="469"/>
      <c r="G613" s="469"/>
      <c r="H613" s="469"/>
      <c r="I613" s="469"/>
      <c r="J613" s="469"/>
      <c r="K613" s="469"/>
      <c r="L613" s="469"/>
      <c r="M613" s="469"/>
      <c r="N613" s="469"/>
      <c r="O613" s="469"/>
      <c r="P613" s="469"/>
      <c r="Q613" s="469"/>
      <c r="R613" s="469"/>
      <c r="S613" s="469"/>
      <c r="T613" s="23"/>
      <c r="U613" s="23"/>
      <c r="V613" s="23"/>
      <c r="W613" s="23"/>
      <c r="X613" s="23"/>
      <c r="Y613" s="23"/>
      <c r="Z613" s="23"/>
    </row>
    <row r="614" ht="23.25" customHeight="1">
      <c r="A614" s="86"/>
      <c r="B614" s="86"/>
      <c r="C614" s="23"/>
      <c r="D614" s="23"/>
      <c r="E614" s="469"/>
      <c r="F614" s="469"/>
      <c r="G614" s="469"/>
      <c r="H614" s="469"/>
      <c r="I614" s="469"/>
      <c r="J614" s="469"/>
      <c r="K614" s="469"/>
      <c r="L614" s="469"/>
      <c r="M614" s="469"/>
      <c r="N614" s="469"/>
      <c r="O614" s="469"/>
      <c r="P614" s="469"/>
      <c r="Q614" s="469"/>
      <c r="R614" s="469"/>
      <c r="S614" s="469"/>
      <c r="T614" s="23"/>
      <c r="U614" s="23"/>
      <c r="V614" s="23"/>
      <c r="W614" s="23"/>
      <c r="X614" s="23"/>
      <c r="Y614" s="23"/>
      <c r="Z614" s="23"/>
    </row>
    <row r="615" ht="23.25" customHeight="1">
      <c r="A615" s="86"/>
      <c r="B615" s="86"/>
      <c r="C615" s="23"/>
      <c r="D615" s="23"/>
      <c r="E615" s="469"/>
      <c r="F615" s="469"/>
      <c r="G615" s="469"/>
      <c r="H615" s="469"/>
      <c r="I615" s="469"/>
      <c r="J615" s="469"/>
      <c r="K615" s="469"/>
      <c r="L615" s="469"/>
      <c r="M615" s="469"/>
      <c r="N615" s="469"/>
      <c r="O615" s="469"/>
      <c r="P615" s="469"/>
      <c r="Q615" s="469"/>
      <c r="R615" s="469"/>
      <c r="S615" s="469"/>
      <c r="T615" s="23"/>
      <c r="U615" s="23"/>
      <c r="V615" s="23"/>
      <c r="W615" s="23"/>
      <c r="X615" s="23"/>
      <c r="Y615" s="23"/>
      <c r="Z615" s="23"/>
    </row>
    <row r="616" ht="23.25" customHeight="1">
      <c r="A616" s="86"/>
      <c r="B616" s="86"/>
      <c r="C616" s="23"/>
      <c r="D616" s="23"/>
      <c r="E616" s="469"/>
      <c r="F616" s="469"/>
      <c r="G616" s="469"/>
      <c r="H616" s="469"/>
      <c r="I616" s="469"/>
      <c r="J616" s="469"/>
      <c r="K616" s="469"/>
      <c r="L616" s="469"/>
      <c r="M616" s="469"/>
      <c r="N616" s="469"/>
      <c r="O616" s="469"/>
      <c r="P616" s="469"/>
      <c r="Q616" s="469"/>
      <c r="R616" s="469"/>
      <c r="S616" s="469"/>
      <c r="T616" s="23"/>
      <c r="U616" s="23"/>
      <c r="V616" s="23"/>
      <c r="W616" s="23"/>
      <c r="X616" s="23"/>
      <c r="Y616" s="23"/>
      <c r="Z616" s="23"/>
    </row>
    <row r="617" ht="23.25" customHeight="1">
      <c r="A617" s="86"/>
      <c r="B617" s="86"/>
      <c r="C617" s="23"/>
      <c r="D617" s="23"/>
      <c r="E617" s="469"/>
      <c r="F617" s="469"/>
      <c r="G617" s="469"/>
      <c r="H617" s="469"/>
      <c r="I617" s="469"/>
      <c r="J617" s="469"/>
      <c r="K617" s="469"/>
      <c r="L617" s="469"/>
      <c r="M617" s="469"/>
      <c r="N617" s="469"/>
      <c r="O617" s="469"/>
      <c r="P617" s="469"/>
      <c r="Q617" s="469"/>
      <c r="R617" s="469"/>
      <c r="S617" s="469"/>
      <c r="T617" s="23"/>
      <c r="U617" s="23"/>
      <c r="V617" s="23"/>
      <c r="W617" s="23"/>
      <c r="X617" s="23"/>
      <c r="Y617" s="23"/>
      <c r="Z617" s="23"/>
    </row>
    <row r="618" ht="23.25" customHeight="1">
      <c r="A618" s="86"/>
      <c r="B618" s="86"/>
      <c r="C618" s="23"/>
      <c r="D618" s="23"/>
      <c r="E618" s="469"/>
      <c r="F618" s="469"/>
      <c r="G618" s="469"/>
      <c r="H618" s="469"/>
      <c r="I618" s="469"/>
      <c r="J618" s="469"/>
      <c r="K618" s="469"/>
      <c r="L618" s="469"/>
      <c r="M618" s="469"/>
      <c r="N618" s="469"/>
      <c r="O618" s="469"/>
      <c r="P618" s="469"/>
      <c r="Q618" s="469"/>
      <c r="R618" s="469"/>
      <c r="S618" s="469"/>
      <c r="T618" s="23"/>
      <c r="U618" s="23"/>
      <c r="V618" s="23"/>
      <c r="W618" s="23"/>
      <c r="X618" s="23"/>
      <c r="Y618" s="23"/>
      <c r="Z618" s="23"/>
    </row>
    <row r="619" ht="23.25" customHeight="1">
      <c r="A619" s="86"/>
      <c r="B619" s="86"/>
      <c r="C619" s="23"/>
      <c r="D619" s="23"/>
      <c r="E619" s="469"/>
      <c r="F619" s="469"/>
      <c r="G619" s="469"/>
      <c r="H619" s="469"/>
      <c r="I619" s="469"/>
      <c r="J619" s="469"/>
      <c r="K619" s="469"/>
      <c r="L619" s="469"/>
      <c r="M619" s="469"/>
      <c r="N619" s="469"/>
      <c r="O619" s="469"/>
      <c r="P619" s="469"/>
      <c r="Q619" s="469"/>
      <c r="R619" s="469"/>
      <c r="S619" s="469"/>
      <c r="T619" s="23"/>
      <c r="U619" s="23"/>
      <c r="V619" s="23"/>
      <c r="W619" s="23"/>
      <c r="X619" s="23"/>
      <c r="Y619" s="23"/>
      <c r="Z619" s="23"/>
    </row>
    <row r="620" ht="23.25" customHeight="1">
      <c r="A620" s="86"/>
      <c r="B620" s="86"/>
      <c r="C620" s="23"/>
      <c r="D620" s="23"/>
      <c r="E620" s="469"/>
      <c r="F620" s="469"/>
      <c r="G620" s="469"/>
      <c r="H620" s="469"/>
      <c r="I620" s="469"/>
      <c r="J620" s="469"/>
      <c r="K620" s="469"/>
      <c r="L620" s="469"/>
      <c r="M620" s="469"/>
      <c r="N620" s="469"/>
      <c r="O620" s="469"/>
      <c r="P620" s="469"/>
      <c r="Q620" s="469"/>
      <c r="R620" s="469"/>
      <c r="S620" s="469"/>
      <c r="T620" s="23"/>
      <c r="U620" s="23"/>
      <c r="V620" s="23"/>
      <c r="W620" s="23"/>
      <c r="X620" s="23"/>
      <c r="Y620" s="23"/>
      <c r="Z620" s="23"/>
    </row>
    <row r="621" ht="23.25" customHeight="1">
      <c r="A621" s="86"/>
      <c r="B621" s="86"/>
      <c r="C621" s="23"/>
      <c r="D621" s="23"/>
      <c r="E621" s="469"/>
      <c r="F621" s="469"/>
      <c r="G621" s="469"/>
      <c r="H621" s="469"/>
      <c r="I621" s="469"/>
      <c r="J621" s="469"/>
      <c r="K621" s="469"/>
      <c r="L621" s="469"/>
      <c r="M621" s="469"/>
      <c r="N621" s="469"/>
      <c r="O621" s="469"/>
      <c r="P621" s="469"/>
      <c r="Q621" s="469"/>
      <c r="R621" s="469"/>
      <c r="S621" s="469"/>
      <c r="T621" s="23"/>
      <c r="U621" s="23"/>
      <c r="V621" s="23"/>
      <c r="W621" s="23"/>
      <c r="X621" s="23"/>
      <c r="Y621" s="23"/>
      <c r="Z621" s="23"/>
    </row>
    <row r="622" ht="23.25" customHeight="1">
      <c r="A622" s="86"/>
      <c r="B622" s="86"/>
      <c r="C622" s="23"/>
      <c r="D622" s="23"/>
      <c r="E622" s="469"/>
      <c r="F622" s="469"/>
      <c r="G622" s="469"/>
      <c r="H622" s="469"/>
      <c r="I622" s="469"/>
      <c r="J622" s="469"/>
      <c r="K622" s="469"/>
      <c r="L622" s="469"/>
      <c r="M622" s="469"/>
      <c r="N622" s="469"/>
      <c r="O622" s="469"/>
      <c r="P622" s="469"/>
      <c r="Q622" s="469"/>
      <c r="R622" s="469"/>
      <c r="S622" s="469"/>
      <c r="T622" s="23"/>
      <c r="U622" s="23"/>
      <c r="V622" s="23"/>
      <c r="W622" s="23"/>
      <c r="X622" s="23"/>
      <c r="Y622" s="23"/>
      <c r="Z622" s="23"/>
    </row>
    <row r="623" ht="23.25" customHeight="1">
      <c r="A623" s="86"/>
      <c r="B623" s="86"/>
      <c r="C623" s="23"/>
      <c r="D623" s="23"/>
      <c r="E623" s="469"/>
      <c r="F623" s="469"/>
      <c r="G623" s="469"/>
      <c r="H623" s="469"/>
      <c r="I623" s="469"/>
      <c r="J623" s="469"/>
      <c r="K623" s="469"/>
      <c r="L623" s="469"/>
      <c r="M623" s="469"/>
      <c r="N623" s="469"/>
      <c r="O623" s="469"/>
      <c r="P623" s="469"/>
      <c r="Q623" s="469"/>
      <c r="R623" s="469"/>
      <c r="S623" s="469"/>
      <c r="T623" s="23"/>
      <c r="U623" s="23"/>
      <c r="V623" s="23"/>
      <c r="W623" s="23"/>
      <c r="X623" s="23"/>
      <c r="Y623" s="23"/>
      <c r="Z623" s="23"/>
    </row>
    <row r="624" ht="23.25" customHeight="1">
      <c r="A624" s="86"/>
      <c r="B624" s="86"/>
      <c r="C624" s="23"/>
      <c r="D624" s="23"/>
      <c r="E624" s="469"/>
      <c r="F624" s="469"/>
      <c r="G624" s="469"/>
      <c r="H624" s="469"/>
      <c r="I624" s="469"/>
      <c r="J624" s="469"/>
      <c r="K624" s="469"/>
      <c r="L624" s="469"/>
      <c r="M624" s="469"/>
      <c r="N624" s="469"/>
      <c r="O624" s="469"/>
      <c r="P624" s="469"/>
      <c r="Q624" s="469"/>
      <c r="R624" s="469"/>
      <c r="S624" s="469"/>
      <c r="T624" s="23"/>
      <c r="U624" s="23"/>
      <c r="V624" s="23"/>
      <c r="W624" s="23"/>
      <c r="X624" s="23"/>
      <c r="Y624" s="23"/>
      <c r="Z624" s="23"/>
    </row>
    <row r="625" ht="23.25" customHeight="1">
      <c r="A625" s="86"/>
      <c r="B625" s="86"/>
      <c r="C625" s="23"/>
      <c r="D625" s="23"/>
      <c r="E625" s="469"/>
      <c r="F625" s="469"/>
      <c r="G625" s="469"/>
      <c r="H625" s="469"/>
      <c r="I625" s="469"/>
      <c r="J625" s="469"/>
      <c r="K625" s="469"/>
      <c r="L625" s="469"/>
      <c r="M625" s="469"/>
      <c r="N625" s="469"/>
      <c r="O625" s="469"/>
      <c r="P625" s="469"/>
      <c r="Q625" s="469"/>
      <c r="R625" s="469"/>
      <c r="S625" s="469"/>
      <c r="T625" s="23"/>
      <c r="U625" s="23"/>
      <c r="V625" s="23"/>
      <c r="W625" s="23"/>
      <c r="X625" s="23"/>
      <c r="Y625" s="23"/>
      <c r="Z625" s="23"/>
    </row>
    <row r="626" ht="23.25" customHeight="1">
      <c r="A626" s="86"/>
      <c r="B626" s="86"/>
      <c r="C626" s="23"/>
      <c r="D626" s="23"/>
      <c r="E626" s="469"/>
      <c r="F626" s="469"/>
      <c r="G626" s="469"/>
      <c r="H626" s="469"/>
      <c r="I626" s="469"/>
      <c r="J626" s="469"/>
      <c r="K626" s="469"/>
      <c r="L626" s="469"/>
      <c r="M626" s="469"/>
      <c r="N626" s="469"/>
      <c r="O626" s="469"/>
      <c r="P626" s="469"/>
      <c r="Q626" s="469"/>
      <c r="R626" s="469"/>
      <c r="S626" s="469"/>
      <c r="T626" s="23"/>
      <c r="U626" s="23"/>
      <c r="V626" s="23"/>
      <c r="W626" s="23"/>
      <c r="X626" s="23"/>
      <c r="Y626" s="23"/>
      <c r="Z626" s="23"/>
    </row>
    <row r="627" ht="23.25" customHeight="1">
      <c r="A627" s="86"/>
      <c r="B627" s="86"/>
      <c r="C627" s="23"/>
      <c r="D627" s="23"/>
      <c r="E627" s="469"/>
      <c r="F627" s="469"/>
      <c r="G627" s="469"/>
      <c r="H627" s="469"/>
      <c r="I627" s="469"/>
      <c r="J627" s="469"/>
      <c r="K627" s="469"/>
      <c r="L627" s="469"/>
      <c r="M627" s="469"/>
      <c r="N627" s="469"/>
      <c r="O627" s="469"/>
      <c r="P627" s="469"/>
      <c r="Q627" s="469"/>
      <c r="R627" s="469"/>
      <c r="S627" s="469"/>
      <c r="T627" s="23"/>
      <c r="U627" s="23"/>
      <c r="V627" s="23"/>
      <c r="W627" s="23"/>
      <c r="X627" s="23"/>
      <c r="Y627" s="23"/>
      <c r="Z627" s="23"/>
    </row>
    <row r="628" ht="23.25" customHeight="1">
      <c r="A628" s="86"/>
      <c r="B628" s="86"/>
      <c r="C628" s="23"/>
      <c r="D628" s="23"/>
      <c r="E628" s="469"/>
      <c r="F628" s="469"/>
      <c r="G628" s="469"/>
      <c r="H628" s="469"/>
      <c r="I628" s="469"/>
      <c r="J628" s="469"/>
      <c r="K628" s="469"/>
      <c r="L628" s="469"/>
      <c r="M628" s="469"/>
      <c r="N628" s="469"/>
      <c r="O628" s="469"/>
      <c r="P628" s="469"/>
      <c r="Q628" s="469"/>
      <c r="R628" s="469"/>
      <c r="S628" s="469"/>
      <c r="T628" s="23"/>
      <c r="U628" s="23"/>
      <c r="V628" s="23"/>
      <c r="W628" s="23"/>
      <c r="X628" s="23"/>
      <c r="Y628" s="23"/>
      <c r="Z628" s="23"/>
    </row>
    <row r="629" ht="23.25" customHeight="1">
      <c r="A629" s="86"/>
      <c r="B629" s="86"/>
      <c r="C629" s="23"/>
      <c r="D629" s="23"/>
      <c r="E629" s="469"/>
      <c r="F629" s="469"/>
      <c r="G629" s="469"/>
      <c r="H629" s="469"/>
      <c r="I629" s="469"/>
      <c r="J629" s="469"/>
      <c r="K629" s="469"/>
      <c r="L629" s="469"/>
      <c r="M629" s="469"/>
      <c r="N629" s="469"/>
      <c r="O629" s="469"/>
      <c r="P629" s="469"/>
      <c r="Q629" s="469"/>
      <c r="R629" s="469"/>
      <c r="S629" s="469"/>
      <c r="T629" s="23"/>
      <c r="U629" s="23"/>
      <c r="V629" s="23"/>
      <c r="W629" s="23"/>
      <c r="X629" s="23"/>
      <c r="Y629" s="23"/>
      <c r="Z629" s="23"/>
    </row>
    <row r="630" ht="23.25" customHeight="1">
      <c r="A630" s="86"/>
      <c r="B630" s="86"/>
      <c r="C630" s="23"/>
      <c r="D630" s="23"/>
      <c r="E630" s="469"/>
      <c r="F630" s="469"/>
      <c r="G630" s="469"/>
      <c r="H630" s="469"/>
      <c r="I630" s="469"/>
      <c r="J630" s="469"/>
      <c r="K630" s="469"/>
      <c r="L630" s="469"/>
      <c r="M630" s="469"/>
      <c r="N630" s="469"/>
      <c r="O630" s="469"/>
      <c r="P630" s="469"/>
      <c r="Q630" s="469"/>
      <c r="R630" s="469"/>
      <c r="S630" s="469"/>
      <c r="T630" s="23"/>
      <c r="U630" s="23"/>
      <c r="V630" s="23"/>
      <c r="W630" s="23"/>
      <c r="X630" s="23"/>
      <c r="Y630" s="23"/>
      <c r="Z630" s="23"/>
    </row>
    <row r="631" ht="23.25" customHeight="1">
      <c r="A631" s="86"/>
      <c r="B631" s="86"/>
      <c r="C631" s="23"/>
      <c r="D631" s="23"/>
      <c r="E631" s="469"/>
      <c r="F631" s="469"/>
      <c r="G631" s="469"/>
      <c r="H631" s="469"/>
      <c r="I631" s="469"/>
      <c r="J631" s="469"/>
      <c r="K631" s="469"/>
      <c r="L631" s="469"/>
      <c r="M631" s="469"/>
      <c r="N631" s="469"/>
      <c r="O631" s="469"/>
      <c r="P631" s="469"/>
      <c r="Q631" s="469"/>
      <c r="R631" s="469"/>
      <c r="S631" s="469"/>
      <c r="T631" s="23"/>
      <c r="U631" s="23"/>
      <c r="V631" s="23"/>
      <c r="W631" s="23"/>
      <c r="X631" s="23"/>
      <c r="Y631" s="23"/>
      <c r="Z631" s="23"/>
    </row>
    <row r="632" ht="23.25" customHeight="1">
      <c r="A632" s="86"/>
      <c r="B632" s="86"/>
      <c r="C632" s="23"/>
      <c r="D632" s="23"/>
      <c r="E632" s="469"/>
      <c r="F632" s="469"/>
      <c r="G632" s="469"/>
      <c r="H632" s="469"/>
      <c r="I632" s="469"/>
      <c r="J632" s="469"/>
      <c r="K632" s="469"/>
      <c r="L632" s="469"/>
      <c r="M632" s="469"/>
      <c r="N632" s="469"/>
      <c r="O632" s="469"/>
      <c r="P632" s="469"/>
      <c r="Q632" s="469"/>
      <c r="R632" s="469"/>
      <c r="S632" s="469"/>
      <c r="T632" s="23"/>
      <c r="U632" s="23"/>
      <c r="V632" s="23"/>
      <c r="W632" s="23"/>
      <c r="X632" s="23"/>
      <c r="Y632" s="23"/>
      <c r="Z632" s="23"/>
    </row>
    <row r="633" ht="23.25" customHeight="1">
      <c r="A633" s="86"/>
      <c r="B633" s="86"/>
      <c r="C633" s="23"/>
      <c r="D633" s="23"/>
      <c r="E633" s="469"/>
      <c r="F633" s="469"/>
      <c r="G633" s="469"/>
      <c r="H633" s="469"/>
      <c r="I633" s="469"/>
      <c r="J633" s="469"/>
      <c r="K633" s="469"/>
      <c r="L633" s="469"/>
      <c r="M633" s="469"/>
      <c r="N633" s="469"/>
      <c r="O633" s="469"/>
      <c r="P633" s="469"/>
      <c r="Q633" s="469"/>
      <c r="R633" s="469"/>
      <c r="S633" s="469"/>
      <c r="T633" s="23"/>
      <c r="U633" s="23"/>
      <c r="V633" s="23"/>
      <c r="W633" s="23"/>
      <c r="X633" s="23"/>
      <c r="Y633" s="23"/>
      <c r="Z633" s="23"/>
    </row>
    <row r="634" ht="23.25" customHeight="1">
      <c r="A634" s="86"/>
      <c r="B634" s="86"/>
      <c r="C634" s="23"/>
      <c r="D634" s="23"/>
      <c r="E634" s="469"/>
      <c r="F634" s="469"/>
      <c r="G634" s="469"/>
      <c r="H634" s="469"/>
      <c r="I634" s="469"/>
      <c r="J634" s="469"/>
      <c r="K634" s="469"/>
      <c r="L634" s="469"/>
      <c r="M634" s="469"/>
      <c r="N634" s="469"/>
      <c r="O634" s="469"/>
      <c r="P634" s="469"/>
      <c r="Q634" s="469"/>
      <c r="R634" s="469"/>
      <c r="S634" s="469"/>
      <c r="T634" s="23"/>
      <c r="U634" s="23"/>
      <c r="V634" s="23"/>
      <c r="W634" s="23"/>
      <c r="X634" s="23"/>
      <c r="Y634" s="23"/>
      <c r="Z634" s="23"/>
    </row>
    <row r="635" ht="23.25" customHeight="1">
      <c r="A635" s="86"/>
      <c r="B635" s="86"/>
      <c r="C635" s="23"/>
      <c r="D635" s="23"/>
      <c r="E635" s="469"/>
      <c r="F635" s="469"/>
      <c r="G635" s="469"/>
      <c r="H635" s="469"/>
      <c r="I635" s="469"/>
      <c r="J635" s="469"/>
      <c r="K635" s="469"/>
      <c r="L635" s="469"/>
      <c r="M635" s="469"/>
      <c r="N635" s="469"/>
      <c r="O635" s="469"/>
      <c r="P635" s="469"/>
      <c r="Q635" s="469"/>
      <c r="R635" s="469"/>
      <c r="S635" s="469"/>
      <c r="T635" s="23"/>
      <c r="U635" s="23"/>
      <c r="V635" s="23"/>
      <c r="W635" s="23"/>
      <c r="X635" s="23"/>
      <c r="Y635" s="23"/>
      <c r="Z635" s="23"/>
    </row>
    <row r="636" ht="23.25" customHeight="1">
      <c r="A636" s="86"/>
      <c r="B636" s="86"/>
      <c r="C636" s="23"/>
      <c r="D636" s="23"/>
      <c r="E636" s="469"/>
      <c r="F636" s="469"/>
      <c r="G636" s="469"/>
      <c r="H636" s="469"/>
      <c r="I636" s="469"/>
      <c r="J636" s="469"/>
      <c r="K636" s="469"/>
      <c r="L636" s="469"/>
      <c r="M636" s="469"/>
      <c r="N636" s="469"/>
      <c r="O636" s="469"/>
      <c r="P636" s="469"/>
      <c r="Q636" s="469"/>
      <c r="R636" s="469"/>
      <c r="S636" s="469"/>
      <c r="T636" s="23"/>
      <c r="U636" s="23"/>
      <c r="V636" s="23"/>
      <c r="W636" s="23"/>
      <c r="X636" s="23"/>
      <c r="Y636" s="23"/>
      <c r="Z636" s="23"/>
    </row>
    <row r="637" ht="23.25" customHeight="1">
      <c r="A637" s="86"/>
      <c r="B637" s="86"/>
      <c r="C637" s="23"/>
      <c r="D637" s="23"/>
      <c r="E637" s="469"/>
      <c r="F637" s="469"/>
      <c r="G637" s="469"/>
      <c r="H637" s="469"/>
      <c r="I637" s="469"/>
      <c r="J637" s="469"/>
      <c r="K637" s="469"/>
      <c r="L637" s="469"/>
      <c r="M637" s="469"/>
      <c r="N637" s="469"/>
      <c r="O637" s="469"/>
      <c r="P637" s="469"/>
      <c r="Q637" s="469"/>
      <c r="R637" s="469"/>
      <c r="S637" s="469"/>
      <c r="T637" s="23"/>
      <c r="U637" s="23"/>
      <c r="V637" s="23"/>
      <c r="W637" s="23"/>
      <c r="X637" s="23"/>
      <c r="Y637" s="23"/>
      <c r="Z637" s="23"/>
    </row>
    <row r="638" ht="23.25" customHeight="1">
      <c r="A638" s="86"/>
      <c r="B638" s="86"/>
      <c r="C638" s="23"/>
      <c r="D638" s="23"/>
      <c r="E638" s="469"/>
      <c r="F638" s="469"/>
      <c r="G638" s="469"/>
      <c r="H638" s="469"/>
      <c r="I638" s="469"/>
      <c r="J638" s="469"/>
      <c r="K638" s="469"/>
      <c r="L638" s="469"/>
      <c r="M638" s="469"/>
      <c r="N638" s="469"/>
      <c r="O638" s="469"/>
      <c r="P638" s="469"/>
      <c r="Q638" s="469"/>
      <c r="R638" s="469"/>
      <c r="S638" s="469"/>
      <c r="T638" s="23"/>
      <c r="U638" s="23"/>
      <c r="V638" s="23"/>
      <c r="W638" s="23"/>
      <c r="X638" s="23"/>
      <c r="Y638" s="23"/>
      <c r="Z638" s="23"/>
    </row>
    <row r="639" ht="23.25" customHeight="1">
      <c r="A639" s="86"/>
      <c r="B639" s="86"/>
      <c r="C639" s="23"/>
      <c r="D639" s="23"/>
      <c r="E639" s="469"/>
      <c r="F639" s="469"/>
      <c r="G639" s="469"/>
      <c r="H639" s="469"/>
      <c r="I639" s="469"/>
      <c r="J639" s="469"/>
      <c r="K639" s="469"/>
      <c r="L639" s="469"/>
      <c r="M639" s="469"/>
      <c r="N639" s="469"/>
      <c r="O639" s="469"/>
      <c r="P639" s="469"/>
      <c r="Q639" s="469"/>
      <c r="R639" s="469"/>
      <c r="S639" s="469"/>
      <c r="T639" s="23"/>
      <c r="U639" s="23"/>
      <c r="V639" s="23"/>
      <c r="W639" s="23"/>
      <c r="X639" s="23"/>
      <c r="Y639" s="23"/>
      <c r="Z639" s="23"/>
    </row>
    <row r="640" ht="23.25" customHeight="1">
      <c r="A640" s="86"/>
      <c r="B640" s="86"/>
      <c r="C640" s="23"/>
      <c r="D640" s="23"/>
      <c r="E640" s="469"/>
      <c r="F640" s="469"/>
      <c r="G640" s="469"/>
      <c r="H640" s="469"/>
      <c r="I640" s="469"/>
      <c r="J640" s="469"/>
      <c r="K640" s="469"/>
      <c r="L640" s="469"/>
      <c r="M640" s="469"/>
      <c r="N640" s="469"/>
      <c r="O640" s="469"/>
      <c r="P640" s="469"/>
      <c r="Q640" s="469"/>
      <c r="R640" s="469"/>
      <c r="S640" s="469"/>
      <c r="T640" s="23"/>
      <c r="U640" s="23"/>
      <c r="V640" s="23"/>
      <c r="W640" s="23"/>
      <c r="X640" s="23"/>
      <c r="Y640" s="23"/>
      <c r="Z640" s="23"/>
    </row>
    <row r="641" ht="23.25" customHeight="1">
      <c r="A641" s="86"/>
      <c r="B641" s="86"/>
      <c r="C641" s="23"/>
      <c r="D641" s="23"/>
      <c r="E641" s="469"/>
      <c r="F641" s="469"/>
      <c r="G641" s="469"/>
      <c r="H641" s="469"/>
      <c r="I641" s="469"/>
      <c r="J641" s="469"/>
      <c r="K641" s="469"/>
      <c r="L641" s="469"/>
      <c r="M641" s="469"/>
      <c r="N641" s="469"/>
      <c r="O641" s="469"/>
      <c r="P641" s="469"/>
      <c r="Q641" s="469"/>
      <c r="R641" s="469"/>
      <c r="S641" s="469"/>
      <c r="T641" s="23"/>
      <c r="U641" s="23"/>
      <c r="V641" s="23"/>
      <c r="W641" s="23"/>
      <c r="X641" s="23"/>
      <c r="Y641" s="23"/>
      <c r="Z641" s="23"/>
    </row>
    <row r="642" ht="23.25" customHeight="1">
      <c r="A642" s="86"/>
      <c r="B642" s="86"/>
      <c r="C642" s="23"/>
      <c r="D642" s="23"/>
      <c r="E642" s="469"/>
      <c r="F642" s="469"/>
      <c r="G642" s="469"/>
      <c r="H642" s="469"/>
      <c r="I642" s="469"/>
      <c r="J642" s="469"/>
      <c r="K642" s="469"/>
      <c r="L642" s="469"/>
      <c r="M642" s="469"/>
      <c r="N642" s="469"/>
      <c r="O642" s="469"/>
      <c r="P642" s="469"/>
      <c r="Q642" s="469"/>
      <c r="R642" s="469"/>
      <c r="S642" s="469"/>
      <c r="T642" s="23"/>
      <c r="U642" s="23"/>
      <c r="V642" s="23"/>
      <c r="W642" s="23"/>
      <c r="X642" s="23"/>
      <c r="Y642" s="23"/>
      <c r="Z642" s="23"/>
    </row>
    <row r="643" ht="23.25" customHeight="1">
      <c r="A643" s="86"/>
      <c r="B643" s="86"/>
      <c r="C643" s="23"/>
      <c r="D643" s="23"/>
      <c r="E643" s="469"/>
      <c r="F643" s="469"/>
      <c r="G643" s="469"/>
      <c r="H643" s="469"/>
      <c r="I643" s="469"/>
      <c r="J643" s="469"/>
      <c r="K643" s="469"/>
      <c r="L643" s="469"/>
      <c r="M643" s="469"/>
      <c r="N643" s="469"/>
      <c r="O643" s="469"/>
      <c r="P643" s="469"/>
      <c r="Q643" s="469"/>
      <c r="R643" s="469"/>
      <c r="S643" s="469"/>
      <c r="T643" s="23"/>
      <c r="U643" s="23"/>
      <c r="V643" s="23"/>
      <c r="W643" s="23"/>
      <c r="X643" s="23"/>
      <c r="Y643" s="23"/>
      <c r="Z643" s="23"/>
    </row>
    <row r="644" ht="23.25" customHeight="1">
      <c r="A644" s="86"/>
      <c r="B644" s="86"/>
      <c r="C644" s="23"/>
      <c r="D644" s="23"/>
      <c r="E644" s="469"/>
      <c r="F644" s="469"/>
      <c r="G644" s="469"/>
      <c r="H644" s="469"/>
      <c r="I644" s="469"/>
      <c r="J644" s="469"/>
      <c r="K644" s="469"/>
      <c r="L644" s="469"/>
      <c r="M644" s="469"/>
      <c r="N644" s="469"/>
      <c r="O644" s="469"/>
      <c r="P644" s="469"/>
      <c r="Q644" s="469"/>
      <c r="R644" s="469"/>
      <c r="S644" s="469"/>
      <c r="T644" s="23"/>
      <c r="U644" s="23"/>
      <c r="V644" s="23"/>
      <c r="W644" s="23"/>
      <c r="X644" s="23"/>
      <c r="Y644" s="23"/>
      <c r="Z644" s="23"/>
    </row>
    <row r="645" ht="23.25" customHeight="1">
      <c r="A645" s="86"/>
      <c r="B645" s="86"/>
      <c r="C645" s="23"/>
      <c r="D645" s="23"/>
      <c r="E645" s="469"/>
      <c r="F645" s="469"/>
      <c r="G645" s="469"/>
      <c r="H645" s="469"/>
      <c r="I645" s="469"/>
      <c r="J645" s="469"/>
      <c r="K645" s="469"/>
      <c r="L645" s="469"/>
      <c r="M645" s="469"/>
      <c r="N645" s="469"/>
      <c r="O645" s="469"/>
      <c r="P645" s="469"/>
      <c r="Q645" s="469"/>
      <c r="R645" s="469"/>
      <c r="S645" s="469"/>
      <c r="T645" s="23"/>
      <c r="U645" s="23"/>
      <c r="V645" s="23"/>
      <c r="W645" s="23"/>
      <c r="X645" s="23"/>
      <c r="Y645" s="23"/>
      <c r="Z645" s="23"/>
    </row>
    <row r="646" ht="23.25" customHeight="1">
      <c r="A646" s="86"/>
      <c r="B646" s="86"/>
      <c r="C646" s="23"/>
      <c r="D646" s="23"/>
      <c r="E646" s="469"/>
      <c r="F646" s="469"/>
      <c r="G646" s="469"/>
      <c r="H646" s="469"/>
      <c r="I646" s="469"/>
      <c r="J646" s="469"/>
      <c r="K646" s="469"/>
      <c r="L646" s="469"/>
      <c r="M646" s="469"/>
      <c r="N646" s="469"/>
      <c r="O646" s="469"/>
      <c r="P646" s="469"/>
      <c r="Q646" s="469"/>
      <c r="R646" s="469"/>
      <c r="S646" s="469"/>
      <c r="T646" s="23"/>
      <c r="U646" s="23"/>
      <c r="V646" s="23"/>
      <c r="W646" s="23"/>
      <c r="X646" s="23"/>
      <c r="Y646" s="23"/>
      <c r="Z646" s="23"/>
    </row>
    <row r="647" ht="23.25" customHeight="1">
      <c r="A647" s="86"/>
      <c r="B647" s="86"/>
      <c r="C647" s="23"/>
      <c r="D647" s="23"/>
      <c r="E647" s="469"/>
      <c r="F647" s="469"/>
      <c r="G647" s="469"/>
      <c r="H647" s="469"/>
      <c r="I647" s="469"/>
      <c r="J647" s="469"/>
      <c r="K647" s="469"/>
      <c r="L647" s="469"/>
      <c r="M647" s="469"/>
      <c r="N647" s="469"/>
      <c r="O647" s="469"/>
      <c r="P647" s="469"/>
      <c r="Q647" s="469"/>
      <c r="R647" s="469"/>
      <c r="S647" s="469"/>
      <c r="T647" s="23"/>
      <c r="U647" s="23"/>
      <c r="V647" s="23"/>
      <c r="W647" s="23"/>
      <c r="X647" s="23"/>
      <c r="Y647" s="23"/>
      <c r="Z647" s="23"/>
    </row>
    <row r="648" ht="23.25" customHeight="1">
      <c r="A648" s="86"/>
      <c r="B648" s="86"/>
      <c r="C648" s="23"/>
      <c r="D648" s="23"/>
      <c r="E648" s="469"/>
      <c r="F648" s="469"/>
      <c r="G648" s="469"/>
      <c r="H648" s="469"/>
      <c r="I648" s="469"/>
      <c r="J648" s="469"/>
      <c r="K648" s="469"/>
      <c r="L648" s="469"/>
      <c r="M648" s="469"/>
      <c r="N648" s="469"/>
      <c r="O648" s="469"/>
      <c r="P648" s="469"/>
      <c r="Q648" s="469"/>
      <c r="R648" s="469"/>
      <c r="S648" s="469"/>
      <c r="T648" s="23"/>
      <c r="U648" s="23"/>
      <c r="V648" s="23"/>
      <c r="W648" s="23"/>
      <c r="X648" s="23"/>
      <c r="Y648" s="23"/>
      <c r="Z648" s="23"/>
    </row>
    <row r="649" ht="23.25" customHeight="1">
      <c r="A649" s="86"/>
      <c r="B649" s="86"/>
      <c r="C649" s="23"/>
      <c r="D649" s="23"/>
      <c r="E649" s="469"/>
      <c r="F649" s="469"/>
      <c r="G649" s="469"/>
      <c r="H649" s="469"/>
      <c r="I649" s="469"/>
      <c r="J649" s="469"/>
      <c r="K649" s="469"/>
      <c r="L649" s="469"/>
      <c r="M649" s="469"/>
      <c r="N649" s="469"/>
      <c r="O649" s="469"/>
      <c r="P649" s="469"/>
      <c r="Q649" s="469"/>
      <c r="R649" s="469"/>
      <c r="S649" s="469"/>
      <c r="T649" s="23"/>
      <c r="U649" s="23"/>
      <c r="V649" s="23"/>
      <c r="W649" s="23"/>
      <c r="X649" s="23"/>
      <c r="Y649" s="23"/>
      <c r="Z649" s="23"/>
    </row>
    <row r="650" ht="23.25" customHeight="1">
      <c r="A650" s="86"/>
      <c r="B650" s="86"/>
      <c r="C650" s="23"/>
      <c r="D650" s="23"/>
      <c r="E650" s="469"/>
      <c r="F650" s="469"/>
      <c r="G650" s="469"/>
      <c r="H650" s="469"/>
      <c r="I650" s="469"/>
      <c r="J650" s="469"/>
      <c r="K650" s="469"/>
      <c r="L650" s="469"/>
      <c r="M650" s="469"/>
      <c r="N650" s="469"/>
      <c r="O650" s="469"/>
      <c r="P650" s="469"/>
      <c r="Q650" s="469"/>
      <c r="R650" s="469"/>
      <c r="S650" s="469"/>
      <c r="T650" s="23"/>
      <c r="U650" s="23"/>
      <c r="V650" s="23"/>
      <c r="W650" s="23"/>
      <c r="X650" s="23"/>
      <c r="Y650" s="23"/>
      <c r="Z650" s="23"/>
    </row>
    <row r="651" ht="23.25" customHeight="1">
      <c r="A651" s="86"/>
      <c r="B651" s="86"/>
      <c r="C651" s="23"/>
      <c r="D651" s="23"/>
      <c r="E651" s="469"/>
      <c r="F651" s="469"/>
      <c r="G651" s="469"/>
      <c r="H651" s="469"/>
      <c r="I651" s="469"/>
      <c r="J651" s="469"/>
      <c r="K651" s="469"/>
      <c r="L651" s="469"/>
      <c r="M651" s="469"/>
      <c r="N651" s="469"/>
      <c r="O651" s="469"/>
      <c r="P651" s="469"/>
      <c r="Q651" s="469"/>
      <c r="R651" s="469"/>
      <c r="S651" s="469"/>
      <c r="T651" s="23"/>
      <c r="U651" s="23"/>
      <c r="V651" s="23"/>
      <c r="W651" s="23"/>
      <c r="X651" s="23"/>
      <c r="Y651" s="23"/>
      <c r="Z651" s="23"/>
    </row>
    <row r="652" ht="23.25" customHeight="1">
      <c r="A652" s="86"/>
      <c r="B652" s="86"/>
      <c r="C652" s="23"/>
      <c r="D652" s="23"/>
      <c r="E652" s="469"/>
      <c r="F652" s="469"/>
      <c r="G652" s="469"/>
      <c r="H652" s="469"/>
      <c r="I652" s="469"/>
      <c r="J652" s="469"/>
      <c r="K652" s="469"/>
      <c r="L652" s="469"/>
      <c r="M652" s="469"/>
      <c r="N652" s="469"/>
      <c r="O652" s="469"/>
      <c r="P652" s="469"/>
      <c r="Q652" s="469"/>
      <c r="R652" s="469"/>
      <c r="S652" s="469"/>
      <c r="T652" s="23"/>
      <c r="U652" s="23"/>
      <c r="V652" s="23"/>
      <c r="W652" s="23"/>
      <c r="X652" s="23"/>
      <c r="Y652" s="23"/>
      <c r="Z652" s="23"/>
    </row>
    <row r="653" ht="23.25" customHeight="1">
      <c r="A653" s="86"/>
      <c r="B653" s="86"/>
      <c r="C653" s="23"/>
      <c r="D653" s="23"/>
      <c r="E653" s="469"/>
      <c r="F653" s="469"/>
      <c r="G653" s="469"/>
      <c r="H653" s="469"/>
      <c r="I653" s="469"/>
      <c r="J653" s="469"/>
      <c r="K653" s="469"/>
      <c r="L653" s="469"/>
      <c r="M653" s="469"/>
      <c r="N653" s="469"/>
      <c r="O653" s="469"/>
      <c r="P653" s="469"/>
      <c r="Q653" s="469"/>
      <c r="R653" s="469"/>
      <c r="S653" s="469"/>
      <c r="T653" s="23"/>
      <c r="U653" s="23"/>
      <c r="V653" s="23"/>
      <c r="W653" s="23"/>
      <c r="X653" s="23"/>
      <c r="Y653" s="23"/>
      <c r="Z653" s="23"/>
    </row>
    <row r="654" ht="23.25" customHeight="1">
      <c r="A654" s="86"/>
      <c r="B654" s="86"/>
      <c r="C654" s="23"/>
      <c r="D654" s="23"/>
      <c r="E654" s="469"/>
      <c r="F654" s="469"/>
      <c r="G654" s="469"/>
      <c r="H654" s="469"/>
      <c r="I654" s="469"/>
      <c r="J654" s="469"/>
      <c r="K654" s="469"/>
      <c r="L654" s="469"/>
      <c r="M654" s="469"/>
      <c r="N654" s="469"/>
      <c r="O654" s="469"/>
      <c r="P654" s="469"/>
      <c r="Q654" s="469"/>
      <c r="R654" s="469"/>
      <c r="S654" s="469"/>
      <c r="T654" s="23"/>
      <c r="U654" s="23"/>
      <c r="V654" s="23"/>
      <c r="W654" s="23"/>
      <c r="X654" s="23"/>
      <c r="Y654" s="23"/>
      <c r="Z654" s="23"/>
    </row>
    <row r="655" ht="23.25" customHeight="1">
      <c r="A655" s="86"/>
      <c r="B655" s="86"/>
      <c r="C655" s="23"/>
      <c r="D655" s="23"/>
      <c r="E655" s="469"/>
      <c r="F655" s="469"/>
      <c r="G655" s="469"/>
      <c r="H655" s="469"/>
      <c r="I655" s="469"/>
      <c r="J655" s="469"/>
      <c r="K655" s="469"/>
      <c r="L655" s="469"/>
      <c r="M655" s="469"/>
      <c r="N655" s="469"/>
      <c r="O655" s="469"/>
      <c r="P655" s="469"/>
      <c r="Q655" s="469"/>
      <c r="R655" s="469"/>
      <c r="S655" s="469"/>
      <c r="T655" s="23"/>
      <c r="U655" s="23"/>
      <c r="V655" s="23"/>
      <c r="W655" s="23"/>
      <c r="X655" s="23"/>
      <c r="Y655" s="23"/>
      <c r="Z655" s="23"/>
    </row>
    <row r="656" ht="23.25" customHeight="1">
      <c r="A656" s="86"/>
      <c r="B656" s="86"/>
      <c r="C656" s="23"/>
      <c r="D656" s="23"/>
      <c r="E656" s="469"/>
      <c r="F656" s="469"/>
      <c r="G656" s="469"/>
      <c r="H656" s="469"/>
      <c r="I656" s="469"/>
      <c r="J656" s="469"/>
      <c r="K656" s="469"/>
      <c r="L656" s="469"/>
      <c r="M656" s="469"/>
      <c r="N656" s="469"/>
      <c r="O656" s="469"/>
      <c r="P656" s="469"/>
      <c r="Q656" s="469"/>
      <c r="R656" s="469"/>
      <c r="S656" s="469"/>
      <c r="T656" s="23"/>
      <c r="U656" s="23"/>
      <c r="V656" s="23"/>
      <c r="W656" s="23"/>
      <c r="X656" s="23"/>
      <c r="Y656" s="23"/>
      <c r="Z656" s="23"/>
    </row>
    <row r="657" ht="23.25" customHeight="1">
      <c r="A657" s="86"/>
      <c r="B657" s="86"/>
      <c r="C657" s="23"/>
      <c r="D657" s="23"/>
      <c r="E657" s="469"/>
      <c r="F657" s="469"/>
      <c r="G657" s="469"/>
      <c r="H657" s="469"/>
      <c r="I657" s="469"/>
      <c r="J657" s="469"/>
      <c r="K657" s="469"/>
      <c r="L657" s="469"/>
      <c r="M657" s="469"/>
      <c r="N657" s="469"/>
      <c r="O657" s="469"/>
      <c r="P657" s="469"/>
      <c r="Q657" s="469"/>
      <c r="R657" s="469"/>
      <c r="S657" s="469"/>
      <c r="T657" s="23"/>
      <c r="U657" s="23"/>
      <c r="V657" s="23"/>
      <c r="W657" s="23"/>
      <c r="X657" s="23"/>
      <c r="Y657" s="23"/>
      <c r="Z657" s="23"/>
    </row>
    <row r="658" ht="23.25" customHeight="1">
      <c r="A658" s="86"/>
      <c r="B658" s="86"/>
      <c r="C658" s="23"/>
      <c r="D658" s="23"/>
      <c r="E658" s="469"/>
      <c r="F658" s="469"/>
      <c r="G658" s="469"/>
      <c r="H658" s="469"/>
      <c r="I658" s="469"/>
      <c r="J658" s="469"/>
      <c r="K658" s="469"/>
      <c r="L658" s="469"/>
      <c r="M658" s="469"/>
      <c r="N658" s="469"/>
      <c r="O658" s="469"/>
      <c r="P658" s="469"/>
      <c r="Q658" s="469"/>
      <c r="R658" s="469"/>
      <c r="S658" s="469"/>
      <c r="T658" s="23"/>
      <c r="U658" s="23"/>
      <c r="V658" s="23"/>
      <c r="W658" s="23"/>
      <c r="X658" s="23"/>
      <c r="Y658" s="23"/>
      <c r="Z658" s="23"/>
    </row>
    <row r="659" ht="23.25" customHeight="1">
      <c r="A659" s="86"/>
      <c r="B659" s="86"/>
      <c r="C659" s="23"/>
      <c r="D659" s="23"/>
      <c r="E659" s="469"/>
      <c r="F659" s="469"/>
      <c r="G659" s="469"/>
      <c r="H659" s="469"/>
      <c r="I659" s="469"/>
      <c r="J659" s="469"/>
      <c r="K659" s="469"/>
      <c r="L659" s="469"/>
      <c r="M659" s="469"/>
      <c r="N659" s="469"/>
      <c r="O659" s="469"/>
      <c r="P659" s="469"/>
      <c r="Q659" s="469"/>
      <c r="R659" s="469"/>
      <c r="S659" s="469"/>
      <c r="T659" s="23"/>
      <c r="U659" s="23"/>
      <c r="V659" s="23"/>
      <c r="W659" s="23"/>
      <c r="X659" s="23"/>
      <c r="Y659" s="23"/>
      <c r="Z659" s="23"/>
    </row>
    <row r="660" ht="23.25" customHeight="1">
      <c r="A660" s="86"/>
      <c r="B660" s="86"/>
      <c r="C660" s="23"/>
      <c r="D660" s="23"/>
      <c r="E660" s="469"/>
      <c r="F660" s="469"/>
      <c r="G660" s="469"/>
      <c r="H660" s="469"/>
      <c r="I660" s="469"/>
      <c r="J660" s="469"/>
      <c r="K660" s="469"/>
      <c r="L660" s="469"/>
      <c r="M660" s="469"/>
      <c r="N660" s="469"/>
      <c r="O660" s="469"/>
      <c r="P660" s="469"/>
      <c r="Q660" s="469"/>
      <c r="R660" s="469"/>
      <c r="S660" s="469"/>
      <c r="T660" s="23"/>
      <c r="U660" s="23"/>
      <c r="V660" s="23"/>
      <c r="W660" s="23"/>
      <c r="X660" s="23"/>
      <c r="Y660" s="23"/>
      <c r="Z660" s="23"/>
    </row>
    <row r="661" ht="23.25" customHeight="1">
      <c r="A661" s="86"/>
      <c r="B661" s="86"/>
      <c r="C661" s="23"/>
      <c r="D661" s="23"/>
      <c r="E661" s="469"/>
      <c r="F661" s="469"/>
      <c r="G661" s="469"/>
      <c r="H661" s="469"/>
      <c r="I661" s="469"/>
      <c r="J661" s="469"/>
      <c r="K661" s="469"/>
      <c r="L661" s="469"/>
      <c r="M661" s="469"/>
      <c r="N661" s="469"/>
      <c r="O661" s="469"/>
      <c r="P661" s="469"/>
      <c r="Q661" s="469"/>
      <c r="R661" s="469"/>
      <c r="S661" s="469"/>
      <c r="T661" s="23"/>
      <c r="U661" s="23"/>
      <c r="V661" s="23"/>
      <c r="W661" s="23"/>
      <c r="X661" s="23"/>
      <c r="Y661" s="23"/>
      <c r="Z661" s="23"/>
    </row>
    <row r="662" ht="23.25" customHeight="1">
      <c r="A662" s="86"/>
      <c r="B662" s="86"/>
      <c r="C662" s="23"/>
      <c r="D662" s="23"/>
      <c r="E662" s="469"/>
      <c r="F662" s="469"/>
      <c r="G662" s="469"/>
      <c r="H662" s="469"/>
      <c r="I662" s="469"/>
      <c r="J662" s="469"/>
      <c r="K662" s="469"/>
      <c r="L662" s="469"/>
      <c r="M662" s="469"/>
      <c r="N662" s="469"/>
      <c r="O662" s="469"/>
      <c r="P662" s="469"/>
      <c r="Q662" s="469"/>
      <c r="R662" s="469"/>
      <c r="S662" s="469"/>
      <c r="T662" s="23"/>
      <c r="U662" s="23"/>
      <c r="V662" s="23"/>
      <c r="W662" s="23"/>
      <c r="X662" s="23"/>
      <c r="Y662" s="23"/>
      <c r="Z662" s="23"/>
    </row>
    <row r="663" ht="23.25" customHeight="1">
      <c r="A663" s="86"/>
      <c r="B663" s="86"/>
      <c r="C663" s="23"/>
      <c r="D663" s="23"/>
      <c r="E663" s="469"/>
      <c r="F663" s="469"/>
      <c r="G663" s="469"/>
      <c r="H663" s="469"/>
      <c r="I663" s="469"/>
      <c r="J663" s="469"/>
      <c r="K663" s="469"/>
      <c r="L663" s="469"/>
      <c r="M663" s="469"/>
      <c r="N663" s="469"/>
      <c r="O663" s="469"/>
      <c r="P663" s="469"/>
      <c r="Q663" s="469"/>
      <c r="R663" s="469"/>
      <c r="S663" s="469"/>
      <c r="T663" s="23"/>
      <c r="U663" s="23"/>
      <c r="V663" s="23"/>
      <c r="W663" s="23"/>
      <c r="X663" s="23"/>
      <c r="Y663" s="23"/>
      <c r="Z663" s="23"/>
    </row>
    <row r="664" ht="23.25" customHeight="1">
      <c r="A664" s="86"/>
      <c r="B664" s="86"/>
      <c r="C664" s="23"/>
      <c r="D664" s="23"/>
      <c r="E664" s="469"/>
      <c r="F664" s="469"/>
      <c r="G664" s="469"/>
      <c r="H664" s="469"/>
      <c r="I664" s="469"/>
      <c r="J664" s="469"/>
      <c r="K664" s="469"/>
      <c r="L664" s="469"/>
      <c r="M664" s="469"/>
      <c r="N664" s="469"/>
      <c r="O664" s="469"/>
      <c r="P664" s="469"/>
      <c r="Q664" s="469"/>
      <c r="R664" s="469"/>
      <c r="S664" s="469"/>
      <c r="T664" s="23"/>
      <c r="U664" s="23"/>
      <c r="V664" s="23"/>
      <c r="W664" s="23"/>
      <c r="X664" s="23"/>
      <c r="Y664" s="23"/>
      <c r="Z664" s="23"/>
    </row>
    <row r="665" ht="23.25" customHeight="1">
      <c r="A665" s="86"/>
      <c r="B665" s="86"/>
      <c r="C665" s="23"/>
      <c r="D665" s="23"/>
      <c r="E665" s="469"/>
      <c r="F665" s="469"/>
      <c r="G665" s="469"/>
      <c r="H665" s="469"/>
      <c r="I665" s="469"/>
      <c r="J665" s="469"/>
      <c r="K665" s="469"/>
      <c r="L665" s="469"/>
      <c r="M665" s="469"/>
      <c r="N665" s="469"/>
      <c r="O665" s="469"/>
      <c r="P665" s="469"/>
      <c r="Q665" s="469"/>
      <c r="R665" s="469"/>
      <c r="S665" s="469"/>
      <c r="T665" s="23"/>
      <c r="U665" s="23"/>
      <c r="V665" s="23"/>
      <c r="W665" s="23"/>
      <c r="X665" s="23"/>
      <c r="Y665" s="23"/>
      <c r="Z665" s="23"/>
    </row>
    <row r="666" ht="23.25" customHeight="1">
      <c r="A666" s="86"/>
      <c r="B666" s="86"/>
      <c r="C666" s="23"/>
      <c r="D666" s="23"/>
      <c r="E666" s="469"/>
      <c r="F666" s="469"/>
      <c r="G666" s="469"/>
      <c r="H666" s="469"/>
      <c r="I666" s="469"/>
      <c r="J666" s="469"/>
      <c r="K666" s="469"/>
      <c r="L666" s="469"/>
      <c r="M666" s="469"/>
      <c r="N666" s="469"/>
      <c r="O666" s="469"/>
      <c r="P666" s="469"/>
      <c r="Q666" s="469"/>
      <c r="R666" s="469"/>
      <c r="S666" s="469"/>
      <c r="T666" s="23"/>
      <c r="U666" s="23"/>
      <c r="V666" s="23"/>
      <c r="W666" s="23"/>
      <c r="X666" s="23"/>
      <c r="Y666" s="23"/>
      <c r="Z666" s="23"/>
    </row>
    <row r="667" ht="23.25" customHeight="1">
      <c r="A667" s="86"/>
      <c r="B667" s="86"/>
      <c r="C667" s="23"/>
      <c r="D667" s="23"/>
      <c r="E667" s="469"/>
      <c r="F667" s="469"/>
      <c r="G667" s="469"/>
      <c r="H667" s="469"/>
      <c r="I667" s="469"/>
      <c r="J667" s="469"/>
      <c r="K667" s="469"/>
      <c r="L667" s="469"/>
      <c r="M667" s="469"/>
      <c r="N667" s="469"/>
      <c r="O667" s="469"/>
      <c r="P667" s="469"/>
      <c r="Q667" s="469"/>
      <c r="R667" s="469"/>
      <c r="S667" s="469"/>
      <c r="T667" s="23"/>
      <c r="U667" s="23"/>
      <c r="V667" s="23"/>
      <c r="W667" s="23"/>
      <c r="X667" s="23"/>
      <c r="Y667" s="23"/>
      <c r="Z667" s="23"/>
    </row>
    <row r="668" ht="23.25" customHeight="1">
      <c r="A668" s="86"/>
      <c r="B668" s="86"/>
      <c r="C668" s="23"/>
      <c r="D668" s="23"/>
      <c r="E668" s="469"/>
      <c r="F668" s="469"/>
      <c r="G668" s="469"/>
      <c r="H668" s="469"/>
      <c r="I668" s="469"/>
      <c r="J668" s="469"/>
      <c r="K668" s="469"/>
      <c r="L668" s="469"/>
      <c r="M668" s="469"/>
      <c r="N668" s="469"/>
      <c r="O668" s="469"/>
      <c r="P668" s="469"/>
      <c r="Q668" s="469"/>
      <c r="R668" s="469"/>
      <c r="S668" s="469"/>
      <c r="T668" s="23"/>
      <c r="U668" s="23"/>
      <c r="V668" s="23"/>
      <c r="W668" s="23"/>
      <c r="X668" s="23"/>
      <c r="Y668" s="23"/>
      <c r="Z668" s="23"/>
    </row>
    <row r="669" ht="23.25" customHeight="1">
      <c r="A669" s="86"/>
      <c r="B669" s="86"/>
      <c r="C669" s="23"/>
      <c r="D669" s="23"/>
      <c r="E669" s="469"/>
      <c r="F669" s="469"/>
      <c r="G669" s="469"/>
      <c r="H669" s="469"/>
      <c r="I669" s="469"/>
      <c r="J669" s="469"/>
      <c r="K669" s="469"/>
      <c r="L669" s="469"/>
      <c r="M669" s="469"/>
      <c r="N669" s="469"/>
      <c r="O669" s="469"/>
      <c r="P669" s="469"/>
      <c r="Q669" s="469"/>
      <c r="R669" s="469"/>
      <c r="S669" s="469"/>
      <c r="T669" s="23"/>
      <c r="U669" s="23"/>
      <c r="V669" s="23"/>
      <c r="W669" s="23"/>
      <c r="X669" s="23"/>
      <c r="Y669" s="23"/>
      <c r="Z669" s="23"/>
    </row>
    <row r="670" ht="23.25" customHeight="1">
      <c r="A670" s="86"/>
      <c r="B670" s="86"/>
      <c r="C670" s="23"/>
      <c r="D670" s="23"/>
      <c r="E670" s="469"/>
      <c r="F670" s="469"/>
      <c r="G670" s="469"/>
      <c r="H670" s="469"/>
      <c r="I670" s="469"/>
      <c r="J670" s="469"/>
      <c r="K670" s="469"/>
      <c r="L670" s="469"/>
      <c r="M670" s="469"/>
      <c r="N670" s="469"/>
      <c r="O670" s="469"/>
      <c r="P670" s="469"/>
      <c r="Q670" s="469"/>
      <c r="R670" s="469"/>
      <c r="S670" s="469"/>
      <c r="T670" s="23"/>
      <c r="U670" s="23"/>
      <c r="V670" s="23"/>
      <c r="W670" s="23"/>
      <c r="X670" s="23"/>
      <c r="Y670" s="23"/>
      <c r="Z670" s="23"/>
    </row>
    <row r="671" ht="23.25" customHeight="1">
      <c r="A671" s="86"/>
      <c r="B671" s="86"/>
      <c r="C671" s="23"/>
      <c r="D671" s="23"/>
      <c r="E671" s="469"/>
      <c r="F671" s="469"/>
      <c r="G671" s="469"/>
      <c r="H671" s="469"/>
      <c r="I671" s="469"/>
      <c r="J671" s="469"/>
      <c r="K671" s="469"/>
      <c r="L671" s="469"/>
      <c r="M671" s="469"/>
      <c r="N671" s="469"/>
      <c r="O671" s="469"/>
      <c r="P671" s="469"/>
      <c r="Q671" s="469"/>
      <c r="R671" s="469"/>
      <c r="S671" s="469"/>
      <c r="T671" s="23"/>
      <c r="U671" s="23"/>
      <c r="V671" s="23"/>
      <c r="W671" s="23"/>
      <c r="X671" s="23"/>
      <c r="Y671" s="23"/>
      <c r="Z671" s="23"/>
    </row>
    <row r="672" ht="23.25" customHeight="1">
      <c r="A672" s="86"/>
      <c r="B672" s="86"/>
      <c r="C672" s="23"/>
      <c r="D672" s="23"/>
      <c r="E672" s="469"/>
      <c r="F672" s="469"/>
      <c r="G672" s="469"/>
      <c r="H672" s="469"/>
      <c r="I672" s="469"/>
      <c r="J672" s="469"/>
      <c r="K672" s="469"/>
      <c r="L672" s="469"/>
      <c r="M672" s="469"/>
      <c r="N672" s="469"/>
      <c r="O672" s="469"/>
      <c r="P672" s="469"/>
      <c r="Q672" s="469"/>
      <c r="R672" s="469"/>
      <c r="S672" s="469"/>
      <c r="T672" s="23"/>
      <c r="U672" s="23"/>
      <c r="V672" s="23"/>
      <c r="W672" s="23"/>
      <c r="X672" s="23"/>
      <c r="Y672" s="23"/>
      <c r="Z672" s="23"/>
    </row>
    <row r="673" ht="23.25" customHeight="1">
      <c r="A673" s="86"/>
      <c r="B673" s="86"/>
      <c r="C673" s="23"/>
      <c r="D673" s="23"/>
      <c r="E673" s="469"/>
      <c r="F673" s="469"/>
      <c r="G673" s="469"/>
      <c r="H673" s="469"/>
      <c r="I673" s="469"/>
      <c r="J673" s="469"/>
      <c r="K673" s="469"/>
      <c r="L673" s="469"/>
      <c r="M673" s="469"/>
      <c r="N673" s="469"/>
      <c r="O673" s="469"/>
      <c r="P673" s="469"/>
      <c r="Q673" s="469"/>
      <c r="R673" s="469"/>
      <c r="S673" s="469"/>
      <c r="T673" s="23"/>
      <c r="U673" s="23"/>
      <c r="V673" s="23"/>
      <c r="W673" s="23"/>
      <c r="X673" s="23"/>
      <c r="Y673" s="23"/>
      <c r="Z673" s="23"/>
    </row>
    <row r="674" ht="23.25" customHeight="1">
      <c r="A674" s="86"/>
      <c r="B674" s="86"/>
      <c r="C674" s="23"/>
      <c r="D674" s="23"/>
      <c r="E674" s="469"/>
      <c r="F674" s="469"/>
      <c r="G674" s="469"/>
      <c r="H674" s="469"/>
      <c r="I674" s="469"/>
      <c r="J674" s="469"/>
      <c r="K674" s="469"/>
      <c r="L674" s="469"/>
      <c r="M674" s="469"/>
      <c r="N674" s="469"/>
      <c r="O674" s="469"/>
      <c r="P674" s="469"/>
      <c r="Q674" s="469"/>
      <c r="R674" s="469"/>
      <c r="S674" s="469"/>
      <c r="T674" s="23"/>
      <c r="U674" s="23"/>
      <c r="V674" s="23"/>
      <c r="W674" s="23"/>
      <c r="X674" s="23"/>
      <c r="Y674" s="23"/>
      <c r="Z674" s="23"/>
    </row>
    <row r="675" ht="23.25" customHeight="1">
      <c r="A675" s="86"/>
      <c r="B675" s="86"/>
      <c r="C675" s="23"/>
      <c r="D675" s="23"/>
      <c r="E675" s="469"/>
      <c r="F675" s="469"/>
      <c r="G675" s="469"/>
      <c r="H675" s="469"/>
      <c r="I675" s="469"/>
      <c r="J675" s="469"/>
      <c r="K675" s="469"/>
      <c r="L675" s="469"/>
      <c r="M675" s="469"/>
      <c r="N675" s="469"/>
      <c r="O675" s="469"/>
      <c r="P675" s="469"/>
      <c r="Q675" s="469"/>
      <c r="R675" s="469"/>
      <c r="S675" s="469"/>
      <c r="T675" s="23"/>
      <c r="U675" s="23"/>
      <c r="V675" s="23"/>
      <c r="W675" s="23"/>
      <c r="X675" s="23"/>
      <c r="Y675" s="23"/>
      <c r="Z675" s="23"/>
    </row>
    <row r="676" ht="23.25" customHeight="1">
      <c r="A676" s="86"/>
      <c r="B676" s="86"/>
      <c r="C676" s="23"/>
      <c r="D676" s="23"/>
      <c r="E676" s="469"/>
      <c r="F676" s="469"/>
      <c r="G676" s="469"/>
      <c r="H676" s="469"/>
      <c r="I676" s="469"/>
      <c r="J676" s="469"/>
      <c r="K676" s="469"/>
      <c r="L676" s="469"/>
      <c r="M676" s="469"/>
      <c r="N676" s="469"/>
      <c r="O676" s="469"/>
      <c r="P676" s="469"/>
      <c r="Q676" s="469"/>
      <c r="R676" s="469"/>
      <c r="S676" s="469"/>
      <c r="T676" s="23"/>
      <c r="U676" s="23"/>
      <c r="V676" s="23"/>
      <c r="W676" s="23"/>
      <c r="X676" s="23"/>
      <c r="Y676" s="23"/>
      <c r="Z676" s="23"/>
    </row>
    <row r="677" ht="23.25" customHeight="1">
      <c r="A677" s="86"/>
      <c r="B677" s="86"/>
      <c r="C677" s="23"/>
      <c r="D677" s="23"/>
      <c r="E677" s="469"/>
      <c r="F677" s="469"/>
      <c r="G677" s="469"/>
      <c r="H677" s="469"/>
      <c r="I677" s="469"/>
      <c r="J677" s="469"/>
      <c r="K677" s="469"/>
      <c r="L677" s="469"/>
      <c r="M677" s="469"/>
      <c r="N677" s="469"/>
      <c r="O677" s="469"/>
      <c r="P677" s="469"/>
      <c r="Q677" s="469"/>
      <c r="R677" s="469"/>
      <c r="S677" s="469"/>
      <c r="T677" s="23"/>
      <c r="U677" s="23"/>
      <c r="V677" s="23"/>
      <c r="W677" s="23"/>
      <c r="X677" s="23"/>
      <c r="Y677" s="23"/>
      <c r="Z677" s="23"/>
    </row>
    <row r="678" ht="23.25" customHeight="1">
      <c r="A678" s="86"/>
      <c r="B678" s="86"/>
      <c r="C678" s="23"/>
      <c r="D678" s="23"/>
      <c r="E678" s="469"/>
      <c r="F678" s="469"/>
      <c r="G678" s="469"/>
      <c r="H678" s="469"/>
      <c r="I678" s="469"/>
      <c r="J678" s="469"/>
      <c r="K678" s="469"/>
      <c r="L678" s="469"/>
      <c r="M678" s="469"/>
      <c r="N678" s="469"/>
      <c r="O678" s="469"/>
      <c r="P678" s="469"/>
      <c r="Q678" s="469"/>
      <c r="R678" s="469"/>
      <c r="S678" s="469"/>
      <c r="T678" s="23"/>
      <c r="U678" s="23"/>
      <c r="V678" s="23"/>
      <c r="W678" s="23"/>
      <c r="X678" s="23"/>
      <c r="Y678" s="23"/>
      <c r="Z678" s="23"/>
    </row>
    <row r="679" ht="23.25" customHeight="1">
      <c r="A679" s="86"/>
      <c r="B679" s="86"/>
      <c r="C679" s="23"/>
      <c r="D679" s="23"/>
      <c r="E679" s="469"/>
      <c r="F679" s="469"/>
      <c r="G679" s="469"/>
      <c r="H679" s="469"/>
      <c r="I679" s="469"/>
      <c r="J679" s="469"/>
      <c r="K679" s="469"/>
      <c r="L679" s="469"/>
      <c r="M679" s="469"/>
      <c r="N679" s="469"/>
      <c r="O679" s="469"/>
      <c r="P679" s="469"/>
      <c r="Q679" s="469"/>
      <c r="R679" s="469"/>
      <c r="S679" s="469"/>
      <c r="T679" s="23"/>
      <c r="U679" s="23"/>
      <c r="V679" s="23"/>
      <c r="W679" s="23"/>
      <c r="X679" s="23"/>
      <c r="Y679" s="23"/>
      <c r="Z679" s="23"/>
    </row>
    <row r="680" ht="23.25" customHeight="1">
      <c r="A680" s="86"/>
      <c r="B680" s="86"/>
      <c r="C680" s="23"/>
      <c r="D680" s="23"/>
      <c r="E680" s="469"/>
      <c r="F680" s="469"/>
      <c r="G680" s="469"/>
      <c r="H680" s="469"/>
      <c r="I680" s="469"/>
      <c r="J680" s="469"/>
      <c r="K680" s="469"/>
      <c r="L680" s="469"/>
      <c r="M680" s="469"/>
      <c r="N680" s="469"/>
      <c r="O680" s="469"/>
      <c r="P680" s="469"/>
      <c r="Q680" s="469"/>
      <c r="R680" s="469"/>
      <c r="S680" s="469"/>
      <c r="T680" s="23"/>
      <c r="U680" s="23"/>
      <c r="V680" s="23"/>
      <c r="W680" s="23"/>
      <c r="X680" s="23"/>
      <c r="Y680" s="23"/>
      <c r="Z680" s="23"/>
    </row>
    <row r="681" ht="23.25" customHeight="1">
      <c r="A681" s="86"/>
      <c r="B681" s="86"/>
      <c r="C681" s="23"/>
      <c r="D681" s="23"/>
      <c r="E681" s="469"/>
      <c r="F681" s="469"/>
      <c r="G681" s="469"/>
      <c r="H681" s="469"/>
      <c r="I681" s="469"/>
      <c r="J681" s="469"/>
      <c r="K681" s="469"/>
      <c r="L681" s="469"/>
      <c r="M681" s="469"/>
      <c r="N681" s="469"/>
      <c r="O681" s="469"/>
      <c r="P681" s="469"/>
      <c r="Q681" s="469"/>
      <c r="R681" s="469"/>
      <c r="S681" s="469"/>
      <c r="T681" s="23"/>
      <c r="U681" s="23"/>
      <c r="V681" s="23"/>
      <c r="W681" s="23"/>
      <c r="X681" s="23"/>
      <c r="Y681" s="23"/>
      <c r="Z681" s="23"/>
    </row>
    <row r="682" ht="23.25" customHeight="1">
      <c r="A682" s="86"/>
      <c r="B682" s="86"/>
      <c r="C682" s="23"/>
      <c r="D682" s="23"/>
      <c r="E682" s="469"/>
      <c r="F682" s="469"/>
      <c r="G682" s="469"/>
      <c r="H682" s="469"/>
      <c r="I682" s="469"/>
      <c r="J682" s="469"/>
      <c r="K682" s="469"/>
      <c r="L682" s="469"/>
      <c r="M682" s="469"/>
      <c r="N682" s="469"/>
      <c r="O682" s="469"/>
      <c r="P682" s="469"/>
      <c r="Q682" s="469"/>
      <c r="R682" s="469"/>
      <c r="S682" s="469"/>
      <c r="T682" s="23"/>
      <c r="U682" s="23"/>
      <c r="V682" s="23"/>
      <c r="W682" s="23"/>
      <c r="X682" s="23"/>
      <c r="Y682" s="23"/>
      <c r="Z682" s="23"/>
    </row>
    <row r="683" ht="23.25" customHeight="1">
      <c r="A683" s="86"/>
      <c r="B683" s="86"/>
      <c r="C683" s="23"/>
      <c r="D683" s="23"/>
      <c r="E683" s="469"/>
      <c r="F683" s="469"/>
      <c r="G683" s="469"/>
      <c r="H683" s="469"/>
      <c r="I683" s="469"/>
      <c r="J683" s="469"/>
      <c r="K683" s="469"/>
      <c r="L683" s="469"/>
      <c r="M683" s="469"/>
      <c r="N683" s="469"/>
      <c r="O683" s="469"/>
      <c r="P683" s="469"/>
      <c r="Q683" s="469"/>
      <c r="R683" s="469"/>
      <c r="S683" s="469"/>
      <c r="T683" s="23"/>
      <c r="U683" s="23"/>
      <c r="V683" s="23"/>
      <c r="W683" s="23"/>
      <c r="X683" s="23"/>
      <c r="Y683" s="23"/>
      <c r="Z683" s="23"/>
    </row>
    <row r="684" ht="23.25" customHeight="1">
      <c r="A684" s="86"/>
      <c r="B684" s="86"/>
      <c r="C684" s="23"/>
      <c r="D684" s="23"/>
      <c r="E684" s="469"/>
      <c r="F684" s="469"/>
      <c r="G684" s="469"/>
      <c r="H684" s="469"/>
      <c r="I684" s="469"/>
      <c r="J684" s="469"/>
      <c r="K684" s="469"/>
      <c r="L684" s="469"/>
      <c r="M684" s="469"/>
      <c r="N684" s="469"/>
      <c r="O684" s="469"/>
      <c r="P684" s="469"/>
      <c r="Q684" s="469"/>
      <c r="R684" s="469"/>
      <c r="S684" s="469"/>
      <c r="T684" s="23"/>
      <c r="U684" s="23"/>
      <c r="V684" s="23"/>
      <c r="W684" s="23"/>
      <c r="X684" s="23"/>
      <c r="Y684" s="23"/>
      <c r="Z684" s="23"/>
    </row>
    <row r="685" ht="23.25" customHeight="1">
      <c r="A685" s="86"/>
      <c r="B685" s="86"/>
      <c r="C685" s="23"/>
      <c r="D685" s="23"/>
      <c r="E685" s="469"/>
      <c r="F685" s="469"/>
      <c r="G685" s="469"/>
      <c r="H685" s="469"/>
      <c r="I685" s="469"/>
      <c r="J685" s="469"/>
      <c r="K685" s="469"/>
      <c r="L685" s="469"/>
      <c r="M685" s="469"/>
      <c r="N685" s="469"/>
      <c r="O685" s="469"/>
      <c r="P685" s="469"/>
      <c r="Q685" s="469"/>
      <c r="R685" s="469"/>
      <c r="S685" s="469"/>
      <c r="T685" s="23"/>
      <c r="U685" s="23"/>
      <c r="V685" s="23"/>
      <c r="W685" s="23"/>
      <c r="X685" s="23"/>
      <c r="Y685" s="23"/>
      <c r="Z685" s="23"/>
    </row>
    <row r="686" ht="23.25" customHeight="1">
      <c r="A686" s="86"/>
      <c r="B686" s="86"/>
      <c r="C686" s="23"/>
      <c r="D686" s="23"/>
      <c r="E686" s="469"/>
      <c r="F686" s="469"/>
      <c r="G686" s="469"/>
      <c r="H686" s="469"/>
      <c r="I686" s="469"/>
      <c r="J686" s="469"/>
      <c r="K686" s="469"/>
      <c r="L686" s="469"/>
      <c r="M686" s="469"/>
      <c r="N686" s="469"/>
      <c r="O686" s="469"/>
      <c r="P686" s="469"/>
      <c r="Q686" s="469"/>
      <c r="R686" s="469"/>
      <c r="S686" s="469"/>
      <c r="T686" s="23"/>
      <c r="U686" s="23"/>
      <c r="V686" s="23"/>
      <c r="W686" s="23"/>
      <c r="X686" s="23"/>
      <c r="Y686" s="23"/>
      <c r="Z686" s="23"/>
    </row>
    <row r="687" ht="23.25" customHeight="1">
      <c r="A687" s="86"/>
      <c r="B687" s="86"/>
      <c r="C687" s="23"/>
      <c r="D687" s="23"/>
      <c r="E687" s="469"/>
      <c r="F687" s="469"/>
      <c r="G687" s="469"/>
      <c r="H687" s="469"/>
      <c r="I687" s="469"/>
      <c r="J687" s="469"/>
      <c r="K687" s="469"/>
      <c r="L687" s="469"/>
      <c r="M687" s="469"/>
      <c r="N687" s="469"/>
      <c r="O687" s="469"/>
      <c r="P687" s="469"/>
      <c r="Q687" s="469"/>
      <c r="R687" s="469"/>
      <c r="S687" s="469"/>
      <c r="T687" s="23"/>
      <c r="U687" s="23"/>
      <c r="V687" s="23"/>
      <c r="W687" s="23"/>
      <c r="X687" s="23"/>
      <c r="Y687" s="23"/>
      <c r="Z687" s="23"/>
    </row>
    <row r="688" ht="23.25" customHeight="1">
      <c r="A688" s="86"/>
      <c r="B688" s="86"/>
      <c r="C688" s="23"/>
      <c r="D688" s="23"/>
      <c r="E688" s="469"/>
      <c r="F688" s="469"/>
      <c r="G688" s="469"/>
      <c r="H688" s="469"/>
      <c r="I688" s="469"/>
      <c r="J688" s="469"/>
      <c r="K688" s="469"/>
      <c r="L688" s="469"/>
      <c r="M688" s="469"/>
      <c r="N688" s="469"/>
      <c r="O688" s="469"/>
      <c r="P688" s="469"/>
      <c r="Q688" s="469"/>
      <c r="R688" s="469"/>
      <c r="S688" s="469"/>
      <c r="T688" s="23"/>
      <c r="U688" s="23"/>
      <c r="V688" s="23"/>
      <c r="W688" s="23"/>
      <c r="X688" s="23"/>
      <c r="Y688" s="23"/>
      <c r="Z688" s="23"/>
    </row>
    <row r="689" ht="23.25" customHeight="1">
      <c r="A689" s="86"/>
      <c r="B689" s="86"/>
      <c r="C689" s="23"/>
      <c r="D689" s="23"/>
      <c r="E689" s="469"/>
      <c r="F689" s="469"/>
      <c r="G689" s="469"/>
      <c r="H689" s="469"/>
      <c r="I689" s="469"/>
      <c r="J689" s="469"/>
      <c r="K689" s="469"/>
      <c r="L689" s="469"/>
      <c r="M689" s="469"/>
      <c r="N689" s="469"/>
      <c r="O689" s="469"/>
      <c r="P689" s="469"/>
      <c r="Q689" s="469"/>
      <c r="R689" s="469"/>
      <c r="S689" s="469"/>
      <c r="T689" s="23"/>
      <c r="U689" s="23"/>
      <c r="V689" s="23"/>
      <c r="W689" s="23"/>
      <c r="X689" s="23"/>
      <c r="Y689" s="23"/>
      <c r="Z689" s="23"/>
    </row>
    <row r="690" ht="23.25" customHeight="1">
      <c r="A690" s="86"/>
      <c r="B690" s="86"/>
      <c r="C690" s="23"/>
      <c r="D690" s="23"/>
      <c r="E690" s="469"/>
      <c r="F690" s="469"/>
      <c r="G690" s="469"/>
      <c r="H690" s="469"/>
      <c r="I690" s="469"/>
      <c r="J690" s="469"/>
      <c r="K690" s="469"/>
      <c r="L690" s="469"/>
      <c r="M690" s="469"/>
      <c r="N690" s="469"/>
      <c r="O690" s="469"/>
      <c r="P690" s="469"/>
      <c r="Q690" s="469"/>
      <c r="R690" s="469"/>
      <c r="S690" s="469"/>
      <c r="T690" s="23"/>
      <c r="U690" s="23"/>
      <c r="V690" s="23"/>
      <c r="W690" s="23"/>
      <c r="X690" s="23"/>
      <c r="Y690" s="23"/>
      <c r="Z690" s="23"/>
    </row>
    <row r="691" ht="23.25" customHeight="1">
      <c r="A691" s="86"/>
      <c r="B691" s="86"/>
      <c r="C691" s="23"/>
      <c r="D691" s="23"/>
      <c r="E691" s="469"/>
      <c r="F691" s="469"/>
      <c r="G691" s="469"/>
      <c r="H691" s="469"/>
      <c r="I691" s="469"/>
      <c r="J691" s="469"/>
      <c r="K691" s="469"/>
      <c r="L691" s="469"/>
      <c r="M691" s="469"/>
      <c r="N691" s="469"/>
      <c r="O691" s="469"/>
      <c r="P691" s="469"/>
      <c r="Q691" s="469"/>
      <c r="R691" s="469"/>
      <c r="S691" s="469"/>
      <c r="T691" s="23"/>
      <c r="U691" s="23"/>
      <c r="V691" s="23"/>
      <c r="W691" s="23"/>
      <c r="X691" s="23"/>
      <c r="Y691" s="23"/>
      <c r="Z691" s="23"/>
    </row>
    <row r="692" ht="23.25" customHeight="1">
      <c r="A692" s="86"/>
      <c r="B692" s="86"/>
      <c r="C692" s="23"/>
      <c r="D692" s="23"/>
      <c r="E692" s="469"/>
      <c r="F692" s="469"/>
      <c r="G692" s="469"/>
      <c r="H692" s="469"/>
      <c r="I692" s="469"/>
      <c r="J692" s="469"/>
      <c r="K692" s="469"/>
      <c r="L692" s="469"/>
      <c r="M692" s="469"/>
      <c r="N692" s="469"/>
      <c r="O692" s="469"/>
      <c r="P692" s="469"/>
      <c r="Q692" s="469"/>
      <c r="R692" s="469"/>
      <c r="S692" s="469"/>
      <c r="T692" s="23"/>
      <c r="U692" s="23"/>
      <c r="V692" s="23"/>
      <c r="W692" s="23"/>
      <c r="X692" s="23"/>
      <c r="Y692" s="23"/>
      <c r="Z692" s="23"/>
    </row>
    <row r="693" ht="23.25" customHeight="1">
      <c r="A693" s="86"/>
      <c r="B693" s="86"/>
      <c r="C693" s="23"/>
      <c r="D693" s="23"/>
      <c r="E693" s="469"/>
      <c r="F693" s="469"/>
      <c r="G693" s="469"/>
      <c r="H693" s="469"/>
      <c r="I693" s="469"/>
      <c r="J693" s="469"/>
      <c r="K693" s="469"/>
      <c r="L693" s="469"/>
      <c r="M693" s="469"/>
      <c r="N693" s="469"/>
      <c r="O693" s="469"/>
      <c r="P693" s="469"/>
      <c r="Q693" s="469"/>
      <c r="R693" s="469"/>
      <c r="S693" s="469"/>
      <c r="T693" s="23"/>
      <c r="U693" s="23"/>
      <c r="V693" s="23"/>
      <c r="W693" s="23"/>
      <c r="X693" s="23"/>
      <c r="Y693" s="23"/>
      <c r="Z693" s="23"/>
    </row>
    <row r="694" ht="23.25" customHeight="1">
      <c r="A694" s="86"/>
      <c r="B694" s="86"/>
      <c r="C694" s="23"/>
      <c r="D694" s="23"/>
      <c r="E694" s="469"/>
      <c r="F694" s="469"/>
      <c r="G694" s="469"/>
      <c r="H694" s="469"/>
      <c r="I694" s="469"/>
      <c r="J694" s="469"/>
      <c r="K694" s="469"/>
      <c r="L694" s="469"/>
      <c r="M694" s="469"/>
      <c r="N694" s="469"/>
      <c r="O694" s="469"/>
      <c r="P694" s="469"/>
      <c r="Q694" s="469"/>
      <c r="R694" s="469"/>
      <c r="S694" s="469"/>
      <c r="T694" s="23"/>
      <c r="U694" s="23"/>
      <c r="V694" s="23"/>
      <c r="W694" s="23"/>
      <c r="X694" s="23"/>
      <c r="Y694" s="23"/>
      <c r="Z694" s="23"/>
    </row>
    <row r="695" ht="23.25" customHeight="1">
      <c r="A695" s="86"/>
      <c r="B695" s="86"/>
      <c r="C695" s="23"/>
      <c r="D695" s="23"/>
      <c r="E695" s="469"/>
      <c r="F695" s="469"/>
      <c r="G695" s="469"/>
      <c r="H695" s="469"/>
      <c r="I695" s="469"/>
      <c r="J695" s="469"/>
      <c r="K695" s="469"/>
      <c r="L695" s="469"/>
      <c r="M695" s="469"/>
      <c r="N695" s="469"/>
      <c r="O695" s="469"/>
      <c r="P695" s="469"/>
      <c r="Q695" s="469"/>
      <c r="R695" s="469"/>
      <c r="S695" s="469"/>
      <c r="T695" s="23"/>
      <c r="U695" s="23"/>
      <c r="V695" s="23"/>
      <c r="W695" s="23"/>
      <c r="X695" s="23"/>
      <c r="Y695" s="23"/>
      <c r="Z695" s="23"/>
    </row>
    <row r="696" ht="23.25" customHeight="1">
      <c r="A696" s="86"/>
      <c r="B696" s="86"/>
      <c r="C696" s="23"/>
      <c r="D696" s="23"/>
      <c r="E696" s="469"/>
      <c r="F696" s="469"/>
      <c r="G696" s="469"/>
      <c r="H696" s="469"/>
      <c r="I696" s="469"/>
      <c r="J696" s="469"/>
      <c r="K696" s="469"/>
      <c r="L696" s="469"/>
      <c r="M696" s="469"/>
      <c r="N696" s="469"/>
      <c r="O696" s="469"/>
      <c r="P696" s="469"/>
      <c r="Q696" s="469"/>
      <c r="R696" s="469"/>
      <c r="S696" s="469"/>
      <c r="T696" s="23"/>
      <c r="U696" s="23"/>
      <c r="V696" s="23"/>
      <c r="W696" s="23"/>
      <c r="X696" s="23"/>
      <c r="Y696" s="23"/>
      <c r="Z696" s="23"/>
    </row>
    <row r="697" ht="23.25" customHeight="1">
      <c r="A697" s="86"/>
      <c r="B697" s="86"/>
      <c r="C697" s="23"/>
      <c r="D697" s="23"/>
      <c r="E697" s="469"/>
      <c r="F697" s="469"/>
      <c r="G697" s="469"/>
      <c r="H697" s="469"/>
      <c r="I697" s="469"/>
      <c r="J697" s="469"/>
      <c r="K697" s="469"/>
      <c r="L697" s="469"/>
      <c r="M697" s="469"/>
      <c r="N697" s="469"/>
      <c r="O697" s="469"/>
      <c r="P697" s="469"/>
      <c r="Q697" s="469"/>
      <c r="R697" s="469"/>
      <c r="S697" s="469"/>
      <c r="T697" s="23"/>
      <c r="U697" s="23"/>
      <c r="V697" s="23"/>
      <c r="W697" s="23"/>
      <c r="X697" s="23"/>
      <c r="Y697" s="23"/>
      <c r="Z697" s="23"/>
    </row>
    <row r="698" ht="23.25" customHeight="1">
      <c r="A698" s="86"/>
      <c r="B698" s="86"/>
      <c r="C698" s="23"/>
      <c r="D698" s="23"/>
      <c r="E698" s="469"/>
      <c r="F698" s="469"/>
      <c r="G698" s="469"/>
      <c r="H698" s="469"/>
      <c r="I698" s="469"/>
      <c r="J698" s="469"/>
      <c r="K698" s="469"/>
      <c r="L698" s="469"/>
      <c r="M698" s="469"/>
      <c r="N698" s="469"/>
      <c r="O698" s="469"/>
      <c r="P698" s="469"/>
      <c r="Q698" s="469"/>
      <c r="R698" s="469"/>
      <c r="S698" s="469"/>
      <c r="T698" s="23"/>
      <c r="U698" s="23"/>
      <c r="V698" s="23"/>
      <c r="W698" s="23"/>
      <c r="X698" s="23"/>
      <c r="Y698" s="23"/>
      <c r="Z698" s="23"/>
    </row>
    <row r="699" ht="23.25" customHeight="1">
      <c r="A699" s="86"/>
      <c r="B699" s="86"/>
      <c r="C699" s="23"/>
      <c r="D699" s="23"/>
      <c r="E699" s="469"/>
      <c r="F699" s="469"/>
      <c r="G699" s="469"/>
      <c r="H699" s="469"/>
      <c r="I699" s="469"/>
      <c r="J699" s="469"/>
      <c r="K699" s="469"/>
      <c r="L699" s="469"/>
      <c r="M699" s="469"/>
      <c r="N699" s="469"/>
      <c r="O699" s="469"/>
      <c r="P699" s="469"/>
      <c r="Q699" s="469"/>
      <c r="R699" s="469"/>
      <c r="S699" s="469"/>
      <c r="T699" s="23"/>
      <c r="U699" s="23"/>
      <c r="V699" s="23"/>
      <c r="W699" s="23"/>
      <c r="X699" s="23"/>
      <c r="Y699" s="23"/>
      <c r="Z699" s="23"/>
    </row>
    <row r="700" ht="23.25" customHeight="1">
      <c r="A700" s="86"/>
      <c r="B700" s="86"/>
      <c r="C700" s="23"/>
      <c r="D700" s="23"/>
      <c r="E700" s="469"/>
      <c r="F700" s="469"/>
      <c r="G700" s="469"/>
      <c r="H700" s="469"/>
      <c r="I700" s="469"/>
      <c r="J700" s="469"/>
      <c r="K700" s="469"/>
      <c r="L700" s="469"/>
      <c r="M700" s="469"/>
      <c r="N700" s="469"/>
      <c r="O700" s="469"/>
      <c r="P700" s="469"/>
      <c r="Q700" s="469"/>
      <c r="R700" s="469"/>
      <c r="S700" s="469"/>
      <c r="T700" s="23"/>
      <c r="U700" s="23"/>
      <c r="V700" s="23"/>
      <c r="W700" s="23"/>
      <c r="X700" s="23"/>
      <c r="Y700" s="23"/>
      <c r="Z700" s="23"/>
    </row>
    <row r="701" ht="23.25" customHeight="1">
      <c r="A701" s="86"/>
      <c r="B701" s="86"/>
      <c r="C701" s="23"/>
      <c r="D701" s="23"/>
      <c r="E701" s="469"/>
      <c r="F701" s="469"/>
      <c r="G701" s="469"/>
      <c r="H701" s="469"/>
      <c r="I701" s="469"/>
      <c r="J701" s="469"/>
      <c r="K701" s="469"/>
      <c r="L701" s="469"/>
      <c r="M701" s="469"/>
      <c r="N701" s="469"/>
      <c r="O701" s="469"/>
      <c r="P701" s="469"/>
      <c r="Q701" s="469"/>
      <c r="R701" s="469"/>
      <c r="S701" s="469"/>
      <c r="T701" s="23"/>
      <c r="U701" s="23"/>
      <c r="V701" s="23"/>
      <c r="W701" s="23"/>
      <c r="X701" s="23"/>
      <c r="Y701" s="23"/>
      <c r="Z701" s="23"/>
    </row>
    <row r="702" ht="23.25" customHeight="1">
      <c r="A702" s="86"/>
      <c r="B702" s="86"/>
      <c r="C702" s="23"/>
      <c r="D702" s="23"/>
      <c r="E702" s="469"/>
      <c r="F702" s="469"/>
      <c r="G702" s="469"/>
      <c r="H702" s="469"/>
      <c r="I702" s="469"/>
      <c r="J702" s="469"/>
      <c r="K702" s="469"/>
      <c r="L702" s="469"/>
      <c r="M702" s="469"/>
      <c r="N702" s="469"/>
      <c r="O702" s="469"/>
      <c r="P702" s="469"/>
      <c r="Q702" s="469"/>
      <c r="R702" s="469"/>
      <c r="S702" s="469"/>
      <c r="T702" s="23"/>
      <c r="U702" s="23"/>
      <c r="V702" s="23"/>
      <c r="W702" s="23"/>
      <c r="X702" s="23"/>
      <c r="Y702" s="23"/>
      <c r="Z702" s="23"/>
    </row>
    <row r="703" ht="23.25" customHeight="1">
      <c r="A703" s="86"/>
      <c r="B703" s="86"/>
      <c r="C703" s="23"/>
      <c r="D703" s="23"/>
      <c r="E703" s="469"/>
      <c r="F703" s="469"/>
      <c r="G703" s="469"/>
      <c r="H703" s="469"/>
      <c r="I703" s="469"/>
      <c r="J703" s="469"/>
      <c r="K703" s="469"/>
      <c r="L703" s="469"/>
      <c r="M703" s="469"/>
      <c r="N703" s="469"/>
      <c r="O703" s="469"/>
      <c r="P703" s="469"/>
      <c r="Q703" s="469"/>
      <c r="R703" s="469"/>
      <c r="S703" s="469"/>
      <c r="T703" s="23"/>
      <c r="U703" s="23"/>
      <c r="V703" s="23"/>
      <c r="W703" s="23"/>
      <c r="X703" s="23"/>
      <c r="Y703" s="23"/>
      <c r="Z703" s="23"/>
    </row>
    <row r="704" ht="23.25" customHeight="1">
      <c r="A704" s="86"/>
      <c r="B704" s="86"/>
      <c r="C704" s="23"/>
      <c r="D704" s="23"/>
      <c r="E704" s="469"/>
      <c r="F704" s="469"/>
      <c r="G704" s="469"/>
      <c r="H704" s="469"/>
      <c r="I704" s="469"/>
      <c r="J704" s="469"/>
      <c r="K704" s="469"/>
      <c r="L704" s="469"/>
      <c r="M704" s="469"/>
      <c r="N704" s="469"/>
      <c r="O704" s="469"/>
      <c r="P704" s="469"/>
      <c r="Q704" s="469"/>
      <c r="R704" s="469"/>
      <c r="S704" s="469"/>
      <c r="T704" s="23"/>
      <c r="U704" s="23"/>
      <c r="V704" s="23"/>
      <c r="W704" s="23"/>
      <c r="X704" s="23"/>
      <c r="Y704" s="23"/>
      <c r="Z704" s="23"/>
    </row>
    <row r="705" ht="23.25" customHeight="1">
      <c r="A705" s="86"/>
      <c r="B705" s="86"/>
      <c r="C705" s="23"/>
      <c r="D705" s="23"/>
      <c r="E705" s="469"/>
      <c r="F705" s="469"/>
      <c r="G705" s="469"/>
      <c r="H705" s="469"/>
      <c r="I705" s="469"/>
      <c r="J705" s="469"/>
      <c r="K705" s="469"/>
      <c r="L705" s="469"/>
      <c r="M705" s="469"/>
      <c r="N705" s="469"/>
      <c r="O705" s="469"/>
      <c r="P705" s="469"/>
      <c r="Q705" s="469"/>
      <c r="R705" s="469"/>
      <c r="S705" s="469"/>
      <c r="T705" s="23"/>
      <c r="U705" s="23"/>
      <c r="V705" s="23"/>
      <c r="W705" s="23"/>
      <c r="X705" s="23"/>
      <c r="Y705" s="23"/>
      <c r="Z705" s="23"/>
    </row>
    <row r="706" ht="23.25" customHeight="1">
      <c r="A706" s="86"/>
      <c r="B706" s="86"/>
      <c r="C706" s="23"/>
      <c r="D706" s="23"/>
      <c r="E706" s="469"/>
      <c r="F706" s="469"/>
      <c r="G706" s="469"/>
      <c r="H706" s="469"/>
      <c r="I706" s="469"/>
      <c r="J706" s="469"/>
      <c r="K706" s="469"/>
      <c r="L706" s="469"/>
      <c r="M706" s="469"/>
      <c r="N706" s="469"/>
      <c r="O706" s="469"/>
      <c r="P706" s="469"/>
      <c r="Q706" s="469"/>
      <c r="R706" s="469"/>
      <c r="S706" s="469"/>
      <c r="T706" s="23"/>
      <c r="U706" s="23"/>
      <c r="V706" s="23"/>
      <c r="W706" s="23"/>
      <c r="X706" s="23"/>
      <c r="Y706" s="23"/>
      <c r="Z706" s="23"/>
    </row>
    <row r="707" ht="23.25" customHeight="1">
      <c r="A707" s="86"/>
      <c r="B707" s="86"/>
      <c r="C707" s="23"/>
      <c r="D707" s="23"/>
      <c r="E707" s="469"/>
      <c r="F707" s="469"/>
      <c r="G707" s="469"/>
      <c r="H707" s="469"/>
      <c r="I707" s="469"/>
      <c r="J707" s="469"/>
      <c r="K707" s="469"/>
      <c r="L707" s="469"/>
      <c r="M707" s="469"/>
      <c r="N707" s="469"/>
      <c r="O707" s="469"/>
      <c r="P707" s="469"/>
      <c r="Q707" s="469"/>
      <c r="R707" s="469"/>
      <c r="S707" s="469"/>
      <c r="T707" s="23"/>
      <c r="U707" s="23"/>
      <c r="V707" s="23"/>
      <c r="W707" s="23"/>
      <c r="X707" s="23"/>
      <c r="Y707" s="23"/>
      <c r="Z707" s="23"/>
    </row>
    <row r="708" ht="23.25" customHeight="1">
      <c r="A708" s="86"/>
      <c r="B708" s="86"/>
      <c r="C708" s="23"/>
      <c r="D708" s="23"/>
      <c r="E708" s="469"/>
      <c r="F708" s="469"/>
      <c r="G708" s="469"/>
      <c r="H708" s="469"/>
      <c r="I708" s="469"/>
      <c r="J708" s="469"/>
      <c r="K708" s="469"/>
      <c r="L708" s="469"/>
      <c r="M708" s="469"/>
      <c r="N708" s="469"/>
      <c r="O708" s="469"/>
      <c r="P708" s="469"/>
      <c r="Q708" s="469"/>
      <c r="R708" s="469"/>
      <c r="S708" s="469"/>
      <c r="T708" s="23"/>
      <c r="U708" s="23"/>
      <c r="V708" s="23"/>
      <c r="W708" s="23"/>
      <c r="X708" s="23"/>
      <c r="Y708" s="23"/>
      <c r="Z708" s="23"/>
    </row>
    <row r="709" ht="23.25" customHeight="1">
      <c r="A709" s="86"/>
      <c r="B709" s="86"/>
      <c r="C709" s="23"/>
      <c r="D709" s="23"/>
      <c r="E709" s="469"/>
      <c r="F709" s="469"/>
      <c r="G709" s="469"/>
      <c r="H709" s="469"/>
      <c r="I709" s="469"/>
      <c r="J709" s="469"/>
      <c r="K709" s="469"/>
      <c r="L709" s="469"/>
      <c r="M709" s="469"/>
      <c r="N709" s="469"/>
      <c r="O709" s="469"/>
      <c r="P709" s="469"/>
      <c r="Q709" s="469"/>
      <c r="R709" s="469"/>
      <c r="S709" s="469"/>
      <c r="T709" s="23"/>
      <c r="U709" s="23"/>
      <c r="V709" s="23"/>
      <c r="W709" s="23"/>
      <c r="X709" s="23"/>
      <c r="Y709" s="23"/>
      <c r="Z709" s="23"/>
    </row>
    <row r="710" ht="23.25" customHeight="1">
      <c r="A710" s="86"/>
      <c r="B710" s="86"/>
      <c r="C710" s="23"/>
      <c r="D710" s="23"/>
      <c r="E710" s="469"/>
      <c r="F710" s="469"/>
      <c r="G710" s="469"/>
      <c r="H710" s="469"/>
      <c r="I710" s="469"/>
      <c r="J710" s="469"/>
      <c r="K710" s="469"/>
      <c r="L710" s="469"/>
      <c r="M710" s="469"/>
      <c r="N710" s="469"/>
      <c r="O710" s="469"/>
      <c r="P710" s="469"/>
      <c r="Q710" s="469"/>
      <c r="R710" s="469"/>
      <c r="S710" s="469"/>
      <c r="T710" s="23"/>
      <c r="U710" s="23"/>
      <c r="V710" s="23"/>
      <c r="W710" s="23"/>
      <c r="X710" s="23"/>
      <c r="Y710" s="23"/>
      <c r="Z710" s="23"/>
    </row>
    <row r="711" ht="23.25" customHeight="1">
      <c r="A711" s="86"/>
      <c r="B711" s="86"/>
      <c r="C711" s="23"/>
      <c r="D711" s="23"/>
      <c r="E711" s="469"/>
      <c r="F711" s="469"/>
      <c r="G711" s="469"/>
      <c r="H711" s="469"/>
      <c r="I711" s="469"/>
      <c r="J711" s="469"/>
      <c r="K711" s="469"/>
      <c r="L711" s="469"/>
      <c r="M711" s="469"/>
      <c r="N711" s="469"/>
      <c r="O711" s="469"/>
      <c r="P711" s="469"/>
      <c r="Q711" s="469"/>
      <c r="R711" s="469"/>
      <c r="S711" s="469"/>
      <c r="T711" s="23"/>
      <c r="U711" s="23"/>
      <c r="V711" s="23"/>
      <c r="W711" s="23"/>
      <c r="X711" s="23"/>
      <c r="Y711" s="23"/>
      <c r="Z711" s="23"/>
    </row>
    <row r="712" ht="23.25" customHeight="1">
      <c r="A712" s="86"/>
      <c r="B712" s="86"/>
      <c r="C712" s="23"/>
      <c r="D712" s="23"/>
      <c r="E712" s="469"/>
      <c r="F712" s="469"/>
      <c r="G712" s="469"/>
      <c r="H712" s="469"/>
      <c r="I712" s="469"/>
      <c r="J712" s="469"/>
      <c r="K712" s="469"/>
      <c r="L712" s="469"/>
      <c r="M712" s="469"/>
      <c r="N712" s="469"/>
      <c r="O712" s="469"/>
      <c r="P712" s="469"/>
      <c r="Q712" s="469"/>
      <c r="R712" s="469"/>
      <c r="S712" s="469"/>
      <c r="T712" s="23"/>
      <c r="U712" s="23"/>
      <c r="V712" s="23"/>
      <c r="W712" s="23"/>
      <c r="X712" s="23"/>
      <c r="Y712" s="23"/>
      <c r="Z712" s="23"/>
    </row>
    <row r="713" ht="23.25" customHeight="1">
      <c r="A713" s="86"/>
      <c r="B713" s="86"/>
      <c r="C713" s="23"/>
      <c r="D713" s="23"/>
      <c r="E713" s="469"/>
      <c r="F713" s="469"/>
      <c r="G713" s="469"/>
      <c r="H713" s="469"/>
      <c r="I713" s="469"/>
      <c r="J713" s="469"/>
      <c r="K713" s="469"/>
      <c r="L713" s="469"/>
      <c r="M713" s="469"/>
      <c r="N713" s="469"/>
      <c r="O713" s="469"/>
      <c r="P713" s="469"/>
      <c r="Q713" s="469"/>
      <c r="R713" s="469"/>
      <c r="S713" s="469"/>
      <c r="T713" s="23"/>
      <c r="U713" s="23"/>
      <c r="V713" s="23"/>
      <c r="W713" s="23"/>
      <c r="X713" s="23"/>
      <c r="Y713" s="23"/>
      <c r="Z713" s="23"/>
    </row>
    <row r="714" ht="23.25" customHeight="1">
      <c r="A714" s="86"/>
      <c r="B714" s="86"/>
      <c r="C714" s="23"/>
      <c r="D714" s="23"/>
      <c r="E714" s="469"/>
      <c r="F714" s="469"/>
      <c r="G714" s="469"/>
      <c r="H714" s="469"/>
      <c r="I714" s="469"/>
      <c r="J714" s="469"/>
      <c r="K714" s="469"/>
      <c r="L714" s="469"/>
      <c r="M714" s="469"/>
      <c r="N714" s="469"/>
      <c r="O714" s="469"/>
      <c r="P714" s="469"/>
      <c r="Q714" s="469"/>
      <c r="R714" s="469"/>
      <c r="S714" s="469"/>
      <c r="T714" s="23"/>
      <c r="U714" s="23"/>
      <c r="V714" s="23"/>
      <c r="W714" s="23"/>
      <c r="X714" s="23"/>
      <c r="Y714" s="23"/>
      <c r="Z714" s="23"/>
    </row>
    <row r="715" ht="23.25" customHeight="1">
      <c r="A715" s="86"/>
      <c r="B715" s="86"/>
      <c r="C715" s="23"/>
      <c r="D715" s="23"/>
      <c r="E715" s="469"/>
      <c r="F715" s="469"/>
      <c r="G715" s="469"/>
      <c r="H715" s="469"/>
      <c r="I715" s="469"/>
      <c r="J715" s="469"/>
      <c r="K715" s="469"/>
      <c r="L715" s="469"/>
      <c r="M715" s="469"/>
      <c r="N715" s="469"/>
      <c r="O715" s="469"/>
      <c r="P715" s="469"/>
      <c r="Q715" s="469"/>
      <c r="R715" s="469"/>
      <c r="S715" s="469"/>
      <c r="T715" s="23"/>
      <c r="U715" s="23"/>
      <c r="V715" s="23"/>
      <c r="W715" s="23"/>
      <c r="X715" s="23"/>
      <c r="Y715" s="23"/>
      <c r="Z715" s="23"/>
    </row>
    <row r="716" ht="23.25" customHeight="1">
      <c r="A716" s="86"/>
      <c r="B716" s="86"/>
      <c r="C716" s="23"/>
      <c r="D716" s="23"/>
      <c r="E716" s="469"/>
      <c r="F716" s="469"/>
      <c r="G716" s="469"/>
      <c r="H716" s="469"/>
      <c r="I716" s="469"/>
      <c r="J716" s="469"/>
      <c r="K716" s="469"/>
      <c r="L716" s="469"/>
      <c r="M716" s="469"/>
      <c r="N716" s="469"/>
      <c r="O716" s="469"/>
      <c r="P716" s="469"/>
      <c r="Q716" s="469"/>
      <c r="R716" s="469"/>
      <c r="S716" s="469"/>
      <c r="T716" s="23"/>
      <c r="U716" s="23"/>
      <c r="V716" s="23"/>
      <c r="W716" s="23"/>
      <c r="X716" s="23"/>
      <c r="Y716" s="23"/>
      <c r="Z716" s="23"/>
    </row>
    <row r="717" ht="23.25" customHeight="1">
      <c r="A717" s="86"/>
      <c r="B717" s="86"/>
      <c r="C717" s="23"/>
      <c r="D717" s="23"/>
      <c r="E717" s="469"/>
      <c r="F717" s="469"/>
      <c r="G717" s="469"/>
      <c r="H717" s="469"/>
      <c r="I717" s="469"/>
      <c r="J717" s="469"/>
      <c r="K717" s="469"/>
      <c r="L717" s="469"/>
      <c r="M717" s="469"/>
      <c r="N717" s="469"/>
      <c r="O717" s="469"/>
      <c r="P717" s="469"/>
      <c r="Q717" s="469"/>
      <c r="R717" s="469"/>
      <c r="S717" s="469"/>
      <c r="T717" s="23"/>
      <c r="U717" s="23"/>
      <c r="V717" s="23"/>
      <c r="W717" s="23"/>
      <c r="X717" s="23"/>
      <c r="Y717" s="23"/>
      <c r="Z717" s="23"/>
    </row>
    <row r="718" ht="23.25" customHeight="1">
      <c r="A718" s="86"/>
      <c r="B718" s="86"/>
      <c r="C718" s="23"/>
      <c r="D718" s="23"/>
      <c r="E718" s="469"/>
      <c r="F718" s="469"/>
      <c r="G718" s="469"/>
      <c r="H718" s="469"/>
      <c r="I718" s="469"/>
      <c r="J718" s="469"/>
      <c r="K718" s="469"/>
      <c r="L718" s="469"/>
      <c r="M718" s="469"/>
      <c r="N718" s="469"/>
      <c r="O718" s="469"/>
      <c r="P718" s="469"/>
      <c r="Q718" s="469"/>
      <c r="R718" s="469"/>
      <c r="S718" s="469"/>
      <c r="T718" s="23"/>
      <c r="U718" s="23"/>
      <c r="V718" s="23"/>
      <c r="W718" s="23"/>
      <c r="X718" s="23"/>
      <c r="Y718" s="23"/>
      <c r="Z718" s="23"/>
    </row>
    <row r="719" ht="23.25" customHeight="1">
      <c r="A719" s="86"/>
      <c r="B719" s="86"/>
      <c r="C719" s="23"/>
      <c r="D719" s="23"/>
      <c r="E719" s="469"/>
      <c r="F719" s="469"/>
      <c r="G719" s="469"/>
      <c r="H719" s="469"/>
      <c r="I719" s="469"/>
      <c r="J719" s="469"/>
      <c r="K719" s="469"/>
      <c r="L719" s="469"/>
      <c r="M719" s="469"/>
      <c r="N719" s="469"/>
      <c r="O719" s="469"/>
      <c r="P719" s="469"/>
      <c r="Q719" s="469"/>
      <c r="R719" s="469"/>
      <c r="S719" s="469"/>
      <c r="T719" s="23"/>
      <c r="U719" s="23"/>
      <c r="V719" s="23"/>
      <c r="W719" s="23"/>
      <c r="X719" s="23"/>
      <c r="Y719" s="23"/>
      <c r="Z719" s="23"/>
    </row>
    <row r="720" ht="23.25" customHeight="1">
      <c r="A720" s="86"/>
      <c r="B720" s="86"/>
      <c r="C720" s="23"/>
      <c r="D720" s="23"/>
      <c r="E720" s="469"/>
      <c r="F720" s="469"/>
      <c r="G720" s="469"/>
      <c r="H720" s="469"/>
      <c r="I720" s="469"/>
      <c r="J720" s="469"/>
      <c r="K720" s="469"/>
      <c r="L720" s="469"/>
      <c r="M720" s="469"/>
      <c r="N720" s="469"/>
      <c r="O720" s="469"/>
      <c r="P720" s="469"/>
      <c r="Q720" s="469"/>
      <c r="R720" s="469"/>
      <c r="S720" s="469"/>
      <c r="T720" s="23"/>
      <c r="U720" s="23"/>
      <c r="V720" s="23"/>
      <c r="W720" s="23"/>
      <c r="X720" s="23"/>
      <c r="Y720" s="23"/>
      <c r="Z720" s="23"/>
    </row>
    <row r="721" ht="23.25" customHeight="1">
      <c r="A721" s="86"/>
      <c r="B721" s="86"/>
      <c r="C721" s="23"/>
      <c r="D721" s="23"/>
      <c r="E721" s="469"/>
      <c r="F721" s="469"/>
      <c r="G721" s="469"/>
      <c r="H721" s="469"/>
      <c r="I721" s="469"/>
      <c r="J721" s="469"/>
      <c r="K721" s="469"/>
      <c r="L721" s="469"/>
      <c r="M721" s="469"/>
      <c r="N721" s="469"/>
      <c r="O721" s="469"/>
      <c r="P721" s="469"/>
      <c r="Q721" s="469"/>
      <c r="R721" s="469"/>
      <c r="S721" s="469"/>
      <c r="T721" s="23"/>
      <c r="U721" s="23"/>
      <c r="V721" s="23"/>
      <c r="W721" s="23"/>
      <c r="X721" s="23"/>
      <c r="Y721" s="23"/>
      <c r="Z721" s="23"/>
    </row>
    <row r="722" ht="23.25" customHeight="1">
      <c r="A722" s="86"/>
      <c r="B722" s="86"/>
      <c r="C722" s="23"/>
      <c r="D722" s="23"/>
      <c r="E722" s="469"/>
      <c r="F722" s="469"/>
      <c r="G722" s="469"/>
      <c r="H722" s="469"/>
      <c r="I722" s="469"/>
      <c r="J722" s="469"/>
      <c r="K722" s="469"/>
      <c r="L722" s="469"/>
      <c r="M722" s="469"/>
      <c r="N722" s="469"/>
      <c r="O722" s="469"/>
      <c r="P722" s="469"/>
      <c r="Q722" s="469"/>
      <c r="R722" s="469"/>
      <c r="S722" s="469"/>
      <c r="T722" s="23"/>
      <c r="U722" s="23"/>
      <c r="V722" s="23"/>
      <c r="W722" s="23"/>
      <c r="X722" s="23"/>
      <c r="Y722" s="23"/>
      <c r="Z722" s="23"/>
    </row>
    <row r="723" ht="23.25" customHeight="1">
      <c r="A723" s="86"/>
      <c r="B723" s="86"/>
      <c r="C723" s="23"/>
      <c r="D723" s="23"/>
      <c r="E723" s="469"/>
      <c r="F723" s="469"/>
      <c r="G723" s="469"/>
      <c r="H723" s="469"/>
      <c r="I723" s="469"/>
      <c r="J723" s="469"/>
      <c r="K723" s="469"/>
      <c r="L723" s="469"/>
      <c r="M723" s="469"/>
      <c r="N723" s="469"/>
      <c r="O723" s="469"/>
      <c r="P723" s="469"/>
      <c r="Q723" s="469"/>
      <c r="R723" s="469"/>
      <c r="S723" s="469"/>
      <c r="T723" s="23"/>
      <c r="U723" s="23"/>
      <c r="V723" s="23"/>
      <c r="W723" s="23"/>
      <c r="X723" s="23"/>
      <c r="Y723" s="23"/>
      <c r="Z723" s="23"/>
    </row>
    <row r="724" ht="23.25" customHeight="1">
      <c r="A724" s="86"/>
      <c r="B724" s="86"/>
      <c r="C724" s="23"/>
      <c r="D724" s="23"/>
      <c r="E724" s="469"/>
      <c r="F724" s="469"/>
      <c r="G724" s="469"/>
      <c r="H724" s="469"/>
      <c r="I724" s="469"/>
      <c r="J724" s="469"/>
      <c r="K724" s="469"/>
      <c r="L724" s="469"/>
      <c r="M724" s="469"/>
      <c r="N724" s="469"/>
      <c r="O724" s="469"/>
      <c r="P724" s="469"/>
      <c r="Q724" s="469"/>
      <c r="R724" s="469"/>
      <c r="S724" s="469"/>
      <c r="T724" s="23"/>
      <c r="U724" s="23"/>
      <c r="V724" s="23"/>
      <c r="W724" s="23"/>
      <c r="X724" s="23"/>
      <c r="Y724" s="23"/>
      <c r="Z724" s="23"/>
    </row>
    <row r="725" ht="23.25" customHeight="1">
      <c r="A725" s="86"/>
      <c r="B725" s="86"/>
      <c r="C725" s="23"/>
      <c r="D725" s="23"/>
      <c r="E725" s="469"/>
      <c r="F725" s="469"/>
      <c r="G725" s="469"/>
      <c r="H725" s="469"/>
      <c r="I725" s="469"/>
      <c r="J725" s="469"/>
      <c r="K725" s="469"/>
      <c r="L725" s="469"/>
      <c r="M725" s="469"/>
      <c r="N725" s="469"/>
      <c r="O725" s="469"/>
      <c r="P725" s="469"/>
      <c r="Q725" s="469"/>
      <c r="R725" s="469"/>
      <c r="S725" s="469"/>
      <c r="T725" s="23"/>
      <c r="U725" s="23"/>
      <c r="V725" s="23"/>
      <c r="W725" s="23"/>
      <c r="X725" s="23"/>
      <c r="Y725" s="23"/>
      <c r="Z725" s="23"/>
    </row>
    <row r="726" ht="23.25" customHeight="1">
      <c r="A726" s="86"/>
      <c r="B726" s="86"/>
      <c r="C726" s="23"/>
      <c r="D726" s="23"/>
      <c r="E726" s="469"/>
      <c r="F726" s="469"/>
      <c r="G726" s="469"/>
      <c r="H726" s="469"/>
      <c r="I726" s="469"/>
      <c r="J726" s="469"/>
      <c r="K726" s="469"/>
      <c r="L726" s="469"/>
      <c r="M726" s="469"/>
      <c r="N726" s="469"/>
      <c r="O726" s="469"/>
      <c r="P726" s="469"/>
      <c r="Q726" s="469"/>
      <c r="R726" s="469"/>
      <c r="S726" s="469"/>
      <c r="T726" s="23"/>
      <c r="U726" s="23"/>
      <c r="V726" s="23"/>
      <c r="W726" s="23"/>
      <c r="X726" s="23"/>
      <c r="Y726" s="23"/>
      <c r="Z726" s="23"/>
    </row>
    <row r="727" ht="23.25" customHeight="1">
      <c r="A727" s="86"/>
      <c r="B727" s="86"/>
      <c r="C727" s="23"/>
      <c r="D727" s="23"/>
      <c r="E727" s="469"/>
      <c r="F727" s="469"/>
      <c r="G727" s="469"/>
      <c r="H727" s="469"/>
      <c r="I727" s="469"/>
      <c r="J727" s="469"/>
      <c r="K727" s="469"/>
      <c r="L727" s="469"/>
      <c r="M727" s="469"/>
      <c r="N727" s="469"/>
      <c r="O727" s="469"/>
      <c r="P727" s="469"/>
      <c r="Q727" s="469"/>
      <c r="R727" s="469"/>
      <c r="S727" s="469"/>
      <c r="T727" s="23"/>
      <c r="U727" s="23"/>
      <c r="V727" s="23"/>
      <c r="W727" s="23"/>
      <c r="X727" s="23"/>
      <c r="Y727" s="23"/>
      <c r="Z727" s="23"/>
    </row>
    <row r="728" ht="23.25" customHeight="1">
      <c r="A728" s="86"/>
      <c r="B728" s="86"/>
      <c r="C728" s="23"/>
      <c r="D728" s="23"/>
      <c r="E728" s="469"/>
      <c r="F728" s="469"/>
      <c r="G728" s="469"/>
      <c r="H728" s="469"/>
      <c r="I728" s="469"/>
      <c r="J728" s="469"/>
      <c r="K728" s="469"/>
      <c r="L728" s="469"/>
      <c r="M728" s="469"/>
      <c r="N728" s="469"/>
      <c r="O728" s="469"/>
      <c r="P728" s="469"/>
      <c r="Q728" s="469"/>
      <c r="R728" s="469"/>
      <c r="S728" s="469"/>
      <c r="T728" s="23"/>
      <c r="U728" s="23"/>
      <c r="V728" s="23"/>
      <c r="W728" s="23"/>
      <c r="X728" s="23"/>
      <c r="Y728" s="23"/>
      <c r="Z728" s="23"/>
    </row>
    <row r="729" ht="23.25" customHeight="1">
      <c r="A729" s="86"/>
      <c r="B729" s="86"/>
      <c r="C729" s="23"/>
      <c r="D729" s="23"/>
      <c r="E729" s="469"/>
      <c r="F729" s="469"/>
      <c r="G729" s="469"/>
      <c r="H729" s="469"/>
      <c r="I729" s="469"/>
      <c r="J729" s="469"/>
      <c r="K729" s="469"/>
      <c r="L729" s="469"/>
      <c r="M729" s="469"/>
      <c r="N729" s="469"/>
      <c r="O729" s="469"/>
      <c r="P729" s="469"/>
      <c r="Q729" s="469"/>
      <c r="R729" s="469"/>
      <c r="S729" s="469"/>
      <c r="T729" s="23"/>
      <c r="U729" s="23"/>
      <c r="V729" s="23"/>
      <c r="W729" s="23"/>
      <c r="X729" s="23"/>
      <c r="Y729" s="23"/>
      <c r="Z729" s="23"/>
    </row>
    <row r="730" ht="23.25" customHeight="1">
      <c r="A730" s="86"/>
      <c r="B730" s="86"/>
      <c r="C730" s="23"/>
      <c r="D730" s="23"/>
      <c r="E730" s="469"/>
      <c r="F730" s="469"/>
      <c r="G730" s="469"/>
      <c r="H730" s="469"/>
      <c r="I730" s="469"/>
      <c r="J730" s="469"/>
      <c r="K730" s="469"/>
      <c r="L730" s="469"/>
      <c r="M730" s="469"/>
      <c r="N730" s="469"/>
      <c r="O730" s="469"/>
      <c r="P730" s="469"/>
      <c r="Q730" s="469"/>
      <c r="R730" s="469"/>
      <c r="S730" s="469"/>
      <c r="T730" s="23"/>
      <c r="U730" s="23"/>
      <c r="V730" s="23"/>
      <c r="W730" s="23"/>
      <c r="X730" s="23"/>
      <c r="Y730" s="23"/>
      <c r="Z730" s="23"/>
    </row>
    <row r="731" ht="23.25" customHeight="1">
      <c r="A731" s="86"/>
      <c r="B731" s="86"/>
      <c r="C731" s="23"/>
      <c r="D731" s="23"/>
      <c r="E731" s="469"/>
      <c r="F731" s="469"/>
      <c r="G731" s="469"/>
      <c r="H731" s="469"/>
      <c r="I731" s="469"/>
      <c r="J731" s="469"/>
      <c r="K731" s="469"/>
      <c r="L731" s="469"/>
      <c r="M731" s="469"/>
      <c r="N731" s="469"/>
      <c r="O731" s="469"/>
      <c r="P731" s="469"/>
      <c r="Q731" s="469"/>
      <c r="R731" s="469"/>
      <c r="S731" s="469"/>
      <c r="T731" s="23"/>
      <c r="U731" s="23"/>
      <c r="V731" s="23"/>
      <c r="W731" s="23"/>
      <c r="X731" s="23"/>
      <c r="Y731" s="23"/>
      <c r="Z731" s="23"/>
    </row>
    <row r="732" ht="23.25" customHeight="1">
      <c r="A732" s="86"/>
      <c r="B732" s="86"/>
      <c r="C732" s="23"/>
      <c r="D732" s="23"/>
      <c r="E732" s="469"/>
      <c r="F732" s="469"/>
      <c r="G732" s="469"/>
      <c r="H732" s="469"/>
      <c r="I732" s="469"/>
      <c r="J732" s="469"/>
      <c r="K732" s="469"/>
      <c r="L732" s="469"/>
      <c r="M732" s="469"/>
      <c r="N732" s="469"/>
      <c r="O732" s="469"/>
      <c r="P732" s="469"/>
      <c r="Q732" s="469"/>
      <c r="R732" s="469"/>
      <c r="S732" s="469"/>
      <c r="T732" s="23"/>
      <c r="U732" s="23"/>
      <c r="V732" s="23"/>
      <c r="W732" s="23"/>
      <c r="X732" s="23"/>
      <c r="Y732" s="23"/>
      <c r="Z732" s="23"/>
    </row>
    <row r="733" ht="23.25" customHeight="1">
      <c r="A733" s="86"/>
      <c r="B733" s="86"/>
      <c r="C733" s="23"/>
      <c r="D733" s="23"/>
      <c r="E733" s="469"/>
      <c r="F733" s="469"/>
      <c r="G733" s="469"/>
      <c r="H733" s="469"/>
      <c r="I733" s="469"/>
      <c r="J733" s="469"/>
      <c r="K733" s="469"/>
      <c r="L733" s="469"/>
      <c r="M733" s="469"/>
      <c r="N733" s="469"/>
      <c r="O733" s="469"/>
      <c r="P733" s="469"/>
      <c r="Q733" s="469"/>
      <c r="R733" s="469"/>
      <c r="S733" s="469"/>
      <c r="T733" s="23"/>
      <c r="U733" s="23"/>
      <c r="V733" s="23"/>
      <c r="W733" s="23"/>
      <c r="X733" s="23"/>
      <c r="Y733" s="23"/>
      <c r="Z733" s="23"/>
    </row>
    <row r="734" ht="23.25" customHeight="1">
      <c r="A734" s="86"/>
      <c r="B734" s="86"/>
      <c r="C734" s="23"/>
      <c r="D734" s="23"/>
      <c r="E734" s="469"/>
      <c r="F734" s="469"/>
      <c r="G734" s="469"/>
      <c r="H734" s="469"/>
      <c r="I734" s="469"/>
      <c r="J734" s="469"/>
      <c r="K734" s="469"/>
      <c r="L734" s="469"/>
      <c r="M734" s="469"/>
      <c r="N734" s="469"/>
      <c r="O734" s="469"/>
      <c r="P734" s="469"/>
      <c r="Q734" s="469"/>
      <c r="R734" s="469"/>
      <c r="S734" s="469"/>
      <c r="T734" s="23"/>
      <c r="U734" s="23"/>
      <c r="V734" s="23"/>
      <c r="W734" s="23"/>
      <c r="X734" s="23"/>
      <c r="Y734" s="23"/>
      <c r="Z734" s="23"/>
    </row>
    <row r="735" ht="23.25" customHeight="1">
      <c r="A735" s="86"/>
      <c r="B735" s="86"/>
      <c r="C735" s="23"/>
      <c r="D735" s="23"/>
      <c r="E735" s="469"/>
      <c r="F735" s="469"/>
      <c r="G735" s="469"/>
      <c r="H735" s="469"/>
      <c r="I735" s="469"/>
      <c r="J735" s="469"/>
      <c r="K735" s="469"/>
      <c r="L735" s="469"/>
      <c r="M735" s="469"/>
      <c r="N735" s="469"/>
      <c r="O735" s="469"/>
      <c r="P735" s="469"/>
      <c r="Q735" s="469"/>
      <c r="R735" s="469"/>
      <c r="S735" s="469"/>
      <c r="T735" s="23"/>
      <c r="U735" s="23"/>
      <c r="V735" s="23"/>
      <c r="W735" s="23"/>
      <c r="X735" s="23"/>
      <c r="Y735" s="23"/>
      <c r="Z735" s="23"/>
    </row>
    <row r="736" ht="23.25" customHeight="1">
      <c r="A736" s="86"/>
      <c r="B736" s="86"/>
      <c r="C736" s="23"/>
      <c r="D736" s="23"/>
      <c r="E736" s="469"/>
      <c r="F736" s="469"/>
      <c r="G736" s="469"/>
      <c r="H736" s="469"/>
      <c r="I736" s="469"/>
      <c r="J736" s="469"/>
      <c r="K736" s="469"/>
      <c r="L736" s="469"/>
      <c r="M736" s="469"/>
      <c r="N736" s="469"/>
      <c r="O736" s="469"/>
      <c r="P736" s="469"/>
      <c r="Q736" s="469"/>
      <c r="R736" s="469"/>
      <c r="S736" s="469"/>
      <c r="T736" s="23"/>
      <c r="U736" s="23"/>
      <c r="V736" s="23"/>
      <c r="W736" s="23"/>
      <c r="X736" s="23"/>
      <c r="Y736" s="23"/>
      <c r="Z736" s="23"/>
    </row>
    <row r="737" ht="23.25" customHeight="1">
      <c r="A737" s="86"/>
      <c r="B737" s="86"/>
      <c r="C737" s="23"/>
      <c r="D737" s="23"/>
      <c r="E737" s="469"/>
      <c r="F737" s="469"/>
      <c r="G737" s="469"/>
      <c r="H737" s="469"/>
      <c r="I737" s="469"/>
      <c r="J737" s="469"/>
      <c r="K737" s="469"/>
      <c r="L737" s="469"/>
      <c r="M737" s="469"/>
      <c r="N737" s="469"/>
      <c r="O737" s="469"/>
      <c r="P737" s="469"/>
      <c r="Q737" s="469"/>
      <c r="R737" s="469"/>
      <c r="S737" s="469"/>
      <c r="T737" s="23"/>
      <c r="U737" s="23"/>
      <c r="V737" s="23"/>
      <c r="W737" s="23"/>
      <c r="X737" s="23"/>
      <c r="Y737" s="23"/>
      <c r="Z737" s="23"/>
    </row>
    <row r="738" ht="23.25" customHeight="1">
      <c r="A738" s="86"/>
      <c r="B738" s="86"/>
      <c r="C738" s="23"/>
      <c r="D738" s="23"/>
      <c r="E738" s="469"/>
      <c r="F738" s="469"/>
      <c r="G738" s="469"/>
      <c r="H738" s="469"/>
      <c r="I738" s="469"/>
      <c r="J738" s="469"/>
      <c r="K738" s="469"/>
      <c r="L738" s="469"/>
      <c r="M738" s="469"/>
      <c r="N738" s="469"/>
      <c r="O738" s="469"/>
      <c r="P738" s="469"/>
      <c r="Q738" s="469"/>
      <c r="R738" s="469"/>
      <c r="S738" s="469"/>
      <c r="T738" s="23"/>
      <c r="U738" s="23"/>
      <c r="V738" s="23"/>
      <c r="W738" s="23"/>
      <c r="X738" s="23"/>
      <c r="Y738" s="23"/>
      <c r="Z738" s="23"/>
    </row>
    <row r="739" ht="23.25" customHeight="1">
      <c r="A739" s="86"/>
      <c r="B739" s="86"/>
      <c r="C739" s="23"/>
      <c r="D739" s="23"/>
      <c r="E739" s="469"/>
      <c r="F739" s="469"/>
      <c r="G739" s="469"/>
      <c r="H739" s="469"/>
      <c r="I739" s="469"/>
      <c r="J739" s="469"/>
      <c r="K739" s="469"/>
      <c r="L739" s="469"/>
      <c r="M739" s="469"/>
      <c r="N739" s="469"/>
      <c r="O739" s="469"/>
      <c r="P739" s="469"/>
      <c r="Q739" s="469"/>
      <c r="R739" s="469"/>
      <c r="S739" s="469"/>
      <c r="T739" s="23"/>
      <c r="U739" s="23"/>
      <c r="V739" s="23"/>
      <c r="W739" s="23"/>
      <c r="X739" s="23"/>
      <c r="Y739" s="23"/>
      <c r="Z739" s="23"/>
    </row>
    <row r="740" ht="23.25" customHeight="1">
      <c r="A740" s="86"/>
      <c r="B740" s="86"/>
      <c r="C740" s="23"/>
      <c r="D740" s="23"/>
      <c r="E740" s="469"/>
      <c r="F740" s="469"/>
      <c r="G740" s="469"/>
      <c r="H740" s="469"/>
      <c r="I740" s="469"/>
      <c r="J740" s="469"/>
      <c r="K740" s="469"/>
      <c r="L740" s="469"/>
      <c r="M740" s="469"/>
      <c r="N740" s="469"/>
      <c r="O740" s="469"/>
      <c r="P740" s="469"/>
      <c r="Q740" s="469"/>
      <c r="R740" s="469"/>
      <c r="S740" s="469"/>
      <c r="T740" s="23"/>
      <c r="U740" s="23"/>
      <c r="V740" s="23"/>
      <c r="W740" s="23"/>
      <c r="X740" s="23"/>
      <c r="Y740" s="23"/>
      <c r="Z740" s="23"/>
    </row>
    <row r="741" ht="23.25" customHeight="1">
      <c r="A741" s="86"/>
      <c r="B741" s="86"/>
      <c r="C741" s="23"/>
      <c r="D741" s="23"/>
      <c r="E741" s="469"/>
      <c r="F741" s="469"/>
      <c r="G741" s="469"/>
      <c r="H741" s="469"/>
      <c r="I741" s="469"/>
      <c r="J741" s="469"/>
      <c r="K741" s="469"/>
      <c r="L741" s="469"/>
      <c r="M741" s="469"/>
      <c r="N741" s="469"/>
      <c r="O741" s="469"/>
      <c r="P741" s="469"/>
      <c r="Q741" s="469"/>
      <c r="R741" s="469"/>
      <c r="S741" s="469"/>
      <c r="T741" s="23"/>
      <c r="U741" s="23"/>
      <c r="V741" s="23"/>
      <c r="W741" s="23"/>
      <c r="X741" s="23"/>
      <c r="Y741" s="23"/>
      <c r="Z741" s="23"/>
    </row>
    <row r="742" ht="23.25" customHeight="1">
      <c r="A742" s="86"/>
      <c r="B742" s="86"/>
      <c r="C742" s="23"/>
      <c r="D742" s="23"/>
      <c r="E742" s="469"/>
      <c r="F742" s="469"/>
      <c r="G742" s="469"/>
      <c r="H742" s="469"/>
      <c r="I742" s="469"/>
      <c r="J742" s="469"/>
      <c r="K742" s="469"/>
      <c r="L742" s="469"/>
      <c r="M742" s="469"/>
      <c r="N742" s="469"/>
      <c r="O742" s="469"/>
      <c r="P742" s="469"/>
      <c r="Q742" s="469"/>
      <c r="R742" s="469"/>
      <c r="S742" s="469"/>
      <c r="T742" s="23"/>
      <c r="U742" s="23"/>
      <c r="V742" s="23"/>
      <c r="W742" s="23"/>
      <c r="X742" s="23"/>
      <c r="Y742" s="23"/>
      <c r="Z742" s="23"/>
    </row>
    <row r="743" ht="23.25" customHeight="1">
      <c r="A743" s="86"/>
      <c r="B743" s="86"/>
      <c r="C743" s="23"/>
      <c r="D743" s="23"/>
      <c r="E743" s="469"/>
      <c r="F743" s="469"/>
      <c r="G743" s="469"/>
      <c r="H743" s="469"/>
      <c r="I743" s="469"/>
      <c r="J743" s="469"/>
      <c r="K743" s="469"/>
      <c r="L743" s="469"/>
      <c r="M743" s="469"/>
      <c r="N743" s="469"/>
      <c r="O743" s="469"/>
      <c r="P743" s="469"/>
      <c r="Q743" s="469"/>
      <c r="R743" s="469"/>
      <c r="S743" s="469"/>
      <c r="T743" s="23"/>
      <c r="U743" s="23"/>
      <c r="V743" s="23"/>
      <c r="W743" s="23"/>
      <c r="X743" s="23"/>
      <c r="Y743" s="23"/>
      <c r="Z743" s="23"/>
    </row>
    <row r="744" ht="23.25" customHeight="1">
      <c r="A744" s="86"/>
      <c r="B744" s="86"/>
      <c r="C744" s="23"/>
      <c r="D744" s="23"/>
      <c r="E744" s="469"/>
      <c r="F744" s="469"/>
      <c r="G744" s="469"/>
      <c r="H744" s="469"/>
      <c r="I744" s="469"/>
      <c r="J744" s="469"/>
      <c r="K744" s="469"/>
      <c r="L744" s="469"/>
      <c r="M744" s="469"/>
      <c r="N744" s="469"/>
      <c r="O744" s="469"/>
      <c r="P744" s="469"/>
      <c r="Q744" s="469"/>
      <c r="R744" s="469"/>
      <c r="S744" s="469"/>
      <c r="T744" s="23"/>
      <c r="U744" s="23"/>
      <c r="V744" s="23"/>
      <c r="W744" s="23"/>
      <c r="X744" s="23"/>
      <c r="Y744" s="23"/>
      <c r="Z744" s="23"/>
    </row>
    <row r="745" ht="23.25" customHeight="1">
      <c r="A745" s="86"/>
      <c r="B745" s="86"/>
      <c r="C745" s="23"/>
      <c r="D745" s="23"/>
      <c r="E745" s="469"/>
      <c r="F745" s="469"/>
      <c r="G745" s="469"/>
      <c r="H745" s="469"/>
      <c r="I745" s="469"/>
      <c r="J745" s="469"/>
      <c r="K745" s="469"/>
      <c r="L745" s="469"/>
      <c r="M745" s="469"/>
      <c r="N745" s="469"/>
      <c r="O745" s="469"/>
      <c r="P745" s="469"/>
      <c r="Q745" s="469"/>
      <c r="R745" s="469"/>
      <c r="S745" s="469"/>
      <c r="T745" s="23"/>
      <c r="U745" s="23"/>
      <c r="V745" s="23"/>
      <c r="W745" s="23"/>
      <c r="X745" s="23"/>
      <c r="Y745" s="23"/>
      <c r="Z745" s="23"/>
    </row>
    <row r="746" ht="23.25" customHeight="1">
      <c r="A746" s="86"/>
      <c r="B746" s="86"/>
      <c r="C746" s="23"/>
      <c r="D746" s="23"/>
      <c r="E746" s="469"/>
      <c r="F746" s="469"/>
      <c r="G746" s="469"/>
      <c r="H746" s="469"/>
      <c r="I746" s="469"/>
      <c r="J746" s="469"/>
      <c r="K746" s="469"/>
      <c r="L746" s="469"/>
      <c r="M746" s="469"/>
      <c r="N746" s="469"/>
      <c r="O746" s="469"/>
      <c r="P746" s="469"/>
      <c r="Q746" s="469"/>
      <c r="R746" s="469"/>
      <c r="S746" s="469"/>
      <c r="T746" s="23"/>
      <c r="U746" s="23"/>
      <c r="V746" s="23"/>
      <c r="W746" s="23"/>
      <c r="X746" s="23"/>
      <c r="Y746" s="23"/>
      <c r="Z746" s="23"/>
    </row>
    <row r="747" ht="23.25" customHeight="1">
      <c r="A747" s="86"/>
      <c r="B747" s="86"/>
      <c r="C747" s="23"/>
      <c r="D747" s="23"/>
      <c r="E747" s="469"/>
      <c r="F747" s="469"/>
      <c r="G747" s="469"/>
      <c r="H747" s="469"/>
      <c r="I747" s="469"/>
      <c r="J747" s="469"/>
      <c r="K747" s="469"/>
      <c r="L747" s="469"/>
      <c r="M747" s="469"/>
      <c r="N747" s="469"/>
      <c r="O747" s="469"/>
      <c r="P747" s="469"/>
      <c r="Q747" s="469"/>
      <c r="R747" s="469"/>
      <c r="S747" s="469"/>
      <c r="T747" s="23"/>
      <c r="U747" s="23"/>
      <c r="V747" s="23"/>
      <c r="W747" s="23"/>
      <c r="X747" s="23"/>
      <c r="Y747" s="23"/>
      <c r="Z747" s="23"/>
    </row>
    <row r="748" ht="23.25" customHeight="1">
      <c r="A748" s="86"/>
      <c r="B748" s="86"/>
      <c r="C748" s="23"/>
      <c r="D748" s="23"/>
      <c r="E748" s="469"/>
      <c r="F748" s="469"/>
      <c r="G748" s="469"/>
      <c r="H748" s="469"/>
      <c r="I748" s="469"/>
      <c r="J748" s="469"/>
      <c r="K748" s="469"/>
      <c r="L748" s="469"/>
      <c r="M748" s="469"/>
      <c r="N748" s="469"/>
      <c r="O748" s="469"/>
      <c r="P748" s="469"/>
      <c r="Q748" s="469"/>
      <c r="R748" s="469"/>
      <c r="S748" s="469"/>
      <c r="T748" s="23"/>
      <c r="U748" s="23"/>
      <c r="V748" s="23"/>
      <c r="W748" s="23"/>
      <c r="X748" s="23"/>
      <c r="Y748" s="23"/>
      <c r="Z748" s="23"/>
    </row>
    <row r="749" ht="23.25" customHeight="1">
      <c r="A749" s="86"/>
      <c r="B749" s="86"/>
      <c r="C749" s="23"/>
      <c r="D749" s="23"/>
      <c r="E749" s="469"/>
      <c r="F749" s="469"/>
      <c r="G749" s="469"/>
      <c r="H749" s="469"/>
      <c r="I749" s="469"/>
      <c r="J749" s="469"/>
      <c r="K749" s="469"/>
      <c r="L749" s="469"/>
      <c r="M749" s="469"/>
      <c r="N749" s="469"/>
      <c r="O749" s="469"/>
      <c r="P749" s="469"/>
      <c r="Q749" s="469"/>
      <c r="R749" s="469"/>
      <c r="S749" s="469"/>
      <c r="T749" s="23"/>
      <c r="U749" s="23"/>
      <c r="V749" s="23"/>
      <c r="W749" s="23"/>
      <c r="X749" s="23"/>
      <c r="Y749" s="23"/>
      <c r="Z749" s="23"/>
    </row>
    <row r="750" ht="23.25" customHeight="1">
      <c r="A750" s="86"/>
      <c r="B750" s="86"/>
      <c r="C750" s="23"/>
      <c r="D750" s="23"/>
      <c r="E750" s="469"/>
      <c r="F750" s="469"/>
      <c r="G750" s="469"/>
      <c r="H750" s="469"/>
      <c r="I750" s="469"/>
      <c r="J750" s="469"/>
      <c r="K750" s="469"/>
      <c r="L750" s="469"/>
      <c r="M750" s="469"/>
      <c r="N750" s="469"/>
      <c r="O750" s="469"/>
      <c r="P750" s="469"/>
      <c r="Q750" s="469"/>
      <c r="R750" s="469"/>
      <c r="S750" s="469"/>
      <c r="T750" s="23"/>
      <c r="U750" s="23"/>
      <c r="V750" s="23"/>
      <c r="W750" s="23"/>
      <c r="X750" s="23"/>
      <c r="Y750" s="23"/>
      <c r="Z750" s="23"/>
    </row>
    <row r="751" ht="23.25" customHeight="1">
      <c r="A751" s="86"/>
      <c r="B751" s="86"/>
      <c r="C751" s="23"/>
      <c r="D751" s="23"/>
      <c r="E751" s="469"/>
      <c r="F751" s="469"/>
      <c r="G751" s="469"/>
      <c r="H751" s="469"/>
      <c r="I751" s="469"/>
      <c r="J751" s="469"/>
      <c r="K751" s="469"/>
      <c r="L751" s="469"/>
      <c r="M751" s="469"/>
      <c r="N751" s="469"/>
      <c r="O751" s="469"/>
      <c r="P751" s="469"/>
      <c r="Q751" s="469"/>
      <c r="R751" s="469"/>
      <c r="S751" s="469"/>
      <c r="T751" s="23"/>
      <c r="U751" s="23"/>
      <c r="V751" s="23"/>
      <c r="W751" s="23"/>
      <c r="X751" s="23"/>
      <c r="Y751" s="23"/>
      <c r="Z751" s="23"/>
    </row>
    <row r="752" ht="23.25" customHeight="1">
      <c r="A752" s="86"/>
      <c r="B752" s="86"/>
      <c r="C752" s="23"/>
      <c r="D752" s="23"/>
      <c r="E752" s="469"/>
      <c r="F752" s="469"/>
      <c r="G752" s="469"/>
      <c r="H752" s="469"/>
      <c r="I752" s="469"/>
      <c r="J752" s="469"/>
      <c r="K752" s="469"/>
      <c r="L752" s="469"/>
      <c r="M752" s="469"/>
      <c r="N752" s="469"/>
      <c r="O752" s="469"/>
      <c r="P752" s="469"/>
      <c r="Q752" s="469"/>
      <c r="R752" s="469"/>
      <c r="S752" s="469"/>
      <c r="T752" s="23"/>
      <c r="U752" s="23"/>
      <c r="V752" s="23"/>
      <c r="W752" s="23"/>
      <c r="X752" s="23"/>
      <c r="Y752" s="23"/>
      <c r="Z752" s="23"/>
    </row>
    <row r="753" ht="23.25" customHeight="1">
      <c r="A753" s="86"/>
      <c r="B753" s="86"/>
      <c r="C753" s="23"/>
      <c r="D753" s="23"/>
      <c r="E753" s="469"/>
      <c r="F753" s="469"/>
      <c r="G753" s="469"/>
      <c r="H753" s="469"/>
      <c r="I753" s="469"/>
      <c r="J753" s="469"/>
      <c r="K753" s="469"/>
      <c r="L753" s="469"/>
      <c r="M753" s="469"/>
      <c r="N753" s="469"/>
      <c r="O753" s="469"/>
      <c r="P753" s="469"/>
      <c r="Q753" s="469"/>
      <c r="R753" s="469"/>
      <c r="S753" s="469"/>
      <c r="T753" s="23"/>
      <c r="U753" s="23"/>
      <c r="V753" s="23"/>
      <c r="W753" s="23"/>
      <c r="X753" s="23"/>
      <c r="Y753" s="23"/>
      <c r="Z753" s="23"/>
    </row>
    <row r="754" ht="23.25" customHeight="1">
      <c r="A754" s="86"/>
      <c r="B754" s="86"/>
      <c r="C754" s="23"/>
      <c r="D754" s="23"/>
      <c r="E754" s="469"/>
      <c r="F754" s="469"/>
      <c r="G754" s="469"/>
      <c r="H754" s="469"/>
      <c r="I754" s="469"/>
      <c r="J754" s="469"/>
      <c r="K754" s="469"/>
      <c r="L754" s="469"/>
      <c r="M754" s="469"/>
      <c r="N754" s="469"/>
      <c r="O754" s="469"/>
      <c r="P754" s="469"/>
      <c r="Q754" s="469"/>
      <c r="R754" s="469"/>
      <c r="S754" s="469"/>
      <c r="T754" s="23"/>
      <c r="U754" s="23"/>
      <c r="V754" s="23"/>
      <c r="W754" s="23"/>
      <c r="X754" s="23"/>
      <c r="Y754" s="23"/>
      <c r="Z754" s="23"/>
    </row>
    <row r="755" ht="23.25" customHeight="1">
      <c r="A755" s="86"/>
      <c r="B755" s="86"/>
      <c r="C755" s="23"/>
      <c r="D755" s="23"/>
      <c r="E755" s="469"/>
      <c r="F755" s="469"/>
      <c r="G755" s="469"/>
      <c r="H755" s="469"/>
      <c r="I755" s="469"/>
      <c r="J755" s="469"/>
      <c r="K755" s="469"/>
      <c r="L755" s="469"/>
      <c r="M755" s="469"/>
      <c r="N755" s="469"/>
      <c r="O755" s="469"/>
      <c r="P755" s="469"/>
      <c r="Q755" s="469"/>
      <c r="R755" s="469"/>
      <c r="S755" s="469"/>
      <c r="T755" s="23"/>
      <c r="U755" s="23"/>
      <c r="V755" s="23"/>
      <c r="W755" s="23"/>
      <c r="X755" s="23"/>
      <c r="Y755" s="23"/>
      <c r="Z755" s="23"/>
    </row>
    <row r="756" ht="23.25" customHeight="1">
      <c r="A756" s="86"/>
      <c r="B756" s="86"/>
      <c r="C756" s="23"/>
      <c r="D756" s="23"/>
      <c r="E756" s="469"/>
      <c r="F756" s="469"/>
      <c r="G756" s="469"/>
      <c r="H756" s="469"/>
      <c r="I756" s="469"/>
      <c r="J756" s="469"/>
      <c r="K756" s="469"/>
      <c r="L756" s="469"/>
      <c r="M756" s="469"/>
      <c r="N756" s="469"/>
      <c r="O756" s="469"/>
      <c r="P756" s="469"/>
      <c r="Q756" s="469"/>
      <c r="R756" s="469"/>
      <c r="S756" s="469"/>
      <c r="T756" s="23"/>
      <c r="U756" s="23"/>
      <c r="V756" s="23"/>
      <c r="W756" s="23"/>
      <c r="X756" s="23"/>
      <c r="Y756" s="23"/>
      <c r="Z756" s="23"/>
    </row>
    <row r="757" ht="23.25" customHeight="1">
      <c r="A757" s="86"/>
      <c r="B757" s="86"/>
      <c r="C757" s="23"/>
      <c r="D757" s="23"/>
      <c r="E757" s="469"/>
      <c r="F757" s="469"/>
      <c r="G757" s="469"/>
      <c r="H757" s="469"/>
      <c r="I757" s="469"/>
      <c r="J757" s="469"/>
      <c r="K757" s="469"/>
      <c r="L757" s="469"/>
      <c r="M757" s="469"/>
      <c r="N757" s="469"/>
      <c r="O757" s="469"/>
      <c r="P757" s="469"/>
      <c r="Q757" s="469"/>
      <c r="R757" s="469"/>
      <c r="S757" s="469"/>
      <c r="T757" s="23"/>
      <c r="U757" s="23"/>
      <c r="V757" s="23"/>
      <c r="W757" s="23"/>
      <c r="X757" s="23"/>
      <c r="Y757" s="23"/>
      <c r="Z757" s="23"/>
    </row>
    <row r="758" ht="23.25" customHeight="1">
      <c r="A758" s="86"/>
      <c r="B758" s="86"/>
      <c r="C758" s="23"/>
      <c r="D758" s="23"/>
      <c r="E758" s="469"/>
      <c r="F758" s="469"/>
      <c r="G758" s="469"/>
      <c r="H758" s="469"/>
      <c r="I758" s="469"/>
      <c r="J758" s="469"/>
      <c r="K758" s="469"/>
      <c r="L758" s="469"/>
      <c r="M758" s="469"/>
      <c r="N758" s="469"/>
      <c r="O758" s="469"/>
      <c r="P758" s="469"/>
      <c r="Q758" s="469"/>
      <c r="R758" s="469"/>
      <c r="S758" s="469"/>
      <c r="T758" s="23"/>
      <c r="U758" s="23"/>
      <c r="V758" s="23"/>
      <c r="W758" s="23"/>
      <c r="X758" s="23"/>
      <c r="Y758" s="23"/>
      <c r="Z758" s="23"/>
    </row>
    <row r="759" ht="23.25" customHeight="1">
      <c r="A759" s="86"/>
      <c r="B759" s="86"/>
      <c r="C759" s="23"/>
      <c r="D759" s="23"/>
      <c r="E759" s="469"/>
      <c r="F759" s="469"/>
      <c r="G759" s="469"/>
      <c r="H759" s="469"/>
      <c r="I759" s="469"/>
      <c r="J759" s="469"/>
      <c r="K759" s="469"/>
      <c r="L759" s="469"/>
      <c r="M759" s="469"/>
      <c r="N759" s="469"/>
      <c r="O759" s="469"/>
      <c r="P759" s="469"/>
      <c r="Q759" s="469"/>
      <c r="R759" s="469"/>
      <c r="S759" s="469"/>
      <c r="T759" s="23"/>
      <c r="U759" s="23"/>
      <c r="V759" s="23"/>
      <c r="W759" s="23"/>
      <c r="X759" s="23"/>
      <c r="Y759" s="23"/>
      <c r="Z759" s="23"/>
    </row>
    <row r="760" ht="23.25" customHeight="1">
      <c r="A760" s="86"/>
      <c r="B760" s="86"/>
      <c r="C760" s="23"/>
      <c r="D760" s="23"/>
      <c r="E760" s="469"/>
      <c r="F760" s="469"/>
      <c r="G760" s="469"/>
      <c r="H760" s="469"/>
      <c r="I760" s="469"/>
      <c r="J760" s="469"/>
      <c r="K760" s="469"/>
      <c r="L760" s="469"/>
      <c r="M760" s="469"/>
      <c r="N760" s="469"/>
      <c r="O760" s="469"/>
      <c r="P760" s="469"/>
      <c r="Q760" s="469"/>
      <c r="R760" s="469"/>
      <c r="S760" s="469"/>
      <c r="T760" s="23"/>
      <c r="U760" s="23"/>
      <c r="V760" s="23"/>
      <c r="W760" s="23"/>
      <c r="X760" s="23"/>
      <c r="Y760" s="23"/>
      <c r="Z760" s="23"/>
    </row>
    <row r="761" ht="23.25" customHeight="1">
      <c r="A761" s="86"/>
      <c r="B761" s="86"/>
      <c r="C761" s="23"/>
      <c r="D761" s="23"/>
      <c r="E761" s="469"/>
      <c r="F761" s="469"/>
      <c r="G761" s="469"/>
      <c r="H761" s="469"/>
      <c r="I761" s="469"/>
      <c r="J761" s="469"/>
      <c r="K761" s="469"/>
      <c r="L761" s="469"/>
      <c r="M761" s="469"/>
      <c r="N761" s="469"/>
      <c r="O761" s="469"/>
      <c r="P761" s="469"/>
      <c r="Q761" s="469"/>
      <c r="R761" s="469"/>
      <c r="S761" s="469"/>
      <c r="T761" s="23"/>
      <c r="U761" s="23"/>
      <c r="V761" s="23"/>
      <c r="W761" s="23"/>
      <c r="X761" s="23"/>
      <c r="Y761" s="23"/>
      <c r="Z761" s="23"/>
    </row>
    <row r="762" ht="23.25" customHeight="1">
      <c r="A762" s="86"/>
      <c r="B762" s="86"/>
      <c r="C762" s="23"/>
      <c r="D762" s="23"/>
      <c r="E762" s="469"/>
      <c r="F762" s="469"/>
      <c r="G762" s="469"/>
      <c r="H762" s="469"/>
      <c r="I762" s="469"/>
      <c r="J762" s="469"/>
      <c r="K762" s="469"/>
      <c r="L762" s="469"/>
      <c r="M762" s="469"/>
      <c r="N762" s="469"/>
      <c r="O762" s="469"/>
      <c r="P762" s="469"/>
      <c r="Q762" s="469"/>
      <c r="R762" s="469"/>
      <c r="S762" s="469"/>
      <c r="T762" s="23"/>
      <c r="U762" s="23"/>
      <c r="V762" s="23"/>
      <c r="W762" s="23"/>
      <c r="X762" s="23"/>
      <c r="Y762" s="23"/>
      <c r="Z762" s="23"/>
    </row>
    <row r="763" ht="23.25" customHeight="1">
      <c r="A763" s="86"/>
      <c r="B763" s="86"/>
      <c r="C763" s="23"/>
      <c r="D763" s="23"/>
      <c r="E763" s="469"/>
      <c r="F763" s="469"/>
      <c r="G763" s="469"/>
      <c r="H763" s="469"/>
      <c r="I763" s="469"/>
      <c r="J763" s="469"/>
      <c r="K763" s="469"/>
      <c r="L763" s="469"/>
      <c r="M763" s="469"/>
      <c r="N763" s="469"/>
      <c r="O763" s="469"/>
      <c r="P763" s="469"/>
      <c r="Q763" s="469"/>
      <c r="R763" s="469"/>
      <c r="S763" s="469"/>
      <c r="T763" s="23"/>
      <c r="U763" s="23"/>
      <c r="V763" s="23"/>
      <c r="W763" s="23"/>
      <c r="X763" s="23"/>
      <c r="Y763" s="23"/>
      <c r="Z763" s="23"/>
    </row>
    <row r="764" ht="23.25" customHeight="1">
      <c r="A764" s="86"/>
      <c r="B764" s="86"/>
      <c r="C764" s="23"/>
      <c r="D764" s="23"/>
      <c r="E764" s="469"/>
      <c r="F764" s="469"/>
      <c r="G764" s="469"/>
      <c r="H764" s="469"/>
      <c r="I764" s="469"/>
      <c r="J764" s="469"/>
      <c r="K764" s="469"/>
      <c r="L764" s="469"/>
      <c r="M764" s="469"/>
      <c r="N764" s="469"/>
      <c r="O764" s="469"/>
      <c r="P764" s="469"/>
      <c r="Q764" s="469"/>
      <c r="R764" s="469"/>
      <c r="S764" s="469"/>
      <c r="T764" s="23"/>
      <c r="U764" s="23"/>
      <c r="V764" s="23"/>
      <c r="W764" s="23"/>
      <c r="X764" s="23"/>
      <c r="Y764" s="23"/>
      <c r="Z764" s="23"/>
    </row>
    <row r="765" ht="23.25" customHeight="1">
      <c r="A765" s="86"/>
      <c r="B765" s="86"/>
      <c r="C765" s="23"/>
      <c r="D765" s="23"/>
      <c r="E765" s="469"/>
      <c r="F765" s="469"/>
      <c r="G765" s="469"/>
      <c r="H765" s="469"/>
      <c r="I765" s="469"/>
      <c r="J765" s="469"/>
      <c r="K765" s="469"/>
      <c r="L765" s="469"/>
      <c r="M765" s="469"/>
      <c r="N765" s="469"/>
      <c r="O765" s="469"/>
      <c r="P765" s="469"/>
      <c r="Q765" s="469"/>
      <c r="R765" s="469"/>
      <c r="S765" s="469"/>
      <c r="T765" s="23"/>
      <c r="U765" s="23"/>
      <c r="V765" s="23"/>
      <c r="W765" s="23"/>
      <c r="X765" s="23"/>
      <c r="Y765" s="23"/>
      <c r="Z765" s="23"/>
    </row>
    <row r="766" ht="23.25" customHeight="1">
      <c r="A766" s="86"/>
      <c r="B766" s="86"/>
      <c r="C766" s="23"/>
      <c r="D766" s="23"/>
      <c r="E766" s="469"/>
      <c r="F766" s="469"/>
      <c r="G766" s="469"/>
      <c r="H766" s="469"/>
      <c r="I766" s="469"/>
      <c r="J766" s="469"/>
      <c r="K766" s="469"/>
      <c r="L766" s="469"/>
      <c r="M766" s="469"/>
      <c r="N766" s="469"/>
      <c r="O766" s="469"/>
      <c r="P766" s="469"/>
      <c r="Q766" s="469"/>
      <c r="R766" s="469"/>
      <c r="S766" s="469"/>
      <c r="T766" s="23"/>
      <c r="U766" s="23"/>
      <c r="V766" s="23"/>
      <c r="W766" s="23"/>
      <c r="X766" s="23"/>
      <c r="Y766" s="23"/>
      <c r="Z766" s="23"/>
    </row>
    <row r="767" ht="23.25" customHeight="1">
      <c r="A767" s="86"/>
      <c r="B767" s="86"/>
      <c r="C767" s="23"/>
      <c r="D767" s="23"/>
      <c r="E767" s="469"/>
      <c r="F767" s="469"/>
      <c r="G767" s="469"/>
      <c r="H767" s="469"/>
      <c r="I767" s="469"/>
      <c r="J767" s="469"/>
      <c r="K767" s="469"/>
      <c r="L767" s="469"/>
      <c r="M767" s="469"/>
      <c r="N767" s="469"/>
      <c r="O767" s="469"/>
      <c r="P767" s="469"/>
      <c r="Q767" s="469"/>
      <c r="R767" s="469"/>
      <c r="S767" s="469"/>
      <c r="T767" s="23"/>
      <c r="U767" s="23"/>
      <c r="V767" s="23"/>
      <c r="W767" s="23"/>
      <c r="X767" s="23"/>
      <c r="Y767" s="23"/>
      <c r="Z767" s="23"/>
    </row>
    <row r="768" ht="23.25" customHeight="1">
      <c r="A768" s="86"/>
      <c r="B768" s="86"/>
      <c r="C768" s="23"/>
      <c r="D768" s="23"/>
      <c r="E768" s="469"/>
      <c r="F768" s="469"/>
      <c r="G768" s="469"/>
      <c r="H768" s="469"/>
      <c r="I768" s="469"/>
      <c r="J768" s="469"/>
      <c r="K768" s="469"/>
      <c r="L768" s="469"/>
      <c r="M768" s="469"/>
      <c r="N768" s="469"/>
      <c r="O768" s="469"/>
      <c r="P768" s="469"/>
      <c r="Q768" s="469"/>
      <c r="R768" s="469"/>
      <c r="S768" s="469"/>
      <c r="T768" s="23"/>
      <c r="U768" s="23"/>
      <c r="V768" s="23"/>
      <c r="W768" s="23"/>
      <c r="X768" s="23"/>
      <c r="Y768" s="23"/>
      <c r="Z768" s="23"/>
    </row>
    <row r="769" ht="23.25" customHeight="1">
      <c r="A769" s="86"/>
      <c r="B769" s="86"/>
      <c r="C769" s="23"/>
      <c r="D769" s="23"/>
      <c r="E769" s="469"/>
      <c r="F769" s="469"/>
      <c r="G769" s="469"/>
      <c r="H769" s="469"/>
      <c r="I769" s="469"/>
      <c r="J769" s="469"/>
      <c r="K769" s="469"/>
      <c r="L769" s="469"/>
      <c r="M769" s="469"/>
      <c r="N769" s="469"/>
      <c r="O769" s="469"/>
      <c r="P769" s="469"/>
      <c r="Q769" s="469"/>
      <c r="R769" s="469"/>
      <c r="S769" s="469"/>
      <c r="T769" s="23"/>
      <c r="U769" s="23"/>
      <c r="V769" s="23"/>
      <c r="W769" s="23"/>
      <c r="X769" s="23"/>
      <c r="Y769" s="23"/>
      <c r="Z769" s="23"/>
    </row>
    <row r="770" ht="23.25" customHeight="1">
      <c r="A770" s="86"/>
      <c r="B770" s="86"/>
      <c r="C770" s="23"/>
      <c r="D770" s="23"/>
      <c r="E770" s="469"/>
      <c r="F770" s="469"/>
      <c r="G770" s="469"/>
      <c r="H770" s="469"/>
      <c r="I770" s="469"/>
      <c r="J770" s="469"/>
      <c r="K770" s="469"/>
      <c r="L770" s="469"/>
      <c r="M770" s="469"/>
      <c r="N770" s="469"/>
      <c r="O770" s="469"/>
      <c r="P770" s="469"/>
      <c r="Q770" s="469"/>
      <c r="R770" s="469"/>
      <c r="S770" s="469"/>
      <c r="T770" s="23"/>
      <c r="U770" s="23"/>
      <c r="V770" s="23"/>
      <c r="W770" s="23"/>
      <c r="X770" s="23"/>
      <c r="Y770" s="23"/>
      <c r="Z770" s="23"/>
    </row>
    <row r="771" ht="23.25" customHeight="1">
      <c r="A771" s="86"/>
      <c r="B771" s="86"/>
      <c r="C771" s="23"/>
      <c r="D771" s="23"/>
      <c r="E771" s="469"/>
      <c r="F771" s="469"/>
      <c r="G771" s="469"/>
      <c r="H771" s="469"/>
      <c r="I771" s="469"/>
      <c r="J771" s="469"/>
      <c r="K771" s="469"/>
      <c r="L771" s="469"/>
      <c r="M771" s="469"/>
      <c r="N771" s="469"/>
      <c r="O771" s="469"/>
      <c r="P771" s="469"/>
      <c r="Q771" s="469"/>
      <c r="R771" s="469"/>
      <c r="S771" s="469"/>
      <c r="T771" s="23"/>
      <c r="U771" s="23"/>
      <c r="V771" s="23"/>
      <c r="W771" s="23"/>
      <c r="X771" s="23"/>
      <c r="Y771" s="23"/>
      <c r="Z771" s="23"/>
    </row>
    <row r="772" ht="23.25" customHeight="1">
      <c r="A772" s="86"/>
      <c r="B772" s="86"/>
      <c r="C772" s="23"/>
      <c r="D772" s="23"/>
      <c r="E772" s="469"/>
      <c r="F772" s="469"/>
      <c r="G772" s="469"/>
      <c r="H772" s="469"/>
      <c r="I772" s="469"/>
      <c r="J772" s="469"/>
      <c r="K772" s="469"/>
      <c r="L772" s="469"/>
      <c r="M772" s="469"/>
      <c r="N772" s="469"/>
      <c r="O772" s="469"/>
      <c r="P772" s="469"/>
      <c r="Q772" s="469"/>
      <c r="R772" s="469"/>
      <c r="S772" s="469"/>
      <c r="T772" s="23"/>
      <c r="U772" s="23"/>
      <c r="V772" s="23"/>
      <c r="W772" s="23"/>
      <c r="X772" s="23"/>
      <c r="Y772" s="23"/>
      <c r="Z772" s="23"/>
    </row>
    <row r="773" ht="23.25" customHeight="1">
      <c r="A773" s="86"/>
      <c r="B773" s="86"/>
      <c r="C773" s="23"/>
      <c r="D773" s="23"/>
      <c r="E773" s="469"/>
      <c r="F773" s="469"/>
      <c r="G773" s="469"/>
      <c r="H773" s="469"/>
      <c r="I773" s="469"/>
      <c r="J773" s="469"/>
      <c r="K773" s="469"/>
      <c r="L773" s="469"/>
      <c r="M773" s="469"/>
      <c r="N773" s="469"/>
      <c r="O773" s="469"/>
      <c r="P773" s="469"/>
      <c r="Q773" s="469"/>
      <c r="R773" s="469"/>
      <c r="S773" s="469"/>
      <c r="T773" s="23"/>
      <c r="U773" s="23"/>
      <c r="V773" s="23"/>
      <c r="W773" s="23"/>
      <c r="X773" s="23"/>
      <c r="Y773" s="23"/>
      <c r="Z773" s="23"/>
    </row>
    <row r="774" ht="23.25" customHeight="1">
      <c r="A774" s="86"/>
      <c r="B774" s="86"/>
      <c r="C774" s="23"/>
      <c r="D774" s="23"/>
      <c r="E774" s="469"/>
      <c r="F774" s="469"/>
      <c r="G774" s="469"/>
      <c r="H774" s="469"/>
      <c r="I774" s="469"/>
      <c r="J774" s="469"/>
      <c r="K774" s="469"/>
      <c r="L774" s="469"/>
      <c r="M774" s="469"/>
      <c r="N774" s="469"/>
      <c r="O774" s="469"/>
      <c r="P774" s="469"/>
      <c r="Q774" s="469"/>
      <c r="R774" s="469"/>
      <c r="S774" s="469"/>
      <c r="T774" s="23"/>
      <c r="U774" s="23"/>
      <c r="V774" s="23"/>
      <c r="W774" s="23"/>
      <c r="X774" s="23"/>
      <c r="Y774" s="23"/>
      <c r="Z774" s="23"/>
    </row>
    <row r="775" ht="23.25" customHeight="1">
      <c r="A775" s="86"/>
      <c r="B775" s="86"/>
      <c r="C775" s="23"/>
      <c r="D775" s="23"/>
      <c r="E775" s="469"/>
      <c r="F775" s="469"/>
      <c r="G775" s="469"/>
      <c r="H775" s="469"/>
      <c r="I775" s="469"/>
      <c r="J775" s="469"/>
      <c r="K775" s="469"/>
      <c r="L775" s="469"/>
      <c r="M775" s="469"/>
      <c r="N775" s="469"/>
      <c r="O775" s="469"/>
      <c r="P775" s="469"/>
      <c r="Q775" s="469"/>
      <c r="R775" s="469"/>
      <c r="S775" s="469"/>
      <c r="T775" s="23"/>
      <c r="U775" s="23"/>
      <c r="V775" s="23"/>
      <c r="W775" s="23"/>
      <c r="X775" s="23"/>
      <c r="Y775" s="23"/>
      <c r="Z775" s="23"/>
    </row>
    <row r="776" ht="23.25" customHeight="1">
      <c r="A776" s="86"/>
      <c r="B776" s="86"/>
      <c r="C776" s="23"/>
      <c r="D776" s="23"/>
      <c r="E776" s="469"/>
      <c r="F776" s="469"/>
      <c r="G776" s="469"/>
      <c r="H776" s="469"/>
      <c r="I776" s="469"/>
      <c r="J776" s="469"/>
      <c r="K776" s="469"/>
      <c r="L776" s="469"/>
      <c r="M776" s="469"/>
      <c r="N776" s="469"/>
      <c r="O776" s="469"/>
      <c r="P776" s="469"/>
      <c r="Q776" s="469"/>
      <c r="R776" s="469"/>
      <c r="S776" s="469"/>
      <c r="T776" s="23"/>
      <c r="U776" s="23"/>
      <c r="V776" s="23"/>
      <c r="W776" s="23"/>
      <c r="X776" s="23"/>
      <c r="Y776" s="23"/>
      <c r="Z776" s="23"/>
    </row>
    <row r="777" ht="23.25" customHeight="1">
      <c r="A777" s="86"/>
      <c r="B777" s="86"/>
      <c r="C777" s="23"/>
      <c r="D777" s="23"/>
      <c r="E777" s="469"/>
      <c r="F777" s="469"/>
      <c r="G777" s="469"/>
      <c r="H777" s="469"/>
      <c r="I777" s="469"/>
      <c r="J777" s="469"/>
      <c r="K777" s="469"/>
      <c r="L777" s="469"/>
      <c r="M777" s="469"/>
      <c r="N777" s="469"/>
      <c r="O777" s="469"/>
      <c r="P777" s="469"/>
      <c r="Q777" s="469"/>
      <c r="R777" s="469"/>
      <c r="S777" s="469"/>
      <c r="T777" s="23"/>
      <c r="U777" s="23"/>
      <c r="V777" s="23"/>
      <c r="W777" s="23"/>
      <c r="X777" s="23"/>
      <c r="Y777" s="23"/>
      <c r="Z777" s="23"/>
    </row>
    <row r="778" ht="23.25" customHeight="1">
      <c r="A778" s="86"/>
      <c r="B778" s="86"/>
      <c r="C778" s="23"/>
      <c r="D778" s="23"/>
      <c r="E778" s="469"/>
      <c r="F778" s="469"/>
      <c r="G778" s="469"/>
      <c r="H778" s="469"/>
      <c r="I778" s="469"/>
      <c r="J778" s="469"/>
      <c r="K778" s="469"/>
      <c r="L778" s="469"/>
      <c r="M778" s="469"/>
      <c r="N778" s="469"/>
      <c r="O778" s="469"/>
      <c r="P778" s="469"/>
      <c r="Q778" s="469"/>
      <c r="R778" s="469"/>
      <c r="S778" s="469"/>
      <c r="T778" s="23"/>
      <c r="U778" s="23"/>
      <c r="V778" s="23"/>
      <c r="W778" s="23"/>
      <c r="X778" s="23"/>
      <c r="Y778" s="23"/>
      <c r="Z778" s="23"/>
    </row>
    <row r="779" ht="23.25" customHeight="1">
      <c r="A779" s="86"/>
      <c r="B779" s="86"/>
      <c r="C779" s="23"/>
      <c r="D779" s="23"/>
      <c r="E779" s="469"/>
      <c r="F779" s="469"/>
      <c r="G779" s="469"/>
      <c r="H779" s="469"/>
      <c r="I779" s="469"/>
      <c r="J779" s="469"/>
      <c r="K779" s="469"/>
      <c r="L779" s="469"/>
      <c r="M779" s="469"/>
      <c r="N779" s="469"/>
      <c r="O779" s="469"/>
      <c r="P779" s="469"/>
      <c r="Q779" s="469"/>
      <c r="R779" s="469"/>
      <c r="S779" s="469"/>
      <c r="T779" s="23"/>
      <c r="U779" s="23"/>
      <c r="V779" s="23"/>
      <c r="W779" s="23"/>
      <c r="X779" s="23"/>
      <c r="Y779" s="23"/>
      <c r="Z779" s="23"/>
    </row>
    <row r="780" ht="23.25" customHeight="1">
      <c r="A780" s="86"/>
      <c r="B780" s="86"/>
      <c r="C780" s="23"/>
      <c r="D780" s="23"/>
      <c r="E780" s="469"/>
      <c r="F780" s="469"/>
      <c r="G780" s="469"/>
      <c r="H780" s="469"/>
      <c r="I780" s="469"/>
      <c r="J780" s="469"/>
      <c r="K780" s="469"/>
      <c r="L780" s="469"/>
      <c r="M780" s="469"/>
      <c r="N780" s="469"/>
      <c r="O780" s="469"/>
      <c r="P780" s="469"/>
      <c r="Q780" s="469"/>
      <c r="R780" s="469"/>
      <c r="S780" s="469"/>
      <c r="T780" s="23"/>
      <c r="U780" s="23"/>
      <c r="V780" s="23"/>
      <c r="W780" s="23"/>
      <c r="X780" s="23"/>
      <c r="Y780" s="23"/>
      <c r="Z780" s="23"/>
    </row>
    <row r="781" ht="23.25" customHeight="1">
      <c r="A781" s="86"/>
      <c r="B781" s="86"/>
      <c r="C781" s="23"/>
      <c r="D781" s="23"/>
      <c r="E781" s="469"/>
      <c r="F781" s="469"/>
      <c r="G781" s="469"/>
      <c r="H781" s="469"/>
      <c r="I781" s="469"/>
      <c r="J781" s="469"/>
      <c r="K781" s="469"/>
      <c r="L781" s="469"/>
      <c r="M781" s="469"/>
      <c r="N781" s="469"/>
      <c r="O781" s="469"/>
      <c r="P781" s="469"/>
      <c r="Q781" s="469"/>
      <c r="R781" s="469"/>
      <c r="S781" s="469"/>
      <c r="T781" s="23"/>
      <c r="U781" s="23"/>
      <c r="V781" s="23"/>
      <c r="W781" s="23"/>
      <c r="X781" s="23"/>
      <c r="Y781" s="23"/>
      <c r="Z781" s="23"/>
    </row>
    <row r="782" ht="23.25" customHeight="1">
      <c r="A782" s="86"/>
      <c r="B782" s="86"/>
      <c r="C782" s="23"/>
      <c r="D782" s="23"/>
      <c r="E782" s="469"/>
      <c r="F782" s="469"/>
      <c r="G782" s="469"/>
      <c r="H782" s="469"/>
      <c r="I782" s="469"/>
      <c r="J782" s="469"/>
      <c r="K782" s="469"/>
      <c r="L782" s="469"/>
      <c r="M782" s="469"/>
      <c r="N782" s="469"/>
      <c r="O782" s="469"/>
      <c r="P782" s="469"/>
      <c r="Q782" s="469"/>
      <c r="R782" s="469"/>
      <c r="S782" s="469"/>
      <c r="T782" s="23"/>
      <c r="U782" s="23"/>
      <c r="V782" s="23"/>
      <c r="W782" s="23"/>
      <c r="X782" s="23"/>
      <c r="Y782" s="23"/>
      <c r="Z782" s="23"/>
    </row>
    <row r="783" ht="23.25" customHeight="1">
      <c r="A783" s="86"/>
      <c r="B783" s="86"/>
      <c r="C783" s="23"/>
      <c r="D783" s="23"/>
      <c r="E783" s="469"/>
      <c r="F783" s="469"/>
      <c r="G783" s="469"/>
      <c r="H783" s="469"/>
      <c r="I783" s="469"/>
      <c r="J783" s="469"/>
      <c r="K783" s="469"/>
      <c r="L783" s="469"/>
      <c r="M783" s="469"/>
      <c r="N783" s="469"/>
      <c r="O783" s="469"/>
      <c r="P783" s="469"/>
      <c r="Q783" s="469"/>
      <c r="R783" s="469"/>
      <c r="S783" s="469"/>
      <c r="T783" s="23"/>
      <c r="U783" s="23"/>
      <c r="V783" s="23"/>
      <c r="W783" s="23"/>
      <c r="X783" s="23"/>
      <c r="Y783" s="23"/>
      <c r="Z783" s="23"/>
    </row>
    <row r="784" ht="23.25" customHeight="1">
      <c r="A784" s="86"/>
      <c r="B784" s="86"/>
      <c r="C784" s="23"/>
      <c r="D784" s="23"/>
      <c r="E784" s="469"/>
      <c r="F784" s="469"/>
      <c r="G784" s="469"/>
      <c r="H784" s="469"/>
      <c r="I784" s="469"/>
      <c r="J784" s="469"/>
      <c r="K784" s="469"/>
      <c r="L784" s="469"/>
      <c r="M784" s="469"/>
      <c r="N784" s="469"/>
      <c r="O784" s="469"/>
      <c r="P784" s="469"/>
      <c r="Q784" s="469"/>
      <c r="R784" s="469"/>
      <c r="S784" s="469"/>
      <c r="T784" s="23"/>
      <c r="U784" s="23"/>
      <c r="V784" s="23"/>
      <c r="W784" s="23"/>
      <c r="X784" s="23"/>
      <c r="Y784" s="23"/>
      <c r="Z784" s="23"/>
    </row>
    <row r="785" ht="23.25" customHeight="1">
      <c r="A785" s="86"/>
      <c r="B785" s="86"/>
      <c r="C785" s="23"/>
      <c r="D785" s="23"/>
      <c r="E785" s="469"/>
      <c r="F785" s="469"/>
      <c r="G785" s="469"/>
      <c r="H785" s="469"/>
      <c r="I785" s="469"/>
      <c r="J785" s="469"/>
      <c r="K785" s="469"/>
      <c r="L785" s="469"/>
      <c r="M785" s="469"/>
      <c r="N785" s="469"/>
      <c r="O785" s="469"/>
      <c r="P785" s="469"/>
      <c r="Q785" s="469"/>
      <c r="R785" s="469"/>
      <c r="S785" s="469"/>
      <c r="T785" s="23"/>
      <c r="U785" s="23"/>
      <c r="V785" s="23"/>
      <c r="W785" s="23"/>
      <c r="X785" s="23"/>
      <c r="Y785" s="23"/>
      <c r="Z785" s="23"/>
    </row>
    <row r="786" ht="23.25" customHeight="1">
      <c r="A786" s="86"/>
      <c r="B786" s="86"/>
      <c r="C786" s="23"/>
      <c r="D786" s="23"/>
      <c r="E786" s="469"/>
      <c r="F786" s="469"/>
      <c r="G786" s="469"/>
      <c r="H786" s="469"/>
      <c r="I786" s="469"/>
      <c r="J786" s="469"/>
      <c r="K786" s="469"/>
      <c r="L786" s="469"/>
      <c r="M786" s="469"/>
      <c r="N786" s="469"/>
      <c r="O786" s="469"/>
      <c r="P786" s="469"/>
      <c r="Q786" s="469"/>
      <c r="R786" s="469"/>
      <c r="S786" s="469"/>
      <c r="T786" s="23"/>
      <c r="U786" s="23"/>
      <c r="V786" s="23"/>
      <c r="W786" s="23"/>
      <c r="X786" s="23"/>
      <c r="Y786" s="23"/>
      <c r="Z786" s="23"/>
    </row>
    <row r="787" ht="23.25" customHeight="1">
      <c r="A787" s="86"/>
      <c r="B787" s="86"/>
      <c r="C787" s="23"/>
      <c r="D787" s="23"/>
      <c r="E787" s="469"/>
      <c r="F787" s="469"/>
      <c r="G787" s="469"/>
      <c r="H787" s="469"/>
      <c r="I787" s="469"/>
      <c r="J787" s="469"/>
      <c r="K787" s="469"/>
      <c r="L787" s="469"/>
      <c r="M787" s="469"/>
      <c r="N787" s="469"/>
      <c r="O787" s="469"/>
      <c r="P787" s="469"/>
      <c r="Q787" s="469"/>
      <c r="R787" s="469"/>
      <c r="S787" s="469"/>
      <c r="T787" s="23"/>
      <c r="U787" s="23"/>
      <c r="V787" s="23"/>
      <c r="W787" s="23"/>
      <c r="X787" s="23"/>
      <c r="Y787" s="23"/>
      <c r="Z787" s="23"/>
    </row>
    <row r="788" ht="23.25" customHeight="1">
      <c r="A788" s="86"/>
      <c r="B788" s="86"/>
      <c r="C788" s="23"/>
      <c r="D788" s="23"/>
      <c r="E788" s="469"/>
      <c r="F788" s="469"/>
      <c r="G788" s="469"/>
      <c r="H788" s="469"/>
      <c r="I788" s="469"/>
      <c r="J788" s="469"/>
      <c r="K788" s="469"/>
      <c r="L788" s="469"/>
      <c r="M788" s="469"/>
      <c r="N788" s="469"/>
      <c r="O788" s="469"/>
      <c r="P788" s="469"/>
      <c r="Q788" s="469"/>
      <c r="R788" s="469"/>
      <c r="S788" s="469"/>
      <c r="T788" s="23"/>
      <c r="U788" s="23"/>
      <c r="V788" s="23"/>
      <c r="W788" s="23"/>
      <c r="X788" s="23"/>
      <c r="Y788" s="23"/>
      <c r="Z788" s="23"/>
    </row>
    <row r="789" ht="23.25" customHeight="1">
      <c r="A789" s="86"/>
      <c r="B789" s="86"/>
      <c r="C789" s="23"/>
      <c r="D789" s="23"/>
      <c r="E789" s="469"/>
      <c r="F789" s="469"/>
      <c r="G789" s="469"/>
      <c r="H789" s="469"/>
      <c r="I789" s="469"/>
      <c r="J789" s="469"/>
      <c r="K789" s="469"/>
      <c r="L789" s="469"/>
      <c r="M789" s="469"/>
      <c r="N789" s="469"/>
      <c r="O789" s="469"/>
      <c r="P789" s="469"/>
      <c r="Q789" s="469"/>
      <c r="R789" s="469"/>
      <c r="S789" s="469"/>
      <c r="T789" s="23"/>
      <c r="U789" s="23"/>
      <c r="V789" s="23"/>
      <c r="W789" s="23"/>
      <c r="X789" s="23"/>
      <c r="Y789" s="23"/>
      <c r="Z789" s="23"/>
    </row>
    <row r="790" ht="23.25" customHeight="1">
      <c r="A790" s="86"/>
      <c r="B790" s="86"/>
      <c r="C790" s="23"/>
      <c r="D790" s="23"/>
      <c r="E790" s="469"/>
      <c r="F790" s="469"/>
      <c r="G790" s="469"/>
      <c r="H790" s="469"/>
      <c r="I790" s="469"/>
      <c r="J790" s="469"/>
      <c r="K790" s="469"/>
      <c r="L790" s="469"/>
      <c r="M790" s="469"/>
      <c r="N790" s="469"/>
      <c r="O790" s="469"/>
      <c r="P790" s="469"/>
      <c r="Q790" s="469"/>
      <c r="R790" s="469"/>
      <c r="S790" s="469"/>
      <c r="T790" s="23"/>
      <c r="U790" s="23"/>
      <c r="V790" s="23"/>
      <c r="W790" s="23"/>
      <c r="X790" s="23"/>
      <c r="Y790" s="23"/>
      <c r="Z790" s="23"/>
    </row>
    <row r="791" ht="23.25" customHeight="1">
      <c r="A791" s="86"/>
      <c r="B791" s="86"/>
      <c r="C791" s="23"/>
      <c r="D791" s="23"/>
      <c r="E791" s="469"/>
      <c r="F791" s="469"/>
      <c r="G791" s="469"/>
      <c r="H791" s="469"/>
      <c r="I791" s="469"/>
      <c r="J791" s="469"/>
      <c r="K791" s="469"/>
      <c r="L791" s="469"/>
      <c r="M791" s="469"/>
      <c r="N791" s="469"/>
      <c r="O791" s="469"/>
      <c r="P791" s="469"/>
      <c r="Q791" s="469"/>
      <c r="R791" s="469"/>
      <c r="S791" s="469"/>
      <c r="T791" s="23"/>
      <c r="U791" s="23"/>
      <c r="V791" s="23"/>
      <c r="W791" s="23"/>
      <c r="X791" s="23"/>
      <c r="Y791" s="23"/>
      <c r="Z791" s="23"/>
    </row>
    <row r="792" ht="23.25" customHeight="1">
      <c r="A792" s="86"/>
      <c r="B792" s="86"/>
      <c r="C792" s="23"/>
      <c r="D792" s="23"/>
      <c r="E792" s="469"/>
      <c r="F792" s="469"/>
      <c r="G792" s="469"/>
      <c r="H792" s="469"/>
      <c r="I792" s="469"/>
      <c r="J792" s="469"/>
      <c r="K792" s="469"/>
      <c r="L792" s="469"/>
      <c r="M792" s="469"/>
      <c r="N792" s="469"/>
      <c r="O792" s="469"/>
      <c r="P792" s="469"/>
      <c r="Q792" s="469"/>
      <c r="R792" s="469"/>
      <c r="S792" s="469"/>
      <c r="T792" s="23"/>
      <c r="U792" s="23"/>
      <c r="V792" s="23"/>
      <c r="W792" s="23"/>
      <c r="X792" s="23"/>
      <c r="Y792" s="23"/>
      <c r="Z792" s="23"/>
    </row>
    <row r="793" ht="23.25" customHeight="1">
      <c r="A793" s="86"/>
      <c r="B793" s="86"/>
      <c r="C793" s="23"/>
      <c r="D793" s="23"/>
      <c r="E793" s="469"/>
      <c r="F793" s="469"/>
      <c r="G793" s="469"/>
      <c r="H793" s="469"/>
      <c r="I793" s="469"/>
      <c r="J793" s="469"/>
      <c r="K793" s="469"/>
      <c r="L793" s="469"/>
      <c r="M793" s="469"/>
      <c r="N793" s="469"/>
      <c r="O793" s="469"/>
      <c r="P793" s="469"/>
      <c r="Q793" s="469"/>
      <c r="R793" s="469"/>
      <c r="S793" s="469"/>
      <c r="T793" s="23"/>
      <c r="U793" s="23"/>
      <c r="V793" s="23"/>
      <c r="W793" s="23"/>
      <c r="X793" s="23"/>
      <c r="Y793" s="23"/>
      <c r="Z793" s="23"/>
    </row>
    <row r="794" ht="23.25" customHeight="1">
      <c r="A794" s="86"/>
      <c r="B794" s="86"/>
      <c r="C794" s="23"/>
      <c r="D794" s="23"/>
      <c r="E794" s="469"/>
      <c r="F794" s="469"/>
      <c r="G794" s="469"/>
      <c r="H794" s="469"/>
      <c r="I794" s="469"/>
      <c r="J794" s="469"/>
      <c r="K794" s="469"/>
      <c r="L794" s="469"/>
      <c r="M794" s="469"/>
      <c r="N794" s="469"/>
      <c r="O794" s="469"/>
      <c r="P794" s="469"/>
      <c r="Q794" s="469"/>
      <c r="R794" s="469"/>
      <c r="S794" s="469"/>
      <c r="T794" s="23"/>
      <c r="U794" s="23"/>
      <c r="V794" s="23"/>
      <c r="W794" s="23"/>
      <c r="X794" s="23"/>
      <c r="Y794" s="23"/>
      <c r="Z794" s="23"/>
    </row>
    <row r="795" ht="23.25" customHeight="1">
      <c r="A795" s="86"/>
      <c r="B795" s="86"/>
      <c r="C795" s="23"/>
      <c r="D795" s="23"/>
      <c r="E795" s="469"/>
      <c r="F795" s="469"/>
      <c r="G795" s="469"/>
      <c r="H795" s="469"/>
      <c r="I795" s="469"/>
      <c r="J795" s="469"/>
      <c r="K795" s="469"/>
      <c r="L795" s="469"/>
      <c r="M795" s="469"/>
      <c r="N795" s="469"/>
      <c r="O795" s="469"/>
      <c r="P795" s="469"/>
      <c r="Q795" s="469"/>
      <c r="R795" s="469"/>
      <c r="S795" s="469"/>
      <c r="T795" s="23"/>
      <c r="U795" s="23"/>
      <c r="V795" s="23"/>
      <c r="W795" s="23"/>
      <c r="X795" s="23"/>
      <c r="Y795" s="23"/>
      <c r="Z795" s="23"/>
    </row>
    <row r="796" ht="23.25" customHeight="1">
      <c r="A796" s="86"/>
      <c r="B796" s="86"/>
      <c r="C796" s="23"/>
      <c r="D796" s="23"/>
      <c r="E796" s="469"/>
      <c r="F796" s="469"/>
      <c r="G796" s="469"/>
      <c r="H796" s="469"/>
      <c r="I796" s="469"/>
      <c r="J796" s="469"/>
      <c r="K796" s="469"/>
      <c r="L796" s="469"/>
      <c r="M796" s="469"/>
      <c r="N796" s="469"/>
      <c r="O796" s="469"/>
      <c r="P796" s="469"/>
      <c r="Q796" s="469"/>
      <c r="R796" s="469"/>
      <c r="S796" s="469"/>
      <c r="T796" s="23"/>
      <c r="U796" s="23"/>
      <c r="V796" s="23"/>
      <c r="W796" s="23"/>
      <c r="X796" s="23"/>
      <c r="Y796" s="23"/>
      <c r="Z796" s="23"/>
    </row>
    <row r="797" ht="23.25" customHeight="1">
      <c r="A797" s="86"/>
      <c r="B797" s="86"/>
      <c r="C797" s="23"/>
      <c r="D797" s="23"/>
      <c r="E797" s="469"/>
      <c r="F797" s="469"/>
      <c r="G797" s="469"/>
      <c r="H797" s="469"/>
      <c r="I797" s="469"/>
      <c r="J797" s="469"/>
      <c r="K797" s="469"/>
      <c r="L797" s="469"/>
      <c r="M797" s="469"/>
      <c r="N797" s="469"/>
      <c r="O797" s="469"/>
      <c r="P797" s="469"/>
      <c r="Q797" s="469"/>
      <c r="R797" s="469"/>
      <c r="S797" s="469"/>
      <c r="T797" s="23"/>
      <c r="U797" s="23"/>
      <c r="V797" s="23"/>
      <c r="W797" s="23"/>
      <c r="X797" s="23"/>
      <c r="Y797" s="23"/>
      <c r="Z797" s="23"/>
    </row>
    <row r="798" ht="23.25" customHeight="1">
      <c r="A798" s="86"/>
      <c r="B798" s="86"/>
      <c r="C798" s="23"/>
      <c r="D798" s="23"/>
      <c r="E798" s="469"/>
      <c r="F798" s="469"/>
      <c r="G798" s="469"/>
      <c r="H798" s="469"/>
      <c r="I798" s="469"/>
      <c r="J798" s="469"/>
      <c r="K798" s="469"/>
      <c r="L798" s="469"/>
      <c r="M798" s="469"/>
      <c r="N798" s="469"/>
      <c r="O798" s="469"/>
      <c r="P798" s="469"/>
      <c r="Q798" s="469"/>
      <c r="R798" s="469"/>
      <c r="S798" s="469"/>
      <c r="T798" s="23"/>
      <c r="U798" s="23"/>
      <c r="V798" s="23"/>
      <c r="W798" s="23"/>
      <c r="X798" s="23"/>
      <c r="Y798" s="23"/>
      <c r="Z798" s="23"/>
    </row>
    <row r="799" ht="23.25" customHeight="1">
      <c r="A799" s="86"/>
      <c r="B799" s="86"/>
      <c r="C799" s="23"/>
      <c r="D799" s="23"/>
      <c r="E799" s="469"/>
      <c r="F799" s="469"/>
      <c r="G799" s="469"/>
      <c r="H799" s="469"/>
      <c r="I799" s="469"/>
      <c r="J799" s="469"/>
      <c r="K799" s="469"/>
      <c r="L799" s="469"/>
      <c r="M799" s="469"/>
      <c r="N799" s="469"/>
      <c r="O799" s="469"/>
      <c r="P799" s="469"/>
      <c r="Q799" s="469"/>
      <c r="R799" s="469"/>
      <c r="S799" s="469"/>
      <c r="T799" s="23"/>
      <c r="U799" s="23"/>
      <c r="V799" s="23"/>
      <c r="W799" s="23"/>
      <c r="X799" s="23"/>
      <c r="Y799" s="23"/>
      <c r="Z799" s="23"/>
    </row>
    <row r="800" ht="23.25" customHeight="1">
      <c r="A800" s="86"/>
      <c r="B800" s="86"/>
      <c r="C800" s="23"/>
      <c r="D800" s="23"/>
      <c r="E800" s="469"/>
      <c r="F800" s="469"/>
      <c r="G800" s="469"/>
      <c r="H800" s="469"/>
      <c r="I800" s="469"/>
      <c r="J800" s="469"/>
      <c r="K800" s="469"/>
      <c r="L800" s="469"/>
      <c r="M800" s="469"/>
      <c r="N800" s="469"/>
      <c r="O800" s="469"/>
      <c r="P800" s="469"/>
      <c r="Q800" s="469"/>
      <c r="R800" s="469"/>
      <c r="S800" s="469"/>
      <c r="T800" s="23"/>
      <c r="U800" s="23"/>
      <c r="V800" s="23"/>
      <c r="W800" s="23"/>
      <c r="X800" s="23"/>
      <c r="Y800" s="23"/>
      <c r="Z800" s="23"/>
    </row>
    <row r="801" ht="23.25" customHeight="1">
      <c r="A801" s="86"/>
      <c r="B801" s="86"/>
      <c r="C801" s="23"/>
      <c r="D801" s="23"/>
      <c r="E801" s="469"/>
      <c r="F801" s="469"/>
      <c r="G801" s="469"/>
      <c r="H801" s="469"/>
      <c r="I801" s="469"/>
      <c r="J801" s="469"/>
      <c r="K801" s="469"/>
      <c r="L801" s="469"/>
      <c r="M801" s="469"/>
      <c r="N801" s="469"/>
      <c r="O801" s="469"/>
      <c r="P801" s="469"/>
      <c r="Q801" s="469"/>
      <c r="R801" s="469"/>
      <c r="S801" s="469"/>
      <c r="T801" s="23"/>
      <c r="U801" s="23"/>
      <c r="V801" s="23"/>
      <c r="W801" s="23"/>
      <c r="X801" s="23"/>
      <c r="Y801" s="23"/>
      <c r="Z801" s="23"/>
    </row>
    <row r="802" ht="23.25" customHeight="1">
      <c r="A802" s="86"/>
      <c r="B802" s="86"/>
      <c r="C802" s="23"/>
      <c r="D802" s="23"/>
      <c r="E802" s="469"/>
      <c r="F802" s="469"/>
      <c r="G802" s="469"/>
      <c r="H802" s="469"/>
      <c r="I802" s="469"/>
      <c r="J802" s="469"/>
      <c r="K802" s="469"/>
      <c r="L802" s="469"/>
      <c r="M802" s="469"/>
      <c r="N802" s="469"/>
      <c r="O802" s="469"/>
      <c r="P802" s="469"/>
      <c r="Q802" s="469"/>
      <c r="R802" s="469"/>
      <c r="S802" s="469"/>
      <c r="T802" s="23"/>
      <c r="U802" s="23"/>
      <c r="V802" s="23"/>
      <c r="W802" s="23"/>
      <c r="X802" s="23"/>
      <c r="Y802" s="23"/>
      <c r="Z802" s="23"/>
    </row>
    <row r="803" ht="23.25" customHeight="1">
      <c r="A803" s="86"/>
      <c r="B803" s="86"/>
      <c r="C803" s="23"/>
      <c r="D803" s="23"/>
      <c r="E803" s="469"/>
      <c r="F803" s="469"/>
      <c r="G803" s="469"/>
      <c r="H803" s="469"/>
      <c r="I803" s="469"/>
      <c r="J803" s="469"/>
      <c r="K803" s="469"/>
      <c r="L803" s="469"/>
      <c r="M803" s="469"/>
      <c r="N803" s="469"/>
      <c r="O803" s="469"/>
      <c r="P803" s="469"/>
      <c r="Q803" s="469"/>
      <c r="R803" s="469"/>
      <c r="S803" s="469"/>
      <c r="T803" s="23"/>
      <c r="U803" s="23"/>
      <c r="V803" s="23"/>
      <c r="W803" s="23"/>
      <c r="X803" s="23"/>
      <c r="Y803" s="23"/>
      <c r="Z803" s="23"/>
    </row>
    <row r="804" ht="23.25" customHeight="1">
      <c r="A804" s="86"/>
      <c r="B804" s="86"/>
      <c r="C804" s="23"/>
      <c r="D804" s="23"/>
      <c r="E804" s="469"/>
      <c r="F804" s="469"/>
      <c r="G804" s="469"/>
      <c r="H804" s="469"/>
      <c r="I804" s="469"/>
      <c r="J804" s="469"/>
      <c r="K804" s="469"/>
      <c r="L804" s="469"/>
      <c r="M804" s="469"/>
      <c r="N804" s="469"/>
      <c r="O804" s="469"/>
      <c r="P804" s="469"/>
      <c r="Q804" s="469"/>
      <c r="R804" s="469"/>
      <c r="S804" s="469"/>
      <c r="T804" s="23"/>
      <c r="U804" s="23"/>
      <c r="V804" s="23"/>
      <c r="W804" s="23"/>
      <c r="X804" s="23"/>
      <c r="Y804" s="23"/>
      <c r="Z804" s="23"/>
    </row>
    <row r="805" ht="23.25" customHeight="1">
      <c r="A805" s="86"/>
      <c r="B805" s="86"/>
      <c r="C805" s="23"/>
      <c r="D805" s="23"/>
      <c r="E805" s="469"/>
      <c r="F805" s="469"/>
      <c r="G805" s="469"/>
      <c r="H805" s="469"/>
      <c r="I805" s="469"/>
      <c r="J805" s="469"/>
      <c r="K805" s="469"/>
      <c r="L805" s="469"/>
      <c r="M805" s="469"/>
      <c r="N805" s="469"/>
      <c r="O805" s="469"/>
      <c r="P805" s="469"/>
      <c r="Q805" s="469"/>
      <c r="R805" s="469"/>
      <c r="S805" s="469"/>
      <c r="T805" s="23"/>
      <c r="U805" s="23"/>
      <c r="V805" s="23"/>
      <c r="W805" s="23"/>
      <c r="X805" s="23"/>
      <c r="Y805" s="23"/>
      <c r="Z805" s="23"/>
    </row>
    <row r="806" ht="23.25" customHeight="1">
      <c r="A806" s="86"/>
      <c r="B806" s="86"/>
      <c r="C806" s="23"/>
      <c r="D806" s="23"/>
      <c r="E806" s="469"/>
      <c r="F806" s="469"/>
      <c r="G806" s="469"/>
      <c r="H806" s="469"/>
      <c r="I806" s="469"/>
      <c r="J806" s="469"/>
      <c r="K806" s="469"/>
      <c r="L806" s="469"/>
      <c r="M806" s="469"/>
      <c r="N806" s="469"/>
      <c r="O806" s="469"/>
      <c r="P806" s="469"/>
      <c r="Q806" s="469"/>
      <c r="R806" s="469"/>
      <c r="S806" s="469"/>
      <c r="T806" s="23"/>
      <c r="U806" s="23"/>
      <c r="V806" s="23"/>
      <c r="W806" s="23"/>
      <c r="X806" s="23"/>
      <c r="Y806" s="23"/>
      <c r="Z806" s="23"/>
    </row>
    <row r="807" ht="23.25" customHeight="1">
      <c r="A807" s="86"/>
      <c r="B807" s="86"/>
      <c r="C807" s="23"/>
      <c r="D807" s="23"/>
      <c r="E807" s="469"/>
      <c r="F807" s="469"/>
      <c r="G807" s="469"/>
      <c r="H807" s="469"/>
      <c r="I807" s="469"/>
      <c r="J807" s="469"/>
      <c r="K807" s="469"/>
      <c r="L807" s="469"/>
      <c r="M807" s="469"/>
      <c r="N807" s="469"/>
      <c r="O807" s="469"/>
      <c r="P807" s="469"/>
      <c r="Q807" s="469"/>
      <c r="R807" s="469"/>
      <c r="S807" s="469"/>
      <c r="T807" s="23"/>
      <c r="U807" s="23"/>
      <c r="V807" s="23"/>
      <c r="W807" s="23"/>
      <c r="X807" s="23"/>
      <c r="Y807" s="23"/>
      <c r="Z807" s="23"/>
    </row>
    <row r="808" ht="23.25" customHeight="1">
      <c r="A808" s="86"/>
      <c r="B808" s="86"/>
      <c r="C808" s="23"/>
      <c r="D808" s="23"/>
      <c r="E808" s="469"/>
      <c r="F808" s="469"/>
      <c r="G808" s="469"/>
      <c r="H808" s="469"/>
      <c r="I808" s="469"/>
      <c r="J808" s="469"/>
      <c r="K808" s="469"/>
      <c r="L808" s="469"/>
      <c r="M808" s="469"/>
      <c r="N808" s="469"/>
      <c r="O808" s="469"/>
      <c r="P808" s="469"/>
      <c r="Q808" s="469"/>
      <c r="R808" s="469"/>
      <c r="S808" s="469"/>
      <c r="T808" s="23"/>
      <c r="U808" s="23"/>
      <c r="V808" s="23"/>
      <c r="W808" s="23"/>
      <c r="X808" s="23"/>
      <c r="Y808" s="23"/>
      <c r="Z808" s="23"/>
    </row>
    <row r="809" ht="23.25" customHeight="1">
      <c r="A809" s="86"/>
      <c r="B809" s="86"/>
      <c r="C809" s="23"/>
      <c r="D809" s="23"/>
      <c r="E809" s="469"/>
      <c r="F809" s="469"/>
      <c r="G809" s="469"/>
      <c r="H809" s="469"/>
      <c r="I809" s="469"/>
      <c r="J809" s="469"/>
      <c r="K809" s="469"/>
      <c r="L809" s="469"/>
      <c r="M809" s="469"/>
      <c r="N809" s="469"/>
      <c r="O809" s="469"/>
      <c r="P809" s="469"/>
      <c r="Q809" s="469"/>
      <c r="R809" s="469"/>
      <c r="S809" s="469"/>
      <c r="T809" s="23"/>
      <c r="U809" s="23"/>
      <c r="V809" s="23"/>
      <c r="W809" s="23"/>
      <c r="X809" s="23"/>
      <c r="Y809" s="23"/>
      <c r="Z809" s="23"/>
    </row>
    <row r="810" ht="23.25" customHeight="1">
      <c r="A810" s="86"/>
      <c r="B810" s="86"/>
      <c r="C810" s="23"/>
      <c r="D810" s="23"/>
      <c r="E810" s="469"/>
      <c r="F810" s="469"/>
      <c r="G810" s="469"/>
      <c r="H810" s="469"/>
      <c r="I810" s="469"/>
      <c r="J810" s="469"/>
      <c r="K810" s="469"/>
      <c r="L810" s="469"/>
      <c r="M810" s="469"/>
      <c r="N810" s="469"/>
      <c r="O810" s="469"/>
      <c r="P810" s="469"/>
      <c r="Q810" s="469"/>
      <c r="R810" s="469"/>
      <c r="S810" s="469"/>
      <c r="T810" s="23"/>
      <c r="U810" s="23"/>
      <c r="V810" s="23"/>
      <c r="W810" s="23"/>
      <c r="X810" s="23"/>
      <c r="Y810" s="23"/>
      <c r="Z810" s="23"/>
    </row>
    <row r="811" ht="23.25" customHeight="1">
      <c r="A811" s="86"/>
      <c r="B811" s="86"/>
      <c r="C811" s="23"/>
      <c r="D811" s="23"/>
      <c r="E811" s="469"/>
      <c r="F811" s="469"/>
      <c r="G811" s="469"/>
      <c r="H811" s="469"/>
      <c r="I811" s="469"/>
      <c r="J811" s="469"/>
      <c r="K811" s="469"/>
      <c r="L811" s="469"/>
      <c r="M811" s="469"/>
      <c r="N811" s="469"/>
      <c r="O811" s="469"/>
      <c r="P811" s="469"/>
      <c r="Q811" s="469"/>
      <c r="R811" s="469"/>
      <c r="S811" s="469"/>
      <c r="T811" s="23"/>
      <c r="U811" s="23"/>
      <c r="V811" s="23"/>
      <c r="W811" s="23"/>
      <c r="X811" s="23"/>
      <c r="Y811" s="23"/>
      <c r="Z811" s="23"/>
    </row>
    <row r="812" ht="23.25" customHeight="1">
      <c r="A812" s="86"/>
      <c r="B812" s="86"/>
      <c r="C812" s="23"/>
      <c r="D812" s="23"/>
      <c r="E812" s="469"/>
      <c r="F812" s="469"/>
      <c r="G812" s="469"/>
      <c r="H812" s="469"/>
      <c r="I812" s="469"/>
      <c r="J812" s="469"/>
      <c r="K812" s="469"/>
      <c r="L812" s="469"/>
      <c r="M812" s="469"/>
      <c r="N812" s="469"/>
      <c r="O812" s="469"/>
      <c r="P812" s="469"/>
      <c r="Q812" s="469"/>
      <c r="R812" s="469"/>
      <c r="S812" s="469"/>
      <c r="T812" s="23"/>
      <c r="U812" s="23"/>
      <c r="V812" s="23"/>
      <c r="W812" s="23"/>
      <c r="X812" s="23"/>
      <c r="Y812" s="23"/>
      <c r="Z812" s="23"/>
    </row>
    <row r="813" ht="23.25" customHeight="1">
      <c r="A813" s="86"/>
      <c r="B813" s="86"/>
      <c r="C813" s="23"/>
      <c r="D813" s="23"/>
      <c r="E813" s="469"/>
      <c r="F813" s="469"/>
      <c r="G813" s="469"/>
      <c r="H813" s="469"/>
      <c r="I813" s="469"/>
      <c r="J813" s="469"/>
      <c r="K813" s="469"/>
      <c r="L813" s="469"/>
      <c r="M813" s="469"/>
      <c r="N813" s="469"/>
      <c r="O813" s="469"/>
      <c r="P813" s="469"/>
      <c r="Q813" s="469"/>
      <c r="R813" s="469"/>
      <c r="S813" s="469"/>
      <c r="T813" s="23"/>
      <c r="U813" s="23"/>
      <c r="V813" s="23"/>
      <c r="W813" s="23"/>
      <c r="X813" s="23"/>
      <c r="Y813" s="23"/>
      <c r="Z813" s="23"/>
    </row>
    <row r="814" ht="23.25" customHeight="1">
      <c r="A814" s="86"/>
      <c r="B814" s="86"/>
      <c r="C814" s="23"/>
      <c r="D814" s="23"/>
      <c r="E814" s="469"/>
      <c r="F814" s="469"/>
      <c r="G814" s="469"/>
      <c r="H814" s="469"/>
      <c r="I814" s="469"/>
      <c r="J814" s="469"/>
      <c r="K814" s="469"/>
      <c r="L814" s="469"/>
      <c r="M814" s="469"/>
      <c r="N814" s="469"/>
      <c r="O814" s="469"/>
      <c r="P814" s="469"/>
      <c r="Q814" s="469"/>
      <c r="R814" s="469"/>
      <c r="S814" s="469"/>
      <c r="T814" s="23"/>
      <c r="U814" s="23"/>
      <c r="V814" s="23"/>
      <c r="W814" s="23"/>
      <c r="X814" s="23"/>
      <c r="Y814" s="23"/>
      <c r="Z814" s="23"/>
    </row>
    <row r="815" ht="23.25" customHeight="1">
      <c r="A815" s="86"/>
      <c r="B815" s="86"/>
      <c r="C815" s="23"/>
      <c r="D815" s="23"/>
      <c r="E815" s="469"/>
      <c r="F815" s="469"/>
      <c r="G815" s="469"/>
      <c r="H815" s="469"/>
      <c r="I815" s="469"/>
      <c r="J815" s="469"/>
      <c r="K815" s="469"/>
      <c r="L815" s="469"/>
      <c r="M815" s="469"/>
      <c r="N815" s="469"/>
      <c r="O815" s="469"/>
      <c r="P815" s="469"/>
      <c r="Q815" s="469"/>
      <c r="R815" s="469"/>
      <c r="S815" s="469"/>
      <c r="T815" s="23"/>
      <c r="U815" s="23"/>
      <c r="V815" s="23"/>
      <c r="W815" s="23"/>
      <c r="X815" s="23"/>
      <c r="Y815" s="23"/>
      <c r="Z815" s="23"/>
    </row>
    <row r="816" ht="23.25" customHeight="1">
      <c r="A816" s="86"/>
      <c r="B816" s="86"/>
      <c r="C816" s="23"/>
      <c r="D816" s="23"/>
      <c r="E816" s="469"/>
      <c r="F816" s="469"/>
      <c r="G816" s="469"/>
      <c r="H816" s="469"/>
      <c r="I816" s="469"/>
      <c r="J816" s="469"/>
      <c r="K816" s="469"/>
      <c r="L816" s="469"/>
      <c r="M816" s="469"/>
      <c r="N816" s="469"/>
      <c r="O816" s="469"/>
      <c r="P816" s="469"/>
      <c r="Q816" s="469"/>
      <c r="R816" s="469"/>
      <c r="S816" s="469"/>
      <c r="T816" s="23"/>
      <c r="U816" s="23"/>
      <c r="V816" s="23"/>
      <c r="W816" s="23"/>
      <c r="X816" s="23"/>
      <c r="Y816" s="23"/>
      <c r="Z816" s="23"/>
    </row>
    <row r="817" ht="23.25" customHeight="1">
      <c r="A817" s="86"/>
      <c r="B817" s="86"/>
      <c r="C817" s="23"/>
      <c r="D817" s="23"/>
      <c r="E817" s="469"/>
      <c r="F817" s="469"/>
      <c r="G817" s="469"/>
      <c r="H817" s="469"/>
      <c r="I817" s="469"/>
      <c r="J817" s="469"/>
      <c r="K817" s="469"/>
      <c r="L817" s="469"/>
      <c r="M817" s="469"/>
      <c r="N817" s="469"/>
      <c r="O817" s="469"/>
      <c r="P817" s="469"/>
      <c r="Q817" s="469"/>
      <c r="R817" s="469"/>
      <c r="S817" s="469"/>
      <c r="T817" s="23"/>
      <c r="U817" s="23"/>
      <c r="V817" s="23"/>
      <c r="W817" s="23"/>
      <c r="X817" s="23"/>
      <c r="Y817" s="23"/>
      <c r="Z817" s="23"/>
    </row>
    <row r="818" ht="23.25" customHeight="1">
      <c r="A818" s="86"/>
      <c r="B818" s="86"/>
      <c r="C818" s="23"/>
      <c r="D818" s="23"/>
      <c r="E818" s="469"/>
      <c r="F818" s="469"/>
      <c r="G818" s="469"/>
      <c r="H818" s="469"/>
      <c r="I818" s="469"/>
      <c r="J818" s="469"/>
      <c r="K818" s="469"/>
      <c r="L818" s="469"/>
      <c r="M818" s="469"/>
      <c r="N818" s="469"/>
      <c r="O818" s="469"/>
      <c r="P818" s="469"/>
      <c r="Q818" s="469"/>
      <c r="R818" s="469"/>
      <c r="S818" s="469"/>
      <c r="T818" s="23"/>
      <c r="U818" s="23"/>
      <c r="V818" s="23"/>
      <c r="W818" s="23"/>
      <c r="X818" s="23"/>
      <c r="Y818" s="23"/>
      <c r="Z818" s="23"/>
    </row>
    <row r="819" ht="23.25" customHeight="1">
      <c r="A819" s="86"/>
      <c r="B819" s="86"/>
      <c r="C819" s="23"/>
      <c r="D819" s="23"/>
      <c r="E819" s="469"/>
      <c r="F819" s="469"/>
      <c r="G819" s="469"/>
      <c r="H819" s="469"/>
      <c r="I819" s="469"/>
      <c r="J819" s="469"/>
      <c r="K819" s="469"/>
      <c r="L819" s="469"/>
      <c r="M819" s="469"/>
      <c r="N819" s="469"/>
      <c r="O819" s="469"/>
      <c r="P819" s="469"/>
      <c r="Q819" s="469"/>
      <c r="R819" s="469"/>
      <c r="S819" s="469"/>
      <c r="T819" s="23"/>
      <c r="U819" s="23"/>
      <c r="V819" s="23"/>
      <c r="W819" s="23"/>
      <c r="X819" s="23"/>
      <c r="Y819" s="23"/>
      <c r="Z819" s="23"/>
    </row>
    <row r="820" ht="23.25" customHeight="1">
      <c r="A820" s="86"/>
      <c r="B820" s="86"/>
      <c r="C820" s="23"/>
      <c r="D820" s="23"/>
      <c r="E820" s="469"/>
      <c r="F820" s="469"/>
      <c r="G820" s="469"/>
      <c r="H820" s="469"/>
      <c r="I820" s="469"/>
      <c r="J820" s="469"/>
      <c r="K820" s="469"/>
      <c r="L820" s="469"/>
      <c r="M820" s="469"/>
      <c r="N820" s="469"/>
      <c r="O820" s="469"/>
      <c r="P820" s="469"/>
      <c r="Q820" s="469"/>
      <c r="R820" s="469"/>
      <c r="S820" s="469"/>
      <c r="T820" s="23"/>
      <c r="U820" s="23"/>
      <c r="V820" s="23"/>
      <c r="W820" s="23"/>
      <c r="X820" s="23"/>
      <c r="Y820" s="23"/>
      <c r="Z820" s="23"/>
    </row>
    <row r="821" ht="23.25" customHeight="1">
      <c r="A821" s="86"/>
      <c r="B821" s="86"/>
      <c r="C821" s="23"/>
      <c r="D821" s="23"/>
      <c r="E821" s="469"/>
      <c r="F821" s="469"/>
      <c r="G821" s="469"/>
      <c r="H821" s="469"/>
      <c r="I821" s="469"/>
      <c r="J821" s="469"/>
      <c r="K821" s="469"/>
      <c r="L821" s="469"/>
      <c r="M821" s="469"/>
      <c r="N821" s="469"/>
      <c r="O821" s="469"/>
      <c r="P821" s="469"/>
      <c r="Q821" s="469"/>
      <c r="R821" s="469"/>
      <c r="S821" s="469"/>
      <c r="T821" s="23"/>
      <c r="U821" s="23"/>
      <c r="V821" s="23"/>
      <c r="W821" s="23"/>
      <c r="X821" s="23"/>
      <c r="Y821" s="23"/>
      <c r="Z821" s="23"/>
    </row>
    <row r="822" ht="23.25" customHeight="1">
      <c r="A822" s="86"/>
      <c r="B822" s="86"/>
      <c r="C822" s="23"/>
      <c r="D822" s="23"/>
      <c r="E822" s="469"/>
      <c r="F822" s="469"/>
      <c r="G822" s="469"/>
      <c r="H822" s="469"/>
      <c r="I822" s="469"/>
      <c r="J822" s="469"/>
      <c r="K822" s="469"/>
      <c r="L822" s="469"/>
      <c r="M822" s="469"/>
      <c r="N822" s="469"/>
      <c r="O822" s="469"/>
      <c r="P822" s="469"/>
      <c r="Q822" s="469"/>
      <c r="R822" s="469"/>
      <c r="S822" s="469"/>
      <c r="T822" s="23"/>
      <c r="U822" s="23"/>
      <c r="V822" s="23"/>
      <c r="W822" s="23"/>
      <c r="X822" s="23"/>
      <c r="Y822" s="23"/>
      <c r="Z822" s="23"/>
    </row>
    <row r="823" ht="23.25" customHeight="1">
      <c r="A823" s="86"/>
      <c r="B823" s="86"/>
      <c r="C823" s="23"/>
      <c r="D823" s="23"/>
      <c r="E823" s="469"/>
      <c r="F823" s="469"/>
      <c r="G823" s="469"/>
      <c r="H823" s="469"/>
      <c r="I823" s="469"/>
      <c r="J823" s="469"/>
      <c r="K823" s="469"/>
      <c r="L823" s="469"/>
      <c r="M823" s="469"/>
      <c r="N823" s="469"/>
      <c r="O823" s="469"/>
      <c r="P823" s="469"/>
      <c r="Q823" s="469"/>
      <c r="R823" s="469"/>
      <c r="S823" s="469"/>
      <c r="T823" s="23"/>
      <c r="U823" s="23"/>
      <c r="V823" s="23"/>
      <c r="W823" s="23"/>
      <c r="X823" s="23"/>
      <c r="Y823" s="23"/>
      <c r="Z823" s="23"/>
    </row>
    <row r="824" ht="23.25" customHeight="1">
      <c r="A824" s="86"/>
      <c r="B824" s="86"/>
      <c r="C824" s="23"/>
      <c r="D824" s="23"/>
      <c r="E824" s="469"/>
      <c r="F824" s="469"/>
      <c r="G824" s="469"/>
      <c r="H824" s="469"/>
      <c r="I824" s="469"/>
      <c r="J824" s="469"/>
      <c r="K824" s="469"/>
      <c r="L824" s="469"/>
      <c r="M824" s="469"/>
      <c r="N824" s="469"/>
      <c r="O824" s="469"/>
      <c r="P824" s="469"/>
      <c r="Q824" s="469"/>
      <c r="R824" s="469"/>
      <c r="S824" s="469"/>
      <c r="T824" s="23"/>
      <c r="U824" s="23"/>
      <c r="V824" s="23"/>
      <c r="W824" s="23"/>
      <c r="X824" s="23"/>
      <c r="Y824" s="23"/>
      <c r="Z824" s="23"/>
    </row>
    <row r="825" ht="23.25" customHeight="1">
      <c r="A825" s="86"/>
      <c r="B825" s="86"/>
      <c r="C825" s="23"/>
      <c r="D825" s="23"/>
      <c r="E825" s="469"/>
      <c r="F825" s="469"/>
      <c r="G825" s="469"/>
      <c r="H825" s="469"/>
      <c r="I825" s="469"/>
      <c r="J825" s="469"/>
      <c r="K825" s="469"/>
      <c r="L825" s="469"/>
      <c r="M825" s="469"/>
      <c r="N825" s="469"/>
      <c r="O825" s="469"/>
      <c r="P825" s="469"/>
      <c r="Q825" s="469"/>
      <c r="R825" s="469"/>
      <c r="S825" s="469"/>
      <c r="T825" s="23"/>
      <c r="U825" s="23"/>
      <c r="V825" s="23"/>
      <c r="W825" s="23"/>
      <c r="X825" s="23"/>
      <c r="Y825" s="23"/>
      <c r="Z825" s="23"/>
    </row>
    <row r="826" ht="23.25" customHeight="1">
      <c r="A826" s="86"/>
      <c r="B826" s="86"/>
      <c r="C826" s="23"/>
      <c r="D826" s="23"/>
      <c r="E826" s="469"/>
      <c r="F826" s="469"/>
      <c r="G826" s="469"/>
      <c r="H826" s="469"/>
      <c r="I826" s="469"/>
      <c r="J826" s="469"/>
      <c r="K826" s="469"/>
      <c r="L826" s="469"/>
      <c r="M826" s="469"/>
      <c r="N826" s="469"/>
      <c r="O826" s="469"/>
      <c r="P826" s="469"/>
      <c r="Q826" s="469"/>
      <c r="R826" s="469"/>
      <c r="S826" s="469"/>
      <c r="T826" s="23"/>
      <c r="U826" s="23"/>
      <c r="V826" s="23"/>
      <c r="W826" s="23"/>
      <c r="X826" s="23"/>
      <c r="Y826" s="23"/>
      <c r="Z826" s="23"/>
    </row>
    <row r="827" ht="23.25" customHeight="1">
      <c r="A827" s="86"/>
      <c r="B827" s="86"/>
      <c r="C827" s="23"/>
      <c r="D827" s="23"/>
      <c r="E827" s="469"/>
      <c r="F827" s="469"/>
      <c r="G827" s="469"/>
      <c r="H827" s="469"/>
      <c r="I827" s="469"/>
      <c r="J827" s="469"/>
      <c r="K827" s="469"/>
      <c r="L827" s="469"/>
      <c r="M827" s="469"/>
      <c r="N827" s="469"/>
      <c r="O827" s="469"/>
      <c r="P827" s="469"/>
      <c r="Q827" s="469"/>
      <c r="R827" s="469"/>
      <c r="S827" s="469"/>
      <c r="T827" s="23"/>
      <c r="U827" s="23"/>
      <c r="V827" s="23"/>
      <c r="W827" s="23"/>
      <c r="X827" s="23"/>
      <c r="Y827" s="23"/>
      <c r="Z827" s="23"/>
    </row>
    <row r="828" ht="23.25" customHeight="1">
      <c r="A828" s="86"/>
      <c r="B828" s="86"/>
      <c r="C828" s="23"/>
      <c r="D828" s="23"/>
      <c r="E828" s="469"/>
      <c r="F828" s="469"/>
      <c r="G828" s="469"/>
      <c r="H828" s="469"/>
      <c r="I828" s="469"/>
      <c r="J828" s="469"/>
      <c r="K828" s="469"/>
      <c r="L828" s="469"/>
      <c r="M828" s="469"/>
      <c r="N828" s="469"/>
      <c r="O828" s="469"/>
      <c r="P828" s="469"/>
      <c r="Q828" s="469"/>
      <c r="R828" s="469"/>
      <c r="S828" s="469"/>
      <c r="T828" s="23"/>
      <c r="U828" s="23"/>
      <c r="V828" s="23"/>
      <c r="W828" s="23"/>
      <c r="X828" s="23"/>
      <c r="Y828" s="23"/>
      <c r="Z828" s="23"/>
    </row>
    <row r="829" ht="23.25" customHeight="1">
      <c r="A829" s="86"/>
      <c r="B829" s="86"/>
      <c r="C829" s="23"/>
      <c r="D829" s="23"/>
      <c r="E829" s="469"/>
      <c r="F829" s="469"/>
      <c r="G829" s="469"/>
      <c r="H829" s="469"/>
      <c r="I829" s="469"/>
      <c r="J829" s="469"/>
      <c r="K829" s="469"/>
      <c r="L829" s="469"/>
      <c r="M829" s="469"/>
      <c r="N829" s="469"/>
      <c r="O829" s="469"/>
      <c r="P829" s="469"/>
      <c r="Q829" s="469"/>
      <c r="R829" s="469"/>
      <c r="S829" s="469"/>
      <c r="T829" s="23"/>
      <c r="U829" s="23"/>
      <c r="V829" s="23"/>
      <c r="W829" s="23"/>
      <c r="X829" s="23"/>
      <c r="Y829" s="23"/>
      <c r="Z829" s="23"/>
    </row>
    <row r="830" ht="23.25" customHeight="1">
      <c r="A830" s="86"/>
      <c r="B830" s="86"/>
      <c r="C830" s="23"/>
      <c r="D830" s="23"/>
      <c r="E830" s="469"/>
      <c r="F830" s="469"/>
      <c r="G830" s="469"/>
      <c r="H830" s="469"/>
      <c r="I830" s="469"/>
      <c r="J830" s="469"/>
      <c r="K830" s="469"/>
      <c r="L830" s="469"/>
      <c r="M830" s="469"/>
      <c r="N830" s="469"/>
      <c r="O830" s="469"/>
      <c r="P830" s="469"/>
      <c r="Q830" s="469"/>
      <c r="R830" s="469"/>
      <c r="S830" s="469"/>
      <c r="T830" s="23"/>
      <c r="U830" s="23"/>
      <c r="V830" s="23"/>
      <c r="W830" s="23"/>
      <c r="X830" s="23"/>
      <c r="Y830" s="23"/>
      <c r="Z830" s="23"/>
    </row>
    <row r="831" ht="23.25" customHeight="1">
      <c r="A831" s="86"/>
      <c r="B831" s="86"/>
      <c r="C831" s="23"/>
      <c r="D831" s="23"/>
      <c r="E831" s="469"/>
      <c r="F831" s="469"/>
      <c r="G831" s="469"/>
      <c r="H831" s="469"/>
      <c r="I831" s="469"/>
      <c r="J831" s="469"/>
      <c r="K831" s="469"/>
      <c r="L831" s="469"/>
      <c r="M831" s="469"/>
      <c r="N831" s="469"/>
      <c r="O831" s="469"/>
      <c r="P831" s="469"/>
      <c r="Q831" s="469"/>
      <c r="R831" s="469"/>
      <c r="S831" s="469"/>
      <c r="T831" s="23"/>
      <c r="U831" s="23"/>
      <c r="V831" s="23"/>
      <c r="W831" s="23"/>
      <c r="X831" s="23"/>
      <c r="Y831" s="23"/>
      <c r="Z831" s="23"/>
    </row>
    <row r="832" ht="23.25" customHeight="1">
      <c r="A832" s="86"/>
      <c r="B832" s="86"/>
      <c r="C832" s="23"/>
      <c r="D832" s="23"/>
      <c r="E832" s="469"/>
      <c r="F832" s="469"/>
      <c r="G832" s="469"/>
      <c r="H832" s="469"/>
      <c r="I832" s="469"/>
      <c r="J832" s="469"/>
      <c r="K832" s="469"/>
      <c r="L832" s="469"/>
      <c r="M832" s="469"/>
      <c r="N832" s="469"/>
      <c r="O832" s="469"/>
      <c r="P832" s="469"/>
      <c r="Q832" s="469"/>
      <c r="R832" s="469"/>
      <c r="S832" s="469"/>
      <c r="T832" s="23"/>
      <c r="U832" s="23"/>
      <c r="V832" s="23"/>
      <c r="W832" s="23"/>
      <c r="X832" s="23"/>
      <c r="Y832" s="23"/>
      <c r="Z832" s="23"/>
    </row>
    <row r="833" ht="23.25" customHeight="1">
      <c r="A833" s="86"/>
      <c r="B833" s="86"/>
      <c r="C833" s="23"/>
      <c r="D833" s="23"/>
      <c r="E833" s="469"/>
      <c r="F833" s="469"/>
      <c r="G833" s="469"/>
      <c r="H833" s="469"/>
      <c r="I833" s="469"/>
      <c r="J833" s="469"/>
      <c r="K833" s="469"/>
      <c r="L833" s="469"/>
      <c r="M833" s="469"/>
      <c r="N833" s="469"/>
      <c r="O833" s="469"/>
      <c r="P833" s="469"/>
      <c r="Q833" s="469"/>
      <c r="R833" s="469"/>
      <c r="S833" s="469"/>
      <c r="T833" s="23"/>
      <c r="U833" s="23"/>
      <c r="V833" s="23"/>
      <c r="W833" s="23"/>
      <c r="X833" s="23"/>
      <c r="Y833" s="23"/>
      <c r="Z833" s="23"/>
    </row>
    <row r="834" ht="23.25" customHeight="1">
      <c r="A834" s="86"/>
      <c r="B834" s="86"/>
      <c r="C834" s="23"/>
      <c r="D834" s="23"/>
      <c r="E834" s="469"/>
      <c r="F834" s="469"/>
      <c r="G834" s="469"/>
      <c r="H834" s="469"/>
      <c r="I834" s="469"/>
      <c r="J834" s="469"/>
      <c r="K834" s="469"/>
      <c r="L834" s="469"/>
      <c r="M834" s="469"/>
      <c r="N834" s="469"/>
      <c r="O834" s="469"/>
      <c r="P834" s="469"/>
      <c r="Q834" s="469"/>
      <c r="R834" s="469"/>
      <c r="S834" s="469"/>
      <c r="T834" s="23"/>
      <c r="U834" s="23"/>
      <c r="V834" s="23"/>
      <c r="W834" s="23"/>
      <c r="X834" s="23"/>
      <c r="Y834" s="23"/>
      <c r="Z834" s="23"/>
    </row>
    <row r="835" ht="23.25" customHeight="1">
      <c r="A835" s="86"/>
      <c r="B835" s="86"/>
      <c r="C835" s="23"/>
      <c r="D835" s="23"/>
      <c r="E835" s="469"/>
      <c r="F835" s="469"/>
      <c r="G835" s="469"/>
      <c r="H835" s="469"/>
      <c r="I835" s="469"/>
      <c r="J835" s="469"/>
      <c r="K835" s="469"/>
      <c r="L835" s="469"/>
      <c r="M835" s="469"/>
      <c r="N835" s="469"/>
      <c r="O835" s="469"/>
      <c r="P835" s="469"/>
      <c r="Q835" s="469"/>
      <c r="R835" s="469"/>
      <c r="S835" s="469"/>
      <c r="T835" s="23"/>
      <c r="U835" s="23"/>
      <c r="V835" s="23"/>
      <c r="W835" s="23"/>
      <c r="X835" s="23"/>
      <c r="Y835" s="23"/>
      <c r="Z835" s="23"/>
    </row>
    <row r="836" ht="23.25" customHeight="1">
      <c r="A836" s="86"/>
      <c r="B836" s="86"/>
      <c r="C836" s="23"/>
      <c r="D836" s="23"/>
      <c r="E836" s="469"/>
      <c r="F836" s="469"/>
      <c r="G836" s="469"/>
      <c r="H836" s="469"/>
      <c r="I836" s="469"/>
      <c r="J836" s="469"/>
      <c r="K836" s="469"/>
      <c r="L836" s="469"/>
      <c r="M836" s="469"/>
      <c r="N836" s="469"/>
      <c r="O836" s="469"/>
      <c r="P836" s="469"/>
      <c r="Q836" s="469"/>
      <c r="R836" s="469"/>
      <c r="S836" s="469"/>
      <c r="T836" s="23"/>
      <c r="U836" s="23"/>
      <c r="V836" s="23"/>
      <c r="W836" s="23"/>
      <c r="X836" s="23"/>
      <c r="Y836" s="23"/>
      <c r="Z836" s="23"/>
    </row>
    <row r="837" ht="23.25" customHeight="1">
      <c r="A837" s="86"/>
      <c r="B837" s="86"/>
      <c r="C837" s="23"/>
      <c r="D837" s="23"/>
      <c r="E837" s="469"/>
      <c r="F837" s="469"/>
      <c r="G837" s="469"/>
      <c r="H837" s="469"/>
      <c r="I837" s="469"/>
      <c r="J837" s="469"/>
      <c r="K837" s="469"/>
      <c r="L837" s="469"/>
      <c r="M837" s="469"/>
      <c r="N837" s="469"/>
      <c r="O837" s="469"/>
      <c r="P837" s="469"/>
      <c r="Q837" s="469"/>
      <c r="R837" s="469"/>
      <c r="S837" s="469"/>
      <c r="T837" s="23"/>
      <c r="U837" s="23"/>
      <c r="V837" s="23"/>
      <c r="W837" s="23"/>
      <c r="X837" s="23"/>
      <c r="Y837" s="23"/>
      <c r="Z837" s="23"/>
    </row>
    <row r="838" ht="23.25" customHeight="1">
      <c r="A838" s="86"/>
      <c r="B838" s="86"/>
      <c r="C838" s="23"/>
      <c r="D838" s="23"/>
      <c r="E838" s="469"/>
      <c r="F838" s="469"/>
      <c r="G838" s="469"/>
      <c r="H838" s="469"/>
      <c r="I838" s="469"/>
      <c r="J838" s="469"/>
      <c r="K838" s="469"/>
      <c r="L838" s="469"/>
      <c r="M838" s="469"/>
      <c r="N838" s="469"/>
      <c r="O838" s="469"/>
      <c r="P838" s="469"/>
      <c r="Q838" s="469"/>
      <c r="R838" s="469"/>
      <c r="S838" s="469"/>
      <c r="T838" s="23"/>
      <c r="U838" s="23"/>
      <c r="V838" s="23"/>
      <c r="W838" s="23"/>
      <c r="X838" s="23"/>
      <c r="Y838" s="23"/>
      <c r="Z838" s="23"/>
    </row>
    <row r="839" ht="23.25" customHeight="1">
      <c r="A839" s="86"/>
      <c r="B839" s="86"/>
      <c r="C839" s="23"/>
      <c r="D839" s="23"/>
      <c r="E839" s="469"/>
      <c r="F839" s="469"/>
      <c r="G839" s="469"/>
      <c r="H839" s="469"/>
      <c r="I839" s="469"/>
      <c r="J839" s="469"/>
      <c r="K839" s="469"/>
      <c r="L839" s="469"/>
      <c r="M839" s="469"/>
      <c r="N839" s="469"/>
      <c r="O839" s="469"/>
      <c r="P839" s="469"/>
      <c r="Q839" s="469"/>
      <c r="R839" s="469"/>
      <c r="S839" s="469"/>
      <c r="T839" s="23"/>
      <c r="U839" s="23"/>
      <c r="V839" s="23"/>
      <c r="W839" s="23"/>
      <c r="X839" s="23"/>
      <c r="Y839" s="23"/>
      <c r="Z839" s="23"/>
    </row>
    <row r="840" ht="23.25" customHeight="1">
      <c r="A840" s="86"/>
      <c r="B840" s="86"/>
      <c r="C840" s="23"/>
      <c r="D840" s="23"/>
      <c r="E840" s="469"/>
      <c r="F840" s="469"/>
      <c r="G840" s="469"/>
      <c r="H840" s="469"/>
      <c r="I840" s="469"/>
      <c r="J840" s="469"/>
      <c r="K840" s="469"/>
      <c r="L840" s="469"/>
      <c r="M840" s="469"/>
      <c r="N840" s="469"/>
      <c r="O840" s="469"/>
      <c r="P840" s="469"/>
      <c r="Q840" s="469"/>
      <c r="R840" s="469"/>
      <c r="S840" s="469"/>
      <c r="T840" s="23"/>
      <c r="U840" s="23"/>
      <c r="V840" s="23"/>
      <c r="W840" s="23"/>
      <c r="X840" s="23"/>
      <c r="Y840" s="23"/>
      <c r="Z840" s="23"/>
    </row>
    <row r="841" ht="23.25" customHeight="1">
      <c r="A841" s="86"/>
      <c r="B841" s="86"/>
      <c r="C841" s="23"/>
      <c r="D841" s="23"/>
      <c r="E841" s="469"/>
      <c r="F841" s="469"/>
      <c r="G841" s="469"/>
      <c r="H841" s="469"/>
      <c r="I841" s="469"/>
      <c r="J841" s="469"/>
      <c r="K841" s="469"/>
      <c r="L841" s="469"/>
      <c r="M841" s="469"/>
      <c r="N841" s="469"/>
      <c r="O841" s="469"/>
      <c r="P841" s="469"/>
      <c r="Q841" s="469"/>
      <c r="R841" s="469"/>
      <c r="S841" s="469"/>
      <c r="T841" s="23"/>
      <c r="U841" s="23"/>
      <c r="V841" s="23"/>
      <c r="W841" s="23"/>
      <c r="X841" s="23"/>
      <c r="Y841" s="23"/>
      <c r="Z841" s="23"/>
    </row>
    <row r="842" ht="23.25" customHeight="1">
      <c r="A842" s="86"/>
      <c r="B842" s="86"/>
      <c r="C842" s="23"/>
      <c r="D842" s="23"/>
      <c r="E842" s="469"/>
      <c r="F842" s="469"/>
      <c r="G842" s="469"/>
      <c r="H842" s="469"/>
      <c r="I842" s="469"/>
      <c r="J842" s="469"/>
      <c r="K842" s="469"/>
      <c r="L842" s="469"/>
      <c r="M842" s="469"/>
      <c r="N842" s="469"/>
      <c r="O842" s="469"/>
      <c r="P842" s="469"/>
      <c r="Q842" s="469"/>
      <c r="R842" s="469"/>
      <c r="S842" s="469"/>
      <c r="T842" s="23"/>
      <c r="U842" s="23"/>
      <c r="V842" s="23"/>
      <c r="W842" s="23"/>
      <c r="X842" s="23"/>
      <c r="Y842" s="23"/>
      <c r="Z842" s="23"/>
    </row>
    <row r="843" ht="23.25" customHeight="1">
      <c r="A843" s="86"/>
      <c r="B843" s="86"/>
      <c r="C843" s="23"/>
      <c r="D843" s="23"/>
      <c r="E843" s="469"/>
      <c r="F843" s="469"/>
      <c r="G843" s="469"/>
      <c r="H843" s="469"/>
      <c r="I843" s="469"/>
      <c r="J843" s="469"/>
      <c r="K843" s="469"/>
      <c r="L843" s="469"/>
      <c r="M843" s="469"/>
      <c r="N843" s="469"/>
      <c r="O843" s="469"/>
      <c r="P843" s="469"/>
      <c r="Q843" s="469"/>
      <c r="R843" s="469"/>
      <c r="S843" s="469"/>
      <c r="T843" s="23"/>
      <c r="U843" s="23"/>
      <c r="V843" s="23"/>
      <c r="W843" s="23"/>
      <c r="X843" s="23"/>
      <c r="Y843" s="23"/>
      <c r="Z843" s="23"/>
    </row>
    <row r="844" ht="23.25" customHeight="1">
      <c r="A844" s="86"/>
      <c r="B844" s="86"/>
      <c r="C844" s="23"/>
      <c r="D844" s="23"/>
      <c r="E844" s="469"/>
      <c r="F844" s="469"/>
      <c r="G844" s="469"/>
      <c r="H844" s="469"/>
      <c r="I844" s="469"/>
      <c r="J844" s="469"/>
      <c r="K844" s="469"/>
      <c r="L844" s="469"/>
      <c r="M844" s="469"/>
      <c r="N844" s="469"/>
      <c r="O844" s="469"/>
      <c r="P844" s="469"/>
      <c r="Q844" s="469"/>
      <c r="R844" s="469"/>
      <c r="S844" s="469"/>
      <c r="T844" s="23"/>
      <c r="U844" s="23"/>
      <c r="V844" s="23"/>
      <c r="W844" s="23"/>
      <c r="X844" s="23"/>
      <c r="Y844" s="23"/>
      <c r="Z844" s="23"/>
    </row>
    <row r="845" ht="23.25" customHeight="1">
      <c r="A845" s="86"/>
      <c r="B845" s="86"/>
      <c r="C845" s="23"/>
      <c r="D845" s="23"/>
      <c r="E845" s="469"/>
      <c r="F845" s="469"/>
      <c r="G845" s="469"/>
      <c r="H845" s="469"/>
      <c r="I845" s="469"/>
      <c r="J845" s="469"/>
      <c r="K845" s="469"/>
      <c r="L845" s="469"/>
      <c r="M845" s="469"/>
      <c r="N845" s="469"/>
      <c r="O845" s="469"/>
      <c r="P845" s="469"/>
      <c r="Q845" s="469"/>
      <c r="R845" s="469"/>
      <c r="S845" s="469"/>
      <c r="T845" s="23"/>
      <c r="U845" s="23"/>
      <c r="V845" s="23"/>
      <c r="W845" s="23"/>
      <c r="X845" s="23"/>
      <c r="Y845" s="23"/>
      <c r="Z845" s="23"/>
    </row>
    <row r="846" ht="23.25" customHeight="1">
      <c r="A846" s="86"/>
      <c r="B846" s="86"/>
      <c r="C846" s="23"/>
      <c r="D846" s="23"/>
      <c r="E846" s="469"/>
      <c r="F846" s="469"/>
      <c r="G846" s="469"/>
      <c r="H846" s="469"/>
      <c r="I846" s="469"/>
      <c r="J846" s="469"/>
      <c r="K846" s="469"/>
      <c r="L846" s="469"/>
      <c r="M846" s="469"/>
      <c r="N846" s="469"/>
      <c r="O846" s="469"/>
      <c r="P846" s="469"/>
      <c r="Q846" s="469"/>
      <c r="R846" s="469"/>
      <c r="S846" s="469"/>
      <c r="T846" s="23"/>
      <c r="U846" s="23"/>
      <c r="V846" s="23"/>
      <c r="W846" s="23"/>
      <c r="X846" s="23"/>
      <c r="Y846" s="23"/>
      <c r="Z846" s="23"/>
    </row>
    <row r="847" ht="23.25" customHeight="1">
      <c r="A847" s="86"/>
      <c r="B847" s="86"/>
      <c r="C847" s="23"/>
      <c r="D847" s="23"/>
      <c r="E847" s="469"/>
      <c r="F847" s="469"/>
      <c r="G847" s="469"/>
      <c r="H847" s="469"/>
      <c r="I847" s="469"/>
      <c r="J847" s="469"/>
      <c r="K847" s="469"/>
      <c r="L847" s="469"/>
      <c r="M847" s="469"/>
      <c r="N847" s="469"/>
      <c r="O847" s="469"/>
      <c r="P847" s="469"/>
      <c r="Q847" s="469"/>
      <c r="R847" s="469"/>
      <c r="S847" s="469"/>
      <c r="T847" s="23"/>
      <c r="U847" s="23"/>
      <c r="V847" s="23"/>
      <c r="W847" s="23"/>
      <c r="X847" s="23"/>
      <c r="Y847" s="23"/>
      <c r="Z847" s="23"/>
    </row>
    <row r="848" ht="23.25" customHeight="1">
      <c r="A848" s="86"/>
      <c r="B848" s="86"/>
      <c r="C848" s="23"/>
      <c r="D848" s="23"/>
      <c r="E848" s="469"/>
      <c r="F848" s="469"/>
      <c r="G848" s="469"/>
      <c r="H848" s="469"/>
      <c r="I848" s="469"/>
      <c r="J848" s="469"/>
      <c r="K848" s="469"/>
      <c r="L848" s="469"/>
      <c r="M848" s="469"/>
      <c r="N848" s="469"/>
      <c r="O848" s="469"/>
      <c r="P848" s="469"/>
      <c r="Q848" s="469"/>
      <c r="R848" s="469"/>
      <c r="S848" s="469"/>
      <c r="T848" s="23"/>
      <c r="U848" s="23"/>
      <c r="V848" s="23"/>
      <c r="W848" s="23"/>
      <c r="X848" s="23"/>
      <c r="Y848" s="23"/>
      <c r="Z848" s="23"/>
    </row>
    <row r="849" ht="23.25" customHeight="1">
      <c r="A849" s="86"/>
      <c r="B849" s="86"/>
      <c r="C849" s="23"/>
      <c r="D849" s="23"/>
      <c r="E849" s="469"/>
      <c r="F849" s="469"/>
      <c r="G849" s="469"/>
      <c r="H849" s="469"/>
      <c r="I849" s="469"/>
      <c r="J849" s="469"/>
      <c r="K849" s="469"/>
      <c r="L849" s="469"/>
      <c r="M849" s="469"/>
      <c r="N849" s="469"/>
      <c r="O849" s="469"/>
      <c r="P849" s="469"/>
      <c r="Q849" s="469"/>
      <c r="R849" s="469"/>
      <c r="S849" s="469"/>
      <c r="T849" s="23"/>
      <c r="U849" s="23"/>
      <c r="V849" s="23"/>
      <c r="W849" s="23"/>
      <c r="X849" s="23"/>
      <c r="Y849" s="23"/>
      <c r="Z849" s="23"/>
    </row>
    <row r="850" ht="23.25" customHeight="1">
      <c r="A850" s="86"/>
      <c r="B850" s="86"/>
      <c r="C850" s="23"/>
      <c r="D850" s="23"/>
      <c r="E850" s="469"/>
      <c r="F850" s="469"/>
      <c r="G850" s="469"/>
      <c r="H850" s="469"/>
      <c r="I850" s="469"/>
      <c r="J850" s="469"/>
      <c r="K850" s="469"/>
      <c r="L850" s="469"/>
      <c r="M850" s="469"/>
      <c r="N850" s="469"/>
      <c r="O850" s="469"/>
      <c r="P850" s="469"/>
      <c r="Q850" s="469"/>
      <c r="R850" s="469"/>
      <c r="S850" s="469"/>
      <c r="T850" s="23"/>
      <c r="U850" s="23"/>
      <c r="V850" s="23"/>
      <c r="W850" s="23"/>
      <c r="X850" s="23"/>
      <c r="Y850" s="23"/>
      <c r="Z850" s="23"/>
    </row>
    <row r="851" ht="23.25" customHeight="1">
      <c r="A851" s="86"/>
      <c r="B851" s="86"/>
      <c r="C851" s="23"/>
      <c r="D851" s="23"/>
      <c r="E851" s="469"/>
      <c r="F851" s="469"/>
      <c r="G851" s="469"/>
      <c r="H851" s="469"/>
      <c r="I851" s="469"/>
      <c r="J851" s="469"/>
      <c r="K851" s="469"/>
      <c r="L851" s="469"/>
      <c r="M851" s="469"/>
      <c r="N851" s="469"/>
      <c r="O851" s="469"/>
      <c r="P851" s="469"/>
      <c r="Q851" s="469"/>
      <c r="R851" s="469"/>
      <c r="S851" s="469"/>
      <c r="T851" s="23"/>
      <c r="U851" s="23"/>
      <c r="V851" s="23"/>
      <c r="W851" s="23"/>
      <c r="X851" s="23"/>
      <c r="Y851" s="23"/>
      <c r="Z851" s="23"/>
    </row>
    <row r="852" ht="23.25" customHeight="1">
      <c r="A852" s="86"/>
      <c r="B852" s="86"/>
      <c r="C852" s="23"/>
      <c r="D852" s="23"/>
      <c r="E852" s="469"/>
      <c r="F852" s="469"/>
      <c r="G852" s="469"/>
      <c r="H852" s="469"/>
      <c r="I852" s="469"/>
      <c r="J852" s="469"/>
      <c r="K852" s="469"/>
      <c r="L852" s="469"/>
      <c r="M852" s="469"/>
      <c r="N852" s="469"/>
      <c r="O852" s="469"/>
      <c r="P852" s="469"/>
      <c r="Q852" s="469"/>
      <c r="R852" s="469"/>
      <c r="S852" s="469"/>
      <c r="T852" s="23"/>
      <c r="U852" s="23"/>
      <c r="V852" s="23"/>
      <c r="W852" s="23"/>
      <c r="X852" s="23"/>
      <c r="Y852" s="23"/>
      <c r="Z852" s="23"/>
    </row>
    <row r="853" ht="23.25" customHeight="1">
      <c r="A853" s="86"/>
      <c r="B853" s="86"/>
      <c r="C853" s="23"/>
      <c r="D853" s="23"/>
      <c r="E853" s="469"/>
      <c r="F853" s="469"/>
      <c r="G853" s="469"/>
      <c r="H853" s="469"/>
      <c r="I853" s="469"/>
      <c r="J853" s="469"/>
      <c r="K853" s="469"/>
      <c r="L853" s="469"/>
      <c r="M853" s="469"/>
      <c r="N853" s="469"/>
      <c r="O853" s="469"/>
      <c r="P853" s="469"/>
      <c r="Q853" s="469"/>
      <c r="R853" s="469"/>
      <c r="S853" s="469"/>
      <c r="T853" s="23"/>
      <c r="U853" s="23"/>
      <c r="V853" s="23"/>
      <c r="W853" s="23"/>
      <c r="X853" s="23"/>
      <c r="Y853" s="23"/>
      <c r="Z853" s="23"/>
    </row>
    <row r="854" ht="23.25" customHeight="1">
      <c r="A854" s="86"/>
      <c r="B854" s="86"/>
      <c r="C854" s="23"/>
      <c r="D854" s="23"/>
      <c r="E854" s="469"/>
      <c r="F854" s="469"/>
      <c r="G854" s="469"/>
      <c r="H854" s="469"/>
      <c r="I854" s="469"/>
      <c r="J854" s="469"/>
      <c r="K854" s="469"/>
      <c r="L854" s="469"/>
      <c r="M854" s="469"/>
      <c r="N854" s="469"/>
      <c r="O854" s="469"/>
      <c r="P854" s="469"/>
      <c r="Q854" s="469"/>
      <c r="R854" s="469"/>
      <c r="S854" s="469"/>
      <c r="T854" s="23"/>
      <c r="U854" s="23"/>
      <c r="V854" s="23"/>
      <c r="W854" s="23"/>
      <c r="X854" s="23"/>
      <c r="Y854" s="23"/>
      <c r="Z854" s="23"/>
    </row>
    <row r="855" ht="23.25" customHeight="1">
      <c r="A855" s="86"/>
      <c r="B855" s="86"/>
      <c r="C855" s="23"/>
      <c r="D855" s="23"/>
      <c r="E855" s="469"/>
      <c r="F855" s="469"/>
      <c r="G855" s="469"/>
      <c r="H855" s="469"/>
      <c r="I855" s="469"/>
      <c r="J855" s="469"/>
      <c r="K855" s="469"/>
      <c r="L855" s="469"/>
      <c r="M855" s="469"/>
      <c r="N855" s="469"/>
      <c r="O855" s="469"/>
      <c r="P855" s="469"/>
      <c r="Q855" s="469"/>
      <c r="R855" s="469"/>
      <c r="S855" s="469"/>
      <c r="T855" s="23"/>
      <c r="U855" s="23"/>
      <c r="V855" s="23"/>
      <c r="W855" s="23"/>
      <c r="X855" s="23"/>
      <c r="Y855" s="23"/>
      <c r="Z855" s="23"/>
    </row>
    <row r="856" ht="23.25" customHeight="1">
      <c r="A856" s="86"/>
      <c r="B856" s="86"/>
      <c r="C856" s="23"/>
      <c r="D856" s="23"/>
      <c r="E856" s="469"/>
      <c r="F856" s="469"/>
      <c r="G856" s="469"/>
      <c r="H856" s="469"/>
      <c r="I856" s="469"/>
      <c r="J856" s="469"/>
      <c r="K856" s="469"/>
      <c r="L856" s="469"/>
      <c r="M856" s="469"/>
      <c r="N856" s="469"/>
      <c r="O856" s="469"/>
      <c r="P856" s="469"/>
      <c r="Q856" s="469"/>
      <c r="R856" s="469"/>
      <c r="S856" s="469"/>
      <c r="T856" s="23"/>
      <c r="U856" s="23"/>
      <c r="V856" s="23"/>
      <c r="W856" s="23"/>
      <c r="X856" s="23"/>
      <c r="Y856" s="23"/>
      <c r="Z856" s="23"/>
    </row>
    <row r="857" ht="23.25" customHeight="1">
      <c r="A857" s="86"/>
      <c r="B857" s="86"/>
      <c r="C857" s="23"/>
      <c r="D857" s="23"/>
      <c r="E857" s="469"/>
      <c r="F857" s="469"/>
      <c r="G857" s="469"/>
      <c r="H857" s="469"/>
      <c r="I857" s="469"/>
      <c r="J857" s="469"/>
      <c r="K857" s="469"/>
      <c r="L857" s="469"/>
      <c r="M857" s="469"/>
      <c r="N857" s="469"/>
      <c r="O857" s="469"/>
      <c r="P857" s="469"/>
      <c r="Q857" s="469"/>
      <c r="R857" s="469"/>
      <c r="S857" s="469"/>
      <c r="T857" s="23"/>
      <c r="U857" s="23"/>
      <c r="V857" s="23"/>
      <c r="W857" s="23"/>
      <c r="X857" s="23"/>
      <c r="Y857" s="23"/>
      <c r="Z857" s="23"/>
    </row>
    <row r="858" ht="23.25" customHeight="1">
      <c r="A858" s="86"/>
      <c r="B858" s="86"/>
      <c r="C858" s="23"/>
      <c r="D858" s="23"/>
      <c r="E858" s="469"/>
      <c r="F858" s="469"/>
      <c r="G858" s="469"/>
      <c r="H858" s="469"/>
      <c r="I858" s="469"/>
      <c r="J858" s="469"/>
      <c r="K858" s="469"/>
      <c r="L858" s="469"/>
      <c r="M858" s="469"/>
      <c r="N858" s="469"/>
      <c r="O858" s="469"/>
      <c r="P858" s="469"/>
      <c r="Q858" s="469"/>
      <c r="R858" s="469"/>
      <c r="S858" s="469"/>
      <c r="T858" s="23"/>
      <c r="U858" s="23"/>
      <c r="V858" s="23"/>
      <c r="W858" s="23"/>
      <c r="X858" s="23"/>
      <c r="Y858" s="23"/>
      <c r="Z858" s="23"/>
    </row>
    <row r="859" ht="23.25" customHeight="1">
      <c r="A859" s="86"/>
      <c r="B859" s="86"/>
      <c r="C859" s="23"/>
      <c r="D859" s="23"/>
      <c r="E859" s="469"/>
      <c r="F859" s="469"/>
      <c r="G859" s="469"/>
      <c r="H859" s="469"/>
      <c r="I859" s="469"/>
      <c r="J859" s="469"/>
      <c r="K859" s="469"/>
      <c r="L859" s="469"/>
      <c r="M859" s="469"/>
      <c r="N859" s="469"/>
      <c r="O859" s="469"/>
      <c r="P859" s="469"/>
      <c r="Q859" s="469"/>
      <c r="R859" s="469"/>
      <c r="S859" s="469"/>
      <c r="T859" s="23"/>
      <c r="U859" s="23"/>
      <c r="V859" s="23"/>
      <c r="W859" s="23"/>
      <c r="X859" s="23"/>
      <c r="Y859" s="23"/>
      <c r="Z859" s="23"/>
    </row>
    <row r="860" ht="23.25" customHeight="1">
      <c r="A860" s="86"/>
      <c r="B860" s="86"/>
      <c r="C860" s="23"/>
      <c r="D860" s="23"/>
      <c r="E860" s="469"/>
      <c r="F860" s="469"/>
      <c r="G860" s="469"/>
      <c r="H860" s="469"/>
      <c r="I860" s="469"/>
      <c r="J860" s="469"/>
      <c r="K860" s="469"/>
      <c r="L860" s="469"/>
      <c r="M860" s="469"/>
      <c r="N860" s="469"/>
      <c r="O860" s="469"/>
      <c r="P860" s="469"/>
      <c r="Q860" s="469"/>
      <c r="R860" s="469"/>
      <c r="S860" s="469"/>
      <c r="T860" s="23"/>
      <c r="U860" s="23"/>
      <c r="V860" s="23"/>
      <c r="W860" s="23"/>
      <c r="X860" s="23"/>
      <c r="Y860" s="23"/>
      <c r="Z860" s="23"/>
    </row>
    <row r="861" ht="23.25" customHeight="1">
      <c r="A861" s="86"/>
      <c r="B861" s="86"/>
      <c r="C861" s="23"/>
      <c r="D861" s="23"/>
      <c r="E861" s="469"/>
      <c r="F861" s="469"/>
      <c r="G861" s="469"/>
      <c r="H861" s="469"/>
      <c r="I861" s="469"/>
      <c r="J861" s="469"/>
      <c r="K861" s="469"/>
      <c r="L861" s="469"/>
      <c r="M861" s="469"/>
      <c r="N861" s="469"/>
      <c r="O861" s="469"/>
      <c r="P861" s="469"/>
      <c r="Q861" s="469"/>
      <c r="R861" s="469"/>
      <c r="S861" s="469"/>
      <c r="T861" s="23"/>
      <c r="U861" s="23"/>
      <c r="V861" s="23"/>
      <c r="W861" s="23"/>
      <c r="X861" s="23"/>
      <c r="Y861" s="23"/>
      <c r="Z861" s="23"/>
    </row>
    <row r="862" ht="23.25" customHeight="1">
      <c r="A862" s="86"/>
      <c r="B862" s="86"/>
      <c r="C862" s="23"/>
      <c r="D862" s="23"/>
      <c r="E862" s="469"/>
      <c r="F862" s="469"/>
      <c r="G862" s="469"/>
      <c r="H862" s="469"/>
      <c r="I862" s="469"/>
      <c r="J862" s="469"/>
      <c r="K862" s="469"/>
      <c r="L862" s="469"/>
      <c r="M862" s="469"/>
      <c r="N862" s="469"/>
      <c r="O862" s="469"/>
      <c r="P862" s="469"/>
      <c r="Q862" s="469"/>
      <c r="R862" s="469"/>
      <c r="S862" s="469"/>
      <c r="T862" s="23"/>
      <c r="U862" s="23"/>
      <c r="V862" s="23"/>
      <c r="W862" s="23"/>
      <c r="X862" s="23"/>
      <c r="Y862" s="23"/>
      <c r="Z862" s="23"/>
    </row>
    <row r="863" ht="23.25" customHeight="1">
      <c r="A863" s="86"/>
      <c r="B863" s="86"/>
      <c r="C863" s="23"/>
      <c r="D863" s="23"/>
      <c r="E863" s="469"/>
      <c r="F863" s="469"/>
      <c r="G863" s="469"/>
      <c r="H863" s="469"/>
      <c r="I863" s="469"/>
      <c r="J863" s="469"/>
      <c r="K863" s="469"/>
      <c r="L863" s="469"/>
      <c r="M863" s="469"/>
      <c r="N863" s="469"/>
      <c r="O863" s="469"/>
      <c r="P863" s="469"/>
      <c r="Q863" s="469"/>
      <c r="R863" s="469"/>
      <c r="S863" s="469"/>
      <c r="T863" s="23"/>
      <c r="U863" s="23"/>
      <c r="V863" s="23"/>
      <c r="W863" s="23"/>
      <c r="X863" s="23"/>
      <c r="Y863" s="23"/>
      <c r="Z863" s="23"/>
    </row>
    <row r="864" ht="23.25" customHeight="1">
      <c r="A864" s="86"/>
      <c r="B864" s="86"/>
      <c r="C864" s="23"/>
      <c r="D864" s="23"/>
      <c r="E864" s="469"/>
      <c r="F864" s="469"/>
      <c r="G864" s="469"/>
      <c r="H864" s="469"/>
      <c r="I864" s="469"/>
      <c r="J864" s="469"/>
      <c r="K864" s="469"/>
      <c r="L864" s="469"/>
      <c r="M864" s="469"/>
      <c r="N864" s="469"/>
      <c r="O864" s="469"/>
      <c r="P864" s="469"/>
      <c r="Q864" s="469"/>
      <c r="R864" s="469"/>
      <c r="S864" s="469"/>
      <c r="T864" s="23"/>
      <c r="U864" s="23"/>
      <c r="V864" s="23"/>
      <c r="W864" s="23"/>
      <c r="X864" s="23"/>
      <c r="Y864" s="23"/>
      <c r="Z864" s="23"/>
    </row>
    <row r="865" ht="23.25" customHeight="1">
      <c r="A865" s="86"/>
      <c r="B865" s="86"/>
      <c r="C865" s="23"/>
      <c r="D865" s="23"/>
      <c r="E865" s="469"/>
      <c r="F865" s="469"/>
      <c r="G865" s="469"/>
      <c r="H865" s="469"/>
      <c r="I865" s="469"/>
      <c r="J865" s="469"/>
      <c r="K865" s="469"/>
      <c r="L865" s="469"/>
      <c r="M865" s="469"/>
      <c r="N865" s="469"/>
      <c r="O865" s="469"/>
      <c r="P865" s="469"/>
      <c r="Q865" s="469"/>
      <c r="R865" s="469"/>
      <c r="S865" s="469"/>
      <c r="T865" s="23"/>
      <c r="U865" s="23"/>
      <c r="V865" s="23"/>
      <c r="W865" s="23"/>
      <c r="X865" s="23"/>
      <c r="Y865" s="23"/>
      <c r="Z865" s="23"/>
    </row>
    <row r="866" ht="23.25" customHeight="1">
      <c r="A866" s="86"/>
      <c r="B866" s="86"/>
      <c r="C866" s="23"/>
      <c r="D866" s="23"/>
      <c r="E866" s="469"/>
      <c r="F866" s="469"/>
      <c r="G866" s="469"/>
      <c r="H866" s="469"/>
      <c r="I866" s="469"/>
      <c r="J866" s="469"/>
      <c r="K866" s="469"/>
      <c r="L866" s="469"/>
      <c r="M866" s="469"/>
      <c r="N866" s="469"/>
      <c r="O866" s="469"/>
      <c r="P866" s="469"/>
      <c r="Q866" s="469"/>
      <c r="R866" s="469"/>
      <c r="S866" s="469"/>
      <c r="T866" s="23"/>
      <c r="U866" s="23"/>
      <c r="V866" s="23"/>
      <c r="W866" s="23"/>
      <c r="X866" s="23"/>
      <c r="Y866" s="23"/>
      <c r="Z866" s="23"/>
    </row>
    <row r="867" ht="23.25" customHeight="1">
      <c r="A867" s="86"/>
      <c r="B867" s="86"/>
      <c r="C867" s="23"/>
      <c r="D867" s="23"/>
      <c r="E867" s="469"/>
      <c r="F867" s="469"/>
      <c r="G867" s="469"/>
      <c r="H867" s="469"/>
      <c r="I867" s="469"/>
      <c r="J867" s="469"/>
      <c r="K867" s="469"/>
      <c r="L867" s="469"/>
      <c r="M867" s="469"/>
      <c r="N867" s="469"/>
      <c r="O867" s="469"/>
      <c r="P867" s="469"/>
      <c r="Q867" s="469"/>
      <c r="R867" s="469"/>
      <c r="S867" s="469"/>
      <c r="T867" s="23"/>
      <c r="U867" s="23"/>
      <c r="V867" s="23"/>
      <c r="W867" s="23"/>
      <c r="X867" s="23"/>
      <c r="Y867" s="23"/>
      <c r="Z867" s="23"/>
    </row>
    <row r="868" ht="23.25" customHeight="1">
      <c r="A868" s="86"/>
      <c r="B868" s="86"/>
      <c r="C868" s="23"/>
      <c r="D868" s="23"/>
      <c r="E868" s="469"/>
      <c r="F868" s="469"/>
      <c r="G868" s="469"/>
      <c r="H868" s="469"/>
      <c r="I868" s="469"/>
      <c r="J868" s="469"/>
      <c r="K868" s="469"/>
      <c r="L868" s="469"/>
      <c r="M868" s="469"/>
      <c r="N868" s="469"/>
      <c r="O868" s="469"/>
      <c r="P868" s="469"/>
      <c r="Q868" s="469"/>
      <c r="R868" s="469"/>
      <c r="S868" s="469"/>
      <c r="T868" s="23"/>
      <c r="U868" s="23"/>
      <c r="V868" s="23"/>
      <c r="W868" s="23"/>
      <c r="X868" s="23"/>
      <c r="Y868" s="23"/>
      <c r="Z868" s="23"/>
    </row>
    <row r="869" ht="23.25" customHeight="1">
      <c r="A869" s="86"/>
      <c r="B869" s="86"/>
      <c r="C869" s="23"/>
      <c r="D869" s="23"/>
      <c r="E869" s="469"/>
      <c r="F869" s="469"/>
      <c r="G869" s="469"/>
      <c r="H869" s="469"/>
      <c r="I869" s="469"/>
      <c r="J869" s="469"/>
      <c r="K869" s="469"/>
      <c r="L869" s="469"/>
      <c r="M869" s="469"/>
      <c r="N869" s="469"/>
      <c r="O869" s="469"/>
      <c r="P869" s="469"/>
      <c r="Q869" s="469"/>
      <c r="R869" s="469"/>
      <c r="S869" s="469"/>
      <c r="T869" s="23"/>
      <c r="U869" s="23"/>
      <c r="V869" s="23"/>
      <c r="W869" s="23"/>
      <c r="X869" s="23"/>
      <c r="Y869" s="23"/>
      <c r="Z869" s="23"/>
    </row>
    <row r="870" ht="23.25" customHeight="1">
      <c r="A870" s="86"/>
      <c r="B870" s="86"/>
      <c r="C870" s="23"/>
      <c r="D870" s="23"/>
      <c r="E870" s="469"/>
      <c r="F870" s="469"/>
      <c r="G870" s="469"/>
      <c r="H870" s="469"/>
      <c r="I870" s="469"/>
      <c r="J870" s="469"/>
      <c r="K870" s="469"/>
      <c r="L870" s="469"/>
      <c r="M870" s="469"/>
      <c r="N870" s="469"/>
      <c r="O870" s="469"/>
      <c r="P870" s="469"/>
      <c r="Q870" s="469"/>
      <c r="R870" s="469"/>
      <c r="S870" s="469"/>
      <c r="T870" s="23"/>
      <c r="U870" s="23"/>
      <c r="V870" s="23"/>
      <c r="W870" s="23"/>
      <c r="X870" s="23"/>
      <c r="Y870" s="23"/>
      <c r="Z870" s="23"/>
    </row>
    <row r="871" ht="23.25" customHeight="1">
      <c r="A871" s="86"/>
      <c r="B871" s="86"/>
      <c r="C871" s="23"/>
      <c r="D871" s="23"/>
      <c r="E871" s="469"/>
      <c r="F871" s="469"/>
      <c r="G871" s="469"/>
      <c r="H871" s="469"/>
      <c r="I871" s="469"/>
      <c r="J871" s="469"/>
      <c r="K871" s="469"/>
      <c r="L871" s="469"/>
      <c r="M871" s="469"/>
      <c r="N871" s="469"/>
      <c r="O871" s="469"/>
      <c r="P871" s="469"/>
      <c r="Q871" s="469"/>
      <c r="R871" s="469"/>
      <c r="S871" s="469"/>
      <c r="T871" s="23"/>
      <c r="U871" s="23"/>
      <c r="V871" s="23"/>
      <c r="W871" s="23"/>
      <c r="X871" s="23"/>
      <c r="Y871" s="23"/>
      <c r="Z871" s="23"/>
    </row>
    <row r="872" ht="23.25" customHeight="1">
      <c r="A872" s="86"/>
      <c r="B872" s="86"/>
      <c r="C872" s="23"/>
      <c r="D872" s="23"/>
      <c r="E872" s="469"/>
      <c r="F872" s="469"/>
      <c r="G872" s="469"/>
      <c r="H872" s="469"/>
      <c r="I872" s="469"/>
      <c r="J872" s="469"/>
      <c r="K872" s="469"/>
      <c r="L872" s="469"/>
      <c r="M872" s="469"/>
      <c r="N872" s="469"/>
      <c r="O872" s="469"/>
      <c r="P872" s="469"/>
      <c r="Q872" s="469"/>
      <c r="R872" s="469"/>
      <c r="S872" s="469"/>
      <c r="T872" s="23"/>
      <c r="U872" s="23"/>
      <c r="V872" s="23"/>
      <c r="W872" s="23"/>
      <c r="X872" s="23"/>
      <c r="Y872" s="23"/>
      <c r="Z872" s="23"/>
    </row>
    <row r="873" ht="23.25" customHeight="1">
      <c r="A873" s="86"/>
      <c r="B873" s="86"/>
      <c r="C873" s="23"/>
      <c r="D873" s="23"/>
      <c r="E873" s="469"/>
      <c r="F873" s="469"/>
      <c r="G873" s="469"/>
      <c r="H873" s="469"/>
      <c r="I873" s="469"/>
      <c r="J873" s="469"/>
      <c r="K873" s="469"/>
      <c r="L873" s="469"/>
      <c r="M873" s="469"/>
      <c r="N873" s="469"/>
      <c r="O873" s="469"/>
      <c r="P873" s="469"/>
      <c r="Q873" s="469"/>
      <c r="R873" s="469"/>
      <c r="S873" s="469"/>
      <c r="T873" s="23"/>
      <c r="U873" s="23"/>
      <c r="V873" s="23"/>
      <c r="W873" s="23"/>
      <c r="X873" s="23"/>
      <c r="Y873" s="23"/>
      <c r="Z873" s="23"/>
    </row>
    <row r="874" ht="23.25" customHeight="1">
      <c r="A874" s="86"/>
      <c r="B874" s="86"/>
      <c r="C874" s="23"/>
      <c r="D874" s="23"/>
      <c r="E874" s="469"/>
      <c r="F874" s="469"/>
      <c r="G874" s="469"/>
      <c r="H874" s="469"/>
      <c r="I874" s="469"/>
      <c r="J874" s="469"/>
      <c r="K874" s="469"/>
      <c r="L874" s="469"/>
      <c r="M874" s="469"/>
      <c r="N874" s="469"/>
      <c r="O874" s="469"/>
      <c r="P874" s="469"/>
      <c r="Q874" s="469"/>
      <c r="R874" s="469"/>
      <c r="S874" s="469"/>
      <c r="T874" s="23"/>
      <c r="U874" s="23"/>
      <c r="V874" s="23"/>
      <c r="W874" s="23"/>
      <c r="X874" s="23"/>
      <c r="Y874" s="23"/>
      <c r="Z874" s="23"/>
    </row>
    <row r="875" ht="23.25" customHeight="1">
      <c r="A875" s="86"/>
      <c r="B875" s="86"/>
      <c r="C875" s="23"/>
      <c r="D875" s="23"/>
      <c r="E875" s="469"/>
      <c r="F875" s="469"/>
      <c r="G875" s="469"/>
      <c r="H875" s="469"/>
      <c r="I875" s="469"/>
      <c r="J875" s="469"/>
      <c r="K875" s="469"/>
      <c r="L875" s="469"/>
      <c r="M875" s="469"/>
      <c r="N875" s="469"/>
      <c r="O875" s="469"/>
      <c r="P875" s="469"/>
      <c r="Q875" s="469"/>
      <c r="R875" s="469"/>
      <c r="S875" s="469"/>
      <c r="T875" s="23"/>
      <c r="U875" s="23"/>
      <c r="V875" s="23"/>
      <c r="W875" s="23"/>
      <c r="X875" s="23"/>
      <c r="Y875" s="23"/>
      <c r="Z875" s="23"/>
    </row>
    <row r="876" ht="23.25" customHeight="1">
      <c r="A876" s="86"/>
      <c r="B876" s="86"/>
      <c r="C876" s="23"/>
      <c r="D876" s="23"/>
      <c r="E876" s="469"/>
      <c r="F876" s="469"/>
      <c r="G876" s="469"/>
      <c r="H876" s="469"/>
      <c r="I876" s="469"/>
      <c r="J876" s="469"/>
      <c r="K876" s="469"/>
      <c r="L876" s="469"/>
      <c r="M876" s="469"/>
      <c r="N876" s="469"/>
      <c r="O876" s="469"/>
      <c r="P876" s="469"/>
      <c r="Q876" s="469"/>
      <c r="R876" s="469"/>
      <c r="S876" s="469"/>
      <c r="T876" s="23"/>
      <c r="U876" s="23"/>
      <c r="V876" s="23"/>
      <c r="W876" s="23"/>
      <c r="X876" s="23"/>
      <c r="Y876" s="23"/>
      <c r="Z876" s="23"/>
    </row>
    <row r="877" ht="23.25" customHeight="1">
      <c r="A877" s="86"/>
      <c r="B877" s="86"/>
      <c r="C877" s="23"/>
      <c r="D877" s="23"/>
      <c r="E877" s="469"/>
      <c r="F877" s="469"/>
      <c r="G877" s="469"/>
      <c r="H877" s="469"/>
      <c r="I877" s="469"/>
      <c r="J877" s="469"/>
      <c r="K877" s="469"/>
      <c r="L877" s="469"/>
      <c r="M877" s="469"/>
      <c r="N877" s="469"/>
      <c r="O877" s="469"/>
      <c r="P877" s="469"/>
      <c r="Q877" s="469"/>
      <c r="R877" s="469"/>
      <c r="S877" s="469"/>
      <c r="T877" s="23"/>
      <c r="U877" s="23"/>
      <c r="V877" s="23"/>
      <c r="W877" s="23"/>
      <c r="X877" s="23"/>
      <c r="Y877" s="23"/>
      <c r="Z877" s="23"/>
    </row>
    <row r="878" ht="23.25" customHeight="1">
      <c r="A878" s="86"/>
      <c r="B878" s="86"/>
      <c r="C878" s="23"/>
      <c r="D878" s="23"/>
      <c r="E878" s="469"/>
      <c r="F878" s="469"/>
      <c r="G878" s="469"/>
      <c r="H878" s="469"/>
      <c r="I878" s="469"/>
      <c r="J878" s="469"/>
      <c r="K878" s="469"/>
      <c r="L878" s="469"/>
      <c r="M878" s="469"/>
      <c r="N878" s="469"/>
      <c r="O878" s="469"/>
      <c r="P878" s="469"/>
      <c r="Q878" s="469"/>
      <c r="R878" s="469"/>
      <c r="S878" s="469"/>
      <c r="T878" s="23"/>
      <c r="U878" s="23"/>
      <c r="V878" s="23"/>
      <c r="W878" s="23"/>
      <c r="X878" s="23"/>
      <c r="Y878" s="23"/>
      <c r="Z878" s="23"/>
    </row>
    <row r="879" ht="23.25" customHeight="1">
      <c r="A879" s="86"/>
      <c r="B879" s="86"/>
      <c r="C879" s="23"/>
      <c r="D879" s="23"/>
      <c r="E879" s="469"/>
      <c r="F879" s="469"/>
      <c r="G879" s="469"/>
      <c r="H879" s="469"/>
      <c r="I879" s="469"/>
      <c r="J879" s="469"/>
      <c r="K879" s="469"/>
      <c r="L879" s="469"/>
      <c r="M879" s="469"/>
      <c r="N879" s="469"/>
      <c r="O879" s="469"/>
      <c r="P879" s="469"/>
      <c r="Q879" s="469"/>
      <c r="R879" s="469"/>
      <c r="S879" s="469"/>
      <c r="T879" s="23"/>
      <c r="U879" s="23"/>
      <c r="V879" s="23"/>
      <c r="W879" s="23"/>
      <c r="X879" s="23"/>
      <c r="Y879" s="23"/>
      <c r="Z879" s="23"/>
    </row>
    <row r="880" ht="23.25" customHeight="1">
      <c r="A880" s="86"/>
      <c r="B880" s="86"/>
      <c r="C880" s="23"/>
      <c r="D880" s="23"/>
      <c r="E880" s="469"/>
      <c r="F880" s="469"/>
      <c r="G880" s="469"/>
      <c r="H880" s="469"/>
      <c r="I880" s="469"/>
      <c r="J880" s="469"/>
      <c r="K880" s="469"/>
      <c r="L880" s="469"/>
      <c r="M880" s="469"/>
      <c r="N880" s="469"/>
      <c r="O880" s="469"/>
      <c r="P880" s="469"/>
      <c r="Q880" s="469"/>
      <c r="R880" s="469"/>
      <c r="S880" s="469"/>
      <c r="T880" s="23"/>
      <c r="U880" s="23"/>
      <c r="V880" s="23"/>
      <c r="W880" s="23"/>
      <c r="X880" s="23"/>
      <c r="Y880" s="23"/>
      <c r="Z880" s="23"/>
    </row>
    <row r="881" ht="23.25" customHeight="1">
      <c r="A881" s="86"/>
      <c r="B881" s="86"/>
      <c r="C881" s="23"/>
      <c r="D881" s="23"/>
      <c r="E881" s="469"/>
      <c r="F881" s="469"/>
      <c r="G881" s="469"/>
      <c r="H881" s="469"/>
      <c r="I881" s="469"/>
      <c r="J881" s="469"/>
      <c r="K881" s="469"/>
      <c r="L881" s="469"/>
      <c r="M881" s="469"/>
      <c r="N881" s="469"/>
      <c r="O881" s="469"/>
      <c r="P881" s="469"/>
      <c r="Q881" s="469"/>
      <c r="R881" s="469"/>
      <c r="S881" s="469"/>
      <c r="T881" s="23"/>
      <c r="U881" s="23"/>
      <c r="V881" s="23"/>
      <c r="W881" s="23"/>
      <c r="X881" s="23"/>
      <c r="Y881" s="23"/>
      <c r="Z881" s="23"/>
    </row>
    <row r="882" ht="23.25" customHeight="1">
      <c r="A882" s="86"/>
      <c r="B882" s="86"/>
      <c r="C882" s="23"/>
      <c r="D882" s="23"/>
      <c r="E882" s="469"/>
      <c r="F882" s="469"/>
      <c r="G882" s="469"/>
      <c r="H882" s="469"/>
      <c r="I882" s="469"/>
      <c r="J882" s="469"/>
      <c r="K882" s="469"/>
      <c r="L882" s="469"/>
      <c r="M882" s="469"/>
      <c r="N882" s="469"/>
      <c r="O882" s="469"/>
      <c r="P882" s="469"/>
      <c r="Q882" s="469"/>
      <c r="R882" s="469"/>
      <c r="S882" s="469"/>
      <c r="T882" s="23"/>
      <c r="U882" s="23"/>
      <c r="V882" s="23"/>
      <c r="W882" s="23"/>
      <c r="X882" s="23"/>
      <c r="Y882" s="23"/>
      <c r="Z882" s="23"/>
    </row>
    <row r="883" ht="23.25" customHeight="1">
      <c r="A883" s="86"/>
      <c r="B883" s="86"/>
      <c r="C883" s="23"/>
      <c r="D883" s="23"/>
      <c r="E883" s="469"/>
      <c r="F883" s="469"/>
      <c r="G883" s="469"/>
      <c r="H883" s="469"/>
      <c r="I883" s="469"/>
      <c r="J883" s="469"/>
      <c r="K883" s="469"/>
      <c r="L883" s="469"/>
      <c r="M883" s="469"/>
      <c r="N883" s="469"/>
      <c r="O883" s="469"/>
      <c r="P883" s="469"/>
      <c r="Q883" s="469"/>
      <c r="R883" s="469"/>
      <c r="S883" s="469"/>
      <c r="T883" s="23"/>
      <c r="U883" s="23"/>
      <c r="V883" s="23"/>
      <c r="W883" s="23"/>
      <c r="X883" s="23"/>
      <c r="Y883" s="23"/>
      <c r="Z883" s="23"/>
    </row>
    <row r="884" ht="23.25" customHeight="1">
      <c r="A884" s="86"/>
      <c r="B884" s="86"/>
      <c r="C884" s="23"/>
      <c r="D884" s="23"/>
      <c r="E884" s="469"/>
      <c r="F884" s="469"/>
      <c r="G884" s="469"/>
      <c r="H884" s="469"/>
      <c r="I884" s="469"/>
      <c r="J884" s="469"/>
      <c r="K884" s="469"/>
      <c r="L884" s="469"/>
      <c r="M884" s="469"/>
      <c r="N884" s="469"/>
      <c r="O884" s="469"/>
      <c r="P884" s="469"/>
      <c r="Q884" s="469"/>
      <c r="R884" s="469"/>
      <c r="S884" s="469"/>
      <c r="T884" s="23"/>
      <c r="U884" s="23"/>
      <c r="V884" s="23"/>
      <c r="W884" s="23"/>
      <c r="X884" s="23"/>
      <c r="Y884" s="23"/>
      <c r="Z884" s="23"/>
    </row>
    <row r="885" ht="23.25" customHeight="1">
      <c r="A885" s="86"/>
      <c r="B885" s="86"/>
      <c r="C885" s="23"/>
      <c r="D885" s="23"/>
      <c r="E885" s="469"/>
      <c r="F885" s="469"/>
      <c r="G885" s="469"/>
      <c r="H885" s="469"/>
      <c r="I885" s="469"/>
      <c r="J885" s="469"/>
      <c r="K885" s="469"/>
      <c r="L885" s="469"/>
      <c r="M885" s="469"/>
      <c r="N885" s="469"/>
      <c r="O885" s="469"/>
      <c r="P885" s="469"/>
      <c r="Q885" s="469"/>
      <c r="R885" s="469"/>
      <c r="S885" s="469"/>
      <c r="T885" s="23"/>
      <c r="U885" s="23"/>
      <c r="V885" s="23"/>
      <c r="W885" s="23"/>
      <c r="X885" s="23"/>
      <c r="Y885" s="23"/>
      <c r="Z885" s="23"/>
    </row>
    <row r="886" ht="23.25" customHeight="1">
      <c r="A886" s="86"/>
      <c r="B886" s="86"/>
      <c r="C886" s="23"/>
      <c r="D886" s="23"/>
      <c r="E886" s="469"/>
      <c r="F886" s="469"/>
      <c r="G886" s="469"/>
      <c r="H886" s="469"/>
      <c r="I886" s="469"/>
      <c r="J886" s="469"/>
      <c r="K886" s="469"/>
      <c r="L886" s="469"/>
      <c r="M886" s="469"/>
      <c r="N886" s="469"/>
      <c r="O886" s="469"/>
      <c r="P886" s="469"/>
      <c r="Q886" s="469"/>
      <c r="R886" s="469"/>
      <c r="S886" s="469"/>
      <c r="T886" s="23"/>
      <c r="U886" s="23"/>
      <c r="V886" s="23"/>
      <c r="W886" s="23"/>
      <c r="X886" s="23"/>
      <c r="Y886" s="23"/>
      <c r="Z886" s="23"/>
    </row>
    <row r="887" ht="23.25" customHeight="1">
      <c r="A887" s="86"/>
      <c r="B887" s="86"/>
      <c r="C887" s="23"/>
      <c r="D887" s="23"/>
      <c r="E887" s="469"/>
      <c r="F887" s="469"/>
      <c r="G887" s="469"/>
      <c r="H887" s="469"/>
      <c r="I887" s="469"/>
      <c r="J887" s="469"/>
      <c r="K887" s="469"/>
      <c r="L887" s="469"/>
      <c r="M887" s="469"/>
      <c r="N887" s="469"/>
      <c r="O887" s="469"/>
      <c r="P887" s="469"/>
      <c r="Q887" s="469"/>
      <c r="R887" s="469"/>
      <c r="S887" s="469"/>
      <c r="T887" s="23"/>
      <c r="U887" s="23"/>
      <c r="V887" s="23"/>
      <c r="W887" s="23"/>
      <c r="X887" s="23"/>
      <c r="Y887" s="23"/>
      <c r="Z887" s="23"/>
    </row>
    <row r="888" ht="23.25" customHeight="1">
      <c r="A888" s="86"/>
      <c r="B888" s="86"/>
      <c r="C888" s="23"/>
      <c r="D888" s="23"/>
      <c r="E888" s="469"/>
      <c r="F888" s="469"/>
      <c r="G888" s="469"/>
      <c r="H888" s="469"/>
      <c r="I888" s="469"/>
      <c r="J888" s="469"/>
      <c r="K888" s="469"/>
      <c r="L888" s="469"/>
      <c r="M888" s="469"/>
      <c r="N888" s="469"/>
      <c r="O888" s="469"/>
      <c r="P888" s="469"/>
      <c r="Q888" s="469"/>
      <c r="R888" s="469"/>
      <c r="S888" s="469"/>
      <c r="T888" s="23"/>
      <c r="U888" s="23"/>
      <c r="V888" s="23"/>
      <c r="W888" s="23"/>
      <c r="X888" s="23"/>
      <c r="Y888" s="23"/>
      <c r="Z888" s="23"/>
    </row>
    <row r="889" ht="23.25" customHeight="1">
      <c r="A889" s="86"/>
      <c r="B889" s="86"/>
      <c r="C889" s="23"/>
      <c r="D889" s="23"/>
      <c r="E889" s="469"/>
      <c r="F889" s="469"/>
      <c r="G889" s="469"/>
      <c r="H889" s="469"/>
      <c r="I889" s="469"/>
      <c r="J889" s="469"/>
      <c r="K889" s="469"/>
      <c r="L889" s="469"/>
      <c r="M889" s="469"/>
      <c r="N889" s="469"/>
      <c r="O889" s="469"/>
      <c r="P889" s="469"/>
      <c r="Q889" s="469"/>
      <c r="R889" s="469"/>
      <c r="S889" s="469"/>
      <c r="T889" s="23"/>
      <c r="U889" s="23"/>
      <c r="V889" s="23"/>
      <c r="W889" s="23"/>
      <c r="X889" s="23"/>
      <c r="Y889" s="23"/>
      <c r="Z889" s="23"/>
    </row>
    <row r="890" ht="23.25" customHeight="1">
      <c r="A890" s="86"/>
      <c r="B890" s="86"/>
      <c r="C890" s="23"/>
      <c r="D890" s="23"/>
      <c r="E890" s="469"/>
      <c r="F890" s="469"/>
      <c r="G890" s="469"/>
      <c r="H890" s="469"/>
      <c r="I890" s="469"/>
      <c r="J890" s="469"/>
      <c r="K890" s="469"/>
      <c r="L890" s="469"/>
      <c r="M890" s="469"/>
      <c r="N890" s="469"/>
      <c r="O890" s="469"/>
      <c r="P890" s="469"/>
      <c r="Q890" s="469"/>
      <c r="R890" s="469"/>
      <c r="S890" s="469"/>
      <c r="T890" s="23"/>
      <c r="U890" s="23"/>
      <c r="V890" s="23"/>
      <c r="W890" s="23"/>
      <c r="X890" s="23"/>
      <c r="Y890" s="23"/>
      <c r="Z890" s="23"/>
    </row>
    <row r="891" ht="23.25" customHeight="1">
      <c r="A891" s="86"/>
      <c r="B891" s="86"/>
      <c r="C891" s="23"/>
      <c r="D891" s="23"/>
      <c r="E891" s="469"/>
      <c r="F891" s="469"/>
      <c r="G891" s="469"/>
      <c r="H891" s="469"/>
      <c r="I891" s="469"/>
      <c r="J891" s="469"/>
      <c r="K891" s="469"/>
      <c r="L891" s="469"/>
      <c r="M891" s="469"/>
      <c r="N891" s="469"/>
      <c r="O891" s="469"/>
      <c r="P891" s="469"/>
      <c r="Q891" s="469"/>
      <c r="R891" s="469"/>
      <c r="S891" s="469"/>
      <c r="T891" s="23"/>
      <c r="U891" s="23"/>
      <c r="V891" s="23"/>
      <c r="W891" s="23"/>
      <c r="X891" s="23"/>
      <c r="Y891" s="23"/>
      <c r="Z891" s="23"/>
    </row>
    <row r="892" ht="23.25" customHeight="1">
      <c r="A892" s="86"/>
      <c r="B892" s="86"/>
      <c r="C892" s="23"/>
      <c r="D892" s="23"/>
      <c r="E892" s="469"/>
      <c r="F892" s="469"/>
      <c r="G892" s="469"/>
      <c r="H892" s="469"/>
      <c r="I892" s="469"/>
      <c r="J892" s="469"/>
      <c r="K892" s="469"/>
      <c r="L892" s="469"/>
      <c r="M892" s="469"/>
      <c r="N892" s="469"/>
      <c r="O892" s="469"/>
      <c r="P892" s="469"/>
      <c r="Q892" s="469"/>
      <c r="R892" s="469"/>
      <c r="S892" s="469"/>
      <c r="T892" s="23"/>
      <c r="U892" s="23"/>
      <c r="V892" s="23"/>
      <c r="W892" s="23"/>
      <c r="X892" s="23"/>
      <c r="Y892" s="23"/>
      <c r="Z892" s="23"/>
    </row>
    <row r="893" ht="23.25" customHeight="1">
      <c r="A893" s="86"/>
      <c r="B893" s="86"/>
      <c r="C893" s="23"/>
      <c r="D893" s="23"/>
      <c r="E893" s="469"/>
      <c r="F893" s="469"/>
      <c r="G893" s="469"/>
      <c r="H893" s="469"/>
      <c r="I893" s="469"/>
      <c r="J893" s="469"/>
      <c r="K893" s="469"/>
      <c r="L893" s="469"/>
      <c r="M893" s="469"/>
      <c r="N893" s="469"/>
      <c r="O893" s="469"/>
      <c r="P893" s="469"/>
      <c r="Q893" s="469"/>
      <c r="R893" s="469"/>
      <c r="S893" s="469"/>
      <c r="T893" s="23"/>
      <c r="U893" s="23"/>
      <c r="V893" s="23"/>
      <c r="W893" s="23"/>
      <c r="X893" s="23"/>
      <c r="Y893" s="23"/>
      <c r="Z893" s="23"/>
    </row>
    <row r="894" ht="23.25" customHeight="1">
      <c r="A894" s="86"/>
      <c r="B894" s="86"/>
      <c r="C894" s="23"/>
      <c r="D894" s="23"/>
      <c r="E894" s="469"/>
      <c r="F894" s="469"/>
      <c r="G894" s="469"/>
      <c r="H894" s="469"/>
      <c r="I894" s="469"/>
      <c r="J894" s="469"/>
      <c r="K894" s="469"/>
      <c r="L894" s="469"/>
      <c r="M894" s="469"/>
      <c r="N894" s="469"/>
      <c r="O894" s="469"/>
      <c r="P894" s="469"/>
      <c r="Q894" s="469"/>
      <c r="R894" s="469"/>
      <c r="S894" s="469"/>
      <c r="T894" s="23"/>
      <c r="U894" s="23"/>
      <c r="V894" s="23"/>
      <c r="W894" s="23"/>
      <c r="X894" s="23"/>
      <c r="Y894" s="23"/>
      <c r="Z894" s="23"/>
    </row>
    <row r="895" ht="23.25" customHeight="1">
      <c r="A895" s="86"/>
      <c r="B895" s="86"/>
      <c r="C895" s="23"/>
      <c r="D895" s="23"/>
      <c r="E895" s="469"/>
      <c r="F895" s="469"/>
      <c r="G895" s="469"/>
      <c r="H895" s="469"/>
      <c r="I895" s="469"/>
      <c r="J895" s="469"/>
      <c r="K895" s="469"/>
      <c r="L895" s="469"/>
      <c r="M895" s="469"/>
      <c r="N895" s="469"/>
      <c r="O895" s="469"/>
      <c r="P895" s="469"/>
      <c r="Q895" s="469"/>
      <c r="R895" s="469"/>
      <c r="S895" s="469"/>
      <c r="T895" s="23"/>
      <c r="U895" s="23"/>
      <c r="V895" s="23"/>
      <c r="W895" s="23"/>
      <c r="X895" s="23"/>
      <c r="Y895" s="23"/>
      <c r="Z895" s="23"/>
    </row>
    <row r="896" ht="23.25" customHeight="1">
      <c r="A896" s="86"/>
      <c r="B896" s="86"/>
      <c r="C896" s="23"/>
      <c r="D896" s="23"/>
      <c r="E896" s="469"/>
      <c r="F896" s="469"/>
      <c r="G896" s="469"/>
      <c r="H896" s="469"/>
      <c r="I896" s="469"/>
      <c r="J896" s="469"/>
      <c r="K896" s="469"/>
      <c r="L896" s="469"/>
      <c r="M896" s="469"/>
      <c r="N896" s="469"/>
      <c r="O896" s="469"/>
      <c r="P896" s="469"/>
      <c r="Q896" s="469"/>
      <c r="R896" s="469"/>
      <c r="S896" s="469"/>
      <c r="T896" s="23"/>
      <c r="U896" s="23"/>
      <c r="V896" s="23"/>
      <c r="W896" s="23"/>
      <c r="X896" s="23"/>
      <c r="Y896" s="23"/>
      <c r="Z896" s="23"/>
    </row>
    <row r="897" ht="23.25" customHeight="1">
      <c r="A897" s="86"/>
      <c r="B897" s="86"/>
      <c r="C897" s="23"/>
      <c r="D897" s="23"/>
      <c r="E897" s="469"/>
      <c r="F897" s="469"/>
      <c r="G897" s="469"/>
      <c r="H897" s="469"/>
      <c r="I897" s="469"/>
      <c r="J897" s="469"/>
      <c r="K897" s="469"/>
      <c r="L897" s="469"/>
      <c r="M897" s="469"/>
      <c r="N897" s="469"/>
      <c r="O897" s="469"/>
      <c r="P897" s="469"/>
      <c r="Q897" s="469"/>
      <c r="R897" s="469"/>
      <c r="S897" s="469"/>
      <c r="T897" s="23"/>
      <c r="U897" s="23"/>
      <c r="V897" s="23"/>
      <c r="W897" s="23"/>
      <c r="X897" s="23"/>
      <c r="Y897" s="23"/>
      <c r="Z897" s="23"/>
    </row>
    <row r="898" ht="23.25" customHeight="1">
      <c r="A898" s="86"/>
      <c r="B898" s="86"/>
      <c r="C898" s="23"/>
      <c r="D898" s="23"/>
      <c r="E898" s="469"/>
      <c r="F898" s="469"/>
      <c r="G898" s="469"/>
      <c r="H898" s="469"/>
      <c r="I898" s="469"/>
      <c r="J898" s="469"/>
      <c r="K898" s="469"/>
      <c r="L898" s="469"/>
      <c r="M898" s="469"/>
      <c r="N898" s="469"/>
      <c r="O898" s="469"/>
      <c r="P898" s="469"/>
      <c r="Q898" s="469"/>
      <c r="R898" s="469"/>
      <c r="S898" s="469"/>
      <c r="T898" s="23"/>
      <c r="U898" s="23"/>
      <c r="V898" s="23"/>
      <c r="W898" s="23"/>
      <c r="X898" s="23"/>
      <c r="Y898" s="23"/>
      <c r="Z898" s="23"/>
    </row>
    <row r="899" ht="23.25" customHeight="1">
      <c r="A899" s="86"/>
      <c r="B899" s="86"/>
      <c r="C899" s="23"/>
      <c r="D899" s="23"/>
      <c r="E899" s="469"/>
      <c r="F899" s="469"/>
      <c r="G899" s="469"/>
      <c r="H899" s="469"/>
      <c r="I899" s="469"/>
      <c r="J899" s="469"/>
      <c r="K899" s="469"/>
      <c r="L899" s="469"/>
      <c r="M899" s="469"/>
      <c r="N899" s="469"/>
      <c r="O899" s="469"/>
      <c r="P899" s="469"/>
      <c r="Q899" s="469"/>
      <c r="R899" s="469"/>
      <c r="S899" s="469"/>
      <c r="T899" s="23"/>
      <c r="U899" s="23"/>
      <c r="V899" s="23"/>
      <c r="W899" s="23"/>
      <c r="X899" s="23"/>
      <c r="Y899" s="23"/>
      <c r="Z899" s="23"/>
    </row>
    <row r="900" ht="23.25" customHeight="1">
      <c r="A900" s="86"/>
      <c r="B900" s="86"/>
      <c r="C900" s="23"/>
      <c r="D900" s="23"/>
      <c r="E900" s="469"/>
      <c r="F900" s="469"/>
      <c r="G900" s="469"/>
      <c r="H900" s="469"/>
      <c r="I900" s="469"/>
      <c r="J900" s="469"/>
      <c r="K900" s="469"/>
      <c r="L900" s="469"/>
      <c r="M900" s="469"/>
      <c r="N900" s="469"/>
      <c r="O900" s="469"/>
      <c r="P900" s="469"/>
      <c r="Q900" s="469"/>
      <c r="R900" s="469"/>
      <c r="S900" s="469"/>
      <c r="T900" s="23"/>
      <c r="U900" s="23"/>
      <c r="V900" s="23"/>
      <c r="W900" s="23"/>
      <c r="X900" s="23"/>
      <c r="Y900" s="23"/>
      <c r="Z900" s="23"/>
    </row>
    <row r="901" ht="23.25" customHeight="1">
      <c r="A901" s="86"/>
      <c r="B901" s="86"/>
      <c r="C901" s="23"/>
      <c r="D901" s="23"/>
      <c r="E901" s="469"/>
      <c r="F901" s="469"/>
      <c r="G901" s="469"/>
      <c r="H901" s="469"/>
      <c r="I901" s="469"/>
      <c r="J901" s="469"/>
      <c r="K901" s="469"/>
      <c r="L901" s="469"/>
      <c r="M901" s="469"/>
      <c r="N901" s="469"/>
      <c r="O901" s="469"/>
      <c r="P901" s="469"/>
      <c r="Q901" s="469"/>
      <c r="R901" s="469"/>
      <c r="S901" s="469"/>
      <c r="T901" s="23"/>
      <c r="U901" s="23"/>
      <c r="V901" s="23"/>
      <c r="W901" s="23"/>
      <c r="X901" s="23"/>
      <c r="Y901" s="23"/>
      <c r="Z901" s="23"/>
    </row>
    <row r="902" ht="23.25" customHeight="1">
      <c r="A902" s="86"/>
      <c r="B902" s="86"/>
      <c r="C902" s="23"/>
      <c r="D902" s="23"/>
      <c r="E902" s="469"/>
      <c r="F902" s="469"/>
      <c r="G902" s="469"/>
      <c r="H902" s="469"/>
      <c r="I902" s="469"/>
      <c r="J902" s="469"/>
      <c r="K902" s="469"/>
      <c r="L902" s="469"/>
      <c r="M902" s="469"/>
      <c r="N902" s="469"/>
      <c r="O902" s="469"/>
      <c r="P902" s="469"/>
      <c r="Q902" s="469"/>
      <c r="R902" s="469"/>
      <c r="S902" s="469"/>
      <c r="T902" s="23"/>
      <c r="U902" s="23"/>
      <c r="V902" s="23"/>
      <c r="W902" s="23"/>
      <c r="X902" s="23"/>
      <c r="Y902" s="23"/>
      <c r="Z902" s="23"/>
    </row>
    <row r="903" ht="23.25" customHeight="1">
      <c r="A903" s="86"/>
      <c r="B903" s="86"/>
      <c r="C903" s="23"/>
      <c r="D903" s="23"/>
      <c r="E903" s="469"/>
      <c r="F903" s="469"/>
      <c r="G903" s="469"/>
      <c r="H903" s="469"/>
      <c r="I903" s="469"/>
      <c r="J903" s="469"/>
      <c r="K903" s="469"/>
      <c r="L903" s="469"/>
      <c r="M903" s="469"/>
      <c r="N903" s="469"/>
      <c r="O903" s="469"/>
      <c r="P903" s="469"/>
      <c r="Q903" s="469"/>
      <c r="R903" s="469"/>
      <c r="S903" s="469"/>
      <c r="T903" s="23"/>
      <c r="U903" s="23"/>
      <c r="V903" s="23"/>
      <c r="W903" s="23"/>
      <c r="X903" s="23"/>
      <c r="Y903" s="23"/>
      <c r="Z903" s="23"/>
    </row>
    <row r="904" ht="23.25" customHeight="1">
      <c r="A904" s="86"/>
      <c r="B904" s="86"/>
      <c r="C904" s="23"/>
      <c r="D904" s="23"/>
      <c r="E904" s="469"/>
      <c r="F904" s="469"/>
      <c r="G904" s="469"/>
      <c r="H904" s="469"/>
      <c r="I904" s="469"/>
      <c r="J904" s="469"/>
      <c r="K904" s="469"/>
      <c r="L904" s="469"/>
      <c r="M904" s="469"/>
      <c r="N904" s="469"/>
      <c r="O904" s="469"/>
      <c r="P904" s="469"/>
      <c r="Q904" s="469"/>
      <c r="R904" s="469"/>
      <c r="S904" s="469"/>
      <c r="T904" s="23"/>
      <c r="U904" s="23"/>
      <c r="V904" s="23"/>
      <c r="W904" s="23"/>
      <c r="X904" s="23"/>
      <c r="Y904" s="23"/>
      <c r="Z904" s="23"/>
    </row>
    <row r="905" ht="23.25" customHeight="1">
      <c r="A905" s="86"/>
      <c r="B905" s="86"/>
      <c r="C905" s="23"/>
      <c r="D905" s="23"/>
      <c r="E905" s="469"/>
      <c r="F905" s="469"/>
      <c r="G905" s="469"/>
      <c r="H905" s="469"/>
      <c r="I905" s="469"/>
      <c r="J905" s="469"/>
      <c r="K905" s="469"/>
      <c r="L905" s="469"/>
      <c r="M905" s="469"/>
      <c r="N905" s="469"/>
      <c r="O905" s="469"/>
      <c r="P905" s="469"/>
      <c r="Q905" s="469"/>
      <c r="R905" s="469"/>
      <c r="S905" s="469"/>
      <c r="T905" s="23"/>
      <c r="U905" s="23"/>
      <c r="V905" s="23"/>
      <c r="W905" s="23"/>
      <c r="X905" s="23"/>
      <c r="Y905" s="23"/>
      <c r="Z905" s="23"/>
    </row>
    <row r="906" ht="23.25" customHeight="1">
      <c r="A906" s="86"/>
      <c r="B906" s="86"/>
      <c r="C906" s="23"/>
      <c r="D906" s="23"/>
      <c r="E906" s="469"/>
      <c r="F906" s="469"/>
      <c r="G906" s="469"/>
      <c r="H906" s="469"/>
      <c r="I906" s="469"/>
      <c r="J906" s="469"/>
      <c r="K906" s="469"/>
      <c r="L906" s="469"/>
      <c r="M906" s="469"/>
      <c r="N906" s="469"/>
      <c r="O906" s="469"/>
      <c r="P906" s="469"/>
      <c r="Q906" s="469"/>
      <c r="R906" s="469"/>
      <c r="S906" s="469"/>
      <c r="T906" s="23"/>
      <c r="U906" s="23"/>
      <c r="V906" s="23"/>
      <c r="W906" s="23"/>
      <c r="X906" s="23"/>
      <c r="Y906" s="23"/>
      <c r="Z906" s="23"/>
    </row>
    <row r="907" ht="23.25" customHeight="1">
      <c r="A907" s="86"/>
      <c r="B907" s="86"/>
      <c r="C907" s="23"/>
      <c r="D907" s="23"/>
      <c r="E907" s="469"/>
      <c r="F907" s="469"/>
      <c r="G907" s="469"/>
      <c r="H907" s="469"/>
      <c r="I907" s="469"/>
      <c r="J907" s="469"/>
      <c r="K907" s="469"/>
      <c r="L907" s="469"/>
      <c r="M907" s="469"/>
      <c r="N907" s="469"/>
      <c r="O907" s="469"/>
      <c r="P907" s="469"/>
      <c r="Q907" s="469"/>
      <c r="R907" s="469"/>
      <c r="S907" s="469"/>
      <c r="T907" s="23"/>
      <c r="U907" s="23"/>
      <c r="V907" s="23"/>
      <c r="W907" s="23"/>
      <c r="X907" s="23"/>
      <c r="Y907" s="23"/>
      <c r="Z907" s="23"/>
    </row>
    <row r="908" ht="23.25" customHeight="1">
      <c r="A908" s="86"/>
      <c r="B908" s="86"/>
      <c r="C908" s="23"/>
      <c r="D908" s="23"/>
      <c r="E908" s="469"/>
      <c r="F908" s="469"/>
      <c r="G908" s="469"/>
      <c r="H908" s="469"/>
      <c r="I908" s="469"/>
      <c r="J908" s="469"/>
      <c r="K908" s="469"/>
      <c r="L908" s="469"/>
      <c r="M908" s="469"/>
      <c r="N908" s="469"/>
      <c r="O908" s="469"/>
      <c r="P908" s="469"/>
      <c r="Q908" s="469"/>
      <c r="R908" s="469"/>
      <c r="S908" s="469"/>
      <c r="T908" s="23"/>
      <c r="U908" s="23"/>
      <c r="V908" s="23"/>
      <c r="W908" s="23"/>
      <c r="X908" s="23"/>
      <c r="Y908" s="23"/>
      <c r="Z908" s="23"/>
    </row>
    <row r="909" ht="23.25" customHeight="1">
      <c r="A909" s="86"/>
      <c r="B909" s="86"/>
      <c r="C909" s="23"/>
      <c r="D909" s="23"/>
      <c r="E909" s="469"/>
      <c r="F909" s="469"/>
      <c r="G909" s="469"/>
      <c r="H909" s="469"/>
      <c r="I909" s="469"/>
      <c r="J909" s="469"/>
      <c r="K909" s="469"/>
      <c r="L909" s="469"/>
      <c r="M909" s="469"/>
      <c r="N909" s="469"/>
      <c r="O909" s="469"/>
      <c r="P909" s="469"/>
      <c r="Q909" s="469"/>
      <c r="R909" s="469"/>
      <c r="S909" s="469"/>
      <c r="T909" s="23"/>
      <c r="U909" s="23"/>
      <c r="V909" s="23"/>
      <c r="W909" s="23"/>
      <c r="X909" s="23"/>
      <c r="Y909" s="23"/>
      <c r="Z909" s="23"/>
    </row>
    <row r="910" ht="23.25" customHeight="1">
      <c r="A910" s="86"/>
      <c r="B910" s="86"/>
      <c r="C910" s="23"/>
      <c r="D910" s="23"/>
      <c r="E910" s="469"/>
      <c r="F910" s="469"/>
      <c r="G910" s="469"/>
      <c r="H910" s="469"/>
      <c r="I910" s="469"/>
      <c r="J910" s="469"/>
      <c r="K910" s="469"/>
      <c r="L910" s="469"/>
      <c r="M910" s="469"/>
      <c r="N910" s="469"/>
      <c r="O910" s="469"/>
      <c r="P910" s="469"/>
      <c r="Q910" s="469"/>
      <c r="R910" s="469"/>
      <c r="S910" s="469"/>
      <c r="T910" s="23"/>
      <c r="U910" s="23"/>
      <c r="V910" s="23"/>
      <c r="W910" s="23"/>
      <c r="X910" s="23"/>
      <c r="Y910" s="23"/>
      <c r="Z910" s="23"/>
    </row>
    <row r="911" ht="23.25" customHeight="1">
      <c r="A911" s="86"/>
      <c r="B911" s="86"/>
      <c r="C911" s="23"/>
      <c r="D911" s="23"/>
      <c r="E911" s="469"/>
      <c r="F911" s="469"/>
      <c r="G911" s="469"/>
      <c r="H911" s="469"/>
      <c r="I911" s="469"/>
      <c r="J911" s="469"/>
      <c r="K911" s="469"/>
      <c r="L911" s="469"/>
      <c r="M911" s="469"/>
      <c r="N911" s="469"/>
      <c r="O911" s="469"/>
      <c r="P911" s="469"/>
      <c r="Q911" s="469"/>
      <c r="R911" s="469"/>
      <c r="S911" s="469"/>
      <c r="T911" s="23"/>
      <c r="U911" s="23"/>
      <c r="V911" s="23"/>
      <c r="W911" s="23"/>
      <c r="X911" s="23"/>
      <c r="Y911" s="23"/>
      <c r="Z911" s="23"/>
    </row>
    <row r="912" ht="23.25" customHeight="1">
      <c r="A912" s="86"/>
      <c r="B912" s="86"/>
      <c r="C912" s="23"/>
      <c r="D912" s="23"/>
      <c r="E912" s="469"/>
      <c r="F912" s="469"/>
      <c r="G912" s="469"/>
      <c r="H912" s="469"/>
      <c r="I912" s="469"/>
      <c r="J912" s="469"/>
      <c r="K912" s="469"/>
      <c r="L912" s="469"/>
      <c r="M912" s="469"/>
      <c r="N912" s="469"/>
      <c r="O912" s="469"/>
      <c r="P912" s="469"/>
      <c r="Q912" s="469"/>
      <c r="R912" s="469"/>
      <c r="S912" s="469"/>
      <c r="T912" s="23"/>
      <c r="U912" s="23"/>
      <c r="V912" s="23"/>
      <c r="W912" s="23"/>
      <c r="X912" s="23"/>
      <c r="Y912" s="23"/>
      <c r="Z912" s="23"/>
    </row>
    <row r="913" ht="23.25" customHeight="1">
      <c r="A913" s="86"/>
      <c r="B913" s="86"/>
      <c r="C913" s="23"/>
      <c r="D913" s="23"/>
      <c r="E913" s="469"/>
      <c r="F913" s="469"/>
      <c r="G913" s="469"/>
      <c r="H913" s="469"/>
      <c r="I913" s="469"/>
      <c r="J913" s="469"/>
      <c r="K913" s="469"/>
      <c r="L913" s="469"/>
      <c r="M913" s="469"/>
      <c r="N913" s="469"/>
      <c r="O913" s="469"/>
      <c r="P913" s="469"/>
      <c r="Q913" s="469"/>
      <c r="R913" s="469"/>
      <c r="S913" s="469"/>
      <c r="T913" s="23"/>
      <c r="U913" s="23"/>
      <c r="V913" s="23"/>
      <c r="W913" s="23"/>
      <c r="X913" s="23"/>
      <c r="Y913" s="23"/>
      <c r="Z913" s="23"/>
    </row>
    <row r="914" ht="23.25" customHeight="1">
      <c r="A914" s="86"/>
      <c r="B914" s="86"/>
      <c r="C914" s="23"/>
      <c r="D914" s="23"/>
      <c r="E914" s="469"/>
      <c r="F914" s="469"/>
      <c r="G914" s="469"/>
      <c r="H914" s="469"/>
      <c r="I914" s="469"/>
      <c r="J914" s="469"/>
      <c r="K914" s="469"/>
      <c r="L914" s="469"/>
      <c r="M914" s="469"/>
      <c r="N914" s="469"/>
      <c r="O914" s="469"/>
      <c r="P914" s="469"/>
      <c r="Q914" s="469"/>
      <c r="R914" s="469"/>
      <c r="S914" s="469"/>
      <c r="T914" s="23"/>
      <c r="U914" s="23"/>
      <c r="V914" s="23"/>
      <c r="W914" s="23"/>
      <c r="X914" s="23"/>
      <c r="Y914" s="23"/>
      <c r="Z914" s="23"/>
    </row>
    <row r="915" ht="23.25" customHeight="1">
      <c r="A915" s="86"/>
      <c r="B915" s="86"/>
      <c r="C915" s="23"/>
      <c r="D915" s="23"/>
      <c r="E915" s="469"/>
      <c r="F915" s="469"/>
      <c r="G915" s="469"/>
      <c r="H915" s="469"/>
      <c r="I915" s="469"/>
      <c r="J915" s="469"/>
      <c r="K915" s="469"/>
      <c r="L915" s="469"/>
      <c r="M915" s="469"/>
      <c r="N915" s="469"/>
      <c r="O915" s="469"/>
      <c r="P915" s="469"/>
      <c r="Q915" s="469"/>
      <c r="R915" s="469"/>
      <c r="S915" s="469"/>
      <c r="T915" s="23"/>
      <c r="U915" s="23"/>
      <c r="V915" s="23"/>
      <c r="W915" s="23"/>
      <c r="X915" s="23"/>
      <c r="Y915" s="23"/>
      <c r="Z915" s="23"/>
    </row>
    <row r="916" ht="23.25" customHeight="1">
      <c r="A916" s="86"/>
      <c r="B916" s="86"/>
      <c r="C916" s="23"/>
      <c r="D916" s="23"/>
      <c r="E916" s="469"/>
      <c r="F916" s="469"/>
      <c r="G916" s="469"/>
      <c r="H916" s="469"/>
      <c r="I916" s="469"/>
      <c r="J916" s="469"/>
      <c r="K916" s="469"/>
      <c r="L916" s="469"/>
      <c r="M916" s="469"/>
      <c r="N916" s="469"/>
      <c r="O916" s="469"/>
      <c r="P916" s="469"/>
      <c r="Q916" s="469"/>
      <c r="R916" s="469"/>
      <c r="S916" s="469"/>
      <c r="T916" s="23"/>
      <c r="U916" s="23"/>
      <c r="V916" s="23"/>
      <c r="W916" s="23"/>
      <c r="X916" s="23"/>
      <c r="Y916" s="23"/>
      <c r="Z916" s="23"/>
    </row>
    <row r="917" ht="23.25" customHeight="1">
      <c r="A917" s="86"/>
      <c r="B917" s="86"/>
      <c r="C917" s="23"/>
      <c r="D917" s="23"/>
      <c r="E917" s="469"/>
      <c r="F917" s="469"/>
      <c r="G917" s="469"/>
      <c r="H917" s="469"/>
      <c r="I917" s="469"/>
      <c r="J917" s="469"/>
      <c r="K917" s="469"/>
      <c r="L917" s="469"/>
      <c r="M917" s="469"/>
      <c r="N917" s="469"/>
      <c r="O917" s="469"/>
      <c r="P917" s="469"/>
      <c r="Q917" s="469"/>
      <c r="R917" s="469"/>
      <c r="S917" s="469"/>
      <c r="T917" s="23"/>
      <c r="U917" s="23"/>
      <c r="V917" s="23"/>
      <c r="W917" s="23"/>
      <c r="X917" s="23"/>
      <c r="Y917" s="23"/>
      <c r="Z917" s="23"/>
    </row>
    <row r="918" ht="23.25" customHeight="1">
      <c r="A918" s="86"/>
      <c r="B918" s="86"/>
      <c r="C918" s="23"/>
      <c r="D918" s="23"/>
      <c r="E918" s="469"/>
      <c r="F918" s="469"/>
      <c r="G918" s="469"/>
      <c r="H918" s="469"/>
      <c r="I918" s="469"/>
      <c r="J918" s="469"/>
      <c r="K918" s="469"/>
      <c r="L918" s="469"/>
      <c r="M918" s="469"/>
      <c r="N918" s="469"/>
      <c r="O918" s="469"/>
      <c r="P918" s="469"/>
      <c r="Q918" s="469"/>
      <c r="R918" s="469"/>
      <c r="S918" s="469"/>
      <c r="T918" s="23"/>
      <c r="U918" s="23"/>
      <c r="V918" s="23"/>
      <c r="W918" s="23"/>
      <c r="X918" s="23"/>
      <c r="Y918" s="23"/>
      <c r="Z918" s="23"/>
    </row>
    <row r="919" ht="23.25" customHeight="1">
      <c r="A919" s="86"/>
      <c r="B919" s="86"/>
      <c r="C919" s="23"/>
      <c r="D919" s="23"/>
      <c r="E919" s="469"/>
      <c r="F919" s="469"/>
      <c r="G919" s="469"/>
      <c r="H919" s="469"/>
      <c r="I919" s="469"/>
      <c r="J919" s="469"/>
      <c r="K919" s="469"/>
      <c r="L919" s="469"/>
      <c r="M919" s="469"/>
      <c r="N919" s="469"/>
      <c r="O919" s="469"/>
      <c r="P919" s="469"/>
      <c r="Q919" s="469"/>
      <c r="R919" s="469"/>
      <c r="S919" s="469"/>
      <c r="T919" s="23"/>
      <c r="U919" s="23"/>
      <c r="V919" s="23"/>
      <c r="W919" s="23"/>
      <c r="X919" s="23"/>
      <c r="Y919" s="23"/>
      <c r="Z919" s="23"/>
    </row>
    <row r="920" ht="23.25" customHeight="1">
      <c r="A920" s="86"/>
      <c r="B920" s="86"/>
      <c r="C920" s="23"/>
      <c r="D920" s="23"/>
      <c r="E920" s="469"/>
      <c r="F920" s="469"/>
      <c r="G920" s="469"/>
      <c r="H920" s="469"/>
      <c r="I920" s="469"/>
      <c r="J920" s="469"/>
      <c r="K920" s="469"/>
      <c r="L920" s="469"/>
      <c r="M920" s="469"/>
      <c r="N920" s="469"/>
      <c r="O920" s="469"/>
      <c r="P920" s="469"/>
      <c r="Q920" s="469"/>
      <c r="R920" s="469"/>
      <c r="S920" s="469"/>
      <c r="T920" s="23"/>
      <c r="U920" s="23"/>
      <c r="V920" s="23"/>
      <c r="W920" s="23"/>
      <c r="X920" s="23"/>
      <c r="Y920" s="23"/>
      <c r="Z920" s="23"/>
    </row>
    <row r="921" ht="23.25" customHeight="1">
      <c r="A921" s="86"/>
      <c r="B921" s="86"/>
      <c r="C921" s="23"/>
      <c r="D921" s="23"/>
      <c r="E921" s="469"/>
      <c r="F921" s="469"/>
      <c r="G921" s="469"/>
      <c r="H921" s="469"/>
      <c r="I921" s="469"/>
      <c r="J921" s="469"/>
      <c r="K921" s="469"/>
      <c r="L921" s="469"/>
      <c r="M921" s="469"/>
      <c r="N921" s="469"/>
      <c r="O921" s="469"/>
      <c r="P921" s="469"/>
      <c r="Q921" s="469"/>
      <c r="R921" s="469"/>
      <c r="S921" s="469"/>
      <c r="T921" s="23"/>
      <c r="U921" s="23"/>
      <c r="V921" s="23"/>
      <c r="W921" s="23"/>
      <c r="X921" s="23"/>
      <c r="Y921" s="23"/>
      <c r="Z921" s="23"/>
    </row>
    <row r="922" ht="23.25" customHeight="1">
      <c r="A922" s="86"/>
      <c r="B922" s="86"/>
      <c r="C922" s="23"/>
      <c r="D922" s="23"/>
      <c r="E922" s="469"/>
      <c r="F922" s="469"/>
      <c r="G922" s="469"/>
      <c r="H922" s="469"/>
      <c r="I922" s="469"/>
      <c r="J922" s="469"/>
      <c r="K922" s="469"/>
      <c r="L922" s="469"/>
      <c r="M922" s="469"/>
      <c r="N922" s="469"/>
      <c r="O922" s="469"/>
      <c r="P922" s="469"/>
      <c r="Q922" s="469"/>
      <c r="R922" s="469"/>
      <c r="S922" s="469"/>
      <c r="T922" s="23"/>
      <c r="U922" s="23"/>
      <c r="V922" s="23"/>
      <c r="W922" s="23"/>
      <c r="X922" s="23"/>
      <c r="Y922" s="23"/>
      <c r="Z922" s="23"/>
    </row>
    <row r="923" ht="23.25" customHeight="1">
      <c r="A923" s="86"/>
      <c r="B923" s="86"/>
      <c r="C923" s="23"/>
      <c r="D923" s="23"/>
      <c r="E923" s="469"/>
      <c r="F923" s="469"/>
      <c r="G923" s="469"/>
      <c r="H923" s="469"/>
      <c r="I923" s="469"/>
      <c r="J923" s="469"/>
      <c r="K923" s="469"/>
      <c r="L923" s="469"/>
      <c r="M923" s="469"/>
      <c r="N923" s="469"/>
      <c r="O923" s="469"/>
      <c r="P923" s="469"/>
      <c r="Q923" s="469"/>
      <c r="R923" s="469"/>
      <c r="S923" s="469"/>
      <c r="T923" s="23"/>
      <c r="U923" s="23"/>
      <c r="V923" s="23"/>
      <c r="W923" s="23"/>
      <c r="X923" s="23"/>
      <c r="Y923" s="23"/>
      <c r="Z923" s="23"/>
    </row>
    <row r="924" ht="23.25" customHeight="1">
      <c r="A924" s="86"/>
      <c r="B924" s="86"/>
      <c r="C924" s="23"/>
      <c r="D924" s="23"/>
      <c r="E924" s="469"/>
      <c r="F924" s="469"/>
      <c r="G924" s="469"/>
      <c r="H924" s="469"/>
      <c r="I924" s="469"/>
      <c r="J924" s="469"/>
      <c r="K924" s="469"/>
      <c r="L924" s="469"/>
      <c r="M924" s="469"/>
      <c r="N924" s="469"/>
      <c r="O924" s="469"/>
      <c r="P924" s="469"/>
      <c r="Q924" s="469"/>
      <c r="R924" s="469"/>
      <c r="S924" s="469"/>
      <c r="T924" s="23"/>
      <c r="U924" s="23"/>
      <c r="V924" s="23"/>
      <c r="W924" s="23"/>
      <c r="X924" s="23"/>
      <c r="Y924" s="23"/>
      <c r="Z924" s="23"/>
    </row>
    <row r="925" ht="23.25" customHeight="1">
      <c r="A925" s="86"/>
      <c r="B925" s="86"/>
      <c r="C925" s="23"/>
      <c r="D925" s="23"/>
      <c r="E925" s="469"/>
      <c r="F925" s="469"/>
      <c r="G925" s="469"/>
      <c r="H925" s="469"/>
      <c r="I925" s="469"/>
      <c r="J925" s="469"/>
      <c r="K925" s="469"/>
      <c r="L925" s="469"/>
      <c r="M925" s="469"/>
      <c r="N925" s="469"/>
      <c r="O925" s="469"/>
      <c r="P925" s="469"/>
      <c r="Q925" s="469"/>
      <c r="R925" s="469"/>
      <c r="S925" s="469"/>
      <c r="T925" s="23"/>
      <c r="U925" s="23"/>
      <c r="V925" s="23"/>
      <c r="W925" s="23"/>
      <c r="X925" s="23"/>
      <c r="Y925" s="23"/>
      <c r="Z925" s="23"/>
    </row>
    <row r="926" ht="23.25" customHeight="1">
      <c r="A926" s="86"/>
      <c r="B926" s="86"/>
      <c r="C926" s="23"/>
      <c r="D926" s="23"/>
      <c r="E926" s="469"/>
      <c r="F926" s="469"/>
      <c r="G926" s="469"/>
      <c r="H926" s="469"/>
      <c r="I926" s="469"/>
      <c r="J926" s="469"/>
      <c r="K926" s="469"/>
      <c r="L926" s="469"/>
      <c r="M926" s="469"/>
      <c r="N926" s="469"/>
      <c r="O926" s="469"/>
      <c r="P926" s="469"/>
      <c r="Q926" s="469"/>
      <c r="R926" s="469"/>
      <c r="S926" s="469"/>
      <c r="T926" s="23"/>
      <c r="U926" s="23"/>
      <c r="V926" s="23"/>
      <c r="W926" s="23"/>
      <c r="X926" s="23"/>
      <c r="Y926" s="23"/>
      <c r="Z926" s="23"/>
    </row>
    <row r="927" ht="23.25" customHeight="1">
      <c r="A927" s="86"/>
      <c r="B927" s="86"/>
      <c r="C927" s="23"/>
      <c r="D927" s="23"/>
      <c r="E927" s="469"/>
      <c r="F927" s="469"/>
      <c r="G927" s="469"/>
      <c r="H927" s="469"/>
      <c r="I927" s="469"/>
      <c r="J927" s="469"/>
      <c r="K927" s="469"/>
      <c r="L927" s="469"/>
      <c r="M927" s="469"/>
      <c r="N927" s="469"/>
      <c r="O927" s="469"/>
      <c r="P927" s="469"/>
      <c r="Q927" s="469"/>
      <c r="R927" s="469"/>
      <c r="S927" s="469"/>
      <c r="T927" s="23"/>
      <c r="U927" s="23"/>
      <c r="V927" s="23"/>
      <c r="W927" s="23"/>
      <c r="X927" s="23"/>
      <c r="Y927" s="23"/>
      <c r="Z927" s="23"/>
    </row>
    <row r="928" ht="23.25" customHeight="1">
      <c r="A928" s="86"/>
      <c r="B928" s="86"/>
      <c r="C928" s="23"/>
      <c r="D928" s="23"/>
      <c r="E928" s="469"/>
      <c r="F928" s="469"/>
      <c r="G928" s="469"/>
      <c r="H928" s="469"/>
      <c r="I928" s="469"/>
      <c r="J928" s="469"/>
      <c r="K928" s="469"/>
      <c r="L928" s="469"/>
      <c r="M928" s="469"/>
      <c r="N928" s="469"/>
      <c r="O928" s="469"/>
      <c r="P928" s="469"/>
      <c r="Q928" s="469"/>
      <c r="R928" s="469"/>
      <c r="S928" s="469"/>
      <c r="T928" s="23"/>
      <c r="U928" s="23"/>
      <c r="V928" s="23"/>
      <c r="W928" s="23"/>
      <c r="X928" s="23"/>
      <c r="Y928" s="23"/>
      <c r="Z928" s="23"/>
    </row>
    <row r="929" ht="23.25" customHeight="1">
      <c r="A929" s="86"/>
      <c r="B929" s="86"/>
      <c r="C929" s="23"/>
      <c r="D929" s="23"/>
      <c r="E929" s="469"/>
      <c r="F929" s="469"/>
      <c r="G929" s="469"/>
      <c r="H929" s="469"/>
      <c r="I929" s="469"/>
      <c r="J929" s="469"/>
      <c r="K929" s="469"/>
      <c r="L929" s="469"/>
      <c r="M929" s="469"/>
      <c r="N929" s="469"/>
      <c r="O929" s="469"/>
      <c r="P929" s="469"/>
      <c r="Q929" s="469"/>
      <c r="R929" s="469"/>
      <c r="S929" s="469"/>
      <c r="T929" s="23"/>
      <c r="U929" s="23"/>
      <c r="V929" s="23"/>
      <c r="W929" s="23"/>
      <c r="X929" s="23"/>
      <c r="Y929" s="23"/>
      <c r="Z929" s="23"/>
    </row>
    <row r="930" ht="23.25" customHeight="1">
      <c r="A930" s="86"/>
      <c r="B930" s="86"/>
      <c r="C930" s="23"/>
      <c r="D930" s="23"/>
      <c r="E930" s="469"/>
      <c r="F930" s="469"/>
      <c r="G930" s="469"/>
      <c r="H930" s="469"/>
      <c r="I930" s="469"/>
      <c r="J930" s="469"/>
      <c r="K930" s="469"/>
      <c r="L930" s="469"/>
      <c r="M930" s="469"/>
      <c r="N930" s="469"/>
      <c r="O930" s="469"/>
      <c r="P930" s="469"/>
      <c r="Q930" s="469"/>
      <c r="R930" s="469"/>
      <c r="S930" s="469"/>
      <c r="T930" s="23"/>
      <c r="U930" s="23"/>
      <c r="V930" s="23"/>
      <c r="W930" s="23"/>
      <c r="X930" s="23"/>
      <c r="Y930" s="23"/>
      <c r="Z930" s="23"/>
    </row>
    <row r="931" ht="23.25" customHeight="1">
      <c r="A931" s="86"/>
      <c r="B931" s="86"/>
      <c r="C931" s="23"/>
      <c r="D931" s="23"/>
      <c r="E931" s="469"/>
      <c r="F931" s="469"/>
      <c r="G931" s="469"/>
      <c r="H931" s="469"/>
      <c r="I931" s="469"/>
      <c r="J931" s="469"/>
      <c r="K931" s="469"/>
      <c r="L931" s="469"/>
      <c r="M931" s="469"/>
      <c r="N931" s="469"/>
      <c r="O931" s="469"/>
      <c r="P931" s="469"/>
      <c r="Q931" s="469"/>
      <c r="R931" s="469"/>
      <c r="S931" s="469"/>
      <c r="T931" s="23"/>
      <c r="U931" s="23"/>
      <c r="V931" s="23"/>
      <c r="W931" s="23"/>
      <c r="X931" s="23"/>
      <c r="Y931" s="23"/>
      <c r="Z931" s="23"/>
    </row>
    <row r="932" ht="23.25" customHeight="1">
      <c r="A932" s="86"/>
      <c r="B932" s="86"/>
      <c r="C932" s="23"/>
      <c r="D932" s="23"/>
      <c r="E932" s="469"/>
      <c r="F932" s="469"/>
      <c r="G932" s="469"/>
      <c r="H932" s="469"/>
      <c r="I932" s="469"/>
      <c r="J932" s="469"/>
      <c r="K932" s="469"/>
      <c r="L932" s="469"/>
      <c r="M932" s="469"/>
      <c r="N932" s="469"/>
      <c r="O932" s="469"/>
      <c r="P932" s="469"/>
      <c r="Q932" s="469"/>
      <c r="R932" s="469"/>
      <c r="S932" s="469"/>
      <c r="T932" s="23"/>
      <c r="U932" s="23"/>
      <c r="V932" s="23"/>
      <c r="W932" s="23"/>
      <c r="X932" s="23"/>
      <c r="Y932" s="23"/>
      <c r="Z932" s="23"/>
    </row>
    <row r="933" ht="23.25" customHeight="1">
      <c r="A933" s="86"/>
      <c r="B933" s="86"/>
      <c r="C933" s="23"/>
      <c r="D933" s="23"/>
      <c r="E933" s="469"/>
      <c r="F933" s="469"/>
      <c r="G933" s="469"/>
      <c r="H933" s="469"/>
      <c r="I933" s="469"/>
      <c r="J933" s="469"/>
      <c r="K933" s="469"/>
      <c r="L933" s="469"/>
      <c r="M933" s="469"/>
      <c r="N933" s="469"/>
      <c r="O933" s="469"/>
      <c r="P933" s="469"/>
      <c r="Q933" s="469"/>
      <c r="R933" s="469"/>
      <c r="S933" s="469"/>
      <c r="T933" s="23"/>
      <c r="U933" s="23"/>
      <c r="V933" s="23"/>
      <c r="W933" s="23"/>
      <c r="X933" s="23"/>
      <c r="Y933" s="23"/>
      <c r="Z933" s="23"/>
    </row>
    <row r="934" ht="23.25" customHeight="1">
      <c r="A934" s="86"/>
      <c r="B934" s="86"/>
      <c r="C934" s="23"/>
      <c r="D934" s="23"/>
      <c r="E934" s="469"/>
      <c r="F934" s="469"/>
      <c r="G934" s="469"/>
      <c r="H934" s="469"/>
      <c r="I934" s="469"/>
      <c r="J934" s="469"/>
      <c r="K934" s="469"/>
      <c r="L934" s="469"/>
      <c r="M934" s="469"/>
      <c r="N934" s="469"/>
      <c r="O934" s="469"/>
      <c r="P934" s="469"/>
      <c r="Q934" s="469"/>
      <c r="R934" s="469"/>
      <c r="S934" s="469"/>
      <c r="T934" s="23"/>
      <c r="U934" s="23"/>
      <c r="V934" s="23"/>
      <c r="W934" s="23"/>
      <c r="X934" s="23"/>
      <c r="Y934" s="23"/>
      <c r="Z934" s="23"/>
    </row>
    <row r="935" ht="23.25" customHeight="1">
      <c r="A935" s="86"/>
      <c r="B935" s="86"/>
      <c r="C935" s="23"/>
      <c r="D935" s="23"/>
      <c r="E935" s="469"/>
      <c r="F935" s="469"/>
      <c r="G935" s="469"/>
      <c r="H935" s="469"/>
      <c r="I935" s="469"/>
      <c r="J935" s="469"/>
      <c r="K935" s="469"/>
      <c r="L935" s="469"/>
      <c r="M935" s="469"/>
      <c r="N935" s="469"/>
      <c r="O935" s="469"/>
      <c r="P935" s="469"/>
      <c r="Q935" s="469"/>
      <c r="R935" s="469"/>
      <c r="S935" s="469"/>
      <c r="T935" s="23"/>
      <c r="U935" s="23"/>
      <c r="V935" s="23"/>
      <c r="W935" s="23"/>
      <c r="X935" s="23"/>
      <c r="Y935" s="23"/>
      <c r="Z935" s="23"/>
    </row>
    <row r="936" ht="23.25" customHeight="1">
      <c r="A936" s="86"/>
      <c r="B936" s="86"/>
      <c r="C936" s="23"/>
      <c r="D936" s="23"/>
      <c r="E936" s="469"/>
      <c r="F936" s="469"/>
      <c r="G936" s="469"/>
      <c r="H936" s="469"/>
      <c r="I936" s="469"/>
      <c r="J936" s="469"/>
      <c r="K936" s="469"/>
      <c r="L936" s="469"/>
      <c r="M936" s="469"/>
      <c r="N936" s="469"/>
      <c r="O936" s="469"/>
      <c r="P936" s="469"/>
      <c r="Q936" s="469"/>
      <c r="R936" s="469"/>
      <c r="S936" s="469"/>
      <c r="T936" s="23"/>
      <c r="U936" s="23"/>
      <c r="V936" s="23"/>
      <c r="W936" s="23"/>
      <c r="X936" s="23"/>
      <c r="Y936" s="23"/>
      <c r="Z936" s="23"/>
    </row>
    <row r="937" ht="23.25" customHeight="1">
      <c r="A937" s="86"/>
      <c r="B937" s="86"/>
      <c r="C937" s="23"/>
      <c r="D937" s="23"/>
      <c r="E937" s="469"/>
      <c r="F937" s="469"/>
      <c r="G937" s="469"/>
      <c r="H937" s="469"/>
      <c r="I937" s="469"/>
      <c r="J937" s="469"/>
      <c r="K937" s="469"/>
      <c r="L937" s="469"/>
      <c r="M937" s="469"/>
      <c r="N937" s="469"/>
      <c r="O937" s="469"/>
      <c r="P937" s="469"/>
      <c r="Q937" s="469"/>
      <c r="R937" s="469"/>
      <c r="S937" s="469"/>
      <c r="T937" s="23"/>
      <c r="U937" s="23"/>
      <c r="V937" s="23"/>
      <c r="W937" s="23"/>
      <c r="X937" s="23"/>
      <c r="Y937" s="23"/>
      <c r="Z937" s="23"/>
    </row>
    <row r="938" ht="23.25" customHeight="1">
      <c r="A938" s="86"/>
      <c r="B938" s="86"/>
      <c r="C938" s="23"/>
      <c r="D938" s="23"/>
      <c r="E938" s="469"/>
      <c r="F938" s="469"/>
      <c r="G938" s="469"/>
      <c r="H938" s="469"/>
      <c r="I938" s="469"/>
      <c r="J938" s="469"/>
      <c r="K938" s="469"/>
      <c r="L938" s="469"/>
      <c r="M938" s="469"/>
      <c r="N938" s="469"/>
      <c r="O938" s="469"/>
      <c r="P938" s="469"/>
      <c r="Q938" s="469"/>
      <c r="R938" s="469"/>
      <c r="S938" s="469"/>
      <c r="T938" s="23"/>
      <c r="U938" s="23"/>
      <c r="V938" s="23"/>
      <c r="W938" s="23"/>
      <c r="X938" s="23"/>
      <c r="Y938" s="23"/>
      <c r="Z938" s="23"/>
    </row>
    <row r="939" ht="23.25" customHeight="1">
      <c r="A939" s="86"/>
      <c r="B939" s="86"/>
      <c r="C939" s="23"/>
      <c r="D939" s="23"/>
      <c r="E939" s="469"/>
      <c r="F939" s="469"/>
      <c r="G939" s="469"/>
      <c r="H939" s="469"/>
      <c r="I939" s="469"/>
      <c r="J939" s="469"/>
      <c r="K939" s="469"/>
      <c r="L939" s="469"/>
      <c r="M939" s="469"/>
      <c r="N939" s="469"/>
      <c r="O939" s="469"/>
      <c r="P939" s="469"/>
      <c r="Q939" s="469"/>
      <c r="R939" s="469"/>
      <c r="S939" s="469"/>
      <c r="T939" s="23"/>
      <c r="U939" s="23"/>
      <c r="V939" s="23"/>
      <c r="W939" s="23"/>
      <c r="X939" s="23"/>
      <c r="Y939" s="23"/>
      <c r="Z939" s="23"/>
    </row>
    <row r="940" ht="23.25" customHeight="1">
      <c r="A940" s="86"/>
      <c r="B940" s="86"/>
      <c r="C940" s="23"/>
      <c r="D940" s="23"/>
      <c r="E940" s="469"/>
      <c r="F940" s="469"/>
      <c r="G940" s="469"/>
      <c r="H940" s="469"/>
      <c r="I940" s="469"/>
      <c r="J940" s="469"/>
      <c r="K940" s="469"/>
      <c r="L940" s="469"/>
      <c r="M940" s="469"/>
      <c r="N940" s="469"/>
      <c r="O940" s="469"/>
      <c r="P940" s="469"/>
      <c r="Q940" s="469"/>
      <c r="R940" s="469"/>
      <c r="S940" s="469"/>
      <c r="T940" s="23"/>
      <c r="U940" s="23"/>
      <c r="V940" s="23"/>
      <c r="W940" s="23"/>
      <c r="X940" s="23"/>
      <c r="Y940" s="23"/>
      <c r="Z940" s="23"/>
    </row>
    <row r="941" ht="23.25" customHeight="1">
      <c r="A941" s="86"/>
      <c r="B941" s="86"/>
      <c r="C941" s="23"/>
      <c r="D941" s="23"/>
      <c r="E941" s="469"/>
      <c r="F941" s="469"/>
      <c r="G941" s="469"/>
      <c r="H941" s="469"/>
      <c r="I941" s="469"/>
      <c r="J941" s="469"/>
      <c r="K941" s="469"/>
      <c r="L941" s="469"/>
      <c r="M941" s="469"/>
      <c r="N941" s="469"/>
      <c r="O941" s="469"/>
      <c r="P941" s="469"/>
      <c r="Q941" s="469"/>
      <c r="R941" s="469"/>
      <c r="S941" s="469"/>
      <c r="T941" s="23"/>
      <c r="U941" s="23"/>
      <c r="V941" s="23"/>
      <c r="W941" s="23"/>
      <c r="X941" s="23"/>
      <c r="Y941" s="23"/>
      <c r="Z941" s="23"/>
    </row>
    <row r="942" ht="23.25" customHeight="1">
      <c r="A942" s="86"/>
      <c r="B942" s="86"/>
      <c r="C942" s="23"/>
      <c r="D942" s="23"/>
      <c r="E942" s="469"/>
      <c r="F942" s="469"/>
      <c r="G942" s="469"/>
      <c r="H942" s="469"/>
      <c r="I942" s="469"/>
      <c r="J942" s="469"/>
      <c r="K942" s="469"/>
      <c r="L942" s="469"/>
      <c r="M942" s="469"/>
      <c r="N942" s="469"/>
      <c r="O942" s="469"/>
      <c r="P942" s="469"/>
      <c r="Q942" s="469"/>
      <c r="R942" s="469"/>
      <c r="S942" s="469"/>
      <c r="T942" s="23"/>
      <c r="U942" s="23"/>
      <c r="V942" s="23"/>
      <c r="W942" s="23"/>
      <c r="X942" s="23"/>
      <c r="Y942" s="23"/>
      <c r="Z942" s="23"/>
    </row>
    <row r="943" ht="23.25" customHeight="1">
      <c r="A943" s="86"/>
      <c r="B943" s="86"/>
      <c r="C943" s="23"/>
      <c r="D943" s="23"/>
      <c r="E943" s="469"/>
      <c r="F943" s="469"/>
      <c r="G943" s="469"/>
      <c r="H943" s="469"/>
      <c r="I943" s="469"/>
      <c r="J943" s="469"/>
      <c r="K943" s="469"/>
      <c r="L943" s="469"/>
      <c r="M943" s="469"/>
      <c r="N943" s="469"/>
      <c r="O943" s="469"/>
      <c r="P943" s="469"/>
      <c r="Q943" s="469"/>
      <c r="R943" s="469"/>
      <c r="S943" s="469"/>
      <c r="T943" s="23"/>
      <c r="U943" s="23"/>
      <c r="V943" s="23"/>
      <c r="W943" s="23"/>
      <c r="X943" s="23"/>
      <c r="Y943" s="23"/>
      <c r="Z943" s="23"/>
    </row>
    <row r="944" ht="23.25" customHeight="1">
      <c r="A944" s="86"/>
      <c r="B944" s="86"/>
      <c r="C944" s="23"/>
      <c r="D944" s="23"/>
      <c r="E944" s="469"/>
      <c r="F944" s="469"/>
      <c r="G944" s="469"/>
      <c r="H944" s="469"/>
      <c r="I944" s="469"/>
      <c r="J944" s="469"/>
      <c r="K944" s="469"/>
      <c r="L944" s="469"/>
      <c r="M944" s="469"/>
      <c r="N944" s="469"/>
      <c r="O944" s="469"/>
      <c r="P944" s="469"/>
      <c r="Q944" s="469"/>
      <c r="R944" s="469"/>
      <c r="S944" s="469"/>
      <c r="T944" s="23"/>
      <c r="U944" s="23"/>
      <c r="V944" s="23"/>
      <c r="W944" s="23"/>
      <c r="X944" s="23"/>
      <c r="Y944" s="23"/>
      <c r="Z944" s="23"/>
    </row>
    <row r="945" ht="23.25" customHeight="1">
      <c r="A945" s="86"/>
      <c r="B945" s="86"/>
      <c r="C945" s="23"/>
      <c r="D945" s="23"/>
      <c r="E945" s="469"/>
      <c r="F945" s="469"/>
      <c r="G945" s="469"/>
      <c r="H945" s="469"/>
      <c r="I945" s="469"/>
      <c r="J945" s="469"/>
      <c r="K945" s="469"/>
      <c r="L945" s="469"/>
      <c r="M945" s="469"/>
      <c r="N945" s="469"/>
      <c r="O945" s="469"/>
      <c r="P945" s="469"/>
      <c r="Q945" s="469"/>
      <c r="R945" s="469"/>
      <c r="S945" s="469"/>
      <c r="T945" s="23"/>
      <c r="U945" s="23"/>
      <c r="V945" s="23"/>
      <c r="W945" s="23"/>
      <c r="X945" s="23"/>
      <c r="Y945" s="23"/>
      <c r="Z945" s="23"/>
    </row>
    <row r="946" ht="23.25" customHeight="1">
      <c r="A946" s="86"/>
      <c r="B946" s="86"/>
      <c r="C946" s="23"/>
      <c r="D946" s="23"/>
      <c r="E946" s="469"/>
      <c r="F946" s="469"/>
      <c r="G946" s="469"/>
      <c r="H946" s="469"/>
      <c r="I946" s="469"/>
      <c r="J946" s="469"/>
      <c r="K946" s="469"/>
      <c r="L946" s="469"/>
      <c r="M946" s="469"/>
      <c r="N946" s="469"/>
      <c r="O946" s="469"/>
      <c r="P946" s="469"/>
      <c r="Q946" s="469"/>
      <c r="R946" s="469"/>
      <c r="S946" s="469"/>
      <c r="T946" s="23"/>
      <c r="U946" s="23"/>
      <c r="V946" s="23"/>
      <c r="W946" s="23"/>
      <c r="X946" s="23"/>
      <c r="Y946" s="23"/>
      <c r="Z946" s="23"/>
    </row>
    <row r="947" ht="23.25" customHeight="1">
      <c r="A947" s="86"/>
      <c r="B947" s="86"/>
      <c r="C947" s="23"/>
      <c r="D947" s="23"/>
      <c r="E947" s="469"/>
      <c r="F947" s="469"/>
      <c r="G947" s="469"/>
      <c r="H947" s="469"/>
      <c r="I947" s="469"/>
      <c r="J947" s="469"/>
      <c r="K947" s="469"/>
      <c r="L947" s="469"/>
      <c r="M947" s="469"/>
      <c r="N947" s="469"/>
      <c r="O947" s="469"/>
      <c r="P947" s="469"/>
      <c r="Q947" s="469"/>
      <c r="R947" s="469"/>
      <c r="S947" s="469"/>
      <c r="T947" s="23"/>
      <c r="U947" s="23"/>
      <c r="V947" s="23"/>
      <c r="W947" s="23"/>
      <c r="X947" s="23"/>
      <c r="Y947" s="23"/>
      <c r="Z947" s="23"/>
    </row>
    <row r="948" ht="23.25" customHeight="1">
      <c r="A948" s="86"/>
      <c r="B948" s="86"/>
      <c r="C948" s="23"/>
      <c r="D948" s="23"/>
      <c r="E948" s="469"/>
      <c r="F948" s="469"/>
      <c r="G948" s="469"/>
      <c r="H948" s="469"/>
      <c r="I948" s="469"/>
      <c r="J948" s="469"/>
      <c r="K948" s="469"/>
      <c r="L948" s="469"/>
      <c r="M948" s="469"/>
      <c r="N948" s="469"/>
      <c r="O948" s="469"/>
      <c r="P948" s="469"/>
      <c r="Q948" s="469"/>
      <c r="R948" s="469"/>
      <c r="S948" s="469"/>
      <c r="T948" s="23"/>
      <c r="U948" s="23"/>
      <c r="V948" s="23"/>
      <c r="W948" s="23"/>
      <c r="X948" s="23"/>
      <c r="Y948" s="23"/>
      <c r="Z948" s="23"/>
    </row>
    <row r="949" ht="23.25" customHeight="1">
      <c r="A949" s="86"/>
      <c r="B949" s="86"/>
      <c r="C949" s="23"/>
      <c r="D949" s="23"/>
      <c r="E949" s="469"/>
      <c r="F949" s="469"/>
      <c r="G949" s="469"/>
      <c r="H949" s="469"/>
      <c r="I949" s="469"/>
      <c r="J949" s="469"/>
      <c r="K949" s="469"/>
      <c r="L949" s="469"/>
      <c r="M949" s="469"/>
      <c r="N949" s="469"/>
      <c r="O949" s="469"/>
      <c r="P949" s="469"/>
      <c r="Q949" s="469"/>
      <c r="R949" s="469"/>
      <c r="S949" s="469"/>
      <c r="T949" s="23"/>
      <c r="U949" s="23"/>
      <c r="V949" s="23"/>
      <c r="W949" s="23"/>
      <c r="X949" s="23"/>
      <c r="Y949" s="23"/>
      <c r="Z949" s="23"/>
    </row>
    <row r="950" ht="23.25" customHeight="1">
      <c r="A950" s="86"/>
      <c r="B950" s="86"/>
      <c r="C950" s="23"/>
      <c r="D950" s="23"/>
      <c r="E950" s="469"/>
      <c r="F950" s="469"/>
      <c r="G950" s="469"/>
      <c r="H950" s="469"/>
      <c r="I950" s="469"/>
      <c r="J950" s="469"/>
      <c r="K950" s="469"/>
      <c r="L950" s="469"/>
      <c r="M950" s="469"/>
      <c r="N950" s="469"/>
      <c r="O950" s="469"/>
      <c r="P950" s="469"/>
      <c r="Q950" s="469"/>
      <c r="R950" s="469"/>
      <c r="S950" s="469"/>
      <c r="T950" s="23"/>
      <c r="U950" s="23"/>
      <c r="V950" s="23"/>
      <c r="W950" s="23"/>
      <c r="X950" s="23"/>
      <c r="Y950" s="23"/>
      <c r="Z950" s="23"/>
    </row>
    <row r="951" ht="23.25" customHeight="1">
      <c r="A951" s="86"/>
      <c r="B951" s="86"/>
      <c r="C951" s="23"/>
      <c r="D951" s="23"/>
      <c r="E951" s="469"/>
      <c r="F951" s="469"/>
      <c r="G951" s="469"/>
      <c r="H951" s="469"/>
      <c r="I951" s="469"/>
      <c r="J951" s="469"/>
      <c r="K951" s="469"/>
      <c r="L951" s="469"/>
      <c r="M951" s="469"/>
      <c r="N951" s="469"/>
      <c r="O951" s="469"/>
      <c r="P951" s="469"/>
      <c r="Q951" s="469"/>
      <c r="R951" s="469"/>
      <c r="S951" s="469"/>
      <c r="T951" s="23"/>
      <c r="U951" s="23"/>
      <c r="V951" s="23"/>
      <c r="W951" s="23"/>
      <c r="X951" s="23"/>
      <c r="Y951" s="23"/>
      <c r="Z951" s="23"/>
    </row>
    <row r="952" ht="23.25" customHeight="1">
      <c r="A952" s="86"/>
      <c r="B952" s="86"/>
      <c r="C952" s="23"/>
      <c r="D952" s="23"/>
      <c r="E952" s="469"/>
      <c r="F952" s="469"/>
      <c r="G952" s="469"/>
      <c r="H952" s="469"/>
      <c r="I952" s="469"/>
      <c r="J952" s="469"/>
      <c r="K952" s="469"/>
      <c r="L952" s="469"/>
      <c r="M952" s="469"/>
      <c r="N952" s="469"/>
      <c r="O952" s="469"/>
      <c r="P952" s="469"/>
      <c r="Q952" s="469"/>
      <c r="R952" s="469"/>
      <c r="S952" s="469"/>
      <c r="T952" s="23"/>
      <c r="U952" s="23"/>
      <c r="V952" s="23"/>
      <c r="W952" s="23"/>
      <c r="X952" s="23"/>
      <c r="Y952" s="23"/>
      <c r="Z952" s="23"/>
    </row>
    <row r="953" ht="23.25" customHeight="1">
      <c r="A953" s="86"/>
      <c r="B953" s="86"/>
      <c r="C953" s="23"/>
      <c r="D953" s="23"/>
      <c r="E953" s="469"/>
      <c r="F953" s="469"/>
      <c r="G953" s="469"/>
      <c r="H953" s="469"/>
      <c r="I953" s="469"/>
      <c r="J953" s="469"/>
      <c r="K953" s="469"/>
      <c r="L953" s="469"/>
      <c r="M953" s="469"/>
      <c r="N953" s="469"/>
      <c r="O953" s="469"/>
      <c r="P953" s="469"/>
      <c r="Q953" s="469"/>
      <c r="R953" s="469"/>
      <c r="S953" s="469"/>
      <c r="T953" s="23"/>
      <c r="U953" s="23"/>
      <c r="V953" s="23"/>
      <c r="W953" s="23"/>
      <c r="X953" s="23"/>
      <c r="Y953" s="23"/>
      <c r="Z953" s="23"/>
    </row>
    <row r="954" ht="23.25" customHeight="1">
      <c r="A954" s="86"/>
      <c r="B954" s="86"/>
      <c r="C954" s="23"/>
      <c r="D954" s="23"/>
      <c r="E954" s="469"/>
      <c r="F954" s="469"/>
      <c r="G954" s="469"/>
      <c r="H954" s="469"/>
      <c r="I954" s="469"/>
      <c r="J954" s="469"/>
      <c r="K954" s="469"/>
      <c r="L954" s="469"/>
      <c r="M954" s="469"/>
      <c r="N954" s="469"/>
      <c r="O954" s="469"/>
      <c r="P954" s="469"/>
      <c r="Q954" s="469"/>
      <c r="R954" s="469"/>
      <c r="S954" s="469"/>
      <c r="T954" s="23"/>
      <c r="U954" s="23"/>
      <c r="V954" s="23"/>
      <c r="W954" s="23"/>
      <c r="X954" s="23"/>
      <c r="Y954" s="23"/>
      <c r="Z954" s="23"/>
    </row>
    <row r="955" ht="23.25" customHeight="1">
      <c r="A955" s="86"/>
      <c r="B955" s="86"/>
      <c r="C955" s="23"/>
      <c r="D955" s="23"/>
      <c r="E955" s="469"/>
      <c r="F955" s="469"/>
      <c r="G955" s="469"/>
      <c r="H955" s="469"/>
      <c r="I955" s="469"/>
      <c r="J955" s="469"/>
      <c r="K955" s="469"/>
      <c r="L955" s="469"/>
      <c r="M955" s="469"/>
      <c r="N955" s="469"/>
      <c r="O955" s="469"/>
      <c r="P955" s="469"/>
      <c r="Q955" s="469"/>
      <c r="R955" s="469"/>
      <c r="S955" s="469"/>
      <c r="T955" s="23"/>
      <c r="U955" s="23"/>
      <c r="V955" s="23"/>
      <c r="W955" s="23"/>
      <c r="X955" s="23"/>
      <c r="Y955" s="23"/>
      <c r="Z955" s="23"/>
    </row>
    <row r="956" ht="23.25" customHeight="1">
      <c r="A956" s="86"/>
      <c r="B956" s="86"/>
      <c r="C956" s="23"/>
      <c r="D956" s="23"/>
      <c r="E956" s="469"/>
      <c r="F956" s="469"/>
      <c r="G956" s="469"/>
      <c r="H956" s="469"/>
      <c r="I956" s="469"/>
      <c r="J956" s="469"/>
      <c r="K956" s="469"/>
      <c r="L956" s="469"/>
      <c r="M956" s="469"/>
      <c r="N956" s="469"/>
      <c r="O956" s="469"/>
      <c r="P956" s="469"/>
      <c r="Q956" s="469"/>
      <c r="R956" s="469"/>
      <c r="S956" s="469"/>
      <c r="T956" s="23"/>
      <c r="U956" s="23"/>
      <c r="V956" s="23"/>
      <c r="W956" s="23"/>
      <c r="X956" s="23"/>
      <c r="Y956" s="23"/>
      <c r="Z956" s="23"/>
    </row>
    <row r="957" ht="23.25" customHeight="1">
      <c r="A957" s="86"/>
      <c r="B957" s="86"/>
      <c r="C957" s="23"/>
      <c r="D957" s="23"/>
      <c r="E957" s="469"/>
      <c r="F957" s="469"/>
      <c r="G957" s="469"/>
      <c r="H957" s="469"/>
      <c r="I957" s="469"/>
      <c r="J957" s="469"/>
      <c r="K957" s="469"/>
      <c r="L957" s="469"/>
      <c r="M957" s="469"/>
      <c r="N957" s="469"/>
      <c r="O957" s="469"/>
      <c r="P957" s="469"/>
      <c r="Q957" s="469"/>
      <c r="R957" s="469"/>
      <c r="S957" s="469"/>
      <c r="T957" s="23"/>
      <c r="U957" s="23"/>
      <c r="V957" s="23"/>
      <c r="W957" s="23"/>
      <c r="X957" s="23"/>
      <c r="Y957" s="23"/>
      <c r="Z957" s="23"/>
    </row>
    <row r="958" ht="23.25" customHeight="1">
      <c r="A958" s="86"/>
      <c r="B958" s="86"/>
      <c r="C958" s="23"/>
      <c r="D958" s="23"/>
      <c r="E958" s="469"/>
      <c r="F958" s="469"/>
      <c r="G958" s="469"/>
      <c r="H958" s="469"/>
      <c r="I958" s="469"/>
      <c r="J958" s="469"/>
      <c r="K958" s="469"/>
      <c r="L958" s="469"/>
      <c r="M958" s="469"/>
      <c r="N958" s="469"/>
      <c r="O958" s="469"/>
      <c r="P958" s="469"/>
      <c r="Q958" s="469"/>
      <c r="R958" s="469"/>
      <c r="S958" s="469"/>
      <c r="T958" s="23"/>
      <c r="U958" s="23"/>
      <c r="V958" s="23"/>
      <c r="W958" s="23"/>
      <c r="X958" s="23"/>
      <c r="Y958" s="23"/>
      <c r="Z958" s="23"/>
    </row>
    <row r="959" ht="23.25" customHeight="1">
      <c r="A959" s="86"/>
      <c r="B959" s="86"/>
      <c r="C959" s="23"/>
      <c r="D959" s="23"/>
      <c r="E959" s="469"/>
      <c r="F959" s="469"/>
      <c r="G959" s="469"/>
      <c r="H959" s="469"/>
      <c r="I959" s="469"/>
      <c r="J959" s="469"/>
      <c r="K959" s="469"/>
      <c r="L959" s="469"/>
      <c r="M959" s="469"/>
      <c r="N959" s="469"/>
      <c r="O959" s="469"/>
      <c r="P959" s="469"/>
      <c r="Q959" s="469"/>
      <c r="R959" s="469"/>
      <c r="S959" s="469"/>
      <c r="T959" s="23"/>
      <c r="U959" s="23"/>
      <c r="V959" s="23"/>
      <c r="W959" s="23"/>
      <c r="X959" s="23"/>
      <c r="Y959" s="23"/>
      <c r="Z959" s="23"/>
    </row>
    <row r="960" ht="23.25" customHeight="1">
      <c r="A960" s="86"/>
      <c r="B960" s="86"/>
      <c r="C960" s="23"/>
      <c r="D960" s="23"/>
      <c r="E960" s="469"/>
      <c r="F960" s="469"/>
      <c r="G960" s="469"/>
      <c r="H960" s="469"/>
      <c r="I960" s="469"/>
      <c r="J960" s="469"/>
      <c r="K960" s="469"/>
      <c r="L960" s="469"/>
      <c r="M960" s="469"/>
      <c r="N960" s="469"/>
      <c r="O960" s="469"/>
      <c r="P960" s="469"/>
      <c r="Q960" s="469"/>
      <c r="R960" s="469"/>
      <c r="S960" s="469"/>
      <c r="T960" s="23"/>
      <c r="U960" s="23"/>
      <c r="V960" s="23"/>
      <c r="W960" s="23"/>
      <c r="X960" s="23"/>
      <c r="Y960" s="23"/>
      <c r="Z960" s="23"/>
    </row>
    <row r="961" ht="23.25" customHeight="1">
      <c r="A961" s="86"/>
      <c r="B961" s="86"/>
      <c r="C961" s="23"/>
      <c r="D961" s="23"/>
      <c r="E961" s="469"/>
      <c r="F961" s="469"/>
      <c r="G961" s="469"/>
      <c r="H961" s="469"/>
      <c r="I961" s="469"/>
      <c r="J961" s="469"/>
      <c r="K961" s="469"/>
      <c r="L961" s="469"/>
      <c r="M961" s="469"/>
      <c r="N961" s="469"/>
      <c r="O961" s="469"/>
      <c r="P961" s="469"/>
      <c r="Q961" s="469"/>
      <c r="R961" s="469"/>
      <c r="S961" s="469"/>
      <c r="T961" s="23"/>
      <c r="U961" s="23"/>
      <c r="V961" s="23"/>
      <c r="W961" s="23"/>
      <c r="X961" s="23"/>
      <c r="Y961" s="23"/>
      <c r="Z961" s="23"/>
    </row>
    <row r="962" ht="23.25" customHeight="1">
      <c r="A962" s="86"/>
      <c r="B962" s="86"/>
      <c r="C962" s="23"/>
      <c r="D962" s="23"/>
      <c r="E962" s="469"/>
      <c r="F962" s="469"/>
      <c r="G962" s="469"/>
      <c r="H962" s="469"/>
      <c r="I962" s="469"/>
      <c r="J962" s="469"/>
      <c r="K962" s="469"/>
      <c r="L962" s="469"/>
      <c r="M962" s="469"/>
      <c r="N962" s="469"/>
      <c r="O962" s="469"/>
      <c r="P962" s="469"/>
      <c r="Q962" s="469"/>
      <c r="R962" s="469"/>
      <c r="S962" s="469"/>
      <c r="T962" s="23"/>
      <c r="U962" s="23"/>
      <c r="V962" s="23"/>
      <c r="W962" s="23"/>
      <c r="X962" s="23"/>
      <c r="Y962" s="23"/>
      <c r="Z962" s="23"/>
    </row>
    <row r="963" ht="23.25" customHeight="1">
      <c r="A963" s="86"/>
      <c r="B963" s="86"/>
      <c r="C963" s="23"/>
      <c r="D963" s="23"/>
      <c r="E963" s="469"/>
      <c r="F963" s="469"/>
      <c r="G963" s="469"/>
      <c r="H963" s="469"/>
      <c r="I963" s="469"/>
      <c r="J963" s="469"/>
      <c r="K963" s="469"/>
      <c r="L963" s="469"/>
      <c r="M963" s="469"/>
      <c r="N963" s="469"/>
      <c r="O963" s="469"/>
      <c r="P963" s="469"/>
      <c r="Q963" s="469"/>
      <c r="R963" s="469"/>
      <c r="S963" s="469"/>
      <c r="T963" s="23"/>
      <c r="U963" s="23"/>
      <c r="V963" s="23"/>
      <c r="W963" s="23"/>
      <c r="X963" s="23"/>
      <c r="Y963" s="23"/>
      <c r="Z963" s="23"/>
    </row>
    <row r="964" ht="23.25" customHeight="1">
      <c r="A964" s="86"/>
      <c r="B964" s="86"/>
      <c r="C964" s="23"/>
      <c r="D964" s="23"/>
      <c r="E964" s="469"/>
      <c r="F964" s="469"/>
      <c r="G964" s="469"/>
      <c r="H964" s="469"/>
      <c r="I964" s="469"/>
      <c r="J964" s="469"/>
      <c r="K964" s="469"/>
      <c r="L964" s="469"/>
      <c r="M964" s="469"/>
      <c r="N964" s="469"/>
      <c r="O964" s="469"/>
      <c r="P964" s="469"/>
      <c r="Q964" s="469"/>
      <c r="R964" s="469"/>
      <c r="S964" s="469"/>
      <c r="T964" s="23"/>
      <c r="U964" s="23"/>
      <c r="V964" s="23"/>
      <c r="W964" s="23"/>
      <c r="X964" s="23"/>
      <c r="Y964" s="23"/>
      <c r="Z964" s="23"/>
    </row>
    <row r="965" ht="23.25" customHeight="1">
      <c r="A965" s="86"/>
      <c r="B965" s="86"/>
      <c r="C965" s="23"/>
      <c r="D965" s="23"/>
      <c r="E965" s="469"/>
      <c r="F965" s="469"/>
      <c r="G965" s="469"/>
      <c r="H965" s="469"/>
      <c r="I965" s="469"/>
      <c r="J965" s="469"/>
      <c r="K965" s="469"/>
      <c r="L965" s="469"/>
      <c r="M965" s="469"/>
      <c r="N965" s="469"/>
      <c r="O965" s="469"/>
      <c r="P965" s="469"/>
      <c r="Q965" s="469"/>
      <c r="R965" s="469"/>
      <c r="S965" s="469"/>
      <c r="T965" s="23"/>
      <c r="U965" s="23"/>
      <c r="V965" s="23"/>
      <c r="W965" s="23"/>
      <c r="X965" s="23"/>
      <c r="Y965" s="23"/>
      <c r="Z965" s="23"/>
    </row>
    <row r="966" ht="23.25" customHeight="1">
      <c r="A966" s="86"/>
      <c r="B966" s="86"/>
      <c r="C966" s="23"/>
      <c r="D966" s="23"/>
      <c r="E966" s="469"/>
      <c r="F966" s="469"/>
      <c r="G966" s="469"/>
      <c r="H966" s="469"/>
      <c r="I966" s="469"/>
      <c r="J966" s="469"/>
      <c r="K966" s="469"/>
      <c r="L966" s="469"/>
      <c r="M966" s="469"/>
      <c r="N966" s="469"/>
      <c r="O966" s="469"/>
      <c r="P966" s="469"/>
      <c r="Q966" s="469"/>
      <c r="R966" s="469"/>
      <c r="S966" s="469"/>
      <c r="T966" s="23"/>
      <c r="U966" s="23"/>
      <c r="V966" s="23"/>
      <c r="W966" s="23"/>
      <c r="X966" s="23"/>
      <c r="Y966" s="23"/>
      <c r="Z966" s="23"/>
    </row>
    <row r="967" ht="23.25" customHeight="1">
      <c r="A967" s="86"/>
      <c r="B967" s="86"/>
      <c r="C967" s="23"/>
      <c r="D967" s="23"/>
      <c r="E967" s="469"/>
      <c r="F967" s="469"/>
      <c r="G967" s="469"/>
      <c r="H967" s="469"/>
      <c r="I967" s="469"/>
      <c r="J967" s="469"/>
      <c r="K967" s="469"/>
      <c r="L967" s="469"/>
      <c r="M967" s="469"/>
      <c r="N967" s="469"/>
      <c r="O967" s="469"/>
      <c r="P967" s="469"/>
      <c r="Q967" s="469"/>
      <c r="R967" s="469"/>
      <c r="S967" s="469"/>
      <c r="T967" s="23"/>
      <c r="U967" s="23"/>
      <c r="V967" s="23"/>
      <c r="W967" s="23"/>
      <c r="X967" s="23"/>
      <c r="Y967" s="23"/>
      <c r="Z967" s="23"/>
    </row>
    <row r="968" ht="23.25" customHeight="1">
      <c r="A968" s="86"/>
      <c r="B968" s="86"/>
      <c r="C968" s="23"/>
      <c r="D968" s="23"/>
      <c r="E968" s="469"/>
      <c r="F968" s="469"/>
      <c r="G968" s="469"/>
      <c r="H968" s="469"/>
      <c r="I968" s="469"/>
      <c r="J968" s="469"/>
      <c r="K968" s="469"/>
      <c r="L968" s="469"/>
      <c r="M968" s="469"/>
      <c r="N968" s="469"/>
      <c r="O968" s="469"/>
      <c r="P968" s="469"/>
      <c r="Q968" s="469"/>
      <c r="R968" s="469"/>
      <c r="S968" s="469"/>
      <c r="T968" s="23"/>
      <c r="U968" s="23"/>
      <c r="V968" s="23"/>
      <c r="W968" s="23"/>
      <c r="X968" s="23"/>
      <c r="Y968" s="23"/>
      <c r="Z968" s="23"/>
    </row>
    <row r="969" ht="23.25" customHeight="1">
      <c r="A969" s="86"/>
      <c r="B969" s="86"/>
      <c r="C969" s="23"/>
      <c r="D969" s="23"/>
      <c r="E969" s="469"/>
      <c r="F969" s="469"/>
      <c r="G969" s="469"/>
      <c r="H969" s="469"/>
      <c r="I969" s="469"/>
      <c r="J969" s="469"/>
      <c r="K969" s="469"/>
      <c r="L969" s="469"/>
      <c r="M969" s="469"/>
      <c r="N969" s="469"/>
      <c r="O969" s="469"/>
      <c r="P969" s="469"/>
      <c r="Q969" s="469"/>
      <c r="R969" s="469"/>
      <c r="S969" s="469"/>
      <c r="T969" s="23"/>
      <c r="U969" s="23"/>
      <c r="V969" s="23"/>
      <c r="W969" s="23"/>
      <c r="X969" s="23"/>
      <c r="Y969" s="23"/>
      <c r="Z969" s="23"/>
    </row>
    <row r="970" ht="23.25" customHeight="1">
      <c r="A970" s="86"/>
      <c r="B970" s="86"/>
      <c r="C970" s="23"/>
      <c r="D970" s="23"/>
      <c r="E970" s="469"/>
      <c r="F970" s="469"/>
      <c r="G970" s="469"/>
      <c r="H970" s="469"/>
      <c r="I970" s="469"/>
      <c r="J970" s="469"/>
      <c r="K970" s="469"/>
      <c r="L970" s="469"/>
      <c r="M970" s="469"/>
      <c r="N970" s="469"/>
      <c r="O970" s="469"/>
      <c r="P970" s="469"/>
      <c r="Q970" s="469"/>
      <c r="R970" s="469"/>
      <c r="S970" s="469"/>
      <c r="T970" s="23"/>
      <c r="U970" s="23"/>
      <c r="V970" s="23"/>
      <c r="W970" s="23"/>
      <c r="X970" s="23"/>
      <c r="Y970" s="23"/>
      <c r="Z970" s="23"/>
    </row>
    <row r="971" ht="23.25" customHeight="1">
      <c r="A971" s="86"/>
      <c r="B971" s="86"/>
      <c r="C971" s="23"/>
      <c r="D971" s="23"/>
      <c r="E971" s="469"/>
      <c r="F971" s="469"/>
      <c r="G971" s="469"/>
      <c r="H971" s="469"/>
      <c r="I971" s="469"/>
      <c r="J971" s="469"/>
      <c r="K971" s="469"/>
      <c r="L971" s="469"/>
      <c r="M971" s="469"/>
      <c r="N971" s="469"/>
      <c r="O971" s="469"/>
      <c r="P971" s="469"/>
      <c r="Q971" s="469"/>
      <c r="R971" s="469"/>
      <c r="S971" s="469"/>
      <c r="T971" s="23"/>
      <c r="U971" s="23"/>
      <c r="V971" s="23"/>
      <c r="W971" s="23"/>
      <c r="X971" s="23"/>
      <c r="Y971" s="23"/>
      <c r="Z971" s="23"/>
    </row>
    <row r="972" ht="23.25" customHeight="1">
      <c r="A972" s="86"/>
      <c r="B972" s="86"/>
      <c r="C972" s="23"/>
      <c r="D972" s="23"/>
      <c r="E972" s="469"/>
      <c r="F972" s="469"/>
      <c r="G972" s="469"/>
      <c r="H972" s="469"/>
      <c r="I972" s="469"/>
      <c r="J972" s="469"/>
      <c r="K972" s="469"/>
      <c r="L972" s="469"/>
      <c r="M972" s="469"/>
      <c r="N972" s="469"/>
      <c r="O972" s="469"/>
      <c r="P972" s="469"/>
      <c r="Q972" s="469"/>
      <c r="R972" s="469"/>
      <c r="S972" s="469"/>
      <c r="T972" s="23"/>
      <c r="U972" s="23"/>
      <c r="V972" s="23"/>
      <c r="W972" s="23"/>
      <c r="X972" s="23"/>
      <c r="Y972" s="23"/>
      <c r="Z972" s="23"/>
    </row>
    <row r="973" ht="23.25" customHeight="1">
      <c r="A973" s="86"/>
      <c r="B973" s="86"/>
      <c r="C973" s="23"/>
      <c r="D973" s="23"/>
      <c r="E973" s="469"/>
      <c r="F973" s="469"/>
      <c r="G973" s="469"/>
      <c r="H973" s="469"/>
      <c r="I973" s="469"/>
      <c r="J973" s="469"/>
      <c r="K973" s="469"/>
      <c r="L973" s="469"/>
      <c r="M973" s="469"/>
      <c r="N973" s="469"/>
      <c r="O973" s="469"/>
      <c r="P973" s="469"/>
      <c r="Q973" s="469"/>
      <c r="R973" s="469"/>
      <c r="S973" s="469"/>
      <c r="T973" s="23"/>
      <c r="U973" s="23"/>
      <c r="V973" s="23"/>
      <c r="W973" s="23"/>
      <c r="X973" s="23"/>
      <c r="Y973" s="23"/>
      <c r="Z973" s="23"/>
    </row>
    <row r="974" ht="23.25" customHeight="1">
      <c r="A974" s="86"/>
      <c r="B974" s="86"/>
      <c r="C974" s="23"/>
      <c r="D974" s="23"/>
      <c r="E974" s="469"/>
      <c r="F974" s="469"/>
      <c r="G974" s="469"/>
      <c r="H974" s="469"/>
      <c r="I974" s="469"/>
      <c r="J974" s="469"/>
      <c r="K974" s="469"/>
      <c r="L974" s="469"/>
      <c r="M974" s="469"/>
      <c r="N974" s="469"/>
      <c r="O974" s="469"/>
      <c r="P974" s="469"/>
      <c r="Q974" s="469"/>
      <c r="R974" s="469"/>
      <c r="S974" s="469"/>
      <c r="T974" s="23"/>
      <c r="U974" s="23"/>
      <c r="V974" s="23"/>
      <c r="W974" s="23"/>
      <c r="X974" s="23"/>
      <c r="Y974" s="23"/>
      <c r="Z974" s="23"/>
    </row>
    <row r="975" ht="23.25" customHeight="1">
      <c r="A975" s="86"/>
      <c r="B975" s="86"/>
      <c r="C975" s="23"/>
      <c r="D975" s="23"/>
      <c r="E975" s="469"/>
      <c r="F975" s="469"/>
      <c r="G975" s="469"/>
      <c r="H975" s="469"/>
      <c r="I975" s="469"/>
      <c r="J975" s="469"/>
      <c r="K975" s="469"/>
      <c r="L975" s="469"/>
      <c r="M975" s="469"/>
      <c r="N975" s="469"/>
      <c r="O975" s="469"/>
      <c r="P975" s="469"/>
      <c r="Q975" s="469"/>
      <c r="R975" s="469"/>
      <c r="S975" s="469"/>
      <c r="T975" s="23"/>
      <c r="U975" s="23"/>
      <c r="V975" s="23"/>
      <c r="W975" s="23"/>
      <c r="X975" s="23"/>
      <c r="Y975" s="23"/>
      <c r="Z975" s="23"/>
    </row>
    <row r="976" ht="23.25" customHeight="1">
      <c r="A976" s="86"/>
      <c r="B976" s="86"/>
      <c r="C976" s="23"/>
      <c r="D976" s="23"/>
      <c r="E976" s="469"/>
      <c r="F976" s="469"/>
      <c r="G976" s="469"/>
      <c r="H976" s="469"/>
      <c r="I976" s="469"/>
      <c r="J976" s="469"/>
      <c r="K976" s="469"/>
      <c r="L976" s="469"/>
      <c r="M976" s="469"/>
      <c r="N976" s="469"/>
      <c r="O976" s="469"/>
      <c r="P976" s="469"/>
      <c r="Q976" s="469"/>
      <c r="R976" s="469"/>
      <c r="S976" s="469"/>
      <c r="T976" s="23"/>
      <c r="U976" s="23"/>
      <c r="V976" s="23"/>
      <c r="W976" s="23"/>
      <c r="X976" s="23"/>
      <c r="Y976" s="23"/>
      <c r="Z976" s="23"/>
    </row>
    <row r="977" ht="23.25" customHeight="1">
      <c r="A977" s="86"/>
      <c r="B977" s="86"/>
      <c r="C977" s="23"/>
      <c r="D977" s="23"/>
      <c r="E977" s="469"/>
      <c r="F977" s="469"/>
      <c r="G977" s="469"/>
      <c r="H977" s="469"/>
      <c r="I977" s="469"/>
      <c r="J977" s="469"/>
      <c r="K977" s="469"/>
      <c r="L977" s="469"/>
      <c r="M977" s="469"/>
      <c r="N977" s="469"/>
      <c r="O977" s="469"/>
      <c r="P977" s="469"/>
      <c r="Q977" s="469"/>
      <c r="R977" s="469"/>
      <c r="S977" s="469"/>
      <c r="T977" s="23"/>
      <c r="U977" s="23"/>
      <c r="V977" s="23"/>
      <c r="W977" s="23"/>
      <c r="X977" s="23"/>
      <c r="Y977" s="23"/>
      <c r="Z977" s="23"/>
    </row>
    <row r="978" ht="23.25" customHeight="1">
      <c r="A978" s="86"/>
      <c r="B978" s="86"/>
      <c r="C978" s="23"/>
      <c r="D978" s="23"/>
      <c r="E978" s="469"/>
      <c r="F978" s="469"/>
      <c r="G978" s="469"/>
      <c r="H978" s="469"/>
      <c r="I978" s="469"/>
      <c r="J978" s="469"/>
      <c r="K978" s="469"/>
      <c r="L978" s="469"/>
      <c r="M978" s="469"/>
      <c r="N978" s="469"/>
      <c r="O978" s="469"/>
      <c r="P978" s="469"/>
      <c r="Q978" s="469"/>
      <c r="R978" s="469"/>
      <c r="S978" s="469"/>
      <c r="T978" s="23"/>
      <c r="U978" s="23"/>
      <c r="V978" s="23"/>
      <c r="W978" s="23"/>
      <c r="X978" s="23"/>
      <c r="Y978" s="23"/>
      <c r="Z978" s="23"/>
    </row>
    <row r="979" ht="23.25" customHeight="1">
      <c r="A979" s="86"/>
      <c r="B979" s="86"/>
      <c r="C979" s="23"/>
      <c r="D979" s="23"/>
      <c r="E979" s="469"/>
      <c r="F979" s="469"/>
      <c r="G979" s="469"/>
      <c r="H979" s="469"/>
      <c r="I979" s="469"/>
      <c r="J979" s="469"/>
      <c r="K979" s="469"/>
      <c r="L979" s="469"/>
      <c r="M979" s="469"/>
      <c r="N979" s="469"/>
      <c r="O979" s="469"/>
      <c r="P979" s="469"/>
      <c r="Q979" s="469"/>
      <c r="R979" s="469"/>
      <c r="S979" s="469"/>
      <c r="T979" s="23"/>
      <c r="U979" s="23"/>
      <c r="V979" s="23"/>
      <c r="W979" s="23"/>
      <c r="X979" s="23"/>
      <c r="Y979" s="23"/>
      <c r="Z979" s="23"/>
    </row>
    <row r="980" ht="23.25" customHeight="1">
      <c r="A980" s="86"/>
      <c r="B980" s="86"/>
      <c r="C980" s="23"/>
      <c r="D980" s="23"/>
      <c r="E980" s="469"/>
      <c r="F980" s="469"/>
      <c r="G980" s="469"/>
      <c r="H980" s="469"/>
      <c r="I980" s="469"/>
      <c r="J980" s="469"/>
      <c r="K980" s="469"/>
      <c r="L980" s="469"/>
      <c r="M980" s="469"/>
      <c r="N980" s="469"/>
      <c r="O980" s="469"/>
      <c r="P980" s="469"/>
      <c r="Q980" s="469"/>
      <c r="R980" s="469"/>
      <c r="S980" s="469"/>
      <c r="T980" s="23"/>
      <c r="U980" s="23"/>
      <c r="V980" s="23"/>
      <c r="W980" s="23"/>
      <c r="X980" s="23"/>
      <c r="Y980" s="23"/>
      <c r="Z980" s="23"/>
    </row>
    <row r="981" ht="23.25" customHeight="1">
      <c r="A981" s="86"/>
      <c r="B981" s="86"/>
      <c r="C981" s="23"/>
      <c r="D981" s="23"/>
      <c r="E981" s="469"/>
      <c r="F981" s="469"/>
      <c r="G981" s="469"/>
      <c r="H981" s="469"/>
      <c r="I981" s="469"/>
      <c r="J981" s="469"/>
      <c r="K981" s="469"/>
      <c r="L981" s="469"/>
      <c r="M981" s="469"/>
      <c r="N981" s="469"/>
      <c r="O981" s="469"/>
      <c r="P981" s="469"/>
      <c r="Q981" s="469"/>
      <c r="R981" s="469"/>
      <c r="S981" s="469"/>
      <c r="T981" s="23"/>
      <c r="U981" s="23"/>
      <c r="V981" s="23"/>
      <c r="W981" s="23"/>
      <c r="X981" s="23"/>
      <c r="Y981" s="23"/>
      <c r="Z981" s="23"/>
    </row>
    <row r="982" ht="23.25" customHeight="1">
      <c r="A982" s="86"/>
      <c r="B982" s="86"/>
      <c r="C982" s="23"/>
      <c r="D982" s="23"/>
      <c r="E982" s="469"/>
      <c r="F982" s="469"/>
      <c r="G982" s="469"/>
      <c r="H982" s="469"/>
      <c r="I982" s="469"/>
      <c r="J982" s="469"/>
      <c r="K982" s="469"/>
      <c r="L982" s="469"/>
      <c r="M982" s="469"/>
      <c r="N982" s="469"/>
      <c r="O982" s="469"/>
      <c r="P982" s="469"/>
      <c r="Q982" s="469"/>
      <c r="R982" s="469"/>
      <c r="S982" s="469"/>
      <c r="T982" s="23"/>
      <c r="U982" s="23"/>
      <c r="V982" s="23"/>
      <c r="W982" s="23"/>
      <c r="X982" s="23"/>
      <c r="Y982" s="23"/>
      <c r="Z982" s="23"/>
    </row>
    <row r="983" ht="23.25" customHeight="1">
      <c r="A983" s="86"/>
      <c r="B983" s="86"/>
      <c r="C983" s="23"/>
      <c r="D983" s="23"/>
      <c r="E983" s="469"/>
      <c r="F983" s="469"/>
      <c r="G983" s="469"/>
      <c r="H983" s="469"/>
      <c r="I983" s="469"/>
      <c r="J983" s="469"/>
      <c r="K983" s="469"/>
      <c r="L983" s="469"/>
      <c r="M983" s="469"/>
      <c r="N983" s="469"/>
      <c r="O983" s="469"/>
      <c r="P983" s="469"/>
      <c r="Q983" s="469"/>
      <c r="R983" s="469"/>
      <c r="S983" s="469"/>
      <c r="T983" s="23"/>
      <c r="U983" s="23"/>
      <c r="V983" s="23"/>
      <c r="W983" s="23"/>
      <c r="X983" s="23"/>
      <c r="Y983" s="23"/>
      <c r="Z983" s="23"/>
    </row>
    <row r="984" ht="23.25" customHeight="1">
      <c r="A984" s="86"/>
      <c r="B984" s="86"/>
      <c r="C984" s="23"/>
      <c r="D984" s="23"/>
      <c r="E984" s="469"/>
      <c r="F984" s="469"/>
      <c r="G984" s="469"/>
      <c r="H984" s="469"/>
      <c r="I984" s="469"/>
      <c r="J984" s="469"/>
      <c r="K984" s="469"/>
      <c r="L984" s="469"/>
      <c r="M984" s="469"/>
      <c r="N984" s="469"/>
      <c r="O984" s="469"/>
      <c r="P984" s="469"/>
      <c r="Q984" s="469"/>
      <c r="R984" s="469"/>
      <c r="S984" s="469"/>
      <c r="T984" s="23"/>
      <c r="U984" s="23"/>
      <c r="V984" s="23"/>
      <c r="W984" s="23"/>
      <c r="X984" s="23"/>
      <c r="Y984" s="23"/>
      <c r="Z984" s="23"/>
    </row>
    <row r="985" ht="23.25" customHeight="1">
      <c r="A985" s="86"/>
      <c r="B985" s="86"/>
      <c r="C985" s="23"/>
      <c r="D985" s="23"/>
      <c r="E985" s="469"/>
      <c r="F985" s="469"/>
      <c r="G985" s="469"/>
      <c r="H985" s="469"/>
      <c r="I985" s="469"/>
      <c r="J985" s="469"/>
      <c r="K985" s="469"/>
      <c r="L985" s="469"/>
      <c r="M985" s="469"/>
      <c r="N985" s="469"/>
      <c r="O985" s="469"/>
      <c r="P985" s="469"/>
      <c r="Q985" s="469"/>
      <c r="R985" s="469"/>
      <c r="S985" s="469"/>
      <c r="T985" s="23"/>
      <c r="U985" s="23"/>
      <c r="V985" s="23"/>
      <c r="W985" s="23"/>
      <c r="X985" s="23"/>
      <c r="Y985" s="23"/>
      <c r="Z985" s="23"/>
    </row>
    <row r="986" ht="23.25" customHeight="1">
      <c r="A986" s="86"/>
      <c r="B986" s="86"/>
      <c r="C986" s="23"/>
      <c r="D986" s="23"/>
      <c r="E986" s="469"/>
      <c r="F986" s="469"/>
      <c r="G986" s="469"/>
      <c r="H986" s="469"/>
      <c r="I986" s="469"/>
      <c r="J986" s="469"/>
      <c r="K986" s="469"/>
      <c r="L986" s="469"/>
      <c r="M986" s="469"/>
      <c r="N986" s="469"/>
      <c r="O986" s="469"/>
      <c r="P986" s="469"/>
      <c r="Q986" s="469"/>
      <c r="R986" s="469"/>
      <c r="S986" s="469"/>
      <c r="T986" s="23"/>
      <c r="U986" s="23"/>
      <c r="V986" s="23"/>
      <c r="W986" s="23"/>
      <c r="X986" s="23"/>
      <c r="Y986" s="23"/>
      <c r="Z986" s="23"/>
    </row>
    <row r="987" ht="23.25" customHeight="1">
      <c r="A987" s="86"/>
      <c r="B987" s="86"/>
      <c r="C987" s="23"/>
      <c r="D987" s="23"/>
      <c r="E987" s="469"/>
      <c r="F987" s="469"/>
      <c r="G987" s="469"/>
      <c r="H987" s="469"/>
      <c r="I987" s="469"/>
      <c r="J987" s="469"/>
      <c r="K987" s="469"/>
      <c r="L987" s="469"/>
      <c r="M987" s="469"/>
      <c r="N987" s="469"/>
      <c r="O987" s="469"/>
      <c r="P987" s="469"/>
      <c r="Q987" s="469"/>
      <c r="R987" s="469"/>
      <c r="S987" s="469"/>
      <c r="T987" s="23"/>
      <c r="U987" s="23"/>
      <c r="V987" s="23"/>
      <c r="W987" s="23"/>
      <c r="X987" s="23"/>
      <c r="Y987" s="23"/>
      <c r="Z987" s="23"/>
    </row>
    <row r="988" ht="23.25" customHeight="1">
      <c r="A988" s="86"/>
      <c r="B988" s="86"/>
      <c r="C988" s="23"/>
      <c r="D988" s="23"/>
      <c r="E988" s="469"/>
      <c r="F988" s="469"/>
      <c r="G988" s="469"/>
      <c r="H988" s="469"/>
      <c r="I988" s="469"/>
      <c r="J988" s="469"/>
      <c r="K988" s="469"/>
      <c r="L988" s="469"/>
      <c r="M988" s="469"/>
      <c r="N988" s="469"/>
      <c r="O988" s="469"/>
      <c r="P988" s="469"/>
      <c r="Q988" s="469"/>
      <c r="R988" s="469"/>
      <c r="S988" s="469"/>
      <c r="T988" s="23"/>
      <c r="U988" s="23"/>
      <c r="V988" s="23"/>
      <c r="W988" s="23"/>
      <c r="X988" s="23"/>
      <c r="Y988" s="23"/>
      <c r="Z988" s="23"/>
    </row>
    <row r="989" ht="23.25" customHeight="1">
      <c r="A989" s="86"/>
      <c r="B989" s="86"/>
      <c r="C989" s="23"/>
      <c r="D989" s="23"/>
      <c r="E989" s="469"/>
      <c r="F989" s="469"/>
      <c r="G989" s="469"/>
      <c r="H989" s="469"/>
      <c r="I989" s="469"/>
      <c r="J989" s="469"/>
      <c r="K989" s="469"/>
      <c r="L989" s="469"/>
      <c r="M989" s="469"/>
      <c r="N989" s="469"/>
      <c r="O989" s="469"/>
      <c r="P989" s="469"/>
      <c r="Q989" s="469"/>
      <c r="R989" s="469"/>
      <c r="S989" s="469"/>
      <c r="T989" s="23"/>
      <c r="U989" s="23"/>
      <c r="V989" s="23"/>
      <c r="W989" s="23"/>
      <c r="X989" s="23"/>
      <c r="Y989" s="23"/>
      <c r="Z989" s="23"/>
    </row>
    <row r="990" ht="23.25" customHeight="1">
      <c r="A990" s="86"/>
      <c r="B990" s="86"/>
      <c r="C990" s="23"/>
      <c r="D990" s="23"/>
      <c r="E990" s="469"/>
      <c r="F990" s="469"/>
      <c r="G990" s="469"/>
      <c r="H990" s="469"/>
      <c r="I990" s="469"/>
      <c r="J990" s="469"/>
      <c r="K990" s="469"/>
      <c r="L990" s="469"/>
      <c r="M990" s="469"/>
      <c r="N990" s="469"/>
      <c r="O990" s="469"/>
      <c r="P990" s="469"/>
      <c r="Q990" s="469"/>
      <c r="R990" s="469"/>
      <c r="S990" s="469"/>
      <c r="T990" s="23"/>
      <c r="U990" s="23"/>
      <c r="V990" s="23"/>
      <c r="W990" s="23"/>
      <c r="X990" s="23"/>
      <c r="Y990" s="23"/>
      <c r="Z990" s="23"/>
    </row>
    <row r="991" ht="23.25" customHeight="1">
      <c r="A991" s="86"/>
      <c r="B991" s="86"/>
      <c r="C991" s="23"/>
      <c r="D991" s="23"/>
      <c r="E991" s="469"/>
      <c r="F991" s="469"/>
      <c r="G991" s="469"/>
      <c r="H991" s="469"/>
      <c r="I991" s="469"/>
      <c r="J991" s="469"/>
      <c r="K991" s="469"/>
      <c r="L991" s="469"/>
      <c r="M991" s="469"/>
      <c r="N991" s="469"/>
      <c r="O991" s="469"/>
      <c r="P991" s="469"/>
      <c r="Q991" s="469"/>
      <c r="R991" s="469"/>
      <c r="S991" s="469"/>
      <c r="T991" s="23"/>
      <c r="U991" s="23"/>
      <c r="V991" s="23"/>
      <c r="W991" s="23"/>
      <c r="X991" s="23"/>
      <c r="Y991" s="23"/>
      <c r="Z991" s="23"/>
    </row>
    <row r="992" ht="23.25" customHeight="1">
      <c r="A992" s="86"/>
      <c r="B992" s="86"/>
      <c r="C992" s="23"/>
      <c r="D992" s="23"/>
      <c r="E992" s="469"/>
      <c r="F992" s="469"/>
      <c r="G992" s="469"/>
      <c r="H992" s="469"/>
      <c r="I992" s="469"/>
      <c r="J992" s="469"/>
      <c r="K992" s="469"/>
      <c r="L992" s="469"/>
      <c r="M992" s="469"/>
      <c r="N992" s="469"/>
      <c r="O992" s="469"/>
      <c r="P992" s="469"/>
      <c r="Q992" s="469"/>
      <c r="R992" s="469"/>
      <c r="S992" s="469"/>
      <c r="T992" s="23"/>
      <c r="U992" s="23"/>
      <c r="V992" s="23"/>
      <c r="W992" s="23"/>
      <c r="X992" s="23"/>
      <c r="Y992" s="23"/>
      <c r="Z992" s="23"/>
    </row>
    <row r="993" ht="23.25" customHeight="1">
      <c r="A993" s="86"/>
      <c r="B993" s="86"/>
      <c r="C993" s="23"/>
      <c r="D993" s="23"/>
      <c r="E993" s="469"/>
      <c r="F993" s="469"/>
      <c r="G993" s="469"/>
      <c r="H993" s="469"/>
      <c r="I993" s="469"/>
      <c r="J993" s="469"/>
      <c r="K993" s="469"/>
      <c r="L993" s="469"/>
      <c r="M993" s="469"/>
      <c r="N993" s="469"/>
      <c r="O993" s="469"/>
      <c r="P993" s="469"/>
      <c r="Q993" s="469"/>
      <c r="R993" s="469"/>
      <c r="S993" s="469"/>
      <c r="T993" s="23"/>
      <c r="U993" s="23"/>
      <c r="V993" s="23"/>
      <c r="W993" s="23"/>
      <c r="X993" s="23"/>
      <c r="Y993" s="23"/>
      <c r="Z993" s="23"/>
    </row>
    <row r="994" ht="23.25" customHeight="1">
      <c r="A994" s="86"/>
      <c r="B994" s="86"/>
      <c r="C994" s="23"/>
      <c r="D994" s="23"/>
      <c r="E994" s="469"/>
      <c r="F994" s="469"/>
      <c r="G994" s="469"/>
      <c r="H994" s="469"/>
      <c r="I994" s="469"/>
      <c r="J994" s="469"/>
      <c r="K994" s="469"/>
      <c r="L994" s="469"/>
      <c r="M994" s="469"/>
      <c r="N994" s="469"/>
      <c r="O994" s="469"/>
      <c r="P994" s="469"/>
      <c r="Q994" s="469"/>
      <c r="R994" s="469"/>
      <c r="S994" s="469"/>
      <c r="T994" s="23"/>
      <c r="U994" s="23"/>
      <c r="V994" s="23"/>
      <c r="W994" s="23"/>
      <c r="X994" s="23"/>
      <c r="Y994" s="23"/>
      <c r="Z994" s="23"/>
    </row>
    <row r="995" ht="23.25" customHeight="1">
      <c r="A995" s="86"/>
      <c r="B995" s="86"/>
      <c r="C995" s="23"/>
      <c r="D995" s="23"/>
      <c r="E995" s="469"/>
      <c r="F995" s="469"/>
      <c r="G995" s="469"/>
      <c r="H995" s="469"/>
      <c r="I995" s="469"/>
      <c r="J995" s="469"/>
      <c r="K995" s="469"/>
      <c r="L995" s="469"/>
      <c r="M995" s="469"/>
      <c r="N995" s="469"/>
      <c r="O995" s="469"/>
      <c r="P995" s="469"/>
      <c r="Q995" s="469"/>
      <c r="R995" s="469"/>
      <c r="S995" s="469"/>
      <c r="T995" s="23"/>
      <c r="U995" s="23"/>
      <c r="V995" s="23"/>
      <c r="W995" s="23"/>
      <c r="X995" s="23"/>
      <c r="Y995" s="23"/>
      <c r="Z995" s="23"/>
    </row>
    <row r="996" ht="23.25" customHeight="1">
      <c r="A996" s="86"/>
      <c r="B996" s="86"/>
      <c r="C996" s="23"/>
      <c r="D996" s="23"/>
      <c r="E996" s="469"/>
      <c r="F996" s="469"/>
      <c r="G996" s="469"/>
      <c r="H996" s="469"/>
      <c r="I996" s="469"/>
      <c r="J996" s="469"/>
      <c r="K996" s="469"/>
      <c r="L996" s="469"/>
      <c r="M996" s="469"/>
      <c r="N996" s="469"/>
      <c r="O996" s="469"/>
      <c r="P996" s="469"/>
      <c r="Q996" s="469"/>
      <c r="R996" s="469"/>
      <c r="S996" s="469"/>
      <c r="T996" s="23"/>
      <c r="U996" s="23"/>
      <c r="V996" s="23"/>
      <c r="W996" s="23"/>
      <c r="X996" s="23"/>
      <c r="Y996" s="23"/>
      <c r="Z996" s="23"/>
    </row>
    <row r="997" ht="23.25" customHeight="1">
      <c r="A997" s="86"/>
      <c r="B997" s="86"/>
      <c r="C997" s="23"/>
      <c r="D997" s="23"/>
      <c r="E997" s="469"/>
      <c r="F997" s="469"/>
      <c r="G997" s="469"/>
      <c r="H997" s="469"/>
      <c r="I997" s="469"/>
      <c r="J997" s="469"/>
      <c r="K997" s="469"/>
      <c r="L997" s="469"/>
      <c r="M997" s="469"/>
      <c r="N997" s="469"/>
      <c r="O997" s="469"/>
      <c r="P997" s="469"/>
      <c r="Q997" s="469"/>
      <c r="R997" s="469"/>
      <c r="S997" s="469"/>
      <c r="T997" s="23"/>
      <c r="U997" s="23"/>
      <c r="V997" s="23"/>
      <c r="W997" s="23"/>
      <c r="X997" s="23"/>
      <c r="Y997" s="23"/>
      <c r="Z997" s="23"/>
    </row>
    <row r="998" ht="23.25" customHeight="1">
      <c r="A998" s="86"/>
      <c r="B998" s="86"/>
      <c r="C998" s="23"/>
      <c r="D998" s="23"/>
      <c r="E998" s="469"/>
      <c r="F998" s="469"/>
      <c r="G998" s="469"/>
      <c r="H998" s="469"/>
      <c r="I998" s="469"/>
      <c r="J998" s="469"/>
      <c r="K998" s="469"/>
      <c r="L998" s="469"/>
      <c r="M998" s="469"/>
      <c r="N998" s="469"/>
      <c r="O998" s="469"/>
      <c r="P998" s="469"/>
      <c r="Q998" s="469"/>
      <c r="R998" s="469"/>
      <c r="S998" s="469"/>
      <c r="T998" s="23"/>
      <c r="U998" s="23"/>
      <c r="V998" s="23"/>
      <c r="W998" s="23"/>
      <c r="X998" s="23"/>
      <c r="Y998" s="23"/>
      <c r="Z998" s="23"/>
    </row>
    <row r="999" ht="23.25" customHeight="1">
      <c r="A999" s="86"/>
      <c r="B999" s="86"/>
      <c r="C999" s="23"/>
      <c r="D999" s="23"/>
      <c r="E999" s="469"/>
      <c r="F999" s="469"/>
      <c r="G999" s="469"/>
      <c r="H999" s="469"/>
      <c r="I999" s="469"/>
      <c r="J999" s="469"/>
      <c r="K999" s="469"/>
      <c r="L999" s="469"/>
      <c r="M999" s="469"/>
      <c r="N999" s="469"/>
      <c r="O999" s="469"/>
      <c r="P999" s="469"/>
      <c r="Q999" s="469"/>
      <c r="R999" s="469"/>
      <c r="S999" s="469"/>
      <c r="T999" s="23"/>
      <c r="U999" s="23"/>
      <c r="V999" s="23"/>
      <c r="W999" s="23"/>
      <c r="X999" s="23"/>
      <c r="Y999" s="23"/>
      <c r="Z999" s="23"/>
    </row>
    <row r="1000" ht="23.25" customHeight="1">
      <c r="A1000" s="86"/>
      <c r="B1000" s="86"/>
      <c r="C1000" s="23"/>
      <c r="D1000" s="23"/>
      <c r="E1000" s="469"/>
      <c r="F1000" s="469"/>
      <c r="G1000" s="469"/>
      <c r="H1000" s="469"/>
      <c r="I1000" s="469"/>
      <c r="J1000" s="469"/>
      <c r="K1000" s="469"/>
      <c r="L1000" s="469"/>
      <c r="M1000" s="469"/>
      <c r="N1000" s="469"/>
      <c r="O1000" s="469"/>
      <c r="P1000" s="469"/>
      <c r="Q1000" s="469"/>
      <c r="R1000" s="469"/>
      <c r="S1000" s="469"/>
      <c r="T1000" s="23"/>
      <c r="U1000" s="23"/>
      <c r="V1000" s="23"/>
      <c r="W1000" s="23"/>
      <c r="X1000" s="23"/>
      <c r="Y1000" s="23"/>
      <c r="Z1000" s="23"/>
    </row>
  </sheetData>
  <autoFilter ref="$R$6:$R$52"/>
  <mergeCells count="32">
    <mergeCell ref="A4:L4"/>
    <mergeCell ref="M4:R4"/>
    <mergeCell ref="A1:D2"/>
    <mergeCell ref="H1:J1"/>
    <mergeCell ref="L1:M1"/>
    <mergeCell ref="H2:J2"/>
    <mergeCell ref="L2:M2"/>
    <mergeCell ref="A3:B3"/>
    <mergeCell ref="M3:P3"/>
    <mergeCell ref="D60:P60"/>
    <mergeCell ref="D61:P61"/>
    <mergeCell ref="D62:P62"/>
    <mergeCell ref="D63:P63"/>
    <mergeCell ref="D64:P64"/>
    <mergeCell ref="D65:P65"/>
    <mergeCell ref="D66:P66"/>
    <mergeCell ref="D67:P67"/>
    <mergeCell ref="D68:P68"/>
    <mergeCell ref="D69:P69"/>
    <mergeCell ref="D70:P70"/>
    <mergeCell ref="D71:P71"/>
    <mergeCell ref="D72:P72"/>
    <mergeCell ref="D74:P74"/>
    <mergeCell ref="D82:P82"/>
    <mergeCell ref="D83:P83"/>
    <mergeCell ref="D75:P75"/>
    <mergeCell ref="D76:P76"/>
    <mergeCell ref="D77:P77"/>
    <mergeCell ref="D78:P78"/>
    <mergeCell ref="D79:P79"/>
    <mergeCell ref="D80:P80"/>
    <mergeCell ref="D81:P81"/>
  </mergeCells>
  <printOptions/>
  <pageMargins bottom="0.75" footer="0.0" header="0.0" left="0.25" right="0.25" top="0.75"/>
  <pageSetup paperSize="9" orientation="portrait"/>
  <headerFooter>
    <oddFooter>&amp;C&amp;P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6.89"/>
    <col customWidth="1" min="2" max="2" width="4.56"/>
    <col customWidth="1" min="3" max="16" width="3.78"/>
    <col customWidth="1" min="17" max="17" width="5.33"/>
    <col customWidth="1" min="18" max="18" width="5.0"/>
    <col customWidth="1" min="19" max="26" width="9.56"/>
  </cols>
  <sheetData>
    <row r="1" ht="29.25" customHeight="1">
      <c r="A1" s="499" t="str">
        <f>'GRP PRODUCTION LIST NEO '!A4</f>
        <v/>
      </c>
      <c r="K1" s="499"/>
      <c r="L1" s="469"/>
      <c r="M1" s="471" t="str">
        <f>'GRP PRODUCTION LIST NEO '!M4</f>
        <v/>
      </c>
      <c r="O1" s="471"/>
      <c r="P1" s="471"/>
      <c r="Q1" s="469"/>
      <c r="R1" s="469"/>
      <c r="S1" s="23"/>
      <c r="T1" s="23"/>
      <c r="U1" s="23"/>
      <c r="V1" s="23"/>
      <c r="W1" s="23"/>
      <c r="X1" s="23"/>
      <c r="Y1" s="23"/>
      <c r="Z1" s="23"/>
    </row>
    <row r="2" ht="24.0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520">
        <f>SUM(Q4:Q55)</f>
        <v>0</v>
      </c>
      <c r="R2" s="119"/>
      <c r="S2" s="119"/>
      <c r="T2" s="119"/>
      <c r="U2" s="119"/>
      <c r="V2" s="119"/>
      <c r="W2" s="119"/>
      <c r="X2" s="119"/>
      <c r="Y2" s="119"/>
      <c r="Z2" s="119"/>
    </row>
    <row r="3">
      <c r="A3" s="500" t="s">
        <v>330</v>
      </c>
      <c r="B3" s="534" t="s">
        <v>355</v>
      </c>
      <c r="C3" s="501" t="s">
        <v>21</v>
      </c>
      <c r="D3" s="501" t="s">
        <v>22</v>
      </c>
      <c r="E3" s="501" t="s">
        <v>23</v>
      </c>
      <c r="F3" s="501" t="s">
        <v>24</v>
      </c>
      <c r="G3" s="501" t="s">
        <v>25</v>
      </c>
      <c r="H3" s="501" t="s">
        <v>26</v>
      </c>
      <c r="I3" s="501" t="s">
        <v>27</v>
      </c>
      <c r="J3" s="501" t="s">
        <v>28</v>
      </c>
      <c r="K3" s="501" t="s">
        <v>29</v>
      </c>
      <c r="L3" s="501" t="s">
        <v>30</v>
      </c>
      <c r="M3" s="501" t="s">
        <v>129</v>
      </c>
      <c r="N3" s="501" t="s">
        <v>32</v>
      </c>
      <c r="O3" s="501" t="s">
        <v>33</v>
      </c>
      <c r="P3" s="501" t="s">
        <v>34</v>
      </c>
      <c r="Q3" s="77" t="s">
        <v>333</v>
      </c>
      <c r="R3" s="23"/>
      <c r="S3" s="23"/>
      <c r="T3" s="23"/>
      <c r="U3" s="23"/>
      <c r="V3" s="23"/>
      <c r="W3" s="23"/>
      <c r="X3" s="23"/>
      <c r="Y3" s="23"/>
      <c r="Z3" s="23"/>
    </row>
    <row r="4" ht="23.25" customHeight="1">
      <c r="A4" s="502" t="str">
        <f>'NEO GRP '!D29</f>
        <v>NEO-1</v>
      </c>
      <c r="B4" s="535"/>
      <c r="C4" s="536" t="str">
        <f>IF('NEO GRP '!L29=0,"",'NEO GRP '!L29)</f>
        <v/>
      </c>
      <c r="D4" s="536" t="str">
        <f>IF('NEO GRP '!M29=0,"",'NEO GRP '!M29)</f>
        <v/>
      </c>
      <c r="E4" s="536" t="str">
        <f>IF('NEO GRP '!N29=0,"",'NEO GRP '!N29)</f>
        <v/>
      </c>
      <c r="F4" s="536" t="str">
        <f>IF('NEO GRP '!O29=0,"",'NEO GRP '!O29)</f>
        <v/>
      </c>
      <c r="G4" s="536" t="str">
        <f>IF('NEO GRP '!P29=0,"",'NEO GRP '!P29)</f>
        <v/>
      </c>
      <c r="H4" s="536" t="str">
        <f>IF('NEO GRP '!Q29=0,"",'NEO GRP '!Q29)</f>
        <v/>
      </c>
      <c r="I4" s="536" t="str">
        <f>IF('NEO GRP '!R29=0,"",'NEO GRP '!R29)</f>
        <v/>
      </c>
      <c r="J4" s="536" t="str">
        <f>IF('NEO GRP '!S29=0,"",'NEO GRP '!S29)</f>
        <v/>
      </c>
      <c r="K4" s="536" t="str">
        <f>IF('NEO GRP '!T29=0,"",'NEO GRP '!T29)</f>
        <v/>
      </c>
      <c r="L4" s="536" t="str">
        <f>IF('NEO GRP '!U29=0,"",'NEO GRP '!U29)</f>
        <v/>
      </c>
      <c r="M4" s="536" t="str">
        <f>IF('NEO GRP '!V29=0,"",'NEO GRP '!V29)</f>
        <v/>
      </c>
      <c r="N4" s="536" t="str">
        <f>IF('NEO GRP '!W29=0,"",'NEO GRP '!W29)</f>
        <v/>
      </c>
      <c r="O4" s="536" t="str">
        <f>IF('NEO GRP '!X29=0,"",'NEO GRP '!X29)</f>
        <v/>
      </c>
      <c r="P4" s="536" t="str">
        <f>IF('NEO GRP '!Y29=0,"",'NEO GRP '!Y29)</f>
        <v/>
      </c>
      <c r="Q4" s="536">
        <f t="shared" ref="Q4:Q55" si="1">SUM(B4:P4)</f>
        <v>0</v>
      </c>
      <c r="R4" s="23"/>
      <c r="S4" s="23"/>
      <c r="T4" s="23"/>
      <c r="U4" s="23"/>
      <c r="V4" s="23"/>
      <c r="W4" s="23"/>
      <c r="X4" s="23"/>
      <c r="Y4" s="23"/>
      <c r="Z4" s="23"/>
    </row>
    <row r="5" ht="23.25" customHeight="1">
      <c r="A5" s="502" t="str">
        <f>'NEO GRP '!D30</f>
        <v>NEO-1-DT</v>
      </c>
      <c r="B5" s="535" t="str">
        <f>IF('GRP PRODUCTION LIST NEO '!C61=0,"",'GRP PRODUCTION LIST NEO '!C61)</f>
        <v/>
      </c>
      <c r="C5" s="536" t="str">
        <f>IF('NEO GRP '!L30=0,"",'NEO GRP '!L30)</f>
        <v/>
      </c>
      <c r="D5" s="536" t="str">
        <f>IF('NEO GRP '!M30=0,"",'NEO GRP '!M30)</f>
        <v/>
      </c>
      <c r="E5" s="536" t="str">
        <f>IF('NEO GRP '!N30=0,"",'NEO GRP '!N30)</f>
        <v/>
      </c>
      <c r="F5" s="536" t="str">
        <f>IF('NEO GRP '!O30=0,"",'NEO GRP '!O30)</f>
        <v/>
      </c>
      <c r="G5" s="536" t="str">
        <f>IF('NEO GRP '!P30=0,"",'NEO GRP '!P30)</f>
        <v/>
      </c>
      <c r="H5" s="536" t="str">
        <f>IF('NEO GRP '!Q30=0,"",'NEO GRP '!Q30)</f>
        <v/>
      </c>
      <c r="I5" s="536" t="str">
        <f>IF('NEO GRP '!R30=0,"",'NEO GRP '!R30)</f>
        <v/>
      </c>
      <c r="J5" s="536" t="str">
        <f>IF('NEO GRP '!S30=0,"",'NEO GRP '!S30)</f>
        <v/>
      </c>
      <c r="K5" s="536" t="str">
        <f>IF('NEO GRP '!T30=0,"",'NEO GRP '!T30)</f>
        <v/>
      </c>
      <c r="L5" s="536" t="str">
        <f>IF('NEO GRP '!U30=0,"",'NEO GRP '!U30)</f>
        <v/>
      </c>
      <c r="M5" s="536" t="str">
        <f>IF('NEO GRP '!V30=0,"",'NEO GRP '!V30)</f>
        <v/>
      </c>
      <c r="N5" s="536" t="str">
        <f>IF('NEO GRP '!W30=0,"",'NEO GRP '!W30)</f>
        <v/>
      </c>
      <c r="O5" s="536" t="str">
        <f>IF('NEO GRP '!X30=0,"",'NEO GRP '!X30)</f>
        <v/>
      </c>
      <c r="P5" s="536" t="str">
        <f>IF('NEO GRP '!Y30=0,"",'NEO GRP '!Y30)</f>
        <v/>
      </c>
      <c r="Q5" s="536">
        <f t="shared" si="1"/>
        <v>0</v>
      </c>
      <c r="R5" s="23"/>
      <c r="S5" s="23"/>
      <c r="T5" s="23"/>
      <c r="U5" s="23"/>
      <c r="V5" s="23"/>
      <c r="W5" s="23"/>
      <c r="X5" s="23"/>
      <c r="Y5" s="23"/>
      <c r="Z5" s="23"/>
    </row>
    <row r="6" ht="23.25" customHeight="1">
      <c r="A6" s="502" t="str">
        <f>'NEO GRP '!D31</f>
        <v>NEO-2</v>
      </c>
      <c r="B6" s="535"/>
      <c r="C6" s="536" t="str">
        <f>IF('NEO GRP '!L31=0,"",'NEO GRP '!L31)</f>
        <v/>
      </c>
      <c r="D6" s="536" t="str">
        <f>IF('NEO GRP '!M31=0,"",'NEO GRP '!M31)</f>
        <v/>
      </c>
      <c r="E6" s="536" t="str">
        <f>IF('NEO GRP '!N31=0,"",'NEO GRP '!N31)</f>
        <v/>
      </c>
      <c r="F6" s="536" t="str">
        <f>IF('NEO GRP '!O31=0,"",'NEO GRP '!O31)</f>
        <v/>
      </c>
      <c r="G6" s="536" t="str">
        <f>IF('NEO GRP '!P31=0,"",'NEO GRP '!P31)</f>
        <v/>
      </c>
      <c r="H6" s="536" t="str">
        <f>IF('NEO GRP '!Q31=0,"",'NEO GRP '!Q31)</f>
        <v/>
      </c>
      <c r="I6" s="536" t="str">
        <f>IF('NEO GRP '!R31=0,"",'NEO GRP '!R31)</f>
        <v/>
      </c>
      <c r="J6" s="536" t="str">
        <f>IF('NEO GRP '!S31=0,"",'NEO GRP '!S31)</f>
        <v/>
      </c>
      <c r="K6" s="536" t="str">
        <f>IF('NEO GRP '!T31=0,"",'NEO GRP '!T31)</f>
        <v/>
      </c>
      <c r="L6" s="536" t="str">
        <f>IF('NEO GRP '!U31=0,"",'NEO GRP '!U31)</f>
        <v/>
      </c>
      <c r="M6" s="536" t="str">
        <f>IF('NEO GRP '!V31=0,"",'NEO GRP '!V31)</f>
        <v/>
      </c>
      <c r="N6" s="536" t="str">
        <f>IF('NEO GRP '!W31=0,"",'NEO GRP '!W31)</f>
        <v/>
      </c>
      <c r="O6" s="536" t="str">
        <f>IF('NEO GRP '!X31=0,"",'NEO GRP '!X31)</f>
        <v/>
      </c>
      <c r="P6" s="536" t="str">
        <f>IF('NEO GRP '!Y31=0,"",'NEO GRP '!Y31)</f>
        <v/>
      </c>
      <c r="Q6" s="536">
        <f t="shared" si="1"/>
        <v>0</v>
      </c>
      <c r="R6" s="23"/>
      <c r="S6" s="23"/>
      <c r="T6" s="23"/>
      <c r="U6" s="23"/>
      <c r="V6" s="23"/>
      <c r="W6" s="23"/>
      <c r="X6" s="23"/>
      <c r="Y6" s="23"/>
      <c r="Z6" s="23"/>
    </row>
    <row r="7" ht="23.25" customHeight="1">
      <c r="A7" s="502" t="str">
        <f>'NEO GRP '!D32</f>
        <v>NEO-2-DT</v>
      </c>
      <c r="B7" s="535" t="str">
        <f>IF('GRP PRODUCTION LIST NEO '!C62=0,"",'GRP PRODUCTION LIST NEO '!C62)</f>
        <v/>
      </c>
      <c r="C7" s="536" t="str">
        <f>IF('NEO GRP '!L32=0,"",'NEO GRP '!L32)</f>
        <v/>
      </c>
      <c r="D7" s="536" t="str">
        <f>IF('NEO GRP '!M32=0,"",'NEO GRP '!M32)</f>
        <v/>
      </c>
      <c r="E7" s="536" t="str">
        <f>IF('NEO GRP '!N32=0,"",'NEO GRP '!N32)</f>
        <v/>
      </c>
      <c r="F7" s="536" t="str">
        <f>IF('NEO GRP '!O32=0,"",'NEO GRP '!O32)</f>
        <v/>
      </c>
      <c r="G7" s="536" t="str">
        <f>IF('NEO GRP '!P32=0,"",'NEO GRP '!P32)</f>
        <v/>
      </c>
      <c r="H7" s="536" t="str">
        <f>IF('NEO GRP '!Q32=0,"",'NEO GRP '!Q32)</f>
        <v/>
      </c>
      <c r="I7" s="536" t="str">
        <f>IF('NEO GRP '!R32=0,"",'NEO GRP '!R32)</f>
        <v/>
      </c>
      <c r="J7" s="536" t="str">
        <f>IF('NEO GRP '!S32=0,"",'NEO GRP '!S32)</f>
        <v/>
      </c>
      <c r="K7" s="536" t="str">
        <f>IF('NEO GRP '!T32=0,"",'NEO GRP '!T32)</f>
        <v/>
      </c>
      <c r="L7" s="536" t="str">
        <f>IF('NEO GRP '!U32=0,"",'NEO GRP '!U32)</f>
        <v/>
      </c>
      <c r="M7" s="536" t="str">
        <f>IF('NEO GRP '!V32=0,"",'NEO GRP '!V32)</f>
        <v/>
      </c>
      <c r="N7" s="536" t="str">
        <f>IF('NEO GRP '!W32=0,"",'NEO GRP '!W32)</f>
        <v/>
      </c>
      <c r="O7" s="536" t="str">
        <f>IF('NEO GRP '!X32=0,"",'NEO GRP '!X32)</f>
        <v/>
      </c>
      <c r="P7" s="536" t="str">
        <f>IF('NEO GRP '!Y32=0,"",'NEO GRP '!Y32)</f>
        <v/>
      </c>
      <c r="Q7" s="536">
        <f t="shared" si="1"/>
        <v>0</v>
      </c>
      <c r="R7" s="23"/>
      <c r="S7" s="23"/>
      <c r="T7" s="23"/>
      <c r="U7" s="23"/>
      <c r="V7" s="23"/>
      <c r="W7" s="23"/>
      <c r="X7" s="23"/>
      <c r="Y7" s="23"/>
      <c r="Z7" s="23"/>
    </row>
    <row r="8" ht="23.25" customHeight="1">
      <c r="A8" s="502" t="str">
        <f>'NEO GRP '!D33</f>
        <v>NEO-3</v>
      </c>
      <c r="B8" s="535"/>
      <c r="C8" s="536" t="str">
        <f>IF('NEO GRP '!L33=0,"",'NEO GRP '!L33)</f>
        <v/>
      </c>
      <c r="D8" s="536" t="str">
        <f>IF('NEO GRP '!M33=0,"",'NEO GRP '!M33)</f>
        <v/>
      </c>
      <c r="E8" s="536" t="str">
        <f>IF('NEO GRP '!N33=0,"",'NEO GRP '!N33)</f>
        <v/>
      </c>
      <c r="F8" s="536" t="str">
        <f>IF('NEO GRP '!O33=0,"",'NEO GRP '!O33)</f>
        <v/>
      </c>
      <c r="G8" s="536" t="str">
        <f>IF('NEO GRP '!P33=0,"",'NEO GRP '!P33)</f>
        <v/>
      </c>
      <c r="H8" s="536" t="str">
        <f>IF('NEO GRP '!Q33=0,"",'NEO GRP '!Q33)</f>
        <v/>
      </c>
      <c r="I8" s="536" t="str">
        <f>IF('NEO GRP '!R33=0,"",'NEO GRP '!R33)</f>
        <v/>
      </c>
      <c r="J8" s="536" t="str">
        <f>IF('NEO GRP '!S33=0,"",'NEO GRP '!S33)</f>
        <v/>
      </c>
      <c r="K8" s="536" t="str">
        <f>IF('NEO GRP '!T33=0,"",'NEO GRP '!T33)</f>
        <v/>
      </c>
      <c r="L8" s="536" t="str">
        <f>IF('NEO GRP '!U33=0,"",'NEO GRP '!U33)</f>
        <v/>
      </c>
      <c r="M8" s="536" t="str">
        <f>IF('NEO GRP '!V33=0,"",'NEO GRP '!V33)</f>
        <v/>
      </c>
      <c r="N8" s="536" t="str">
        <f>IF('NEO GRP '!W33=0,"",'NEO GRP '!W33)</f>
        <v/>
      </c>
      <c r="O8" s="536" t="str">
        <f>IF('NEO GRP '!X33=0,"",'NEO GRP '!X33)</f>
        <v/>
      </c>
      <c r="P8" s="536" t="str">
        <f>IF('NEO GRP '!Y33=0,"",'NEO GRP '!Y33)</f>
        <v/>
      </c>
      <c r="Q8" s="536">
        <f t="shared" si="1"/>
        <v>0</v>
      </c>
      <c r="R8" s="23"/>
      <c r="S8" s="23"/>
      <c r="T8" s="23"/>
      <c r="U8" s="23"/>
      <c r="V8" s="23"/>
      <c r="W8" s="23"/>
      <c r="X8" s="23"/>
      <c r="Y8" s="23"/>
      <c r="Z8" s="23"/>
    </row>
    <row r="9" ht="23.25" customHeight="1">
      <c r="A9" s="502" t="str">
        <f>'NEO GRP '!D34</f>
        <v>NEO-3-DT</v>
      </c>
      <c r="B9" s="535" t="str">
        <f>IF('GRP PRODUCTION LIST NEO '!C63=0,"",'GRP PRODUCTION LIST NEO '!C63)</f>
        <v/>
      </c>
      <c r="C9" s="536" t="str">
        <f>IF('NEO GRP '!L34=0,"",'NEO GRP '!L34)</f>
        <v/>
      </c>
      <c r="D9" s="536" t="str">
        <f>IF('NEO GRP '!M34=0,"",'NEO GRP '!M34)</f>
        <v/>
      </c>
      <c r="E9" s="536" t="str">
        <f>IF('NEO GRP '!N34=0,"",'NEO GRP '!N34)</f>
        <v/>
      </c>
      <c r="F9" s="536" t="str">
        <f>IF('NEO GRP '!O34=0,"",'NEO GRP '!O34)</f>
        <v/>
      </c>
      <c r="G9" s="536" t="str">
        <f>IF('NEO GRP '!P34=0,"",'NEO GRP '!P34)</f>
        <v/>
      </c>
      <c r="H9" s="536" t="str">
        <f>IF('NEO GRP '!Q34=0,"",'NEO GRP '!Q34)</f>
        <v/>
      </c>
      <c r="I9" s="536" t="str">
        <f>IF('NEO GRP '!R34=0,"",'NEO GRP '!R34)</f>
        <v/>
      </c>
      <c r="J9" s="536" t="str">
        <f>IF('NEO GRP '!S34=0,"",'NEO GRP '!S34)</f>
        <v/>
      </c>
      <c r="K9" s="536" t="str">
        <f>IF('NEO GRP '!T34=0,"",'NEO GRP '!T34)</f>
        <v/>
      </c>
      <c r="L9" s="536" t="str">
        <f>IF('NEO GRP '!U34=0,"",'NEO GRP '!U34)</f>
        <v/>
      </c>
      <c r="M9" s="536" t="str">
        <f>IF('NEO GRP '!V34=0,"",'NEO GRP '!V34)</f>
        <v/>
      </c>
      <c r="N9" s="536" t="str">
        <f>IF('NEO GRP '!W34=0,"",'NEO GRP '!W34)</f>
        <v/>
      </c>
      <c r="O9" s="536" t="str">
        <f>IF('NEO GRP '!X34=0,"",'NEO GRP '!X34)</f>
        <v/>
      </c>
      <c r="P9" s="536" t="str">
        <f>IF('NEO GRP '!Y34=0,"",'NEO GRP '!Y34)</f>
        <v/>
      </c>
      <c r="Q9" s="536">
        <f t="shared" si="1"/>
        <v>0</v>
      </c>
      <c r="R9" s="23"/>
      <c r="S9" s="23"/>
      <c r="T9" s="23"/>
      <c r="U9" s="23"/>
      <c r="V9" s="23"/>
      <c r="W9" s="23"/>
      <c r="X9" s="23"/>
      <c r="Y9" s="23"/>
      <c r="Z9" s="23"/>
    </row>
    <row r="10" ht="23.25" customHeight="1">
      <c r="A10" s="502" t="str">
        <f>'NEO GRP '!D35</f>
        <v>NEO-4</v>
      </c>
      <c r="B10" s="535"/>
      <c r="C10" s="536" t="str">
        <f>IF('NEO GRP '!L35=0,"",'NEO GRP '!L35)</f>
        <v/>
      </c>
      <c r="D10" s="536" t="str">
        <f>IF('NEO GRP '!M35=0,"",'NEO GRP '!M35)</f>
        <v/>
      </c>
      <c r="E10" s="536" t="str">
        <f>IF('NEO GRP '!N35=0,"",'NEO GRP '!N35)</f>
        <v/>
      </c>
      <c r="F10" s="536" t="str">
        <f>IF('NEO GRP '!O35=0,"",'NEO GRP '!O35)</f>
        <v/>
      </c>
      <c r="G10" s="536" t="str">
        <f>IF('NEO GRP '!P35=0,"",'NEO GRP '!P35)</f>
        <v/>
      </c>
      <c r="H10" s="536" t="str">
        <f>IF('NEO GRP '!Q35=0,"",'NEO GRP '!Q35)</f>
        <v/>
      </c>
      <c r="I10" s="536" t="str">
        <f>IF('NEO GRP '!R35=0,"",'NEO GRP '!R35)</f>
        <v/>
      </c>
      <c r="J10" s="536" t="str">
        <f>IF('NEO GRP '!S35=0,"",'NEO GRP '!S35)</f>
        <v/>
      </c>
      <c r="K10" s="536" t="str">
        <f>IF('NEO GRP '!T35=0,"",'NEO GRP '!T35)</f>
        <v/>
      </c>
      <c r="L10" s="536" t="str">
        <f>IF('NEO GRP '!U35=0,"",'NEO GRP '!U35)</f>
        <v/>
      </c>
      <c r="M10" s="536" t="str">
        <f>IF('NEO GRP '!V35=0,"",'NEO GRP '!V35)</f>
        <v/>
      </c>
      <c r="N10" s="536" t="str">
        <f>IF('NEO GRP '!W35=0,"",'NEO GRP '!W35)</f>
        <v/>
      </c>
      <c r="O10" s="536" t="str">
        <f>IF('NEO GRP '!X35=0,"",'NEO GRP '!X35)</f>
        <v/>
      </c>
      <c r="P10" s="536" t="str">
        <f>IF('NEO GRP '!Y35=0,"",'NEO GRP '!Y35)</f>
        <v/>
      </c>
      <c r="Q10" s="536">
        <f t="shared" si="1"/>
        <v>0</v>
      </c>
      <c r="R10" s="23"/>
      <c r="S10" s="23"/>
      <c r="T10" s="23"/>
      <c r="U10" s="23"/>
      <c r="V10" s="23"/>
      <c r="W10" s="23"/>
      <c r="X10" s="23"/>
      <c r="Y10" s="23"/>
      <c r="Z10" s="23"/>
    </row>
    <row r="11" ht="23.25" customHeight="1">
      <c r="A11" s="502" t="str">
        <f>'NEO GRP '!D36</f>
        <v>NEO-4-DT</v>
      </c>
      <c r="B11" s="535" t="str">
        <f>IF('GRP PRODUCTION LIST NEO '!C64=0,"",'GRP PRODUCTION LIST NEO '!C64)</f>
        <v/>
      </c>
      <c r="C11" s="536" t="str">
        <f>IF('NEO GRP '!L36=0,"",'NEO GRP '!L36)</f>
        <v/>
      </c>
      <c r="D11" s="536" t="str">
        <f>IF('NEO GRP '!M36=0,"",'NEO GRP '!M36)</f>
        <v/>
      </c>
      <c r="E11" s="536" t="str">
        <f>IF('NEO GRP '!N36=0,"",'NEO GRP '!N36)</f>
        <v/>
      </c>
      <c r="F11" s="536" t="str">
        <f>IF('NEO GRP '!O36=0,"",'NEO GRP '!O36)</f>
        <v/>
      </c>
      <c r="G11" s="536" t="str">
        <f>IF('NEO GRP '!P36=0,"",'NEO GRP '!P36)</f>
        <v/>
      </c>
      <c r="H11" s="536" t="str">
        <f>IF('NEO GRP '!Q36=0,"",'NEO GRP '!Q36)</f>
        <v/>
      </c>
      <c r="I11" s="536" t="str">
        <f>IF('NEO GRP '!R36=0,"",'NEO GRP '!R36)</f>
        <v/>
      </c>
      <c r="J11" s="536" t="str">
        <f>IF('NEO GRP '!S36=0,"",'NEO GRP '!S36)</f>
        <v/>
      </c>
      <c r="K11" s="536" t="str">
        <f>IF('NEO GRP '!T36=0,"",'NEO GRP '!T36)</f>
        <v/>
      </c>
      <c r="L11" s="536" t="str">
        <f>IF('NEO GRP '!U36=0,"",'NEO GRP '!U36)</f>
        <v/>
      </c>
      <c r="M11" s="536" t="str">
        <f>IF('NEO GRP '!V36=0,"",'NEO GRP '!V36)</f>
        <v/>
      </c>
      <c r="N11" s="536" t="str">
        <f>IF('NEO GRP '!W36=0,"",'NEO GRP '!W36)</f>
        <v/>
      </c>
      <c r="O11" s="536" t="str">
        <f>IF('NEO GRP '!X36=0,"",'NEO GRP '!X36)</f>
        <v/>
      </c>
      <c r="P11" s="536" t="str">
        <f>IF('NEO GRP '!Y36=0,"",'NEO GRP '!Y36)</f>
        <v/>
      </c>
      <c r="Q11" s="536">
        <f t="shared" si="1"/>
        <v>0</v>
      </c>
      <c r="R11" s="23"/>
      <c r="S11" s="23"/>
      <c r="T11" s="23"/>
      <c r="U11" s="23"/>
      <c r="V11" s="23"/>
      <c r="W11" s="23"/>
      <c r="X11" s="23"/>
      <c r="Y11" s="23"/>
      <c r="Z11" s="23"/>
    </row>
    <row r="12" ht="23.25" customHeight="1">
      <c r="A12" s="502" t="str">
        <f>'NEO GRP '!D37</f>
        <v>NEO-5</v>
      </c>
      <c r="B12" s="535"/>
      <c r="C12" s="536" t="str">
        <f>IF('NEO GRP '!L37=0,"",'NEO GRP '!L37)</f>
        <v/>
      </c>
      <c r="D12" s="536" t="str">
        <f>IF('NEO GRP '!M37=0,"",'NEO GRP '!M37)</f>
        <v/>
      </c>
      <c r="E12" s="536" t="str">
        <f>IF('NEO GRP '!N37=0,"",'NEO GRP '!N37)</f>
        <v/>
      </c>
      <c r="F12" s="536" t="str">
        <f>IF('NEO GRP '!O37=0,"",'NEO GRP '!O37)</f>
        <v/>
      </c>
      <c r="G12" s="536" t="str">
        <f>IF('NEO GRP '!P37=0,"",'NEO GRP '!P37)</f>
        <v/>
      </c>
      <c r="H12" s="536" t="str">
        <f>IF('NEO GRP '!Q37=0,"",'NEO GRP '!Q37)</f>
        <v/>
      </c>
      <c r="I12" s="536" t="str">
        <f>IF('NEO GRP '!R37=0,"",'NEO GRP '!R37)</f>
        <v/>
      </c>
      <c r="J12" s="536" t="str">
        <f>IF('NEO GRP '!S37=0,"",'NEO GRP '!S37)</f>
        <v/>
      </c>
      <c r="K12" s="536" t="str">
        <f>IF('NEO GRP '!T37=0,"",'NEO GRP '!T37)</f>
        <v/>
      </c>
      <c r="L12" s="536" t="str">
        <f>IF('NEO GRP '!U37=0,"",'NEO GRP '!U37)</f>
        <v/>
      </c>
      <c r="M12" s="536" t="str">
        <f>IF('NEO GRP '!V37=0,"",'NEO GRP '!V37)</f>
        <v/>
      </c>
      <c r="N12" s="536" t="str">
        <f>IF('NEO GRP '!W37=0,"",'NEO GRP '!W37)</f>
        <v/>
      </c>
      <c r="O12" s="536" t="str">
        <f>IF('NEO GRP '!X37=0,"",'NEO GRP '!X37)</f>
        <v/>
      </c>
      <c r="P12" s="536" t="str">
        <f>IF('NEO GRP '!Y37=0,"",'NEO GRP '!Y37)</f>
        <v/>
      </c>
      <c r="Q12" s="536">
        <f t="shared" si="1"/>
        <v>0</v>
      </c>
      <c r="R12" s="23"/>
      <c r="S12" s="23"/>
      <c r="T12" s="23"/>
      <c r="U12" s="23"/>
      <c r="V12" s="23"/>
      <c r="W12" s="23"/>
      <c r="X12" s="23"/>
      <c r="Y12" s="23"/>
      <c r="Z12" s="23"/>
    </row>
    <row r="13" ht="23.25" customHeight="1">
      <c r="A13" s="502" t="str">
        <f>'NEO GRP '!D38</f>
        <v>NEO-5-DT</v>
      </c>
      <c r="B13" s="535" t="str">
        <f>IF('GRP PRODUCTION LIST NEO '!C65=0,"",'GRP PRODUCTION LIST NEO '!C65)</f>
        <v/>
      </c>
      <c r="C13" s="536" t="str">
        <f>IF('NEO GRP '!L38=0,"",'NEO GRP '!L38)</f>
        <v/>
      </c>
      <c r="D13" s="536" t="str">
        <f>IF('NEO GRP '!M38=0,"",'NEO GRP '!M38)</f>
        <v/>
      </c>
      <c r="E13" s="536" t="str">
        <f>IF('NEO GRP '!N38=0,"",'NEO GRP '!N38)</f>
        <v/>
      </c>
      <c r="F13" s="536" t="str">
        <f>IF('NEO GRP '!O38=0,"",'NEO GRP '!O38)</f>
        <v/>
      </c>
      <c r="G13" s="536" t="str">
        <f>IF('NEO GRP '!P38=0,"",'NEO GRP '!P38)</f>
        <v/>
      </c>
      <c r="H13" s="536" t="str">
        <f>IF('NEO GRP '!Q38=0,"",'NEO GRP '!Q38)</f>
        <v/>
      </c>
      <c r="I13" s="536" t="str">
        <f>IF('NEO GRP '!R38=0,"",'NEO GRP '!R38)</f>
        <v/>
      </c>
      <c r="J13" s="536" t="str">
        <f>IF('NEO GRP '!S38=0,"",'NEO GRP '!S38)</f>
        <v/>
      </c>
      <c r="K13" s="536" t="str">
        <f>IF('NEO GRP '!T38=0,"",'NEO GRP '!T38)</f>
        <v/>
      </c>
      <c r="L13" s="536" t="str">
        <f>IF('NEO GRP '!U38=0,"",'NEO GRP '!U38)</f>
        <v/>
      </c>
      <c r="M13" s="536" t="str">
        <f>IF('NEO GRP '!V38=0,"",'NEO GRP '!V38)</f>
        <v/>
      </c>
      <c r="N13" s="536" t="str">
        <f>IF('NEO GRP '!W38=0,"",'NEO GRP '!W38)</f>
        <v/>
      </c>
      <c r="O13" s="536" t="str">
        <f>IF('NEO GRP '!X38=0,"",'NEO GRP '!X38)</f>
        <v/>
      </c>
      <c r="P13" s="536" t="str">
        <f>IF('NEO GRP '!Y38=0,"",'NEO GRP '!Y38)</f>
        <v/>
      </c>
      <c r="Q13" s="536">
        <f t="shared" si="1"/>
        <v>0</v>
      </c>
      <c r="R13" s="469"/>
      <c r="S13" s="23"/>
      <c r="T13" s="23"/>
      <c r="U13" s="23"/>
      <c r="V13" s="23"/>
      <c r="W13" s="23"/>
      <c r="X13" s="23"/>
      <c r="Y13" s="23"/>
      <c r="Z13" s="23"/>
    </row>
    <row r="14" ht="23.25" customHeight="1">
      <c r="A14" s="502" t="str">
        <f>'NEO GRP '!D39</f>
        <v>NEO-6</v>
      </c>
      <c r="B14" s="535"/>
      <c r="C14" s="536" t="str">
        <f>IF('NEO GRP '!L39=0,"",'NEO GRP '!L39)</f>
        <v/>
      </c>
      <c r="D14" s="536" t="str">
        <f>IF('NEO GRP '!M39=0,"",'NEO GRP '!M39)</f>
        <v/>
      </c>
      <c r="E14" s="536" t="str">
        <f>IF('NEO GRP '!N39=0,"",'NEO GRP '!N39)</f>
        <v/>
      </c>
      <c r="F14" s="536" t="str">
        <f>IF('NEO GRP '!O39=0,"",'NEO GRP '!O39)</f>
        <v/>
      </c>
      <c r="G14" s="536" t="str">
        <f>IF('NEO GRP '!P39=0,"",'NEO GRP '!P39)</f>
        <v/>
      </c>
      <c r="H14" s="536" t="str">
        <f>IF('NEO GRP '!Q39=0,"",'NEO GRP '!Q39)</f>
        <v/>
      </c>
      <c r="I14" s="536" t="str">
        <f>IF('NEO GRP '!R39=0,"",'NEO GRP '!R39)</f>
        <v/>
      </c>
      <c r="J14" s="536" t="str">
        <f>IF('NEO GRP '!S39=0,"",'NEO GRP '!S39)</f>
        <v/>
      </c>
      <c r="K14" s="536" t="str">
        <f>IF('NEO GRP '!T39=0,"",'NEO GRP '!T39)</f>
        <v/>
      </c>
      <c r="L14" s="536" t="str">
        <f>IF('NEO GRP '!U39=0,"",'NEO GRP '!U39)</f>
        <v/>
      </c>
      <c r="M14" s="536" t="str">
        <f>IF('NEO GRP '!V39=0,"",'NEO GRP '!V39)</f>
        <v/>
      </c>
      <c r="N14" s="536" t="str">
        <f>IF('NEO GRP '!W39=0,"",'NEO GRP '!W39)</f>
        <v/>
      </c>
      <c r="O14" s="536" t="str">
        <f>IF('NEO GRP '!X39=0,"",'NEO GRP '!X39)</f>
        <v/>
      </c>
      <c r="P14" s="536" t="str">
        <f>IF('NEO GRP '!Y39=0,"",'NEO GRP '!Y39)</f>
        <v/>
      </c>
      <c r="Q14" s="536">
        <f t="shared" si="1"/>
        <v>0</v>
      </c>
      <c r="R14" s="469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502" t="str">
        <f>'NEO GRP '!D40</f>
        <v>NEO-6-DT</v>
      </c>
      <c r="B15" s="535" t="str">
        <f>IF('GRP PRODUCTION LIST NEO '!C66=0,"",'GRP PRODUCTION LIST NEO '!C66)</f>
        <v/>
      </c>
      <c r="C15" s="536" t="str">
        <f>IF('NEO GRP '!L40=0,"",'NEO GRP '!L40)</f>
        <v/>
      </c>
      <c r="D15" s="536" t="str">
        <f>IF('NEO GRP '!M40=0,"",'NEO GRP '!M40)</f>
        <v/>
      </c>
      <c r="E15" s="536" t="str">
        <f>IF('NEO GRP '!N40=0,"",'NEO GRP '!N40)</f>
        <v/>
      </c>
      <c r="F15" s="536" t="str">
        <f>IF('NEO GRP '!O40=0,"",'NEO GRP '!O40)</f>
        <v/>
      </c>
      <c r="G15" s="536" t="str">
        <f>IF('NEO GRP '!P40=0,"",'NEO GRP '!P40)</f>
        <v/>
      </c>
      <c r="H15" s="536" t="str">
        <f>IF('NEO GRP '!Q40=0,"",'NEO GRP '!Q40)</f>
        <v/>
      </c>
      <c r="I15" s="536" t="str">
        <f>IF('NEO GRP '!R40=0,"",'NEO GRP '!R40)</f>
        <v/>
      </c>
      <c r="J15" s="536" t="str">
        <f>IF('NEO GRP '!S40=0,"",'NEO GRP '!S40)</f>
        <v/>
      </c>
      <c r="K15" s="536" t="str">
        <f>IF('NEO GRP '!T40=0,"",'NEO GRP '!T40)</f>
        <v/>
      </c>
      <c r="L15" s="536" t="str">
        <f>IF('NEO GRP '!U40=0,"",'NEO GRP '!U40)</f>
        <v/>
      </c>
      <c r="M15" s="536" t="str">
        <f>IF('NEO GRP '!V40=0,"",'NEO GRP '!V40)</f>
        <v/>
      </c>
      <c r="N15" s="536" t="str">
        <f>IF('NEO GRP '!W40=0,"",'NEO GRP '!W40)</f>
        <v/>
      </c>
      <c r="O15" s="536" t="str">
        <f>IF('NEO GRP '!X40=0,"",'NEO GRP '!X40)</f>
        <v/>
      </c>
      <c r="P15" s="536" t="str">
        <f>IF('NEO GRP '!Y40=0,"",'NEO GRP '!Y40)</f>
        <v/>
      </c>
      <c r="Q15" s="536">
        <f t="shared" si="1"/>
        <v>0</v>
      </c>
      <c r="R15" s="469"/>
      <c r="S15" s="23"/>
      <c r="T15" s="23"/>
      <c r="U15" s="23"/>
      <c r="V15" s="23"/>
      <c r="W15" s="23"/>
      <c r="X15" s="23"/>
      <c r="Y15" s="23"/>
      <c r="Z15" s="23"/>
    </row>
    <row r="16" ht="23.25" customHeight="1">
      <c r="A16" s="502" t="str">
        <f>'NEO GRP '!D41</f>
        <v>NEO-11</v>
      </c>
      <c r="B16" s="535"/>
      <c r="C16" s="536" t="str">
        <f>IF('NEO GRP '!L41=0,"",'NEO GRP '!L41)</f>
        <v/>
      </c>
      <c r="D16" s="536" t="str">
        <f>IF('NEO GRP '!M41=0,"",'NEO GRP '!M41)</f>
        <v/>
      </c>
      <c r="E16" s="536" t="str">
        <f>IF('NEO GRP '!N41=0,"",'NEO GRP '!N41)</f>
        <v/>
      </c>
      <c r="F16" s="536" t="str">
        <f>IF('NEO GRP '!O41=0,"",'NEO GRP '!O41)</f>
        <v/>
      </c>
      <c r="G16" s="536" t="str">
        <f>IF('NEO GRP '!P41=0,"",'NEO GRP '!P41)</f>
        <v/>
      </c>
      <c r="H16" s="536" t="str">
        <f>IF('NEO GRP '!Q41=0,"",'NEO GRP '!Q41)</f>
        <v/>
      </c>
      <c r="I16" s="536" t="str">
        <f>IF('NEO GRP '!R41=0,"",'NEO GRP '!R41)</f>
        <v/>
      </c>
      <c r="J16" s="536" t="str">
        <f>IF('NEO GRP '!S41=0,"",'NEO GRP '!S41)</f>
        <v/>
      </c>
      <c r="K16" s="536" t="str">
        <f>IF('NEO GRP '!T41=0,"",'NEO GRP '!T41)</f>
        <v/>
      </c>
      <c r="L16" s="536" t="str">
        <f>IF('NEO GRP '!U41=0,"",'NEO GRP '!U41)</f>
        <v/>
      </c>
      <c r="M16" s="536" t="str">
        <f>IF('NEO GRP '!V41=0,"",'NEO GRP '!V41)</f>
        <v/>
      </c>
      <c r="N16" s="536" t="str">
        <f>IF('NEO GRP '!W41=0,"",'NEO GRP '!W41)</f>
        <v/>
      </c>
      <c r="O16" s="536" t="str">
        <f>IF('NEO GRP '!X41=0,"",'NEO GRP '!X41)</f>
        <v/>
      </c>
      <c r="P16" s="536" t="str">
        <f>IF('NEO GRP '!Y41=0,"",'NEO GRP '!Y41)</f>
        <v/>
      </c>
      <c r="Q16" s="536">
        <f t="shared" si="1"/>
        <v>0</v>
      </c>
      <c r="R16" s="469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502" t="str">
        <f>'NEO GRP '!D42</f>
        <v>NEO-11-DT</v>
      </c>
      <c r="B17" s="535" t="str">
        <f>IF('GRP PRODUCTION LIST NEO '!C67=0,"",'GRP PRODUCTION LIST NEO '!C67)</f>
        <v/>
      </c>
      <c r="C17" s="536" t="str">
        <f>IF('NEO GRP '!L42=0,"",'NEO GRP '!L42)</f>
        <v/>
      </c>
      <c r="D17" s="536" t="str">
        <f>IF('NEO GRP '!M42=0,"",'NEO GRP '!M42)</f>
        <v/>
      </c>
      <c r="E17" s="536" t="str">
        <f>IF('NEO GRP '!N42=0,"",'NEO GRP '!N42)</f>
        <v/>
      </c>
      <c r="F17" s="536" t="str">
        <f>IF('NEO GRP '!O42=0,"",'NEO GRP '!O42)</f>
        <v/>
      </c>
      <c r="G17" s="536" t="str">
        <f>IF('NEO GRP '!P42=0,"",'NEO GRP '!P42)</f>
        <v/>
      </c>
      <c r="H17" s="536" t="str">
        <f>IF('NEO GRP '!Q42=0,"",'NEO GRP '!Q42)</f>
        <v/>
      </c>
      <c r="I17" s="536" t="str">
        <f>IF('NEO GRP '!R42=0,"",'NEO GRP '!R42)</f>
        <v/>
      </c>
      <c r="J17" s="536" t="str">
        <f>IF('NEO GRP '!S42=0,"",'NEO GRP '!S42)</f>
        <v/>
      </c>
      <c r="K17" s="536" t="str">
        <f>IF('NEO GRP '!T42=0,"",'NEO GRP '!T42)</f>
        <v/>
      </c>
      <c r="L17" s="536" t="str">
        <f>IF('NEO GRP '!U42=0,"",'NEO GRP '!U42)</f>
        <v/>
      </c>
      <c r="M17" s="536" t="str">
        <f>IF('NEO GRP '!V42=0,"",'NEO GRP '!V42)</f>
        <v/>
      </c>
      <c r="N17" s="536" t="str">
        <f>IF('NEO GRP '!W42=0,"",'NEO GRP '!W42)</f>
        <v/>
      </c>
      <c r="O17" s="536" t="str">
        <f>IF('NEO GRP '!X42=0,"",'NEO GRP '!X42)</f>
        <v/>
      </c>
      <c r="P17" s="536" t="str">
        <f>IF('NEO GRP '!Y42=0,"",'NEO GRP '!Y42)</f>
        <v/>
      </c>
      <c r="Q17" s="536">
        <f t="shared" si="1"/>
        <v>0</v>
      </c>
      <c r="R17" s="469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502" t="str">
        <f>'NEO GRP '!D43</f>
        <v>NEO-12</v>
      </c>
      <c r="B18" s="535"/>
      <c r="C18" s="536" t="str">
        <f>IF('NEO GRP '!L43=0,"",'NEO GRP '!L43)</f>
        <v/>
      </c>
      <c r="D18" s="536" t="str">
        <f>IF('NEO GRP '!M43=0,"",'NEO GRP '!M43)</f>
        <v/>
      </c>
      <c r="E18" s="536" t="str">
        <f>IF('NEO GRP '!N43=0,"",'NEO GRP '!N43)</f>
        <v/>
      </c>
      <c r="F18" s="536" t="str">
        <f>IF('NEO GRP '!O43=0,"",'NEO GRP '!O43)</f>
        <v/>
      </c>
      <c r="G18" s="536" t="str">
        <f>IF('NEO GRP '!P43=0,"",'NEO GRP '!P43)</f>
        <v/>
      </c>
      <c r="H18" s="536" t="str">
        <f>IF('NEO GRP '!Q43=0,"",'NEO GRP '!Q43)</f>
        <v/>
      </c>
      <c r="I18" s="536" t="str">
        <f>IF('NEO GRP '!R43=0,"",'NEO GRP '!R43)</f>
        <v/>
      </c>
      <c r="J18" s="536" t="str">
        <f>IF('NEO GRP '!S43=0,"",'NEO GRP '!S43)</f>
        <v/>
      </c>
      <c r="K18" s="536" t="str">
        <f>IF('NEO GRP '!T43=0,"",'NEO GRP '!T43)</f>
        <v/>
      </c>
      <c r="L18" s="536" t="str">
        <f>IF('NEO GRP '!U43=0,"",'NEO GRP '!U43)</f>
        <v/>
      </c>
      <c r="M18" s="536" t="str">
        <f>IF('NEO GRP '!V43=0,"",'NEO GRP '!V43)</f>
        <v/>
      </c>
      <c r="N18" s="536" t="str">
        <f>IF('NEO GRP '!W43=0,"",'NEO GRP '!W43)</f>
        <v/>
      </c>
      <c r="O18" s="536" t="str">
        <f>IF('NEO GRP '!X43=0,"",'NEO GRP '!X43)</f>
        <v/>
      </c>
      <c r="P18" s="536" t="str">
        <f>IF('NEO GRP '!Y43=0,"",'NEO GRP '!Y43)</f>
        <v/>
      </c>
      <c r="Q18" s="536">
        <f t="shared" si="1"/>
        <v>0</v>
      </c>
      <c r="R18" s="469"/>
      <c r="S18" s="23"/>
      <c r="T18" s="23"/>
      <c r="U18" s="23"/>
      <c r="V18" s="23"/>
      <c r="W18" s="23"/>
      <c r="X18" s="23"/>
      <c r="Y18" s="23"/>
      <c r="Z18" s="23"/>
    </row>
    <row r="19" ht="23.25" customHeight="1">
      <c r="A19" s="502" t="str">
        <f>'NEO GRP '!D44</f>
        <v>NEO-12-DT</v>
      </c>
      <c r="B19" s="535" t="str">
        <f>IF('GRP PRODUCTION LIST NEO '!C68=0,"",'GRP PRODUCTION LIST NEO '!C68)</f>
        <v/>
      </c>
      <c r="C19" s="536" t="str">
        <f>IF('NEO GRP '!L44=0,"",'NEO GRP '!L44)</f>
        <v/>
      </c>
      <c r="D19" s="536" t="str">
        <f>IF('NEO GRP '!M44=0,"",'NEO GRP '!M44)</f>
        <v/>
      </c>
      <c r="E19" s="536" t="str">
        <f>IF('NEO GRP '!N44=0,"",'NEO GRP '!N44)</f>
        <v/>
      </c>
      <c r="F19" s="536" t="str">
        <f>IF('NEO GRP '!O44=0,"",'NEO GRP '!O44)</f>
        <v/>
      </c>
      <c r="G19" s="536" t="str">
        <f>IF('NEO GRP '!P44=0,"",'NEO GRP '!P44)</f>
        <v/>
      </c>
      <c r="H19" s="536" t="str">
        <f>IF('NEO GRP '!Q44=0,"",'NEO GRP '!Q44)</f>
        <v/>
      </c>
      <c r="I19" s="536" t="str">
        <f>IF('NEO GRP '!R44=0,"",'NEO GRP '!R44)</f>
        <v/>
      </c>
      <c r="J19" s="536" t="str">
        <f>IF('NEO GRP '!S44=0,"",'NEO GRP '!S44)</f>
        <v/>
      </c>
      <c r="K19" s="536" t="str">
        <f>IF('NEO GRP '!T44=0,"",'NEO GRP '!T44)</f>
        <v/>
      </c>
      <c r="L19" s="536" t="str">
        <f>IF('NEO GRP '!U44=0,"",'NEO GRP '!U44)</f>
        <v/>
      </c>
      <c r="M19" s="536" t="str">
        <f>IF('NEO GRP '!V44=0,"",'NEO GRP '!V44)</f>
        <v/>
      </c>
      <c r="N19" s="536" t="str">
        <f>IF('NEO GRP '!W44=0,"",'NEO GRP '!W44)</f>
        <v/>
      </c>
      <c r="O19" s="536" t="str">
        <f>IF('NEO GRP '!X44=0,"",'NEO GRP '!X44)</f>
        <v/>
      </c>
      <c r="P19" s="536" t="str">
        <f>IF('NEO GRP '!Y44=0,"",'NEO GRP '!Y44)</f>
        <v/>
      </c>
      <c r="Q19" s="536">
        <f t="shared" si="1"/>
        <v>0</v>
      </c>
      <c r="R19" s="469"/>
      <c r="S19" s="23"/>
      <c r="T19" s="23"/>
      <c r="U19" s="23"/>
      <c r="V19" s="23"/>
      <c r="W19" s="23"/>
      <c r="X19" s="23"/>
      <c r="Y19" s="23"/>
      <c r="Z19" s="23"/>
    </row>
    <row r="20" ht="23.25" customHeight="1">
      <c r="A20" s="502" t="str">
        <f>'NEO GRP '!D45</f>
        <v>NEO-13</v>
      </c>
      <c r="B20" s="535"/>
      <c r="C20" s="536" t="str">
        <f>IF('NEO GRP '!L45=0,"",'NEO GRP '!L45)</f>
        <v/>
      </c>
      <c r="D20" s="536" t="str">
        <f>IF('NEO GRP '!M45=0,"",'NEO GRP '!M45)</f>
        <v/>
      </c>
      <c r="E20" s="536" t="str">
        <f>IF('NEO GRP '!N45=0,"",'NEO GRP '!N45)</f>
        <v/>
      </c>
      <c r="F20" s="536" t="str">
        <f>IF('NEO GRP '!O45=0,"",'NEO GRP '!O45)</f>
        <v/>
      </c>
      <c r="G20" s="536" t="str">
        <f>IF('NEO GRP '!P45=0,"",'NEO GRP '!P45)</f>
        <v/>
      </c>
      <c r="H20" s="536" t="str">
        <f>IF('NEO GRP '!Q45=0,"",'NEO GRP '!Q45)</f>
        <v/>
      </c>
      <c r="I20" s="536" t="str">
        <f>IF('NEO GRP '!R45=0,"",'NEO GRP '!R45)</f>
        <v/>
      </c>
      <c r="J20" s="536" t="str">
        <f>IF('NEO GRP '!S45=0,"",'NEO GRP '!S45)</f>
        <v/>
      </c>
      <c r="K20" s="536" t="str">
        <f>IF('NEO GRP '!T45=0,"",'NEO GRP '!T45)</f>
        <v/>
      </c>
      <c r="L20" s="536" t="str">
        <f>IF('NEO GRP '!U45=0,"",'NEO GRP '!U45)</f>
        <v/>
      </c>
      <c r="M20" s="536" t="str">
        <f>IF('NEO GRP '!V45=0,"",'NEO GRP '!V45)</f>
        <v/>
      </c>
      <c r="N20" s="536" t="str">
        <f>IF('NEO GRP '!W45=0,"",'NEO GRP '!W45)</f>
        <v/>
      </c>
      <c r="O20" s="536" t="str">
        <f>IF('NEO GRP '!X45=0,"",'NEO GRP '!X45)</f>
        <v/>
      </c>
      <c r="P20" s="536" t="str">
        <f>IF('NEO GRP '!Y45=0,"",'NEO GRP '!Y45)</f>
        <v/>
      </c>
      <c r="Q20" s="536">
        <f t="shared" si="1"/>
        <v>0</v>
      </c>
      <c r="R20" s="469"/>
      <c r="S20" s="23"/>
      <c r="T20" s="23"/>
      <c r="U20" s="23"/>
      <c r="V20" s="23"/>
      <c r="W20" s="23"/>
      <c r="X20" s="23"/>
      <c r="Y20" s="23"/>
      <c r="Z20" s="23"/>
    </row>
    <row r="21" ht="23.25" customHeight="1">
      <c r="A21" s="502" t="str">
        <f>'NEO GRP '!D46</f>
        <v>NEO-13-DT</v>
      </c>
      <c r="B21" s="535" t="str">
        <f>IF('GRP PRODUCTION LIST NEO '!C69=0,"",'GRP PRODUCTION LIST NEO '!C69)</f>
        <v/>
      </c>
      <c r="C21" s="536" t="str">
        <f>IF('NEO GRP '!L46=0,"",'NEO GRP '!L46)</f>
        <v/>
      </c>
      <c r="D21" s="536" t="str">
        <f>IF('NEO GRP '!M46=0,"",'NEO GRP '!M46)</f>
        <v/>
      </c>
      <c r="E21" s="536" t="str">
        <f>IF('NEO GRP '!N46=0,"",'NEO GRP '!N46)</f>
        <v/>
      </c>
      <c r="F21" s="536" t="str">
        <f>IF('NEO GRP '!O46=0,"",'NEO GRP '!O46)</f>
        <v/>
      </c>
      <c r="G21" s="536" t="str">
        <f>IF('NEO GRP '!P46=0,"",'NEO GRP '!P46)</f>
        <v/>
      </c>
      <c r="H21" s="536" t="str">
        <f>IF('NEO GRP '!Q46=0,"",'NEO GRP '!Q46)</f>
        <v/>
      </c>
      <c r="I21" s="536" t="str">
        <f>IF('NEO GRP '!R46=0,"",'NEO GRP '!R46)</f>
        <v/>
      </c>
      <c r="J21" s="536" t="str">
        <f>IF('NEO GRP '!S46=0,"",'NEO GRP '!S46)</f>
        <v/>
      </c>
      <c r="K21" s="536" t="str">
        <f>IF('NEO GRP '!T46=0,"",'NEO GRP '!T46)</f>
        <v/>
      </c>
      <c r="L21" s="536" t="str">
        <f>IF('NEO GRP '!U46=0,"",'NEO GRP '!U46)</f>
        <v/>
      </c>
      <c r="M21" s="536" t="str">
        <f>IF('NEO GRP '!V46=0,"",'NEO GRP '!V46)</f>
        <v/>
      </c>
      <c r="N21" s="536" t="str">
        <f>IF('NEO GRP '!W46=0,"",'NEO GRP '!W46)</f>
        <v/>
      </c>
      <c r="O21" s="536" t="str">
        <f>IF('NEO GRP '!X46=0,"",'NEO GRP '!X46)</f>
        <v/>
      </c>
      <c r="P21" s="536" t="str">
        <f>IF('NEO GRP '!Y46=0,"",'NEO GRP '!Y46)</f>
        <v/>
      </c>
      <c r="Q21" s="536">
        <f t="shared" si="1"/>
        <v>0</v>
      </c>
      <c r="R21" s="469"/>
      <c r="S21" s="23"/>
      <c r="T21" s="23"/>
      <c r="U21" s="23"/>
      <c r="V21" s="23"/>
      <c r="W21" s="23"/>
      <c r="X21" s="23"/>
      <c r="Y21" s="23"/>
      <c r="Z21" s="23"/>
    </row>
    <row r="22" ht="23.25" customHeight="1">
      <c r="A22" s="502" t="str">
        <f>'NEO GRP '!D47</f>
        <v>NEO-14</v>
      </c>
      <c r="B22" s="535"/>
      <c r="C22" s="536" t="str">
        <f>IF('NEO GRP '!L47=0,"",'NEO GRP '!L47)</f>
        <v/>
      </c>
      <c r="D22" s="536" t="str">
        <f>IF('NEO GRP '!M47=0,"",'NEO GRP '!M47)</f>
        <v/>
      </c>
      <c r="E22" s="536" t="str">
        <f>IF('NEO GRP '!N47=0,"",'NEO GRP '!N47)</f>
        <v/>
      </c>
      <c r="F22" s="536" t="str">
        <f>IF('NEO GRP '!O47=0,"",'NEO GRP '!O47)</f>
        <v/>
      </c>
      <c r="G22" s="536" t="str">
        <f>IF('NEO GRP '!P47=0,"",'NEO GRP '!P47)</f>
        <v/>
      </c>
      <c r="H22" s="536" t="str">
        <f>IF('NEO GRP '!Q47=0,"",'NEO GRP '!Q47)</f>
        <v/>
      </c>
      <c r="I22" s="536" t="str">
        <f>IF('NEO GRP '!R47=0,"",'NEO GRP '!R47)</f>
        <v/>
      </c>
      <c r="J22" s="536" t="str">
        <f>IF('NEO GRP '!S47=0,"",'NEO GRP '!S47)</f>
        <v/>
      </c>
      <c r="K22" s="536" t="str">
        <f>IF('NEO GRP '!T47=0,"",'NEO GRP '!T47)</f>
        <v/>
      </c>
      <c r="L22" s="536" t="str">
        <f>IF('NEO GRP '!U47=0,"",'NEO GRP '!U47)</f>
        <v/>
      </c>
      <c r="M22" s="536" t="str">
        <f>IF('NEO GRP '!V47=0,"",'NEO GRP '!V47)</f>
        <v/>
      </c>
      <c r="N22" s="536" t="str">
        <f>IF('NEO GRP '!W47=0,"",'NEO GRP '!W47)</f>
        <v/>
      </c>
      <c r="O22" s="536" t="str">
        <f>IF('NEO GRP '!X47=0,"",'NEO GRP '!X47)</f>
        <v/>
      </c>
      <c r="P22" s="536" t="str">
        <f>IF('NEO GRP '!Y47=0,"",'NEO GRP '!Y47)</f>
        <v/>
      </c>
      <c r="Q22" s="536">
        <f t="shared" si="1"/>
        <v>0</v>
      </c>
      <c r="R22" s="469"/>
      <c r="S22" s="23"/>
      <c r="T22" s="23"/>
      <c r="U22" s="23"/>
      <c r="V22" s="23"/>
      <c r="W22" s="23"/>
      <c r="X22" s="23"/>
      <c r="Y22" s="23"/>
      <c r="Z22" s="23"/>
    </row>
    <row r="23" ht="23.25" customHeight="1">
      <c r="A23" s="502" t="str">
        <f>'NEO GRP '!D48</f>
        <v>NEO-14-DT</v>
      </c>
      <c r="B23" s="535" t="str">
        <f>IF('GRP PRODUCTION LIST NEO '!C70=0,"",'GRP PRODUCTION LIST NEO '!C70)</f>
        <v/>
      </c>
      <c r="C23" s="536" t="str">
        <f>IF('NEO GRP '!L48=0,"",'NEO GRP '!L48)</f>
        <v/>
      </c>
      <c r="D23" s="536" t="str">
        <f>IF('NEO GRP '!M48=0,"",'NEO GRP '!M48)</f>
        <v/>
      </c>
      <c r="E23" s="536" t="str">
        <f>IF('NEO GRP '!N48=0,"",'NEO GRP '!N48)</f>
        <v/>
      </c>
      <c r="F23" s="536" t="str">
        <f>IF('NEO GRP '!O48=0,"",'NEO GRP '!O48)</f>
        <v/>
      </c>
      <c r="G23" s="536" t="str">
        <f>IF('NEO GRP '!P48=0,"",'NEO GRP '!P48)</f>
        <v/>
      </c>
      <c r="H23" s="536" t="str">
        <f>IF('NEO GRP '!Q48=0,"",'NEO GRP '!Q48)</f>
        <v/>
      </c>
      <c r="I23" s="536" t="str">
        <f>IF('NEO GRP '!R48=0,"",'NEO GRP '!R48)</f>
        <v/>
      </c>
      <c r="J23" s="536" t="str">
        <f>IF('NEO GRP '!S48=0,"",'NEO GRP '!S48)</f>
        <v/>
      </c>
      <c r="K23" s="536" t="str">
        <f>IF('NEO GRP '!T48=0,"",'NEO GRP '!T48)</f>
        <v/>
      </c>
      <c r="L23" s="536" t="str">
        <f>IF('NEO GRP '!U48=0,"",'NEO GRP '!U48)</f>
        <v/>
      </c>
      <c r="M23" s="536" t="str">
        <f>IF('NEO GRP '!V48=0,"",'NEO GRP '!V48)</f>
        <v/>
      </c>
      <c r="N23" s="536" t="str">
        <f>IF('NEO GRP '!W48=0,"",'NEO GRP '!W48)</f>
        <v/>
      </c>
      <c r="O23" s="536" t="str">
        <f>IF('NEO GRP '!X48=0,"",'NEO GRP '!X48)</f>
        <v/>
      </c>
      <c r="P23" s="536" t="str">
        <f>IF('NEO GRP '!Y48=0,"",'NEO GRP '!Y48)</f>
        <v/>
      </c>
      <c r="Q23" s="536">
        <f t="shared" si="1"/>
        <v>0</v>
      </c>
      <c r="R23" s="469"/>
      <c r="S23" s="23"/>
      <c r="T23" s="23"/>
      <c r="U23" s="23"/>
      <c r="V23" s="23"/>
      <c r="W23" s="23"/>
      <c r="X23" s="23"/>
      <c r="Y23" s="23"/>
      <c r="Z23" s="23"/>
    </row>
    <row r="24" ht="23.25" customHeight="1">
      <c r="A24" s="502" t="str">
        <f>'NEO GRP '!D49</f>
        <v>NEO-15</v>
      </c>
      <c r="B24" s="535"/>
      <c r="C24" s="536" t="str">
        <f>IF('NEO GRP '!L49=0,"",'NEO GRP '!L49)</f>
        <v/>
      </c>
      <c r="D24" s="536" t="str">
        <f>IF('NEO GRP '!M49=0,"",'NEO GRP '!M49)</f>
        <v/>
      </c>
      <c r="E24" s="536" t="str">
        <f>IF('NEO GRP '!N49=0,"",'NEO GRP '!N49)</f>
        <v/>
      </c>
      <c r="F24" s="536" t="str">
        <f>IF('NEO GRP '!O49=0,"",'NEO GRP '!O49)</f>
        <v/>
      </c>
      <c r="G24" s="536" t="str">
        <f>IF('NEO GRP '!P49=0,"",'NEO GRP '!P49)</f>
        <v/>
      </c>
      <c r="H24" s="536" t="str">
        <f>IF('NEO GRP '!Q49=0,"",'NEO GRP '!Q49)</f>
        <v/>
      </c>
      <c r="I24" s="536" t="str">
        <f>IF('NEO GRP '!R49=0,"",'NEO GRP '!R49)</f>
        <v/>
      </c>
      <c r="J24" s="536" t="str">
        <f>IF('NEO GRP '!S49=0,"",'NEO GRP '!S49)</f>
        <v/>
      </c>
      <c r="K24" s="536" t="str">
        <f>IF('NEO GRP '!T49=0,"",'NEO GRP '!T49)</f>
        <v/>
      </c>
      <c r="L24" s="536" t="str">
        <f>IF('NEO GRP '!U49=0,"",'NEO GRP '!U49)</f>
        <v/>
      </c>
      <c r="M24" s="536" t="str">
        <f>IF('NEO GRP '!V49=0,"",'NEO GRP '!V49)</f>
        <v/>
      </c>
      <c r="N24" s="536" t="str">
        <f>IF('NEO GRP '!W49=0,"",'NEO GRP '!W49)</f>
        <v/>
      </c>
      <c r="O24" s="536" t="str">
        <f>IF('NEO GRP '!X49=0,"",'NEO GRP '!X49)</f>
        <v/>
      </c>
      <c r="P24" s="536" t="str">
        <f>IF('NEO GRP '!Y49=0,"",'NEO GRP '!Y49)</f>
        <v/>
      </c>
      <c r="Q24" s="536">
        <f t="shared" si="1"/>
        <v>0</v>
      </c>
      <c r="R24" s="469"/>
      <c r="S24" s="23"/>
      <c r="T24" s="23"/>
      <c r="U24" s="23"/>
      <c r="V24" s="23"/>
      <c r="W24" s="23"/>
      <c r="X24" s="23"/>
      <c r="Y24" s="23"/>
      <c r="Z24" s="23"/>
    </row>
    <row r="25" ht="23.25" customHeight="1">
      <c r="A25" s="502" t="str">
        <f>'NEO GRP '!D50</f>
        <v>NEO-15-DT</v>
      </c>
      <c r="B25" s="535" t="str">
        <f>IF('GRP PRODUCTION LIST NEO '!C71=0,"",'GRP PRODUCTION LIST NEO '!C71)</f>
        <v/>
      </c>
      <c r="C25" s="536" t="str">
        <f>IF('NEO GRP '!L50=0,"",'NEO GRP '!L50)</f>
        <v/>
      </c>
      <c r="D25" s="536" t="str">
        <f>IF('NEO GRP '!M50=0,"",'NEO GRP '!M50)</f>
        <v/>
      </c>
      <c r="E25" s="536" t="str">
        <f>IF('NEO GRP '!N50=0,"",'NEO GRP '!N50)</f>
        <v/>
      </c>
      <c r="F25" s="536" t="str">
        <f>IF('NEO GRP '!O50=0,"",'NEO GRP '!O50)</f>
        <v/>
      </c>
      <c r="G25" s="536" t="str">
        <f>IF('NEO GRP '!P50=0,"",'NEO GRP '!P50)</f>
        <v/>
      </c>
      <c r="H25" s="536" t="str">
        <f>IF('NEO GRP '!Q50=0,"",'NEO GRP '!Q50)</f>
        <v/>
      </c>
      <c r="I25" s="536" t="str">
        <f>IF('NEO GRP '!R50=0,"",'NEO GRP '!R50)</f>
        <v/>
      </c>
      <c r="J25" s="536" t="str">
        <f>IF('NEO GRP '!S50=0,"",'NEO GRP '!S50)</f>
        <v/>
      </c>
      <c r="K25" s="536" t="str">
        <f>IF('NEO GRP '!T50=0,"",'NEO GRP '!T50)</f>
        <v/>
      </c>
      <c r="L25" s="536" t="str">
        <f>IF('NEO GRP '!U50=0,"",'NEO GRP '!U50)</f>
        <v/>
      </c>
      <c r="M25" s="536" t="str">
        <f>IF('NEO GRP '!V50=0,"",'NEO GRP '!V50)</f>
        <v/>
      </c>
      <c r="N25" s="536" t="str">
        <f>IF('NEO GRP '!W50=0,"",'NEO GRP '!W50)</f>
        <v/>
      </c>
      <c r="O25" s="536" t="str">
        <f>IF('NEO GRP '!X50=0,"",'NEO GRP '!X50)</f>
        <v/>
      </c>
      <c r="P25" s="536" t="str">
        <f>IF('NEO GRP '!Y50=0,"",'NEO GRP '!Y50)</f>
        <v/>
      </c>
      <c r="Q25" s="536">
        <f t="shared" si="1"/>
        <v>0</v>
      </c>
      <c r="R25" s="469"/>
      <c r="S25" s="23"/>
      <c r="T25" s="23"/>
      <c r="U25" s="23"/>
      <c r="V25" s="23"/>
      <c r="W25" s="23"/>
      <c r="X25" s="23"/>
      <c r="Y25" s="23"/>
      <c r="Z25" s="23"/>
    </row>
    <row r="26" ht="23.25" customHeight="1">
      <c r="A26" s="502" t="str">
        <f>'NEO GRP '!D51</f>
        <v>NEO-16</v>
      </c>
      <c r="B26" s="535"/>
      <c r="C26" s="536" t="str">
        <f>IF('NEO GRP '!L51=0,"",'NEO GRP '!L51)</f>
        <v/>
      </c>
      <c r="D26" s="536" t="str">
        <f>IF('NEO GRP '!M51=0,"",'NEO GRP '!M51)</f>
        <v/>
      </c>
      <c r="E26" s="536" t="str">
        <f>IF('NEO GRP '!N51=0,"",'NEO GRP '!N51)</f>
        <v/>
      </c>
      <c r="F26" s="536" t="str">
        <f>IF('NEO GRP '!O51=0,"",'NEO GRP '!O51)</f>
        <v/>
      </c>
      <c r="G26" s="536" t="str">
        <f>IF('NEO GRP '!P51=0,"",'NEO GRP '!P51)</f>
        <v/>
      </c>
      <c r="H26" s="536" t="str">
        <f>IF('NEO GRP '!Q51=0,"",'NEO GRP '!Q51)</f>
        <v/>
      </c>
      <c r="I26" s="536" t="str">
        <f>IF('NEO GRP '!R51=0,"",'NEO GRP '!R51)</f>
        <v/>
      </c>
      <c r="J26" s="536" t="str">
        <f>IF('NEO GRP '!S51=0,"",'NEO GRP '!S51)</f>
        <v/>
      </c>
      <c r="K26" s="536" t="str">
        <f>IF('NEO GRP '!T51=0,"",'NEO GRP '!T51)</f>
        <v/>
      </c>
      <c r="L26" s="536" t="str">
        <f>IF('NEO GRP '!U51=0,"",'NEO GRP '!U51)</f>
        <v/>
      </c>
      <c r="M26" s="536" t="str">
        <f>IF('NEO GRP '!V51=0,"",'NEO GRP '!V51)</f>
        <v/>
      </c>
      <c r="N26" s="536" t="str">
        <f>IF('NEO GRP '!W51=0,"",'NEO GRP '!W51)</f>
        <v/>
      </c>
      <c r="O26" s="536" t="str">
        <f>IF('NEO GRP '!X51=0,"",'NEO GRP '!X51)</f>
        <v/>
      </c>
      <c r="P26" s="536" t="str">
        <f>IF('NEO GRP '!Y51=0,"",'NEO GRP '!Y51)</f>
        <v/>
      </c>
      <c r="Q26" s="536">
        <f t="shared" si="1"/>
        <v>0</v>
      </c>
      <c r="R26" s="469"/>
      <c r="S26" s="23"/>
      <c r="T26" s="23"/>
      <c r="U26" s="23"/>
      <c r="V26" s="23"/>
      <c r="W26" s="23"/>
      <c r="X26" s="23"/>
      <c r="Y26" s="23"/>
      <c r="Z26" s="23"/>
    </row>
    <row r="27" ht="23.25" customHeight="1">
      <c r="A27" s="502" t="str">
        <f>'NEO GRP '!D52</f>
        <v>NEO-16-DT</v>
      </c>
      <c r="B27" s="535" t="str">
        <f>IF('GRP PRODUCTION LIST NEO '!C72=0,"",'GRP PRODUCTION LIST NEO '!C72)</f>
        <v/>
      </c>
      <c r="C27" s="536" t="str">
        <f>IF('NEO GRP '!L52=0,"",'NEO GRP '!L52)</f>
        <v/>
      </c>
      <c r="D27" s="536" t="str">
        <f>IF('NEO GRP '!M52=0,"",'NEO GRP '!M52)</f>
        <v/>
      </c>
      <c r="E27" s="536" t="str">
        <f>IF('NEO GRP '!N52=0,"",'NEO GRP '!N52)</f>
        <v/>
      </c>
      <c r="F27" s="536" t="str">
        <f>IF('NEO GRP '!O52=0,"",'NEO GRP '!O52)</f>
        <v/>
      </c>
      <c r="G27" s="536" t="str">
        <f>IF('NEO GRP '!P52=0,"",'NEO GRP '!P52)</f>
        <v/>
      </c>
      <c r="H27" s="536" t="str">
        <f>IF('NEO GRP '!Q52=0,"",'NEO GRP '!Q52)</f>
        <v/>
      </c>
      <c r="I27" s="536" t="str">
        <f>IF('NEO GRP '!R52=0,"",'NEO GRP '!R52)</f>
        <v/>
      </c>
      <c r="J27" s="536" t="str">
        <f>IF('NEO GRP '!S52=0,"",'NEO GRP '!S52)</f>
        <v/>
      </c>
      <c r="K27" s="536" t="str">
        <f>IF('NEO GRP '!T52=0,"",'NEO GRP '!T52)</f>
        <v/>
      </c>
      <c r="L27" s="536" t="str">
        <f>IF('NEO GRP '!U52=0,"",'NEO GRP '!U52)</f>
        <v/>
      </c>
      <c r="M27" s="536" t="str">
        <f>IF('NEO GRP '!V52=0,"",'NEO GRP '!V52)</f>
        <v/>
      </c>
      <c r="N27" s="536" t="str">
        <f>IF('NEO GRP '!W52=0,"",'NEO GRP '!W52)</f>
        <v/>
      </c>
      <c r="O27" s="536" t="str">
        <f>IF('NEO GRP '!X52=0,"",'NEO GRP '!X52)</f>
        <v/>
      </c>
      <c r="P27" s="536" t="str">
        <f>IF('NEO GRP '!Y52=0,"",'NEO GRP '!Y52)</f>
        <v/>
      </c>
      <c r="Q27" s="536">
        <f t="shared" si="1"/>
        <v>0</v>
      </c>
      <c r="R27" s="469"/>
      <c r="S27" s="23"/>
      <c r="T27" s="23"/>
      <c r="U27" s="23"/>
      <c r="V27" s="23"/>
      <c r="W27" s="23"/>
      <c r="X27" s="23"/>
      <c r="Y27" s="23"/>
      <c r="Z27" s="23"/>
    </row>
    <row r="28" ht="23.25" customHeight="1">
      <c r="A28" s="502" t="str">
        <f>'NEO GRP '!D53</f>
        <v/>
      </c>
      <c r="B28" s="535"/>
      <c r="C28" s="536"/>
      <c r="D28" s="536" t="str">
        <f>IF('NEO GRP '!M53=0,"",'NEO GRP '!M53)</f>
        <v/>
      </c>
      <c r="E28" s="536" t="str">
        <f>IF('NEO GRP '!N53=0,"",'NEO GRP '!N53)</f>
        <v/>
      </c>
      <c r="F28" s="536" t="str">
        <f>IF('NEO GRP '!O53=0,"",'NEO GRP '!O53)</f>
        <v/>
      </c>
      <c r="G28" s="536" t="str">
        <f>IF('NEO GRP '!P53=0,"",'NEO GRP '!P53)</f>
        <v/>
      </c>
      <c r="H28" s="536" t="str">
        <f>IF('NEO GRP '!Q53=0,"",'NEO GRP '!Q53)</f>
        <v/>
      </c>
      <c r="I28" s="536" t="str">
        <f>IF('NEO GRP '!R53=0,"",'NEO GRP '!R53)</f>
        <v/>
      </c>
      <c r="J28" s="536" t="str">
        <f>IF('NEO GRP '!S53=0,"",'NEO GRP '!S53)</f>
        <v/>
      </c>
      <c r="K28" s="536" t="str">
        <f>IF('NEO GRP '!T53=0,"",'NEO GRP '!T53)</f>
        <v/>
      </c>
      <c r="L28" s="536" t="str">
        <f>IF('NEO GRP '!U53=0,"",'NEO GRP '!U53)</f>
        <v/>
      </c>
      <c r="M28" s="536" t="str">
        <f>IF('NEO GRP '!V53=0,"",'NEO GRP '!V53)</f>
        <v/>
      </c>
      <c r="N28" s="536" t="str">
        <f>IF('NEO GRP '!W53=0,"",'NEO GRP '!W53)</f>
        <v/>
      </c>
      <c r="O28" s="536" t="str">
        <f>IF('NEO GRP '!X53=0,"",'NEO GRP '!X53)</f>
        <v/>
      </c>
      <c r="P28" s="536" t="str">
        <f>IF('NEO GRP '!Y53=0,"",'NEO GRP '!Y53)</f>
        <v/>
      </c>
      <c r="Q28" s="536">
        <f t="shared" si="1"/>
        <v>0</v>
      </c>
      <c r="R28" s="469"/>
      <c r="S28" s="23"/>
      <c r="T28" s="23"/>
      <c r="U28" s="23"/>
      <c r="V28" s="23"/>
      <c r="W28" s="23"/>
      <c r="X28" s="23"/>
      <c r="Y28" s="23"/>
      <c r="Z28" s="23"/>
    </row>
    <row r="29" ht="23.25" customHeight="1">
      <c r="A29" s="502" t="str">
        <f>'NEO GRP '!D11</f>
        <v>NEO-21</v>
      </c>
      <c r="B29" s="535"/>
      <c r="C29" s="536" t="str">
        <f>IF('NEO GRP '!L11=0,"",'NEO GRP '!L11)</f>
        <v/>
      </c>
      <c r="D29" s="536" t="str">
        <f>IF('NEO GRP '!M11=0,"",'NEO GRP '!M11)</f>
        <v/>
      </c>
      <c r="E29" s="536" t="str">
        <f>IF('NEO GRP '!N11=0,"",'NEO GRP '!N11)</f>
        <v/>
      </c>
      <c r="F29" s="536" t="str">
        <f>IF('NEO GRP '!O11=0,"",'NEO GRP '!O11)</f>
        <v/>
      </c>
      <c r="G29" s="536" t="str">
        <f>IF('NEO GRP '!P11=0,"",'NEO GRP '!P11)</f>
        <v/>
      </c>
      <c r="H29" s="536" t="str">
        <f>IF('NEO GRP '!Q11=0,"",'NEO GRP '!Q11)</f>
        <v/>
      </c>
      <c r="I29" s="536" t="str">
        <f>IF('NEO GRP '!R11=0,"",'NEO GRP '!R11)</f>
        <v/>
      </c>
      <c r="J29" s="536" t="str">
        <f>IF('NEO GRP '!S11=0,"",'NEO GRP '!S11)</f>
        <v/>
      </c>
      <c r="K29" s="536" t="str">
        <f>IF('NEO GRP '!T11=0,"",'NEO GRP '!T11)</f>
        <v/>
      </c>
      <c r="L29" s="536" t="str">
        <f>IF('NEO GRP '!U11=0,"",'NEO GRP '!U11)</f>
        <v/>
      </c>
      <c r="M29" s="536" t="str">
        <f>IF('NEO GRP '!V11=0,"",'NEO GRP '!V11)</f>
        <v/>
      </c>
      <c r="N29" s="536" t="str">
        <f>IF('NEO GRP '!W11=0,"",'NEO GRP '!W11)</f>
        <v/>
      </c>
      <c r="O29" s="536" t="str">
        <f>IF('NEO GRP '!X11=0,"",'NEO GRP '!X11)</f>
        <v/>
      </c>
      <c r="P29" s="536" t="str">
        <f>IF('NEO GRP '!Y11=0,"",'NEO GRP '!Y11)</f>
        <v/>
      </c>
      <c r="Q29" s="536">
        <f t="shared" si="1"/>
        <v>0</v>
      </c>
      <c r="R29" s="469"/>
      <c r="S29" s="23"/>
      <c r="T29" s="23"/>
      <c r="U29" s="23"/>
      <c r="V29" s="23"/>
      <c r="W29" s="23"/>
      <c r="X29" s="23"/>
      <c r="Y29" s="23"/>
      <c r="Z29" s="23"/>
    </row>
    <row r="30" ht="23.25" customHeight="1">
      <c r="A30" s="502" t="str">
        <f>'NEO GRP '!D12</f>
        <v>NEO-21-NT</v>
      </c>
      <c r="B30" s="535" t="str">
        <f>IF('GRP PRODUCTION LIST NEO '!C73=0,"",'GRP PRODUCTION LIST NEO '!C73)</f>
        <v/>
      </c>
      <c r="C30" s="536" t="str">
        <f>IF('NEO GRP '!L12=0,"",'NEO GRP '!L12)</f>
        <v/>
      </c>
      <c r="D30" s="536" t="str">
        <f>IF('NEO GRP '!M12=0,"",'NEO GRP '!M12)</f>
        <v/>
      </c>
      <c r="E30" s="536" t="str">
        <f>IF('NEO GRP '!N12=0,"",'NEO GRP '!N12)</f>
        <v/>
      </c>
      <c r="F30" s="536" t="str">
        <f>IF('NEO GRP '!O12=0,"",'NEO GRP '!O12)</f>
        <v/>
      </c>
      <c r="G30" s="536" t="str">
        <f>IF('NEO GRP '!P12=0,"",'NEO GRP '!P12)</f>
        <v/>
      </c>
      <c r="H30" s="536" t="str">
        <f>IF('NEO GRP '!Q12=0,"",'NEO GRP '!Q12)</f>
        <v/>
      </c>
      <c r="I30" s="536" t="str">
        <f>IF('NEO GRP '!R12=0,"",'NEO GRP '!R12)</f>
        <v/>
      </c>
      <c r="J30" s="536" t="str">
        <f>IF('NEO GRP '!S12=0,"",'NEO GRP '!S12)</f>
        <v/>
      </c>
      <c r="K30" s="536" t="str">
        <f>IF('NEO GRP '!T12=0,"",'NEO GRP '!T12)</f>
        <v/>
      </c>
      <c r="L30" s="536" t="str">
        <f>IF('NEO GRP '!U12=0,"",'NEO GRP '!U12)</f>
        <v/>
      </c>
      <c r="M30" s="536" t="str">
        <f>IF('NEO GRP '!V12=0,"",'NEO GRP '!V12)</f>
        <v/>
      </c>
      <c r="N30" s="536" t="str">
        <f>IF('NEO GRP '!W12=0,"",'NEO GRP '!W12)</f>
        <v/>
      </c>
      <c r="O30" s="536" t="str">
        <f>IF('NEO GRP '!X12=0,"",'NEO GRP '!X12)</f>
        <v/>
      </c>
      <c r="P30" s="536" t="str">
        <f>IF('NEO GRP '!Y12=0,"",'NEO GRP '!Y12)</f>
        <v/>
      </c>
      <c r="Q30" s="536">
        <f t="shared" si="1"/>
        <v>0</v>
      </c>
      <c r="R30" s="469"/>
      <c r="S30" s="23"/>
      <c r="T30" s="23"/>
      <c r="U30" s="23"/>
      <c r="V30" s="23"/>
      <c r="W30" s="23"/>
      <c r="X30" s="23"/>
      <c r="Y30" s="23"/>
      <c r="Z30" s="23"/>
    </row>
    <row r="31" ht="23.25" customHeight="1">
      <c r="A31" s="502" t="str">
        <f>'NEO GRP '!D54</f>
        <v>NEO-23</v>
      </c>
      <c r="B31" s="535"/>
      <c r="C31" s="536" t="str">
        <f>IF('NEO GRP '!L54=0,"",'NEO GRP '!L54)</f>
        <v/>
      </c>
      <c r="D31" s="536" t="str">
        <f>IF('NEO GRP '!M54=0,"",'NEO GRP '!M54)</f>
        <v/>
      </c>
      <c r="E31" s="536" t="str">
        <f>IF('NEO GRP '!N54=0,"",'NEO GRP '!N54)</f>
        <v/>
      </c>
      <c r="F31" s="536" t="str">
        <f>IF('NEO GRP '!O54=0,"",'NEO GRP '!O54)</f>
        <v/>
      </c>
      <c r="G31" s="536" t="str">
        <f>IF('NEO GRP '!P54=0,"",'NEO GRP '!P54)</f>
        <v/>
      </c>
      <c r="H31" s="536" t="str">
        <f>IF('NEO GRP '!Q54=0,"",'NEO GRP '!Q54)</f>
        <v/>
      </c>
      <c r="I31" s="536" t="str">
        <f>IF('NEO GRP '!R54=0,"",'NEO GRP '!R54)</f>
        <v/>
      </c>
      <c r="J31" s="536" t="str">
        <f>IF('NEO GRP '!S54=0,"",'NEO GRP '!S54)</f>
        <v/>
      </c>
      <c r="K31" s="536" t="str">
        <f>IF('NEO GRP '!T54=0,"",'NEO GRP '!T54)</f>
        <v/>
      </c>
      <c r="L31" s="536" t="str">
        <f>IF('NEO GRP '!U54=0,"",'NEO GRP '!U54)</f>
        <v/>
      </c>
      <c r="M31" s="536" t="str">
        <f>IF('NEO GRP '!V54=0,"",'NEO GRP '!V54)</f>
        <v/>
      </c>
      <c r="N31" s="536" t="str">
        <f>IF('NEO GRP '!W54=0,"",'NEO GRP '!W54)</f>
        <v/>
      </c>
      <c r="O31" s="536" t="str">
        <f>IF('NEO GRP '!X54=0,"",'NEO GRP '!X54)</f>
        <v/>
      </c>
      <c r="P31" s="536" t="str">
        <f>IF('NEO GRP '!Y54=0,"",'NEO GRP '!Y54)</f>
        <v/>
      </c>
      <c r="Q31" s="536">
        <f t="shared" si="1"/>
        <v>0</v>
      </c>
      <c r="R31" s="469"/>
      <c r="S31" s="23"/>
      <c r="T31" s="23"/>
      <c r="U31" s="23"/>
      <c r="V31" s="23"/>
      <c r="W31" s="23"/>
      <c r="X31" s="23"/>
      <c r="Y31" s="23"/>
      <c r="Z31" s="23"/>
    </row>
    <row r="32" ht="23.25" customHeight="1">
      <c r="A32" s="502" t="str">
        <f>'NEO GRP '!D55</f>
        <v>NEO-24</v>
      </c>
      <c r="B32" s="535"/>
      <c r="C32" s="536" t="str">
        <f>IF('NEO GRP '!L55=0,"",'NEO GRP '!L55)</f>
        <v/>
      </c>
      <c r="D32" s="536" t="str">
        <f>IF('NEO GRP '!M55=0,"",'NEO GRP '!M55)</f>
        <v/>
      </c>
      <c r="E32" s="536" t="str">
        <f>IF('NEO GRP '!N55=0,"",'NEO GRP '!N55)</f>
        <v/>
      </c>
      <c r="F32" s="536" t="str">
        <f>IF('NEO GRP '!O55=0,"",'NEO GRP '!O55)</f>
        <v/>
      </c>
      <c r="G32" s="536" t="str">
        <f>IF('NEO GRP '!P55=0,"",'NEO GRP '!P55)</f>
        <v/>
      </c>
      <c r="H32" s="536" t="str">
        <f>IF('NEO GRP '!Q55=0,"",'NEO GRP '!Q55)</f>
        <v/>
      </c>
      <c r="I32" s="536" t="str">
        <f>IF('NEO GRP '!R55=0,"",'NEO GRP '!R55)</f>
        <v/>
      </c>
      <c r="J32" s="536" t="str">
        <f>IF('NEO GRP '!S55=0,"",'NEO GRP '!S55)</f>
        <v/>
      </c>
      <c r="K32" s="536" t="str">
        <f>IF('NEO GRP '!T55=0,"",'NEO GRP '!T55)</f>
        <v/>
      </c>
      <c r="L32" s="536" t="str">
        <f>IF('NEO GRP '!U55=0,"",'NEO GRP '!U55)</f>
        <v/>
      </c>
      <c r="M32" s="536" t="str">
        <f>IF('NEO GRP '!V55=0,"",'NEO GRP '!V55)</f>
        <v/>
      </c>
      <c r="N32" s="536" t="str">
        <f>IF('NEO GRP '!W55=0,"",'NEO GRP '!W55)</f>
        <v/>
      </c>
      <c r="O32" s="536" t="str">
        <f>IF('NEO GRP '!X55=0,"",'NEO GRP '!X55)</f>
        <v/>
      </c>
      <c r="P32" s="536" t="str">
        <f>IF('NEO GRP '!Y55=0,"",'NEO GRP '!Y55)</f>
        <v/>
      </c>
      <c r="Q32" s="536">
        <f t="shared" si="1"/>
        <v>0</v>
      </c>
      <c r="R32" s="469"/>
      <c r="S32" s="23"/>
      <c r="T32" s="23"/>
      <c r="U32" s="23"/>
      <c r="V32" s="23"/>
      <c r="W32" s="23"/>
      <c r="X32" s="23"/>
      <c r="Y32" s="23"/>
      <c r="Z32" s="23"/>
    </row>
    <row r="33" ht="23.25" customHeight="1">
      <c r="A33" s="502" t="str">
        <f>'NEO GRP '!D56</f>
        <v>NEO-25</v>
      </c>
      <c r="B33" s="535"/>
      <c r="C33" s="536" t="str">
        <f>IF('NEO GRP '!L56=0,"",'NEO GRP '!L56)</f>
        <v/>
      </c>
      <c r="D33" s="536" t="str">
        <f>IF('NEO GRP '!M56=0,"",'NEO GRP '!M56)</f>
        <v/>
      </c>
      <c r="E33" s="536" t="str">
        <f>IF('NEO GRP '!N56=0,"",'NEO GRP '!N56)</f>
        <v/>
      </c>
      <c r="F33" s="536" t="str">
        <f>IF('NEO GRP '!O56=0,"",'NEO GRP '!O56)</f>
        <v/>
      </c>
      <c r="G33" s="536" t="str">
        <f>IF('NEO GRP '!P56=0,"",'NEO GRP '!P56)</f>
        <v/>
      </c>
      <c r="H33" s="536" t="str">
        <f>IF('NEO GRP '!Q56=0,"",'NEO GRP '!Q56)</f>
        <v/>
      </c>
      <c r="I33" s="536" t="str">
        <f>IF('NEO GRP '!R56=0,"",'NEO GRP '!R56)</f>
        <v/>
      </c>
      <c r="J33" s="536" t="str">
        <f>IF('NEO GRP '!S56=0,"",'NEO GRP '!S56)</f>
        <v/>
      </c>
      <c r="K33" s="536" t="str">
        <f>IF('NEO GRP '!T56=0,"",'NEO GRP '!T56)</f>
        <v/>
      </c>
      <c r="L33" s="536" t="str">
        <f>IF('NEO GRP '!U56=0,"",'NEO GRP '!U56)</f>
        <v/>
      </c>
      <c r="M33" s="536" t="str">
        <f>IF('NEO GRP '!V56=0,"",'NEO GRP '!V56)</f>
        <v/>
      </c>
      <c r="N33" s="536" t="str">
        <f>IF('NEO GRP '!W56=0,"",'NEO GRP '!W56)</f>
        <v/>
      </c>
      <c r="O33" s="536" t="str">
        <f>IF('NEO GRP '!X56=0,"",'NEO GRP '!X56)</f>
        <v/>
      </c>
      <c r="P33" s="536" t="str">
        <f>IF('NEO GRP '!Y56=0,"",'NEO GRP '!Y56)</f>
        <v/>
      </c>
      <c r="Q33" s="536">
        <f t="shared" si="1"/>
        <v>0</v>
      </c>
      <c r="R33" s="469"/>
      <c r="S33" s="23"/>
      <c r="T33" s="23"/>
      <c r="U33" s="23"/>
      <c r="V33" s="23"/>
      <c r="W33" s="23"/>
      <c r="X33" s="23"/>
      <c r="Y33" s="23"/>
      <c r="Z33" s="23"/>
    </row>
    <row r="34" ht="23.25" customHeight="1">
      <c r="A34" s="502" t="str">
        <f>'NEO GRP '!D57</f>
        <v>NEO-26</v>
      </c>
      <c r="B34" s="535"/>
      <c r="C34" s="536" t="str">
        <f>IF('NEO GRP '!L57=0,"",'NEO GRP '!L57)</f>
        <v/>
      </c>
      <c r="D34" s="536" t="str">
        <f>IF('NEO GRP '!M57=0,"",'NEO GRP '!M57)</f>
        <v/>
      </c>
      <c r="E34" s="536" t="str">
        <f>IF('NEO GRP '!N57=0,"",'NEO GRP '!N57)</f>
        <v/>
      </c>
      <c r="F34" s="536" t="str">
        <f>IF('NEO GRP '!O57=0,"",'NEO GRP '!O57)</f>
        <v/>
      </c>
      <c r="G34" s="536" t="str">
        <f>IF('NEO GRP '!P57=0,"",'NEO GRP '!P57)</f>
        <v/>
      </c>
      <c r="H34" s="536" t="str">
        <f>IF('NEO GRP '!Q57=0,"",'NEO GRP '!Q57)</f>
        <v/>
      </c>
      <c r="I34" s="536" t="str">
        <f>IF('NEO GRP '!R57=0,"",'NEO GRP '!R57)</f>
        <v/>
      </c>
      <c r="J34" s="536" t="str">
        <f>IF('NEO GRP '!S57=0,"",'NEO GRP '!S57)</f>
        <v/>
      </c>
      <c r="K34" s="536" t="str">
        <f>IF('NEO GRP '!T57=0,"",'NEO GRP '!T57)</f>
        <v/>
      </c>
      <c r="L34" s="536" t="str">
        <f>IF('NEO GRP '!U57=0,"",'NEO GRP '!U57)</f>
        <v/>
      </c>
      <c r="M34" s="536" t="str">
        <f>IF('NEO GRP '!V57=0,"",'NEO GRP '!V57)</f>
        <v/>
      </c>
      <c r="N34" s="536" t="str">
        <f>IF('NEO GRP '!W57=0,"",'NEO GRP '!W57)</f>
        <v/>
      </c>
      <c r="O34" s="536" t="str">
        <f>IF('NEO GRP '!X57=0,"",'NEO GRP '!X57)</f>
        <v/>
      </c>
      <c r="P34" s="536" t="str">
        <f>IF('NEO GRP '!Y57=0,"",'NEO GRP '!Y57)</f>
        <v/>
      </c>
      <c r="Q34" s="536">
        <f t="shared" si="1"/>
        <v>0</v>
      </c>
      <c r="R34" s="469"/>
      <c r="S34" s="23"/>
      <c r="T34" s="23"/>
      <c r="U34" s="23"/>
      <c r="V34" s="23"/>
      <c r="W34" s="23"/>
      <c r="X34" s="23"/>
      <c r="Y34" s="23"/>
      <c r="Z34" s="23"/>
    </row>
    <row r="35" ht="23.25" customHeight="1">
      <c r="A35" s="502" t="str">
        <f>'NEO GRP '!D58</f>
        <v>NEO-27</v>
      </c>
      <c r="B35" s="535"/>
      <c r="C35" s="536" t="str">
        <f>IF('NEO GRP '!L58=0,"",'NEO GRP '!L58)</f>
        <v/>
      </c>
      <c r="D35" s="536" t="str">
        <f>IF('NEO GRP '!M58=0,"",'NEO GRP '!M58)</f>
        <v/>
      </c>
      <c r="E35" s="536" t="str">
        <f>IF('NEO GRP '!N58=0,"",'NEO GRP '!N58)</f>
        <v/>
      </c>
      <c r="F35" s="536" t="str">
        <f>IF('NEO GRP '!O58=0,"",'NEO GRP '!O58)</f>
        <v/>
      </c>
      <c r="G35" s="536" t="str">
        <f>IF('NEO GRP '!P58=0,"",'NEO GRP '!P58)</f>
        <v/>
      </c>
      <c r="H35" s="536" t="str">
        <f>IF('NEO GRP '!Q58=0,"",'NEO GRP '!Q58)</f>
        <v/>
      </c>
      <c r="I35" s="536" t="str">
        <f>IF('NEO GRP '!R58=0,"",'NEO GRP '!R58)</f>
        <v/>
      </c>
      <c r="J35" s="536" t="str">
        <f>IF('NEO GRP '!S58=0,"",'NEO GRP '!S58)</f>
        <v/>
      </c>
      <c r="K35" s="536" t="str">
        <f>IF('NEO GRP '!T58=0,"",'NEO GRP '!T58)</f>
        <v/>
      </c>
      <c r="L35" s="536" t="str">
        <f>IF('NEO GRP '!U58=0,"",'NEO GRP '!U58)</f>
        <v/>
      </c>
      <c r="M35" s="536" t="str">
        <f>IF('NEO GRP '!V58=0,"",'NEO GRP '!V58)</f>
        <v/>
      </c>
      <c r="N35" s="536" t="str">
        <f>IF('NEO GRP '!W58=0,"",'NEO GRP '!W58)</f>
        <v/>
      </c>
      <c r="O35" s="536" t="str">
        <f>IF('NEO GRP '!X58=0,"",'NEO GRP '!X58)</f>
        <v/>
      </c>
      <c r="P35" s="536" t="str">
        <f>IF('NEO GRP '!Y58=0,"",'NEO GRP '!Y58)</f>
        <v/>
      </c>
      <c r="Q35" s="536">
        <f t="shared" si="1"/>
        <v>0</v>
      </c>
      <c r="R35" s="469"/>
      <c r="S35" s="23"/>
      <c r="T35" s="23"/>
      <c r="U35" s="23"/>
      <c r="V35" s="23"/>
      <c r="W35" s="23"/>
      <c r="X35" s="23"/>
      <c r="Y35" s="23"/>
      <c r="Z35" s="23"/>
    </row>
    <row r="36" ht="23.25" customHeight="1">
      <c r="A36" s="502" t="str">
        <f>'NEO GRP '!D59</f>
        <v>NEO-29</v>
      </c>
      <c r="B36" s="535"/>
      <c r="C36" s="536" t="str">
        <f>IF('NEO GRP '!L59=0,"",'NEO GRP '!L59)</f>
        <v/>
      </c>
      <c r="D36" s="536" t="str">
        <f>IF('NEO GRP '!M59=0,"",'NEO GRP '!M59)</f>
        <v/>
      </c>
      <c r="E36" s="536" t="str">
        <f>IF('NEO GRP '!N59=0,"",'NEO GRP '!N59)</f>
        <v/>
      </c>
      <c r="F36" s="536" t="str">
        <f>IF('NEO GRP '!O59=0,"",'NEO GRP '!O59)</f>
        <v/>
      </c>
      <c r="G36" s="536" t="str">
        <f>IF('NEO GRP '!P59=0,"",'NEO GRP '!P59)</f>
        <v/>
      </c>
      <c r="H36" s="536" t="str">
        <f>IF('NEO GRP '!Q59=0,"",'NEO GRP '!Q59)</f>
        <v/>
      </c>
      <c r="I36" s="536" t="str">
        <f>IF('NEO GRP '!R59=0,"",'NEO GRP '!R59)</f>
        <v/>
      </c>
      <c r="J36" s="536" t="str">
        <f>IF('NEO GRP '!S59=0,"",'NEO GRP '!S59)</f>
        <v/>
      </c>
      <c r="K36" s="536" t="str">
        <f>IF('NEO GRP '!T59=0,"",'NEO GRP '!T59)</f>
        <v/>
      </c>
      <c r="L36" s="536" t="str">
        <f>IF('NEO GRP '!U59=0,"",'NEO GRP '!U59)</f>
        <v/>
      </c>
      <c r="M36" s="536" t="str">
        <f>IF('NEO GRP '!V59=0,"",'NEO GRP '!V59)</f>
        <v/>
      </c>
      <c r="N36" s="536" t="str">
        <f>IF('NEO GRP '!W59=0,"",'NEO GRP '!W59)</f>
        <v/>
      </c>
      <c r="O36" s="536" t="str">
        <f>IF('NEO GRP '!X59=0,"",'NEO GRP '!X59)</f>
        <v/>
      </c>
      <c r="P36" s="536" t="str">
        <f>IF('NEO GRP '!Y59=0,"",'NEO GRP '!Y59)</f>
        <v/>
      </c>
      <c r="Q36" s="536">
        <f t="shared" si="1"/>
        <v>0</v>
      </c>
      <c r="R36" s="469"/>
      <c r="S36" s="23"/>
      <c r="T36" s="23"/>
      <c r="U36" s="23"/>
      <c r="V36" s="23"/>
      <c r="W36" s="23"/>
      <c r="X36" s="23"/>
      <c r="Y36" s="23"/>
      <c r="Z36" s="23"/>
    </row>
    <row r="37" ht="23.25" customHeight="1">
      <c r="A37" s="502" t="str">
        <f>'NEO GRP '!D13</f>
        <v>NEO-30</v>
      </c>
      <c r="B37" s="535"/>
      <c r="C37" s="536" t="str">
        <f>IF('NEO GRP '!L14=0,"",'NEO GRP '!L14)</f>
        <v/>
      </c>
      <c r="D37" s="536" t="str">
        <f>IF('NEO GRP '!M14=0,"",'NEO GRP '!M14)</f>
        <v/>
      </c>
      <c r="E37" s="536" t="str">
        <f>IF('NEO GRP '!N14=0,"",'NEO GRP '!N14)</f>
        <v/>
      </c>
      <c r="F37" s="536" t="str">
        <f>IF('NEO GRP '!O14=0,"",'NEO GRP '!O14)</f>
        <v/>
      </c>
      <c r="G37" s="536" t="str">
        <f>IF('NEO GRP '!P14=0,"",'NEO GRP '!P14)</f>
        <v/>
      </c>
      <c r="H37" s="536" t="str">
        <f>IF('NEO GRP '!Q14=0,"",'NEO GRP '!Q14)</f>
        <v/>
      </c>
      <c r="I37" s="536" t="str">
        <f>IF('NEO GRP '!R14=0,"",'NEO GRP '!R14)</f>
        <v/>
      </c>
      <c r="J37" s="536" t="str">
        <f>IF('NEO GRP '!S14=0,"",'NEO GRP '!S14)</f>
        <v/>
      </c>
      <c r="K37" s="536" t="str">
        <f>IF('NEO GRP '!T14=0,"",'NEO GRP '!T14)</f>
        <v/>
      </c>
      <c r="L37" s="536" t="str">
        <f>IF('NEO GRP '!U14=0,"",'NEO GRP '!U14)</f>
        <v/>
      </c>
      <c r="M37" s="536" t="str">
        <f>IF('NEO GRP '!V14=0,"",'NEO GRP '!V14)</f>
        <v/>
      </c>
      <c r="N37" s="536" t="str">
        <f>IF('NEO GRP '!W14=0,"",'NEO GRP '!W14)</f>
        <v/>
      </c>
      <c r="O37" s="536" t="str">
        <f>IF('NEO GRP '!X14=0,"",'NEO GRP '!X14)</f>
        <v/>
      </c>
      <c r="P37" s="536" t="str">
        <f>IF('NEO GRP '!Y14=0,"",'NEO GRP '!Y14)</f>
        <v/>
      </c>
      <c r="Q37" s="536">
        <f t="shared" si="1"/>
        <v>0</v>
      </c>
      <c r="R37" s="469"/>
      <c r="S37" s="23"/>
      <c r="T37" s="23"/>
      <c r="U37" s="23"/>
      <c r="V37" s="23"/>
      <c r="W37" s="23"/>
      <c r="X37" s="23"/>
      <c r="Y37" s="23"/>
      <c r="Z37" s="23"/>
    </row>
    <row r="38" ht="23.25" customHeight="1">
      <c r="A38" s="502" t="str">
        <f>'NEO GRP '!D14</f>
        <v>NEO-30-DT</v>
      </c>
      <c r="B38" s="535" t="str">
        <f>IF('GRP PRODUCTION LIST NEO '!C74=0,"",'GRP PRODUCTION LIST NEO '!C74)</f>
        <v/>
      </c>
      <c r="C38" s="536" t="str">
        <f>IF('NEO GRP '!L15=0,"",'NEO GRP '!L15)</f>
        <v/>
      </c>
      <c r="D38" s="536" t="str">
        <f>IF('NEO GRP '!M15=0,"",'NEO GRP '!M15)</f>
        <v/>
      </c>
      <c r="E38" s="536" t="str">
        <f>IF('NEO GRP '!N15=0,"",'NEO GRP '!N15)</f>
        <v/>
      </c>
      <c r="F38" s="536" t="str">
        <f>IF('NEO GRP '!O15=0,"",'NEO GRP '!O15)</f>
        <v/>
      </c>
      <c r="G38" s="536" t="str">
        <f>IF('NEO GRP '!P15=0,"",'NEO GRP '!P15)</f>
        <v/>
      </c>
      <c r="H38" s="536" t="str">
        <f>IF('NEO GRP '!Q15=0,"",'NEO GRP '!Q15)</f>
        <v/>
      </c>
      <c r="I38" s="536" t="str">
        <f>IF('NEO GRP '!R15=0,"",'NEO GRP '!R15)</f>
        <v/>
      </c>
      <c r="J38" s="536" t="str">
        <f>IF('NEO GRP '!S15=0,"",'NEO GRP '!S15)</f>
        <v/>
      </c>
      <c r="K38" s="536" t="str">
        <f>IF('NEO GRP '!T15=0,"",'NEO GRP '!T15)</f>
        <v/>
      </c>
      <c r="L38" s="536" t="str">
        <f>IF('NEO GRP '!U15=0,"",'NEO GRP '!U15)</f>
        <v/>
      </c>
      <c r="M38" s="536" t="str">
        <f>IF('NEO GRP '!V15=0,"",'NEO GRP '!V15)</f>
        <v/>
      </c>
      <c r="N38" s="536" t="str">
        <f>IF('NEO GRP '!W15=0,"",'NEO GRP '!W15)</f>
        <v/>
      </c>
      <c r="O38" s="536" t="str">
        <f>IF('NEO GRP '!X15=0,"",'NEO GRP '!X15)</f>
        <v/>
      </c>
      <c r="P38" s="536" t="str">
        <f>IF('NEO GRP '!Y15=0,"",'NEO GRP '!Y15)</f>
        <v/>
      </c>
      <c r="Q38" s="536">
        <f t="shared" si="1"/>
        <v>0</v>
      </c>
      <c r="R38" s="469"/>
      <c r="S38" s="23"/>
      <c r="T38" s="23"/>
      <c r="U38" s="23"/>
      <c r="V38" s="23"/>
      <c r="W38" s="23"/>
      <c r="X38" s="23"/>
      <c r="Y38" s="23"/>
      <c r="Z38" s="23"/>
    </row>
    <row r="39" ht="23.25" customHeight="1">
      <c r="A39" s="502" t="str">
        <f>'NEO GRP '!D15</f>
        <v>NEO-30-NT</v>
      </c>
      <c r="B39" s="535" t="str">
        <f>IF('GRP PRODUCTION LIST NEO '!C75=0,"",'GRP PRODUCTION LIST NEO '!C75)</f>
        <v/>
      </c>
      <c r="C39" s="536" t="str">
        <f>IF('NEO GRP '!L16=0,"",'NEO GRP '!L16)</f>
        <v/>
      </c>
      <c r="D39" s="536" t="str">
        <f>IF('NEO GRP '!M16=0,"",'NEO GRP '!M16)</f>
        <v/>
      </c>
      <c r="E39" s="536" t="str">
        <f>IF('NEO GRP '!N16=0,"",'NEO GRP '!N16)</f>
        <v/>
      </c>
      <c r="F39" s="536" t="str">
        <f>IF('NEO GRP '!O16=0,"",'NEO GRP '!O16)</f>
        <v/>
      </c>
      <c r="G39" s="536" t="str">
        <f>IF('NEO GRP '!P16=0,"",'NEO GRP '!P16)</f>
        <v/>
      </c>
      <c r="H39" s="536" t="str">
        <f>IF('NEO GRP '!Q16=0,"",'NEO GRP '!Q16)</f>
        <v/>
      </c>
      <c r="I39" s="536" t="str">
        <f>IF('NEO GRP '!R16=0,"",'NEO GRP '!R16)</f>
        <v/>
      </c>
      <c r="J39" s="536" t="str">
        <f>IF('NEO GRP '!S16=0,"",'NEO GRP '!S16)</f>
        <v/>
      </c>
      <c r="K39" s="536" t="str">
        <f>IF('NEO GRP '!T16=0,"",'NEO GRP '!T16)</f>
        <v/>
      </c>
      <c r="L39" s="536" t="str">
        <f>IF('NEO GRP '!U16=0,"",'NEO GRP '!U16)</f>
        <v/>
      </c>
      <c r="M39" s="536" t="str">
        <f>IF('NEO GRP '!V16=0,"",'NEO GRP '!V16)</f>
        <v/>
      </c>
      <c r="N39" s="536" t="str">
        <f>IF('NEO GRP '!W16=0,"",'NEO GRP '!W16)</f>
        <v/>
      </c>
      <c r="O39" s="536" t="str">
        <f>IF('NEO GRP '!X16=0,"",'NEO GRP '!X16)</f>
        <v/>
      </c>
      <c r="P39" s="536" t="str">
        <f>IF('NEO GRP '!Y16=0,"",'NEO GRP '!Y16)</f>
        <v/>
      </c>
      <c r="Q39" s="536">
        <f t="shared" si="1"/>
        <v>0</v>
      </c>
      <c r="R39" s="469"/>
      <c r="S39" s="23"/>
      <c r="T39" s="23"/>
      <c r="U39" s="23"/>
      <c r="V39" s="23"/>
      <c r="W39" s="23"/>
      <c r="X39" s="23"/>
      <c r="Y39" s="23"/>
      <c r="Z39" s="23"/>
    </row>
    <row r="40" ht="23.25" customHeight="1">
      <c r="A40" s="502" t="str">
        <f>'NEO GRP '!D60</f>
        <v>NEO-31</v>
      </c>
      <c r="B40" s="535"/>
      <c r="C40" s="536" t="str">
        <f>IF('NEO GRP '!L60=0,"",'NEO GRP '!L60)</f>
        <v/>
      </c>
      <c r="D40" s="536" t="str">
        <f>IF('NEO GRP '!M60=0,"",'NEO GRP '!M60)</f>
        <v/>
      </c>
      <c r="E40" s="536" t="str">
        <f>IF('NEO GRP '!N60=0,"",'NEO GRP '!N60)</f>
        <v/>
      </c>
      <c r="F40" s="536" t="str">
        <f>IF('NEO GRP '!O60=0,"",'NEO GRP '!O60)</f>
        <v/>
      </c>
      <c r="G40" s="536" t="str">
        <f>IF('NEO GRP '!P60=0,"",'NEO GRP '!P60)</f>
        <v/>
      </c>
      <c r="H40" s="536" t="str">
        <f>IF('NEO GRP '!Q60=0,"",'NEO GRP '!Q60)</f>
        <v/>
      </c>
      <c r="I40" s="536" t="str">
        <f>IF('NEO GRP '!R60=0,"",'NEO GRP '!R60)</f>
        <v/>
      </c>
      <c r="J40" s="536" t="str">
        <f>IF('NEO GRP '!S60=0,"",'NEO GRP '!S60)</f>
        <v/>
      </c>
      <c r="K40" s="536" t="str">
        <f>IF('NEO GRP '!T60=0,"",'NEO GRP '!T60)</f>
        <v/>
      </c>
      <c r="L40" s="536" t="str">
        <f>IF('NEO GRP '!U60=0,"",'NEO GRP '!U60)</f>
        <v/>
      </c>
      <c r="M40" s="536" t="str">
        <f>IF('NEO GRP '!V60=0,"",'NEO GRP '!V60)</f>
        <v/>
      </c>
      <c r="N40" s="536" t="str">
        <f>IF('NEO GRP '!W60=0,"",'NEO GRP '!W60)</f>
        <v/>
      </c>
      <c r="O40" s="536" t="str">
        <f>IF('NEO GRP '!X60=0,"",'NEO GRP '!X60)</f>
        <v/>
      </c>
      <c r="P40" s="536" t="str">
        <f>IF('NEO GRP '!Y60=0,"",'NEO GRP '!Y60)</f>
        <v/>
      </c>
      <c r="Q40" s="536">
        <f t="shared" si="1"/>
        <v>0</v>
      </c>
      <c r="R40" s="469"/>
      <c r="S40" s="23"/>
      <c r="T40" s="23"/>
      <c r="U40" s="23"/>
      <c r="V40" s="23"/>
      <c r="W40" s="23"/>
      <c r="X40" s="23"/>
      <c r="Y40" s="23"/>
      <c r="Z40" s="23"/>
    </row>
    <row r="41" ht="23.25" customHeight="1">
      <c r="A41" s="502" t="str">
        <f>'NEO GRP '!D16</f>
        <v>NEO-32</v>
      </c>
      <c r="B41" s="535"/>
      <c r="C41" s="536" t="str">
        <f>IF('NEO GRP '!L17=0,"",'NEO GRP '!L17)</f>
        <v/>
      </c>
      <c r="D41" s="536" t="str">
        <f>IF('NEO GRP '!M17=0,"",'NEO GRP '!M17)</f>
        <v/>
      </c>
      <c r="E41" s="536" t="str">
        <f>IF('NEO GRP '!N17=0,"",'NEO GRP '!N17)</f>
        <v/>
      </c>
      <c r="F41" s="536" t="str">
        <f>IF('NEO GRP '!O17=0,"",'NEO GRP '!O17)</f>
        <v/>
      </c>
      <c r="G41" s="536" t="str">
        <f>IF('NEO GRP '!P17=0,"",'NEO GRP '!P17)</f>
        <v/>
      </c>
      <c r="H41" s="536" t="str">
        <f>IF('NEO GRP '!Q17=0,"",'NEO GRP '!Q17)</f>
        <v/>
      </c>
      <c r="I41" s="536" t="str">
        <f>IF('NEO GRP '!R17=0,"",'NEO GRP '!R17)</f>
        <v/>
      </c>
      <c r="J41" s="536" t="str">
        <f>IF('NEO GRP '!S17=0,"",'NEO GRP '!S17)</f>
        <v/>
      </c>
      <c r="K41" s="536" t="str">
        <f>IF('NEO GRP '!T17=0,"",'NEO GRP '!T17)</f>
        <v/>
      </c>
      <c r="L41" s="536" t="str">
        <f>IF('NEO GRP '!U17=0,"",'NEO GRP '!U17)</f>
        <v/>
      </c>
      <c r="M41" s="536" t="str">
        <f>IF('NEO GRP '!V17=0,"",'NEO GRP '!V17)</f>
        <v/>
      </c>
      <c r="N41" s="536" t="str">
        <f>IF('NEO GRP '!W17=0,"",'NEO GRP '!W17)</f>
        <v/>
      </c>
      <c r="O41" s="536" t="str">
        <f>IF('NEO GRP '!X17=0,"",'NEO GRP '!X17)</f>
        <v/>
      </c>
      <c r="P41" s="536" t="str">
        <f>IF('NEO GRP '!Y17=0,"",'NEO GRP '!Y17)</f>
        <v/>
      </c>
      <c r="Q41" s="536">
        <f t="shared" si="1"/>
        <v>0</v>
      </c>
      <c r="R41" s="469"/>
      <c r="S41" s="23"/>
      <c r="T41" s="23"/>
      <c r="U41" s="23"/>
      <c r="V41" s="23"/>
      <c r="W41" s="23"/>
      <c r="X41" s="23"/>
      <c r="Y41" s="23"/>
      <c r="Z41" s="23"/>
    </row>
    <row r="42" ht="23.25" customHeight="1">
      <c r="A42" s="502" t="str">
        <f>'NEO GRP '!D17</f>
        <v>NEO-32-DT</v>
      </c>
      <c r="B42" s="535" t="str">
        <f>IF('GRP PRODUCTION LIST NEO '!C76=0,"",'GRP PRODUCTION LIST NEO '!C76)</f>
        <v/>
      </c>
      <c r="C42" s="536" t="str">
        <f>IF('NEO GRP '!L18=0,"",'NEO GRP '!L18)</f>
        <v/>
      </c>
      <c r="D42" s="536" t="str">
        <f>IF('NEO GRP '!M18=0,"",'NEO GRP '!M18)</f>
        <v/>
      </c>
      <c r="E42" s="536" t="str">
        <f>IF('NEO GRP '!N18=0,"",'NEO GRP '!N18)</f>
        <v/>
      </c>
      <c r="F42" s="536" t="str">
        <f>IF('NEO GRP '!O18=0,"",'NEO GRP '!O18)</f>
        <v/>
      </c>
      <c r="G42" s="536" t="str">
        <f>IF('NEO GRP '!P18=0,"",'NEO GRP '!P18)</f>
        <v/>
      </c>
      <c r="H42" s="536" t="str">
        <f>IF('NEO GRP '!Q18=0,"",'NEO GRP '!Q18)</f>
        <v/>
      </c>
      <c r="I42" s="536" t="str">
        <f>IF('NEO GRP '!R18=0,"",'NEO GRP '!R18)</f>
        <v/>
      </c>
      <c r="J42" s="536" t="str">
        <f>IF('NEO GRP '!S18=0,"",'NEO GRP '!S18)</f>
        <v/>
      </c>
      <c r="K42" s="536" t="str">
        <f>IF('NEO GRP '!T18=0,"",'NEO GRP '!T18)</f>
        <v/>
      </c>
      <c r="L42" s="536" t="str">
        <f>IF('NEO GRP '!U18=0,"",'NEO GRP '!U18)</f>
        <v/>
      </c>
      <c r="M42" s="536" t="str">
        <f>IF('NEO GRP '!V18=0,"",'NEO GRP '!V18)</f>
        <v/>
      </c>
      <c r="N42" s="536" t="str">
        <f>IF('NEO GRP '!W18=0,"",'NEO GRP '!W18)</f>
        <v/>
      </c>
      <c r="O42" s="536" t="str">
        <f>IF('NEO GRP '!X18=0,"",'NEO GRP '!X18)</f>
        <v/>
      </c>
      <c r="P42" s="536" t="str">
        <f>IF('NEO GRP '!Y18=0,"",'NEO GRP '!Y18)</f>
        <v/>
      </c>
      <c r="Q42" s="536">
        <f t="shared" si="1"/>
        <v>0</v>
      </c>
      <c r="R42" s="469"/>
      <c r="S42" s="23"/>
      <c r="T42" s="23"/>
      <c r="U42" s="23"/>
      <c r="V42" s="23"/>
      <c r="W42" s="23"/>
      <c r="X42" s="23"/>
      <c r="Y42" s="23"/>
      <c r="Z42" s="23"/>
    </row>
    <row r="43" ht="23.25" customHeight="1">
      <c r="A43" s="502" t="str">
        <f>'NEO GRP '!D18</f>
        <v>NEO-32-NT</v>
      </c>
      <c r="B43" s="535" t="str">
        <f>IF('GRP PRODUCTION LIST NEO '!C77=0,"",'GRP PRODUCTION LIST NEO '!C77)</f>
        <v/>
      </c>
      <c r="C43" s="536" t="str">
        <f>IF('NEO GRP '!L19=0,"",'NEO GRP '!L19)</f>
        <v/>
      </c>
      <c r="D43" s="536" t="str">
        <f>IF('NEO GRP '!M19=0,"",'NEO GRP '!M19)</f>
        <v/>
      </c>
      <c r="E43" s="536" t="str">
        <f>IF('NEO GRP '!N19=0,"",'NEO GRP '!N19)</f>
        <v/>
      </c>
      <c r="F43" s="536" t="str">
        <f>IF('NEO GRP '!O19=0,"",'NEO GRP '!O19)</f>
        <v/>
      </c>
      <c r="G43" s="536" t="str">
        <f>IF('NEO GRP '!P19=0,"",'NEO GRP '!P19)</f>
        <v/>
      </c>
      <c r="H43" s="536" t="str">
        <f>IF('NEO GRP '!Q19=0,"",'NEO GRP '!Q19)</f>
        <v/>
      </c>
      <c r="I43" s="536" t="str">
        <f>IF('NEO GRP '!R19=0,"",'NEO GRP '!R19)</f>
        <v/>
      </c>
      <c r="J43" s="536" t="str">
        <f>IF('NEO GRP '!S19=0,"",'NEO GRP '!S19)</f>
        <v/>
      </c>
      <c r="K43" s="536" t="str">
        <f>IF('NEO GRP '!T19=0,"",'NEO GRP '!T19)</f>
        <v/>
      </c>
      <c r="L43" s="536" t="str">
        <f>IF('NEO GRP '!U19=0,"",'NEO GRP '!U19)</f>
        <v/>
      </c>
      <c r="M43" s="536" t="str">
        <f>IF('NEO GRP '!V19=0,"",'NEO GRP '!V19)</f>
        <v/>
      </c>
      <c r="N43" s="536" t="str">
        <f>IF('NEO GRP '!W19=0,"",'NEO GRP '!W19)</f>
        <v/>
      </c>
      <c r="O43" s="536" t="str">
        <f>IF('NEO GRP '!X19=0,"",'NEO GRP '!X19)</f>
        <v/>
      </c>
      <c r="P43" s="536" t="str">
        <f>IF('NEO GRP '!Y19=0,"",'NEO GRP '!Y19)</f>
        <v/>
      </c>
      <c r="Q43" s="536">
        <f t="shared" si="1"/>
        <v>0</v>
      </c>
      <c r="R43" s="469"/>
      <c r="S43" s="23"/>
      <c r="T43" s="23"/>
      <c r="U43" s="23"/>
      <c r="V43" s="23"/>
      <c r="W43" s="23"/>
      <c r="X43" s="23"/>
      <c r="Y43" s="23"/>
      <c r="Z43" s="23"/>
    </row>
    <row r="44" ht="23.25" customHeight="1">
      <c r="A44" s="502" t="str">
        <f>'NEO GRP '!D61</f>
        <v>NEO-33</v>
      </c>
      <c r="B44" s="535"/>
      <c r="C44" s="536" t="str">
        <f>IF('NEO GRP '!L61=0,"",'NEO GRP '!L61)</f>
        <v/>
      </c>
      <c r="D44" s="536" t="str">
        <f>IF('NEO GRP '!M61=0,"",'NEO GRP '!M61)</f>
        <v/>
      </c>
      <c r="E44" s="536" t="str">
        <f>IF('NEO GRP '!N61=0,"",'NEO GRP '!N61)</f>
        <v/>
      </c>
      <c r="F44" s="536" t="str">
        <f>IF('NEO GRP '!O61=0,"",'NEO GRP '!O61)</f>
        <v/>
      </c>
      <c r="G44" s="536" t="str">
        <f>IF('NEO GRP '!P61=0,"",'NEO GRP '!P61)</f>
        <v/>
      </c>
      <c r="H44" s="536" t="str">
        <f>IF('NEO GRP '!Q61=0,"",'NEO GRP '!Q61)</f>
        <v/>
      </c>
      <c r="I44" s="536" t="str">
        <f>IF('NEO GRP '!R61=0,"",'NEO GRP '!R61)</f>
        <v/>
      </c>
      <c r="J44" s="536" t="str">
        <f>IF('NEO GRP '!S61=0,"",'NEO GRP '!S61)</f>
        <v/>
      </c>
      <c r="K44" s="536" t="str">
        <f>IF('NEO GRP '!T61=0,"",'NEO GRP '!T61)</f>
        <v/>
      </c>
      <c r="L44" s="536" t="str">
        <f>IF('NEO GRP '!U61=0,"",'NEO GRP '!U61)</f>
        <v/>
      </c>
      <c r="M44" s="536" t="str">
        <f>IF('NEO GRP '!V61=0,"",'NEO GRP '!V61)</f>
        <v/>
      </c>
      <c r="N44" s="536" t="str">
        <f>IF('NEO GRP '!W61=0,"",'NEO GRP '!W61)</f>
        <v/>
      </c>
      <c r="O44" s="536" t="str">
        <f>IF('NEO GRP '!X61=0,"",'NEO GRP '!X61)</f>
        <v/>
      </c>
      <c r="P44" s="536" t="str">
        <f>IF('NEO GRP '!Y61=0,"",'NEO GRP '!Y61)</f>
        <v/>
      </c>
      <c r="Q44" s="536">
        <f t="shared" si="1"/>
        <v>0</v>
      </c>
      <c r="R44" s="469"/>
      <c r="S44" s="23"/>
      <c r="T44" s="23"/>
      <c r="U44" s="23"/>
      <c r="V44" s="23"/>
      <c r="W44" s="23"/>
      <c r="X44" s="23"/>
      <c r="Y44" s="23"/>
      <c r="Z44" s="23"/>
    </row>
    <row r="45" ht="23.25" customHeight="1">
      <c r="A45" s="502" t="str">
        <f>'NEO GRP '!D62</f>
        <v>NEO-36</v>
      </c>
      <c r="B45" s="535"/>
      <c r="C45" s="536" t="str">
        <f>IF('NEO GRP '!L62=0,"",'NEO GRP '!L62)</f>
        <v/>
      </c>
      <c r="D45" s="536" t="str">
        <f>IF('NEO GRP '!M62=0,"",'NEO GRP '!M62)</f>
        <v/>
      </c>
      <c r="E45" s="536" t="str">
        <f>IF('NEO GRP '!N62=0,"",'NEO GRP '!N62)</f>
        <v/>
      </c>
      <c r="F45" s="536" t="str">
        <f>IF('NEO GRP '!O62=0,"",'NEO GRP '!O62)</f>
        <v/>
      </c>
      <c r="G45" s="536" t="str">
        <f>IF('NEO GRP '!P62=0,"",'NEO GRP '!P62)</f>
        <v/>
      </c>
      <c r="H45" s="536" t="str">
        <f>IF('NEO GRP '!Q62=0,"",'NEO GRP '!Q62)</f>
        <v/>
      </c>
      <c r="I45" s="536" t="str">
        <f>IF('NEO GRP '!R62=0,"",'NEO GRP '!R62)</f>
        <v/>
      </c>
      <c r="J45" s="536" t="str">
        <f>IF('NEO GRP '!S62=0,"",'NEO GRP '!S62)</f>
        <v/>
      </c>
      <c r="K45" s="536" t="str">
        <f>IF('NEO GRP '!T62=0,"",'NEO GRP '!T62)</f>
        <v/>
      </c>
      <c r="L45" s="536" t="str">
        <f>IF('NEO GRP '!U62=0,"",'NEO GRP '!U62)</f>
        <v/>
      </c>
      <c r="M45" s="536" t="str">
        <f>IF('NEO GRP '!V62=0,"",'NEO GRP '!V62)</f>
        <v/>
      </c>
      <c r="N45" s="536" t="str">
        <f>IF('NEO GRP '!W62=0,"",'NEO GRP '!W62)</f>
        <v/>
      </c>
      <c r="O45" s="536" t="str">
        <f>IF('NEO GRP '!X62=0,"",'NEO GRP '!X62)</f>
        <v/>
      </c>
      <c r="P45" s="536" t="str">
        <f>IF('NEO GRP '!Y62=0,"",'NEO GRP '!Y62)</f>
        <v/>
      </c>
      <c r="Q45" s="536">
        <f t="shared" si="1"/>
        <v>0</v>
      </c>
      <c r="R45" s="469"/>
      <c r="S45" s="23"/>
      <c r="T45" s="23"/>
      <c r="U45" s="23"/>
      <c r="V45" s="23"/>
      <c r="W45" s="23"/>
      <c r="X45" s="23"/>
      <c r="Y45" s="23"/>
      <c r="Z45" s="23"/>
    </row>
    <row r="46" ht="23.25" customHeight="1">
      <c r="A46" s="502" t="str">
        <f>'NEO GRP '!D19</f>
        <v>NEO-37</v>
      </c>
      <c r="B46" s="535"/>
      <c r="C46" s="536" t="str">
        <f>IF('NEO GRP '!L19=0,"",'NEO GRP '!L19)</f>
        <v/>
      </c>
      <c r="D46" s="536" t="str">
        <f>IF('NEO GRP '!M19=0,"",'NEO GRP '!M19)</f>
        <v/>
      </c>
      <c r="E46" s="536" t="str">
        <f>IF('NEO GRP '!N19=0,"",'NEO GRP '!N19)</f>
        <v/>
      </c>
      <c r="F46" s="536" t="str">
        <f>IF('NEO GRP '!O19=0,"",'NEO GRP '!O19)</f>
        <v/>
      </c>
      <c r="G46" s="536" t="str">
        <f>IF('NEO GRP '!P19=0,"",'NEO GRP '!P19)</f>
        <v/>
      </c>
      <c r="H46" s="536" t="str">
        <f>IF('NEO GRP '!Q19=0,"",'NEO GRP '!Q19)</f>
        <v/>
      </c>
      <c r="I46" s="536" t="str">
        <f>IF('NEO GRP '!R19=0,"",'NEO GRP '!R19)</f>
        <v/>
      </c>
      <c r="J46" s="536" t="str">
        <f>IF('NEO GRP '!S19=0,"",'NEO GRP '!S19)</f>
        <v/>
      </c>
      <c r="K46" s="536" t="str">
        <f>IF('NEO GRP '!T19=0,"",'NEO GRP '!T19)</f>
        <v/>
      </c>
      <c r="L46" s="536" t="str">
        <f>IF('NEO GRP '!U19=0,"",'NEO GRP '!U19)</f>
        <v/>
      </c>
      <c r="M46" s="536" t="str">
        <f>IF('NEO GRP '!V19=0,"",'NEO GRP '!V19)</f>
        <v/>
      </c>
      <c r="N46" s="536" t="str">
        <f>IF('NEO GRP '!W19=0,"",'NEO GRP '!W19)</f>
        <v/>
      </c>
      <c r="O46" s="536" t="str">
        <f>IF('NEO GRP '!X19=0,"",'NEO GRP '!X19)</f>
        <v/>
      </c>
      <c r="P46" s="536" t="str">
        <f>IF('NEO GRP '!Y19=0,"",'NEO GRP '!Y19)</f>
        <v/>
      </c>
      <c r="Q46" s="536">
        <f t="shared" si="1"/>
        <v>0</v>
      </c>
      <c r="R46" s="469"/>
      <c r="S46" s="23"/>
      <c r="T46" s="23"/>
      <c r="U46" s="23"/>
      <c r="V46" s="23"/>
      <c r="W46" s="23"/>
      <c r="X46" s="23"/>
      <c r="Y46" s="23"/>
      <c r="Z46" s="23"/>
    </row>
    <row r="47" ht="23.25" customHeight="1">
      <c r="A47" s="502" t="str">
        <f>'NEO GRP '!D20</f>
        <v>NEO-37-DT</v>
      </c>
      <c r="B47" s="535" t="str">
        <f>IF('GRP PRODUCTION LIST NEO '!C78=0,"",'GRP PRODUCTION LIST NEO '!C78)</f>
        <v/>
      </c>
      <c r="C47" s="536" t="str">
        <f>IF('NEO GRP '!L20=0,"",'NEO GRP '!L20)</f>
        <v/>
      </c>
      <c r="D47" s="536" t="str">
        <f>IF('NEO GRP '!M20=0,"",'NEO GRP '!M20)</f>
        <v/>
      </c>
      <c r="E47" s="536" t="str">
        <f>IF('NEO GRP '!N20=0,"",'NEO GRP '!N20)</f>
        <v/>
      </c>
      <c r="F47" s="536" t="str">
        <f>IF('NEO GRP '!O20=0,"",'NEO GRP '!O20)</f>
        <v/>
      </c>
      <c r="G47" s="536" t="str">
        <f>IF('NEO GRP '!P20=0,"",'NEO GRP '!P20)</f>
        <v/>
      </c>
      <c r="H47" s="536" t="str">
        <f>IF('NEO GRP '!Q20=0,"",'NEO GRP '!Q20)</f>
        <v/>
      </c>
      <c r="I47" s="536" t="str">
        <f>IF('NEO GRP '!R20=0,"",'NEO GRP '!R20)</f>
        <v/>
      </c>
      <c r="J47" s="536" t="str">
        <f>IF('NEO GRP '!S20=0,"",'NEO GRP '!S20)</f>
        <v/>
      </c>
      <c r="K47" s="536" t="str">
        <f>IF('NEO GRP '!T20=0,"",'NEO GRP '!T20)</f>
        <v/>
      </c>
      <c r="L47" s="536" t="str">
        <f>IF('NEO GRP '!U20=0,"",'NEO GRP '!U20)</f>
        <v/>
      </c>
      <c r="M47" s="536" t="str">
        <f>IF('NEO GRP '!V20=0,"",'NEO GRP '!V20)</f>
        <v/>
      </c>
      <c r="N47" s="536" t="str">
        <f>IF('NEO GRP '!W20=0,"",'NEO GRP '!W20)</f>
        <v/>
      </c>
      <c r="O47" s="536" t="str">
        <f>IF('NEO GRP '!X20=0,"",'NEO GRP '!X20)</f>
        <v/>
      </c>
      <c r="P47" s="536" t="str">
        <f>IF('NEO GRP '!Y20=0,"",'NEO GRP '!Y20)</f>
        <v/>
      </c>
      <c r="Q47" s="536">
        <f t="shared" si="1"/>
        <v>0</v>
      </c>
      <c r="R47" s="469"/>
      <c r="S47" s="23"/>
      <c r="T47" s="23"/>
      <c r="U47" s="23"/>
      <c r="V47" s="23"/>
      <c r="W47" s="23"/>
      <c r="X47" s="23"/>
      <c r="Y47" s="23"/>
      <c r="Z47" s="23"/>
    </row>
    <row r="48" ht="23.25" customHeight="1">
      <c r="A48" s="502" t="str">
        <f>'NEO GRP '!D21</f>
        <v>NEO-37-NT</v>
      </c>
      <c r="B48" s="535" t="str">
        <f>IF('GRP PRODUCTION LIST NEO '!C79=0,"",'GRP PRODUCTION LIST NEO '!C79)</f>
        <v/>
      </c>
      <c r="C48" s="536" t="str">
        <f>IF('NEO GRP '!L21=0,"",'NEO GRP '!L21)</f>
        <v/>
      </c>
      <c r="D48" s="536" t="str">
        <f>IF('NEO GRP '!M21=0,"",'NEO GRP '!M21)</f>
        <v/>
      </c>
      <c r="E48" s="536" t="str">
        <f>IF('NEO GRP '!N21=0,"",'NEO GRP '!N21)</f>
        <v/>
      </c>
      <c r="F48" s="536" t="str">
        <f>IF('NEO GRP '!O21=0,"",'NEO GRP '!O21)</f>
        <v/>
      </c>
      <c r="G48" s="536" t="str">
        <f>IF('NEO GRP '!P21=0,"",'NEO GRP '!P21)</f>
        <v/>
      </c>
      <c r="H48" s="536" t="str">
        <f>IF('NEO GRP '!Q21=0,"",'NEO GRP '!Q21)</f>
        <v/>
      </c>
      <c r="I48" s="536" t="str">
        <f>IF('NEO GRP '!R21=0,"",'NEO GRP '!R21)</f>
        <v/>
      </c>
      <c r="J48" s="536" t="str">
        <f>IF('NEO GRP '!S21=0,"",'NEO GRP '!S21)</f>
        <v/>
      </c>
      <c r="K48" s="536" t="str">
        <f>IF('NEO GRP '!T21=0,"",'NEO GRP '!T21)</f>
        <v/>
      </c>
      <c r="L48" s="536" t="str">
        <f>IF('NEO GRP '!U21=0,"",'NEO GRP '!U21)</f>
        <v/>
      </c>
      <c r="M48" s="536" t="str">
        <f>IF('NEO GRP '!V21=0,"",'NEO GRP '!V21)</f>
        <v/>
      </c>
      <c r="N48" s="536" t="str">
        <f>IF('NEO GRP '!W21=0,"",'NEO GRP '!W21)</f>
        <v/>
      </c>
      <c r="O48" s="536" t="str">
        <f>IF('NEO GRP '!X21=0,"",'NEO GRP '!X21)</f>
        <v/>
      </c>
      <c r="P48" s="536" t="str">
        <f>IF('NEO GRP '!Y21=0,"",'NEO GRP '!Y21)</f>
        <v/>
      </c>
      <c r="Q48" s="536">
        <f t="shared" si="1"/>
        <v>0</v>
      </c>
      <c r="R48" s="469"/>
      <c r="S48" s="23"/>
      <c r="T48" s="23"/>
      <c r="U48" s="23"/>
      <c r="V48" s="23"/>
      <c r="W48" s="23"/>
      <c r="X48" s="23"/>
      <c r="Y48" s="23"/>
      <c r="Z48" s="23"/>
    </row>
    <row r="49" ht="23.25" customHeight="1">
      <c r="A49" s="502" t="str">
        <f>'NEO GRP '!D22</f>
        <v>NEO-38</v>
      </c>
      <c r="B49" s="535"/>
      <c r="C49" s="536" t="str">
        <f>IF('NEO GRP '!L22=0,"",'NEO GRP '!L22)</f>
        <v/>
      </c>
      <c r="D49" s="536" t="str">
        <f>IF('NEO GRP '!M22=0,"",'NEO GRP '!M22)</f>
        <v/>
      </c>
      <c r="E49" s="536" t="str">
        <f>IF('NEO GRP '!N22=0,"",'NEO GRP '!N22)</f>
        <v/>
      </c>
      <c r="F49" s="536" t="str">
        <f>IF('NEO GRP '!O22=0,"",'NEO GRP '!O22)</f>
        <v/>
      </c>
      <c r="G49" s="536" t="str">
        <f>IF('NEO GRP '!P22=0,"",'NEO GRP '!P22)</f>
        <v/>
      </c>
      <c r="H49" s="536" t="str">
        <f>IF('NEO GRP '!Q22=0,"",'NEO GRP '!Q22)</f>
        <v/>
      </c>
      <c r="I49" s="536" t="str">
        <f>IF('NEO GRP '!R22=0,"",'NEO GRP '!R22)</f>
        <v/>
      </c>
      <c r="J49" s="536" t="str">
        <f>IF('NEO GRP '!S22=0,"",'NEO GRP '!S22)</f>
        <v/>
      </c>
      <c r="K49" s="536" t="str">
        <f>IF('NEO GRP '!T22=0,"",'NEO GRP '!T22)</f>
        <v/>
      </c>
      <c r="L49" s="536" t="str">
        <f>IF('NEO GRP '!U22=0,"",'NEO GRP '!U22)</f>
        <v/>
      </c>
      <c r="M49" s="536" t="str">
        <f>IF('NEO GRP '!V22=0,"",'NEO GRP '!V22)</f>
        <v/>
      </c>
      <c r="N49" s="536" t="str">
        <f>IF('NEO GRP '!W22=0,"",'NEO GRP '!W22)</f>
        <v/>
      </c>
      <c r="O49" s="536" t="str">
        <f>IF('NEO GRP '!X22=0,"",'NEO GRP '!X22)</f>
        <v/>
      </c>
      <c r="P49" s="536" t="str">
        <f>IF('NEO GRP '!Y22=0,"",'NEO GRP '!Y22)</f>
        <v/>
      </c>
      <c r="Q49" s="536">
        <f t="shared" si="1"/>
        <v>0</v>
      </c>
      <c r="R49" s="469"/>
      <c r="S49" s="23"/>
      <c r="T49" s="23"/>
      <c r="U49" s="23"/>
      <c r="V49" s="23"/>
      <c r="W49" s="23"/>
      <c r="X49" s="23"/>
      <c r="Y49" s="23"/>
      <c r="Z49" s="23"/>
    </row>
    <row r="50" ht="23.25" customHeight="1">
      <c r="A50" s="502" t="str">
        <f>'NEO GRP '!D23</f>
        <v>NEO-38-DT</v>
      </c>
      <c r="B50" s="535" t="str">
        <f>IF('GRP PRODUCTION LIST NEO '!C80=0,"",'GRP PRODUCTION LIST NEO '!C80)</f>
        <v/>
      </c>
      <c r="C50" s="536" t="str">
        <f>IF('NEO GRP '!L23=0,"",'NEO GRP '!L23)</f>
        <v/>
      </c>
      <c r="D50" s="536" t="str">
        <f>IF('NEO GRP '!M23=0,"",'NEO GRP '!M23)</f>
        <v/>
      </c>
      <c r="E50" s="536" t="str">
        <f>IF('NEO GRP '!N23=0,"",'NEO GRP '!N23)</f>
        <v/>
      </c>
      <c r="F50" s="536" t="str">
        <f>IF('NEO GRP '!O23=0,"",'NEO GRP '!O23)</f>
        <v/>
      </c>
      <c r="G50" s="536" t="str">
        <f>IF('NEO GRP '!P23=0,"",'NEO GRP '!P23)</f>
        <v/>
      </c>
      <c r="H50" s="536" t="str">
        <f>IF('NEO GRP '!Q23=0,"",'NEO GRP '!Q23)</f>
        <v/>
      </c>
      <c r="I50" s="536" t="str">
        <f>IF('NEO GRP '!R23=0,"",'NEO GRP '!R23)</f>
        <v/>
      </c>
      <c r="J50" s="536" t="str">
        <f>IF('NEO GRP '!S23=0,"",'NEO GRP '!S23)</f>
        <v/>
      </c>
      <c r="K50" s="536" t="str">
        <f>IF('NEO GRP '!T23=0,"",'NEO GRP '!T23)</f>
        <v/>
      </c>
      <c r="L50" s="536" t="str">
        <f>IF('NEO GRP '!U23=0,"",'NEO GRP '!U23)</f>
        <v/>
      </c>
      <c r="M50" s="536" t="str">
        <f>IF('NEO GRP '!V23=0,"",'NEO GRP '!V23)</f>
        <v/>
      </c>
      <c r="N50" s="536" t="str">
        <f>IF('NEO GRP '!W23=0,"",'NEO GRP '!W23)</f>
        <v/>
      </c>
      <c r="O50" s="536" t="str">
        <f>IF('NEO GRP '!X23=0,"",'NEO GRP '!X23)</f>
        <v/>
      </c>
      <c r="P50" s="536" t="str">
        <f>IF('NEO GRP '!Y23=0,"",'NEO GRP '!Y23)</f>
        <v/>
      </c>
      <c r="Q50" s="536">
        <f t="shared" si="1"/>
        <v>0</v>
      </c>
      <c r="R50" s="469"/>
      <c r="S50" s="23"/>
      <c r="T50" s="23"/>
      <c r="U50" s="23"/>
      <c r="V50" s="23"/>
      <c r="W50" s="23"/>
      <c r="X50" s="23"/>
      <c r="Y50" s="23"/>
      <c r="Z50" s="23"/>
    </row>
    <row r="51" ht="23.25" customHeight="1">
      <c r="A51" s="502" t="str">
        <f>'NEO GRP '!D24</f>
        <v>NEO-38-NT</v>
      </c>
      <c r="B51" s="535" t="str">
        <f>IF('GRP PRODUCTION LIST NEO '!C81=0,"",'GRP PRODUCTION LIST NEO '!C81)</f>
        <v/>
      </c>
      <c r="C51" s="536" t="str">
        <f>IF('NEO GRP '!L24=0,"",'NEO GRP '!L24)</f>
        <v/>
      </c>
      <c r="D51" s="536" t="str">
        <f>IF('NEO GRP '!M24=0,"",'NEO GRP '!M24)</f>
        <v/>
      </c>
      <c r="E51" s="536" t="str">
        <f>IF('NEO GRP '!N24=0,"",'NEO GRP '!N24)</f>
        <v/>
      </c>
      <c r="F51" s="536" t="str">
        <f>IF('NEO GRP '!O24=0,"",'NEO GRP '!O24)</f>
        <v/>
      </c>
      <c r="G51" s="536" t="str">
        <f>IF('NEO GRP '!P24=0,"",'NEO GRP '!P24)</f>
        <v/>
      </c>
      <c r="H51" s="536" t="str">
        <f>IF('NEO GRP '!Q24=0,"",'NEO GRP '!Q24)</f>
        <v/>
      </c>
      <c r="I51" s="536" t="str">
        <f>IF('NEO GRP '!R24=0,"",'NEO GRP '!R24)</f>
        <v/>
      </c>
      <c r="J51" s="536" t="str">
        <f>IF('NEO GRP '!S24=0,"",'NEO GRP '!S24)</f>
        <v/>
      </c>
      <c r="K51" s="536" t="str">
        <f>IF('NEO GRP '!T24=0,"",'NEO GRP '!T24)</f>
        <v/>
      </c>
      <c r="L51" s="536" t="str">
        <f>IF('NEO GRP '!U24=0,"",'NEO GRP '!U24)</f>
        <v/>
      </c>
      <c r="M51" s="536" t="str">
        <f>IF('NEO GRP '!V24=0,"",'NEO GRP '!V24)</f>
        <v/>
      </c>
      <c r="N51" s="536" t="str">
        <f>IF('NEO GRP '!W24=0,"",'NEO GRP '!W24)</f>
        <v/>
      </c>
      <c r="O51" s="536" t="str">
        <f>IF('NEO GRP '!X24=0,"",'NEO GRP '!X24)</f>
        <v/>
      </c>
      <c r="P51" s="536" t="str">
        <f>IF('NEO GRP '!Y24=0,"",'NEO GRP '!Y24)</f>
        <v/>
      </c>
      <c r="Q51" s="536">
        <f t="shared" si="1"/>
        <v>0</v>
      </c>
      <c r="R51" s="469"/>
      <c r="S51" s="23"/>
      <c r="T51" s="23"/>
      <c r="U51" s="23"/>
      <c r="V51" s="23"/>
      <c r="W51" s="23"/>
      <c r="X51" s="23"/>
      <c r="Y51" s="23"/>
      <c r="Z51" s="23"/>
    </row>
    <row r="52" ht="23.25" customHeight="1">
      <c r="A52" s="502" t="str">
        <f>'NEO GRP '!D25</f>
        <v>NEO-39</v>
      </c>
      <c r="B52" s="535"/>
      <c r="C52" s="536" t="str">
        <f>IF('NEO GRP '!L25=0,"",'NEO GRP '!L25)</f>
        <v/>
      </c>
      <c r="D52" s="536" t="str">
        <f>IF('NEO GRP '!M25=0,"",'NEO GRP '!M25)</f>
        <v/>
      </c>
      <c r="E52" s="536" t="str">
        <f>IF('NEO GRP '!N25=0,"",'NEO GRP '!N25)</f>
        <v/>
      </c>
      <c r="F52" s="536" t="str">
        <f>IF('NEO GRP '!O25=0,"",'NEO GRP '!O25)</f>
        <v/>
      </c>
      <c r="G52" s="536" t="str">
        <f>IF('NEO GRP '!P25=0,"",'NEO GRP '!P25)</f>
        <v/>
      </c>
      <c r="H52" s="536" t="str">
        <f>IF('NEO GRP '!Q25=0,"",'NEO GRP '!Q25)</f>
        <v/>
      </c>
      <c r="I52" s="536" t="str">
        <f>IF('NEO GRP '!R25=0,"",'NEO GRP '!R25)</f>
        <v/>
      </c>
      <c r="J52" s="536" t="str">
        <f>IF('NEO GRP '!S25=0,"",'NEO GRP '!S25)</f>
        <v/>
      </c>
      <c r="K52" s="536" t="str">
        <f>IF('NEO GRP '!T25=0,"",'NEO GRP '!T25)</f>
        <v/>
      </c>
      <c r="L52" s="536" t="str">
        <f>IF('NEO GRP '!U25=0,"",'NEO GRP '!U25)</f>
        <v/>
      </c>
      <c r="M52" s="536" t="str">
        <f>IF('NEO GRP '!V25=0,"",'NEO GRP '!V25)</f>
        <v/>
      </c>
      <c r="N52" s="536" t="str">
        <f>IF('NEO GRP '!W25=0,"",'NEO GRP '!W25)</f>
        <v/>
      </c>
      <c r="O52" s="536" t="str">
        <f>IF('NEO GRP '!X25=0,"",'NEO GRP '!X25)</f>
        <v/>
      </c>
      <c r="P52" s="536" t="str">
        <f>IF('NEO GRP '!Y25=0,"",'NEO GRP '!Y25)</f>
        <v/>
      </c>
      <c r="Q52" s="536">
        <f t="shared" si="1"/>
        <v>0</v>
      </c>
      <c r="R52" s="469"/>
      <c r="S52" s="23"/>
      <c r="T52" s="23"/>
      <c r="U52" s="23"/>
      <c r="V52" s="23"/>
      <c r="W52" s="23"/>
      <c r="X52" s="23"/>
      <c r="Y52" s="23"/>
      <c r="Z52" s="23"/>
    </row>
    <row r="53" ht="23.25" customHeight="1">
      <c r="A53" s="502" t="str">
        <f>'NEO GRP '!D26</f>
        <v>NEO-39-DT</v>
      </c>
      <c r="B53" s="535" t="str">
        <f>IF('GRP PRODUCTION LIST NEO '!C82=0,"",'GRP PRODUCTION LIST NEO '!C82)</f>
        <v/>
      </c>
      <c r="C53" s="536" t="str">
        <f>IF('NEO GRP '!L26=0,"",'NEO GRP '!L26)</f>
        <v/>
      </c>
      <c r="D53" s="536" t="str">
        <f>IF('NEO GRP '!M26=0,"",'NEO GRP '!M26)</f>
        <v/>
      </c>
      <c r="E53" s="536" t="str">
        <f>IF('NEO GRP '!N26=0,"",'NEO GRP '!N26)</f>
        <v/>
      </c>
      <c r="F53" s="536" t="str">
        <f>IF('NEO GRP '!O26=0,"",'NEO GRP '!O26)</f>
        <v/>
      </c>
      <c r="G53" s="536" t="str">
        <f>IF('NEO GRP '!P26=0,"",'NEO GRP '!P26)</f>
        <v/>
      </c>
      <c r="H53" s="536" t="str">
        <f>IF('NEO GRP '!Q26=0,"",'NEO GRP '!Q26)</f>
        <v/>
      </c>
      <c r="I53" s="536" t="str">
        <f>IF('NEO GRP '!R26=0,"",'NEO GRP '!R26)</f>
        <v/>
      </c>
      <c r="J53" s="536" t="str">
        <f>IF('NEO GRP '!S26=0,"",'NEO GRP '!S26)</f>
        <v/>
      </c>
      <c r="K53" s="536" t="str">
        <f>IF('NEO GRP '!T26=0,"",'NEO GRP '!T26)</f>
        <v/>
      </c>
      <c r="L53" s="536" t="str">
        <f>IF('NEO GRP '!U26=0,"",'NEO GRP '!U26)</f>
        <v/>
      </c>
      <c r="M53" s="536" t="str">
        <f>IF('NEO GRP '!V26=0,"",'NEO GRP '!V26)</f>
        <v/>
      </c>
      <c r="N53" s="536" t="str">
        <f>IF('NEO GRP '!W26=0,"",'NEO GRP '!W26)</f>
        <v/>
      </c>
      <c r="O53" s="536" t="str">
        <f>IF('NEO GRP '!X26=0,"",'NEO GRP '!X26)</f>
        <v/>
      </c>
      <c r="P53" s="536" t="str">
        <f>IF('NEO GRP '!Y26=0,"",'NEO GRP '!Y26)</f>
        <v/>
      </c>
      <c r="Q53" s="536">
        <f t="shared" si="1"/>
        <v>0</v>
      </c>
      <c r="R53" s="469"/>
      <c r="S53" s="23"/>
      <c r="T53" s="23"/>
      <c r="U53" s="23"/>
      <c r="V53" s="23"/>
      <c r="W53" s="23"/>
      <c r="X53" s="23"/>
      <c r="Y53" s="23"/>
      <c r="Z53" s="23"/>
    </row>
    <row r="54" ht="23.25" customHeight="1">
      <c r="A54" s="502" t="str">
        <f>'NEO GRP '!D27</f>
        <v>NEO-39-NT</v>
      </c>
      <c r="B54" s="535" t="str">
        <f>IF('GRP PRODUCTION LIST NEO '!C83=0,"",'GRP PRODUCTION LIST NEO '!C83)</f>
        <v/>
      </c>
      <c r="C54" s="536" t="str">
        <f>IF('NEO GRP '!L27=0,"",'NEO GRP '!L27)</f>
        <v/>
      </c>
      <c r="D54" s="536" t="str">
        <f>IF('NEO GRP '!M27=0,"",'NEO GRP '!M27)</f>
        <v/>
      </c>
      <c r="E54" s="536" t="str">
        <f>IF('NEO GRP '!N27=0,"",'NEO GRP '!N27)</f>
        <v/>
      </c>
      <c r="F54" s="536" t="str">
        <f>IF('NEO GRP '!O27=0,"",'NEO GRP '!O27)</f>
        <v/>
      </c>
      <c r="G54" s="536" t="str">
        <f>IF('NEO GRP '!P27=0,"",'NEO GRP '!P27)</f>
        <v/>
      </c>
      <c r="H54" s="536" t="str">
        <f>IF('NEO GRP '!Q27=0,"",'NEO GRP '!Q27)</f>
        <v/>
      </c>
      <c r="I54" s="536" t="str">
        <f>IF('NEO GRP '!R27=0,"",'NEO GRP '!R27)</f>
        <v/>
      </c>
      <c r="J54" s="536" t="str">
        <f>IF('NEO GRP '!S27=0,"",'NEO GRP '!S27)</f>
        <v/>
      </c>
      <c r="K54" s="536" t="str">
        <f>IF('NEO GRP '!T27=0,"",'NEO GRP '!T27)</f>
        <v/>
      </c>
      <c r="L54" s="536" t="str">
        <f>IF('NEO GRP '!U27=0,"",'NEO GRP '!U27)</f>
        <v/>
      </c>
      <c r="M54" s="536" t="str">
        <f>IF('NEO GRP '!V27=0,"",'NEO GRP '!V27)</f>
        <v/>
      </c>
      <c r="N54" s="536" t="str">
        <f>IF('NEO GRP '!W27=0,"",'NEO GRP '!W27)</f>
        <v/>
      </c>
      <c r="O54" s="536" t="str">
        <f>IF('NEO GRP '!X27=0,"",'NEO GRP '!X27)</f>
        <v/>
      </c>
      <c r="P54" s="536" t="str">
        <f>IF('NEO GRP '!Y27=0,"",'NEO GRP '!Y27)</f>
        <v/>
      </c>
      <c r="Q54" s="536">
        <f t="shared" si="1"/>
        <v>0</v>
      </c>
      <c r="R54" s="469"/>
      <c r="S54" s="23"/>
      <c r="T54" s="23"/>
      <c r="U54" s="23"/>
      <c r="V54" s="23"/>
      <c r="W54" s="23"/>
      <c r="X54" s="23"/>
      <c r="Y54" s="23"/>
      <c r="Z54" s="23"/>
    </row>
    <row r="55" ht="23.25" customHeight="1">
      <c r="A55" s="502" t="str">
        <f>'NEO GRP '!D63</f>
        <v>NEO-40</v>
      </c>
      <c r="B55" s="535"/>
      <c r="C55" s="536" t="str">
        <f>IF('NEO GRP '!L63=0,"",'NEO GRP '!L63)</f>
        <v/>
      </c>
      <c r="D55" s="536" t="str">
        <f>IF('NEO GRP '!M63=0,"",'NEO GRP '!M63)</f>
        <v/>
      </c>
      <c r="E55" s="536" t="str">
        <f>IF('NEO GRP '!N63=0,"",'NEO GRP '!N63)</f>
        <v/>
      </c>
      <c r="F55" s="536" t="str">
        <f>IF('NEO GRP '!O63=0,"",'NEO GRP '!O63)</f>
        <v/>
      </c>
      <c r="G55" s="536" t="str">
        <f>IF('NEO GRP '!P63=0,"",'NEO GRP '!P63)</f>
        <v/>
      </c>
      <c r="H55" s="536" t="str">
        <f>IF('NEO GRP '!Q63=0,"",'NEO GRP '!Q63)</f>
        <v/>
      </c>
      <c r="I55" s="536" t="str">
        <f>IF('NEO GRP '!R63=0,"",'NEO GRP '!R63)</f>
        <v/>
      </c>
      <c r="J55" s="536" t="str">
        <f>IF('NEO GRP '!S63=0,"",'NEO GRP '!S63)</f>
        <v/>
      </c>
      <c r="K55" s="536" t="str">
        <f>IF('NEO GRP '!T63=0,"",'NEO GRP '!T63)</f>
        <v/>
      </c>
      <c r="L55" s="536" t="str">
        <f>IF('NEO GRP '!U63=0,"",'NEO GRP '!U63)</f>
        <v/>
      </c>
      <c r="M55" s="536" t="str">
        <f>IF('NEO GRP '!V63=0,"",'NEO GRP '!V63)</f>
        <v/>
      </c>
      <c r="N55" s="536" t="str">
        <f>IF('NEO GRP '!W63=0,"",'NEO GRP '!W63)</f>
        <v/>
      </c>
      <c r="O55" s="536" t="str">
        <f>IF('NEO GRP '!X63=0,"",'NEO GRP '!X63)</f>
        <v/>
      </c>
      <c r="P55" s="536" t="str">
        <f>IF('NEO GRP '!Y63=0,"",'NEO GRP '!Y63)</f>
        <v/>
      </c>
      <c r="Q55" s="536">
        <f t="shared" si="1"/>
        <v>0</v>
      </c>
      <c r="R55" s="469"/>
      <c r="S55" s="23"/>
      <c r="T55" s="23"/>
      <c r="U55" s="23"/>
      <c r="V55" s="23"/>
      <c r="W55" s="23"/>
      <c r="X55" s="23"/>
      <c r="Y55" s="23"/>
      <c r="Z55" s="23"/>
    </row>
    <row r="56" ht="23.25" customHeight="1">
      <c r="A56" s="23"/>
      <c r="B56" s="23"/>
      <c r="C56" s="504" t="s">
        <v>338</v>
      </c>
      <c r="D56" s="505"/>
      <c r="E56" s="19"/>
      <c r="F56" s="23"/>
      <c r="G56" s="23"/>
      <c r="H56" s="504" t="s">
        <v>339</v>
      </c>
      <c r="I56" s="504"/>
      <c r="J56" s="506"/>
      <c r="K56" s="506"/>
      <c r="L56" s="506"/>
      <c r="M56" s="19"/>
      <c r="N56" s="19"/>
      <c r="O56" s="19"/>
      <c r="P56" s="19"/>
      <c r="Q56" s="507"/>
      <c r="R56" s="469"/>
      <c r="S56" s="469"/>
      <c r="T56" s="469"/>
      <c r="U56" s="469"/>
      <c r="V56" s="469"/>
      <c r="W56" s="469"/>
      <c r="X56" s="469"/>
      <c r="Y56" s="469"/>
      <c r="Z56" s="469"/>
    </row>
    <row r="57" ht="23.25" customHeight="1">
      <c r="A57" s="23"/>
      <c r="B57" s="23"/>
      <c r="C57" s="504" t="s">
        <v>340</v>
      </c>
      <c r="D57" s="505"/>
      <c r="E57" s="19"/>
      <c r="F57" s="23"/>
      <c r="G57" s="23"/>
      <c r="H57" s="504" t="s">
        <v>341</v>
      </c>
      <c r="I57" s="504"/>
      <c r="J57" s="508"/>
      <c r="K57" s="508"/>
      <c r="L57" s="508"/>
      <c r="M57" s="53"/>
      <c r="N57" s="53"/>
      <c r="O57" s="19"/>
      <c r="P57" s="19"/>
      <c r="Q57" s="507"/>
      <c r="R57" s="469"/>
      <c r="S57" s="469"/>
      <c r="T57" s="469"/>
      <c r="U57" s="469"/>
      <c r="V57" s="469"/>
      <c r="W57" s="469"/>
      <c r="X57" s="469"/>
      <c r="Y57" s="469"/>
      <c r="Z57" s="469"/>
    </row>
    <row r="58" ht="23.25" customHeight="1">
      <c r="A58" s="23"/>
      <c r="B58" s="23"/>
      <c r="C58" s="119"/>
      <c r="D58" s="119"/>
      <c r="E58" s="23"/>
      <c r="F58" s="23"/>
      <c r="G58" s="23"/>
      <c r="H58" s="504" t="s">
        <v>342</v>
      </c>
      <c r="I58" s="504"/>
      <c r="J58" s="508"/>
      <c r="K58" s="508"/>
      <c r="L58" s="508"/>
      <c r="M58" s="53"/>
      <c r="N58" s="53"/>
      <c r="O58" s="19"/>
      <c r="P58" s="19"/>
      <c r="Q58" s="507"/>
      <c r="R58" s="469"/>
      <c r="S58" s="469"/>
      <c r="T58" s="469"/>
      <c r="U58" s="469"/>
      <c r="V58" s="469"/>
      <c r="W58" s="469"/>
      <c r="X58" s="469"/>
      <c r="Y58" s="469"/>
      <c r="Z58" s="469"/>
    </row>
    <row r="59" ht="23.25" customHeight="1">
      <c r="A59" s="23"/>
      <c r="B59" s="23"/>
      <c r="C59" s="23"/>
      <c r="D59" s="23"/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  <c r="P59" s="469"/>
      <c r="Q59" s="469"/>
      <c r="R59" s="469"/>
      <c r="S59" s="469"/>
      <c r="T59" s="469"/>
      <c r="U59" s="469"/>
      <c r="V59" s="469"/>
      <c r="W59" s="469"/>
      <c r="X59" s="469"/>
      <c r="Y59" s="469"/>
      <c r="Z59" s="469"/>
    </row>
    <row r="60" ht="23.25" customHeight="1">
      <c r="A60" s="23"/>
      <c r="B60" s="23"/>
      <c r="C60" s="23"/>
      <c r="D60" s="23"/>
      <c r="E60" s="469"/>
      <c r="F60" s="469"/>
      <c r="G60" s="469"/>
      <c r="H60" s="469"/>
      <c r="I60" s="469"/>
      <c r="J60" s="469"/>
      <c r="K60" s="469"/>
      <c r="L60" s="469"/>
      <c r="M60" s="469"/>
      <c r="N60" s="469"/>
      <c r="O60" s="469"/>
      <c r="P60" s="469"/>
      <c r="Q60" s="469"/>
      <c r="R60" s="469"/>
      <c r="S60" s="469"/>
      <c r="T60" s="469"/>
      <c r="U60" s="469"/>
      <c r="V60" s="469"/>
      <c r="W60" s="469"/>
      <c r="X60" s="469"/>
      <c r="Y60" s="469"/>
      <c r="Z60" s="469"/>
    </row>
    <row r="61">
      <c r="A61" s="23"/>
      <c r="B61" s="23"/>
      <c r="C61" s="23"/>
      <c r="D61" s="23"/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P61" s="469"/>
      <c r="Q61" s="469"/>
      <c r="R61" s="469"/>
      <c r="S61" s="23"/>
      <c r="T61" s="23"/>
      <c r="U61" s="23"/>
      <c r="V61" s="23"/>
      <c r="W61" s="23"/>
      <c r="X61" s="23"/>
      <c r="Y61" s="23"/>
      <c r="Z61" s="23"/>
    </row>
    <row r="62">
      <c r="A62" s="23"/>
      <c r="B62" s="23"/>
      <c r="C62" s="23"/>
      <c r="D62" s="23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23"/>
      <c r="T62" s="23"/>
      <c r="U62" s="23"/>
      <c r="V62" s="23"/>
      <c r="W62" s="23"/>
      <c r="X62" s="23"/>
      <c r="Y62" s="23"/>
      <c r="Z62" s="23"/>
    </row>
    <row r="63">
      <c r="A63" s="23"/>
      <c r="B63" s="23"/>
      <c r="C63" s="23"/>
      <c r="D63" s="23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23"/>
      <c r="T63" s="23"/>
      <c r="U63" s="23"/>
      <c r="V63" s="23"/>
      <c r="W63" s="23"/>
      <c r="X63" s="23"/>
      <c r="Y63" s="23"/>
      <c r="Z63" s="23"/>
    </row>
    <row r="64">
      <c r="A64" s="23"/>
      <c r="B64" s="23"/>
      <c r="C64" s="23"/>
      <c r="D64" s="23"/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  <c r="S64" s="23"/>
      <c r="T64" s="23"/>
      <c r="U64" s="23"/>
      <c r="V64" s="23"/>
      <c r="W64" s="23"/>
      <c r="X64" s="23"/>
      <c r="Y64" s="23"/>
      <c r="Z64" s="23"/>
    </row>
    <row r="65">
      <c r="A65" s="23"/>
      <c r="B65" s="23"/>
      <c r="C65" s="23"/>
      <c r="D65" s="23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23"/>
      <c r="T65" s="23"/>
      <c r="U65" s="23"/>
      <c r="V65" s="23"/>
      <c r="W65" s="23"/>
      <c r="X65" s="23"/>
      <c r="Y65" s="23"/>
      <c r="Z65" s="23"/>
    </row>
    <row r="66">
      <c r="A66" s="23"/>
      <c r="B66" s="23"/>
      <c r="C66" s="23"/>
      <c r="D66" s="23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69"/>
      <c r="P66" s="469"/>
      <c r="Q66" s="469"/>
      <c r="R66" s="469"/>
      <c r="S66" s="23"/>
      <c r="T66" s="23"/>
      <c r="U66" s="23"/>
      <c r="V66" s="23"/>
      <c r="W66" s="23"/>
      <c r="X66" s="23"/>
      <c r="Y66" s="23"/>
      <c r="Z66" s="23"/>
    </row>
    <row r="67">
      <c r="A67" s="23"/>
      <c r="B67" s="23"/>
      <c r="C67" s="23"/>
      <c r="D67" s="23"/>
      <c r="E67" s="469"/>
      <c r="F67" s="469"/>
      <c r="G67" s="469"/>
      <c r="H67" s="469"/>
      <c r="I67" s="469"/>
      <c r="J67" s="469"/>
      <c r="K67" s="469"/>
      <c r="L67" s="469"/>
      <c r="M67" s="469"/>
      <c r="N67" s="469"/>
      <c r="O67" s="469"/>
      <c r="P67" s="469"/>
      <c r="Q67" s="469"/>
      <c r="R67" s="469"/>
      <c r="S67" s="23"/>
      <c r="T67" s="23"/>
      <c r="U67" s="23"/>
      <c r="V67" s="23"/>
      <c r="W67" s="23"/>
      <c r="X67" s="23"/>
      <c r="Y67" s="23"/>
      <c r="Z67" s="23"/>
    </row>
    <row r="68">
      <c r="A68" s="23"/>
      <c r="B68" s="23"/>
      <c r="C68" s="23"/>
      <c r="D68" s="23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23"/>
      <c r="T68" s="23"/>
      <c r="U68" s="23"/>
      <c r="V68" s="23"/>
      <c r="W68" s="23"/>
      <c r="X68" s="23"/>
      <c r="Y68" s="23"/>
      <c r="Z68" s="23"/>
    </row>
    <row r="69">
      <c r="A69" s="23"/>
      <c r="B69" s="23"/>
      <c r="C69" s="23"/>
      <c r="D69" s="23"/>
      <c r="E69" s="469"/>
      <c r="F69" s="469"/>
      <c r="G69" s="469"/>
      <c r="H69" s="469"/>
      <c r="I69" s="469"/>
      <c r="J69" s="469"/>
      <c r="K69" s="469"/>
      <c r="L69" s="469"/>
      <c r="M69" s="469"/>
      <c r="N69" s="469"/>
      <c r="O69" s="469"/>
      <c r="P69" s="469"/>
      <c r="Q69" s="469"/>
      <c r="R69" s="469"/>
      <c r="S69" s="23"/>
      <c r="T69" s="23"/>
      <c r="U69" s="23"/>
      <c r="V69" s="23"/>
      <c r="W69" s="23"/>
      <c r="X69" s="23"/>
      <c r="Y69" s="23"/>
      <c r="Z69" s="23"/>
    </row>
    <row r="70">
      <c r="A70" s="23"/>
      <c r="B70" s="23"/>
      <c r="C70" s="23"/>
      <c r="D70" s="23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23"/>
      <c r="T70" s="23"/>
      <c r="U70" s="23"/>
      <c r="V70" s="23"/>
      <c r="W70" s="23"/>
      <c r="X70" s="23"/>
      <c r="Y70" s="23"/>
      <c r="Z70" s="23"/>
    </row>
    <row r="71">
      <c r="A71" s="23"/>
      <c r="B71" s="23"/>
      <c r="C71" s="23"/>
      <c r="D71" s="23"/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23"/>
      <c r="T71" s="23"/>
      <c r="U71" s="23"/>
      <c r="V71" s="23"/>
      <c r="W71" s="23"/>
      <c r="X71" s="23"/>
      <c r="Y71" s="23"/>
      <c r="Z71" s="23"/>
    </row>
    <row r="72">
      <c r="A72" s="23"/>
      <c r="B72" s="23"/>
      <c r="C72" s="23"/>
      <c r="D72" s="23"/>
      <c r="E72" s="469"/>
      <c r="F72" s="469"/>
      <c r="G72" s="469"/>
      <c r="H72" s="469"/>
      <c r="I72" s="469"/>
      <c r="J72" s="469"/>
      <c r="K72" s="469"/>
      <c r="L72" s="469"/>
      <c r="M72" s="469"/>
      <c r="N72" s="469"/>
      <c r="O72" s="469"/>
      <c r="P72" s="469"/>
      <c r="Q72" s="469"/>
      <c r="R72" s="469"/>
      <c r="S72" s="23"/>
      <c r="T72" s="23"/>
      <c r="U72" s="23"/>
      <c r="V72" s="23"/>
      <c r="W72" s="23"/>
      <c r="X72" s="23"/>
      <c r="Y72" s="23"/>
      <c r="Z72" s="23"/>
    </row>
    <row r="73">
      <c r="A73" s="23"/>
      <c r="B73" s="23"/>
      <c r="C73" s="23"/>
      <c r="D73" s="23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23"/>
      <c r="T73" s="23"/>
      <c r="U73" s="23"/>
      <c r="V73" s="23"/>
      <c r="W73" s="23"/>
      <c r="X73" s="23"/>
      <c r="Y73" s="23"/>
      <c r="Z73" s="23"/>
    </row>
    <row r="74">
      <c r="A74" s="23"/>
      <c r="B74" s="23"/>
      <c r="C74" s="23"/>
      <c r="D74" s="23"/>
      <c r="E74" s="469"/>
      <c r="F74" s="469"/>
      <c r="G74" s="469"/>
      <c r="H74" s="469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23"/>
      <c r="T74" s="23"/>
      <c r="U74" s="23"/>
      <c r="V74" s="23"/>
      <c r="W74" s="23"/>
      <c r="X74" s="23"/>
      <c r="Y74" s="23"/>
      <c r="Z74" s="23"/>
    </row>
    <row r="75">
      <c r="A75" s="23"/>
      <c r="B75" s="23"/>
      <c r="C75" s="23"/>
      <c r="D75" s="23"/>
      <c r="E75" s="469"/>
      <c r="F75" s="469"/>
      <c r="G75" s="469"/>
      <c r="H75" s="469"/>
      <c r="I75" s="469"/>
      <c r="J75" s="469"/>
      <c r="K75" s="469"/>
      <c r="L75" s="469"/>
      <c r="M75" s="469"/>
      <c r="N75" s="469"/>
      <c r="O75" s="469"/>
      <c r="P75" s="469"/>
      <c r="Q75" s="469"/>
      <c r="R75" s="469"/>
      <c r="S75" s="23"/>
      <c r="T75" s="23"/>
      <c r="U75" s="23"/>
      <c r="V75" s="23"/>
      <c r="W75" s="23"/>
      <c r="X75" s="23"/>
      <c r="Y75" s="23"/>
      <c r="Z75" s="23"/>
    </row>
    <row r="76">
      <c r="A76" s="23"/>
      <c r="B76" s="23"/>
      <c r="C76" s="23"/>
      <c r="D76" s="23"/>
      <c r="E76" s="469"/>
      <c r="F76" s="469"/>
      <c r="G76" s="469"/>
      <c r="H76" s="469"/>
      <c r="I76" s="469"/>
      <c r="J76" s="469"/>
      <c r="K76" s="469"/>
      <c r="L76" s="469"/>
      <c r="M76" s="469"/>
      <c r="N76" s="469"/>
      <c r="O76" s="469"/>
      <c r="P76" s="469"/>
      <c r="Q76" s="469"/>
      <c r="R76" s="469"/>
      <c r="S76" s="23"/>
      <c r="T76" s="23"/>
      <c r="U76" s="23"/>
      <c r="V76" s="23"/>
      <c r="W76" s="23"/>
      <c r="X76" s="23"/>
      <c r="Y76" s="23"/>
      <c r="Z76" s="23"/>
    </row>
    <row r="77">
      <c r="A77" s="23"/>
      <c r="B77" s="23"/>
      <c r="C77" s="23"/>
      <c r="D77" s="23"/>
      <c r="E77" s="469"/>
      <c r="F77" s="469"/>
      <c r="G77" s="469"/>
      <c r="H77" s="469"/>
      <c r="I77" s="469"/>
      <c r="J77" s="469"/>
      <c r="K77" s="469"/>
      <c r="L77" s="469"/>
      <c r="M77" s="469"/>
      <c r="N77" s="469"/>
      <c r="O77" s="469"/>
      <c r="P77" s="469"/>
      <c r="Q77" s="469"/>
      <c r="R77" s="469"/>
      <c r="S77" s="23"/>
      <c r="T77" s="23"/>
      <c r="U77" s="23"/>
      <c r="V77" s="23"/>
      <c r="W77" s="23"/>
      <c r="X77" s="23"/>
      <c r="Y77" s="23"/>
      <c r="Z77" s="23"/>
    </row>
    <row r="78">
      <c r="A78" s="23"/>
      <c r="B78" s="23"/>
      <c r="C78" s="23"/>
      <c r="D78" s="23"/>
      <c r="E78" s="469"/>
      <c r="F78" s="469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23"/>
      <c r="T78" s="23"/>
      <c r="U78" s="23"/>
      <c r="V78" s="23"/>
      <c r="W78" s="23"/>
      <c r="X78" s="23"/>
      <c r="Y78" s="23"/>
      <c r="Z78" s="23"/>
    </row>
    <row r="79">
      <c r="A79" s="23"/>
      <c r="B79" s="23"/>
      <c r="C79" s="23"/>
      <c r="D79" s="23"/>
      <c r="E79" s="469"/>
      <c r="F79" s="469"/>
      <c r="G79" s="469"/>
      <c r="H79" s="469"/>
      <c r="I79" s="469"/>
      <c r="J79" s="469"/>
      <c r="K79" s="469"/>
      <c r="L79" s="469"/>
      <c r="M79" s="469"/>
      <c r="N79" s="469"/>
      <c r="O79" s="469"/>
      <c r="P79" s="469"/>
      <c r="Q79" s="469"/>
      <c r="R79" s="469"/>
      <c r="S79" s="23"/>
      <c r="T79" s="23"/>
      <c r="U79" s="23"/>
      <c r="V79" s="23"/>
      <c r="W79" s="23"/>
      <c r="X79" s="23"/>
      <c r="Y79" s="23"/>
      <c r="Z79" s="23"/>
    </row>
    <row r="80">
      <c r="A80" s="23"/>
      <c r="B80" s="23"/>
      <c r="C80" s="23"/>
      <c r="D80" s="23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23"/>
      <c r="T80" s="23"/>
      <c r="U80" s="23"/>
      <c r="V80" s="23"/>
      <c r="W80" s="23"/>
      <c r="X80" s="23"/>
      <c r="Y80" s="23"/>
      <c r="Z80" s="23"/>
    </row>
    <row r="81">
      <c r="A81" s="23"/>
      <c r="B81" s="23"/>
      <c r="C81" s="23"/>
      <c r="D81" s="23"/>
      <c r="E81" s="469"/>
      <c r="F81" s="469"/>
      <c r="G81" s="469"/>
      <c r="H81" s="469"/>
      <c r="I81" s="469"/>
      <c r="J81" s="469"/>
      <c r="K81" s="469"/>
      <c r="L81" s="469"/>
      <c r="M81" s="469"/>
      <c r="N81" s="469"/>
      <c r="O81" s="469"/>
      <c r="P81" s="469"/>
      <c r="Q81" s="469"/>
      <c r="R81" s="469"/>
      <c r="S81" s="23"/>
      <c r="T81" s="23"/>
      <c r="U81" s="23"/>
      <c r="V81" s="23"/>
      <c r="W81" s="23"/>
      <c r="X81" s="23"/>
      <c r="Y81" s="23"/>
      <c r="Z81" s="23"/>
    </row>
    <row r="82">
      <c r="A82" s="23"/>
      <c r="B82" s="23"/>
      <c r="C82" s="23"/>
      <c r="D82" s="23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469"/>
      <c r="P82" s="469"/>
      <c r="Q82" s="469"/>
      <c r="R82" s="469"/>
      <c r="S82" s="23"/>
      <c r="T82" s="23"/>
      <c r="U82" s="23"/>
      <c r="V82" s="23"/>
      <c r="W82" s="23"/>
      <c r="X82" s="23"/>
      <c r="Y82" s="23"/>
      <c r="Z82" s="23"/>
    </row>
    <row r="83">
      <c r="A83" s="23"/>
      <c r="B83" s="23"/>
      <c r="C83" s="23"/>
      <c r="D83" s="23"/>
      <c r="E83" s="469"/>
      <c r="F83" s="469"/>
      <c r="G83" s="469"/>
      <c r="H83" s="469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23"/>
      <c r="T83" s="23"/>
      <c r="U83" s="23"/>
      <c r="V83" s="23"/>
      <c r="W83" s="23"/>
      <c r="X83" s="23"/>
      <c r="Y83" s="23"/>
      <c r="Z83" s="23"/>
    </row>
    <row r="84">
      <c r="A84" s="23"/>
      <c r="B84" s="23"/>
      <c r="C84" s="23"/>
      <c r="D84" s="23"/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23"/>
      <c r="T84" s="23"/>
      <c r="U84" s="23"/>
      <c r="V84" s="23"/>
      <c r="W84" s="23"/>
      <c r="X84" s="23"/>
      <c r="Y84" s="23"/>
      <c r="Z84" s="23"/>
    </row>
    <row r="85">
      <c r="A85" s="23"/>
      <c r="B85" s="23"/>
      <c r="C85" s="23"/>
      <c r="D85" s="23"/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23"/>
      <c r="T85" s="23"/>
      <c r="U85" s="23"/>
      <c r="V85" s="23"/>
      <c r="W85" s="23"/>
      <c r="X85" s="23"/>
      <c r="Y85" s="23"/>
      <c r="Z85" s="23"/>
    </row>
    <row r="86">
      <c r="A86" s="23"/>
      <c r="B86" s="23"/>
      <c r="C86" s="23"/>
      <c r="D86" s="23"/>
      <c r="E86" s="469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P86" s="469"/>
      <c r="Q86" s="469"/>
      <c r="R86" s="469"/>
      <c r="S86" s="23"/>
      <c r="T86" s="23"/>
      <c r="U86" s="23"/>
      <c r="V86" s="23"/>
      <c r="W86" s="23"/>
      <c r="X86" s="23"/>
      <c r="Y86" s="23"/>
      <c r="Z86" s="23"/>
    </row>
    <row r="87">
      <c r="A87" s="23"/>
      <c r="B87" s="23"/>
      <c r="C87" s="23"/>
      <c r="D87" s="23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23"/>
      <c r="T87" s="23"/>
      <c r="U87" s="23"/>
      <c r="V87" s="23"/>
      <c r="W87" s="23"/>
      <c r="X87" s="23"/>
      <c r="Y87" s="23"/>
      <c r="Z87" s="23"/>
    </row>
    <row r="88">
      <c r="A88" s="23"/>
      <c r="B88" s="23"/>
      <c r="C88" s="23"/>
      <c r="D88" s="23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23"/>
      <c r="T88" s="23"/>
      <c r="U88" s="23"/>
      <c r="V88" s="23"/>
      <c r="W88" s="23"/>
      <c r="X88" s="23"/>
      <c r="Y88" s="23"/>
      <c r="Z88" s="23"/>
    </row>
    <row r="89">
      <c r="A89" s="23"/>
      <c r="B89" s="23"/>
      <c r="C89" s="23"/>
      <c r="D89" s="23"/>
      <c r="E89" s="469"/>
      <c r="F89" s="469"/>
      <c r="G89" s="469"/>
      <c r="H89" s="469"/>
      <c r="I89" s="469"/>
      <c r="J89" s="469"/>
      <c r="K89" s="469"/>
      <c r="L89" s="469"/>
      <c r="M89" s="469"/>
      <c r="N89" s="469"/>
      <c r="O89" s="469"/>
      <c r="P89" s="469"/>
      <c r="Q89" s="469"/>
      <c r="R89" s="469"/>
      <c r="S89" s="23"/>
      <c r="T89" s="23"/>
      <c r="U89" s="23"/>
      <c r="V89" s="23"/>
      <c r="W89" s="23"/>
      <c r="X89" s="23"/>
      <c r="Y89" s="23"/>
      <c r="Z89" s="23"/>
    </row>
    <row r="90">
      <c r="A90" s="23"/>
      <c r="B90" s="23"/>
      <c r="C90" s="23"/>
      <c r="D90" s="23"/>
      <c r="E90" s="469"/>
      <c r="F90" s="469"/>
      <c r="G90" s="469"/>
      <c r="H90" s="469"/>
      <c r="I90" s="469"/>
      <c r="J90" s="469"/>
      <c r="K90" s="469"/>
      <c r="L90" s="469"/>
      <c r="M90" s="469"/>
      <c r="N90" s="469"/>
      <c r="O90" s="469"/>
      <c r="P90" s="469"/>
      <c r="Q90" s="469"/>
      <c r="R90" s="469"/>
      <c r="S90" s="23"/>
      <c r="T90" s="23"/>
      <c r="U90" s="23"/>
      <c r="V90" s="23"/>
      <c r="W90" s="23"/>
      <c r="X90" s="23"/>
      <c r="Y90" s="23"/>
      <c r="Z90" s="23"/>
    </row>
    <row r="91">
      <c r="A91" s="23"/>
      <c r="B91" s="23"/>
      <c r="C91" s="23"/>
      <c r="D91" s="23"/>
      <c r="E91" s="469"/>
      <c r="F91" s="469"/>
      <c r="G91" s="469"/>
      <c r="H91" s="469"/>
      <c r="I91" s="469"/>
      <c r="J91" s="469"/>
      <c r="K91" s="469"/>
      <c r="L91" s="469"/>
      <c r="M91" s="469"/>
      <c r="N91" s="469"/>
      <c r="O91" s="469"/>
      <c r="P91" s="469"/>
      <c r="Q91" s="469"/>
      <c r="R91" s="469"/>
      <c r="S91" s="23"/>
      <c r="T91" s="23"/>
      <c r="U91" s="23"/>
      <c r="V91" s="23"/>
      <c r="W91" s="23"/>
      <c r="X91" s="23"/>
      <c r="Y91" s="23"/>
      <c r="Z91" s="23"/>
    </row>
    <row r="92">
      <c r="A92" s="23"/>
      <c r="B92" s="23"/>
      <c r="C92" s="23"/>
      <c r="D92" s="23"/>
      <c r="E92" s="469"/>
      <c r="F92" s="469"/>
      <c r="G92" s="469"/>
      <c r="H92" s="469"/>
      <c r="I92" s="469"/>
      <c r="J92" s="469"/>
      <c r="K92" s="469"/>
      <c r="L92" s="469"/>
      <c r="M92" s="469"/>
      <c r="N92" s="469"/>
      <c r="O92" s="469"/>
      <c r="P92" s="469"/>
      <c r="Q92" s="469"/>
      <c r="R92" s="469"/>
      <c r="S92" s="23"/>
      <c r="T92" s="23"/>
      <c r="U92" s="23"/>
      <c r="V92" s="23"/>
      <c r="W92" s="23"/>
      <c r="X92" s="23"/>
      <c r="Y92" s="23"/>
      <c r="Z92" s="23"/>
    </row>
    <row r="93">
      <c r="A93" s="23"/>
      <c r="B93" s="23"/>
      <c r="C93" s="23"/>
      <c r="D93" s="23"/>
      <c r="E93" s="469"/>
      <c r="F93" s="469"/>
      <c r="G93" s="469"/>
      <c r="H93" s="469"/>
      <c r="I93" s="469"/>
      <c r="J93" s="469"/>
      <c r="K93" s="469"/>
      <c r="L93" s="469"/>
      <c r="M93" s="469"/>
      <c r="N93" s="469"/>
      <c r="O93" s="469"/>
      <c r="P93" s="469"/>
      <c r="Q93" s="469"/>
      <c r="R93" s="469"/>
      <c r="S93" s="23"/>
      <c r="T93" s="23"/>
      <c r="U93" s="23"/>
      <c r="V93" s="23"/>
      <c r="W93" s="23"/>
      <c r="X93" s="23"/>
      <c r="Y93" s="23"/>
      <c r="Z93" s="23"/>
    </row>
    <row r="94">
      <c r="A94" s="23"/>
      <c r="B94" s="23"/>
      <c r="C94" s="23"/>
      <c r="D94" s="23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69"/>
      <c r="R94" s="469"/>
      <c r="S94" s="23"/>
      <c r="T94" s="23"/>
      <c r="U94" s="23"/>
      <c r="V94" s="23"/>
      <c r="W94" s="23"/>
      <c r="X94" s="23"/>
      <c r="Y94" s="23"/>
      <c r="Z94" s="23"/>
    </row>
    <row r="95">
      <c r="A95" s="23"/>
      <c r="B95" s="23"/>
      <c r="C95" s="23"/>
      <c r="D95" s="23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69"/>
      <c r="R95" s="469"/>
      <c r="S95" s="23"/>
      <c r="T95" s="23"/>
      <c r="U95" s="23"/>
      <c r="V95" s="23"/>
      <c r="W95" s="23"/>
      <c r="X95" s="23"/>
      <c r="Y95" s="23"/>
      <c r="Z95" s="23"/>
    </row>
    <row r="96">
      <c r="A96" s="23"/>
      <c r="B96" s="23"/>
      <c r="C96" s="23"/>
      <c r="D96" s="23"/>
      <c r="E96" s="469"/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23"/>
      <c r="T96" s="23"/>
      <c r="U96" s="23"/>
      <c r="V96" s="23"/>
      <c r="W96" s="23"/>
      <c r="X96" s="23"/>
      <c r="Y96" s="23"/>
      <c r="Z96" s="23"/>
    </row>
    <row r="97">
      <c r="A97" s="23"/>
      <c r="B97" s="23"/>
      <c r="C97" s="23"/>
      <c r="D97" s="23"/>
      <c r="E97" s="469"/>
      <c r="F97" s="469"/>
      <c r="G97" s="469"/>
      <c r="H97" s="469"/>
      <c r="I97" s="469"/>
      <c r="J97" s="469"/>
      <c r="K97" s="469"/>
      <c r="L97" s="469"/>
      <c r="M97" s="469"/>
      <c r="N97" s="469"/>
      <c r="O97" s="469"/>
      <c r="P97" s="469"/>
      <c r="Q97" s="469"/>
      <c r="R97" s="469"/>
      <c r="S97" s="23"/>
      <c r="T97" s="23"/>
      <c r="U97" s="23"/>
      <c r="V97" s="23"/>
      <c r="W97" s="23"/>
      <c r="X97" s="23"/>
      <c r="Y97" s="23"/>
      <c r="Z97" s="23"/>
    </row>
    <row r="98">
      <c r="A98" s="23"/>
      <c r="B98" s="23"/>
      <c r="C98" s="23"/>
      <c r="D98" s="23"/>
      <c r="E98" s="469"/>
      <c r="F98" s="469"/>
      <c r="G98" s="469"/>
      <c r="H98" s="469"/>
      <c r="I98" s="469"/>
      <c r="J98" s="469"/>
      <c r="K98" s="469"/>
      <c r="L98" s="469"/>
      <c r="M98" s="469"/>
      <c r="N98" s="469"/>
      <c r="O98" s="469"/>
      <c r="P98" s="469"/>
      <c r="Q98" s="469"/>
      <c r="R98" s="469"/>
      <c r="S98" s="23"/>
      <c r="T98" s="23"/>
      <c r="U98" s="23"/>
      <c r="V98" s="23"/>
      <c r="W98" s="23"/>
      <c r="X98" s="23"/>
      <c r="Y98" s="23"/>
      <c r="Z98" s="23"/>
    </row>
    <row r="99">
      <c r="A99" s="23"/>
      <c r="B99" s="23"/>
      <c r="C99" s="23"/>
      <c r="D99" s="23"/>
      <c r="E99" s="469"/>
      <c r="F99" s="469"/>
      <c r="G99" s="469"/>
      <c r="H99" s="469"/>
      <c r="I99" s="469"/>
      <c r="J99" s="469"/>
      <c r="K99" s="469"/>
      <c r="L99" s="469"/>
      <c r="M99" s="469"/>
      <c r="N99" s="469"/>
      <c r="O99" s="469"/>
      <c r="P99" s="469"/>
      <c r="Q99" s="469"/>
      <c r="R99" s="469"/>
      <c r="S99" s="23"/>
      <c r="T99" s="23"/>
      <c r="U99" s="23"/>
      <c r="V99" s="23"/>
      <c r="W99" s="23"/>
      <c r="X99" s="23"/>
      <c r="Y99" s="23"/>
      <c r="Z99" s="23"/>
    </row>
    <row r="100">
      <c r="A100" s="23"/>
      <c r="B100" s="23"/>
      <c r="C100" s="23"/>
      <c r="D100" s="23"/>
      <c r="E100" s="469"/>
      <c r="F100" s="469"/>
      <c r="G100" s="469"/>
      <c r="H100" s="469"/>
      <c r="I100" s="469"/>
      <c r="J100" s="469"/>
      <c r="K100" s="469"/>
      <c r="L100" s="469"/>
      <c r="M100" s="469"/>
      <c r="N100" s="469"/>
      <c r="O100" s="469"/>
      <c r="P100" s="469"/>
      <c r="Q100" s="469"/>
      <c r="R100" s="469"/>
      <c r="S100" s="23"/>
      <c r="T100" s="23"/>
      <c r="U100" s="23"/>
      <c r="V100" s="23"/>
      <c r="W100" s="23"/>
      <c r="X100" s="23"/>
      <c r="Y100" s="23"/>
      <c r="Z100" s="23"/>
    </row>
    <row r="101">
      <c r="A101" s="23"/>
      <c r="B101" s="23"/>
      <c r="C101" s="23"/>
      <c r="D101" s="23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  <c r="Q101" s="469"/>
      <c r="R101" s="469"/>
      <c r="S101" s="23"/>
      <c r="T101" s="23"/>
      <c r="U101" s="23"/>
      <c r="V101" s="23"/>
      <c r="W101" s="23"/>
      <c r="X101" s="23"/>
      <c r="Y101" s="23"/>
      <c r="Z101" s="23"/>
    </row>
    <row r="102">
      <c r="A102" s="23"/>
      <c r="B102" s="23"/>
      <c r="C102" s="23"/>
      <c r="D102" s="23"/>
      <c r="E102" s="469"/>
      <c r="F102" s="469"/>
      <c r="G102" s="469"/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23"/>
      <c r="T102" s="23"/>
      <c r="U102" s="23"/>
      <c r="V102" s="23"/>
      <c r="W102" s="23"/>
      <c r="X102" s="23"/>
      <c r="Y102" s="23"/>
      <c r="Z102" s="23"/>
    </row>
    <row r="103">
      <c r="A103" s="23"/>
      <c r="B103" s="23"/>
      <c r="C103" s="23"/>
      <c r="D103" s="23"/>
      <c r="E103" s="469"/>
      <c r="F103" s="469"/>
      <c r="G103" s="469"/>
      <c r="H103" s="469"/>
      <c r="I103" s="469"/>
      <c r="J103" s="469"/>
      <c r="K103" s="469"/>
      <c r="L103" s="469"/>
      <c r="M103" s="469"/>
      <c r="N103" s="469"/>
      <c r="O103" s="469"/>
      <c r="P103" s="469"/>
      <c r="Q103" s="469"/>
      <c r="R103" s="469"/>
      <c r="S103" s="23"/>
      <c r="T103" s="23"/>
      <c r="U103" s="23"/>
      <c r="V103" s="23"/>
      <c r="W103" s="23"/>
      <c r="X103" s="23"/>
      <c r="Y103" s="23"/>
      <c r="Z103" s="23"/>
    </row>
    <row r="104">
      <c r="A104" s="23"/>
      <c r="B104" s="23"/>
      <c r="C104" s="23"/>
      <c r="D104" s="23"/>
      <c r="E104" s="469"/>
      <c r="F104" s="469"/>
      <c r="G104" s="469"/>
      <c r="H104" s="469"/>
      <c r="I104" s="469"/>
      <c r="J104" s="469"/>
      <c r="K104" s="469"/>
      <c r="L104" s="469"/>
      <c r="M104" s="469"/>
      <c r="N104" s="469"/>
      <c r="O104" s="469"/>
      <c r="P104" s="469"/>
      <c r="Q104" s="469"/>
      <c r="R104" s="469"/>
      <c r="S104" s="23"/>
      <c r="T104" s="23"/>
      <c r="U104" s="23"/>
      <c r="V104" s="23"/>
      <c r="W104" s="23"/>
      <c r="X104" s="23"/>
      <c r="Y104" s="23"/>
      <c r="Z104" s="23"/>
    </row>
    <row r="105">
      <c r="A105" s="23"/>
      <c r="B105" s="23"/>
      <c r="C105" s="23"/>
      <c r="D105" s="23"/>
      <c r="E105" s="469"/>
      <c r="F105" s="469"/>
      <c r="G105" s="469"/>
      <c r="H105" s="469"/>
      <c r="I105" s="469"/>
      <c r="J105" s="469"/>
      <c r="K105" s="469"/>
      <c r="L105" s="469"/>
      <c r="M105" s="469"/>
      <c r="N105" s="469"/>
      <c r="O105" s="469"/>
      <c r="P105" s="469"/>
      <c r="Q105" s="469"/>
      <c r="R105" s="469"/>
      <c r="S105" s="23"/>
      <c r="T105" s="23"/>
      <c r="U105" s="23"/>
      <c r="V105" s="23"/>
      <c r="W105" s="23"/>
      <c r="X105" s="23"/>
      <c r="Y105" s="23"/>
      <c r="Z105" s="23"/>
    </row>
    <row r="106">
      <c r="A106" s="23"/>
      <c r="B106" s="23"/>
      <c r="C106" s="23"/>
      <c r="D106" s="23"/>
      <c r="E106" s="469"/>
      <c r="F106" s="469"/>
      <c r="G106" s="469"/>
      <c r="H106" s="469"/>
      <c r="I106" s="469"/>
      <c r="J106" s="469"/>
      <c r="K106" s="469"/>
      <c r="L106" s="469"/>
      <c r="M106" s="469"/>
      <c r="N106" s="469"/>
      <c r="O106" s="469"/>
      <c r="P106" s="469"/>
      <c r="Q106" s="469"/>
      <c r="R106" s="469"/>
      <c r="S106" s="23"/>
      <c r="T106" s="23"/>
      <c r="U106" s="23"/>
      <c r="V106" s="23"/>
      <c r="W106" s="23"/>
      <c r="X106" s="23"/>
      <c r="Y106" s="23"/>
      <c r="Z106" s="23"/>
    </row>
    <row r="107">
      <c r="A107" s="23"/>
      <c r="B107" s="23"/>
      <c r="C107" s="23"/>
      <c r="D107" s="23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  <c r="O107" s="469"/>
      <c r="P107" s="469"/>
      <c r="Q107" s="469"/>
      <c r="R107" s="469"/>
      <c r="S107" s="23"/>
      <c r="T107" s="23"/>
      <c r="U107" s="23"/>
      <c r="V107" s="23"/>
      <c r="W107" s="23"/>
      <c r="X107" s="23"/>
      <c r="Y107" s="23"/>
      <c r="Z107" s="23"/>
    </row>
    <row r="108">
      <c r="A108" s="23"/>
      <c r="B108" s="23"/>
      <c r="C108" s="23"/>
      <c r="D108" s="23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69"/>
      <c r="R108" s="469"/>
      <c r="S108" s="23"/>
      <c r="T108" s="23"/>
      <c r="U108" s="23"/>
      <c r="V108" s="23"/>
      <c r="W108" s="23"/>
      <c r="X108" s="23"/>
      <c r="Y108" s="23"/>
      <c r="Z108" s="23"/>
    </row>
    <row r="109">
      <c r="A109" s="23"/>
      <c r="B109" s="23"/>
      <c r="C109" s="23"/>
      <c r="D109" s="23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69"/>
      <c r="P109" s="469"/>
      <c r="Q109" s="469"/>
      <c r="R109" s="469"/>
      <c r="S109" s="23"/>
      <c r="T109" s="23"/>
      <c r="U109" s="23"/>
      <c r="V109" s="23"/>
      <c r="W109" s="23"/>
      <c r="X109" s="23"/>
      <c r="Y109" s="23"/>
      <c r="Z109" s="23"/>
    </row>
    <row r="110">
      <c r="A110" s="23"/>
      <c r="B110" s="23"/>
      <c r="C110" s="23"/>
      <c r="D110" s="23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69"/>
      <c r="R110" s="469"/>
      <c r="S110" s="23"/>
      <c r="T110" s="23"/>
      <c r="U110" s="23"/>
      <c r="V110" s="23"/>
      <c r="W110" s="23"/>
      <c r="X110" s="23"/>
      <c r="Y110" s="23"/>
      <c r="Z110" s="23"/>
    </row>
    <row r="111">
      <c r="A111" s="23"/>
      <c r="B111" s="23"/>
      <c r="C111" s="23"/>
      <c r="D111" s="23"/>
      <c r="E111" s="469"/>
      <c r="F111" s="469"/>
      <c r="G111" s="469"/>
      <c r="H111" s="469"/>
      <c r="I111" s="469"/>
      <c r="J111" s="469"/>
      <c r="K111" s="469"/>
      <c r="L111" s="469"/>
      <c r="M111" s="469"/>
      <c r="N111" s="469"/>
      <c r="O111" s="469"/>
      <c r="P111" s="469"/>
      <c r="Q111" s="469"/>
      <c r="R111" s="469"/>
      <c r="S111" s="23"/>
      <c r="T111" s="23"/>
      <c r="U111" s="23"/>
      <c r="V111" s="23"/>
      <c r="W111" s="23"/>
      <c r="X111" s="23"/>
      <c r="Y111" s="23"/>
      <c r="Z111" s="23"/>
    </row>
    <row r="112">
      <c r="A112" s="23"/>
      <c r="B112" s="23"/>
      <c r="C112" s="23"/>
      <c r="D112" s="23"/>
      <c r="E112" s="469"/>
      <c r="F112" s="469"/>
      <c r="G112" s="469"/>
      <c r="H112" s="469"/>
      <c r="I112" s="469"/>
      <c r="J112" s="469"/>
      <c r="K112" s="469"/>
      <c r="L112" s="469"/>
      <c r="M112" s="469"/>
      <c r="N112" s="469"/>
      <c r="O112" s="469"/>
      <c r="P112" s="469"/>
      <c r="Q112" s="469"/>
      <c r="R112" s="469"/>
      <c r="S112" s="23"/>
      <c r="T112" s="23"/>
      <c r="U112" s="23"/>
      <c r="V112" s="23"/>
      <c r="W112" s="23"/>
      <c r="X112" s="23"/>
      <c r="Y112" s="23"/>
      <c r="Z112" s="23"/>
    </row>
    <row r="113">
      <c r="A113" s="23"/>
      <c r="B113" s="23"/>
      <c r="C113" s="23"/>
      <c r="D113" s="23"/>
      <c r="E113" s="469"/>
      <c r="F113" s="469"/>
      <c r="G113" s="469"/>
      <c r="H113" s="469"/>
      <c r="I113" s="469"/>
      <c r="J113" s="469"/>
      <c r="K113" s="469"/>
      <c r="L113" s="469"/>
      <c r="M113" s="469"/>
      <c r="N113" s="469"/>
      <c r="O113" s="469"/>
      <c r="P113" s="469"/>
      <c r="Q113" s="469"/>
      <c r="R113" s="469"/>
      <c r="S113" s="23"/>
      <c r="T113" s="23"/>
      <c r="U113" s="23"/>
      <c r="V113" s="23"/>
      <c r="W113" s="23"/>
      <c r="X113" s="23"/>
      <c r="Y113" s="23"/>
      <c r="Z113" s="23"/>
    </row>
    <row r="114">
      <c r="A114" s="23"/>
      <c r="B114" s="23"/>
      <c r="C114" s="23"/>
      <c r="D114" s="23"/>
      <c r="E114" s="469"/>
      <c r="F114" s="469"/>
      <c r="G114" s="469"/>
      <c r="H114" s="469"/>
      <c r="I114" s="469"/>
      <c r="J114" s="469"/>
      <c r="K114" s="469"/>
      <c r="L114" s="469"/>
      <c r="M114" s="469"/>
      <c r="N114" s="469"/>
      <c r="O114" s="469"/>
      <c r="P114" s="469"/>
      <c r="Q114" s="469"/>
      <c r="R114" s="469"/>
      <c r="S114" s="23"/>
      <c r="T114" s="23"/>
      <c r="U114" s="23"/>
      <c r="V114" s="23"/>
      <c r="W114" s="23"/>
      <c r="X114" s="23"/>
      <c r="Y114" s="23"/>
      <c r="Z114" s="23"/>
    </row>
    <row r="115">
      <c r="A115" s="23"/>
      <c r="B115" s="23"/>
      <c r="C115" s="23"/>
      <c r="D115" s="23"/>
      <c r="E115" s="469"/>
      <c r="F115" s="469"/>
      <c r="G115" s="469"/>
      <c r="H115" s="469"/>
      <c r="I115" s="469"/>
      <c r="J115" s="469"/>
      <c r="K115" s="469"/>
      <c r="L115" s="469"/>
      <c r="M115" s="469"/>
      <c r="N115" s="469"/>
      <c r="O115" s="469"/>
      <c r="P115" s="469"/>
      <c r="Q115" s="469"/>
      <c r="R115" s="469"/>
      <c r="S115" s="23"/>
      <c r="T115" s="23"/>
      <c r="U115" s="23"/>
      <c r="V115" s="23"/>
      <c r="W115" s="23"/>
      <c r="X115" s="23"/>
      <c r="Y115" s="23"/>
      <c r="Z115" s="23"/>
    </row>
    <row r="116">
      <c r="A116" s="23"/>
      <c r="B116" s="23"/>
      <c r="C116" s="23"/>
      <c r="D116" s="23"/>
      <c r="E116" s="469"/>
      <c r="F116" s="469"/>
      <c r="G116" s="469"/>
      <c r="H116" s="469"/>
      <c r="I116" s="469"/>
      <c r="J116" s="469"/>
      <c r="K116" s="469"/>
      <c r="L116" s="469"/>
      <c r="M116" s="469"/>
      <c r="N116" s="469"/>
      <c r="O116" s="469"/>
      <c r="P116" s="469"/>
      <c r="Q116" s="469"/>
      <c r="R116" s="469"/>
      <c r="S116" s="23"/>
      <c r="T116" s="23"/>
      <c r="U116" s="23"/>
      <c r="V116" s="23"/>
      <c r="W116" s="23"/>
      <c r="X116" s="23"/>
      <c r="Y116" s="23"/>
      <c r="Z116" s="23"/>
    </row>
    <row r="117">
      <c r="A117" s="23"/>
      <c r="B117" s="23"/>
      <c r="C117" s="23"/>
      <c r="D117" s="23"/>
      <c r="E117" s="469"/>
      <c r="F117" s="469"/>
      <c r="G117" s="469"/>
      <c r="H117" s="469"/>
      <c r="I117" s="469"/>
      <c r="J117" s="469"/>
      <c r="K117" s="469"/>
      <c r="L117" s="469"/>
      <c r="M117" s="469"/>
      <c r="N117" s="469"/>
      <c r="O117" s="469"/>
      <c r="P117" s="469"/>
      <c r="Q117" s="469"/>
      <c r="R117" s="469"/>
      <c r="S117" s="23"/>
      <c r="T117" s="23"/>
      <c r="U117" s="23"/>
      <c r="V117" s="23"/>
      <c r="W117" s="23"/>
      <c r="X117" s="23"/>
      <c r="Y117" s="23"/>
      <c r="Z117" s="23"/>
    </row>
    <row r="118">
      <c r="A118" s="23"/>
      <c r="B118" s="23"/>
      <c r="C118" s="23"/>
      <c r="D118" s="23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  <c r="O118" s="469"/>
      <c r="P118" s="469"/>
      <c r="Q118" s="469"/>
      <c r="R118" s="469"/>
      <c r="S118" s="23"/>
      <c r="T118" s="23"/>
      <c r="U118" s="23"/>
      <c r="V118" s="23"/>
      <c r="W118" s="23"/>
      <c r="X118" s="23"/>
      <c r="Y118" s="23"/>
      <c r="Z118" s="23"/>
    </row>
    <row r="119">
      <c r="A119" s="23"/>
      <c r="B119" s="23"/>
      <c r="C119" s="23"/>
      <c r="D119" s="23"/>
      <c r="E119" s="469"/>
      <c r="F119" s="469"/>
      <c r="G119" s="469"/>
      <c r="H119" s="469"/>
      <c r="I119" s="469"/>
      <c r="J119" s="469"/>
      <c r="K119" s="469"/>
      <c r="L119" s="469"/>
      <c r="M119" s="469"/>
      <c r="N119" s="469"/>
      <c r="O119" s="469"/>
      <c r="P119" s="469"/>
      <c r="Q119" s="469"/>
      <c r="R119" s="469"/>
      <c r="S119" s="23"/>
      <c r="T119" s="23"/>
      <c r="U119" s="23"/>
      <c r="V119" s="23"/>
      <c r="W119" s="23"/>
      <c r="X119" s="23"/>
      <c r="Y119" s="23"/>
      <c r="Z119" s="23"/>
    </row>
    <row r="120">
      <c r="A120" s="23"/>
      <c r="B120" s="23"/>
      <c r="C120" s="23"/>
      <c r="D120" s="23"/>
      <c r="E120" s="469"/>
      <c r="F120" s="469"/>
      <c r="G120" s="469"/>
      <c r="H120" s="469"/>
      <c r="I120" s="469"/>
      <c r="J120" s="469"/>
      <c r="K120" s="469"/>
      <c r="L120" s="469"/>
      <c r="M120" s="469"/>
      <c r="N120" s="469"/>
      <c r="O120" s="469"/>
      <c r="P120" s="469"/>
      <c r="Q120" s="469"/>
      <c r="R120" s="469"/>
      <c r="S120" s="23"/>
      <c r="T120" s="23"/>
      <c r="U120" s="23"/>
      <c r="V120" s="23"/>
      <c r="W120" s="23"/>
      <c r="X120" s="23"/>
      <c r="Y120" s="23"/>
      <c r="Z120" s="23"/>
    </row>
    <row r="121">
      <c r="A121" s="23"/>
      <c r="B121" s="23"/>
      <c r="C121" s="23"/>
      <c r="D121" s="23"/>
      <c r="E121" s="469"/>
      <c r="F121" s="469"/>
      <c r="G121" s="469"/>
      <c r="H121" s="469"/>
      <c r="I121" s="469"/>
      <c r="J121" s="469"/>
      <c r="K121" s="469"/>
      <c r="L121" s="469"/>
      <c r="M121" s="469"/>
      <c r="N121" s="469"/>
      <c r="O121" s="469"/>
      <c r="P121" s="469"/>
      <c r="Q121" s="469"/>
      <c r="R121" s="469"/>
      <c r="S121" s="23"/>
      <c r="T121" s="23"/>
      <c r="U121" s="23"/>
      <c r="V121" s="23"/>
      <c r="W121" s="23"/>
      <c r="X121" s="23"/>
      <c r="Y121" s="23"/>
      <c r="Z121" s="23"/>
    </row>
    <row r="122">
      <c r="A122" s="23"/>
      <c r="B122" s="23"/>
      <c r="C122" s="23"/>
      <c r="D122" s="23"/>
      <c r="E122" s="469"/>
      <c r="F122" s="469"/>
      <c r="G122" s="469"/>
      <c r="H122" s="469"/>
      <c r="I122" s="469"/>
      <c r="J122" s="469"/>
      <c r="K122" s="469"/>
      <c r="L122" s="469"/>
      <c r="M122" s="469"/>
      <c r="N122" s="469"/>
      <c r="O122" s="469"/>
      <c r="P122" s="469"/>
      <c r="Q122" s="469"/>
      <c r="R122" s="469"/>
      <c r="S122" s="23"/>
      <c r="T122" s="23"/>
      <c r="U122" s="23"/>
      <c r="V122" s="23"/>
      <c r="W122" s="23"/>
      <c r="X122" s="23"/>
      <c r="Y122" s="23"/>
      <c r="Z122" s="23"/>
    </row>
    <row r="123">
      <c r="A123" s="23"/>
      <c r="B123" s="23"/>
      <c r="C123" s="23"/>
      <c r="D123" s="23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23"/>
      <c r="T123" s="23"/>
      <c r="U123" s="23"/>
      <c r="V123" s="23"/>
      <c r="W123" s="23"/>
      <c r="X123" s="23"/>
      <c r="Y123" s="23"/>
      <c r="Z123" s="23"/>
    </row>
    <row r="124">
      <c r="A124" s="23"/>
      <c r="B124" s="23"/>
      <c r="C124" s="23"/>
      <c r="D124" s="23"/>
      <c r="E124" s="469"/>
      <c r="F124" s="469"/>
      <c r="G124" s="469"/>
      <c r="H124" s="469"/>
      <c r="I124" s="469"/>
      <c r="J124" s="469"/>
      <c r="K124" s="469"/>
      <c r="L124" s="469"/>
      <c r="M124" s="469"/>
      <c r="N124" s="469"/>
      <c r="O124" s="469"/>
      <c r="P124" s="469"/>
      <c r="Q124" s="469"/>
      <c r="R124" s="469"/>
      <c r="S124" s="23"/>
      <c r="T124" s="23"/>
      <c r="U124" s="23"/>
      <c r="V124" s="23"/>
      <c r="W124" s="23"/>
      <c r="X124" s="23"/>
      <c r="Y124" s="23"/>
      <c r="Z124" s="23"/>
    </row>
    <row r="125">
      <c r="A125" s="23"/>
      <c r="B125" s="23"/>
      <c r="C125" s="23"/>
      <c r="D125" s="23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23"/>
      <c r="T125" s="23"/>
      <c r="U125" s="23"/>
      <c r="V125" s="23"/>
      <c r="W125" s="23"/>
      <c r="X125" s="23"/>
      <c r="Y125" s="23"/>
      <c r="Z125" s="23"/>
    </row>
    <row r="126">
      <c r="A126" s="23"/>
      <c r="B126" s="23"/>
      <c r="C126" s="23"/>
      <c r="D126" s="23"/>
      <c r="E126" s="469"/>
      <c r="F126" s="469"/>
      <c r="G126" s="469"/>
      <c r="H126" s="469"/>
      <c r="I126" s="469"/>
      <c r="J126" s="469"/>
      <c r="K126" s="469"/>
      <c r="L126" s="469"/>
      <c r="M126" s="469"/>
      <c r="N126" s="469"/>
      <c r="O126" s="469"/>
      <c r="P126" s="469"/>
      <c r="Q126" s="469"/>
      <c r="R126" s="469"/>
      <c r="S126" s="23"/>
      <c r="T126" s="23"/>
      <c r="U126" s="23"/>
      <c r="V126" s="23"/>
      <c r="W126" s="23"/>
      <c r="X126" s="23"/>
      <c r="Y126" s="23"/>
      <c r="Z126" s="23"/>
    </row>
    <row r="127">
      <c r="A127" s="23"/>
      <c r="B127" s="23"/>
      <c r="C127" s="23"/>
      <c r="D127" s="23"/>
      <c r="E127" s="469"/>
      <c r="F127" s="469"/>
      <c r="G127" s="469"/>
      <c r="H127" s="469"/>
      <c r="I127" s="469"/>
      <c r="J127" s="469"/>
      <c r="K127" s="469"/>
      <c r="L127" s="469"/>
      <c r="M127" s="469"/>
      <c r="N127" s="469"/>
      <c r="O127" s="469"/>
      <c r="P127" s="469"/>
      <c r="Q127" s="469"/>
      <c r="R127" s="469"/>
      <c r="S127" s="23"/>
      <c r="T127" s="23"/>
      <c r="U127" s="23"/>
      <c r="V127" s="23"/>
      <c r="W127" s="23"/>
      <c r="X127" s="23"/>
      <c r="Y127" s="23"/>
      <c r="Z127" s="23"/>
    </row>
    <row r="128">
      <c r="A128" s="23"/>
      <c r="B128" s="23"/>
      <c r="C128" s="23"/>
      <c r="D128" s="23"/>
      <c r="E128" s="469"/>
      <c r="F128" s="469"/>
      <c r="G128" s="469"/>
      <c r="H128" s="469"/>
      <c r="I128" s="469"/>
      <c r="J128" s="469"/>
      <c r="K128" s="469"/>
      <c r="L128" s="469"/>
      <c r="M128" s="469"/>
      <c r="N128" s="469"/>
      <c r="O128" s="469"/>
      <c r="P128" s="469"/>
      <c r="Q128" s="469"/>
      <c r="R128" s="469"/>
      <c r="S128" s="23"/>
      <c r="T128" s="23"/>
      <c r="U128" s="23"/>
      <c r="V128" s="23"/>
      <c r="W128" s="23"/>
      <c r="X128" s="23"/>
      <c r="Y128" s="23"/>
      <c r="Z128" s="23"/>
    </row>
    <row r="129">
      <c r="A129" s="23"/>
      <c r="B129" s="23"/>
      <c r="C129" s="23"/>
      <c r="D129" s="23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69"/>
      <c r="Q129" s="469"/>
      <c r="R129" s="469"/>
      <c r="S129" s="23"/>
      <c r="T129" s="23"/>
      <c r="U129" s="23"/>
      <c r="V129" s="23"/>
      <c r="W129" s="23"/>
      <c r="X129" s="23"/>
      <c r="Y129" s="23"/>
      <c r="Z129" s="23"/>
    </row>
    <row r="130">
      <c r="A130" s="23"/>
      <c r="B130" s="23"/>
      <c r="C130" s="23"/>
      <c r="D130" s="23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  <c r="O130" s="469"/>
      <c r="P130" s="469"/>
      <c r="Q130" s="469"/>
      <c r="R130" s="469"/>
      <c r="S130" s="23"/>
      <c r="T130" s="23"/>
      <c r="U130" s="23"/>
      <c r="V130" s="23"/>
      <c r="W130" s="23"/>
      <c r="X130" s="23"/>
      <c r="Y130" s="23"/>
      <c r="Z130" s="23"/>
    </row>
    <row r="131">
      <c r="A131" s="23"/>
      <c r="B131" s="23"/>
      <c r="C131" s="23"/>
      <c r="D131" s="23"/>
      <c r="E131" s="469"/>
      <c r="F131" s="469"/>
      <c r="G131" s="469"/>
      <c r="H131" s="469"/>
      <c r="I131" s="469"/>
      <c r="J131" s="469"/>
      <c r="K131" s="469"/>
      <c r="L131" s="469"/>
      <c r="M131" s="469"/>
      <c r="N131" s="469"/>
      <c r="O131" s="469"/>
      <c r="P131" s="469"/>
      <c r="Q131" s="469"/>
      <c r="R131" s="469"/>
      <c r="S131" s="23"/>
      <c r="T131" s="23"/>
      <c r="U131" s="23"/>
      <c r="V131" s="23"/>
      <c r="W131" s="23"/>
      <c r="X131" s="23"/>
      <c r="Y131" s="23"/>
      <c r="Z131" s="23"/>
    </row>
    <row r="132">
      <c r="A132" s="23"/>
      <c r="B132" s="23"/>
      <c r="C132" s="23"/>
      <c r="D132" s="23"/>
      <c r="E132" s="469"/>
      <c r="F132" s="469"/>
      <c r="G132" s="469"/>
      <c r="H132" s="469"/>
      <c r="I132" s="469"/>
      <c r="J132" s="469"/>
      <c r="K132" s="469"/>
      <c r="L132" s="469"/>
      <c r="M132" s="469"/>
      <c r="N132" s="469"/>
      <c r="O132" s="469"/>
      <c r="P132" s="469"/>
      <c r="Q132" s="469"/>
      <c r="R132" s="469"/>
      <c r="S132" s="23"/>
      <c r="T132" s="23"/>
      <c r="U132" s="23"/>
      <c r="V132" s="23"/>
      <c r="W132" s="23"/>
      <c r="X132" s="23"/>
      <c r="Y132" s="23"/>
      <c r="Z132" s="23"/>
    </row>
    <row r="133">
      <c r="A133" s="23"/>
      <c r="B133" s="23"/>
      <c r="C133" s="23"/>
      <c r="D133" s="23"/>
      <c r="E133" s="469"/>
      <c r="F133" s="469"/>
      <c r="G133" s="469"/>
      <c r="H133" s="469"/>
      <c r="I133" s="469"/>
      <c r="J133" s="469"/>
      <c r="K133" s="469"/>
      <c r="L133" s="469"/>
      <c r="M133" s="469"/>
      <c r="N133" s="469"/>
      <c r="O133" s="469"/>
      <c r="P133" s="469"/>
      <c r="Q133" s="469"/>
      <c r="R133" s="469"/>
      <c r="S133" s="23"/>
      <c r="T133" s="23"/>
      <c r="U133" s="23"/>
      <c r="V133" s="23"/>
      <c r="W133" s="23"/>
      <c r="X133" s="23"/>
      <c r="Y133" s="23"/>
      <c r="Z133" s="23"/>
    </row>
    <row r="134">
      <c r="A134" s="23"/>
      <c r="B134" s="23"/>
      <c r="C134" s="23"/>
      <c r="D134" s="23"/>
      <c r="E134" s="469"/>
      <c r="F134" s="469"/>
      <c r="G134" s="469"/>
      <c r="H134" s="469"/>
      <c r="I134" s="469"/>
      <c r="J134" s="469"/>
      <c r="K134" s="469"/>
      <c r="L134" s="469"/>
      <c r="M134" s="469"/>
      <c r="N134" s="469"/>
      <c r="O134" s="469"/>
      <c r="P134" s="469"/>
      <c r="Q134" s="469"/>
      <c r="R134" s="469"/>
      <c r="S134" s="23"/>
      <c r="T134" s="23"/>
      <c r="U134" s="23"/>
      <c r="V134" s="23"/>
      <c r="W134" s="23"/>
      <c r="X134" s="23"/>
      <c r="Y134" s="23"/>
      <c r="Z134" s="23"/>
    </row>
    <row r="135">
      <c r="A135" s="23"/>
      <c r="B135" s="23"/>
      <c r="C135" s="23"/>
      <c r="D135" s="23"/>
      <c r="E135" s="469"/>
      <c r="F135" s="469"/>
      <c r="G135" s="469"/>
      <c r="H135" s="469"/>
      <c r="I135" s="469"/>
      <c r="J135" s="469"/>
      <c r="K135" s="469"/>
      <c r="L135" s="469"/>
      <c r="M135" s="469"/>
      <c r="N135" s="469"/>
      <c r="O135" s="469"/>
      <c r="P135" s="469"/>
      <c r="Q135" s="469"/>
      <c r="R135" s="469"/>
      <c r="S135" s="23"/>
      <c r="T135" s="23"/>
      <c r="U135" s="23"/>
      <c r="V135" s="23"/>
      <c r="W135" s="23"/>
      <c r="X135" s="23"/>
      <c r="Y135" s="23"/>
      <c r="Z135" s="23"/>
    </row>
    <row r="136">
      <c r="A136" s="23"/>
      <c r="B136" s="23"/>
      <c r="C136" s="23"/>
      <c r="D136" s="23"/>
      <c r="E136" s="469"/>
      <c r="F136" s="469"/>
      <c r="G136" s="469"/>
      <c r="H136" s="469"/>
      <c r="I136" s="469"/>
      <c r="J136" s="469"/>
      <c r="K136" s="469"/>
      <c r="L136" s="469"/>
      <c r="M136" s="469"/>
      <c r="N136" s="469"/>
      <c r="O136" s="469"/>
      <c r="P136" s="469"/>
      <c r="Q136" s="469"/>
      <c r="R136" s="469"/>
      <c r="S136" s="23"/>
      <c r="T136" s="23"/>
      <c r="U136" s="23"/>
      <c r="V136" s="23"/>
      <c r="W136" s="23"/>
      <c r="X136" s="23"/>
      <c r="Y136" s="23"/>
      <c r="Z136" s="23"/>
    </row>
    <row r="137">
      <c r="A137" s="23"/>
      <c r="B137" s="23"/>
      <c r="C137" s="23"/>
      <c r="D137" s="23"/>
      <c r="E137" s="469"/>
      <c r="F137" s="469"/>
      <c r="G137" s="469"/>
      <c r="H137" s="469"/>
      <c r="I137" s="469"/>
      <c r="J137" s="469"/>
      <c r="K137" s="469"/>
      <c r="L137" s="469"/>
      <c r="M137" s="469"/>
      <c r="N137" s="469"/>
      <c r="O137" s="469"/>
      <c r="P137" s="469"/>
      <c r="Q137" s="469"/>
      <c r="R137" s="469"/>
      <c r="S137" s="23"/>
      <c r="T137" s="23"/>
      <c r="U137" s="23"/>
      <c r="V137" s="23"/>
      <c r="W137" s="23"/>
      <c r="X137" s="23"/>
      <c r="Y137" s="23"/>
      <c r="Z137" s="23"/>
    </row>
    <row r="138">
      <c r="A138" s="23"/>
      <c r="B138" s="23"/>
      <c r="C138" s="23"/>
      <c r="D138" s="23"/>
      <c r="E138" s="469"/>
      <c r="F138" s="469"/>
      <c r="G138" s="469"/>
      <c r="H138" s="469"/>
      <c r="I138" s="469"/>
      <c r="J138" s="469"/>
      <c r="K138" s="469"/>
      <c r="L138" s="469"/>
      <c r="M138" s="469"/>
      <c r="N138" s="469"/>
      <c r="O138" s="469"/>
      <c r="P138" s="469"/>
      <c r="Q138" s="469"/>
      <c r="R138" s="469"/>
      <c r="S138" s="23"/>
      <c r="T138" s="23"/>
      <c r="U138" s="23"/>
      <c r="V138" s="23"/>
      <c r="W138" s="23"/>
      <c r="X138" s="23"/>
      <c r="Y138" s="23"/>
      <c r="Z138" s="23"/>
    </row>
    <row r="139">
      <c r="A139" s="23"/>
      <c r="B139" s="23"/>
      <c r="C139" s="23"/>
      <c r="D139" s="23"/>
      <c r="E139" s="469"/>
      <c r="F139" s="469"/>
      <c r="G139" s="469"/>
      <c r="H139" s="469"/>
      <c r="I139" s="469"/>
      <c r="J139" s="469"/>
      <c r="K139" s="469"/>
      <c r="L139" s="469"/>
      <c r="M139" s="469"/>
      <c r="N139" s="469"/>
      <c r="O139" s="469"/>
      <c r="P139" s="469"/>
      <c r="Q139" s="469"/>
      <c r="R139" s="469"/>
      <c r="S139" s="23"/>
      <c r="T139" s="23"/>
      <c r="U139" s="23"/>
      <c r="V139" s="23"/>
      <c r="W139" s="23"/>
      <c r="X139" s="23"/>
      <c r="Y139" s="23"/>
      <c r="Z139" s="23"/>
    </row>
    <row r="140">
      <c r="A140" s="23"/>
      <c r="B140" s="23"/>
      <c r="C140" s="23"/>
      <c r="D140" s="23"/>
      <c r="E140" s="469"/>
      <c r="F140" s="469"/>
      <c r="G140" s="469"/>
      <c r="H140" s="469"/>
      <c r="I140" s="469"/>
      <c r="J140" s="469"/>
      <c r="K140" s="469"/>
      <c r="L140" s="469"/>
      <c r="M140" s="469"/>
      <c r="N140" s="469"/>
      <c r="O140" s="469"/>
      <c r="P140" s="469"/>
      <c r="Q140" s="469"/>
      <c r="R140" s="469"/>
      <c r="S140" s="23"/>
      <c r="T140" s="23"/>
      <c r="U140" s="23"/>
      <c r="V140" s="23"/>
      <c r="W140" s="23"/>
      <c r="X140" s="23"/>
      <c r="Y140" s="23"/>
      <c r="Z140" s="23"/>
    </row>
    <row r="141">
      <c r="A141" s="23"/>
      <c r="B141" s="23"/>
      <c r="C141" s="23"/>
      <c r="D141" s="23"/>
      <c r="E141" s="469"/>
      <c r="F141" s="469"/>
      <c r="G141" s="469"/>
      <c r="H141" s="469"/>
      <c r="I141" s="469"/>
      <c r="J141" s="469"/>
      <c r="K141" s="469"/>
      <c r="L141" s="469"/>
      <c r="M141" s="469"/>
      <c r="N141" s="469"/>
      <c r="O141" s="469"/>
      <c r="P141" s="469"/>
      <c r="Q141" s="469"/>
      <c r="R141" s="469"/>
      <c r="S141" s="23"/>
      <c r="T141" s="23"/>
      <c r="U141" s="23"/>
      <c r="V141" s="23"/>
      <c r="W141" s="23"/>
      <c r="X141" s="23"/>
      <c r="Y141" s="23"/>
      <c r="Z141" s="23"/>
    </row>
    <row r="142">
      <c r="A142" s="23"/>
      <c r="B142" s="23"/>
      <c r="C142" s="23"/>
      <c r="D142" s="23"/>
      <c r="E142" s="469"/>
      <c r="F142" s="469"/>
      <c r="G142" s="469"/>
      <c r="H142" s="469"/>
      <c r="I142" s="469"/>
      <c r="J142" s="469"/>
      <c r="K142" s="469"/>
      <c r="L142" s="469"/>
      <c r="M142" s="469"/>
      <c r="N142" s="469"/>
      <c r="O142" s="469"/>
      <c r="P142" s="469"/>
      <c r="Q142" s="469"/>
      <c r="R142" s="469"/>
      <c r="S142" s="23"/>
      <c r="T142" s="23"/>
      <c r="U142" s="23"/>
      <c r="V142" s="23"/>
      <c r="W142" s="23"/>
      <c r="X142" s="23"/>
      <c r="Y142" s="23"/>
      <c r="Z142" s="23"/>
    </row>
    <row r="143">
      <c r="A143" s="23"/>
      <c r="B143" s="23"/>
      <c r="C143" s="23"/>
      <c r="D143" s="23"/>
      <c r="E143" s="469"/>
      <c r="F143" s="469"/>
      <c r="G143" s="469"/>
      <c r="H143" s="469"/>
      <c r="I143" s="469"/>
      <c r="J143" s="469"/>
      <c r="K143" s="469"/>
      <c r="L143" s="469"/>
      <c r="M143" s="469"/>
      <c r="N143" s="469"/>
      <c r="O143" s="469"/>
      <c r="P143" s="469"/>
      <c r="Q143" s="469"/>
      <c r="R143" s="469"/>
      <c r="S143" s="23"/>
      <c r="T143" s="23"/>
      <c r="U143" s="23"/>
      <c r="V143" s="23"/>
      <c r="W143" s="23"/>
      <c r="X143" s="23"/>
      <c r="Y143" s="23"/>
      <c r="Z143" s="23"/>
    </row>
    <row r="144">
      <c r="A144" s="23"/>
      <c r="B144" s="23"/>
      <c r="C144" s="23"/>
      <c r="D144" s="23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  <c r="O144" s="469"/>
      <c r="P144" s="469"/>
      <c r="Q144" s="469"/>
      <c r="R144" s="469"/>
      <c r="S144" s="23"/>
      <c r="T144" s="23"/>
      <c r="U144" s="23"/>
      <c r="V144" s="23"/>
      <c r="W144" s="23"/>
      <c r="X144" s="23"/>
      <c r="Y144" s="23"/>
      <c r="Z144" s="23"/>
    </row>
    <row r="145">
      <c r="A145" s="23"/>
      <c r="B145" s="23"/>
      <c r="C145" s="23"/>
      <c r="D145" s="23"/>
      <c r="E145" s="469"/>
      <c r="F145" s="469"/>
      <c r="G145" s="469"/>
      <c r="H145" s="469"/>
      <c r="I145" s="469"/>
      <c r="J145" s="469"/>
      <c r="K145" s="469"/>
      <c r="L145" s="469"/>
      <c r="M145" s="469"/>
      <c r="N145" s="469"/>
      <c r="O145" s="469"/>
      <c r="P145" s="469"/>
      <c r="Q145" s="469"/>
      <c r="R145" s="469"/>
      <c r="S145" s="23"/>
      <c r="T145" s="23"/>
      <c r="U145" s="23"/>
      <c r="V145" s="23"/>
      <c r="W145" s="23"/>
      <c r="X145" s="23"/>
      <c r="Y145" s="23"/>
      <c r="Z145" s="23"/>
    </row>
    <row r="146">
      <c r="A146" s="23"/>
      <c r="B146" s="23"/>
      <c r="C146" s="23"/>
      <c r="D146" s="23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23"/>
      <c r="T146" s="23"/>
      <c r="U146" s="23"/>
      <c r="V146" s="23"/>
      <c r="W146" s="23"/>
      <c r="X146" s="23"/>
      <c r="Y146" s="23"/>
      <c r="Z146" s="23"/>
    </row>
    <row r="147">
      <c r="A147" s="23"/>
      <c r="B147" s="23"/>
      <c r="C147" s="23"/>
      <c r="D147" s="23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23"/>
      <c r="T147" s="23"/>
      <c r="U147" s="23"/>
      <c r="V147" s="23"/>
      <c r="W147" s="23"/>
      <c r="X147" s="23"/>
      <c r="Y147" s="23"/>
      <c r="Z147" s="23"/>
    </row>
    <row r="148">
      <c r="A148" s="23"/>
      <c r="B148" s="23"/>
      <c r="C148" s="23"/>
      <c r="D148" s="23"/>
      <c r="E148" s="469"/>
      <c r="F148" s="469"/>
      <c r="G148" s="469"/>
      <c r="H148" s="469"/>
      <c r="I148" s="469"/>
      <c r="J148" s="469"/>
      <c r="K148" s="469"/>
      <c r="L148" s="469"/>
      <c r="M148" s="469"/>
      <c r="N148" s="469"/>
      <c r="O148" s="469"/>
      <c r="P148" s="469"/>
      <c r="Q148" s="469"/>
      <c r="R148" s="469"/>
      <c r="S148" s="23"/>
      <c r="T148" s="23"/>
      <c r="U148" s="23"/>
      <c r="V148" s="23"/>
      <c r="W148" s="23"/>
      <c r="X148" s="23"/>
      <c r="Y148" s="23"/>
      <c r="Z148" s="23"/>
    </row>
    <row r="149">
      <c r="A149" s="23"/>
      <c r="B149" s="23"/>
      <c r="C149" s="23"/>
      <c r="D149" s="23"/>
      <c r="E149" s="469"/>
      <c r="F149" s="469"/>
      <c r="G149" s="469"/>
      <c r="H149" s="469"/>
      <c r="I149" s="469"/>
      <c r="J149" s="469"/>
      <c r="K149" s="469"/>
      <c r="L149" s="469"/>
      <c r="M149" s="469"/>
      <c r="N149" s="469"/>
      <c r="O149" s="469"/>
      <c r="P149" s="469"/>
      <c r="Q149" s="469"/>
      <c r="R149" s="469"/>
      <c r="S149" s="23"/>
      <c r="T149" s="23"/>
      <c r="U149" s="23"/>
      <c r="V149" s="23"/>
      <c r="W149" s="23"/>
      <c r="X149" s="23"/>
      <c r="Y149" s="23"/>
      <c r="Z149" s="23"/>
    </row>
    <row r="150">
      <c r="A150" s="23"/>
      <c r="B150" s="23"/>
      <c r="C150" s="23"/>
      <c r="D150" s="23"/>
      <c r="E150" s="469"/>
      <c r="F150" s="469"/>
      <c r="G150" s="469"/>
      <c r="H150" s="469"/>
      <c r="I150" s="469"/>
      <c r="J150" s="469"/>
      <c r="K150" s="469"/>
      <c r="L150" s="469"/>
      <c r="M150" s="469"/>
      <c r="N150" s="469"/>
      <c r="O150" s="469"/>
      <c r="P150" s="469"/>
      <c r="Q150" s="469"/>
      <c r="R150" s="469"/>
      <c r="S150" s="23"/>
      <c r="T150" s="23"/>
      <c r="U150" s="23"/>
      <c r="V150" s="23"/>
      <c r="W150" s="23"/>
      <c r="X150" s="23"/>
      <c r="Y150" s="23"/>
      <c r="Z150" s="23"/>
    </row>
    <row r="151">
      <c r="A151" s="23"/>
      <c r="B151" s="23"/>
      <c r="C151" s="23"/>
      <c r="D151" s="23"/>
      <c r="E151" s="469"/>
      <c r="F151" s="469"/>
      <c r="G151" s="469"/>
      <c r="H151" s="469"/>
      <c r="I151" s="469"/>
      <c r="J151" s="469"/>
      <c r="K151" s="469"/>
      <c r="L151" s="469"/>
      <c r="M151" s="469"/>
      <c r="N151" s="469"/>
      <c r="O151" s="469"/>
      <c r="P151" s="469"/>
      <c r="Q151" s="469"/>
      <c r="R151" s="469"/>
      <c r="S151" s="23"/>
      <c r="T151" s="23"/>
      <c r="U151" s="23"/>
      <c r="V151" s="23"/>
      <c r="W151" s="23"/>
      <c r="X151" s="23"/>
      <c r="Y151" s="23"/>
      <c r="Z151" s="23"/>
    </row>
    <row r="152">
      <c r="A152" s="23"/>
      <c r="B152" s="23"/>
      <c r="C152" s="23"/>
      <c r="D152" s="23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  <c r="O152" s="469"/>
      <c r="P152" s="469"/>
      <c r="Q152" s="469"/>
      <c r="R152" s="469"/>
      <c r="S152" s="23"/>
      <c r="T152" s="23"/>
      <c r="U152" s="23"/>
      <c r="V152" s="23"/>
      <c r="W152" s="23"/>
      <c r="X152" s="23"/>
      <c r="Y152" s="23"/>
      <c r="Z152" s="23"/>
    </row>
    <row r="153">
      <c r="A153" s="23"/>
      <c r="B153" s="23"/>
      <c r="C153" s="23"/>
      <c r="D153" s="23"/>
      <c r="E153" s="469"/>
      <c r="F153" s="469"/>
      <c r="G153" s="469"/>
      <c r="H153" s="469"/>
      <c r="I153" s="469"/>
      <c r="J153" s="469"/>
      <c r="K153" s="469"/>
      <c r="L153" s="469"/>
      <c r="M153" s="469"/>
      <c r="N153" s="469"/>
      <c r="O153" s="469"/>
      <c r="P153" s="469"/>
      <c r="Q153" s="469"/>
      <c r="R153" s="469"/>
      <c r="S153" s="23"/>
      <c r="T153" s="23"/>
      <c r="U153" s="23"/>
      <c r="V153" s="23"/>
      <c r="W153" s="23"/>
      <c r="X153" s="23"/>
      <c r="Y153" s="23"/>
      <c r="Z153" s="23"/>
    </row>
    <row r="154">
      <c r="A154" s="23"/>
      <c r="B154" s="23"/>
      <c r="C154" s="23"/>
      <c r="D154" s="23"/>
      <c r="E154" s="469"/>
      <c r="F154" s="469"/>
      <c r="G154" s="469"/>
      <c r="H154" s="469"/>
      <c r="I154" s="469"/>
      <c r="J154" s="469"/>
      <c r="K154" s="469"/>
      <c r="L154" s="469"/>
      <c r="M154" s="469"/>
      <c r="N154" s="469"/>
      <c r="O154" s="469"/>
      <c r="P154" s="469"/>
      <c r="Q154" s="469"/>
      <c r="R154" s="469"/>
      <c r="S154" s="23"/>
      <c r="T154" s="23"/>
      <c r="U154" s="23"/>
      <c r="V154" s="23"/>
      <c r="W154" s="23"/>
      <c r="X154" s="23"/>
      <c r="Y154" s="23"/>
      <c r="Z154" s="23"/>
    </row>
    <row r="155">
      <c r="A155" s="23"/>
      <c r="B155" s="23"/>
      <c r="C155" s="23"/>
      <c r="D155" s="23"/>
      <c r="E155" s="469"/>
      <c r="F155" s="469"/>
      <c r="G155" s="469"/>
      <c r="H155" s="469"/>
      <c r="I155" s="469"/>
      <c r="J155" s="469"/>
      <c r="K155" s="469"/>
      <c r="L155" s="469"/>
      <c r="M155" s="469"/>
      <c r="N155" s="469"/>
      <c r="O155" s="469"/>
      <c r="P155" s="469"/>
      <c r="Q155" s="469"/>
      <c r="R155" s="469"/>
      <c r="S155" s="23"/>
      <c r="T155" s="23"/>
      <c r="U155" s="23"/>
      <c r="V155" s="23"/>
      <c r="W155" s="23"/>
      <c r="X155" s="23"/>
      <c r="Y155" s="23"/>
      <c r="Z155" s="23"/>
    </row>
    <row r="156">
      <c r="A156" s="23"/>
      <c r="B156" s="23"/>
      <c r="C156" s="23"/>
      <c r="D156" s="23"/>
      <c r="E156" s="469"/>
      <c r="F156" s="469"/>
      <c r="G156" s="469"/>
      <c r="H156" s="469"/>
      <c r="I156" s="469"/>
      <c r="J156" s="469"/>
      <c r="K156" s="469"/>
      <c r="L156" s="469"/>
      <c r="M156" s="469"/>
      <c r="N156" s="469"/>
      <c r="O156" s="469"/>
      <c r="P156" s="469"/>
      <c r="Q156" s="469"/>
      <c r="R156" s="469"/>
      <c r="S156" s="23"/>
      <c r="T156" s="23"/>
      <c r="U156" s="23"/>
      <c r="V156" s="23"/>
      <c r="W156" s="23"/>
      <c r="X156" s="23"/>
      <c r="Y156" s="23"/>
      <c r="Z156" s="23"/>
    </row>
    <row r="157">
      <c r="A157" s="23"/>
      <c r="B157" s="23"/>
      <c r="C157" s="23"/>
      <c r="D157" s="23"/>
      <c r="E157" s="469"/>
      <c r="F157" s="469"/>
      <c r="G157" s="469"/>
      <c r="H157" s="469"/>
      <c r="I157" s="469"/>
      <c r="J157" s="469"/>
      <c r="K157" s="469"/>
      <c r="L157" s="469"/>
      <c r="M157" s="469"/>
      <c r="N157" s="469"/>
      <c r="O157" s="469"/>
      <c r="P157" s="469"/>
      <c r="Q157" s="469"/>
      <c r="R157" s="469"/>
      <c r="S157" s="23"/>
      <c r="T157" s="23"/>
      <c r="U157" s="23"/>
      <c r="V157" s="23"/>
      <c r="W157" s="23"/>
      <c r="X157" s="23"/>
      <c r="Y157" s="23"/>
      <c r="Z157" s="23"/>
    </row>
    <row r="158">
      <c r="A158" s="23"/>
      <c r="B158" s="23"/>
      <c r="C158" s="23"/>
      <c r="D158" s="23"/>
      <c r="E158" s="469"/>
      <c r="F158" s="469"/>
      <c r="G158" s="469"/>
      <c r="H158" s="469"/>
      <c r="I158" s="469"/>
      <c r="J158" s="469"/>
      <c r="K158" s="469"/>
      <c r="L158" s="469"/>
      <c r="M158" s="469"/>
      <c r="N158" s="469"/>
      <c r="O158" s="469"/>
      <c r="P158" s="469"/>
      <c r="Q158" s="469"/>
      <c r="R158" s="469"/>
      <c r="S158" s="23"/>
      <c r="T158" s="23"/>
      <c r="U158" s="23"/>
      <c r="V158" s="23"/>
      <c r="W158" s="23"/>
      <c r="X158" s="23"/>
      <c r="Y158" s="23"/>
      <c r="Z158" s="23"/>
    </row>
    <row r="159">
      <c r="A159" s="23"/>
      <c r="B159" s="23"/>
      <c r="C159" s="23"/>
      <c r="D159" s="23"/>
      <c r="E159" s="469"/>
      <c r="F159" s="469"/>
      <c r="G159" s="469"/>
      <c r="H159" s="469"/>
      <c r="I159" s="469"/>
      <c r="J159" s="469"/>
      <c r="K159" s="469"/>
      <c r="L159" s="469"/>
      <c r="M159" s="469"/>
      <c r="N159" s="469"/>
      <c r="O159" s="469"/>
      <c r="P159" s="469"/>
      <c r="Q159" s="469"/>
      <c r="R159" s="469"/>
      <c r="S159" s="23"/>
      <c r="T159" s="23"/>
      <c r="U159" s="23"/>
      <c r="V159" s="23"/>
      <c r="W159" s="23"/>
      <c r="X159" s="23"/>
      <c r="Y159" s="23"/>
      <c r="Z159" s="23"/>
    </row>
    <row r="160">
      <c r="A160" s="23"/>
      <c r="B160" s="23"/>
      <c r="C160" s="23"/>
      <c r="D160" s="23"/>
      <c r="E160" s="469"/>
      <c r="F160" s="469"/>
      <c r="G160" s="469"/>
      <c r="H160" s="469"/>
      <c r="I160" s="469"/>
      <c r="J160" s="469"/>
      <c r="K160" s="469"/>
      <c r="L160" s="469"/>
      <c r="M160" s="469"/>
      <c r="N160" s="469"/>
      <c r="O160" s="469"/>
      <c r="P160" s="469"/>
      <c r="Q160" s="469"/>
      <c r="R160" s="469"/>
      <c r="S160" s="23"/>
      <c r="T160" s="23"/>
      <c r="U160" s="23"/>
      <c r="V160" s="23"/>
      <c r="W160" s="23"/>
      <c r="X160" s="23"/>
      <c r="Y160" s="23"/>
      <c r="Z160" s="23"/>
    </row>
    <row r="161">
      <c r="A161" s="23"/>
      <c r="B161" s="23"/>
      <c r="C161" s="23"/>
      <c r="D161" s="23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69"/>
      <c r="R161" s="469"/>
      <c r="S161" s="23"/>
      <c r="T161" s="23"/>
      <c r="U161" s="23"/>
      <c r="V161" s="23"/>
      <c r="W161" s="23"/>
      <c r="X161" s="23"/>
      <c r="Y161" s="23"/>
      <c r="Z161" s="23"/>
    </row>
    <row r="162">
      <c r="A162" s="23"/>
      <c r="B162" s="23"/>
      <c r="C162" s="23"/>
      <c r="D162" s="23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  <c r="O162" s="469"/>
      <c r="P162" s="469"/>
      <c r="Q162" s="469"/>
      <c r="R162" s="469"/>
      <c r="S162" s="23"/>
      <c r="T162" s="23"/>
      <c r="U162" s="23"/>
      <c r="V162" s="23"/>
      <c r="W162" s="23"/>
      <c r="X162" s="23"/>
      <c r="Y162" s="23"/>
      <c r="Z162" s="23"/>
    </row>
    <row r="163">
      <c r="A163" s="23"/>
      <c r="B163" s="23"/>
      <c r="C163" s="23"/>
      <c r="D163" s="23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469"/>
      <c r="P163" s="469"/>
      <c r="Q163" s="469"/>
      <c r="R163" s="469"/>
      <c r="S163" s="23"/>
      <c r="T163" s="23"/>
      <c r="U163" s="23"/>
      <c r="V163" s="23"/>
      <c r="W163" s="23"/>
      <c r="X163" s="23"/>
      <c r="Y163" s="23"/>
      <c r="Z163" s="23"/>
    </row>
    <row r="164">
      <c r="A164" s="23"/>
      <c r="B164" s="23"/>
      <c r="C164" s="23"/>
      <c r="D164" s="23"/>
      <c r="E164" s="469"/>
      <c r="F164" s="469"/>
      <c r="G164" s="469"/>
      <c r="H164" s="469"/>
      <c r="I164" s="469"/>
      <c r="J164" s="469"/>
      <c r="K164" s="469"/>
      <c r="L164" s="469"/>
      <c r="M164" s="469"/>
      <c r="N164" s="469"/>
      <c r="O164" s="469"/>
      <c r="P164" s="469"/>
      <c r="Q164" s="469"/>
      <c r="R164" s="469"/>
      <c r="S164" s="23"/>
      <c r="T164" s="23"/>
      <c r="U164" s="23"/>
      <c r="V164" s="23"/>
      <c r="W164" s="23"/>
      <c r="X164" s="23"/>
      <c r="Y164" s="23"/>
      <c r="Z164" s="23"/>
    </row>
    <row r="165">
      <c r="A165" s="23"/>
      <c r="B165" s="23"/>
      <c r="C165" s="23"/>
      <c r="D165" s="23"/>
      <c r="E165" s="469"/>
      <c r="F165" s="469"/>
      <c r="G165" s="469"/>
      <c r="H165" s="469"/>
      <c r="I165" s="469"/>
      <c r="J165" s="469"/>
      <c r="K165" s="469"/>
      <c r="L165" s="469"/>
      <c r="M165" s="469"/>
      <c r="N165" s="469"/>
      <c r="O165" s="469"/>
      <c r="P165" s="469"/>
      <c r="Q165" s="469"/>
      <c r="R165" s="469"/>
      <c r="S165" s="23"/>
      <c r="T165" s="23"/>
      <c r="U165" s="23"/>
      <c r="V165" s="23"/>
      <c r="W165" s="23"/>
      <c r="X165" s="23"/>
      <c r="Y165" s="23"/>
      <c r="Z165" s="23"/>
    </row>
    <row r="166">
      <c r="A166" s="23"/>
      <c r="B166" s="23"/>
      <c r="C166" s="23"/>
      <c r="D166" s="23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23"/>
      <c r="T166" s="23"/>
      <c r="U166" s="23"/>
      <c r="V166" s="23"/>
      <c r="W166" s="23"/>
      <c r="X166" s="23"/>
      <c r="Y166" s="23"/>
      <c r="Z166" s="23"/>
    </row>
    <row r="167">
      <c r="A167" s="23"/>
      <c r="B167" s="23"/>
      <c r="C167" s="23"/>
      <c r="D167" s="23"/>
      <c r="E167" s="469"/>
      <c r="F167" s="469"/>
      <c r="G167" s="469"/>
      <c r="H167" s="469"/>
      <c r="I167" s="469"/>
      <c r="J167" s="469"/>
      <c r="K167" s="469"/>
      <c r="L167" s="469"/>
      <c r="M167" s="469"/>
      <c r="N167" s="469"/>
      <c r="O167" s="469"/>
      <c r="P167" s="469"/>
      <c r="Q167" s="469"/>
      <c r="R167" s="469"/>
      <c r="S167" s="23"/>
      <c r="T167" s="23"/>
      <c r="U167" s="23"/>
      <c r="V167" s="23"/>
      <c r="W167" s="23"/>
      <c r="X167" s="23"/>
      <c r="Y167" s="23"/>
      <c r="Z167" s="23"/>
    </row>
    <row r="168">
      <c r="A168" s="23"/>
      <c r="B168" s="23"/>
      <c r="C168" s="23"/>
      <c r="D168" s="23"/>
      <c r="E168" s="469"/>
      <c r="F168" s="469"/>
      <c r="G168" s="469"/>
      <c r="H168" s="469"/>
      <c r="I168" s="469"/>
      <c r="J168" s="469"/>
      <c r="K168" s="469"/>
      <c r="L168" s="469"/>
      <c r="M168" s="469"/>
      <c r="N168" s="469"/>
      <c r="O168" s="469"/>
      <c r="P168" s="469"/>
      <c r="Q168" s="469"/>
      <c r="R168" s="469"/>
      <c r="S168" s="23"/>
      <c r="T168" s="23"/>
      <c r="U168" s="23"/>
      <c r="V168" s="23"/>
      <c r="W168" s="23"/>
      <c r="X168" s="23"/>
      <c r="Y168" s="23"/>
      <c r="Z168" s="23"/>
    </row>
    <row r="169">
      <c r="A169" s="23"/>
      <c r="B169" s="23"/>
      <c r="C169" s="23"/>
      <c r="D169" s="23"/>
      <c r="E169" s="469"/>
      <c r="F169" s="469"/>
      <c r="G169" s="469"/>
      <c r="H169" s="469"/>
      <c r="I169" s="469"/>
      <c r="J169" s="469"/>
      <c r="K169" s="469"/>
      <c r="L169" s="469"/>
      <c r="M169" s="469"/>
      <c r="N169" s="469"/>
      <c r="O169" s="469"/>
      <c r="P169" s="469"/>
      <c r="Q169" s="469"/>
      <c r="R169" s="469"/>
      <c r="S169" s="23"/>
      <c r="T169" s="23"/>
      <c r="U169" s="23"/>
      <c r="V169" s="23"/>
      <c r="W169" s="23"/>
      <c r="X169" s="23"/>
      <c r="Y169" s="23"/>
      <c r="Z169" s="23"/>
    </row>
    <row r="170">
      <c r="A170" s="23"/>
      <c r="B170" s="23"/>
      <c r="C170" s="23"/>
      <c r="D170" s="23"/>
      <c r="E170" s="469"/>
      <c r="F170" s="469"/>
      <c r="G170" s="469"/>
      <c r="H170" s="469"/>
      <c r="I170" s="469"/>
      <c r="J170" s="469"/>
      <c r="K170" s="469"/>
      <c r="L170" s="469"/>
      <c r="M170" s="469"/>
      <c r="N170" s="469"/>
      <c r="O170" s="469"/>
      <c r="P170" s="469"/>
      <c r="Q170" s="469"/>
      <c r="R170" s="469"/>
      <c r="S170" s="23"/>
      <c r="T170" s="23"/>
      <c r="U170" s="23"/>
      <c r="V170" s="23"/>
      <c r="W170" s="23"/>
      <c r="X170" s="23"/>
      <c r="Y170" s="23"/>
      <c r="Z170" s="23"/>
    </row>
    <row r="171">
      <c r="A171" s="23"/>
      <c r="B171" s="23"/>
      <c r="C171" s="23"/>
      <c r="D171" s="23"/>
      <c r="E171" s="469"/>
      <c r="F171" s="469"/>
      <c r="G171" s="469"/>
      <c r="H171" s="469"/>
      <c r="I171" s="469"/>
      <c r="J171" s="469"/>
      <c r="K171" s="469"/>
      <c r="L171" s="469"/>
      <c r="M171" s="469"/>
      <c r="N171" s="469"/>
      <c r="O171" s="469"/>
      <c r="P171" s="469"/>
      <c r="Q171" s="469"/>
      <c r="R171" s="469"/>
      <c r="S171" s="23"/>
      <c r="T171" s="23"/>
      <c r="U171" s="23"/>
      <c r="V171" s="23"/>
      <c r="W171" s="23"/>
      <c r="X171" s="23"/>
      <c r="Y171" s="23"/>
      <c r="Z171" s="23"/>
    </row>
    <row r="172">
      <c r="A172" s="23"/>
      <c r="B172" s="23"/>
      <c r="C172" s="23"/>
      <c r="D172" s="23"/>
      <c r="E172" s="469"/>
      <c r="F172" s="469"/>
      <c r="G172" s="469"/>
      <c r="H172" s="469"/>
      <c r="I172" s="469"/>
      <c r="J172" s="469"/>
      <c r="K172" s="469"/>
      <c r="L172" s="469"/>
      <c r="M172" s="469"/>
      <c r="N172" s="469"/>
      <c r="O172" s="469"/>
      <c r="P172" s="469"/>
      <c r="Q172" s="469"/>
      <c r="R172" s="469"/>
      <c r="S172" s="23"/>
      <c r="T172" s="23"/>
      <c r="U172" s="23"/>
      <c r="V172" s="23"/>
      <c r="W172" s="23"/>
      <c r="X172" s="23"/>
      <c r="Y172" s="23"/>
      <c r="Z172" s="23"/>
    </row>
    <row r="173">
      <c r="A173" s="23"/>
      <c r="B173" s="23"/>
      <c r="C173" s="23"/>
      <c r="D173" s="23"/>
      <c r="E173" s="469"/>
      <c r="F173" s="469"/>
      <c r="G173" s="469"/>
      <c r="H173" s="469"/>
      <c r="I173" s="469"/>
      <c r="J173" s="469"/>
      <c r="K173" s="469"/>
      <c r="L173" s="469"/>
      <c r="M173" s="469"/>
      <c r="N173" s="469"/>
      <c r="O173" s="469"/>
      <c r="P173" s="469"/>
      <c r="Q173" s="469"/>
      <c r="R173" s="469"/>
      <c r="S173" s="23"/>
      <c r="T173" s="23"/>
      <c r="U173" s="23"/>
      <c r="V173" s="23"/>
      <c r="W173" s="23"/>
      <c r="X173" s="23"/>
      <c r="Y173" s="23"/>
      <c r="Z173" s="23"/>
    </row>
    <row r="174">
      <c r="A174" s="23"/>
      <c r="B174" s="23"/>
      <c r="C174" s="23"/>
      <c r="D174" s="23"/>
      <c r="E174" s="469"/>
      <c r="F174" s="469"/>
      <c r="G174" s="469"/>
      <c r="H174" s="469"/>
      <c r="I174" s="469"/>
      <c r="J174" s="469"/>
      <c r="K174" s="469"/>
      <c r="L174" s="469"/>
      <c r="M174" s="469"/>
      <c r="N174" s="469"/>
      <c r="O174" s="469"/>
      <c r="P174" s="469"/>
      <c r="Q174" s="469"/>
      <c r="R174" s="469"/>
      <c r="S174" s="23"/>
      <c r="T174" s="23"/>
      <c r="U174" s="23"/>
      <c r="V174" s="23"/>
      <c r="W174" s="23"/>
      <c r="X174" s="23"/>
      <c r="Y174" s="23"/>
      <c r="Z174" s="23"/>
    </row>
    <row r="175">
      <c r="A175" s="23"/>
      <c r="B175" s="23"/>
      <c r="C175" s="23"/>
      <c r="D175" s="23"/>
      <c r="E175" s="469"/>
      <c r="F175" s="469"/>
      <c r="G175" s="469"/>
      <c r="H175" s="469"/>
      <c r="I175" s="469"/>
      <c r="J175" s="469"/>
      <c r="K175" s="469"/>
      <c r="L175" s="469"/>
      <c r="M175" s="469"/>
      <c r="N175" s="469"/>
      <c r="O175" s="469"/>
      <c r="P175" s="469"/>
      <c r="Q175" s="469"/>
      <c r="R175" s="469"/>
      <c r="S175" s="23"/>
      <c r="T175" s="23"/>
      <c r="U175" s="23"/>
      <c r="V175" s="23"/>
      <c r="W175" s="23"/>
      <c r="X175" s="23"/>
      <c r="Y175" s="23"/>
      <c r="Z175" s="23"/>
    </row>
    <row r="176">
      <c r="A176" s="23"/>
      <c r="B176" s="23"/>
      <c r="C176" s="23"/>
      <c r="D176" s="23"/>
      <c r="E176" s="469"/>
      <c r="F176" s="469"/>
      <c r="G176" s="469"/>
      <c r="H176" s="469"/>
      <c r="I176" s="469"/>
      <c r="J176" s="469"/>
      <c r="K176" s="469"/>
      <c r="L176" s="469"/>
      <c r="M176" s="469"/>
      <c r="N176" s="469"/>
      <c r="O176" s="469"/>
      <c r="P176" s="469"/>
      <c r="Q176" s="469"/>
      <c r="R176" s="469"/>
      <c r="S176" s="23"/>
      <c r="T176" s="23"/>
      <c r="U176" s="23"/>
      <c r="V176" s="23"/>
      <c r="W176" s="23"/>
      <c r="X176" s="23"/>
      <c r="Y176" s="23"/>
      <c r="Z176" s="23"/>
    </row>
    <row r="177">
      <c r="A177" s="23"/>
      <c r="B177" s="23"/>
      <c r="C177" s="23"/>
      <c r="D177" s="23"/>
      <c r="E177" s="469"/>
      <c r="F177" s="469"/>
      <c r="G177" s="469"/>
      <c r="H177" s="469"/>
      <c r="I177" s="469"/>
      <c r="J177" s="469"/>
      <c r="K177" s="469"/>
      <c r="L177" s="469"/>
      <c r="M177" s="469"/>
      <c r="N177" s="469"/>
      <c r="O177" s="469"/>
      <c r="P177" s="469"/>
      <c r="Q177" s="469"/>
      <c r="R177" s="469"/>
      <c r="S177" s="23"/>
      <c r="T177" s="23"/>
      <c r="U177" s="23"/>
      <c r="V177" s="23"/>
      <c r="W177" s="23"/>
      <c r="X177" s="23"/>
      <c r="Y177" s="23"/>
      <c r="Z177" s="23"/>
    </row>
    <row r="178">
      <c r="A178" s="23"/>
      <c r="B178" s="23"/>
      <c r="C178" s="23"/>
      <c r="D178" s="23"/>
      <c r="E178" s="469"/>
      <c r="F178" s="469"/>
      <c r="G178" s="469"/>
      <c r="H178" s="469"/>
      <c r="I178" s="469"/>
      <c r="J178" s="469"/>
      <c r="K178" s="469"/>
      <c r="L178" s="469"/>
      <c r="M178" s="469"/>
      <c r="N178" s="469"/>
      <c r="O178" s="469"/>
      <c r="P178" s="469"/>
      <c r="Q178" s="469"/>
      <c r="R178" s="469"/>
      <c r="S178" s="23"/>
      <c r="T178" s="23"/>
      <c r="U178" s="23"/>
      <c r="V178" s="23"/>
      <c r="W178" s="23"/>
      <c r="X178" s="23"/>
      <c r="Y178" s="23"/>
      <c r="Z178" s="23"/>
    </row>
    <row r="179">
      <c r="A179" s="23"/>
      <c r="B179" s="23"/>
      <c r="C179" s="23"/>
      <c r="D179" s="23"/>
      <c r="E179" s="469"/>
      <c r="F179" s="469"/>
      <c r="G179" s="469"/>
      <c r="H179" s="469"/>
      <c r="I179" s="469"/>
      <c r="J179" s="469"/>
      <c r="K179" s="469"/>
      <c r="L179" s="469"/>
      <c r="M179" s="469"/>
      <c r="N179" s="469"/>
      <c r="O179" s="469"/>
      <c r="P179" s="469"/>
      <c r="Q179" s="469"/>
      <c r="R179" s="469"/>
      <c r="S179" s="23"/>
      <c r="T179" s="23"/>
      <c r="U179" s="23"/>
      <c r="V179" s="23"/>
      <c r="W179" s="23"/>
      <c r="X179" s="23"/>
      <c r="Y179" s="23"/>
      <c r="Z179" s="23"/>
    </row>
    <row r="180">
      <c r="A180" s="23"/>
      <c r="B180" s="23"/>
      <c r="C180" s="23"/>
      <c r="D180" s="23"/>
      <c r="E180" s="469"/>
      <c r="F180" s="469"/>
      <c r="G180" s="469"/>
      <c r="H180" s="469"/>
      <c r="I180" s="469"/>
      <c r="J180" s="469"/>
      <c r="K180" s="469"/>
      <c r="L180" s="469"/>
      <c r="M180" s="469"/>
      <c r="N180" s="469"/>
      <c r="O180" s="469"/>
      <c r="P180" s="469"/>
      <c r="Q180" s="469"/>
      <c r="R180" s="469"/>
      <c r="S180" s="23"/>
      <c r="T180" s="23"/>
      <c r="U180" s="23"/>
      <c r="V180" s="23"/>
      <c r="W180" s="23"/>
      <c r="X180" s="23"/>
      <c r="Y180" s="23"/>
      <c r="Z180" s="23"/>
    </row>
    <row r="181">
      <c r="A181" s="23"/>
      <c r="B181" s="23"/>
      <c r="C181" s="23"/>
      <c r="D181" s="23"/>
      <c r="E181" s="469"/>
      <c r="F181" s="469"/>
      <c r="G181" s="469"/>
      <c r="H181" s="469"/>
      <c r="I181" s="469"/>
      <c r="J181" s="469"/>
      <c r="K181" s="469"/>
      <c r="L181" s="469"/>
      <c r="M181" s="469"/>
      <c r="N181" s="469"/>
      <c r="O181" s="469"/>
      <c r="P181" s="469"/>
      <c r="Q181" s="469"/>
      <c r="R181" s="469"/>
      <c r="S181" s="23"/>
      <c r="T181" s="23"/>
      <c r="U181" s="23"/>
      <c r="V181" s="23"/>
      <c r="W181" s="23"/>
      <c r="X181" s="23"/>
      <c r="Y181" s="23"/>
      <c r="Z181" s="23"/>
    </row>
    <row r="182">
      <c r="A182" s="23"/>
      <c r="B182" s="23"/>
      <c r="C182" s="23"/>
      <c r="D182" s="23"/>
      <c r="E182" s="469"/>
      <c r="F182" s="469"/>
      <c r="G182" s="469"/>
      <c r="H182" s="469"/>
      <c r="I182" s="469"/>
      <c r="J182" s="469"/>
      <c r="K182" s="469"/>
      <c r="L182" s="469"/>
      <c r="M182" s="469"/>
      <c r="N182" s="469"/>
      <c r="O182" s="469"/>
      <c r="P182" s="469"/>
      <c r="Q182" s="469"/>
      <c r="R182" s="469"/>
      <c r="S182" s="23"/>
      <c r="T182" s="23"/>
      <c r="U182" s="23"/>
      <c r="V182" s="23"/>
      <c r="W182" s="23"/>
      <c r="X182" s="23"/>
      <c r="Y182" s="23"/>
      <c r="Z182" s="23"/>
    </row>
    <row r="183">
      <c r="A183" s="23"/>
      <c r="B183" s="23"/>
      <c r="C183" s="23"/>
      <c r="D183" s="23"/>
      <c r="E183" s="469"/>
      <c r="F183" s="469"/>
      <c r="G183" s="469"/>
      <c r="H183" s="469"/>
      <c r="I183" s="469"/>
      <c r="J183" s="469"/>
      <c r="K183" s="469"/>
      <c r="L183" s="469"/>
      <c r="M183" s="469"/>
      <c r="N183" s="469"/>
      <c r="O183" s="469"/>
      <c r="P183" s="469"/>
      <c r="Q183" s="469"/>
      <c r="R183" s="469"/>
      <c r="S183" s="23"/>
      <c r="T183" s="23"/>
      <c r="U183" s="23"/>
      <c r="V183" s="23"/>
      <c r="W183" s="23"/>
      <c r="X183" s="23"/>
      <c r="Y183" s="23"/>
      <c r="Z183" s="23"/>
    </row>
    <row r="184">
      <c r="A184" s="23"/>
      <c r="B184" s="23"/>
      <c r="C184" s="23"/>
      <c r="D184" s="23"/>
      <c r="E184" s="469"/>
      <c r="F184" s="469"/>
      <c r="G184" s="469"/>
      <c r="H184" s="469"/>
      <c r="I184" s="469"/>
      <c r="J184" s="469"/>
      <c r="K184" s="469"/>
      <c r="L184" s="469"/>
      <c r="M184" s="469"/>
      <c r="N184" s="469"/>
      <c r="O184" s="469"/>
      <c r="P184" s="469"/>
      <c r="Q184" s="469"/>
      <c r="R184" s="469"/>
      <c r="S184" s="23"/>
      <c r="T184" s="23"/>
      <c r="U184" s="23"/>
      <c r="V184" s="23"/>
      <c r="W184" s="23"/>
      <c r="X184" s="23"/>
      <c r="Y184" s="23"/>
      <c r="Z184" s="23"/>
    </row>
    <row r="185">
      <c r="A185" s="23"/>
      <c r="B185" s="23"/>
      <c r="C185" s="23"/>
      <c r="D185" s="23"/>
      <c r="E185" s="469"/>
      <c r="F185" s="469"/>
      <c r="G185" s="469"/>
      <c r="H185" s="469"/>
      <c r="I185" s="469"/>
      <c r="J185" s="469"/>
      <c r="K185" s="469"/>
      <c r="L185" s="469"/>
      <c r="M185" s="469"/>
      <c r="N185" s="469"/>
      <c r="O185" s="469"/>
      <c r="P185" s="469"/>
      <c r="Q185" s="469"/>
      <c r="R185" s="469"/>
      <c r="S185" s="23"/>
      <c r="T185" s="23"/>
      <c r="U185" s="23"/>
      <c r="V185" s="23"/>
      <c r="W185" s="23"/>
      <c r="X185" s="23"/>
      <c r="Y185" s="23"/>
      <c r="Z185" s="23"/>
    </row>
    <row r="186">
      <c r="A186" s="23"/>
      <c r="B186" s="23"/>
      <c r="C186" s="23"/>
      <c r="D186" s="23"/>
      <c r="E186" s="469"/>
      <c r="F186" s="469"/>
      <c r="G186" s="469"/>
      <c r="H186" s="469"/>
      <c r="I186" s="469"/>
      <c r="J186" s="469"/>
      <c r="K186" s="469"/>
      <c r="L186" s="469"/>
      <c r="M186" s="469"/>
      <c r="N186" s="469"/>
      <c r="O186" s="469"/>
      <c r="P186" s="469"/>
      <c r="Q186" s="469"/>
      <c r="R186" s="469"/>
      <c r="S186" s="23"/>
      <c r="T186" s="23"/>
      <c r="U186" s="23"/>
      <c r="V186" s="23"/>
      <c r="W186" s="23"/>
      <c r="X186" s="23"/>
      <c r="Y186" s="23"/>
      <c r="Z186" s="23"/>
    </row>
    <row r="187">
      <c r="A187" s="23"/>
      <c r="B187" s="23"/>
      <c r="C187" s="23"/>
      <c r="D187" s="23"/>
      <c r="E187" s="469"/>
      <c r="F187" s="469"/>
      <c r="G187" s="469"/>
      <c r="H187" s="469"/>
      <c r="I187" s="469"/>
      <c r="J187" s="469"/>
      <c r="K187" s="469"/>
      <c r="L187" s="469"/>
      <c r="M187" s="469"/>
      <c r="N187" s="469"/>
      <c r="O187" s="469"/>
      <c r="P187" s="469"/>
      <c r="Q187" s="469"/>
      <c r="R187" s="469"/>
      <c r="S187" s="23"/>
      <c r="T187" s="23"/>
      <c r="U187" s="23"/>
      <c r="V187" s="23"/>
      <c r="W187" s="23"/>
      <c r="X187" s="23"/>
      <c r="Y187" s="23"/>
      <c r="Z187" s="23"/>
    </row>
    <row r="188">
      <c r="A188" s="23"/>
      <c r="B188" s="23"/>
      <c r="C188" s="23"/>
      <c r="D188" s="23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  <c r="O188" s="469"/>
      <c r="P188" s="469"/>
      <c r="Q188" s="469"/>
      <c r="R188" s="469"/>
      <c r="S188" s="23"/>
      <c r="T188" s="23"/>
      <c r="U188" s="23"/>
      <c r="V188" s="23"/>
      <c r="W188" s="23"/>
      <c r="X188" s="23"/>
      <c r="Y188" s="23"/>
      <c r="Z188" s="23"/>
    </row>
    <row r="189">
      <c r="A189" s="23"/>
      <c r="B189" s="23"/>
      <c r="C189" s="23"/>
      <c r="D189" s="23"/>
      <c r="E189" s="469"/>
      <c r="F189" s="469"/>
      <c r="G189" s="469"/>
      <c r="H189" s="469"/>
      <c r="I189" s="469"/>
      <c r="J189" s="469"/>
      <c r="K189" s="469"/>
      <c r="L189" s="469"/>
      <c r="M189" s="469"/>
      <c r="N189" s="469"/>
      <c r="O189" s="469"/>
      <c r="P189" s="469"/>
      <c r="Q189" s="469"/>
      <c r="R189" s="469"/>
      <c r="S189" s="23"/>
      <c r="T189" s="23"/>
      <c r="U189" s="23"/>
      <c r="V189" s="23"/>
      <c r="W189" s="23"/>
      <c r="X189" s="23"/>
      <c r="Y189" s="23"/>
      <c r="Z189" s="23"/>
    </row>
    <row r="190">
      <c r="A190" s="23"/>
      <c r="B190" s="23"/>
      <c r="C190" s="23"/>
      <c r="D190" s="23"/>
      <c r="E190" s="469"/>
      <c r="F190" s="469"/>
      <c r="G190" s="469"/>
      <c r="H190" s="469"/>
      <c r="I190" s="469"/>
      <c r="J190" s="469"/>
      <c r="K190" s="469"/>
      <c r="L190" s="469"/>
      <c r="M190" s="469"/>
      <c r="N190" s="469"/>
      <c r="O190" s="469"/>
      <c r="P190" s="469"/>
      <c r="Q190" s="469"/>
      <c r="R190" s="469"/>
      <c r="S190" s="23"/>
      <c r="T190" s="23"/>
      <c r="U190" s="23"/>
      <c r="V190" s="23"/>
      <c r="W190" s="23"/>
      <c r="X190" s="23"/>
      <c r="Y190" s="23"/>
      <c r="Z190" s="23"/>
    </row>
    <row r="191">
      <c r="A191" s="23"/>
      <c r="B191" s="23"/>
      <c r="C191" s="23"/>
      <c r="D191" s="23"/>
      <c r="E191" s="469"/>
      <c r="F191" s="469"/>
      <c r="G191" s="469"/>
      <c r="H191" s="469"/>
      <c r="I191" s="469"/>
      <c r="J191" s="469"/>
      <c r="K191" s="469"/>
      <c r="L191" s="469"/>
      <c r="M191" s="469"/>
      <c r="N191" s="469"/>
      <c r="O191" s="469"/>
      <c r="P191" s="469"/>
      <c r="Q191" s="469"/>
      <c r="R191" s="469"/>
      <c r="S191" s="23"/>
      <c r="T191" s="23"/>
      <c r="U191" s="23"/>
      <c r="V191" s="23"/>
      <c r="W191" s="23"/>
      <c r="X191" s="23"/>
      <c r="Y191" s="23"/>
      <c r="Z191" s="23"/>
    </row>
    <row r="192">
      <c r="A192" s="23"/>
      <c r="B192" s="23"/>
      <c r="C192" s="23"/>
      <c r="D192" s="23"/>
      <c r="E192" s="469"/>
      <c r="F192" s="469"/>
      <c r="G192" s="469"/>
      <c r="H192" s="469"/>
      <c r="I192" s="469"/>
      <c r="J192" s="469"/>
      <c r="K192" s="469"/>
      <c r="L192" s="469"/>
      <c r="M192" s="469"/>
      <c r="N192" s="469"/>
      <c r="O192" s="469"/>
      <c r="P192" s="469"/>
      <c r="Q192" s="469"/>
      <c r="R192" s="469"/>
      <c r="S192" s="23"/>
      <c r="T192" s="23"/>
      <c r="U192" s="23"/>
      <c r="V192" s="23"/>
      <c r="W192" s="23"/>
      <c r="X192" s="23"/>
      <c r="Y192" s="23"/>
      <c r="Z192" s="23"/>
    </row>
    <row r="193">
      <c r="A193" s="23"/>
      <c r="B193" s="23"/>
      <c r="C193" s="23"/>
      <c r="D193" s="23"/>
      <c r="E193" s="469"/>
      <c r="F193" s="469"/>
      <c r="G193" s="469"/>
      <c r="H193" s="469"/>
      <c r="I193" s="469"/>
      <c r="J193" s="469"/>
      <c r="K193" s="469"/>
      <c r="L193" s="469"/>
      <c r="M193" s="469"/>
      <c r="N193" s="469"/>
      <c r="O193" s="469"/>
      <c r="P193" s="469"/>
      <c r="Q193" s="469"/>
      <c r="R193" s="469"/>
      <c r="S193" s="23"/>
      <c r="T193" s="23"/>
      <c r="U193" s="23"/>
      <c r="V193" s="23"/>
      <c r="W193" s="23"/>
      <c r="X193" s="23"/>
      <c r="Y193" s="23"/>
      <c r="Z193" s="23"/>
    </row>
    <row r="194">
      <c r="A194" s="23"/>
      <c r="B194" s="23"/>
      <c r="C194" s="23"/>
      <c r="D194" s="23"/>
      <c r="E194" s="469"/>
      <c r="F194" s="469"/>
      <c r="G194" s="469"/>
      <c r="H194" s="469"/>
      <c r="I194" s="469"/>
      <c r="J194" s="469"/>
      <c r="K194" s="469"/>
      <c r="L194" s="469"/>
      <c r="M194" s="469"/>
      <c r="N194" s="469"/>
      <c r="O194" s="469"/>
      <c r="P194" s="469"/>
      <c r="Q194" s="469"/>
      <c r="R194" s="469"/>
      <c r="S194" s="23"/>
      <c r="T194" s="23"/>
      <c r="U194" s="23"/>
      <c r="V194" s="23"/>
      <c r="W194" s="23"/>
      <c r="X194" s="23"/>
      <c r="Y194" s="23"/>
      <c r="Z194" s="23"/>
    </row>
    <row r="195">
      <c r="A195" s="23"/>
      <c r="B195" s="23"/>
      <c r="C195" s="23"/>
      <c r="D195" s="23"/>
      <c r="E195" s="469"/>
      <c r="F195" s="469"/>
      <c r="G195" s="469"/>
      <c r="H195" s="469"/>
      <c r="I195" s="469"/>
      <c r="J195" s="469"/>
      <c r="K195" s="469"/>
      <c r="L195" s="469"/>
      <c r="M195" s="469"/>
      <c r="N195" s="469"/>
      <c r="O195" s="469"/>
      <c r="P195" s="469"/>
      <c r="Q195" s="469"/>
      <c r="R195" s="469"/>
      <c r="S195" s="23"/>
      <c r="T195" s="23"/>
      <c r="U195" s="23"/>
      <c r="V195" s="23"/>
      <c r="W195" s="23"/>
      <c r="X195" s="23"/>
      <c r="Y195" s="23"/>
      <c r="Z195" s="23"/>
    </row>
    <row r="196">
      <c r="A196" s="23"/>
      <c r="B196" s="23"/>
      <c r="C196" s="23"/>
      <c r="D196" s="23"/>
      <c r="E196" s="469"/>
      <c r="F196" s="469"/>
      <c r="G196" s="469"/>
      <c r="H196" s="469"/>
      <c r="I196" s="469"/>
      <c r="J196" s="469"/>
      <c r="K196" s="469"/>
      <c r="L196" s="469"/>
      <c r="M196" s="469"/>
      <c r="N196" s="469"/>
      <c r="O196" s="469"/>
      <c r="P196" s="469"/>
      <c r="Q196" s="469"/>
      <c r="R196" s="469"/>
      <c r="S196" s="23"/>
      <c r="T196" s="23"/>
      <c r="U196" s="23"/>
      <c r="V196" s="23"/>
      <c r="W196" s="23"/>
      <c r="X196" s="23"/>
      <c r="Y196" s="23"/>
      <c r="Z196" s="23"/>
    </row>
    <row r="197">
      <c r="A197" s="23"/>
      <c r="B197" s="23"/>
      <c r="C197" s="23"/>
      <c r="D197" s="23"/>
      <c r="E197" s="469"/>
      <c r="F197" s="469"/>
      <c r="G197" s="469"/>
      <c r="H197" s="469"/>
      <c r="I197" s="469"/>
      <c r="J197" s="469"/>
      <c r="K197" s="469"/>
      <c r="L197" s="469"/>
      <c r="M197" s="469"/>
      <c r="N197" s="469"/>
      <c r="O197" s="469"/>
      <c r="P197" s="469"/>
      <c r="Q197" s="469"/>
      <c r="R197" s="469"/>
      <c r="S197" s="23"/>
      <c r="T197" s="23"/>
      <c r="U197" s="23"/>
      <c r="V197" s="23"/>
      <c r="W197" s="23"/>
      <c r="X197" s="23"/>
      <c r="Y197" s="23"/>
      <c r="Z197" s="23"/>
    </row>
    <row r="198">
      <c r="A198" s="23"/>
      <c r="B198" s="23"/>
      <c r="C198" s="23"/>
      <c r="D198" s="23"/>
      <c r="E198" s="469"/>
      <c r="F198" s="469"/>
      <c r="G198" s="469"/>
      <c r="H198" s="469"/>
      <c r="I198" s="469"/>
      <c r="J198" s="469"/>
      <c r="K198" s="469"/>
      <c r="L198" s="469"/>
      <c r="M198" s="469"/>
      <c r="N198" s="469"/>
      <c r="O198" s="469"/>
      <c r="P198" s="469"/>
      <c r="Q198" s="469"/>
      <c r="R198" s="469"/>
      <c r="S198" s="23"/>
      <c r="T198" s="23"/>
      <c r="U198" s="23"/>
      <c r="V198" s="23"/>
      <c r="W198" s="23"/>
      <c r="X198" s="23"/>
      <c r="Y198" s="23"/>
      <c r="Z198" s="23"/>
    </row>
    <row r="199">
      <c r="A199" s="23"/>
      <c r="B199" s="23"/>
      <c r="C199" s="23"/>
      <c r="D199" s="23"/>
      <c r="E199" s="469"/>
      <c r="F199" s="469"/>
      <c r="G199" s="469"/>
      <c r="H199" s="469"/>
      <c r="I199" s="469"/>
      <c r="J199" s="469"/>
      <c r="K199" s="469"/>
      <c r="L199" s="469"/>
      <c r="M199" s="469"/>
      <c r="N199" s="469"/>
      <c r="O199" s="469"/>
      <c r="P199" s="469"/>
      <c r="Q199" s="469"/>
      <c r="R199" s="469"/>
      <c r="S199" s="23"/>
      <c r="T199" s="23"/>
      <c r="U199" s="23"/>
      <c r="V199" s="23"/>
      <c r="W199" s="23"/>
      <c r="X199" s="23"/>
      <c r="Y199" s="23"/>
      <c r="Z199" s="23"/>
    </row>
    <row r="200">
      <c r="A200" s="23"/>
      <c r="B200" s="23"/>
      <c r="C200" s="23"/>
      <c r="D200" s="23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23"/>
      <c r="T200" s="23"/>
      <c r="U200" s="23"/>
      <c r="V200" s="23"/>
      <c r="W200" s="23"/>
      <c r="X200" s="23"/>
      <c r="Y200" s="23"/>
      <c r="Z200" s="23"/>
    </row>
    <row r="201">
      <c r="A201" s="23"/>
      <c r="B201" s="23"/>
      <c r="C201" s="23"/>
      <c r="D201" s="23"/>
      <c r="E201" s="469"/>
      <c r="F201" s="469"/>
      <c r="G201" s="469"/>
      <c r="H201" s="469"/>
      <c r="I201" s="469"/>
      <c r="J201" s="469"/>
      <c r="K201" s="469"/>
      <c r="L201" s="469"/>
      <c r="M201" s="469"/>
      <c r="N201" s="469"/>
      <c r="O201" s="469"/>
      <c r="P201" s="469"/>
      <c r="Q201" s="469"/>
      <c r="R201" s="469"/>
      <c r="S201" s="23"/>
      <c r="T201" s="23"/>
      <c r="U201" s="23"/>
      <c r="V201" s="23"/>
      <c r="W201" s="23"/>
      <c r="X201" s="23"/>
      <c r="Y201" s="23"/>
      <c r="Z201" s="23"/>
    </row>
    <row r="202">
      <c r="A202" s="23"/>
      <c r="B202" s="23"/>
      <c r="C202" s="23"/>
      <c r="D202" s="23"/>
      <c r="E202" s="469"/>
      <c r="F202" s="469"/>
      <c r="G202" s="469"/>
      <c r="H202" s="469"/>
      <c r="I202" s="469"/>
      <c r="J202" s="469"/>
      <c r="K202" s="469"/>
      <c r="L202" s="469"/>
      <c r="M202" s="469"/>
      <c r="N202" s="469"/>
      <c r="O202" s="469"/>
      <c r="P202" s="469"/>
      <c r="Q202" s="469"/>
      <c r="R202" s="469"/>
      <c r="S202" s="23"/>
      <c r="T202" s="23"/>
      <c r="U202" s="23"/>
      <c r="V202" s="23"/>
      <c r="W202" s="23"/>
      <c r="X202" s="23"/>
      <c r="Y202" s="23"/>
      <c r="Z202" s="23"/>
    </row>
    <row r="203">
      <c r="A203" s="23"/>
      <c r="B203" s="23"/>
      <c r="C203" s="23"/>
      <c r="D203" s="23"/>
      <c r="E203" s="469"/>
      <c r="F203" s="469"/>
      <c r="G203" s="469"/>
      <c r="H203" s="469"/>
      <c r="I203" s="469"/>
      <c r="J203" s="469"/>
      <c r="K203" s="469"/>
      <c r="L203" s="469"/>
      <c r="M203" s="469"/>
      <c r="N203" s="469"/>
      <c r="O203" s="469"/>
      <c r="P203" s="469"/>
      <c r="Q203" s="469"/>
      <c r="R203" s="469"/>
      <c r="S203" s="23"/>
      <c r="T203" s="23"/>
      <c r="U203" s="23"/>
      <c r="V203" s="23"/>
      <c r="W203" s="23"/>
      <c r="X203" s="23"/>
      <c r="Y203" s="23"/>
      <c r="Z203" s="23"/>
    </row>
    <row r="204">
      <c r="A204" s="23"/>
      <c r="B204" s="23"/>
      <c r="C204" s="23"/>
      <c r="D204" s="23"/>
      <c r="E204" s="469"/>
      <c r="F204" s="469"/>
      <c r="G204" s="469"/>
      <c r="H204" s="469"/>
      <c r="I204" s="469"/>
      <c r="J204" s="469"/>
      <c r="K204" s="469"/>
      <c r="L204" s="469"/>
      <c r="M204" s="469"/>
      <c r="N204" s="469"/>
      <c r="O204" s="469"/>
      <c r="P204" s="469"/>
      <c r="Q204" s="469"/>
      <c r="R204" s="469"/>
      <c r="S204" s="23"/>
      <c r="T204" s="23"/>
      <c r="U204" s="23"/>
      <c r="V204" s="23"/>
      <c r="W204" s="23"/>
      <c r="X204" s="23"/>
      <c r="Y204" s="23"/>
      <c r="Z204" s="23"/>
    </row>
    <row r="205">
      <c r="A205" s="23"/>
      <c r="B205" s="23"/>
      <c r="C205" s="23"/>
      <c r="D205" s="23"/>
      <c r="E205" s="469"/>
      <c r="F205" s="469"/>
      <c r="G205" s="469"/>
      <c r="H205" s="469"/>
      <c r="I205" s="469"/>
      <c r="J205" s="469"/>
      <c r="K205" s="469"/>
      <c r="L205" s="469"/>
      <c r="M205" s="469"/>
      <c r="N205" s="469"/>
      <c r="O205" s="469"/>
      <c r="P205" s="469"/>
      <c r="Q205" s="469"/>
      <c r="R205" s="469"/>
      <c r="S205" s="23"/>
      <c r="T205" s="23"/>
      <c r="U205" s="23"/>
      <c r="V205" s="23"/>
      <c r="W205" s="23"/>
      <c r="X205" s="23"/>
      <c r="Y205" s="23"/>
      <c r="Z205" s="23"/>
    </row>
    <row r="206">
      <c r="A206" s="23"/>
      <c r="B206" s="23"/>
      <c r="C206" s="23"/>
      <c r="D206" s="23"/>
      <c r="E206" s="469"/>
      <c r="F206" s="469"/>
      <c r="G206" s="469"/>
      <c r="H206" s="469"/>
      <c r="I206" s="469"/>
      <c r="J206" s="469"/>
      <c r="K206" s="469"/>
      <c r="L206" s="469"/>
      <c r="M206" s="469"/>
      <c r="N206" s="469"/>
      <c r="O206" s="469"/>
      <c r="P206" s="469"/>
      <c r="Q206" s="469"/>
      <c r="R206" s="469"/>
      <c r="S206" s="23"/>
      <c r="T206" s="23"/>
      <c r="U206" s="23"/>
      <c r="V206" s="23"/>
      <c r="W206" s="23"/>
      <c r="X206" s="23"/>
      <c r="Y206" s="23"/>
      <c r="Z206" s="23"/>
    </row>
    <row r="207">
      <c r="A207" s="23"/>
      <c r="B207" s="23"/>
      <c r="C207" s="23"/>
      <c r="D207" s="23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469"/>
      <c r="P207" s="469"/>
      <c r="Q207" s="469"/>
      <c r="R207" s="469"/>
      <c r="S207" s="23"/>
      <c r="T207" s="23"/>
      <c r="U207" s="23"/>
      <c r="V207" s="23"/>
      <c r="W207" s="23"/>
      <c r="X207" s="23"/>
      <c r="Y207" s="23"/>
      <c r="Z207" s="23"/>
    </row>
    <row r="208">
      <c r="A208" s="23"/>
      <c r="B208" s="23"/>
      <c r="C208" s="23"/>
      <c r="D208" s="23"/>
      <c r="E208" s="469"/>
      <c r="F208" s="469"/>
      <c r="G208" s="469"/>
      <c r="H208" s="469"/>
      <c r="I208" s="469"/>
      <c r="J208" s="469"/>
      <c r="K208" s="469"/>
      <c r="L208" s="469"/>
      <c r="M208" s="469"/>
      <c r="N208" s="469"/>
      <c r="O208" s="469"/>
      <c r="P208" s="469"/>
      <c r="Q208" s="469"/>
      <c r="R208" s="469"/>
      <c r="S208" s="23"/>
      <c r="T208" s="23"/>
      <c r="U208" s="23"/>
      <c r="V208" s="23"/>
      <c r="W208" s="23"/>
      <c r="X208" s="23"/>
      <c r="Y208" s="23"/>
      <c r="Z208" s="23"/>
    </row>
    <row r="209">
      <c r="A209" s="23"/>
      <c r="B209" s="23"/>
      <c r="C209" s="23"/>
      <c r="D209" s="23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23"/>
      <c r="T209" s="23"/>
      <c r="U209" s="23"/>
      <c r="V209" s="23"/>
      <c r="W209" s="23"/>
      <c r="X209" s="23"/>
      <c r="Y209" s="23"/>
      <c r="Z209" s="23"/>
    </row>
    <row r="210">
      <c r="A210" s="23"/>
      <c r="B210" s="23"/>
      <c r="C210" s="23"/>
      <c r="D210" s="23"/>
      <c r="E210" s="469"/>
      <c r="F210" s="469"/>
      <c r="G210" s="469"/>
      <c r="H210" s="469"/>
      <c r="I210" s="469"/>
      <c r="J210" s="469"/>
      <c r="K210" s="469"/>
      <c r="L210" s="469"/>
      <c r="M210" s="469"/>
      <c r="N210" s="469"/>
      <c r="O210" s="469"/>
      <c r="P210" s="469"/>
      <c r="Q210" s="469"/>
      <c r="R210" s="469"/>
      <c r="S210" s="23"/>
      <c r="T210" s="23"/>
      <c r="U210" s="23"/>
      <c r="V210" s="23"/>
      <c r="W210" s="23"/>
      <c r="X210" s="23"/>
      <c r="Y210" s="23"/>
      <c r="Z210" s="23"/>
    </row>
    <row r="211">
      <c r="A211" s="23"/>
      <c r="B211" s="23"/>
      <c r="C211" s="23"/>
      <c r="D211" s="23"/>
      <c r="E211" s="469"/>
      <c r="F211" s="469"/>
      <c r="G211" s="469"/>
      <c r="H211" s="469"/>
      <c r="I211" s="469"/>
      <c r="J211" s="469"/>
      <c r="K211" s="469"/>
      <c r="L211" s="469"/>
      <c r="M211" s="469"/>
      <c r="N211" s="469"/>
      <c r="O211" s="469"/>
      <c r="P211" s="469"/>
      <c r="Q211" s="469"/>
      <c r="R211" s="469"/>
      <c r="S211" s="23"/>
      <c r="T211" s="23"/>
      <c r="U211" s="23"/>
      <c r="V211" s="23"/>
      <c r="W211" s="23"/>
      <c r="X211" s="23"/>
      <c r="Y211" s="23"/>
      <c r="Z211" s="23"/>
    </row>
    <row r="212">
      <c r="A212" s="23"/>
      <c r="B212" s="23"/>
      <c r="C212" s="23"/>
      <c r="D212" s="23"/>
      <c r="E212" s="469"/>
      <c r="F212" s="469"/>
      <c r="G212" s="469"/>
      <c r="H212" s="469"/>
      <c r="I212" s="469"/>
      <c r="J212" s="469"/>
      <c r="K212" s="469"/>
      <c r="L212" s="469"/>
      <c r="M212" s="469"/>
      <c r="N212" s="469"/>
      <c r="O212" s="469"/>
      <c r="P212" s="469"/>
      <c r="Q212" s="469"/>
      <c r="R212" s="469"/>
      <c r="S212" s="23"/>
      <c r="T212" s="23"/>
      <c r="U212" s="23"/>
      <c r="V212" s="23"/>
      <c r="W212" s="23"/>
      <c r="X212" s="23"/>
      <c r="Y212" s="23"/>
      <c r="Z212" s="23"/>
    </row>
    <row r="213">
      <c r="A213" s="23"/>
      <c r="B213" s="23"/>
      <c r="C213" s="23"/>
      <c r="D213" s="23"/>
      <c r="E213" s="469"/>
      <c r="F213" s="469"/>
      <c r="G213" s="469"/>
      <c r="H213" s="469"/>
      <c r="I213" s="469"/>
      <c r="J213" s="469"/>
      <c r="K213" s="469"/>
      <c r="L213" s="469"/>
      <c r="M213" s="469"/>
      <c r="N213" s="469"/>
      <c r="O213" s="469"/>
      <c r="P213" s="469"/>
      <c r="Q213" s="469"/>
      <c r="R213" s="469"/>
      <c r="S213" s="23"/>
      <c r="T213" s="23"/>
      <c r="U213" s="23"/>
      <c r="V213" s="23"/>
      <c r="W213" s="23"/>
      <c r="X213" s="23"/>
      <c r="Y213" s="23"/>
      <c r="Z213" s="23"/>
    </row>
    <row r="214">
      <c r="A214" s="23"/>
      <c r="B214" s="23"/>
      <c r="C214" s="23"/>
      <c r="D214" s="23"/>
      <c r="E214" s="469"/>
      <c r="F214" s="469"/>
      <c r="G214" s="469"/>
      <c r="H214" s="469"/>
      <c r="I214" s="469"/>
      <c r="J214" s="469"/>
      <c r="K214" s="469"/>
      <c r="L214" s="469"/>
      <c r="M214" s="469"/>
      <c r="N214" s="469"/>
      <c r="O214" s="469"/>
      <c r="P214" s="469"/>
      <c r="Q214" s="469"/>
      <c r="R214" s="469"/>
      <c r="S214" s="23"/>
      <c r="T214" s="23"/>
      <c r="U214" s="23"/>
      <c r="V214" s="23"/>
      <c r="W214" s="23"/>
      <c r="X214" s="23"/>
      <c r="Y214" s="23"/>
      <c r="Z214" s="23"/>
    </row>
    <row r="215">
      <c r="A215" s="23"/>
      <c r="B215" s="23"/>
      <c r="C215" s="23"/>
      <c r="D215" s="23"/>
      <c r="E215" s="469"/>
      <c r="F215" s="469"/>
      <c r="G215" s="469"/>
      <c r="H215" s="469"/>
      <c r="I215" s="469"/>
      <c r="J215" s="469"/>
      <c r="K215" s="469"/>
      <c r="L215" s="469"/>
      <c r="M215" s="469"/>
      <c r="N215" s="469"/>
      <c r="O215" s="469"/>
      <c r="P215" s="469"/>
      <c r="Q215" s="469"/>
      <c r="R215" s="469"/>
      <c r="S215" s="23"/>
      <c r="T215" s="23"/>
      <c r="U215" s="23"/>
      <c r="V215" s="23"/>
      <c r="W215" s="23"/>
      <c r="X215" s="23"/>
      <c r="Y215" s="23"/>
      <c r="Z215" s="23"/>
    </row>
    <row r="216">
      <c r="A216" s="23"/>
      <c r="B216" s="23"/>
      <c r="C216" s="23"/>
      <c r="D216" s="23"/>
      <c r="E216" s="469"/>
      <c r="F216" s="469"/>
      <c r="G216" s="469"/>
      <c r="H216" s="469"/>
      <c r="I216" s="469"/>
      <c r="J216" s="469"/>
      <c r="K216" s="469"/>
      <c r="L216" s="469"/>
      <c r="M216" s="469"/>
      <c r="N216" s="469"/>
      <c r="O216" s="469"/>
      <c r="P216" s="469"/>
      <c r="Q216" s="469"/>
      <c r="R216" s="469"/>
      <c r="S216" s="23"/>
      <c r="T216" s="23"/>
      <c r="U216" s="23"/>
      <c r="V216" s="23"/>
      <c r="W216" s="23"/>
      <c r="X216" s="23"/>
      <c r="Y216" s="23"/>
      <c r="Z216" s="23"/>
    </row>
    <row r="217">
      <c r="A217" s="23"/>
      <c r="B217" s="23"/>
      <c r="C217" s="23"/>
      <c r="D217" s="23"/>
      <c r="E217" s="469"/>
      <c r="F217" s="469"/>
      <c r="G217" s="469"/>
      <c r="H217" s="469"/>
      <c r="I217" s="469"/>
      <c r="J217" s="469"/>
      <c r="K217" s="469"/>
      <c r="L217" s="469"/>
      <c r="M217" s="469"/>
      <c r="N217" s="469"/>
      <c r="O217" s="469"/>
      <c r="P217" s="469"/>
      <c r="Q217" s="469"/>
      <c r="R217" s="469"/>
      <c r="S217" s="23"/>
      <c r="T217" s="23"/>
      <c r="U217" s="23"/>
      <c r="V217" s="23"/>
      <c r="W217" s="23"/>
      <c r="X217" s="23"/>
      <c r="Y217" s="23"/>
      <c r="Z217" s="23"/>
    </row>
    <row r="218">
      <c r="A218" s="23"/>
      <c r="B218" s="23"/>
      <c r="C218" s="23"/>
      <c r="D218" s="23"/>
      <c r="E218" s="469"/>
      <c r="F218" s="469"/>
      <c r="G218" s="469"/>
      <c r="H218" s="469"/>
      <c r="I218" s="469"/>
      <c r="J218" s="469"/>
      <c r="K218" s="469"/>
      <c r="L218" s="469"/>
      <c r="M218" s="469"/>
      <c r="N218" s="469"/>
      <c r="O218" s="469"/>
      <c r="P218" s="469"/>
      <c r="Q218" s="469"/>
      <c r="R218" s="469"/>
      <c r="S218" s="23"/>
      <c r="T218" s="23"/>
      <c r="U218" s="23"/>
      <c r="V218" s="23"/>
      <c r="W218" s="23"/>
      <c r="X218" s="23"/>
      <c r="Y218" s="23"/>
      <c r="Z218" s="23"/>
    </row>
    <row r="219">
      <c r="A219" s="23"/>
      <c r="B219" s="23"/>
      <c r="C219" s="23"/>
      <c r="D219" s="23"/>
      <c r="E219" s="469"/>
      <c r="F219" s="469"/>
      <c r="G219" s="469"/>
      <c r="H219" s="469"/>
      <c r="I219" s="469"/>
      <c r="J219" s="469"/>
      <c r="K219" s="469"/>
      <c r="L219" s="469"/>
      <c r="M219" s="469"/>
      <c r="N219" s="469"/>
      <c r="O219" s="469"/>
      <c r="P219" s="469"/>
      <c r="Q219" s="469"/>
      <c r="R219" s="469"/>
      <c r="S219" s="23"/>
      <c r="T219" s="23"/>
      <c r="U219" s="23"/>
      <c r="V219" s="23"/>
      <c r="W219" s="23"/>
      <c r="X219" s="23"/>
      <c r="Y219" s="23"/>
      <c r="Z219" s="23"/>
    </row>
    <row r="220">
      <c r="A220" s="23"/>
      <c r="B220" s="23"/>
      <c r="C220" s="23"/>
      <c r="D220" s="23"/>
      <c r="E220" s="469"/>
      <c r="F220" s="469"/>
      <c r="G220" s="469"/>
      <c r="H220" s="469"/>
      <c r="I220" s="469"/>
      <c r="J220" s="469"/>
      <c r="K220" s="469"/>
      <c r="L220" s="469"/>
      <c r="M220" s="469"/>
      <c r="N220" s="469"/>
      <c r="O220" s="469"/>
      <c r="P220" s="469"/>
      <c r="Q220" s="469"/>
      <c r="R220" s="469"/>
      <c r="S220" s="23"/>
      <c r="T220" s="23"/>
      <c r="U220" s="23"/>
      <c r="V220" s="23"/>
      <c r="W220" s="23"/>
      <c r="X220" s="23"/>
      <c r="Y220" s="23"/>
      <c r="Z220" s="23"/>
    </row>
    <row r="221">
      <c r="A221" s="23"/>
      <c r="B221" s="23"/>
      <c r="C221" s="23"/>
      <c r="D221" s="23"/>
      <c r="E221" s="469"/>
      <c r="F221" s="469"/>
      <c r="G221" s="469"/>
      <c r="H221" s="469"/>
      <c r="I221" s="469"/>
      <c r="J221" s="469"/>
      <c r="K221" s="469"/>
      <c r="L221" s="469"/>
      <c r="M221" s="469"/>
      <c r="N221" s="469"/>
      <c r="O221" s="469"/>
      <c r="P221" s="469"/>
      <c r="Q221" s="469"/>
      <c r="R221" s="469"/>
      <c r="S221" s="23"/>
      <c r="T221" s="23"/>
      <c r="U221" s="23"/>
      <c r="V221" s="23"/>
      <c r="W221" s="23"/>
      <c r="X221" s="23"/>
      <c r="Y221" s="23"/>
      <c r="Z221" s="23"/>
    </row>
    <row r="222">
      <c r="A222" s="23"/>
      <c r="B222" s="23"/>
      <c r="C222" s="23"/>
      <c r="D222" s="23"/>
      <c r="E222" s="469"/>
      <c r="F222" s="469"/>
      <c r="G222" s="469"/>
      <c r="H222" s="469"/>
      <c r="I222" s="469"/>
      <c r="J222" s="469"/>
      <c r="K222" s="469"/>
      <c r="L222" s="469"/>
      <c r="M222" s="469"/>
      <c r="N222" s="469"/>
      <c r="O222" s="469"/>
      <c r="P222" s="469"/>
      <c r="Q222" s="469"/>
      <c r="R222" s="469"/>
      <c r="S222" s="23"/>
      <c r="T222" s="23"/>
      <c r="U222" s="23"/>
      <c r="V222" s="23"/>
      <c r="W222" s="23"/>
      <c r="X222" s="23"/>
      <c r="Y222" s="23"/>
      <c r="Z222" s="23"/>
    </row>
    <row r="223">
      <c r="A223" s="23"/>
      <c r="B223" s="23"/>
      <c r="C223" s="23"/>
      <c r="D223" s="23"/>
      <c r="E223" s="469"/>
      <c r="F223" s="469"/>
      <c r="G223" s="469"/>
      <c r="H223" s="469"/>
      <c r="I223" s="469"/>
      <c r="J223" s="469"/>
      <c r="K223" s="469"/>
      <c r="L223" s="469"/>
      <c r="M223" s="469"/>
      <c r="N223" s="469"/>
      <c r="O223" s="469"/>
      <c r="P223" s="469"/>
      <c r="Q223" s="469"/>
      <c r="R223" s="469"/>
      <c r="S223" s="23"/>
      <c r="T223" s="23"/>
      <c r="U223" s="23"/>
      <c r="V223" s="23"/>
      <c r="W223" s="23"/>
      <c r="X223" s="23"/>
      <c r="Y223" s="23"/>
      <c r="Z223" s="23"/>
    </row>
    <row r="224">
      <c r="A224" s="23"/>
      <c r="B224" s="23"/>
      <c r="C224" s="23"/>
      <c r="D224" s="23"/>
      <c r="E224" s="469"/>
      <c r="F224" s="469"/>
      <c r="G224" s="469"/>
      <c r="H224" s="469"/>
      <c r="I224" s="469"/>
      <c r="J224" s="469"/>
      <c r="K224" s="469"/>
      <c r="L224" s="469"/>
      <c r="M224" s="469"/>
      <c r="N224" s="469"/>
      <c r="O224" s="469"/>
      <c r="P224" s="469"/>
      <c r="Q224" s="469"/>
      <c r="R224" s="469"/>
      <c r="S224" s="23"/>
      <c r="T224" s="23"/>
      <c r="U224" s="23"/>
      <c r="V224" s="23"/>
      <c r="W224" s="23"/>
      <c r="X224" s="23"/>
      <c r="Y224" s="23"/>
      <c r="Z224" s="23"/>
    </row>
    <row r="225">
      <c r="A225" s="23"/>
      <c r="B225" s="23"/>
      <c r="C225" s="23"/>
      <c r="D225" s="23"/>
      <c r="E225" s="469"/>
      <c r="F225" s="469"/>
      <c r="G225" s="469"/>
      <c r="H225" s="469"/>
      <c r="I225" s="469"/>
      <c r="J225" s="469"/>
      <c r="K225" s="469"/>
      <c r="L225" s="469"/>
      <c r="M225" s="469"/>
      <c r="N225" s="469"/>
      <c r="O225" s="469"/>
      <c r="P225" s="469"/>
      <c r="Q225" s="469"/>
      <c r="R225" s="469"/>
      <c r="S225" s="23"/>
      <c r="T225" s="23"/>
      <c r="U225" s="23"/>
      <c r="V225" s="23"/>
      <c r="W225" s="23"/>
      <c r="X225" s="23"/>
      <c r="Y225" s="23"/>
      <c r="Z225" s="23"/>
    </row>
    <row r="226">
      <c r="A226" s="23"/>
      <c r="B226" s="23"/>
      <c r="C226" s="23"/>
      <c r="D226" s="23"/>
      <c r="E226" s="469"/>
      <c r="F226" s="469"/>
      <c r="G226" s="469"/>
      <c r="H226" s="469"/>
      <c r="I226" s="469"/>
      <c r="J226" s="469"/>
      <c r="K226" s="469"/>
      <c r="L226" s="469"/>
      <c r="M226" s="469"/>
      <c r="N226" s="469"/>
      <c r="O226" s="469"/>
      <c r="P226" s="469"/>
      <c r="Q226" s="469"/>
      <c r="R226" s="469"/>
      <c r="S226" s="23"/>
      <c r="T226" s="23"/>
      <c r="U226" s="23"/>
      <c r="V226" s="23"/>
      <c r="W226" s="23"/>
      <c r="X226" s="23"/>
      <c r="Y226" s="23"/>
      <c r="Z226" s="23"/>
    </row>
    <row r="227">
      <c r="A227" s="23"/>
      <c r="B227" s="23"/>
      <c r="C227" s="23"/>
      <c r="D227" s="23"/>
      <c r="E227" s="469"/>
      <c r="F227" s="469"/>
      <c r="G227" s="469"/>
      <c r="H227" s="469"/>
      <c r="I227" s="469"/>
      <c r="J227" s="469"/>
      <c r="K227" s="469"/>
      <c r="L227" s="469"/>
      <c r="M227" s="469"/>
      <c r="N227" s="469"/>
      <c r="O227" s="469"/>
      <c r="P227" s="469"/>
      <c r="Q227" s="469"/>
      <c r="R227" s="469"/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3"/>
      <c r="D228" s="23"/>
      <c r="E228" s="469"/>
      <c r="F228" s="469"/>
      <c r="G228" s="469"/>
      <c r="H228" s="469"/>
      <c r="I228" s="469"/>
      <c r="J228" s="469"/>
      <c r="K228" s="469"/>
      <c r="L228" s="469"/>
      <c r="M228" s="469"/>
      <c r="N228" s="469"/>
      <c r="O228" s="469"/>
      <c r="P228" s="469"/>
      <c r="Q228" s="469"/>
      <c r="R228" s="469"/>
      <c r="S228" s="23"/>
      <c r="T228" s="23"/>
      <c r="U228" s="23"/>
      <c r="V228" s="23"/>
      <c r="W228" s="23"/>
      <c r="X228" s="23"/>
      <c r="Y228" s="23"/>
      <c r="Z228" s="23"/>
    </row>
    <row r="229">
      <c r="A229" s="23"/>
      <c r="B229" s="23"/>
      <c r="C229" s="23"/>
      <c r="D229" s="23"/>
      <c r="E229" s="469"/>
      <c r="F229" s="469"/>
      <c r="G229" s="469"/>
      <c r="H229" s="469"/>
      <c r="I229" s="469"/>
      <c r="J229" s="469"/>
      <c r="K229" s="469"/>
      <c r="L229" s="469"/>
      <c r="M229" s="469"/>
      <c r="N229" s="469"/>
      <c r="O229" s="469"/>
      <c r="P229" s="469"/>
      <c r="Q229" s="469"/>
      <c r="R229" s="469"/>
      <c r="S229" s="23"/>
      <c r="T229" s="23"/>
      <c r="U229" s="23"/>
      <c r="V229" s="23"/>
      <c r="W229" s="23"/>
      <c r="X229" s="23"/>
      <c r="Y229" s="23"/>
      <c r="Z229" s="23"/>
    </row>
    <row r="230">
      <c r="A230" s="23"/>
      <c r="B230" s="23"/>
      <c r="C230" s="23"/>
      <c r="D230" s="23"/>
      <c r="E230" s="469"/>
      <c r="F230" s="469"/>
      <c r="G230" s="469"/>
      <c r="H230" s="469"/>
      <c r="I230" s="469"/>
      <c r="J230" s="469"/>
      <c r="K230" s="469"/>
      <c r="L230" s="469"/>
      <c r="M230" s="469"/>
      <c r="N230" s="469"/>
      <c r="O230" s="469"/>
      <c r="P230" s="469"/>
      <c r="Q230" s="469"/>
      <c r="R230" s="469"/>
      <c r="S230" s="23"/>
      <c r="T230" s="23"/>
      <c r="U230" s="23"/>
      <c r="V230" s="23"/>
      <c r="W230" s="23"/>
      <c r="X230" s="23"/>
      <c r="Y230" s="23"/>
      <c r="Z230" s="23"/>
    </row>
    <row r="231">
      <c r="A231" s="23"/>
      <c r="B231" s="23"/>
      <c r="C231" s="23"/>
      <c r="D231" s="23"/>
      <c r="E231" s="469"/>
      <c r="F231" s="469"/>
      <c r="G231" s="469"/>
      <c r="H231" s="469"/>
      <c r="I231" s="469"/>
      <c r="J231" s="469"/>
      <c r="K231" s="469"/>
      <c r="L231" s="469"/>
      <c r="M231" s="469"/>
      <c r="N231" s="469"/>
      <c r="O231" s="469"/>
      <c r="P231" s="469"/>
      <c r="Q231" s="469"/>
      <c r="R231" s="469"/>
      <c r="S231" s="23"/>
      <c r="T231" s="23"/>
      <c r="U231" s="23"/>
      <c r="V231" s="23"/>
      <c r="W231" s="23"/>
      <c r="X231" s="23"/>
      <c r="Y231" s="23"/>
      <c r="Z231" s="23"/>
    </row>
    <row r="232">
      <c r="A232" s="23"/>
      <c r="B232" s="23"/>
      <c r="C232" s="23"/>
      <c r="D232" s="23"/>
      <c r="E232" s="469"/>
      <c r="F232" s="469"/>
      <c r="G232" s="469"/>
      <c r="H232" s="469"/>
      <c r="I232" s="469"/>
      <c r="J232" s="469"/>
      <c r="K232" s="469"/>
      <c r="L232" s="469"/>
      <c r="M232" s="469"/>
      <c r="N232" s="469"/>
      <c r="O232" s="469"/>
      <c r="P232" s="469"/>
      <c r="Q232" s="469"/>
      <c r="R232" s="469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3"/>
      <c r="D233" s="23"/>
      <c r="E233" s="469"/>
      <c r="F233" s="469"/>
      <c r="G233" s="469"/>
      <c r="H233" s="469"/>
      <c r="I233" s="469"/>
      <c r="J233" s="469"/>
      <c r="K233" s="469"/>
      <c r="L233" s="469"/>
      <c r="M233" s="469"/>
      <c r="N233" s="469"/>
      <c r="O233" s="469"/>
      <c r="P233" s="469"/>
      <c r="Q233" s="469"/>
      <c r="R233" s="469"/>
      <c r="S233" s="23"/>
      <c r="T233" s="23"/>
      <c r="U233" s="23"/>
      <c r="V233" s="23"/>
      <c r="W233" s="23"/>
      <c r="X233" s="23"/>
      <c r="Y233" s="23"/>
      <c r="Z233" s="23"/>
    </row>
    <row r="234">
      <c r="A234" s="23"/>
      <c r="B234" s="23"/>
      <c r="C234" s="23"/>
      <c r="D234" s="23"/>
      <c r="E234" s="469"/>
      <c r="F234" s="469"/>
      <c r="G234" s="469"/>
      <c r="H234" s="469"/>
      <c r="I234" s="469"/>
      <c r="J234" s="469"/>
      <c r="K234" s="469"/>
      <c r="L234" s="469"/>
      <c r="M234" s="469"/>
      <c r="N234" s="469"/>
      <c r="O234" s="469"/>
      <c r="P234" s="469"/>
      <c r="Q234" s="469"/>
      <c r="R234" s="469"/>
      <c r="S234" s="23"/>
      <c r="T234" s="23"/>
      <c r="U234" s="23"/>
      <c r="V234" s="23"/>
      <c r="W234" s="23"/>
      <c r="X234" s="23"/>
      <c r="Y234" s="23"/>
      <c r="Z234" s="23"/>
    </row>
    <row r="235">
      <c r="A235" s="23"/>
      <c r="B235" s="23"/>
      <c r="C235" s="23"/>
      <c r="D235" s="23"/>
      <c r="E235" s="469"/>
      <c r="F235" s="469"/>
      <c r="G235" s="469"/>
      <c r="H235" s="469"/>
      <c r="I235" s="469"/>
      <c r="J235" s="469"/>
      <c r="K235" s="469"/>
      <c r="L235" s="469"/>
      <c r="M235" s="469"/>
      <c r="N235" s="469"/>
      <c r="O235" s="469"/>
      <c r="P235" s="469"/>
      <c r="Q235" s="469"/>
      <c r="R235" s="469"/>
      <c r="S235" s="23"/>
      <c r="T235" s="23"/>
      <c r="U235" s="23"/>
      <c r="V235" s="23"/>
      <c r="W235" s="23"/>
      <c r="X235" s="23"/>
      <c r="Y235" s="23"/>
      <c r="Z235" s="23"/>
    </row>
    <row r="236">
      <c r="A236" s="23"/>
      <c r="B236" s="23"/>
      <c r="C236" s="23"/>
      <c r="D236" s="23"/>
      <c r="E236" s="469"/>
      <c r="F236" s="469"/>
      <c r="G236" s="469"/>
      <c r="H236" s="469"/>
      <c r="I236" s="469"/>
      <c r="J236" s="469"/>
      <c r="K236" s="469"/>
      <c r="L236" s="469"/>
      <c r="M236" s="469"/>
      <c r="N236" s="469"/>
      <c r="O236" s="469"/>
      <c r="P236" s="469"/>
      <c r="Q236" s="469"/>
      <c r="R236" s="469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3"/>
      <c r="D237" s="23"/>
      <c r="E237" s="469"/>
      <c r="F237" s="469"/>
      <c r="G237" s="469"/>
      <c r="H237" s="469"/>
      <c r="I237" s="469"/>
      <c r="J237" s="469"/>
      <c r="K237" s="469"/>
      <c r="L237" s="469"/>
      <c r="M237" s="469"/>
      <c r="N237" s="469"/>
      <c r="O237" s="469"/>
      <c r="P237" s="469"/>
      <c r="Q237" s="469"/>
      <c r="R237" s="469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3"/>
      <c r="D238" s="23"/>
      <c r="E238" s="469"/>
      <c r="F238" s="469"/>
      <c r="G238" s="469"/>
      <c r="H238" s="469"/>
      <c r="I238" s="469"/>
      <c r="J238" s="469"/>
      <c r="K238" s="469"/>
      <c r="L238" s="469"/>
      <c r="M238" s="469"/>
      <c r="N238" s="469"/>
      <c r="O238" s="469"/>
      <c r="P238" s="469"/>
      <c r="Q238" s="469"/>
      <c r="R238" s="469"/>
      <c r="S238" s="23"/>
      <c r="T238" s="23"/>
      <c r="U238" s="23"/>
      <c r="V238" s="23"/>
      <c r="W238" s="23"/>
      <c r="X238" s="23"/>
      <c r="Y238" s="23"/>
      <c r="Z238" s="23"/>
    </row>
    <row r="239">
      <c r="A239" s="23"/>
      <c r="B239" s="23"/>
      <c r="C239" s="23"/>
      <c r="D239" s="23"/>
      <c r="E239" s="469"/>
      <c r="F239" s="469"/>
      <c r="G239" s="469"/>
      <c r="H239" s="469"/>
      <c r="I239" s="469"/>
      <c r="J239" s="469"/>
      <c r="K239" s="469"/>
      <c r="L239" s="469"/>
      <c r="M239" s="469"/>
      <c r="N239" s="469"/>
      <c r="O239" s="469"/>
      <c r="P239" s="469"/>
      <c r="Q239" s="469"/>
      <c r="R239" s="469"/>
      <c r="S239" s="23"/>
      <c r="T239" s="23"/>
      <c r="U239" s="23"/>
      <c r="V239" s="23"/>
      <c r="W239" s="23"/>
      <c r="X239" s="23"/>
      <c r="Y239" s="23"/>
      <c r="Z239" s="23"/>
    </row>
    <row r="240">
      <c r="A240" s="23"/>
      <c r="B240" s="23"/>
      <c r="C240" s="23"/>
      <c r="D240" s="23"/>
      <c r="E240" s="469"/>
      <c r="F240" s="469"/>
      <c r="G240" s="469"/>
      <c r="H240" s="469"/>
      <c r="I240" s="469"/>
      <c r="J240" s="469"/>
      <c r="K240" s="469"/>
      <c r="L240" s="469"/>
      <c r="M240" s="469"/>
      <c r="N240" s="469"/>
      <c r="O240" s="469"/>
      <c r="P240" s="469"/>
      <c r="Q240" s="469"/>
      <c r="R240" s="469"/>
      <c r="S240" s="23"/>
      <c r="T240" s="23"/>
      <c r="U240" s="23"/>
      <c r="V240" s="23"/>
      <c r="W240" s="23"/>
      <c r="X240" s="23"/>
      <c r="Y240" s="23"/>
      <c r="Z240" s="23"/>
    </row>
    <row r="241">
      <c r="A241" s="23"/>
      <c r="B241" s="23"/>
      <c r="C241" s="23"/>
      <c r="D241" s="23"/>
      <c r="E241" s="469"/>
      <c r="F241" s="469"/>
      <c r="G241" s="469"/>
      <c r="H241" s="469"/>
      <c r="I241" s="469"/>
      <c r="J241" s="469"/>
      <c r="K241" s="469"/>
      <c r="L241" s="469"/>
      <c r="M241" s="469"/>
      <c r="N241" s="469"/>
      <c r="O241" s="469"/>
      <c r="P241" s="469"/>
      <c r="Q241" s="469"/>
      <c r="R241" s="469"/>
      <c r="S241" s="23"/>
      <c r="T241" s="23"/>
      <c r="U241" s="23"/>
      <c r="V241" s="23"/>
      <c r="W241" s="23"/>
      <c r="X241" s="23"/>
      <c r="Y241" s="23"/>
      <c r="Z241" s="23"/>
    </row>
    <row r="242">
      <c r="A242" s="23"/>
      <c r="B242" s="23"/>
      <c r="C242" s="23"/>
      <c r="D242" s="23"/>
      <c r="E242" s="469"/>
      <c r="F242" s="469"/>
      <c r="G242" s="469"/>
      <c r="H242" s="469"/>
      <c r="I242" s="469"/>
      <c r="J242" s="469"/>
      <c r="K242" s="469"/>
      <c r="L242" s="469"/>
      <c r="M242" s="469"/>
      <c r="N242" s="469"/>
      <c r="O242" s="469"/>
      <c r="P242" s="469"/>
      <c r="Q242" s="469"/>
      <c r="R242" s="469"/>
      <c r="S242" s="23"/>
      <c r="T242" s="23"/>
      <c r="U242" s="23"/>
      <c r="V242" s="23"/>
      <c r="W242" s="23"/>
      <c r="X242" s="23"/>
      <c r="Y242" s="23"/>
      <c r="Z242" s="23"/>
    </row>
    <row r="243">
      <c r="A243" s="23"/>
      <c r="B243" s="23"/>
      <c r="C243" s="23"/>
      <c r="D243" s="23"/>
      <c r="E243" s="469"/>
      <c r="F243" s="469"/>
      <c r="G243" s="469"/>
      <c r="H243" s="469"/>
      <c r="I243" s="469"/>
      <c r="J243" s="469"/>
      <c r="K243" s="469"/>
      <c r="L243" s="469"/>
      <c r="M243" s="469"/>
      <c r="N243" s="469"/>
      <c r="O243" s="469"/>
      <c r="P243" s="469"/>
      <c r="Q243" s="469"/>
      <c r="R243" s="469"/>
      <c r="S243" s="23"/>
      <c r="T243" s="23"/>
      <c r="U243" s="23"/>
      <c r="V243" s="23"/>
      <c r="W243" s="23"/>
      <c r="X243" s="23"/>
      <c r="Y243" s="23"/>
      <c r="Z243" s="23"/>
    </row>
    <row r="244">
      <c r="A244" s="23"/>
      <c r="B244" s="23"/>
      <c r="C244" s="23"/>
      <c r="D244" s="23"/>
      <c r="E244" s="469"/>
      <c r="F244" s="469"/>
      <c r="G244" s="469"/>
      <c r="H244" s="469"/>
      <c r="I244" s="469"/>
      <c r="J244" s="469"/>
      <c r="K244" s="469"/>
      <c r="L244" s="469"/>
      <c r="M244" s="469"/>
      <c r="N244" s="469"/>
      <c r="O244" s="469"/>
      <c r="P244" s="469"/>
      <c r="Q244" s="469"/>
      <c r="R244" s="469"/>
      <c r="S244" s="23"/>
      <c r="T244" s="23"/>
      <c r="U244" s="23"/>
      <c r="V244" s="23"/>
      <c r="W244" s="23"/>
      <c r="X244" s="23"/>
      <c r="Y244" s="23"/>
      <c r="Z244" s="23"/>
    </row>
    <row r="245">
      <c r="A245" s="23"/>
      <c r="B245" s="23"/>
      <c r="C245" s="23"/>
      <c r="D245" s="23"/>
      <c r="E245" s="469"/>
      <c r="F245" s="469"/>
      <c r="G245" s="469"/>
      <c r="H245" s="469"/>
      <c r="I245" s="469"/>
      <c r="J245" s="469"/>
      <c r="K245" s="469"/>
      <c r="L245" s="469"/>
      <c r="M245" s="469"/>
      <c r="N245" s="469"/>
      <c r="O245" s="469"/>
      <c r="P245" s="469"/>
      <c r="Q245" s="469"/>
      <c r="R245" s="469"/>
      <c r="S245" s="23"/>
      <c r="T245" s="23"/>
      <c r="U245" s="23"/>
      <c r="V245" s="23"/>
      <c r="W245" s="23"/>
      <c r="X245" s="23"/>
      <c r="Y245" s="23"/>
      <c r="Z245" s="23"/>
    </row>
    <row r="246">
      <c r="A246" s="23"/>
      <c r="B246" s="23"/>
      <c r="C246" s="23"/>
      <c r="D246" s="23"/>
      <c r="E246" s="469"/>
      <c r="F246" s="469"/>
      <c r="G246" s="469"/>
      <c r="H246" s="469"/>
      <c r="I246" s="469"/>
      <c r="J246" s="469"/>
      <c r="K246" s="469"/>
      <c r="L246" s="469"/>
      <c r="M246" s="469"/>
      <c r="N246" s="469"/>
      <c r="O246" s="469"/>
      <c r="P246" s="469"/>
      <c r="Q246" s="469"/>
      <c r="R246" s="469"/>
      <c r="S246" s="23"/>
      <c r="T246" s="23"/>
      <c r="U246" s="23"/>
      <c r="V246" s="23"/>
      <c r="W246" s="23"/>
      <c r="X246" s="23"/>
      <c r="Y246" s="23"/>
      <c r="Z246" s="23"/>
    </row>
    <row r="247">
      <c r="A247" s="23"/>
      <c r="B247" s="23"/>
      <c r="C247" s="23"/>
      <c r="D247" s="23"/>
      <c r="E247" s="469"/>
      <c r="F247" s="469"/>
      <c r="G247" s="469"/>
      <c r="H247" s="469"/>
      <c r="I247" s="469"/>
      <c r="J247" s="469"/>
      <c r="K247" s="469"/>
      <c r="L247" s="469"/>
      <c r="M247" s="469"/>
      <c r="N247" s="469"/>
      <c r="O247" s="469"/>
      <c r="P247" s="469"/>
      <c r="Q247" s="469"/>
      <c r="R247" s="469"/>
      <c r="S247" s="23"/>
      <c r="T247" s="23"/>
      <c r="U247" s="23"/>
      <c r="V247" s="23"/>
      <c r="W247" s="23"/>
      <c r="X247" s="23"/>
      <c r="Y247" s="23"/>
      <c r="Z247" s="23"/>
    </row>
    <row r="248">
      <c r="A248" s="23"/>
      <c r="B248" s="23"/>
      <c r="C248" s="23"/>
      <c r="D248" s="23"/>
      <c r="E248" s="469"/>
      <c r="F248" s="469"/>
      <c r="G248" s="469"/>
      <c r="H248" s="469"/>
      <c r="I248" s="469"/>
      <c r="J248" s="469"/>
      <c r="K248" s="469"/>
      <c r="L248" s="469"/>
      <c r="M248" s="469"/>
      <c r="N248" s="469"/>
      <c r="O248" s="469"/>
      <c r="P248" s="469"/>
      <c r="Q248" s="469"/>
      <c r="R248" s="469"/>
      <c r="S248" s="23"/>
      <c r="T248" s="23"/>
      <c r="U248" s="23"/>
      <c r="V248" s="23"/>
      <c r="W248" s="23"/>
      <c r="X248" s="23"/>
      <c r="Y248" s="23"/>
      <c r="Z248" s="23"/>
    </row>
    <row r="249">
      <c r="A249" s="23"/>
      <c r="B249" s="23"/>
      <c r="C249" s="23"/>
      <c r="D249" s="23"/>
      <c r="E249" s="469"/>
      <c r="F249" s="469"/>
      <c r="G249" s="469"/>
      <c r="H249" s="469"/>
      <c r="I249" s="469"/>
      <c r="J249" s="469"/>
      <c r="K249" s="469"/>
      <c r="L249" s="469"/>
      <c r="M249" s="469"/>
      <c r="N249" s="469"/>
      <c r="O249" s="469"/>
      <c r="P249" s="469"/>
      <c r="Q249" s="469"/>
      <c r="R249" s="469"/>
      <c r="S249" s="23"/>
      <c r="T249" s="23"/>
      <c r="U249" s="23"/>
      <c r="V249" s="23"/>
      <c r="W249" s="23"/>
      <c r="X249" s="23"/>
      <c r="Y249" s="23"/>
      <c r="Z249" s="23"/>
    </row>
    <row r="250">
      <c r="A250" s="23"/>
      <c r="B250" s="23"/>
      <c r="C250" s="23"/>
      <c r="D250" s="23"/>
      <c r="E250" s="469"/>
      <c r="F250" s="469"/>
      <c r="G250" s="469"/>
      <c r="H250" s="469"/>
      <c r="I250" s="469"/>
      <c r="J250" s="469"/>
      <c r="K250" s="469"/>
      <c r="L250" s="469"/>
      <c r="M250" s="469"/>
      <c r="N250" s="469"/>
      <c r="O250" s="469"/>
      <c r="P250" s="469"/>
      <c r="Q250" s="469"/>
      <c r="R250" s="469"/>
      <c r="S250" s="23"/>
      <c r="T250" s="23"/>
      <c r="U250" s="23"/>
      <c r="V250" s="23"/>
      <c r="W250" s="23"/>
      <c r="X250" s="23"/>
      <c r="Y250" s="23"/>
      <c r="Z250" s="23"/>
    </row>
    <row r="251">
      <c r="A251" s="23"/>
      <c r="B251" s="23"/>
      <c r="C251" s="23"/>
      <c r="D251" s="23"/>
      <c r="E251" s="469"/>
      <c r="F251" s="469"/>
      <c r="G251" s="469"/>
      <c r="H251" s="469"/>
      <c r="I251" s="469"/>
      <c r="J251" s="469"/>
      <c r="K251" s="469"/>
      <c r="L251" s="469"/>
      <c r="M251" s="469"/>
      <c r="N251" s="469"/>
      <c r="O251" s="469"/>
      <c r="P251" s="469"/>
      <c r="Q251" s="469"/>
      <c r="R251" s="469"/>
      <c r="S251" s="23"/>
      <c r="T251" s="23"/>
      <c r="U251" s="23"/>
      <c r="V251" s="23"/>
      <c r="W251" s="23"/>
      <c r="X251" s="23"/>
      <c r="Y251" s="23"/>
      <c r="Z251" s="23"/>
    </row>
    <row r="252">
      <c r="A252" s="23"/>
      <c r="B252" s="23"/>
      <c r="C252" s="23"/>
      <c r="D252" s="23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23"/>
      <c r="T252" s="23"/>
      <c r="U252" s="23"/>
      <c r="V252" s="23"/>
      <c r="W252" s="23"/>
      <c r="X252" s="23"/>
      <c r="Y252" s="23"/>
      <c r="Z252" s="23"/>
    </row>
    <row r="253">
      <c r="A253" s="23"/>
      <c r="B253" s="23"/>
      <c r="C253" s="23"/>
      <c r="D253" s="23"/>
      <c r="E253" s="469"/>
      <c r="F253" s="469"/>
      <c r="G253" s="469"/>
      <c r="H253" s="469"/>
      <c r="I253" s="469"/>
      <c r="J253" s="469"/>
      <c r="K253" s="469"/>
      <c r="L253" s="469"/>
      <c r="M253" s="469"/>
      <c r="N253" s="469"/>
      <c r="O253" s="469"/>
      <c r="P253" s="469"/>
      <c r="Q253" s="469"/>
      <c r="R253" s="469"/>
      <c r="S253" s="23"/>
      <c r="T253" s="23"/>
      <c r="U253" s="23"/>
      <c r="V253" s="23"/>
      <c r="W253" s="23"/>
      <c r="X253" s="23"/>
      <c r="Y253" s="23"/>
      <c r="Z253" s="23"/>
    </row>
    <row r="254">
      <c r="A254" s="23"/>
      <c r="B254" s="23"/>
      <c r="C254" s="23"/>
      <c r="D254" s="23"/>
      <c r="E254" s="469"/>
      <c r="F254" s="469"/>
      <c r="G254" s="469"/>
      <c r="H254" s="469"/>
      <c r="I254" s="469"/>
      <c r="J254" s="469"/>
      <c r="K254" s="469"/>
      <c r="L254" s="469"/>
      <c r="M254" s="469"/>
      <c r="N254" s="469"/>
      <c r="O254" s="469"/>
      <c r="P254" s="469"/>
      <c r="Q254" s="469"/>
      <c r="R254" s="469"/>
      <c r="S254" s="23"/>
      <c r="T254" s="23"/>
      <c r="U254" s="23"/>
      <c r="V254" s="23"/>
      <c r="W254" s="23"/>
      <c r="X254" s="23"/>
      <c r="Y254" s="23"/>
      <c r="Z254" s="23"/>
    </row>
    <row r="255">
      <c r="A255" s="23"/>
      <c r="B255" s="23"/>
      <c r="C255" s="23"/>
      <c r="D255" s="23"/>
      <c r="E255" s="469"/>
      <c r="F255" s="469"/>
      <c r="G255" s="469"/>
      <c r="H255" s="469"/>
      <c r="I255" s="469"/>
      <c r="J255" s="469"/>
      <c r="K255" s="469"/>
      <c r="L255" s="469"/>
      <c r="M255" s="469"/>
      <c r="N255" s="469"/>
      <c r="O255" s="469"/>
      <c r="P255" s="469"/>
      <c r="Q255" s="469"/>
      <c r="R255" s="469"/>
      <c r="S255" s="23"/>
      <c r="T255" s="23"/>
      <c r="U255" s="23"/>
      <c r="V255" s="23"/>
      <c r="W255" s="23"/>
      <c r="X255" s="23"/>
      <c r="Y255" s="23"/>
      <c r="Z255" s="23"/>
    </row>
    <row r="256">
      <c r="A256" s="23"/>
      <c r="B256" s="23"/>
      <c r="C256" s="23"/>
      <c r="D256" s="23"/>
      <c r="E256" s="469"/>
      <c r="F256" s="469"/>
      <c r="G256" s="469"/>
      <c r="H256" s="469"/>
      <c r="I256" s="469"/>
      <c r="J256" s="469"/>
      <c r="K256" s="469"/>
      <c r="L256" s="469"/>
      <c r="M256" s="469"/>
      <c r="N256" s="469"/>
      <c r="O256" s="469"/>
      <c r="P256" s="469"/>
      <c r="Q256" s="469"/>
      <c r="R256" s="469"/>
      <c r="S256" s="23"/>
      <c r="T256" s="23"/>
      <c r="U256" s="23"/>
      <c r="V256" s="23"/>
      <c r="W256" s="23"/>
      <c r="X256" s="23"/>
      <c r="Y256" s="23"/>
      <c r="Z256" s="23"/>
    </row>
    <row r="257">
      <c r="A257" s="23"/>
      <c r="B257" s="23"/>
      <c r="C257" s="23"/>
      <c r="D257" s="23"/>
      <c r="E257" s="469"/>
      <c r="F257" s="469"/>
      <c r="G257" s="469"/>
      <c r="H257" s="469"/>
      <c r="I257" s="469"/>
      <c r="J257" s="469"/>
      <c r="K257" s="469"/>
      <c r="L257" s="469"/>
      <c r="M257" s="469"/>
      <c r="N257" s="469"/>
      <c r="O257" s="469"/>
      <c r="P257" s="469"/>
      <c r="Q257" s="469"/>
      <c r="R257" s="469"/>
      <c r="S257" s="23"/>
      <c r="T257" s="23"/>
      <c r="U257" s="23"/>
      <c r="V257" s="23"/>
      <c r="W257" s="23"/>
      <c r="X257" s="23"/>
      <c r="Y257" s="23"/>
      <c r="Z257" s="23"/>
    </row>
    <row r="258">
      <c r="A258" s="23"/>
      <c r="B258" s="23"/>
      <c r="C258" s="23"/>
      <c r="D258" s="23"/>
      <c r="E258" s="469"/>
      <c r="F258" s="469"/>
      <c r="G258" s="469"/>
      <c r="H258" s="469"/>
      <c r="I258" s="469"/>
      <c r="J258" s="469"/>
      <c r="K258" s="469"/>
      <c r="L258" s="469"/>
      <c r="M258" s="469"/>
      <c r="N258" s="469"/>
      <c r="O258" s="469"/>
      <c r="P258" s="469"/>
      <c r="Q258" s="469"/>
      <c r="R258" s="469"/>
      <c r="S258" s="23"/>
      <c r="T258" s="23"/>
      <c r="U258" s="23"/>
      <c r="V258" s="23"/>
      <c r="W258" s="23"/>
      <c r="X258" s="23"/>
      <c r="Y258" s="23"/>
      <c r="Z258" s="23"/>
    </row>
    <row r="259">
      <c r="A259" s="23"/>
      <c r="B259" s="23"/>
      <c r="C259" s="23"/>
      <c r="D259" s="23"/>
      <c r="E259" s="469"/>
      <c r="F259" s="469"/>
      <c r="G259" s="469"/>
      <c r="H259" s="469"/>
      <c r="I259" s="469"/>
      <c r="J259" s="469"/>
      <c r="K259" s="469"/>
      <c r="L259" s="469"/>
      <c r="M259" s="469"/>
      <c r="N259" s="469"/>
      <c r="O259" s="469"/>
      <c r="P259" s="469"/>
      <c r="Q259" s="469"/>
      <c r="R259" s="469"/>
      <c r="S259" s="23"/>
      <c r="T259" s="23"/>
      <c r="U259" s="23"/>
      <c r="V259" s="23"/>
      <c r="W259" s="23"/>
      <c r="X259" s="23"/>
      <c r="Y259" s="23"/>
      <c r="Z259" s="23"/>
    </row>
    <row r="260">
      <c r="A260" s="23"/>
      <c r="B260" s="23"/>
      <c r="C260" s="23"/>
      <c r="D260" s="23"/>
      <c r="E260" s="469"/>
      <c r="F260" s="469"/>
      <c r="G260" s="469"/>
      <c r="H260" s="469"/>
      <c r="I260" s="469"/>
      <c r="J260" s="469"/>
      <c r="K260" s="469"/>
      <c r="L260" s="469"/>
      <c r="M260" s="469"/>
      <c r="N260" s="469"/>
      <c r="O260" s="469"/>
      <c r="P260" s="469"/>
      <c r="Q260" s="469"/>
      <c r="R260" s="469"/>
      <c r="S260" s="23"/>
      <c r="T260" s="23"/>
      <c r="U260" s="23"/>
      <c r="V260" s="23"/>
      <c r="W260" s="23"/>
      <c r="X260" s="23"/>
      <c r="Y260" s="23"/>
      <c r="Z260" s="23"/>
    </row>
    <row r="261">
      <c r="A261" s="23"/>
      <c r="B261" s="23"/>
      <c r="C261" s="23"/>
      <c r="D261" s="23"/>
      <c r="E261" s="469"/>
      <c r="F261" s="469"/>
      <c r="G261" s="469"/>
      <c r="H261" s="469"/>
      <c r="I261" s="469"/>
      <c r="J261" s="469"/>
      <c r="K261" s="469"/>
      <c r="L261" s="469"/>
      <c r="M261" s="469"/>
      <c r="N261" s="469"/>
      <c r="O261" s="469"/>
      <c r="P261" s="469"/>
      <c r="Q261" s="469"/>
      <c r="R261" s="469"/>
      <c r="S261" s="23"/>
      <c r="T261" s="23"/>
      <c r="U261" s="23"/>
      <c r="V261" s="23"/>
      <c r="W261" s="23"/>
      <c r="X261" s="23"/>
      <c r="Y261" s="23"/>
      <c r="Z261" s="23"/>
    </row>
    <row r="262">
      <c r="A262" s="23"/>
      <c r="B262" s="23"/>
      <c r="C262" s="23"/>
      <c r="D262" s="23"/>
      <c r="E262" s="469"/>
      <c r="F262" s="469"/>
      <c r="G262" s="469"/>
      <c r="H262" s="469"/>
      <c r="I262" s="469"/>
      <c r="J262" s="469"/>
      <c r="K262" s="469"/>
      <c r="L262" s="469"/>
      <c r="M262" s="469"/>
      <c r="N262" s="469"/>
      <c r="O262" s="469"/>
      <c r="P262" s="469"/>
      <c r="Q262" s="469"/>
      <c r="R262" s="469"/>
      <c r="S262" s="23"/>
      <c r="T262" s="23"/>
      <c r="U262" s="23"/>
      <c r="V262" s="23"/>
      <c r="W262" s="23"/>
      <c r="X262" s="23"/>
      <c r="Y262" s="23"/>
      <c r="Z262" s="23"/>
    </row>
    <row r="263">
      <c r="A263" s="23"/>
      <c r="B263" s="23"/>
      <c r="C263" s="23"/>
      <c r="D263" s="23"/>
      <c r="E263" s="469"/>
      <c r="F263" s="469"/>
      <c r="G263" s="469"/>
      <c r="H263" s="469"/>
      <c r="I263" s="469"/>
      <c r="J263" s="469"/>
      <c r="K263" s="469"/>
      <c r="L263" s="469"/>
      <c r="M263" s="469"/>
      <c r="N263" s="469"/>
      <c r="O263" s="469"/>
      <c r="P263" s="469"/>
      <c r="Q263" s="469"/>
      <c r="R263" s="469"/>
      <c r="S263" s="23"/>
      <c r="T263" s="23"/>
      <c r="U263" s="23"/>
      <c r="V263" s="23"/>
      <c r="W263" s="23"/>
      <c r="X263" s="23"/>
      <c r="Y263" s="23"/>
      <c r="Z263" s="23"/>
    </row>
    <row r="264">
      <c r="A264" s="23"/>
      <c r="B264" s="23"/>
      <c r="C264" s="23"/>
      <c r="D264" s="23"/>
      <c r="E264" s="469"/>
      <c r="F264" s="469"/>
      <c r="G264" s="469"/>
      <c r="H264" s="469"/>
      <c r="I264" s="469"/>
      <c r="J264" s="469"/>
      <c r="K264" s="469"/>
      <c r="L264" s="469"/>
      <c r="M264" s="469"/>
      <c r="N264" s="469"/>
      <c r="O264" s="469"/>
      <c r="P264" s="469"/>
      <c r="Q264" s="469"/>
      <c r="R264" s="469"/>
      <c r="S264" s="23"/>
      <c r="T264" s="23"/>
      <c r="U264" s="23"/>
      <c r="V264" s="23"/>
      <c r="W264" s="23"/>
      <c r="X264" s="23"/>
      <c r="Y264" s="23"/>
      <c r="Z264" s="23"/>
    </row>
    <row r="265">
      <c r="A265" s="23"/>
      <c r="B265" s="23"/>
      <c r="C265" s="23"/>
      <c r="D265" s="23"/>
      <c r="E265" s="469"/>
      <c r="F265" s="469"/>
      <c r="G265" s="469"/>
      <c r="H265" s="469"/>
      <c r="I265" s="469"/>
      <c r="J265" s="469"/>
      <c r="K265" s="469"/>
      <c r="L265" s="469"/>
      <c r="M265" s="469"/>
      <c r="N265" s="469"/>
      <c r="O265" s="469"/>
      <c r="P265" s="469"/>
      <c r="Q265" s="469"/>
      <c r="R265" s="469"/>
      <c r="S265" s="23"/>
      <c r="T265" s="23"/>
      <c r="U265" s="23"/>
      <c r="V265" s="23"/>
      <c r="W265" s="23"/>
      <c r="X265" s="23"/>
      <c r="Y265" s="23"/>
      <c r="Z265" s="23"/>
    </row>
    <row r="266">
      <c r="A266" s="23"/>
      <c r="B266" s="23"/>
      <c r="C266" s="23"/>
      <c r="D266" s="23"/>
      <c r="E266" s="469"/>
      <c r="F266" s="469"/>
      <c r="G266" s="469"/>
      <c r="H266" s="469"/>
      <c r="I266" s="469"/>
      <c r="J266" s="469"/>
      <c r="K266" s="469"/>
      <c r="L266" s="469"/>
      <c r="M266" s="469"/>
      <c r="N266" s="469"/>
      <c r="O266" s="469"/>
      <c r="P266" s="469"/>
      <c r="Q266" s="469"/>
      <c r="R266" s="469"/>
      <c r="S266" s="23"/>
      <c r="T266" s="23"/>
      <c r="U266" s="23"/>
      <c r="V266" s="23"/>
      <c r="W266" s="23"/>
      <c r="X266" s="23"/>
      <c r="Y266" s="23"/>
      <c r="Z266" s="23"/>
    </row>
    <row r="267">
      <c r="A267" s="23"/>
      <c r="B267" s="23"/>
      <c r="C267" s="23"/>
      <c r="D267" s="23"/>
      <c r="E267" s="469"/>
      <c r="F267" s="469"/>
      <c r="G267" s="469"/>
      <c r="H267" s="469"/>
      <c r="I267" s="469"/>
      <c r="J267" s="469"/>
      <c r="K267" s="469"/>
      <c r="L267" s="469"/>
      <c r="M267" s="469"/>
      <c r="N267" s="469"/>
      <c r="O267" s="469"/>
      <c r="P267" s="469"/>
      <c r="Q267" s="469"/>
      <c r="R267" s="469"/>
      <c r="S267" s="23"/>
      <c r="T267" s="23"/>
      <c r="U267" s="23"/>
      <c r="V267" s="23"/>
      <c r="W267" s="23"/>
      <c r="X267" s="23"/>
      <c r="Y267" s="23"/>
      <c r="Z267" s="23"/>
    </row>
    <row r="268">
      <c r="A268" s="23"/>
      <c r="B268" s="23"/>
      <c r="C268" s="23"/>
      <c r="D268" s="23"/>
      <c r="E268" s="469"/>
      <c r="F268" s="469"/>
      <c r="G268" s="469"/>
      <c r="H268" s="469"/>
      <c r="I268" s="469"/>
      <c r="J268" s="469"/>
      <c r="K268" s="469"/>
      <c r="L268" s="469"/>
      <c r="M268" s="469"/>
      <c r="N268" s="469"/>
      <c r="O268" s="469"/>
      <c r="P268" s="469"/>
      <c r="Q268" s="469"/>
      <c r="R268" s="469"/>
      <c r="S268" s="23"/>
      <c r="T268" s="23"/>
      <c r="U268" s="23"/>
      <c r="V268" s="23"/>
      <c r="W268" s="23"/>
      <c r="X268" s="23"/>
      <c r="Y268" s="23"/>
      <c r="Z268" s="23"/>
    </row>
    <row r="269">
      <c r="A269" s="23"/>
      <c r="B269" s="23"/>
      <c r="C269" s="23"/>
      <c r="D269" s="23"/>
      <c r="E269" s="469"/>
      <c r="F269" s="469"/>
      <c r="G269" s="469"/>
      <c r="H269" s="469"/>
      <c r="I269" s="469"/>
      <c r="J269" s="469"/>
      <c r="K269" s="469"/>
      <c r="L269" s="469"/>
      <c r="M269" s="469"/>
      <c r="N269" s="469"/>
      <c r="O269" s="469"/>
      <c r="P269" s="469"/>
      <c r="Q269" s="469"/>
      <c r="R269" s="469"/>
      <c r="S269" s="23"/>
      <c r="T269" s="23"/>
      <c r="U269" s="23"/>
      <c r="V269" s="23"/>
      <c r="W269" s="23"/>
      <c r="X269" s="23"/>
      <c r="Y269" s="23"/>
      <c r="Z269" s="23"/>
    </row>
    <row r="270">
      <c r="A270" s="23"/>
      <c r="B270" s="23"/>
      <c r="C270" s="23"/>
      <c r="D270" s="23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23"/>
      <c r="T270" s="23"/>
      <c r="U270" s="23"/>
      <c r="V270" s="23"/>
      <c r="W270" s="23"/>
      <c r="X270" s="23"/>
      <c r="Y270" s="23"/>
      <c r="Z270" s="23"/>
    </row>
    <row r="271">
      <c r="A271" s="23"/>
      <c r="B271" s="23"/>
      <c r="C271" s="23"/>
      <c r="D271" s="23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23"/>
      <c r="T271" s="23"/>
      <c r="U271" s="23"/>
      <c r="V271" s="23"/>
      <c r="W271" s="23"/>
      <c r="X271" s="23"/>
      <c r="Y271" s="23"/>
      <c r="Z271" s="23"/>
    </row>
    <row r="272">
      <c r="A272" s="23"/>
      <c r="B272" s="23"/>
      <c r="C272" s="23"/>
      <c r="D272" s="23"/>
      <c r="E272" s="469"/>
      <c r="F272" s="469"/>
      <c r="G272" s="469"/>
      <c r="H272" s="469"/>
      <c r="I272" s="469"/>
      <c r="J272" s="469"/>
      <c r="K272" s="469"/>
      <c r="L272" s="469"/>
      <c r="M272" s="469"/>
      <c r="N272" s="469"/>
      <c r="O272" s="469"/>
      <c r="P272" s="469"/>
      <c r="Q272" s="469"/>
      <c r="R272" s="469"/>
      <c r="S272" s="23"/>
      <c r="T272" s="23"/>
      <c r="U272" s="23"/>
      <c r="V272" s="23"/>
      <c r="W272" s="23"/>
      <c r="X272" s="23"/>
      <c r="Y272" s="23"/>
      <c r="Z272" s="23"/>
    </row>
    <row r="273">
      <c r="A273" s="23"/>
      <c r="B273" s="23"/>
      <c r="C273" s="23"/>
      <c r="D273" s="23"/>
      <c r="E273" s="469"/>
      <c r="F273" s="469"/>
      <c r="G273" s="469"/>
      <c r="H273" s="469"/>
      <c r="I273" s="469"/>
      <c r="J273" s="469"/>
      <c r="K273" s="469"/>
      <c r="L273" s="469"/>
      <c r="M273" s="469"/>
      <c r="N273" s="469"/>
      <c r="O273" s="469"/>
      <c r="P273" s="469"/>
      <c r="Q273" s="469"/>
      <c r="R273" s="469"/>
      <c r="S273" s="23"/>
      <c r="T273" s="23"/>
      <c r="U273" s="23"/>
      <c r="V273" s="23"/>
      <c r="W273" s="23"/>
      <c r="X273" s="23"/>
      <c r="Y273" s="23"/>
      <c r="Z273" s="23"/>
    </row>
    <row r="274">
      <c r="A274" s="23"/>
      <c r="B274" s="23"/>
      <c r="C274" s="23"/>
      <c r="D274" s="23"/>
      <c r="E274" s="469"/>
      <c r="F274" s="469"/>
      <c r="G274" s="469"/>
      <c r="H274" s="469"/>
      <c r="I274" s="469"/>
      <c r="J274" s="469"/>
      <c r="K274" s="469"/>
      <c r="L274" s="469"/>
      <c r="M274" s="469"/>
      <c r="N274" s="469"/>
      <c r="O274" s="469"/>
      <c r="P274" s="469"/>
      <c r="Q274" s="469"/>
      <c r="R274" s="469"/>
      <c r="S274" s="23"/>
      <c r="T274" s="23"/>
      <c r="U274" s="23"/>
      <c r="V274" s="23"/>
      <c r="W274" s="23"/>
      <c r="X274" s="23"/>
      <c r="Y274" s="23"/>
      <c r="Z274" s="23"/>
    </row>
    <row r="275">
      <c r="A275" s="23"/>
      <c r="B275" s="23"/>
      <c r="C275" s="23"/>
      <c r="D275" s="23"/>
      <c r="E275" s="469"/>
      <c r="F275" s="469"/>
      <c r="G275" s="469"/>
      <c r="H275" s="469"/>
      <c r="I275" s="469"/>
      <c r="J275" s="469"/>
      <c r="K275" s="469"/>
      <c r="L275" s="469"/>
      <c r="M275" s="469"/>
      <c r="N275" s="469"/>
      <c r="O275" s="469"/>
      <c r="P275" s="469"/>
      <c r="Q275" s="469"/>
      <c r="R275" s="469"/>
      <c r="S275" s="23"/>
      <c r="T275" s="23"/>
      <c r="U275" s="23"/>
      <c r="V275" s="23"/>
      <c r="W275" s="23"/>
      <c r="X275" s="23"/>
      <c r="Y275" s="23"/>
      <c r="Z275" s="23"/>
    </row>
    <row r="276">
      <c r="A276" s="23"/>
      <c r="B276" s="23"/>
      <c r="C276" s="23"/>
      <c r="D276" s="23"/>
      <c r="E276" s="469"/>
      <c r="F276" s="469"/>
      <c r="G276" s="469"/>
      <c r="H276" s="469"/>
      <c r="I276" s="469"/>
      <c r="J276" s="469"/>
      <c r="K276" s="469"/>
      <c r="L276" s="469"/>
      <c r="M276" s="469"/>
      <c r="N276" s="469"/>
      <c r="O276" s="469"/>
      <c r="P276" s="469"/>
      <c r="Q276" s="469"/>
      <c r="R276" s="469"/>
      <c r="S276" s="23"/>
      <c r="T276" s="23"/>
      <c r="U276" s="23"/>
      <c r="V276" s="23"/>
      <c r="W276" s="23"/>
      <c r="X276" s="23"/>
      <c r="Y276" s="23"/>
      <c r="Z276" s="23"/>
    </row>
    <row r="277">
      <c r="A277" s="23"/>
      <c r="B277" s="23"/>
      <c r="C277" s="23"/>
      <c r="D277" s="23"/>
      <c r="E277" s="469"/>
      <c r="F277" s="469"/>
      <c r="G277" s="469"/>
      <c r="H277" s="469"/>
      <c r="I277" s="469"/>
      <c r="J277" s="469"/>
      <c r="K277" s="469"/>
      <c r="L277" s="469"/>
      <c r="M277" s="469"/>
      <c r="N277" s="469"/>
      <c r="O277" s="469"/>
      <c r="P277" s="469"/>
      <c r="Q277" s="469"/>
      <c r="R277" s="469"/>
      <c r="S277" s="23"/>
      <c r="T277" s="23"/>
      <c r="U277" s="23"/>
      <c r="V277" s="23"/>
      <c r="W277" s="23"/>
      <c r="X277" s="23"/>
      <c r="Y277" s="23"/>
      <c r="Z277" s="23"/>
    </row>
    <row r="278">
      <c r="A278" s="23"/>
      <c r="B278" s="23"/>
      <c r="C278" s="23"/>
      <c r="D278" s="23"/>
      <c r="E278" s="469"/>
      <c r="F278" s="469"/>
      <c r="G278" s="469"/>
      <c r="H278" s="469"/>
      <c r="I278" s="469"/>
      <c r="J278" s="469"/>
      <c r="K278" s="469"/>
      <c r="L278" s="469"/>
      <c r="M278" s="469"/>
      <c r="N278" s="469"/>
      <c r="O278" s="469"/>
      <c r="P278" s="469"/>
      <c r="Q278" s="469"/>
      <c r="R278" s="469"/>
      <c r="S278" s="23"/>
      <c r="T278" s="23"/>
      <c r="U278" s="23"/>
      <c r="V278" s="23"/>
      <c r="W278" s="23"/>
      <c r="X278" s="23"/>
      <c r="Y278" s="23"/>
      <c r="Z278" s="23"/>
    </row>
    <row r="279">
      <c r="A279" s="23"/>
      <c r="B279" s="23"/>
      <c r="C279" s="23"/>
      <c r="D279" s="23"/>
      <c r="E279" s="469"/>
      <c r="F279" s="469"/>
      <c r="G279" s="469"/>
      <c r="H279" s="469"/>
      <c r="I279" s="469"/>
      <c r="J279" s="469"/>
      <c r="K279" s="469"/>
      <c r="L279" s="469"/>
      <c r="M279" s="469"/>
      <c r="N279" s="469"/>
      <c r="O279" s="469"/>
      <c r="P279" s="469"/>
      <c r="Q279" s="469"/>
      <c r="R279" s="469"/>
      <c r="S279" s="23"/>
      <c r="T279" s="23"/>
      <c r="U279" s="23"/>
      <c r="V279" s="23"/>
      <c r="W279" s="23"/>
      <c r="X279" s="23"/>
      <c r="Y279" s="23"/>
      <c r="Z279" s="23"/>
    </row>
    <row r="280">
      <c r="A280" s="23"/>
      <c r="B280" s="23"/>
      <c r="C280" s="23"/>
      <c r="D280" s="23"/>
      <c r="E280" s="469"/>
      <c r="F280" s="469"/>
      <c r="G280" s="469"/>
      <c r="H280" s="469"/>
      <c r="I280" s="469"/>
      <c r="J280" s="469"/>
      <c r="K280" s="469"/>
      <c r="L280" s="469"/>
      <c r="M280" s="469"/>
      <c r="N280" s="469"/>
      <c r="O280" s="469"/>
      <c r="P280" s="469"/>
      <c r="Q280" s="469"/>
      <c r="R280" s="469"/>
      <c r="S280" s="23"/>
      <c r="T280" s="23"/>
      <c r="U280" s="23"/>
      <c r="V280" s="23"/>
      <c r="W280" s="23"/>
      <c r="X280" s="23"/>
      <c r="Y280" s="23"/>
      <c r="Z280" s="23"/>
    </row>
    <row r="281">
      <c r="A281" s="23"/>
      <c r="B281" s="23"/>
      <c r="C281" s="23"/>
      <c r="D281" s="23"/>
      <c r="E281" s="469"/>
      <c r="F281" s="469"/>
      <c r="G281" s="469"/>
      <c r="H281" s="469"/>
      <c r="I281" s="469"/>
      <c r="J281" s="469"/>
      <c r="K281" s="469"/>
      <c r="L281" s="469"/>
      <c r="M281" s="469"/>
      <c r="N281" s="469"/>
      <c r="O281" s="469"/>
      <c r="P281" s="469"/>
      <c r="Q281" s="469"/>
      <c r="R281" s="469"/>
      <c r="S281" s="23"/>
      <c r="T281" s="23"/>
      <c r="U281" s="23"/>
      <c r="V281" s="23"/>
      <c r="W281" s="23"/>
      <c r="X281" s="23"/>
      <c r="Y281" s="23"/>
      <c r="Z281" s="23"/>
    </row>
    <row r="282">
      <c r="A282" s="23"/>
      <c r="B282" s="23"/>
      <c r="C282" s="23"/>
      <c r="D282" s="23"/>
      <c r="E282" s="469"/>
      <c r="F282" s="469"/>
      <c r="G282" s="469"/>
      <c r="H282" s="469"/>
      <c r="I282" s="469"/>
      <c r="J282" s="469"/>
      <c r="K282" s="469"/>
      <c r="L282" s="469"/>
      <c r="M282" s="469"/>
      <c r="N282" s="469"/>
      <c r="O282" s="469"/>
      <c r="P282" s="469"/>
      <c r="Q282" s="469"/>
      <c r="R282" s="469"/>
      <c r="S282" s="23"/>
      <c r="T282" s="23"/>
      <c r="U282" s="23"/>
      <c r="V282" s="23"/>
      <c r="W282" s="23"/>
      <c r="X282" s="23"/>
      <c r="Y282" s="23"/>
      <c r="Z282" s="23"/>
    </row>
    <row r="283">
      <c r="A283" s="23"/>
      <c r="B283" s="23"/>
      <c r="C283" s="23"/>
      <c r="D283" s="23"/>
      <c r="E283" s="469"/>
      <c r="F283" s="469"/>
      <c r="G283" s="469"/>
      <c r="H283" s="469"/>
      <c r="I283" s="469"/>
      <c r="J283" s="469"/>
      <c r="K283" s="469"/>
      <c r="L283" s="469"/>
      <c r="M283" s="469"/>
      <c r="N283" s="469"/>
      <c r="O283" s="469"/>
      <c r="P283" s="469"/>
      <c r="Q283" s="469"/>
      <c r="R283" s="469"/>
      <c r="S283" s="23"/>
      <c r="T283" s="23"/>
      <c r="U283" s="23"/>
      <c r="V283" s="23"/>
      <c r="W283" s="23"/>
      <c r="X283" s="23"/>
      <c r="Y283" s="23"/>
      <c r="Z283" s="23"/>
    </row>
    <row r="284">
      <c r="A284" s="23"/>
      <c r="B284" s="23"/>
      <c r="C284" s="23"/>
      <c r="D284" s="23"/>
      <c r="E284" s="469"/>
      <c r="F284" s="469"/>
      <c r="G284" s="469"/>
      <c r="H284" s="469"/>
      <c r="I284" s="469"/>
      <c r="J284" s="469"/>
      <c r="K284" s="469"/>
      <c r="L284" s="469"/>
      <c r="M284" s="469"/>
      <c r="N284" s="469"/>
      <c r="O284" s="469"/>
      <c r="P284" s="469"/>
      <c r="Q284" s="469"/>
      <c r="R284" s="469"/>
      <c r="S284" s="23"/>
      <c r="T284" s="23"/>
      <c r="U284" s="23"/>
      <c r="V284" s="23"/>
      <c r="W284" s="23"/>
      <c r="X284" s="23"/>
      <c r="Y284" s="23"/>
      <c r="Z284" s="23"/>
    </row>
    <row r="285">
      <c r="A285" s="23"/>
      <c r="B285" s="23"/>
      <c r="C285" s="23"/>
      <c r="D285" s="23"/>
      <c r="E285" s="469"/>
      <c r="F285" s="469"/>
      <c r="G285" s="469"/>
      <c r="H285" s="469"/>
      <c r="I285" s="469"/>
      <c r="J285" s="469"/>
      <c r="K285" s="469"/>
      <c r="L285" s="469"/>
      <c r="M285" s="469"/>
      <c r="N285" s="469"/>
      <c r="O285" s="469"/>
      <c r="P285" s="469"/>
      <c r="Q285" s="469"/>
      <c r="R285" s="469"/>
      <c r="S285" s="23"/>
      <c r="T285" s="23"/>
      <c r="U285" s="23"/>
      <c r="V285" s="23"/>
      <c r="W285" s="23"/>
      <c r="X285" s="23"/>
      <c r="Y285" s="23"/>
      <c r="Z285" s="23"/>
    </row>
    <row r="286">
      <c r="A286" s="23"/>
      <c r="B286" s="23"/>
      <c r="C286" s="23"/>
      <c r="D286" s="23"/>
      <c r="E286" s="469"/>
      <c r="F286" s="469"/>
      <c r="G286" s="469"/>
      <c r="H286" s="469"/>
      <c r="I286" s="469"/>
      <c r="J286" s="469"/>
      <c r="K286" s="469"/>
      <c r="L286" s="469"/>
      <c r="M286" s="469"/>
      <c r="N286" s="469"/>
      <c r="O286" s="469"/>
      <c r="P286" s="469"/>
      <c r="Q286" s="469"/>
      <c r="R286" s="469"/>
      <c r="S286" s="23"/>
      <c r="T286" s="23"/>
      <c r="U286" s="23"/>
      <c r="V286" s="23"/>
      <c r="W286" s="23"/>
      <c r="X286" s="23"/>
      <c r="Y286" s="23"/>
      <c r="Z286" s="23"/>
    </row>
    <row r="287">
      <c r="A287" s="23"/>
      <c r="B287" s="23"/>
      <c r="C287" s="23"/>
      <c r="D287" s="23"/>
      <c r="E287" s="469"/>
      <c r="F287" s="469"/>
      <c r="G287" s="469"/>
      <c r="H287" s="469"/>
      <c r="I287" s="469"/>
      <c r="J287" s="469"/>
      <c r="K287" s="469"/>
      <c r="L287" s="469"/>
      <c r="M287" s="469"/>
      <c r="N287" s="469"/>
      <c r="O287" s="469"/>
      <c r="P287" s="469"/>
      <c r="Q287" s="469"/>
      <c r="R287" s="469"/>
      <c r="S287" s="23"/>
      <c r="T287" s="23"/>
      <c r="U287" s="23"/>
      <c r="V287" s="23"/>
      <c r="W287" s="23"/>
      <c r="X287" s="23"/>
      <c r="Y287" s="23"/>
      <c r="Z287" s="23"/>
    </row>
    <row r="288">
      <c r="A288" s="23"/>
      <c r="B288" s="23"/>
      <c r="C288" s="23"/>
      <c r="D288" s="23"/>
      <c r="E288" s="469"/>
      <c r="F288" s="469"/>
      <c r="G288" s="469"/>
      <c r="H288" s="469"/>
      <c r="I288" s="469"/>
      <c r="J288" s="469"/>
      <c r="K288" s="469"/>
      <c r="L288" s="469"/>
      <c r="M288" s="469"/>
      <c r="N288" s="469"/>
      <c r="O288" s="469"/>
      <c r="P288" s="469"/>
      <c r="Q288" s="469"/>
      <c r="R288" s="469"/>
      <c r="S288" s="23"/>
      <c r="T288" s="23"/>
      <c r="U288" s="23"/>
      <c r="V288" s="23"/>
      <c r="W288" s="23"/>
      <c r="X288" s="23"/>
      <c r="Y288" s="23"/>
      <c r="Z288" s="23"/>
    </row>
    <row r="289">
      <c r="A289" s="23"/>
      <c r="B289" s="23"/>
      <c r="C289" s="23"/>
      <c r="D289" s="23"/>
      <c r="E289" s="469"/>
      <c r="F289" s="469"/>
      <c r="G289" s="469"/>
      <c r="H289" s="469"/>
      <c r="I289" s="469"/>
      <c r="J289" s="469"/>
      <c r="K289" s="469"/>
      <c r="L289" s="469"/>
      <c r="M289" s="469"/>
      <c r="N289" s="469"/>
      <c r="O289" s="469"/>
      <c r="P289" s="469"/>
      <c r="Q289" s="469"/>
      <c r="R289" s="469"/>
      <c r="S289" s="23"/>
      <c r="T289" s="23"/>
      <c r="U289" s="23"/>
      <c r="V289" s="23"/>
      <c r="W289" s="23"/>
      <c r="X289" s="23"/>
      <c r="Y289" s="23"/>
      <c r="Z289" s="23"/>
    </row>
    <row r="290">
      <c r="A290" s="23"/>
      <c r="B290" s="23"/>
      <c r="C290" s="23"/>
      <c r="D290" s="23"/>
      <c r="E290" s="469"/>
      <c r="F290" s="469"/>
      <c r="G290" s="469"/>
      <c r="H290" s="469"/>
      <c r="I290" s="469"/>
      <c r="J290" s="469"/>
      <c r="K290" s="469"/>
      <c r="L290" s="469"/>
      <c r="M290" s="469"/>
      <c r="N290" s="469"/>
      <c r="O290" s="469"/>
      <c r="P290" s="469"/>
      <c r="Q290" s="469"/>
      <c r="R290" s="469"/>
      <c r="S290" s="23"/>
      <c r="T290" s="23"/>
      <c r="U290" s="23"/>
      <c r="V290" s="23"/>
      <c r="W290" s="23"/>
      <c r="X290" s="23"/>
      <c r="Y290" s="23"/>
      <c r="Z290" s="23"/>
    </row>
    <row r="291">
      <c r="A291" s="23"/>
      <c r="B291" s="23"/>
      <c r="C291" s="23"/>
      <c r="D291" s="23"/>
      <c r="E291" s="469"/>
      <c r="F291" s="469"/>
      <c r="G291" s="469"/>
      <c r="H291" s="469"/>
      <c r="I291" s="469"/>
      <c r="J291" s="469"/>
      <c r="K291" s="469"/>
      <c r="L291" s="469"/>
      <c r="M291" s="469"/>
      <c r="N291" s="469"/>
      <c r="O291" s="469"/>
      <c r="P291" s="469"/>
      <c r="Q291" s="469"/>
      <c r="R291" s="469"/>
      <c r="S291" s="23"/>
      <c r="T291" s="23"/>
      <c r="U291" s="23"/>
      <c r="V291" s="23"/>
      <c r="W291" s="23"/>
      <c r="X291" s="23"/>
      <c r="Y291" s="23"/>
      <c r="Z291" s="23"/>
    </row>
    <row r="292">
      <c r="A292" s="23"/>
      <c r="B292" s="23"/>
      <c r="C292" s="23"/>
      <c r="D292" s="23"/>
      <c r="E292" s="469"/>
      <c r="F292" s="469"/>
      <c r="G292" s="469"/>
      <c r="H292" s="469"/>
      <c r="I292" s="469"/>
      <c r="J292" s="469"/>
      <c r="K292" s="469"/>
      <c r="L292" s="469"/>
      <c r="M292" s="469"/>
      <c r="N292" s="469"/>
      <c r="O292" s="469"/>
      <c r="P292" s="469"/>
      <c r="Q292" s="469"/>
      <c r="R292" s="469"/>
      <c r="S292" s="23"/>
      <c r="T292" s="23"/>
      <c r="U292" s="23"/>
      <c r="V292" s="23"/>
      <c r="W292" s="23"/>
      <c r="X292" s="23"/>
      <c r="Y292" s="23"/>
      <c r="Z292" s="23"/>
    </row>
    <row r="293">
      <c r="A293" s="23"/>
      <c r="B293" s="23"/>
      <c r="C293" s="23"/>
      <c r="D293" s="23"/>
      <c r="E293" s="469"/>
      <c r="F293" s="469"/>
      <c r="G293" s="469"/>
      <c r="H293" s="469"/>
      <c r="I293" s="469"/>
      <c r="J293" s="469"/>
      <c r="K293" s="469"/>
      <c r="L293" s="469"/>
      <c r="M293" s="469"/>
      <c r="N293" s="469"/>
      <c r="O293" s="469"/>
      <c r="P293" s="469"/>
      <c r="Q293" s="469"/>
      <c r="R293" s="469"/>
      <c r="S293" s="23"/>
      <c r="T293" s="23"/>
      <c r="U293" s="23"/>
      <c r="V293" s="23"/>
      <c r="W293" s="23"/>
      <c r="X293" s="23"/>
      <c r="Y293" s="23"/>
      <c r="Z293" s="23"/>
    </row>
    <row r="294">
      <c r="A294" s="23"/>
      <c r="B294" s="23"/>
      <c r="C294" s="23"/>
      <c r="D294" s="23"/>
      <c r="E294" s="469"/>
      <c r="F294" s="469"/>
      <c r="G294" s="469"/>
      <c r="H294" s="469"/>
      <c r="I294" s="469"/>
      <c r="J294" s="469"/>
      <c r="K294" s="469"/>
      <c r="L294" s="469"/>
      <c r="M294" s="469"/>
      <c r="N294" s="469"/>
      <c r="O294" s="469"/>
      <c r="P294" s="469"/>
      <c r="Q294" s="469"/>
      <c r="R294" s="469"/>
      <c r="S294" s="23"/>
      <c r="T294" s="23"/>
      <c r="U294" s="23"/>
      <c r="V294" s="23"/>
      <c r="W294" s="23"/>
      <c r="X294" s="23"/>
      <c r="Y294" s="23"/>
      <c r="Z294" s="23"/>
    </row>
    <row r="295">
      <c r="A295" s="23"/>
      <c r="B295" s="23"/>
      <c r="C295" s="23"/>
      <c r="D295" s="23"/>
      <c r="E295" s="469"/>
      <c r="F295" s="469"/>
      <c r="G295" s="469"/>
      <c r="H295" s="469"/>
      <c r="I295" s="469"/>
      <c r="J295" s="469"/>
      <c r="K295" s="469"/>
      <c r="L295" s="469"/>
      <c r="M295" s="469"/>
      <c r="N295" s="469"/>
      <c r="O295" s="469"/>
      <c r="P295" s="469"/>
      <c r="Q295" s="469"/>
      <c r="R295" s="469"/>
      <c r="S295" s="23"/>
      <c r="T295" s="23"/>
      <c r="U295" s="23"/>
      <c r="V295" s="23"/>
      <c r="W295" s="23"/>
      <c r="X295" s="23"/>
      <c r="Y295" s="23"/>
      <c r="Z295" s="23"/>
    </row>
    <row r="296">
      <c r="A296" s="23"/>
      <c r="B296" s="23"/>
      <c r="C296" s="23"/>
      <c r="D296" s="23"/>
      <c r="E296" s="469"/>
      <c r="F296" s="469"/>
      <c r="G296" s="469"/>
      <c r="H296" s="469"/>
      <c r="I296" s="469"/>
      <c r="J296" s="469"/>
      <c r="K296" s="469"/>
      <c r="L296" s="469"/>
      <c r="M296" s="469"/>
      <c r="N296" s="469"/>
      <c r="O296" s="469"/>
      <c r="P296" s="469"/>
      <c r="Q296" s="469"/>
      <c r="R296" s="469"/>
      <c r="S296" s="23"/>
      <c r="T296" s="23"/>
      <c r="U296" s="23"/>
      <c r="V296" s="23"/>
      <c r="W296" s="23"/>
      <c r="X296" s="23"/>
      <c r="Y296" s="23"/>
      <c r="Z296" s="23"/>
    </row>
    <row r="297">
      <c r="A297" s="23"/>
      <c r="B297" s="23"/>
      <c r="C297" s="23"/>
      <c r="D297" s="23"/>
      <c r="E297" s="469"/>
      <c r="F297" s="469"/>
      <c r="G297" s="469"/>
      <c r="H297" s="469"/>
      <c r="I297" s="469"/>
      <c r="J297" s="469"/>
      <c r="K297" s="469"/>
      <c r="L297" s="469"/>
      <c r="M297" s="469"/>
      <c r="N297" s="469"/>
      <c r="O297" s="469"/>
      <c r="P297" s="469"/>
      <c r="Q297" s="469"/>
      <c r="R297" s="469"/>
      <c r="S297" s="23"/>
      <c r="T297" s="23"/>
      <c r="U297" s="23"/>
      <c r="V297" s="23"/>
      <c r="W297" s="23"/>
      <c r="X297" s="23"/>
      <c r="Y297" s="23"/>
      <c r="Z297" s="23"/>
    </row>
    <row r="298">
      <c r="A298" s="23"/>
      <c r="B298" s="23"/>
      <c r="C298" s="23"/>
      <c r="D298" s="23"/>
      <c r="E298" s="469"/>
      <c r="F298" s="469"/>
      <c r="G298" s="469"/>
      <c r="H298" s="469"/>
      <c r="I298" s="469"/>
      <c r="J298" s="469"/>
      <c r="K298" s="469"/>
      <c r="L298" s="469"/>
      <c r="M298" s="469"/>
      <c r="N298" s="469"/>
      <c r="O298" s="469"/>
      <c r="P298" s="469"/>
      <c r="Q298" s="469"/>
      <c r="R298" s="469"/>
      <c r="S298" s="23"/>
      <c r="T298" s="23"/>
      <c r="U298" s="23"/>
      <c r="V298" s="23"/>
      <c r="W298" s="23"/>
      <c r="X298" s="23"/>
      <c r="Y298" s="23"/>
      <c r="Z298" s="23"/>
    </row>
    <row r="299">
      <c r="A299" s="23"/>
      <c r="B299" s="23"/>
      <c r="C299" s="23"/>
      <c r="D299" s="23"/>
      <c r="E299" s="469"/>
      <c r="F299" s="469"/>
      <c r="G299" s="469"/>
      <c r="H299" s="469"/>
      <c r="I299" s="469"/>
      <c r="J299" s="469"/>
      <c r="K299" s="469"/>
      <c r="L299" s="469"/>
      <c r="M299" s="469"/>
      <c r="N299" s="469"/>
      <c r="O299" s="469"/>
      <c r="P299" s="469"/>
      <c r="Q299" s="469"/>
      <c r="R299" s="469"/>
      <c r="S299" s="23"/>
      <c r="T299" s="23"/>
      <c r="U299" s="23"/>
      <c r="V299" s="23"/>
      <c r="W299" s="23"/>
      <c r="X299" s="23"/>
      <c r="Y299" s="23"/>
      <c r="Z299" s="23"/>
    </row>
    <row r="300">
      <c r="A300" s="23"/>
      <c r="B300" s="23"/>
      <c r="C300" s="23"/>
      <c r="D300" s="23"/>
      <c r="E300" s="469"/>
      <c r="F300" s="469"/>
      <c r="G300" s="469"/>
      <c r="H300" s="469"/>
      <c r="I300" s="469"/>
      <c r="J300" s="469"/>
      <c r="K300" s="469"/>
      <c r="L300" s="469"/>
      <c r="M300" s="469"/>
      <c r="N300" s="469"/>
      <c r="O300" s="469"/>
      <c r="P300" s="469"/>
      <c r="Q300" s="469"/>
      <c r="R300" s="469"/>
      <c r="S300" s="23"/>
      <c r="T300" s="23"/>
      <c r="U300" s="23"/>
      <c r="V300" s="23"/>
      <c r="W300" s="23"/>
      <c r="X300" s="23"/>
      <c r="Y300" s="23"/>
      <c r="Z300" s="23"/>
    </row>
    <row r="301">
      <c r="A301" s="23"/>
      <c r="B301" s="23"/>
      <c r="C301" s="23"/>
      <c r="D301" s="23"/>
      <c r="E301" s="469"/>
      <c r="F301" s="469"/>
      <c r="G301" s="469"/>
      <c r="H301" s="469"/>
      <c r="I301" s="469"/>
      <c r="J301" s="469"/>
      <c r="K301" s="469"/>
      <c r="L301" s="469"/>
      <c r="M301" s="469"/>
      <c r="N301" s="469"/>
      <c r="O301" s="469"/>
      <c r="P301" s="469"/>
      <c r="Q301" s="469"/>
      <c r="R301" s="469"/>
      <c r="S301" s="23"/>
      <c r="T301" s="23"/>
      <c r="U301" s="23"/>
      <c r="V301" s="23"/>
      <c r="W301" s="23"/>
      <c r="X301" s="23"/>
      <c r="Y301" s="23"/>
      <c r="Z301" s="23"/>
    </row>
    <row r="302">
      <c r="A302" s="23"/>
      <c r="B302" s="23"/>
      <c r="C302" s="23"/>
      <c r="D302" s="23"/>
      <c r="E302" s="469"/>
      <c r="F302" s="469"/>
      <c r="G302" s="469"/>
      <c r="H302" s="469"/>
      <c r="I302" s="469"/>
      <c r="J302" s="469"/>
      <c r="K302" s="469"/>
      <c r="L302" s="469"/>
      <c r="M302" s="469"/>
      <c r="N302" s="469"/>
      <c r="O302" s="469"/>
      <c r="P302" s="469"/>
      <c r="Q302" s="469"/>
      <c r="R302" s="469"/>
      <c r="S302" s="23"/>
      <c r="T302" s="23"/>
      <c r="U302" s="23"/>
      <c r="V302" s="23"/>
      <c r="W302" s="23"/>
      <c r="X302" s="23"/>
      <c r="Y302" s="23"/>
      <c r="Z302" s="23"/>
    </row>
    <row r="303">
      <c r="A303" s="23"/>
      <c r="B303" s="23"/>
      <c r="C303" s="23"/>
      <c r="D303" s="23"/>
      <c r="E303" s="469"/>
      <c r="F303" s="469"/>
      <c r="G303" s="469"/>
      <c r="H303" s="469"/>
      <c r="I303" s="469"/>
      <c r="J303" s="469"/>
      <c r="K303" s="469"/>
      <c r="L303" s="469"/>
      <c r="M303" s="469"/>
      <c r="N303" s="469"/>
      <c r="O303" s="469"/>
      <c r="P303" s="469"/>
      <c r="Q303" s="469"/>
      <c r="R303" s="469"/>
      <c r="S303" s="23"/>
      <c r="T303" s="23"/>
      <c r="U303" s="23"/>
      <c r="V303" s="23"/>
      <c r="W303" s="23"/>
      <c r="X303" s="23"/>
      <c r="Y303" s="23"/>
      <c r="Z303" s="23"/>
    </row>
    <row r="304">
      <c r="A304" s="23"/>
      <c r="B304" s="23"/>
      <c r="C304" s="23"/>
      <c r="D304" s="23"/>
      <c r="E304" s="469"/>
      <c r="F304" s="469"/>
      <c r="G304" s="469"/>
      <c r="H304" s="469"/>
      <c r="I304" s="469"/>
      <c r="J304" s="469"/>
      <c r="K304" s="469"/>
      <c r="L304" s="469"/>
      <c r="M304" s="469"/>
      <c r="N304" s="469"/>
      <c r="O304" s="469"/>
      <c r="P304" s="469"/>
      <c r="Q304" s="469"/>
      <c r="R304" s="469"/>
      <c r="S304" s="23"/>
      <c r="T304" s="23"/>
      <c r="U304" s="23"/>
      <c r="V304" s="23"/>
      <c r="W304" s="23"/>
      <c r="X304" s="23"/>
      <c r="Y304" s="23"/>
      <c r="Z304" s="23"/>
    </row>
    <row r="305">
      <c r="A305" s="23"/>
      <c r="B305" s="23"/>
      <c r="C305" s="23"/>
      <c r="D305" s="23"/>
      <c r="E305" s="469"/>
      <c r="F305" s="469"/>
      <c r="G305" s="469"/>
      <c r="H305" s="469"/>
      <c r="I305" s="469"/>
      <c r="J305" s="469"/>
      <c r="K305" s="469"/>
      <c r="L305" s="469"/>
      <c r="M305" s="469"/>
      <c r="N305" s="469"/>
      <c r="O305" s="469"/>
      <c r="P305" s="469"/>
      <c r="Q305" s="469"/>
      <c r="R305" s="469"/>
      <c r="S305" s="23"/>
      <c r="T305" s="23"/>
      <c r="U305" s="23"/>
      <c r="V305" s="23"/>
      <c r="W305" s="23"/>
      <c r="X305" s="23"/>
      <c r="Y305" s="23"/>
      <c r="Z305" s="23"/>
    </row>
    <row r="306">
      <c r="A306" s="23"/>
      <c r="B306" s="23"/>
      <c r="C306" s="23"/>
      <c r="D306" s="23"/>
      <c r="E306" s="469"/>
      <c r="F306" s="469"/>
      <c r="G306" s="469"/>
      <c r="H306" s="469"/>
      <c r="I306" s="469"/>
      <c r="J306" s="469"/>
      <c r="K306" s="469"/>
      <c r="L306" s="469"/>
      <c r="M306" s="469"/>
      <c r="N306" s="469"/>
      <c r="O306" s="469"/>
      <c r="P306" s="469"/>
      <c r="Q306" s="469"/>
      <c r="R306" s="469"/>
      <c r="S306" s="23"/>
      <c r="T306" s="23"/>
      <c r="U306" s="23"/>
      <c r="V306" s="23"/>
      <c r="W306" s="23"/>
      <c r="X306" s="23"/>
      <c r="Y306" s="23"/>
      <c r="Z306" s="23"/>
    </row>
    <row r="307">
      <c r="A307" s="23"/>
      <c r="B307" s="23"/>
      <c r="C307" s="23"/>
      <c r="D307" s="23"/>
      <c r="E307" s="469"/>
      <c r="F307" s="469"/>
      <c r="G307" s="469"/>
      <c r="H307" s="469"/>
      <c r="I307" s="469"/>
      <c r="J307" s="469"/>
      <c r="K307" s="469"/>
      <c r="L307" s="469"/>
      <c r="M307" s="469"/>
      <c r="N307" s="469"/>
      <c r="O307" s="469"/>
      <c r="P307" s="469"/>
      <c r="Q307" s="469"/>
      <c r="R307" s="469"/>
      <c r="S307" s="23"/>
      <c r="T307" s="23"/>
      <c r="U307" s="23"/>
      <c r="V307" s="23"/>
      <c r="W307" s="23"/>
      <c r="X307" s="23"/>
      <c r="Y307" s="23"/>
      <c r="Z307" s="23"/>
    </row>
    <row r="308">
      <c r="A308" s="23"/>
      <c r="B308" s="23"/>
      <c r="C308" s="23"/>
      <c r="D308" s="23"/>
      <c r="E308" s="469"/>
      <c r="F308" s="469"/>
      <c r="G308" s="469"/>
      <c r="H308" s="469"/>
      <c r="I308" s="469"/>
      <c r="J308" s="469"/>
      <c r="K308" s="469"/>
      <c r="L308" s="469"/>
      <c r="M308" s="469"/>
      <c r="N308" s="469"/>
      <c r="O308" s="469"/>
      <c r="P308" s="469"/>
      <c r="Q308" s="469"/>
      <c r="R308" s="469"/>
      <c r="S308" s="23"/>
      <c r="T308" s="23"/>
      <c r="U308" s="23"/>
      <c r="V308" s="23"/>
      <c r="W308" s="23"/>
      <c r="X308" s="23"/>
      <c r="Y308" s="23"/>
      <c r="Z308" s="23"/>
    </row>
    <row r="309">
      <c r="A309" s="23"/>
      <c r="B309" s="23"/>
      <c r="C309" s="23"/>
      <c r="D309" s="23"/>
      <c r="E309" s="469"/>
      <c r="F309" s="469"/>
      <c r="G309" s="469"/>
      <c r="H309" s="469"/>
      <c r="I309" s="469"/>
      <c r="J309" s="469"/>
      <c r="K309" s="469"/>
      <c r="L309" s="469"/>
      <c r="M309" s="469"/>
      <c r="N309" s="469"/>
      <c r="O309" s="469"/>
      <c r="P309" s="469"/>
      <c r="Q309" s="469"/>
      <c r="R309" s="469"/>
      <c r="S309" s="23"/>
      <c r="T309" s="23"/>
      <c r="U309" s="23"/>
      <c r="V309" s="23"/>
      <c r="W309" s="23"/>
      <c r="X309" s="23"/>
      <c r="Y309" s="23"/>
      <c r="Z309" s="23"/>
    </row>
    <row r="310">
      <c r="A310" s="23"/>
      <c r="B310" s="23"/>
      <c r="C310" s="23"/>
      <c r="D310" s="23"/>
      <c r="E310" s="469"/>
      <c r="F310" s="469"/>
      <c r="G310" s="469"/>
      <c r="H310" s="469"/>
      <c r="I310" s="469"/>
      <c r="J310" s="469"/>
      <c r="K310" s="469"/>
      <c r="L310" s="469"/>
      <c r="M310" s="469"/>
      <c r="N310" s="469"/>
      <c r="O310" s="469"/>
      <c r="P310" s="469"/>
      <c r="Q310" s="469"/>
      <c r="R310" s="469"/>
      <c r="S310" s="23"/>
      <c r="T310" s="23"/>
      <c r="U310" s="23"/>
      <c r="V310" s="23"/>
      <c r="W310" s="23"/>
      <c r="X310" s="23"/>
      <c r="Y310" s="23"/>
      <c r="Z310" s="23"/>
    </row>
    <row r="311">
      <c r="A311" s="23"/>
      <c r="B311" s="23"/>
      <c r="C311" s="23"/>
      <c r="D311" s="23"/>
      <c r="E311" s="469"/>
      <c r="F311" s="469"/>
      <c r="G311" s="469"/>
      <c r="H311" s="469"/>
      <c r="I311" s="469"/>
      <c r="J311" s="469"/>
      <c r="K311" s="469"/>
      <c r="L311" s="469"/>
      <c r="M311" s="469"/>
      <c r="N311" s="469"/>
      <c r="O311" s="469"/>
      <c r="P311" s="469"/>
      <c r="Q311" s="469"/>
      <c r="R311" s="469"/>
      <c r="S311" s="23"/>
      <c r="T311" s="23"/>
      <c r="U311" s="23"/>
      <c r="V311" s="23"/>
      <c r="W311" s="23"/>
      <c r="X311" s="23"/>
      <c r="Y311" s="23"/>
      <c r="Z311" s="23"/>
    </row>
    <row r="312">
      <c r="A312" s="23"/>
      <c r="B312" s="23"/>
      <c r="C312" s="23"/>
      <c r="D312" s="23"/>
      <c r="E312" s="469"/>
      <c r="F312" s="469"/>
      <c r="G312" s="469"/>
      <c r="H312" s="469"/>
      <c r="I312" s="469"/>
      <c r="J312" s="469"/>
      <c r="K312" s="469"/>
      <c r="L312" s="469"/>
      <c r="M312" s="469"/>
      <c r="N312" s="469"/>
      <c r="O312" s="469"/>
      <c r="P312" s="469"/>
      <c r="Q312" s="469"/>
      <c r="R312" s="469"/>
      <c r="S312" s="23"/>
      <c r="T312" s="23"/>
      <c r="U312" s="23"/>
      <c r="V312" s="23"/>
      <c r="W312" s="23"/>
      <c r="X312" s="23"/>
      <c r="Y312" s="23"/>
      <c r="Z312" s="23"/>
    </row>
    <row r="313">
      <c r="A313" s="23"/>
      <c r="B313" s="23"/>
      <c r="C313" s="23"/>
      <c r="D313" s="23"/>
      <c r="E313" s="469"/>
      <c r="F313" s="469"/>
      <c r="G313" s="469"/>
      <c r="H313" s="469"/>
      <c r="I313" s="469"/>
      <c r="J313" s="469"/>
      <c r="K313" s="469"/>
      <c r="L313" s="469"/>
      <c r="M313" s="469"/>
      <c r="N313" s="469"/>
      <c r="O313" s="469"/>
      <c r="P313" s="469"/>
      <c r="Q313" s="469"/>
      <c r="R313" s="469"/>
      <c r="S313" s="23"/>
      <c r="T313" s="23"/>
      <c r="U313" s="23"/>
      <c r="V313" s="23"/>
      <c r="W313" s="23"/>
      <c r="X313" s="23"/>
      <c r="Y313" s="23"/>
      <c r="Z313" s="23"/>
    </row>
    <row r="314">
      <c r="A314" s="23"/>
      <c r="B314" s="23"/>
      <c r="C314" s="23"/>
      <c r="D314" s="23"/>
      <c r="E314" s="469"/>
      <c r="F314" s="469"/>
      <c r="G314" s="469"/>
      <c r="H314" s="469"/>
      <c r="I314" s="469"/>
      <c r="J314" s="469"/>
      <c r="K314" s="469"/>
      <c r="L314" s="469"/>
      <c r="M314" s="469"/>
      <c r="N314" s="469"/>
      <c r="O314" s="469"/>
      <c r="P314" s="469"/>
      <c r="Q314" s="469"/>
      <c r="R314" s="469"/>
      <c r="S314" s="23"/>
      <c r="T314" s="23"/>
      <c r="U314" s="23"/>
      <c r="V314" s="23"/>
      <c r="W314" s="23"/>
      <c r="X314" s="23"/>
      <c r="Y314" s="23"/>
      <c r="Z314" s="23"/>
    </row>
    <row r="315">
      <c r="A315" s="23"/>
      <c r="B315" s="23"/>
      <c r="C315" s="23"/>
      <c r="D315" s="23"/>
      <c r="E315" s="469"/>
      <c r="F315" s="469"/>
      <c r="G315" s="469"/>
      <c r="H315" s="469"/>
      <c r="I315" s="469"/>
      <c r="J315" s="469"/>
      <c r="K315" s="469"/>
      <c r="L315" s="469"/>
      <c r="M315" s="469"/>
      <c r="N315" s="469"/>
      <c r="O315" s="469"/>
      <c r="P315" s="469"/>
      <c r="Q315" s="469"/>
      <c r="R315" s="469"/>
      <c r="S315" s="23"/>
      <c r="T315" s="23"/>
      <c r="U315" s="23"/>
      <c r="V315" s="23"/>
      <c r="W315" s="23"/>
      <c r="X315" s="23"/>
      <c r="Y315" s="23"/>
      <c r="Z315" s="23"/>
    </row>
    <row r="316">
      <c r="A316" s="23"/>
      <c r="B316" s="23"/>
      <c r="C316" s="23"/>
      <c r="D316" s="23"/>
      <c r="E316" s="469"/>
      <c r="F316" s="469"/>
      <c r="G316" s="469"/>
      <c r="H316" s="469"/>
      <c r="I316" s="469"/>
      <c r="J316" s="469"/>
      <c r="K316" s="469"/>
      <c r="L316" s="469"/>
      <c r="M316" s="469"/>
      <c r="N316" s="469"/>
      <c r="O316" s="469"/>
      <c r="P316" s="469"/>
      <c r="Q316" s="469"/>
      <c r="R316" s="469"/>
      <c r="S316" s="23"/>
      <c r="T316" s="23"/>
      <c r="U316" s="23"/>
      <c r="V316" s="23"/>
      <c r="W316" s="23"/>
      <c r="X316" s="23"/>
      <c r="Y316" s="23"/>
      <c r="Z316" s="23"/>
    </row>
    <row r="317">
      <c r="A317" s="23"/>
      <c r="B317" s="23"/>
      <c r="C317" s="23"/>
      <c r="D317" s="23"/>
      <c r="E317" s="469"/>
      <c r="F317" s="469"/>
      <c r="G317" s="469"/>
      <c r="H317" s="469"/>
      <c r="I317" s="469"/>
      <c r="J317" s="469"/>
      <c r="K317" s="469"/>
      <c r="L317" s="469"/>
      <c r="M317" s="469"/>
      <c r="N317" s="469"/>
      <c r="O317" s="469"/>
      <c r="P317" s="469"/>
      <c r="Q317" s="469"/>
      <c r="R317" s="469"/>
      <c r="S317" s="23"/>
      <c r="T317" s="23"/>
      <c r="U317" s="23"/>
      <c r="V317" s="23"/>
      <c r="W317" s="23"/>
      <c r="X317" s="23"/>
      <c r="Y317" s="23"/>
      <c r="Z317" s="23"/>
    </row>
    <row r="318">
      <c r="A318" s="23"/>
      <c r="B318" s="23"/>
      <c r="C318" s="23"/>
      <c r="D318" s="23"/>
      <c r="E318" s="469"/>
      <c r="F318" s="469"/>
      <c r="G318" s="469"/>
      <c r="H318" s="469"/>
      <c r="I318" s="469"/>
      <c r="J318" s="469"/>
      <c r="K318" s="469"/>
      <c r="L318" s="469"/>
      <c r="M318" s="469"/>
      <c r="N318" s="469"/>
      <c r="O318" s="469"/>
      <c r="P318" s="469"/>
      <c r="Q318" s="469"/>
      <c r="R318" s="469"/>
      <c r="S318" s="23"/>
      <c r="T318" s="23"/>
      <c r="U318" s="23"/>
      <c r="V318" s="23"/>
      <c r="W318" s="23"/>
      <c r="X318" s="23"/>
      <c r="Y318" s="23"/>
      <c r="Z318" s="23"/>
    </row>
    <row r="319">
      <c r="A319" s="23"/>
      <c r="B319" s="23"/>
      <c r="C319" s="23"/>
      <c r="D319" s="23"/>
      <c r="E319" s="469"/>
      <c r="F319" s="469"/>
      <c r="G319" s="469"/>
      <c r="H319" s="469"/>
      <c r="I319" s="469"/>
      <c r="J319" s="469"/>
      <c r="K319" s="469"/>
      <c r="L319" s="469"/>
      <c r="M319" s="469"/>
      <c r="N319" s="469"/>
      <c r="O319" s="469"/>
      <c r="P319" s="469"/>
      <c r="Q319" s="469"/>
      <c r="R319" s="469"/>
      <c r="S319" s="23"/>
      <c r="T319" s="23"/>
      <c r="U319" s="23"/>
      <c r="V319" s="23"/>
      <c r="W319" s="23"/>
      <c r="X319" s="23"/>
      <c r="Y319" s="23"/>
      <c r="Z319" s="23"/>
    </row>
    <row r="320">
      <c r="A320" s="23"/>
      <c r="B320" s="23"/>
      <c r="C320" s="23"/>
      <c r="D320" s="23"/>
      <c r="E320" s="469"/>
      <c r="F320" s="469"/>
      <c r="G320" s="469"/>
      <c r="H320" s="469"/>
      <c r="I320" s="469"/>
      <c r="J320" s="469"/>
      <c r="K320" s="469"/>
      <c r="L320" s="469"/>
      <c r="M320" s="469"/>
      <c r="N320" s="469"/>
      <c r="O320" s="469"/>
      <c r="P320" s="469"/>
      <c r="Q320" s="469"/>
      <c r="R320" s="469"/>
      <c r="S320" s="23"/>
      <c r="T320" s="23"/>
      <c r="U320" s="23"/>
      <c r="V320" s="23"/>
      <c r="W320" s="23"/>
      <c r="X320" s="23"/>
      <c r="Y320" s="23"/>
      <c r="Z320" s="23"/>
    </row>
    <row r="321">
      <c r="A321" s="23"/>
      <c r="B321" s="23"/>
      <c r="C321" s="23"/>
      <c r="D321" s="23"/>
      <c r="E321" s="469"/>
      <c r="F321" s="469"/>
      <c r="G321" s="469"/>
      <c r="H321" s="469"/>
      <c r="I321" s="469"/>
      <c r="J321" s="469"/>
      <c r="K321" s="469"/>
      <c r="L321" s="469"/>
      <c r="M321" s="469"/>
      <c r="N321" s="469"/>
      <c r="O321" s="469"/>
      <c r="P321" s="469"/>
      <c r="Q321" s="469"/>
      <c r="R321" s="469"/>
      <c r="S321" s="23"/>
      <c r="T321" s="23"/>
      <c r="U321" s="23"/>
      <c r="V321" s="23"/>
      <c r="W321" s="23"/>
      <c r="X321" s="23"/>
      <c r="Y321" s="23"/>
      <c r="Z321" s="23"/>
    </row>
    <row r="322">
      <c r="A322" s="23"/>
      <c r="B322" s="23"/>
      <c r="C322" s="23"/>
      <c r="D322" s="23"/>
      <c r="E322" s="469"/>
      <c r="F322" s="469"/>
      <c r="G322" s="469"/>
      <c r="H322" s="469"/>
      <c r="I322" s="469"/>
      <c r="J322" s="469"/>
      <c r="K322" s="469"/>
      <c r="L322" s="469"/>
      <c r="M322" s="469"/>
      <c r="N322" s="469"/>
      <c r="O322" s="469"/>
      <c r="P322" s="469"/>
      <c r="Q322" s="469"/>
      <c r="R322" s="469"/>
      <c r="S322" s="23"/>
      <c r="T322" s="23"/>
      <c r="U322" s="23"/>
      <c r="V322" s="23"/>
      <c r="W322" s="23"/>
      <c r="X322" s="23"/>
      <c r="Y322" s="23"/>
      <c r="Z322" s="23"/>
    </row>
    <row r="323">
      <c r="A323" s="23"/>
      <c r="B323" s="23"/>
      <c r="C323" s="23"/>
      <c r="D323" s="23"/>
      <c r="E323" s="469"/>
      <c r="F323" s="469"/>
      <c r="G323" s="469"/>
      <c r="H323" s="469"/>
      <c r="I323" s="469"/>
      <c r="J323" s="469"/>
      <c r="K323" s="469"/>
      <c r="L323" s="469"/>
      <c r="M323" s="469"/>
      <c r="N323" s="469"/>
      <c r="O323" s="469"/>
      <c r="P323" s="469"/>
      <c r="Q323" s="469"/>
      <c r="R323" s="469"/>
      <c r="S323" s="23"/>
      <c r="T323" s="23"/>
      <c r="U323" s="23"/>
      <c r="V323" s="23"/>
      <c r="W323" s="23"/>
      <c r="X323" s="23"/>
      <c r="Y323" s="23"/>
      <c r="Z323" s="23"/>
    </row>
    <row r="324">
      <c r="A324" s="23"/>
      <c r="B324" s="23"/>
      <c r="C324" s="23"/>
      <c r="D324" s="23"/>
      <c r="E324" s="469"/>
      <c r="F324" s="469"/>
      <c r="G324" s="469"/>
      <c r="H324" s="469"/>
      <c r="I324" s="469"/>
      <c r="J324" s="469"/>
      <c r="K324" s="469"/>
      <c r="L324" s="469"/>
      <c r="M324" s="469"/>
      <c r="N324" s="469"/>
      <c r="O324" s="469"/>
      <c r="P324" s="469"/>
      <c r="Q324" s="469"/>
      <c r="R324" s="469"/>
      <c r="S324" s="23"/>
      <c r="T324" s="23"/>
      <c r="U324" s="23"/>
      <c r="V324" s="23"/>
      <c r="W324" s="23"/>
      <c r="X324" s="23"/>
      <c r="Y324" s="23"/>
      <c r="Z324" s="23"/>
    </row>
    <row r="325">
      <c r="A325" s="23"/>
      <c r="B325" s="23"/>
      <c r="C325" s="23"/>
      <c r="D325" s="23"/>
      <c r="E325" s="469"/>
      <c r="F325" s="469"/>
      <c r="G325" s="469"/>
      <c r="H325" s="469"/>
      <c r="I325" s="469"/>
      <c r="J325" s="469"/>
      <c r="K325" s="469"/>
      <c r="L325" s="469"/>
      <c r="M325" s="469"/>
      <c r="N325" s="469"/>
      <c r="O325" s="469"/>
      <c r="P325" s="469"/>
      <c r="Q325" s="469"/>
      <c r="R325" s="469"/>
      <c r="S325" s="23"/>
      <c r="T325" s="23"/>
      <c r="U325" s="23"/>
      <c r="V325" s="23"/>
      <c r="W325" s="23"/>
      <c r="X325" s="23"/>
      <c r="Y325" s="23"/>
      <c r="Z325" s="23"/>
    </row>
    <row r="326">
      <c r="A326" s="23"/>
      <c r="B326" s="23"/>
      <c r="C326" s="23"/>
      <c r="D326" s="23"/>
      <c r="E326" s="469"/>
      <c r="F326" s="469"/>
      <c r="G326" s="469"/>
      <c r="H326" s="469"/>
      <c r="I326" s="469"/>
      <c r="J326" s="469"/>
      <c r="K326" s="469"/>
      <c r="L326" s="469"/>
      <c r="M326" s="469"/>
      <c r="N326" s="469"/>
      <c r="O326" s="469"/>
      <c r="P326" s="469"/>
      <c r="Q326" s="469"/>
      <c r="R326" s="469"/>
      <c r="S326" s="23"/>
      <c r="T326" s="23"/>
      <c r="U326" s="23"/>
      <c r="V326" s="23"/>
      <c r="W326" s="23"/>
      <c r="X326" s="23"/>
      <c r="Y326" s="23"/>
      <c r="Z326" s="23"/>
    </row>
    <row r="327">
      <c r="A327" s="23"/>
      <c r="B327" s="23"/>
      <c r="C327" s="23"/>
      <c r="D327" s="23"/>
      <c r="E327" s="469"/>
      <c r="F327" s="469"/>
      <c r="G327" s="469"/>
      <c r="H327" s="469"/>
      <c r="I327" s="469"/>
      <c r="J327" s="469"/>
      <c r="K327" s="469"/>
      <c r="L327" s="469"/>
      <c r="M327" s="469"/>
      <c r="N327" s="469"/>
      <c r="O327" s="469"/>
      <c r="P327" s="469"/>
      <c r="Q327" s="469"/>
      <c r="R327" s="469"/>
      <c r="S327" s="23"/>
      <c r="T327" s="23"/>
      <c r="U327" s="23"/>
      <c r="V327" s="23"/>
      <c r="W327" s="23"/>
      <c r="X327" s="23"/>
      <c r="Y327" s="23"/>
      <c r="Z327" s="23"/>
    </row>
    <row r="328">
      <c r="A328" s="23"/>
      <c r="B328" s="23"/>
      <c r="C328" s="23"/>
      <c r="D328" s="23"/>
      <c r="E328" s="469"/>
      <c r="F328" s="469"/>
      <c r="G328" s="469"/>
      <c r="H328" s="469"/>
      <c r="I328" s="469"/>
      <c r="J328" s="469"/>
      <c r="K328" s="469"/>
      <c r="L328" s="469"/>
      <c r="M328" s="469"/>
      <c r="N328" s="469"/>
      <c r="O328" s="469"/>
      <c r="P328" s="469"/>
      <c r="Q328" s="469"/>
      <c r="R328" s="469"/>
      <c r="S328" s="23"/>
      <c r="T328" s="23"/>
      <c r="U328" s="23"/>
      <c r="V328" s="23"/>
      <c r="W328" s="23"/>
      <c r="X328" s="23"/>
      <c r="Y328" s="23"/>
      <c r="Z328" s="23"/>
    </row>
    <row r="329">
      <c r="A329" s="23"/>
      <c r="B329" s="23"/>
      <c r="C329" s="23"/>
      <c r="D329" s="23"/>
      <c r="E329" s="469"/>
      <c r="F329" s="469"/>
      <c r="G329" s="469"/>
      <c r="H329" s="469"/>
      <c r="I329" s="469"/>
      <c r="J329" s="469"/>
      <c r="K329" s="469"/>
      <c r="L329" s="469"/>
      <c r="M329" s="469"/>
      <c r="N329" s="469"/>
      <c r="O329" s="469"/>
      <c r="P329" s="469"/>
      <c r="Q329" s="469"/>
      <c r="R329" s="469"/>
      <c r="S329" s="23"/>
      <c r="T329" s="23"/>
      <c r="U329" s="23"/>
      <c r="V329" s="23"/>
      <c r="W329" s="23"/>
      <c r="X329" s="23"/>
      <c r="Y329" s="23"/>
      <c r="Z329" s="23"/>
    </row>
    <row r="330">
      <c r="A330" s="23"/>
      <c r="B330" s="23"/>
      <c r="C330" s="23"/>
      <c r="D330" s="23"/>
      <c r="E330" s="469"/>
      <c r="F330" s="469"/>
      <c r="G330" s="469"/>
      <c r="H330" s="469"/>
      <c r="I330" s="469"/>
      <c r="J330" s="469"/>
      <c r="K330" s="469"/>
      <c r="L330" s="469"/>
      <c r="M330" s="469"/>
      <c r="N330" s="469"/>
      <c r="O330" s="469"/>
      <c r="P330" s="469"/>
      <c r="Q330" s="469"/>
      <c r="R330" s="469"/>
      <c r="S330" s="23"/>
      <c r="T330" s="23"/>
      <c r="U330" s="23"/>
      <c r="V330" s="23"/>
      <c r="W330" s="23"/>
      <c r="X330" s="23"/>
      <c r="Y330" s="23"/>
      <c r="Z330" s="23"/>
    </row>
    <row r="331">
      <c r="A331" s="23"/>
      <c r="B331" s="23"/>
      <c r="C331" s="23"/>
      <c r="D331" s="23"/>
      <c r="E331" s="469"/>
      <c r="F331" s="469"/>
      <c r="G331" s="469"/>
      <c r="H331" s="469"/>
      <c r="I331" s="469"/>
      <c r="J331" s="469"/>
      <c r="K331" s="469"/>
      <c r="L331" s="469"/>
      <c r="M331" s="469"/>
      <c r="N331" s="469"/>
      <c r="O331" s="469"/>
      <c r="P331" s="469"/>
      <c r="Q331" s="469"/>
      <c r="R331" s="469"/>
      <c r="S331" s="23"/>
      <c r="T331" s="23"/>
      <c r="U331" s="23"/>
      <c r="V331" s="23"/>
      <c r="W331" s="23"/>
      <c r="X331" s="23"/>
      <c r="Y331" s="23"/>
      <c r="Z331" s="23"/>
    </row>
    <row r="332">
      <c r="A332" s="23"/>
      <c r="B332" s="23"/>
      <c r="C332" s="23"/>
      <c r="D332" s="23"/>
      <c r="E332" s="469"/>
      <c r="F332" s="469"/>
      <c r="G332" s="469"/>
      <c r="H332" s="469"/>
      <c r="I332" s="469"/>
      <c r="J332" s="469"/>
      <c r="K332" s="469"/>
      <c r="L332" s="469"/>
      <c r="M332" s="469"/>
      <c r="N332" s="469"/>
      <c r="O332" s="469"/>
      <c r="P332" s="469"/>
      <c r="Q332" s="469"/>
      <c r="R332" s="469"/>
      <c r="S332" s="23"/>
      <c r="T332" s="23"/>
      <c r="U332" s="23"/>
      <c r="V332" s="23"/>
      <c r="W332" s="23"/>
      <c r="X332" s="23"/>
      <c r="Y332" s="23"/>
      <c r="Z332" s="23"/>
    </row>
    <row r="333">
      <c r="A333" s="23"/>
      <c r="B333" s="23"/>
      <c r="C333" s="23"/>
      <c r="D333" s="23"/>
      <c r="E333" s="469"/>
      <c r="F333" s="469"/>
      <c r="G333" s="469"/>
      <c r="H333" s="469"/>
      <c r="I333" s="469"/>
      <c r="J333" s="469"/>
      <c r="K333" s="469"/>
      <c r="L333" s="469"/>
      <c r="M333" s="469"/>
      <c r="N333" s="469"/>
      <c r="O333" s="469"/>
      <c r="P333" s="469"/>
      <c r="Q333" s="469"/>
      <c r="R333" s="469"/>
      <c r="S333" s="23"/>
      <c r="T333" s="23"/>
      <c r="U333" s="23"/>
      <c r="V333" s="23"/>
      <c r="W333" s="23"/>
      <c r="X333" s="23"/>
      <c r="Y333" s="23"/>
      <c r="Z333" s="23"/>
    </row>
    <row r="334">
      <c r="A334" s="23"/>
      <c r="B334" s="23"/>
      <c r="C334" s="23"/>
      <c r="D334" s="23"/>
      <c r="E334" s="469"/>
      <c r="F334" s="469"/>
      <c r="G334" s="469"/>
      <c r="H334" s="469"/>
      <c r="I334" s="469"/>
      <c r="J334" s="469"/>
      <c r="K334" s="469"/>
      <c r="L334" s="469"/>
      <c r="M334" s="469"/>
      <c r="N334" s="469"/>
      <c r="O334" s="469"/>
      <c r="P334" s="469"/>
      <c r="Q334" s="469"/>
      <c r="R334" s="469"/>
      <c r="S334" s="23"/>
      <c r="T334" s="23"/>
      <c r="U334" s="23"/>
      <c r="V334" s="23"/>
      <c r="W334" s="23"/>
      <c r="X334" s="23"/>
      <c r="Y334" s="23"/>
      <c r="Z334" s="23"/>
    </row>
    <row r="335">
      <c r="A335" s="23"/>
      <c r="B335" s="23"/>
      <c r="C335" s="23"/>
      <c r="D335" s="23"/>
      <c r="E335" s="469"/>
      <c r="F335" s="469"/>
      <c r="G335" s="469"/>
      <c r="H335" s="469"/>
      <c r="I335" s="469"/>
      <c r="J335" s="469"/>
      <c r="K335" s="469"/>
      <c r="L335" s="469"/>
      <c r="M335" s="469"/>
      <c r="N335" s="469"/>
      <c r="O335" s="469"/>
      <c r="P335" s="469"/>
      <c r="Q335" s="469"/>
      <c r="R335" s="469"/>
      <c r="S335" s="23"/>
      <c r="T335" s="23"/>
      <c r="U335" s="23"/>
      <c r="V335" s="23"/>
      <c r="W335" s="23"/>
      <c r="X335" s="23"/>
      <c r="Y335" s="23"/>
      <c r="Z335" s="23"/>
    </row>
    <row r="336">
      <c r="A336" s="23"/>
      <c r="B336" s="23"/>
      <c r="C336" s="23"/>
      <c r="D336" s="23"/>
      <c r="E336" s="469"/>
      <c r="F336" s="469"/>
      <c r="G336" s="469"/>
      <c r="H336" s="469"/>
      <c r="I336" s="469"/>
      <c r="J336" s="469"/>
      <c r="K336" s="469"/>
      <c r="L336" s="469"/>
      <c r="M336" s="469"/>
      <c r="N336" s="469"/>
      <c r="O336" s="469"/>
      <c r="P336" s="469"/>
      <c r="Q336" s="469"/>
      <c r="R336" s="469"/>
      <c r="S336" s="23"/>
      <c r="T336" s="23"/>
      <c r="U336" s="23"/>
      <c r="V336" s="23"/>
      <c r="W336" s="23"/>
      <c r="X336" s="23"/>
      <c r="Y336" s="23"/>
      <c r="Z336" s="23"/>
    </row>
    <row r="337">
      <c r="A337" s="23"/>
      <c r="B337" s="23"/>
      <c r="C337" s="23"/>
      <c r="D337" s="23"/>
      <c r="E337" s="469"/>
      <c r="F337" s="469"/>
      <c r="G337" s="469"/>
      <c r="H337" s="469"/>
      <c r="I337" s="469"/>
      <c r="J337" s="469"/>
      <c r="K337" s="469"/>
      <c r="L337" s="469"/>
      <c r="M337" s="469"/>
      <c r="N337" s="469"/>
      <c r="O337" s="469"/>
      <c r="P337" s="469"/>
      <c r="Q337" s="469"/>
      <c r="R337" s="469"/>
      <c r="S337" s="23"/>
      <c r="T337" s="23"/>
      <c r="U337" s="23"/>
      <c r="V337" s="23"/>
      <c r="W337" s="23"/>
      <c r="X337" s="23"/>
      <c r="Y337" s="23"/>
      <c r="Z337" s="23"/>
    </row>
    <row r="338">
      <c r="A338" s="23"/>
      <c r="B338" s="23"/>
      <c r="C338" s="23"/>
      <c r="D338" s="23"/>
      <c r="E338" s="469"/>
      <c r="F338" s="469"/>
      <c r="G338" s="469"/>
      <c r="H338" s="469"/>
      <c r="I338" s="469"/>
      <c r="J338" s="469"/>
      <c r="K338" s="469"/>
      <c r="L338" s="469"/>
      <c r="M338" s="469"/>
      <c r="N338" s="469"/>
      <c r="O338" s="469"/>
      <c r="P338" s="469"/>
      <c r="Q338" s="469"/>
      <c r="R338" s="469"/>
      <c r="S338" s="23"/>
      <c r="T338" s="23"/>
      <c r="U338" s="23"/>
      <c r="V338" s="23"/>
      <c r="W338" s="23"/>
      <c r="X338" s="23"/>
      <c r="Y338" s="23"/>
      <c r="Z338" s="23"/>
    </row>
    <row r="339">
      <c r="A339" s="23"/>
      <c r="B339" s="23"/>
      <c r="C339" s="23"/>
      <c r="D339" s="23"/>
      <c r="E339" s="469"/>
      <c r="F339" s="469"/>
      <c r="G339" s="469"/>
      <c r="H339" s="469"/>
      <c r="I339" s="469"/>
      <c r="J339" s="469"/>
      <c r="K339" s="469"/>
      <c r="L339" s="469"/>
      <c r="M339" s="469"/>
      <c r="N339" s="469"/>
      <c r="O339" s="469"/>
      <c r="P339" s="469"/>
      <c r="Q339" s="469"/>
      <c r="R339" s="469"/>
      <c r="S339" s="23"/>
      <c r="T339" s="23"/>
      <c r="U339" s="23"/>
      <c r="V339" s="23"/>
      <c r="W339" s="23"/>
      <c r="X339" s="23"/>
      <c r="Y339" s="23"/>
      <c r="Z339" s="23"/>
    </row>
    <row r="340">
      <c r="A340" s="23"/>
      <c r="B340" s="23"/>
      <c r="C340" s="23"/>
      <c r="D340" s="23"/>
      <c r="E340" s="469"/>
      <c r="F340" s="469"/>
      <c r="G340" s="469"/>
      <c r="H340" s="469"/>
      <c r="I340" s="469"/>
      <c r="J340" s="469"/>
      <c r="K340" s="469"/>
      <c r="L340" s="469"/>
      <c r="M340" s="469"/>
      <c r="N340" s="469"/>
      <c r="O340" s="469"/>
      <c r="P340" s="469"/>
      <c r="Q340" s="469"/>
      <c r="R340" s="469"/>
      <c r="S340" s="23"/>
      <c r="T340" s="23"/>
      <c r="U340" s="23"/>
      <c r="V340" s="23"/>
      <c r="W340" s="23"/>
      <c r="X340" s="23"/>
      <c r="Y340" s="23"/>
      <c r="Z340" s="23"/>
    </row>
    <row r="341">
      <c r="A341" s="23"/>
      <c r="B341" s="23"/>
      <c r="C341" s="23"/>
      <c r="D341" s="23"/>
      <c r="E341" s="469"/>
      <c r="F341" s="469"/>
      <c r="G341" s="469"/>
      <c r="H341" s="469"/>
      <c r="I341" s="469"/>
      <c r="J341" s="469"/>
      <c r="K341" s="469"/>
      <c r="L341" s="469"/>
      <c r="M341" s="469"/>
      <c r="N341" s="469"/>
      <c r="O341" s="469"/>
      <c r="P341" s="469"/>
      <c r="Q341" s="469"/>
      <c r="R341" s="469"/>
      <c r="S341" s="23"/>
      <c r="T341" s="23"/>
      <c r="U341" s="23"/>
      <c r="V341" s="23"/>
      <c r="W341" s="23"/>
      <c r="X341" s="23"/>
      <c r="Y341" s="23"/>
      <c r="Z341" s="23"/>
    </row>
    <row r="342">
      <c r="A342" s="23"/>
      <c r="B342" s="23"/>
      <c r="C342" s="23"/>
      <c r="D342" s="23"/>
      <c r="E342" s="469"/>
      <c r="F342" s="469"/>
      <c r="G342" s="469"/>
      <c r="H342" s="469"/>
      <c r="I342" s="469"/>
      <c r="J342" s="469"/>
      <c r="K342" s="469"/>
      <c r="L342" s="469"/>
      <c r="M342" s="469"/>
      <c r="N342" s="469"/>
      <c r="O342" s="469"/>
      <c r="P342" s="469"/>
      <c r="Q342" s="469"/>
      <c r="R342" s="469"/>
      <c r="S342" s="23"/>
      <c r="T342" s="23"/>
      <c r="U342" s="23"/>
      <c r="V342" s="23"/>
      <c r="W342" s="23"/>
      <c r="X342" s="23"/>
      <c r="Y342" s="23"/>
      <c r="Z342" s="23"/>
    </row>
    <row r="343">
      <c r="A343" s="23"/>
      <c r="B343" s="23"/>
      <c r="C343" s="23"/>
      <c r="D343" s="23"/>
      <c r="E343" s="469"/>
      <c r="F343" s="469"/>
      <c r="G343" s="469"/>
      <c r="H343" s="469"/>
      <c r="I343" s="469"/>
      <c r="J343" s="469"/>
      <c r="K343" s="469"/>
      <c r="L343" s="469"/>
      <c r="M343" s="469"/>
      <c r="N343" s="469"/>
      <c r="O343" s="469"/>
      <c r="P343" s="469"/>
      <c r="Q343" s="469"/>
      <c r="R343" s="469"/>
      <c r="S343" s="23"/>
      <c r="T343" s="23"/>
      <c r="U343" s="23"/>
      <c r="V343" s="23"/>
      <c r="W343" s="23"/>
      <c r="X343" s="23"/>
      <c r="Y343" s="23"/>
      <c r="Z343" s="23"/>
    </row>
    <row r="344">
      <c r="A344" s="23"/>
      <c r="B344" s="23"/>
      <c r="C344" s="23"/>
      <c r="D344" s="23"/>
      <c r="E344" s="469"/>
      <c r="F344" s="469"/>
      <c r="G344" s="469"/>
      <c r="H344" s="469"/>
      <c r="I344" s="469"/>
      <c r="J344" s="469"/>
      <c r="K344" s="469"/>
      <c r="L344" s="469"/>
      <c r="M344" s="469"/>
      <c r="N344" s="469"/>
      <c r="O344" s="469"/>
      <c r="P344" s="469"/>
      <c r="Q344" s="469"/>
      <c r="R344" s="469"/>
      <c r="S344" s="23"/>
      <c r="T344" s="23"/>
      <c r="U344" s="23"/>
      <c r="V344" s="23"/>
      <c r="W344" s="23"/>
      <c r="X344" s="23"/>
      <c r="Y344" s="23"/>
      <c r="Z344" s="23"/>
    </row>
    <row r="345">
      <c r="A345" s="23"/>
      <c r="B345" s="23"/>
      <c r="C345" s="23"/>
      <c r="D345" s="23"/>
      <c r="E345" s="469"/>
      <c r="F345" s="469"/>
      <c r="G345" s="469"/>
      <c r="H345" s="469"/>
      <c r="I345" s="469"/>
      <c r="J345" s="469"/>
      <c r="K345" s="469"/>
      <c r="L345" s="469"/>
      <c r="M345" s="469"/>
      <c r="N345" s="469"/>
      <c r="O345" s="469"/>
      <c r="P345" s="469"/>
      <c r="Q345" s="469"/>
      <c r="R345" s="469"/>
      <c r="S345" s="23"/>
      <c r="T345" s="23"/>
      <c r="U345" s="23"/>
      <c r="V345" s="23"/>
      <c r="W345" s="23"/>
      <c r="X345" s="23"/>
      <c r="Y345" s="23"/>
      <c r="Z345" s="23"/>
    </row>
    <row r="346">
      <c r="A346" s="23"/>
      <c r="B346" s="23"/>
      <c r="C346" s="23"/>
      <c r="D346" s="23"/>
      <c r="E346" s="469"/>
      <c r="F346" s="469"/>
      <c r="G346" s="469"/>
      <c r="H346" s="469"/>
      <c r="I346" s="469"/>
      <c r="J346" s="469"/>
      <c r="K346" s="469"/>
      <c r="L346" s="469"/>
      <c r="M346" s="469"/>
      <c r="N346" s="469"/>
      <c r="O346" s="469"/>
      <c r="P346" s="469"/>
      <c r="Q346" s="469"/>
      <c r="R346" s="469"/>
      <c r="S346" s="23"/>
      <c r="T346" s="23"/>
      <c r="U346" s="23"/>
      <c r="V346" s="23"/>
      <c r="W346" s="23"/>
      <c r="X346" s="23"/>
      <c r="Y346" s="23"/>
      <c r="Z346" s="23"/>
    </row>
    <row r="347">
      <c r="A347" s="23"/>
      <c r="B347" s="23"/>
      <c r="C347" s="23"/>
      <c r="D347" s="23"/>
      <c r="E347" s="469"/>
      <c r="F347" s="469"/>
      <c r="G347" s="469"/>
      <c r="H347" s="469"/>
      <c r="I347" s="469"/>
      <c r="J347" s="469"/>
      <c r="K347" s="469"/>
      <c r="L347" s="469"/>
      <c r="M347" s="469"/>
      <c r="N347" s="469"/>
      <c r="O347" s="469"/>
      <c r="P347" s="469"/>
      <c r="Q347" s="469"/>
      <c r="R347" s="469"/>
      <c r="S347" s="23"/>
      <c r="T347" s="23"/>
      <c r="U347" s="23"/>
      <c r="V347" s="23"/>
      <c r="W347" s="23"/>
      <c r="X347" s="23"/>
      <c r="Y347" s="23"/>
      <c r="Z347" s="23"/>
    </row>
    <row r="348">
      <c r="A348" s="23"/>
      <c r="B348" s="23"/>
      <c r="C348" s="23"/>
      <c r="D348" s="23"/>
      <c r="E348" s="469"/>
      <c r="F348" s="469"/>
      <c r="G348" s="469"/>
      <c r="H348" s="469"/>
      <c r="I348" s="469"/>
      <c r="J348" s="469"/>
      <c r="K348" s="469"/>
      <c r="L348" s="469"/>
      <c r="M348" s="469"/>
      <c r="N348" s="469"/>
      <c r="O348" s="469"/>
      <c r="P348" s="469"/>
      <c r="Q348" s="469"/>
      <c r="R348" s="469"/>
      <c r="S348" s="23"/>
      <c r="T348" s="23"/>
      <c r="U348" s="23"/>
      <c r="V348" s="23"/>
      <c r="W348" s="23"/>
      <c r="X348" s="23"/>
      <c r="Y348" s="23"/>
      <c r="Z348" s="23"/>
    </row>
    <row r="349">
      <c r="A349" s="23"/>
      <c r="B349" s="23"/>
      <c r="C349" s="23"/>
      <c r="D349" s="23"/>
      <c r="E349" s="469"/>
      <c r="F349" s="469"/>
      <c r="G349" s="469"/>
      <c r="H349" s="469"/>
      <c r="I349" s="469"/>
      <c r="J349" s="469"/>
      <c r="K349" s="469"/>
      <c r="L349" s="469"/>
      <c r="M349" s="469"/>
      <c r="N349" s="469"/>
      <c r="O349" s="469"/>
      <c r="P349" s="469"/>
      <c r="Q349" s="469"/>
      <c r="R349" s="469"/>
      <c r="S349" s="23"/>
      <c r="T349" s="23"/>
      <c r="U349" s="23"/>
      <c r="V349" s="23"/>
      <c r="W349" s="23"/>
      <c r="X349" s="23"/>
      <c r="Y349" s="23"/>
      <c r="Z349" s="23"/>
    </row>
    <row r="350">
      <c r="A350" s="23"/>
      <c r="B350" s="23"/>
      <c r="C350" s="23"/>
      <c r="D350" s="23"/>
      <c r="E350" s="469"/>
      <c r="F350" s="469"/>
      <c r="G350" s="469"/>
      <c r="H350" s="469"/>
      <c r="I350" s="469"/>
      <c r="J350" s="469"/>
      <c r="K350" s="469"/>
      <c r="L350" s="469"/>
      <c r="M350" s="469"/>
      <c r="N350" s="469"/>
      <c r="O350" s="469"/>
      <c r="P350" s="469"/>
      <c r="Q350" s="469"/>
      <c r="R350" s="469"/>
      <c r="S350" s="23"/>
      <c r="T350" s="23"/>
      <c r="U350" s="23"/>
      <c r="V350" s="23"/>
      <c r="W350" s="23"/>
      <c r="X350" s="23"/>
      <c r="Y350" s="23"/>
      <c r="Z350" s="23"/>
    </row>
    <row r="351">
      <c r="A351" s="23"/>
      <c r="B351" s="23"/>
      <c r="C351" s="23"/>
      <c r="D351" s="23"/>
      <c r="E351" s="469"/>
      <c r="F351" s="469"/>
      <c r="G351" s="469"/>
      <c r="H351" s="469"/>
      <c r="I351" s="469"/>
      <c r="J351" s="469"/>
      <c r="K351" s="469"/>
      <c r="L351" s="469"/>
      <c r="M351" s="469"/>
      <c r="N351" s="469"/>
      <c r="O351" s="469"/>
      <c r="P351" s="469"/>
      <c r="Q351" s="469"/>
      <c r="R351" s="469"/>
      <c r="S351" s="23"/>
      <c r="T351" s="23"/>
      <c r="U351" s="23"/>
      <c r="V351" s="23"/>
      <c r="W351" s="23"/>
      <c r="X351" s="23"/>
      <c r="Y351" s="23"/>
      <c r="Z351" s="23"/>
    </row>
    <row r="352">
      <c r="A352" s="23"/>
      <c r="B352" s="23"/>
      <c r="C352" s="23"/>
      <c r="D352" s="23"/>
      <c r="E352" s="469"/>
      <c r="F352" s="469"/>
      <c r="G352" s="469"/>
      <c r="H352" s="469"/>
      <c r="I352" s="469"/>
      <c r="J352" s="469"/>
      <c r="K352" s="469"/>
      <c r="L352" s="469"/>
      <c r="M352" s="469"/>
      <c r="N352" s="469"/>
      <c r="O352" s="469"/>
      <c r="P352" s="469"/>
      <c r="Q352" s="469"/>
      <c r="R352" s="469"/>
      <c r="S352" s="23"/>
      <c r="T352" s="23"/>
      <c r="U352" s="23"/>
      <c r="V352" s="23"/>
      <c r="W352" s="23"/>
      <c r="X352" s="23"/>
      <c r="Y352" s="23"/>
      <c r="Z352" s="23"/>
    </row>
    <row r="353">
      <c r="A353" s="23"/>
      <c r="B353" s="23"/>
      <c r="C353" s="23"/>
      <c r="D353" s="23"/>
      <c r="E353" s="469"/>
      <c r="F353" s="469"/>
      <c r="G353" s="469"/>
      <c r="H353" s="469"/>
      <c r="I353" s="469"/>
      <c r="J353" s="469"/>
      <c r="K353" s="469"/>
      <c r="L353" s="469"/>
      <c r="M353" s="469"/>
      <c r="N353" s="469"/>
      <c r="O353" s="469"/>
      <c r="P353" s="469"/>
      <c r="Q353" s="469"/>
      <c r="R353" s="469"/>
      <c r="S353" s="23"/>
      <c r="T353" s="23"/>
      <c r="U353" s="23"/>
      <c r="V353" s="23"/>
      <c r="W353" s="23"/>
      <c r="X353" s="23"/>
      <c r="Y353" s="23"/>
      <c r="Z353" s="23"/>
    </row>
    <row r="354">
      <c r="A354" s="23"/>
      <c r="B354" s="23"/>
      <c r="C354" s="23"/>
      <c r="D354" s="23"/>
      <c r="E354" s="469"/>
      <c r="F354" s="469"/>
      <c r="G354" s="469"/>
      <c r="H354" s="469"/>
      <c r="I354" s="469"/>
      <c r="J354" s="469"/>
      <c r="K354" s="469"/>
      <c r="L354" s="469"/>
      <c r="M354" s="469"/>
      <c r="N354" s="469"/>
      <c r="O354" s="469"/>
      <c r="P354" s="469"/>
      <c r="Q354" s="469"/>
      <c r="R354" s="469"/>
      <c r="S354" s="23"/>
      <c r="T354" s="23"/>
      <c r="U354" s="23"/>
      <c r="V354" s="23"/>
      <c r="W354" s="23"/>
      <c r="X354" s="23"/>
      <c r="Y354" s="23"/>
      <c r="Z354" s="23"/>
    </row>
    <row r="355">
      <c r="A355" s="23"/>
      <c r="B355" s="23"/>
      <c r="C355" s="23"/>
      <c r="D355" s="23"/>
      <c r="E355" s="469"/>
      <c r="F355" s="469"/>
      <c r="G355" s="469"/>
      <c r="H355" s="469"/>
      <c r="I355" s="469"/>
      <c r="J355" s="469"/>
      <c r="K355" s="469"/>
      <c r="L355" s="469"/>
      <c r="M355" s="469"/>
      <c r="N355" s="469"/>
      <c r="O355" s="469"/>
      <c r="P355" s="469"/>
      <c r="Q355" s="469"/>
      <c r="R355" s="469"/>
      <c r="S355" s="23"/>
      <c r="T355" s="23"/>
      <c r="U355" s="23"/>
      <c r="V355" s="23"/>
      <c r="W355" s="23"/>
      <c r="X355" s="23"/>
      <c r="Y355" s="23"/>
      <c r="Z355" s="23"/>
    </row>
    <row r="356">
      <c r="A356" s="23"/>
      <c r="B356" s="23"/>
      <c r="C356" s="23"/>
      <c r="D356" s="23"/>
      <c r="E356" s="469"/>
      <c r="F356" s="469"/>
      <c r="G356" s="469"/>
      <c r="H356" s="469"/>
      <c r="I356" s="469"/>
      <c r="J356" s="469"/>
      <c r="K356" s="469"/>
      <c r="L356" s="469"/>
      <c r="M356" s="469"/>
      <c r="N356" s="469"/>
      <c r="O356" s="469"/>
      <c r="P356" s="469"/>
      <c r="Q356" s="469"/>
      <c r="R356" s="469"/>
      <c r="S356" s="23"/>
      <c r="T356" s="23"/>
      <c r="U356" s="23"/>
      <c r="V356" s="23"/>
      <c r="W356" s="23"/>
      <c r="X356" s="23"/>
      <c r="Y356" s="23"/>
      <c r="Z356" s="23"/>
    </row>
    <row r="357">
      <c r="A357" s="23"/>
      <c r="B357" s="23"/>
      <c r="C357" s="23"/>
      <c r="D357" s="23"/>
      <c r="E357" s="469"/>
      <c r="F357" s="469"/>
      <c r="G357" s="469"/>
      <c r="H357" s="469"/>
      <c r="I357" s="469"/>
      <c r="J357" s="469"/>
      <c r="K357" s="469"/>
      <c r="L357" s="469"/>
      <c r="M357" s="469"/>
      <c r="N357" s="469"/>
      <c r="O357" s="469"/>
      <c r="P357" s="469"/>
      <c r="Q357" s="469"/>
      <c r="R357" s="469"/>
      <c r="S357" s="23"/>
      <c r="T357" s="23"/>
      <c r="U357" s="23"/>
      <c r="V357" s="23"/>
      <c r="W357" s="23"/>
      <c r="X357" s="23"/>
      <c r="Y357" s="23"/>
      <c r="Z357" s="23"/>
    </row>
    <row r="358">
      <c r="A358" s="23"/>
      <c r="B358" s="23"/>
      <c r="C358" s="23"/>
      <c r="D358" s="23"/>
      <c r="E358" s="469"/>
      <c r="F358" s="469"/>
      <c r="G358" s="469"/>
      <c r="H358" s="469"/>
      <c r="I358" s="469"/>
      <c r="J358" s="469"/>
      <c r="K358" s="469"/>
      <c r="L358" s="469"/>
      <c r="M358" s="469"/>
      <c r="N358" s="469"/>
      <c r="O358" s="469"/>
      <c r="P358" s="469"/>
      <c r="Q358" s="469"/>
      <c r="R358" s="469"/>
      <c r="S358" s="23"/>
      <c r="T358" s="23"/>
      <c r="U358" s="23"/>
      <c r="V358" s="23"/>
      <c r="W358" s="23"/>
      <c r="X358" s="23"/>
      <c r="Y358" s="23"/>
      <c r="Z358" s="23"/>
    </row>
    <row r="359">
      <c r="A359" s="23"/>
      <c r="B359" s="23"/>
      <c r="C359" s="23"/>
      <c r="D359" s="23"/>
      <c r="E359" s="469"/>
      <c r="F359" s="469"/>
      <c r="G359" s="469"/>
      <c r="H359" s="469"/>
      <c r="I359" s="469"/>
      <c r="J359" s="469"/>
      <c r="K359" s="469"/>
      <c r="L359" s="469"/>
      <c r="M359" s="469"/>
      <c r="N359" s="469"/>
      <c r="O359" s="469"/>
      <c r="P359" s="469"/>
      <c r="Q359" s="469"/>
      <c r="R359" s="469"/>
      <c r="S359" s="23"/>
      <c r="T359" s="23"/>
      <c r="U359" s="23"/>
      <c r="V359" s="23"/>
      <c r="W359" s="23"/>
      <c r="X359" s="23"/>
      <c r="Y359" s="23"/>
      <c r="Z359" s="23"/>
    </row>
    <row r="360">
      <c r="A360" s="23"/>
      <c r="B360" s="23"/>
      <c r="C360" s="23"/>
      <c r="D360" s="23"/>
      <c r="E360" s="469"/>
      <c r="F360" s="469"/>
      <c r="G360" s="469"/>
      <c r="H360" s="469"/>
      <c r="I360" s="469"/>
      <c r="J360" s="469"/>
      <c r="K360" s="469"/>
      <c r="L360" s="469"/>
      <c r="M360" s="469"/>
      <c r="N360" s="469"/>
      <c r="O360" s="469"/>
      <c r="P360" s="469"/>
      <c r="Q360" s="469"/>
      <c r="R360" s="469"/>
      <c r="S360" s="23"/>
      <c r="T360" s="23"/>
      <c r="U360" s="23"/>
      <c r="V360" s="23"/>
      <c r="W360" s="23"/>
      <c r="X360" s="23"/>
      <c r="Y360" s="23"/>
      <c r="Z360" s="23"/>
    </row>
    <row r="361">
      <c r="A361" s="23"/>
      <c r="B361" s="23"/>
      <c r="C361" s="23"/>
      <c r="D361" s="23"/>
      <c r="E361" s="469"/>
      <c r="F361" s="469"/>
      <c r="G361" s="469"/>
      <c r="H361" s="469"/>
      <c r="I361" s="469"/>
      <c r="J361" s="469"/>
      <c r="K361" s="469"/>
      <c r="L361" s="469"/>
      <c r="M361" s="469"/>
      <c r="N361" s="469"/>
      <c r="O361" s="469"/>
      <c r="P361" s="469"/>
      <c r="Q361" s="469"/>
      <c r="R361" s="469"/>
      <c r="S361" s="23"/>
      <c r="T361" s="23"/>
      <c r="U361" s="23"/>
      <c r="V361" s="23"/>
      <c r="W361" s="23"/>
      <c r="X361" s="23"/>
      <c r="Y361" s="23"/>
      <c r="Z361" s="23"/>
    </row>
    <row r="362">
      <c r="A362" s="23"/>
      <c r="B362" s="23"/>
      <c r="C362" s="23"/>
      <c r="D362" s="23"/>
      <c r="E362" s="469"/>
      <c r="F362" s="469"/>
      <c r="G362" s="469"/>
      <c r="H362" s="469"/>
      <c r="I362" s="469"/>
      <c r="J362" s="469"/>
      <c r="K362" s="469"/>
      <c r="L362" s="469"/>
      <c r="M362" s="469"/>
      <c r="N362" s="469"/>
      <c r="O362" s="469"/>
      <c r="P362" s="469"/>
      <c r="Q362" s="469"/>
      <c r="R362" s="469"/>
      <c r="S362" s="23"/>
      <c r="T362" s="23"/>
      <c r="U362" s="23"/>
      <c r="V362" s="23"/>
      <c r="W362" s="23"/>
      <c r="X362" s="23"/>
      <c r="Y362" s="23"/>
      <c r="Z362" s="23"/>
    </row>
    <row r="363">
      <c r="A363" s="23"/>
      <c r="B363" s="23"/>
      <c r="C363" s="23"/>
      <c r="D363" s="23"/>
      <c r="E363" s="469"/>
      <c r="F363" s="469"/>
      <c r="G363" s="469"/>
      <c r="H363" s="469"/>
      <c r="I363" s="469"/>
      <c r="J363" s="469"/>
      <c r="K363" s="469"/>
      <c r="L363" s="469"/>
      <c r="M363" s="469"/>
      <c r="N363" s="469"/>
      <c r="O363" s="469"/>
      <c r="P363" s="469"/>
      <c r="Q363" s="469"/>
      <c r="R363" s="469"/>
      <c r="S363" s="23"/>
      <c r="T363" s="23"/>
      <c r="U363" s="23"/>
      <c r="V363" s="23"/>
      <c r="W363" s="23"/>
      <c r="X363" s="23"/>
      <c r="Y363" s="23"/>
      <c r="Z363" s="23"/>
    </row>
    <row r="364">
      <c r="A364" s="23"/>
      <c r="B364" s="23"/>
      <c r="C364" s="23"/>
      <c r="D364" s="23"/>
      <c r="E364" s="469"/>
      <c r="F364" s="469"/>
      <c r="G364" s="469"/>
      <c r="H364" s="469"/>
      <c r="I364" s="469"/>
      <c r="J364" s="469"/>
      <c r="K364" s="469"/>
      <c r="L364" s="469"/>
      <c r="M364" s="469"/>
      <c r="N364" s="469"/>
      <c r="O364" s="469"/>
      <c r="P364" s="469"/>
      <c r="Q364" s="469"/>
      <c r="R364" s="469"/>
      <c r="S364" s="23"/>
      <c r="T364" s="23"/>
      <c r="U364" s="23"/>
      <c r="V364" s="23"/>
      <c r="W364" s="23"/>
      <c r="X364" s="23"/>
      <c r="Y364" s="23"/>
      <c r="Z364" s="23"/>
    </row>
    <row r="365">
      <c r="A365" s="23"/>
      <c r="B365" s="23"/>
      <c r="C365" s="23"/>
      <c r="D365" s="23"/>
      <c r="E365" s="469"/>
      <c r="F365" s="469"/>
      <c r="G365" s="469"/>
      <c r="H365" s="469"/>
      <c r="I365" s="469"/>
      <c r="J365" s="469"/>
      <c r="K365" s="469"/>
      <c r="L365" s="469"/>
      <c r="M365" s="469"/>
      <c r="N365" s="469"/>
      <c r="O365" s="469"/>
      <c r="P365" s="469"/>
      <c r="Q365" s="469"/>
      <c r="R365" s="469"/>
      <c r="S365" s="23"/>
      <c r="T365" s="23"/>
      <c r="U365" s="23"/>
      <c r="V365" s="23"/>
      <c r="W365" s="23"/>
      <c r="X365" s="23"/>
      <c r="Y365" s="23"/>
      <c r="Z365" s="23"/>
    </row>
    <row r="366">
      <c r="A366" s="23"/>
      <c r="B366" s="23"/>
      <c r="C366" s="23"/>
      <c r="D366" s="23"/>
      <c r="E366" s="469"/>
      <c r="F366" s="469"/>
      <c r="G366" s="469"/>
      <c r="H366" s="469"/>
      <c r="I366" s="469"/>
      <c r="J366" s="469"/>
      <c r="K366" s="469"/>
      <c r="L366" s="469"/>
      <c r="M366" s="469"/>
      <c r="N366" s="469"/>
      <c r="O366" s="469"/>
      <c r="P366" s="469"/>
      <c r="Q366" s="469"/>
      <c r="R366" s="469"/>
      <c r="S366" s="23"/>
      <c r="T366" s="23"/>
      <c r="U366" s="23"/>
      <c r="V366" s="23"/>
      <c r="W366" s="23"/>
      <c r="X366" s="23"/>
      <c r="Y366" s="23"/>
      <c r="Z366" s="23"/>
    </row>
    <row r="367">
      <c r="A367" s="23"/>
      <c r="B367" s="23"/>
      <c r="C367" s="23"/>
      <c r="D367" s="23"/>
      <c r="E367" s="469"/>
      <c r="F367" s="469"/>
      <c r="G367" s="469"/>
      <c r="H367" s="469"/>
      <c r="I367" s="469"/>
      <c r="J367" s="469"/>
      <c r="K367" s="469"/>
      <c r="L367" s="469"/>
      <c r="M367" s="469"/>
      <c r="N367" s="469"/>
      <c r="O367" s="469"/>
      <c r="P367" s="469"/>
      <c r="Q367" s="469"/>
      <c r="R367" s="469"/>
      <c r="S367" s="23"/>
      <c r="T367" s="23"/>
      <c r="U367" s="23"/>
      <c r="V367" s="23"/>
      <c r="W367" s="23"/>
      <c r="X367" s="23"/>
      <c r="Y367" s="23"/>
      <c r="Z367" s="23"/>
    </row>
    <row r="368">
      <c r="A368" s="23"/>
      <c r="B368" s="23"/>
      <c r="C368" s="23"/>
      <c r="D368" s="23"/>
      <c r="E368" s="469"/>
      <c r="F368" s="469"/>
      <c r="G368" s="469"/>
      <c r="H368" s="469"/>
      <c r="I368" s="469"/>
      <c r="J368" s="469"/>
      <c r="K368" s="469"/>
      <c r="L368" s="469"/>
      <c r="M368" s="469"/>
      <c r="N368" s="469"/>
      <c r="O368" s="469"/>
      <c r="P368" s="469"/>
      <c r="Q368" s="469"/>
      <c r="R368" s="469"/>
      <c r="S368" s="23"/>
      <c r="T368" s="23"/>
      <c r="U368" s="23"/>
      <c r="V368" s="23"/>
      <c r="W368" s="23"/>
      <c r="X368" s="23"/>
      <c r="Y368" s="23"/>
      <c r="Z368" s="23"/>
    </row>
    <row r="369">
      <c r="A369" s="23"/>
      <c r="B369" s="23"/>
      <c r="C369" s="23"/>
      <c r="D369" s="23"/>
      <c r="E369" s="469"/>
      <c r="F369" s="469"/>
      <c r="G369" s="469"/>
      <c r="H369" s="469"/>
      <c r="I369" s="469"/>
      <c r="J369" s="469"/>
      <c r="K369" s="469"/>
      <c r="L369" s="469"/>
      <c r="M369" s="469"/>
      <c r="N369" s="469"/>
      <c r="O369" s="469"/>
      <c r="P369" s="469"/>
      <c r="Q369" s="469"/>
      <c r="R369" s="469"/>
      <c r="S369" s="23"/>
      <c r="T369" s="23"/>
      <c r="U369" s="23"/>
      <c r="V369" s="23"/>
      <c r="W369" s="23"/>
      <c r="X369" s="23"/>
      <c r="Y369" s="23"/>
      <c r="Z369" s="23"/>
    </row>
    <row r="370">
      <c r="A370" s="23"/>
      <c r="B370" s="23"/>
      <c r="C370" s="23"/>
      <c r="D370" s="23"/>
      <c r="E370" s="469"/>
      <c r="F370" s="469"/>
      <c r="G370" s="469"/>
      <c r="H370" s="469"/>
      <c r="I370" s="469"/>
      <c r="J370" s="469"/>
      <c r="K370" s="469"/>
      <c r="L370" s="469"/>
      <c r="M370" s="469"/>
      <c r="N370" s="469"/>
      <c r="O370" s="469"/>
      <c r="P370" s="469"/>
      <c r="Q370" s="469"/>
      <c r="R370" s="469"/>
      <c r="S370" s="23"/>
      <c r="T370" s="23"/>
      <c r="U370" s="23"/>
      <c r="V370" s="23"/>
      <c r="W370" s="23"/>
      <c r="X370" s="23"/>
      <c r="Y370" s="23"/>
      <c r="Z370" s="23"/>
    </row>
    <row r="371">
      <c r="A371" s="23"/>
      <c r="B371" s="23"/>
      <c r="C371" s="23"/>
      <c r="D371" s="23"/>
      <c r="E371" s="469"/>
      <c r="F371" s="469"/>
      <c r="G371" s="469"/>
      <c r="H371" s="469"/>
      <c r="I371" s="469"/>
      <c r="J371" s="469"/>
      <c r="K371" s="469"/>
      <c r="L371" s="469"/>
      <c r="M371" s="469"/>
      <c r="N371" s="469"/>
      <c r="O371" s="469"/>
      <c r="P371" s="469"/>
      <c r="Q371" s="469"/>
      <c r="R371" s="469"/>
      <c r="S371" s="23"/>
      <c r="T371" s="23"/>
      <c r="U371" s="23"/>
      <c r="V371" s="23"/>
      <c r="W371" s="23"/>
      <c r="X371" s="23"/>
      <c r="Y371" s="23"/>
      <c r="Z371" s="23"/>
    </row>
    <row r="372">
      <c r="A372" s="23"/>
      <c r="B372" s="23"/>
      <c r="C372" s="23"/>
      <c r="D372" s="23"/>
      <c r="E372" s="469"/>
      <c r="F372" s="469"/>
      <c r="G372" s="469"/>
      <c r="H372" s="469"/>
      <c r="I372" s="469"/>
      <c r="J372" s="469"/>
      <c r="K372" s="469"/>
      <c r="L372" s="469"/>
      <c r="M372" s="469"/>
      <c r="N372" s="469"/>
      <c r="O372" s="469"/>
      <c r="P372" s="469"/>
      <c r="Q372" s="469"/>
      <c r="R372" s="469"/>
      <c r="S372" s="23"/>
      <c r="T372" s="23"/>
      <c r="U372" s="23"/>
      <c r="V372" s="23"/>
      <c r="W372" s="23"/>
      <c r="X372" s="23"/>
      <c r="Y372" s="23"/>
      <c r="Z372" s="23"/>
    </row>
    <row r="373">
      <c r="A373" s="23"/>
      <c r="B373" s="23"/>
      <c r="C373" s="23"/>
      <c r="D373" s="23"/>
      <c r="E373" s="469"/>
      <c r="F373" s="469"/>
      <c r="G373" s="469"/>
      <c r="H373" s="469"/>
      <c r="I373" s="469"/>
      <c r="J373" s="469"/>
      <c r="K373" s="469"/>
      <c r="L373" s="469"/>
      <c r="M373" s="469"/>
      <c r="N373" s="469"/>
      <c r="O373" s="469"/>
      <c r="P373" s="469"/>
      <c r="Q373" s="469"/>
      <c r="R373" s="469"/>
      <c r="S373" s="23"/>
      <c r="T373" s="23"/>
      <c r="U373" s="23"/>
      <c r="V373" s="23"/>
      <c r="W373" s="23"/>
      <c r="X373" s="23"/>
      <c r="Y373" s="23"/>
      <c r="Z373" s="23"/>
    </row>
    <row r="374">
      <c r="A374" s="23"/>
      <c r="B374" s="23"/>
      <c r="C374" s="23"/>
      <c r="D374" s="23"/>
      <c r="E374" s="469"/>
      <c r="F374" s="469"/>
      <c r="G374" s="469"/>
      <c r="H374" s="469"/>
      <c r="I374" s="469"/>
      <c r="J374" s="469"/>
      <c r="K374" s="469"/>
      <c r="L374" s="469"/>
      <c r="M374" s="469"/>
      <c r="N374" s="469"/>
      <c r="O374" s="469"/>
      <c r="P374" s="469"/>
      <c r="Q374" s="469"/>
      <c r="R374" s="469"/>
      <c r="S374" s="23"/>
      <c r="T374" s="23"/>
      <c r="U374" s="23"/>
      <c r="V374" s="23"/>
      <c r="W374" s="23"/>
      <c r="X374" s="23"/>
      <c r="Y374" s="23"/>
      <c r="Z374" s="23"/>
    </row>
    <row r="375">
      <c r="A375" s="23"/>
      <c r="B375" s="23"/>
      <c r="C375" s="23"/>
      <c r="D375" s="23"/>
      <c r="E375" s="469"/>
      <c r="F375" s="469"/>
      <c r="G375" s="469"/>
      <c r="H375" s="469"/>
      <c r="I375" s="469"/>
      <c r="J375" s="469"/>
      <c r="K375" s="469"/>
      <c r="L375" s="469"/>
      <c r="M375" s="469"/>
      <c r="N375" s="469"/>
      <c r="O375" s="469"/>
      <c r="P375" s="469"/>
      <c r="Q375" s="469"/>
      <c r="R375" s="469"/>
      <c r="S375" s="23"/>
      <c r="T375" s="23"/>
      <c r="U375" s="23"/>
      <c r="V375" s="23"/>
      <c r="W375" s="23"/>
      <c r="X375" s="23"/>
      <c r="Y375" s="23"/>
      <c r="Z375" s="23"/>
    </row>
    <row r="376">
      <c r="A376" s="23"/>
      <c r="B376" s="23"/>
      <c r="C376" s="23"/>
      <c r="D376" s="23"/>
      <c r="E376" s="469"/>
      <c r="F376" s="469"/>
      <c r="G376" s="469"/>
      <c r="H376" s="469"/>
      <c r="I376" s="469"/>
      <c r="J376" s="469"/>
      <c r="K376" s="469"/>
      <c r="L376" s="469"/>
      <c r="M376" s="469"/>
      <c r="N376" s="469"/>
      <c r="O376" s="469"/>
      <c r="P376" s="469"/>
      <c r="Q376" s="469"/>
      <c r="R376" s="469"/>
      <c r="S376" s="23"/>
      <c r="T376" s="23"/>
      <c r="U376" s="23"/>
      <c r="V376" s="23"/>
      <c r="W376" s="23"/>
      <c r="X376" s="23"/>
      <c r="Y376" s="23"/>
      <c r="Z376" s="23"/>
    </row>
    <row r="377">
      <c r="A377" s="23"/>
      <c r="B377" s="23"/>
      <c r="C377" s="23"/>
      <c r="D377" s="23"/>
      <c r="E377" s="469"/>
      <c r="F377" s="469"/>
      <c r="G377" s="469"/>
      <c r="H377" s="469"/>
      <c r="I377" s="469"/>
      <c r="J377" s="469"/>
      <c r="K377" s="469"/>
      <c r="L377" s="469"/>
      <c r="M377" s="469"/>
      <c r="N377" s="469"/>
      <c r="O377" s="469"/>
      <c r="P377" s="469"/>
      <c r="Q377" s="469"/>
      <c r="R377" s="469"/>
      <c r="S377" s="23"/>
      <c r="T377" s="23"/>
      <c r="U377" s="23"/>
      <c r="V377" s="23"/>
      <c r="W377" s="23"/>
      <c r="X377" s="23"/>
      <c r="Y377" s="23"/>
      <c r="Z377" s="23"/>
    </row>
    <row r="378">
      <c r="A378" s="23"/>
      <c r="B378" s="23"/>
      <c r="C378" s="23"/>
      <c r="D378" s="23"/>
      <c r="E378" s="469"/>
      <c r="F378" s="469"/>
      <c r="G378" s="469"/>
      <c r="H378" s="469"/>
      <c r="I378" s="469"/>
      <c r="J378" s="469"/>
      <c r="K378" s="469"/>
      <c r="L378" s="469"/>
      <c r="M378" s="469"/>
      <c r="N378" s="469"/>
      <c r="O378" s="469"/>
      <c r="P378" s="469"/>
      <c r="Q378" s="469"/>
      <c r="R378" s="469"/>
      <c r="S378" s="23"/>
      <c r="T378" s="23"/>
      <c r="U378" s="23"/>
      <c r="V378" s="23"/>
      <c r="W378" s="23"/>
      <c r="X378" s="23"/>
      <c r="Y378" s="23"/>
      <c r="Z378" s="23"/>
    </row>
    <row r="379">
      <c r="A379" s="23"/>
      <c r="B379" s="23"/>
      <c r="C379" s="23"/>
      <c r="D379" s="23"/>
      <c r="E379" s="469"/>
      <c r="F379" s="469"/>
      <c r="G379" s="469"/>
      <c r="H379" s="469"/>
      <c r="I379" s="469"/>
      <c r="J379" s="469"/>
      <c r="K379" s="469"/>
      <c r="L379" s="469"/>
      <c r="M379" s="469"/>
      <c r="N379" s="469"/>
      <c r="O379" s="469"/>
      <c r="P379" s="469"/>
      <c r="Q379" s="469"/>
      <c r="R379" s="469"/>
      <c r="S379" s="23"/>
      <c r="T379" s="23"/>
      <c r="U379" s="23"/>
      <c r="V379" s="23"/>
      <c r="W379" s="23"/>
      <c r="X379" s="23"/>
      <c r="Y379" s="23"/>
      <c r="Z379" s="23"/>
    </row>
    <row r="380">
      <c r="A380" s="23"/>
      <c r="B380" s="23"/>
      <c r="C380" s="23"/>
      <c r="D380" s="23"/>
      <c r="E380" s="469"/>
      <c r="F380" s="469"/>
      <c r="G380" s="469"/>
      <c r="H380" s="469"/>
      <c r="I380" s="469"/>
      <c r="J380" s="469"/>
      <c r="K380" s="469"/>
      <c r="L380" s="469"/>
      <c r="M380" s="469"/>
      <c r="N380" s="469"/>
      <c r="O380" s="469"/>
      <c r="P380" s="469"/>
      <c r="Q380" s="469"/>
      <c r="R380" s="469"/>
      <c r="S380" s="23"/>
      <c r="T380" s="23"/>
      <c r="U380" s="23"/>
      <c r="V380" s="23"/>
      <c r="W380" s="23"/>
      <c r="X380" s="23"/>
      <c r="Y380" s="23"/>
      <c r="Z380" s="23"/>
    </row>
    <row r="381">
      <c r="A381" s="23"/>
      <c r="B381" s="23"/>
      <c r="C381" s="23"/>
      <c r="D381" s="23"/>
      <c r="E381" s="469"/>
      <c r="F381" s="469"/>
      <c r="G381" s="469"/>
      <c r="H381" s="469"/>
      <c r="I381" s="469"/>
      <c r="J381" s="469"/>
      <c r="K381" s="469"/>
      <c r="L381" s="469"/>
      <c r="M381" s="469"/>
      <c r="N381" s="469"/>
      <c r="O381" s="469"/>
      <c r="P381" s="469"/>
      <c r="Q381" s="469"/>
      <c r="R381" s="469"/>
      <c r="S381" s="23"/>
      <c r="T381" s="23"/>
      <c r="U381" s="23"/>
      <c r="V381" s="23"/>
      <c r="W381" s="23"/>
      <c r="X381" s="23"/>
      <c r="Y381" s="23"/>
      <c r="Z381" s="23"/>
    </row>
    <row r="382">
      <c r="A382" s="23"/>
      <c r="B382" s="23"/>
      <c r="C382" s="23"/>
      <c r="D382" s="23"/>
      <c r="E382" s="469"/>
      <c r="F382" s="469"/>
      <c r="G382" s="469"/>
      <c r="H382" s="469"/>
      <c r="I382" s="469"/>
      <c r="J382" s="469"/>
      <c r="K382" s="469"/>
      <c r="L382" s="469"/>
      <c r="M382" s="469"/>
      <c r="N382" s="469"/>
      <c r="O382" s="469"/>
      <c r="P382" s="469"/>
      <c r="Q382" s="469"/>
      <c r="R382" s="469"/>
      <c r="S382" s="23"/>
      <c r="T382" s="23"/>
      <c r="U382" s="23"/>
      <c r="V382" s="23"/>
      <c r="W382" s="23"/>
      <c r="X382" s="23"/>
      <c r="Y382" s="23"/>
      <c r="Z382" s="23"/>
    </row>
    <row r="383">
      <c r="A383" s="23"/>
      <c r="B383" s="23"/>
      <c r="C383" s="23"/>
      <c r="D383" s="23"/>
      <c r="E383" s="469"/>
      <c r="F383" s="469"/>
      <c r="G383" s="469"/>
      <c r="H383" s="469"/>
      <c r="I383" s="469"/>
      <c r="J383" s="469"/>
      <c r="K383" s="469"/>
      <c r="L383" s="469"/>
      <c r="M383" s="469"/>
      <c r="N383" s="469"/>
      <c r="O383" s="469"/>
      <c r="P383" s="469"/>
      <c r="Q383" s="469"/>
      <c r="R383" s="469"/>
      <c r="S383" s="23"/>
      <c r="T383" s="23"/>
      <c r="U383" s="23"/>
      <c r="V383" s="23"/>
      <c r="W383" s="23"/>
      <c r="X383" s="23"/>
      <c r="Y383" s="23"/>
      <c r="Z383" s="23"/>
    </row>
    <row r="384">
      <c r="A384" s="23"/>
      <c r="B384" s="23"/>
      <c r="C384" s="23"/>
      <c r="D384" s="23"/>
      <c r="E384" s="469"/>
      <c r="F384" s="469"/>
      <c r="G384" s="469"/>
      <c r="H384" s="469"/>
      <c r="I384" s="469"/>
      <c r="J384" s="469"/>
      <c r="K384" s="469"/>
      <c r="L384" s="469"/>
      <c r="M384" s="469"/>
      <c r="N384" s="469"/>
      <c r="O384" s="469"/>
      <c r="P384" s="469"/>
      <c r="Q384" s="469"/>
      <c r="R384" s="469"/>
      <c r="S384" s="23"/>
      <c r="T384" s="23"/>
      <c r="U384" s="23"/>
      <c r="V384" s="23"/>
      <c r="W384" s="23"/>
      <c r="X384" s="23"/>
      <c r="Y384" s="23"/>
      <c r="Z384" s="23"/>
    </row>
    <row r="385">
      <c r="A385" s="23"/>
      <c r="B385" s="23"/>
      <c r="C385" s="23"/>
      <c r="D385" s="23"/>
      <c r="E385" s="469"/>
      <c r="F385" s="469"/>
      <c r="G385" s="469"/>
      <c r="H385" s="469"/>
      <c r="I385" s="469"/>
      <c r="J385" s="469"/>
      <c r="K385" s="469"/>
      <c r="L385" s="469"/>
      <c r="M385" s="469"/>
      <c r="N385" s="469"/>
      <c r="O385" s="469"/>
      <c r="P385" s="469"/>
      <c r="Q385" s="469"/>
      <c r="R385" s="469"/>
      <c r="S385" s="23"/>
      <c r="T385" s="23"/>
      <c r="U385" s="23"/>
      <c r="V385" s="23"/>
      <c r="W385" s="23"/>
      <c r="X385" s="23"/>
      <c r="Y385" s="23"/>
      <c r="Z385" s="23"/>
    </row>
    <row r="386">
      <c r="A386" s="23"/>
      <c r="B386" s="23"/>
      <c r="C386" s="23"/>
      <c r="D386" s="23"/>
      <c r="E386" s="469"/>
      <c r="F386" s="469"/>
      <c r="G386" s="469"/>
      <c r="H386" s="469"/>
      <c r="I386" s="469"/>
      <c r="J386" s="469"/>
      <c r="K386" s="469"/>
      <c r="L386" s="469"/>
      <c r="M386" s="469"/>
      <c r="N386" s="469"/>
      <c r="O386" s="469"/>
      <c r="P386" s="469"/>
      <c r="Q386" s="469"/>
      <c r="R386" s="469"/>
      <c r="S386" s="23"/>
      <c r="T386" s="23"/>
      <c r="U386" s="23"/>
      <c r="V386" s="23"/>
      <c r="W386" s="23"/>
      <c r="X386" s="23"/>
      <c r="Y386" s="23"/>
      <c r="Z386" s="23"/>
    </row>
    <row r="387">
      <c r="A387" s="23"/>
      <c r="B387" s="23"/>
      <c r="C387" s="23"/>
      <c r="D387" s="23"/>
      <c r="E387" s="469"/>
      <c r="F387" s="469"/>
      <c r="G387" s="469"/>
      <c r="H387" s="469"/>
      <c r="I387" s="469"/>
      <c r="J387" s="469"/>
      <c r="K387" s="469"/>
      <c r="L387" s="469"/>
      <c r="M387" s="469"/>
      <c r="N387" s="469"/>
      <c r="O387" s="469"/>
      <c r="P387" s="469"/>
      <c r="Q387" s="469"/>
      <c r="R387" s="469"/>
      <c r="S387" s="23"/>
      <c r="T387" s="23"/>
      <c r="U387" s="23"/>
      <c r="V387" s="23"/>
      <c r="W387" s="23"/>
      <c r="X387" s="23"/>
      <c r="Y387" s="23"/>
      <c r="Z387" s="23"/>
    </row>
    <row r="388">
      <c r="A388" s="23"/>
      <c r="B388" s="23"/>
      <c r="C388" s="23"/>
      <c r="D388" s="23"/>
      <c r="E388" s="469"/>
      <c r="F388" s="469"/>
      <c r="G388" s="469"/>
      <c r="H388" s="469"/>
      <c r="I388" s="469"/>
      <c r="J388" s="469"/>
      <c r="K388" s="469"/>
      <c r="L388" s="469"/>
      <c r="M388" s="469"/>
      <c r="N388" s="469"/>
      <c r="O388" s="469"/>
      <c r="P388" s="469"/>
      <c r="Q388" s="469"/>
      <c r="R388" s="469"/>
      <c r="S388" s="23"/>
      <c r="T388" s="23"/>
      <c r="U388" s="23"/>
      <c r="V388" s="23"/>
      <c r="W388" s="23"/>
      <c r="X388" s="23"/>
      <c r="Y388" s="23"/>
      <c r="Z388" s="23"/>
    </row>
    <row r="389">
      <c r="A389" s="23"/>
      <c r="B389" s="23"/>
      <c r="C389" s="23"/>
      <c r="D389" s="23"/>
      <c r="E389" s="469"/>
      <c r="F389" s="469"/>
      <c r="G389" s="469"/>
      <c r="H389" s="469"/>
      <c r="I389" s="469"/>
      <c r="J389" s="469"/>
      <c r="K389" s="469"/>
      <c r="L389" s="469"/>
      <c r="M389" s="469"/>
      <c r="N389" s="469"/>
      <c r="O389" s="469"/>
      <c r="P389" s="469"/>
      <c r="Q389" s="469"/>
      <c r="R389" s="469"/>
      <c r="S389" s="23"/>
      <c r="T389" s="23"/>
      <c r="U389" s="23"/>
      <c r="V389" s="23"/>
      <c r="W389" s="23"/>
      <c r="X389" s="23"/>
      <c r="Y389" s="23"/>
      <c r="Z389" s="23"/>
    </row>
    <row r="390">
      <c r="A390" s="23"/>
      <c r="B390" s="23"/>
      <c r="C390" s="23"/>
      <c r="D390" s="23"/>
      <c r="E390" s="469"/>
      <c r="F390" s="469"/>
      <c r="G390" s="469"/>
      <c r="H390" s="469"/>
      <c r="I390" s="469"/>
      <c r="J390" s="469"/>
      <c r="K390" s="469"/>
      <c r="L390" s="469"/>
      <c r="M390" s="469"/>
      <c r="N390" s="469"/>
      <c r="O390" s="469"/>
      <c r="P390" s="469"/>
      <c r="Q390" s="469"/>
      <c r="R390" s="469"/>
      <c r="S390" s="23"/>
      <c r="T390" s="23"/>
      <c r="U390" s="23"/>
      <c r="V390" s="23"/>
      <c r="W390" s="23"/>
      <c r="X390" s="23"/>
      <c r="Y390" s="23"/>
      <c r="Z390" s="23"/>
    </row>
    <row r="391">
      <c r="A391" s="23"/>
      <c r="B391" s="23"/>
      <c r="C391" s="23"/>
      <c r="D391" s="23"/>
      <c r="E391" s="469"/>
      <c r="F391" s="469"/>
      <c r="G391" s="469"/>
      <c r="H391" s="469"/>
      <c r="I391" s="469"/>
      <c r="J391" s="469"/>
      <c r="K391" s="469"/>
      <c r="L391" s="469"/>
      <c r="M391" s="469"/>
      <c r="N391" s="469"/>
      <c r="O391" s="469"/>
      <c r="P391" s="469"/>
      <c r="Q391" s="469"/>
      <c r="R391" s="469"/>
      <c r="S391" s="23"/>
      <c r="T391" s="23"/>
      <c r="U391" s="23"/>
      <c r="V391" s="23"/>
      <c r="W391" s="23"/>
      <c r="X391" s="23"/>
      <c r="Y391" s="23"/>
      <c r="Z391" s="23"/>
    </row>
    <row r="392">
      <c r="A392" s="23"/>
      <c r="B392" s="23"/>
      <c r="C392" s="23"/>
      <c r="D392" s="23"/>
      <c r="E392" s="469"/>
      <c r="F392" s="469"/>
      <c r="G392" s="469"/>
      <c r="H392" s="469"/>
      <c r="I392" s="469"/>
      <c r="J392" s="469"/>
      <c r="K392" s="469"/>
      <c r="L392" s="469"/>
      <c r="M392" s="469"/>
      <c r="N392" s="469"/>
      <c r="O392" s="469"/>
      <c r="P392" s="469"/>
      <c r="Q392" s="469"/>
      <c r="R392" s="469"/>
      <c r="S392" s="23"/>
      <c r="T392" s="23"/>
      <c r="U392" s="23"/>
      <c r="V392" s="23"/>
      <c r="W392" s="23"/>
      <c r="X392" s="23"/>
      <c r="Y392" s="23"/>
      <c r="Z392" s="23"/>
    </row>
    <row r="393">
      <c r="A393" s="23"/>
      <c r="B393" s="23"/>
      <c r="C393" s="23"/>
      <c r="D393" s="23"/>
      <c r="E393" s="469"/>
      <c r="F393" s="469"/>
      <c r="G393" s="469"/>
      <c r="H393" s="469"/>
      <c r="I393" s="469"/>
      <c r="J393" s="469"/>
      <c r="K393" s="469"/>
      <c r="L393" s="469"/>
      <c r="M393" s="469"/>
      <c r="N393" s="469"/>
      <c r="O393" s="469"/>
      <c r="P393" s="469"/>
      <c r="Q393" s="469"/>
      <c r="R393" s="469"/>
      <c r="S393" s="23"/>
      <c r="T393" s="23"/>
      <c r="U393" s="23"/>
      <c r="V393" s="23"/>
      <c r="W393" s="23"/>
      <c r="X393" s="23"/>
      <c r="Y393" s="23"/>
      <c r="Z393" s="23"/>
    </row>
    <row r="394">
      <c r="A394" s="23"/>
      <c r="B394" s="23"/>
      <c r="C394" s="23"/>
      <c r="D394" s="23"/>
      <c r="E394" s="469"/>
      <c r="F394" s="469"/>
      <c r="G394" s="469"/>
      <c r="H394" s="469"/>
      <c r="I394" s="469"/>
      <c r="J394" s="469"/>
      <c r="K394" s="469"/>
      <c r="L394" s="469"/>
      <c r="M394" s="469"/>
      <c r="N394" s="469"/>
      <c r="O394" s="469"/>
      <c r="P394" s="469"/>
      <c r="Q394" s="469"/>
      <c r="R394" s="469"/>
      <c r="S394" s="23"/>
      <c r="T394" s="23"/>
      <c r="U394" s="23"/>
      <c r="V394" s="23"/>
      <c r="W394" s="23"/>
      <c r="X394" s="23"/>
      <c r="Y394" s="23"/>
      <c r="Z394" s="23"/>
    </row>
    <row r="395">
      <c r="A395" s="23"/>
      <c r="B395" s="23"/>
      <c r="C395" s="23"/>
      <c r="D395" s="23"/>
      <c r="E395" s="469"/>
      <c r="F395" s="469"/>
      <c r="G395" s="469"/>
      <c r="H395" s="469"/>
      <c r="I395" s="469"/>
      <c r="J395" s="469"/>
      <c r="K395" s="469"/>
      <c r="L395" s="469"/>
      <c r="M395" s="469"/>
      <c r="N395" s="469"/>
      <c r="O395" s="469"/>
      <c r="P395" s="469"/>
      <c r="Q395" s="469"/>
      <c r="R395" s="469"/>
      <c r="S395" s="23"/>
      <c r="T395" s="23"/>
      <c r="U395" s="23"/>
      <c r="V395" s="23"/>
      <c r="W395" s="23"/>
      <c r="X395" s="23"/>
      <c r="Y395" s="23"/>
      <c r="Z395" s="23"/>
    </row>
    <row r="396">
      <c r="A396" s="23"/>
      <c r="B396" s="23"/>
      <c r="C396" s="23"/>
      <c r="D396" s="23"/>
      <c r="E396" s="469"/>
      <c r="F396" s="469"/>
      <c r="G396" s="469"/>
      <c r="H396" s="469"/>
      <c r="I396" s="469"/>
      <c r="J396" s="469"/>
      <c r="K396" s="469"/>
      <c r="L396" s="469"/>
      <c r="M396" s="469"/>
      <c r="N396" s="469"/>
      <c r="O396" s="469"/>
      <c r="P396" s="469"/>
      <c r="Q396" s="469"/>
      <c r="R396" s="469"/>
      <c r="S396" s="23"/>
      <c r="T396" s="23"/>
      <c r="U396" s="23"/>
      <c r="V396" s="23"/>
      <c r="W396" s="23"/>
      <c r="X396" s="23"/>
      <c r="Y396" s="23"/>
      <c r="Z396" s="23"/>
    </row>
    <row r="397">
      <c r="A397" s="23"/>
      <c r="B397" s="23"/>
      <c r="C397" s="23"/>
      <c r="D397" s="23"/>
      <c r="E397" s="469"/>
      <c r="F397" s="469"/>
      <c r="G397" s="469"/>
      <c r="H397" s="469"/>
      <c r="I397" s="469"/>
      <c r="J397" s="469"/>
      <c r="K397" s="469"/>
      <c r="L397" s="469"/>
      <c r="M397" s="469"/>
      <c r="N397" s="469"/>
      <c r="O397" s="469"/>
      <c r="P397" s="469"/>
      <c r="Q397" s="469"/>
      <c r="R397" s="469"/>
      <c r="S397" s="23"/>
      <c r="T397" s="23"/>
      <c r="U397" s="23"/>
      <c r="V397" s="23"/>
      <c r="W397" s="23"/>
      <c r="X397" s="23"/>
      <c r="Y397" s="23"/>
      <c r="Z397" s="23"/>
    </row>
    <row r="398">
      <c r="A398" s="23"/>
      <c r="B398" s="23"/>
      <c r="C398" s="23"/>
      <c r="D398" s="23"/>
      <c r="E398" s="469"/>
      <c r="F398" s="469"/>
      <c r="G398" s="469"/>
      <c r="H398" s="469"/>
      <c r="I398" s="469"/>
      <c r="J398" s="469"/>
      <c r="K398" s="469"/>
      <c r="L398" s="469"/>
      <c r="M398" s="469"/>
      <c r="N398" s="469"/>
      <c r="O398" s="469"/>
      <c r="P398" s="469"/>
      <c r="Q398" s="469"/>
      <c r="R398" s="469"/>
      <c r="S398" s="23"/>
      <c r="T398" s="23"/>
      <c r="U398" s="23"/>
      <c r="V398" s="23"/>
      <c r="W398" s="23"/>
      <c r="X398" s="23"/>
      <c r="Y398" s="23"/>
      <c r="Z398" s="23"/>
    </row>
    <row r="399">
      <c r="A399" s="23"/>
      <c r="B399" s="23"/>
      <c r="C399" s="23"/>
      <c r="D399" s="23"/>
      <c r="E399" s="469"/>
      <c r="F399" s="469"/>
      <c r="G399" s="469"/>
      <c r="H399" s="469"/>
      <c r="I399" s="469"/>
      <c r="J399" s="469"/>
      <c r="K399" s="469"/>
      <c r="L399" s="469"/>
      <c r="M399" s="469"/>
      <c r="N399" s="469"/>
      <c r="O399" s="469"/>
      <c r="P399" s="469"/>
      <c r="Q399" s="469"/>
      <c r="R399" s="469"/>
      <c r="S399" s="23"/>
      <c r="T399" s="23"/>
      <c r="U399" s="23"/>
      <c r="V399" s="23"/>
      <c r="W399" s="23"/>
      <c r="X399" s="23"/>
      <c r="Y399" s="23"/>
      <c r="Z399" s="23"/>
    </row>
    <row r="400">
      <c r="A400" s="23"/>
      <c r="B400" s="23"/>
      <c r="C400" s="23"/>
      <c r="D400" s="23"/>
      <c r="E400" s="469"/>
      <c r="F400" s="469"/>
      <c r="G400" s="469"/>
      <c r="H400" s="469"/>
      <c r="I400" s="469"/>
      <c r="J400" s="469"/>
      <c r="K400" s="469"/>
      <c r="L400" s="469"/>
      <c r="M400" s="469"/>
      <c r="N400" s="469"/>
      <c r="O400" s="469"/>
      <c r="P400" s="469"/>
      <c r="Q400" s="469"/>
      <c r="R400" s="469"/>
      <c r="S400" s="23"/>
      <c r="T400" s="23"/>
      <c r="U400" s="23"/>
      <c r="V400" s="23"/>
      <c r="W400" s="23"/>
      <c r="X400" s="23"/>
      <c r="Y400" s="23"/>
      <c r="Z400" s="23"/>
    </row>
    <row r="401">
      <c r="A401" s="23"/>
      <c r="B401" s="23"/>
      <c r="C401" s="23"/>
      <c r="D401" s="23"/>
      <c r="E401" s="469"/>
      <c r="F401" s="469"/>
      <c r="G401" s="469"/>
      <c r="H401" s="469"/>
      <c r="I401" s="469"/>
      <c r="J401" s="469"/>
      <c r="K401" s="469"/>
      <c r="L401" s="469"/>
      <c r="M401" s="469"/>
      <c r="N401" s="469"/>
      <c r="O401" s="469"/>
      <c r="P401" s="469"/>
      <c r="Q401" s="469"/>
      <c r="R401" s="469"/>
      <c r="S401" s="23"/>
      <c r="T401" s="23"/>
      <c r="U401" s="23"/>
      <c r="V401" s="23"/>
      <c r="W401" s="23"/>
      <c r="X401" s="23"/>
      <c r="Y401" s="23"/>
      <c r="Z401" s="23"/>
    </row>
    <row r="402">
      <c r="A402" s="23"/>
      <c r="B402" s="23"/>
      <c r="C402" s="23"/>
      <c r="D402" s="23"/>
      <c r="E402" s="469"/>
      <c r="F402" s="469"/>
      <c r="G402" s="469"/>
      <c r="H402" s="469"/>
      <c r="I402" s="469"/>
      <c r="J402" s="469"/>
      <c r="K402" s="469"/>
      <c r="L402" s="469"/>
      <c r="M402" s="469"/>
      <c r="N402" s="469"/>
      <c r="O402" s="469"/>
      <c r="P402" s="469"/>
      <c r="Q402" s="469"/>
      <c r="R402" s="469"/>
      <c r="S402" s="23"/>
      <c r="T402" s="23"/>
      <c r="U402" s="23"/>
      <c r="V402" s="23"/>
      <c r="W402" s="23"/>
      <c r="X402" s="23"/>
      <c r="Y402" s="23"/>
      <c r="Z402" s="23"/>
    </row>
    <row r="403">
      <c r="A403" s="23"/>
      <c r="B403" s="23"/>
      <c r="C403" s="23"/>
      <c r="D403" s="23"/>
      <c r="E403" s="469"/>
      <c r="F403" s="469"/>
      <c r="G403" s="469"/>
      <c r="H403" s="469"/>
      <c r="I403" s="469"/>
      <c r="J403" s="469"/>
      <c r="K403" s="469"/>
      <c r="L403" s="469"/>
      <c r="M403" s="469"/>
      <c r="N403" s="469"/>
      <c r="O403" s="469"/>
      <c r="P403" s="469"/>
      <c r="Q403" s="469"/>
      <c r="R403" s="469"/>
      <c r="S403" s="23"/>
      <c r="T403" s="23"/>
      <c r="U403" s="23"/>
      <c r="V403" s="23"/>
      <c r="W403" s="23"/>
      <c r="X403" s="23"/>
      <c r="Y403" s="23"/>
      <c r="Z403" s="23"/>
    </row>
    <row r="404">
      <c r="A404" s="23"/>
      <c r="B404" s="23"/>
      <c r="C404" s="23"/>
      <c r="D404" s="23"/>
      <c r="E404" s="469"/>
      <c r="F404" s="469"/>
      <c r="G404" s="469"/>
      <c r="H404" s="469"/>
      <c r="I404" s="469"/>
      <c r="J404" s="469"/>
      <c r="K404" s="469"/>
      <c r="L404" s="469"/>
      <c r="M404" s="469"/>
      <c r="N404" s="469"/>
      <c r="O404" s="469"/>
      <c r="P404" s="469"/>
      <c r="Q404" s="469"/>
      <c r="R404" s="469"/>
      <c r="S404" s="23"/>
      <c r="T404" s="23"/>
      <c r="U404" s="23"/>
      <c r="V404" s="23"/>
      <c r="W404" s="23"/>
      <c r="X404" s="23"/>
      <c r="Y404" s="23"/>
      <c r="Z404" s="23"/>
    </row>
    <row r="405">
      <c r="A405" s="23"/>
      <c r="B405" s="23"/>
      <c r="C405" s="23"/>
      <c r="D405" s="23"/>
      <c r="E405" s="469"/>
      <c r="F405" s="469"/>
      <c r="G405" s="469"/>
      <c r="H405" s="469"/>
      <c r="I405" s="469"/>
      <c r="J405" s="469"/>
      <c r="K405" s="469"/>
      <c r="L405" s="469"/>
      <c r="M405" s="469"/>
      <c r="N405" s="469"/>
      <c r="O405" s="469"/>
      <c r="P405" s="469"/>
      <c r="Q405" s="469"/>
      <c r="R405" s="469"/>
      <c r="S405" s="23"/>
      <c r="T405" s="23"/>
      <c r="U405" s="23"/>
      <c r="V405" s="23"/>
      <c r="W405" s="23"/>
      <c r="X405" s="23"/>
      <c r="Y405" s="23"/>
      <c r="Z405" s="23"/>
    </row>
    <row r="406">
      <c r="A406" s="23"/>
      <c r="B406" s="23"/>
      <c r="C406" s="23"/>
      <c r="D406" s="23"/>
      <c r="E406" s="469"/>
      <c r="F406" s="469"/>
      <c r="G406" s="469"/>
      <c r="H406" s="469"/>
      <c r="I406" s="469"/>
      <c r="J406" s="469"/>
      <c r="K406" s="469"/>
      <c r="L406" s="469"/>
      <c r="M406" s="469"/>
      <c r="N406" s="469"/>
      <c r="O406" s="469"/>
      <c r="P406" s="469"/>
      <c r="Q406" s="469"/>
      <c r="R406" s="469"/>
      <c r="S406" s="23"/>
      <c r="T406" s="23"/>
      <c r="U406" s="23"/>
      <c r="V406" s="23"/>
      <c r="W406" s="23"/>
      <c r="X406" s="23"/>
      <c r="Y406" s="23"/>
      <c r="Z406" s="23"/>
    </row>
    <row r="407">
      <c r="A407" s="23"/>
      <c r="B407" s="23"/>
      <c r="C407" s="23"/>
      <c r="D407" s="23"/>
      <c r="E407" s="469"/>
      <c r="F407" s="469"/>
      <c r="G407" s="469"/>
      <c r="H407" s="469"/>
      <c r="I407" s="469"/>
      <c r="J407" s="469"/>
      <c r="K407" s="469"/>
      <c r="L407" s="469"/>
      <c r="M407" s="469"/>
      <c r="N407" s="469"/>
      <c r="O407" s="469"/>
      <c r="P407" s="469"/>
      <c r="Q407" s="469"/>
      <c r="R407" s="469"/>
      <c r="S407" s="23"/>
      <c r="T407" s="23"/>
      <c r="U407" s="23"/>
      <c r="V407" s="23"/>
      <c r="W407" s="23"/>
      <c r="X407" s="23"/>
      <c r="Y407" s="23"/>
      <c r="Z407" s="23"/>
    </row>
    <row r="408">
      <c r="A408" s="23"/>
      <c r="B408" s="23"/>
      <c r="C408" s="23"/>
      <c r="D408" s="23"/>
      <c r="E408" s="469"/>
      <c r="F408" s="469"/>
      <c r="G408" s="469"/>
      <c r="H408" s="469"/>
      <c r="I408" s="469"/>
      <c r="J408" s="469"/>
      <c r="K408" s="469"/>
      <c r="L408" s="469"/>
      <c r="M408" s="469"/>
      <c r="N408" s="469"/>
      <c r="O408" s="469"/>
      <c r="P408" s="469"/>
      <c r="Q408" s="469"/>
      <c r="R408" s="469"/>
      <c r="S408" s="23"/>
      <c r="T408" s="23"/>
      <c r="U408" s="23"/>
      <c r="V408" s="23"/>
      <c r="W408" s="23"/>
      <c r="X408" s="23"/>
      <c r="Y408" s="23"/>
      <c r="Z408" s="23"/>
    </row>
    <row r="409">
      <c r="A409" s="23"/>
      <c r="B409" s="23"/>
      <c r="C409" s="23"/>
      <c r="D409" s="23"/>
      <c r="E409" s="469"/>
      <c r="F409" s="469"/>
      <c r="G409" s="469"/>
      <c r="H409" s="469"/>
      <c r="I409" s="469"/>
      <c r="J409" s="469"/>
      <c r="K409" s="469"/>
      <c r="L409" s="469"/>
      <c r="M409" s="469"/>
      <c r="N409" s="469"/>
      <c r="O409" s="469"/>
      <c r="P409" s="469"/>
      <c r="Q409" s="469"/>
      <c r="R409" s="469"/>
      <c r="S409" s="23"/>
      <c r="T409" s="23"/>
      <c r="U409" s="23"/>
      <c r="V409" s="23"/>
      <c r="W409" s="23"/>
      <c r="X409" s="23"/>
      <c r="Y409" s="23"/>
      <c r="Z409" s="23"/>
    </row>
    <row r="410">
      <c r="A410" s="23"/>
      <c r="B410" s="23"/>
      <c r="C410" s="23"/>
      <c r="D410" s="23"/>
      <c r="E410" s="469"/>
      <c r="F410" s="469"/>
      <c r="G410" s="469"/>
      <c r="H410" s="469"/>
      <c r="I410" s="469"/>
      <c r="J410" s="469"/>
      <c r="K410" s="469"/>
      <c r="L410" s="469"/>
      <c r="M410" s="469"/>
      <c r="N410" s="469"/>
      <c r="O410" s="469"/>
      <c r="P410" s="469"/>
      <c r="Q410" s="469"/>
      <c r="R410" s="469"/>
      <c r="S410" s="23"/>
      <c r="T410" s="23"/>
      <c r="U410" s="23"/>
      <c r="V410" s="23"/>
      <c r="W410" s="23"/>
      <c r="X410" s="23"/>
      <c r="Y410" s="23"/>
      <c r="Z410" s="23"/>
    </row>
    <row r="411">
      <c r="A411" s="23"/>
      <c r="B411" s="23"/>
      <c r="C411" s="23"/>
      <c r="D411" s="23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23"/>
      <c r="T411" s="23"/>
      <c r="U411" s="23"/>
      <c r="V411" s="23"/>
      <c r="W411" s="23"/>
      <c r="X411" s="23"/>
      <c r="Y411" s="23"/>
      <c r="Z411" s="23"/>
    </row>
    <row r="412">
      <c r="A412" s="23"/>
      <c r="B412" s="23"/>
      <c r="C412" s="23"/>
      <c r="D412" s="23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23"/>
      <c r="T412" s="23"/>
      <c r="U412" s="23"/>
      <c r="V412" s="23"/>
      <c r="W412" s="23"/>
      <c r="X412" s="23"/>
      <c r="Y412" s="23"/>
      <c r="Z412" s="23"/>
    </row>
    <row r="413">
      <c r="A413" s="23"/>
      <c r="B413" s="23"/>
      <c r="C413" s="23"/>
      <c r="D413" s="23"/>
      <c r="E413" s="469"/>
      <c r="F413" s="469"/>
      <c r="G413" s="469"/>
      <c r="H413" s="469"/>
      <c r="I413" s="469"/>
      <c r="J413" s="469"/>
      <c r="K413" s="469"/>
      <c r="L413" s="469"/>
      <c r="M413" s="469"/>
      <c r="N413" s="469"/>
      <c r="O413" s="469"/>
      <c r="P413" s="469"/>
      <c r="Q413" s="469"/>
      <c r="R413" s="469"/>
      <c r="S413" s="23"/>
      <c r="T413" s="23"/>
      <c r="U413" s="23"/>
      <c r="V413" s="23"/>
      <c r="W413" s="23"/>
      <c r="X413" s="23"/>
      <c r="Y413" s="23"/>
      <c r="Z413" s="23"/>
    </row>
    <row r="414">
      <c r="A414" s="23"/>
      <c r="B414" s="23"/>
      <c r="C414" s="23"/>
      <c r="D414" s="23"/>
      <c r="E414" s="469"/>
      <c r="F414" s="469"/>
      <c r="G414" s="469"/>
      <c r="H414" s="469"/>
      <c r="I414" s="469"/>
      <c r="J414" s="469"/>
      <c r="K414" s="469"/>
      <c r="L414" s="469"/>
      <c r="M414" s="469"/>
      <c r="N414" s="469"/>
      <c r="O414" s="469"/>
      <c r="P414" s="469"/>
      <c r="Q414" s="469"/>
      <c r="R414" s="469"/>
      <c r="S414" s="23"/>
      <c r="T414" s="23"/>
      <c r="U414" s="23"/>
      <c r="V414" s="23"/>
      <c r="W414" s="23"/>
      <c r="X414" s="23"/>
      <c r="Y414" s="23"/>
      <c r="Z414" s="23"/>
    </row>
    <row r="415">
      <c r="A415" s="23"/>
      <c r="B415" s="23"/>
      <c r="C415" s="23"/>
      <c r="D415" s="23"/>
      <c r="E415" s="469"/>
      <c r="F415" s="469"/>
      <c r="G415" s="469"/>
      <c r="H415" s="469"/>
      <c r="I415" s="469"/>
      <c r="J415" s="469"/>
      <c r="K415" s="469"/>
      <c r="L415" s="469"/>
      <c r="M415" s="469"/>
      <c r="N415" s="469"/>
      <c r="O415" s="469"/>
      <c r="P415" s="469"/>
      <c r="Q415" s="469"/>
      <c r="R415" s="469"/>
      <c r="S415" s="23"/>
      <c r="T415" s="23"/>
      <c r="U415" s="23"/>
      <c r="V415" s="23"/>
      <c r="W415" s="23"/>
      <c r="X415" s="23"/>
      <c r="Y415" s="23"/>
      <c r="Z415" s="23"/>
    </row>
    <row r="416">
      <c r="A416" s="23"/>
      <c r="B416" s="23"/>
      <c r="C416" s="23"/>
      <c r="D416" s="23"/>
      <c r="E416" s="469"/>
      <c r="F416" s="469"/>
      <c r="G416" s="469"/>
      <c r="H416" s="469"/>
      <c r="I416" s="469"/>
      <c r="J416" s="469"/>
      <c r="K416" s="469"/>
      <c r="L416" s="469"/>
      <c r="M416" s="469"/>
      <c r="N416" s="469"/>
      <c r="O416" s="469"/>
      <c r="P416" s="469"/>
      <c r="Q416" s="469"/>
      <c r="R416" s="469"/>
      <c r="S416" s="23"/>
      <c r="T416" s="23"/>
      <c r="U416" s="23"/>
      <c r="V416" s="23"/>
      <c r="W416" s="23"/>
      <c r="X416" s="23"/>
      <c r="Y416" s="23"/>
      <c r="Z416" s="23"/>
    </row>
    <row r="417">
      <c r="A417" s="23"/>
      <c r="B417" s="23"/>
      <c r="C417" s="23"/>
      <c r="D417" s="23"/>
      <c r="E417" s="469"/>
      <c r="F417" s="469"/>
      <c r="G417" s="469"/>
      <c r="H417" s="469"/>
      <c r="I417" s="469"/>
      <c r="J417" s="469"/>
      <c r="K417" s="469"/>
      <c r="L417" s="469"/>
      <c r="M417" s="469"/>
      <c r="N417" s="469"/>
      <c r="O417" s="469"/>
      <c r="P417" s="469"/>
      <c r="Q417" s="469"/>
      <c r="R417" s="469"/>
      <c r="S417" s="23"/>
      <c r="T417" s="23"/>
      <c r="U417" s="23"/>
      <c r="V417" s="23"/>
      <c r="W417" s="23"/>
      <c r="X417" s="23"/>
      <c r="Y417" s="23"/>
      <c r="Z417" s="23"/>
    </row>
    <row r="418">
      <c r="A418" s="23"/>
      <c r="B418" s="23"/>
      <c r="C418" s="23"/>
      <c r="D418" s="23"/>
      <c r="E418" s="469"/>
      <c r="F418" s="469"/>
      <c r="G418" s="469"/>
      <c r="H418" s="469"/>
      <c r="I418" s="469"/>
      <c r="J418" s="469"/>
      <c r="K418" s="469"/>
      <c r="L418" s="469"/>
      <c r="M418" s="469"/>
      <c r="N418" s="469"/>
      <c r="O418" s="469"/>
      <c r="P418" s="469"/>
      <c r="Q418" s="469"/>
      <c r="R418" s="469"/>
      <c r="S418" s="23"/>
      <c r="T418" s="23"/>
      <c r="U418" s="23"/>
      <c r="V418" s="23"/>
      <c r="W418" s="23"/>
      <c r="X418" s="23"/>
      <c r="Y418" s="23"/>
      <c r="Z418" s="23"/>
    </row>
    <row r="419">
      <c r="A419" s="23"/>
      <c r="B419" s="23"/>
      <c r="C419" s="23"/>
      <c r="D419" s="23"/>
      <c r="E419" s="469"/>
      <c r="F419" s="469"/>
      <c r="G419" s="469"/>
      <c r="H419" s="469"/>
      <c r="I419" s="469"/>
      <c r="J419" s="469"/>
      <c r="K419" s="469"/>
      <c r="L419" s="469"/>
      <c r="M419" s="469"/>
      <c r="N419" s="469"/>
      <c r="O419" s="469"/>
      <c r="P419" s="469"/>
      <c r="Q419" s="469"/>
      <c r="R419" s="469"/>
      <c r="S419" s="23"/>
      <c r="T419" s="23"/>
      <c r="U419" s="23"/>
      <c r="V419" s="23"/>
      <c r="W419" s="23"/>
      <c r="X419" s="23"/>
      <c r="Y419" s="23"/>
      <c r="Z419" s="23"/>
    </row>
    <row r="420">
      <c r="A420" s="23"/>
      <c r="B420" s="23"/>
      <c r="C420" s="23"/>
      <c r="D420" s="23"/>
      <c r="E420" s="469"/>
      <c r="F420" s="469"/>
      <c r="G420" s="469"/>
      <c r="H420" s="469"/>
      <c r="I420" s="469"/>
      <c r="J420" s="469"/>
      <c r="K420" s="469"/>
      <c r="L420" s="469"/>
      <c r="M420" s="469"/>
      <c r="N420" s="469"/>
      <c r="O420" s="469"/>
      <c r="P420" s="469"/>
      <c r="Q420" s="469"/>
      <c r="R420" s="469"/>
      <c r="S420" s="23"/>
      <c r="T420" s="23"/>
      <c r="U420" s="23"/>
      <c r="V420" s="23"/>
      <c r="W420" s="23"/>
      <c r="X420" s="23"/>
      <c r="Y420" s="23"/>
      <c r="Z420" s="23"/>
    </row>
    <row r="421">
      <c r="A421" s="23"/>
      <c r="B421" s="23"/>
      <c r="C421" s="23"/>
      <c r="D421" s="23"/>
      <c r="E421" s="469"/>
      <c r="F421" s="469"/>
      <c r="G421" s="469"/>
      <c r="H421" s="469"/>
      <c r="I421" s="469"/>
      <c r="J421" s="469"/>
      <c r="K421" s="469"/>
      <c r="L421" s="469"/>
      <c r="M421" s="469"/>
      <c r="N421" s="469"/>
      <c r="O421" s="469"/>
      <c r="P421" s="469"/>
      <c r="Q421" s="469"/>
      <c r="R421" s="469"/>
      <c r="S421" s="23"/>
      <c r="T421" s="23"/>
      <c r="U421" s="23"/>
      <c r="V421" s="23"/>
      <c r="W421" s="23"/>
      <c r="X421" s="23"/>
      <c r="Y421" s="23"/>
      <c r="Z421" s="23"/>
    </row>
    <row r="422">
      <c r="A422" s="23"/>
      <c r="B422" s="23"/>
      <c r="C422" s="23"/>
      <c r="D422" s="23"/>
      <c r="E422" s="469"/>
      <c r="F422" s="469"/>
      <c r="G422" s="469"/>
      <c r="H422" s="469"/>
      <c r="I422" s="469"/>
      <c r="J422" s="469"/>
      <c r="K422" s="469"/>
      <c r="L422" s="469"/>
      <c r="M422" s="469"/>
      <c r="N422" s="469"/>
      <c r="O422" s="469"/>
      <c r="P422" s="469"/>
      <c r="Q422" s="469"/>
      <c r="R422" s="469"/>
      <c r="S422" s="23"/>
      <c r="T422" s="23"/>
      <c r="U422" s="23"/>
      <c r="V422" s="23"/>
      <c r="W422" s="23"/>
      <c r="X422" s="23"/>
      <c r="Y422" s="23"/>
      <c r="Z422" s="23"/>
    </row>
    <row r="423">
      <c r="A423" s="23"/>
      <c r="B423" s="23"/>
      <c r="C423" s="23"/>
      <c r="D423" s="23"/>
      <c r="E423" s="469"/>
      <c r="F423" s="469"/>
      <c r="G423" s="469"/>
      <c r="H423" s="469"/>
      <c r="I423" s="469"/>
      <c r="J423" s="469"/>
      <c r="K423" s="469"/>
      <c r="L423" s="469"/>
      <c r="M423" s="469"/>
      <c r="N423" s="469"/>
      <c r="O423" s="469"/>
      <c r="P423" s="469"/>
      <c r="Q423" s="469"/>
      <c r="R423" s="469"/>
      <c r="S423" s="23"/>
      <c r="T423" s="23"/>
      <c r="U423" s="23"/>
      <c r="V423" s="23"/>
      <c r="W423" s="23"/>
      <c r="X423" s="23"/>
      <c r="Y423" s="23"/>
      <c r="Z423" s="23"/>
    </row>
    <row r="424">
      <c r="A424" s="23"/>
      <c r="B424" s="23"/>
      <c r="C424" s="23"/>
      <c r="D424" s="23"/>
      <c r="E424" s="469"/>
      <c r="F424" s="469"/>
      <c r="G424" s="469"/>
      <c r="H424" s="469"/>
      <c r="I424" s="469"/>
      <c r="J424" s="469"/>
      <c r="K424" s="469"/>
      <c r="L424" s="469"/>
      <c r="M424" s="469"/>
      <c r="N424" s="469"/>
      <c r="O424" s="469"/>
      <c r="P424" s="469"/>
      <c r="Q424" s="469"/>
      <c r="R424" s="469"/>
      <c r="S424" s="23"/>
      <c r="T424" s="23"/>
      <c r="U424" s="23"/>
      <c r="V424" s="23"/>
      <c r="W424" s="23"/>
      <c r="X424" s="23"/>
      <c r="Y424" s="23"/>
      <c r="Z424" s="23"/>
    </row>
    <row r="425">
      <c r="A425" s="23"/>
      <c r="B425" s="23"/>
      <c r="C425" s="23"/>
      <c r="D425" s="23"/>
      <c r="E425" s="469"/>
      <c r="F425" s="469"/>
      <c r="G425" s="469"/>
      <c r="H425" s="469"/>
      <c r="I425" s="469"/>
      <c r="J425" s="469"/>
      <c r="K425" s="469"/>
      <c r="L425" s="469"/>
      <c r="M425" s="469"/>
      <c r="N425" s="469"/>
      <c r="O425" s="469"/>
      <c r="P425" s="469"/>
      <c r="Q425" s="469"/>
      <c r="R425" s="469"/>
      <c r="S425" s="23"/>
      <c r="T425" s="23"/>
      <c r="U425" s="23"/>
      <c r="V425" s="23"/>
      <c r="W425" s="23"/>
      <c r="X425" s="23"/>
      <c r="Y425" s="23"/>
      <c r="Z425" s="23"/>
    </row>
    <row r="426">
      <c r="A426" s="23"/>
      <c r="B426" s="23"/>
      <c r="C426" s="23"/>
      <c r="D426" s="23"/>
      <c r="E426" s="469"/>
      <c r="F426" s="469"/>
      <c r="G426" s="469"/>
      <c r="H426" s="469"/>
      <c r="I426" s="469"/>
      <c r="J426" s="469"/>
      <c r="K426" s="469"/>
      <c r="L426" s="469"/>
      <c r="M426" s="469"/>
      <c r="N426" s="469"/>
      <c r="O426" s="469"/>
      <c r="P426" s="469"/>
      <c r="Q426" s="469"/>
      <c r="R426" s="469"/>
      <c r="S426" s="23"/>
      <c r="T426" s="23"/>
      <c r="U426" s="23"/>
      <c r="V426" s="23"/>
      <c r="W426" s="23"/>
      <c r="X426" s="23"/>
      <c r="Y426" s="23"/>
      <c r="Z426" s="23"/>
    </row>
    <row r="427">
      <c r="A427" s="23"/>
      <c r="B427" s="23"/>
      <c r="C427" s="23"/>
      <c r="D427" s="23"/>
      <c r="E427" s="469"/>
      <c r="F427" s="469"/>
      <c r="G427" s="469"/>
      <c r="H427" s="469"/>
      <c r="I427" s="469"/>
      <c r="J427" s="469"/>
      <c r="K427" s="469"/>
      <c r="L427" s="469"/>
      <c r="M427" s="469"/>
      <c r="N427" s="469"/>
      <c r="O427" s="469"/>
      <c r="P427" s="469"/>
      <c r="Q427" s="469"/>
      <c r="R427" s="469"/>
      <c r="S427" s="23"/>
      <c r="T427" s="23"/>
      <c r="U427" s="23"/>
      <c r="V427" s="23"/>
      <c r="W427" s="23"/>
      <c r="X427" s="23"/>
      <c r="Y427" s="23"/>
      <c r="Z427" s="23"/>
    </row>
    <row r="428">
      <c r="A428" s="23"/>
      <c r="B428" s="23"/>
      <c r="C428" s="23"/>
      <c r="D428" s="23"/>
      <c r="E428" s="469"/>
      <c r="F428" s="469"/>
      <c r="G428" s="469"/>
      <c r="H428" s="469"/>
      <c r="I428" s="469"/>
      <c r="J428" s="469"/>
      <c r="K428" s="469"/>
      <c r="L428" s="469"/>
      <c r="M428" s="469"/>
      <c r="N428" s="469"/>
      <c r="O428" s="469"/>
      <c r="P428" s="469"/>
      <c r="Q428" s="469"/>
      <c r="R428" s="469"/>
      <c r="S428" s="23"/>
      <c r="T428" s="23"/>
      <c r="U428" s="23"/>
      <c r="V428" s="23"/>
      <c r="W428" s="23"/>
      <c r="X428" s="23"/>
      <c r="Y428" s="23"/>
      <c r="Z428" s="23"/>
    </row>
    <row r="429">
      <c r="A429" s="23"/>
      <c r="B429" s="23"/>
      <c r="C429" s="23"/>
      <c r="D429" s="23"/>
      <c r="E429" s="469"/>
      <c r="F429" s="469"/>
      <c r="G429" s="469"/>
      <c r="H429" s="469"/>
      <c r="I429" s="469"/>
      <c r="J429" s="469"/>
      <c r="K429" s="469"/>
      <c r="L429" s="469"/>
      <c r="M429" s="469"/>
      <c r="N429" s="469"/>
      <c r="O429" s="469"/>
      <c r="P429" s="469"/>
      <c r="Q429" s="469"/>
      <c r="R429" s="469"/>
      <c r="S429" s="23"/>
      <c r="T429" s="23"/>
      <c r="U429" s="23"/>
      <c r="V429" s="23"/>
      <c r="W429" s="23"/>
      <c r="X429" s="23"/>
      <c r="Y429" s="23"/>
      <c r="Z429" s="23"/>
    </row>
    <row r="430">
      <c r="A430" s="23"/>
      <c r="B430" s="23"/>
      <c r="C430" s="23"/>
      <c r="D430" s="23"/>
      <c r="E430" s="469"/>
      <c r="F430" s="469"/>
      <c r="G430" s="469"/>
      <c r="H430" s="469"/>
      <c r="I430" s="469"/>
      <c r="J430" s="469"/>
      <c r="K430" s="469"/>
      <c r="L430" s="469"/>
      <c r="M430" s="469"/>
      <c r="N430" s="469"/>
      <c r="O430" s="469"/>
      <c r="P430" s="469"/>
      <c r="Q430" s="469"/>
      <c r="R430" s="469"/>
      <c r="S430" s="23"/>
      <c r="T430" s="23"/>
      <c r="U430" s="23"/>
      <c r="V430" s="23"/>
      <c r="W430" s="23"/>
      <c r="X430" s="23"/>
      <c r="Y430" s="23"/>
      <c r="Z430" s="23"/>
    </row>
    <row r="431">
      <c r="A431" s="23"/>
      <c r="B431" s="23"/>
      <c r="C431" s="23"/>
      <c r="D431" s="23"/>
      <c r="E431" s="469"/>
      <c r="F431" s="469"/>
      <c r="G431" s="469"/>
      <c r="H431" s="469"/>
      <c r="I431" s="469"/>
      <c r="J431" s="469"/>
      <c r="K431" s="469"/>
      <c r="L431" s="469"/>
      <c r="M431" s="469"/>
      <c r="N431" s="469"/>
      <c r="O431" s="469"/>
      <c r="P431" s="469"/>
      <c r="Q431" s="469"/>
      <c r="R431" s="469"/>
      <c r="S431" s="23"/>
      <c r="T431" s="23"/>
      <c r="U431" s="23"/>
      <c r="V431" s="23"/>
      <c r="W431" s="23"/>
      <c r="X431" s="23"/>
      <c r="Y431" s="23"/>
      <c r="Z431" s="23"/>
    </row>
    <row r="432">
      <c r="A432" s="23"/>
      <c r="B432" s="23"/>
      <c r="C432" s="23"/>
      <c r="D432" s="23"/>
      <c r="E432" s="469"/>
      <c r="F432" s="469"/>
      <c r="G432" s="469"/>
      <c r="H432" s="469"/>
      <c r="I432" s="469"/>
      <c r="J432" s="469"/>
      <c r="K432" s="469"/>
      <c r="L432" s="469"/>
      <c r="M432" s="469"/>
      <c r="N432" s="469"/>
      <c r="O432" s="469"/>
      <c r="P432" s="469"/>
      <c r="Q432" s="469"/>
      <c r="R432" s="469"/>
      <c r="S432" s="23"/>
      <c r="T432" s="23"/>
      <c r="U432" s="23"/>
      <c r="V432" s="23"/>
      <c r="W432" s="23"/>
      <c r="X432" s="23"/>
      <c r="Y432" s="23"/>
      <c r="Z432" s="23"/>
    </row>
    <row r="433">
      <c r="A433" s="23"/>
      <c r="B433" s="23"/>
      <c r="C433" s="23"/>
      <c r="D433" s="23"/>
      <c r="E433" s="469"/>
      <c r="F433" s="469"/>
      <c r="G433" s="469"/>
      <c r="H433" s="469"/>
      <c r="I433" s="469"/>
      <c r="J433" s="469"/>
      <c r="K433" s="469"/>
      <c r="L433" s="469"/>
      <c r="M433" s="469"/>
      <c r="N433" s="469"/>
      <c r="O433" s="469"/>
      <c r="P433" s="469"/>
      <c r="Q433" s="469"/>
      <c r="R433" s="469"/>
      <c r="S433" s="23"/>
      <c r="T433" s="23"/>
      <c r="U433" s="23"/>
      <c r="V433" s="23"/>
      <c r="W433" s="23"/>
      <c r="X433" s="23"/>
      <c r="Y433" s="23"/>
      <c r="Z433" s="23"/>
    </row>
    <row r="434">
      <c r="A434" s="23"/>
      <c r="B434" s="23"/>
      <c r="C434" s="23"/>
      <c r="D434" s="23"/>
      <c r="E434" s="469"/>
      <c r="F434" s="469"/>
      <c r="G434" s="469"/>
      <c r="H434" s="469"/>
      <c r="I434" s="469"/>
      <c r="J434" s="469"/>
      <c r="K434" s="469"/>
      <c r="L434" s="469"/>
      <c r="M434" s="469"/>
      <c r="N434" s="469"/>
      <c r="O434" s="469"/>
      <c r="P434" s="469"/>
      <c r="Q434" s="469"/>
      <c r="R434" s="469"/>
      <c r="S434" s="23"/>
      <c r="T434" s="23"/>
      <c r="U434" s="23"/>
      <c r="V434" s="23"/>
      <c r="W434" s="23"/>
      <c r="X434" s="23"/>
      <c r="Y434" s="23"/>
      <c r="Z434" s="23"/>
    </row>
    <row r="435">
      <c r="A435" s="23"/>
      <c r="B435" s="23"/>
      <c r="C435" s="23"/>
      <c r="D435" s="23"/>
      <c r="E435" s="469"/>
      <c r="F435" s="469"/>
      <c r="G435" s="469"/>
      <c r="H435" s="469"/>
      <c r="I435" s="469"/>
      <c r="J435" s="469"/>
      <c r="K435" s="469"/>
      <c r="L435" s="469"/>
      <c r="M435" s="469"/>
      <c r="N435" s="469"/>
      <c r="O435" s="469"/>
      <c r="P435" s="469"/>
      <c r="Q435" s="469"/>
      <c r="R435" s="469"/>
      <c r="S435" s="23"/>
      <c r="T435" s="23"/>
      <c r="U435" s="23"/>
      <c r="V435" s="23"/>
      <c r="W435" s="23"/>
      <c r="X435" s="23"/>
      <c r="Y435" s="23"/>
      <c r="Z435" s="23"/>
    </row>
    <row r="436">
      <c r="A436" s="23"/>
      <c r="B436" s="23"/>
      <c r="C436" s="23"/>
      <c r="D436" s="23"/>
      <c r="E436" s="469"/>
      <c r="F436" s="469"/>
      <c r="G436" s="469"/>
      <c r="H436" s="469"/>
      <c r="I436" s="469"/>
      <c r="J436" s="469"/>
      <c r="K436" s="469"/>
      <c r="L436" s="469"/>
      <c r="M436" s="469"/>
      <c r="N436" s="469"/>
      <c r="O436" s="469"/>
      <c r="P436" s="469"/>
      <c r="Q436" s="469"/>
      <c r="R436" s="469"/>
      <c r="S436" s="23"/>
      <c r="T436" s="23"/>
      <c r="U436" s="23"/>
      <c r="V436" s="23"/>
      <c r="W436" s="23"/>
      <c r="X436" s="23"/>
      <c r="Y436" s="23"/>
      <c r="Z436" s="23"/>
    </row>
    <row r="437">
      <c r="A437" s="23"/>
      <c r="B437" s="23"/>
      <c r="C437" s="23"/>
      <c r="D437" s="23"/>
      <c r="E437" s="469"/>
      <c r="F437" s="469"/>
      <c r="G437" s="469"/>
      <c r="H437" s="469"/>
      <c r="I437" s="469"/>
      <c r="J437" s="469"/>
      <c r="K437" s="469"/>
      <c r="L437" s="469"/>
      <c r="M437" s="469"/>
      <c r="N437" s="469"/>
      <c r="O437" s="469"/>
      <c r="P437" s="469"/>
      <c r="Q437" s="469"/>
      <c r="R437" s="469"/>
      <c r="S437" s="23"/>
      <c r="T437" s="23"/>
      <c r="U437" s="23"/>
      <c r="V437" s="23"/>
      <c r="W437" s="23"/>
      <c r="X437" s="23"/>
      <c r="Y437" s="23"/>
      <c r="Z437" s="23"/>
    </row>
    <row r="438">
      <c r="A438" s="23"/>
      <c r="B438" s="23"/>
      <c r="C438" s="23"/>
      <c r="D438" s="23"/>
      <c r="E438" s="469"/>
      <c r="F438" s="469"/>
      <c r="G438" s="469"/>
      <c r="H438" s="469"/>
      <c r="I438" s="469"/>
      <c r="J438" s="469"/>
      <c r="K438" s="469"/>
      <c r="L438" s="469"/>
      <c r="M438" s="469"/>
      <c r="N438" s="469"/>
      <c r="O438" s="469"/>
      <c r="P438" s="469"/>
      <c r="Q438" s="469"/>
      <c r="R438" s="469"/>
      <c r="S438" s="23"/>
      <c r="T438" s="23"/>
      <c r="U438" s="23"/>
      <c r="V438" s="23"/>
      <c r="W438" s="23"/>
      <c r="X438" s="23"/>
      <c r="Y438" s="23"/>
      <c r="Z438" s="23"/>
    </row>
    <row r="439">
      <c r="A439" s="23"/>
      <c r="B439" s="23"/>
      <c r="C439" s="23"/>
      <c r="D439" s="23"/>
      <c r="E439" s="469"/>
      <c r="F439" s="469"/>
      <c r="G439" s="469"/>
      <c r="H439" s="469"/>
      <c r="I439" s="469"/>
      <c r="J439" s="469"/>
      <c r="K439" s="469"/>
      <c r="L439" s="469"/>
      <c r="M439" s="469"/>
      <c r="N439" s="469"/>
      <c r="O439" s="469"/>
      <c r="P439" s="469"/>
      <c r="Q439" s="469"/>
      <c r="R439" s="469"/>
      <c r="S439" s="23"/>
      <c r="T439" s="23"/>
      <c r="U439" s="23"/>
      <c r="V439" s="23"/>
      <c r="W439" s="23"/>
      <c r="X439" s="23"/>
      <c r="Y439" s="23"/>
      <c r="Z439" s="23"/>
    </row>
    <row r="440">
      <c r="A440" s="23"/>
      <c r="B440" s="23"/>
      <c r="C440" s="23"/>
      <c r="D440" s="23"/>
      <c r="E440" s="469"/>
      <c r="F440" s="469"/>
      <c r="G440" s="469"/>
      <c r="H440" s="469"/>
      <c r="I440" s="469"/>
      <c r="J440" s="469"/>
      <c r="K440" s="469"/>
      <c r="L440" s="469"/>
      <c r="M440" s="469"/>
      <c r="N440" s="469"/>
      <c r="O440" s="469"/>
      <c r="P440" s="469"/>
      <c r="Q440" s="469"/>
      <c r="R440" s="469"/>
      <c r="S440" s="23"/>
      <c r="T440" s="23"/>
      <c r="U440" s="23"/>
      <c r="V440" s="23"/>
      <c r="W440" s="23"/>
      <c r="X440" s="23"/>
      <c r="Y440" s="23"/>
      <c r="Z440" s="23"/>
    </row>
    <row r="441">
      <c r="A441" s="23"/>
      <c r="B441" s="23"/>
      <c r="C441" s="23"/>
      <c r="D441" s="23"/>
      <c r="E441" s="469"/>
      <c r="F441" s="469"/>
      <c r="G441" s="469"/>
      <c r="H441" s="469"/>
      <c r="I441" s="469"/>
      <c r="J441" s="469"/>
      <c r="K441" s="469"/>
      <c r="L441" s="469"/>
      <c r="M441" s="469"/>
      <c r="N441" s="469"/>
      <c r="O441" s="469"/>
      <c r="P441" s="469"/>
      <c r="Q441" s="469"/>
      <c r="R441" s="469"/>
      <c r="S441" s="23"/>
      <c r="T441" s="23"/>
      <c r="U441" s="23"/>
      <c r="V441" s="23"/>
      <c r="W441" s="23"/>
      <c r="X441" s="23"/>
      <c r="Y441" s="23"/>
      <c r="Z441" s="23"/>
    </row>
    <row r="442">
      <c r="A442" s="23"/>
      <c r="B442" s="23"/>
      <c r="C442" s="23"/>
      <c r="D442" s="23"/>
      <c r="E442" s="469"/>
      <c r="F442" s="469"/>
      <c r="G442" s="469"/>
      <c r="H442" s="469"/>
      <c r="I442" s="469"/>
      <c r="J442" s="469"/>
      <c r="K442" s="469"/>
      <c r="L442" s="469"/>
      <c r="M442" s="469"/>
      <c r="N442" s="469"/>
      <c r="O442" s="469"/>
      <c r="P442" s="469"/>
      <c r="Q442" s="469"/>
      <c r="R442" s="469"/>
      <c r="S442" s="23"/>
      <c r="T442" s="23"/>
      <c r="U442" s="23"/>
      <c r="V442" s="23"/>
      <c r="W442" s="23"/>
      <c r="X442" s="23"/>
      <c r="Y442" s="23"/>
      <c r="Z442" s="23"/>
    </row>
    <row r="443">
      <c r="A443" s="23"/>
      <c r="B443" s="23"/>
      <c r="C443" s="23"/>
      <c r="D443" s="23"/>
      <c r="E443" s="469"/>
      <c r="F443" s="469"/>
      <c r="G443" s="469"/>
      <c r="H443" s="469"/>
      <c r="I443" s="469"/>
      <c r="J443" s="469"/>
      <c r="K443" s="469"/>
      <c r="L443" s="469"/>
      <c r="M443" s="469"/>
      <c r="N443" s="469"/>
      <c r="O443" s="469"/>
      <c r="P443" s="469"/>
      <c r="Q443" s="469"/>
      <c r="R443" s="469"/>
      <c r="S443" s="23"/>
      <c r="T443" s="23"/>
      <c r="U443" s="23"/>
      <c r="V443" s="23"/>
      <c r="W443" s="23"/>
      <c r="X443" s="23"/>
      <c r="Y443" s="23"/>
      <c r="Z443" s="23"/>
    </row>
    <row r="444">
      <c r="A444" s="23"/>
      <c r="B444" s="23"/>
      <c r="C444" s="23"/>
      <c r="D444" s="23"/>
      <c r="E444" s="469"/>
      <c r="F444" s="469"/>
      <c r="G444" s="469"/>
      <c r="H444" s="469"/>
      <c r="I444" s="469"/>
      <c r="J444" s="469"/>
      <c r="K444" s="469"/>
      <c r="L444" s="469"/>
      <c r="M444" s="469"/>
      <c r="N444" s="469"/>
      <c r="O444" s="469"/>
      <c r="P444" s="469"/>
      <c r="Q444" s="469"/>
      <c r="R444" s="469"/>
      <c r="S444" s="23"/>
      <c r="T444" s="23"/>
      <c r="U444" s="23"/>
      <c r="V444" s="23"/>
      <c r="W444" s="23"/>
      <c r="X444" s="23"/>
      <c r="Y444" s="23"/>
      <c r="Z444" s="23"/>
    </row>
    <row r="445">
      <c r="A445" s="23"/>
      <c r="B445" s="23"/>
      <c r="C445" s="23"/>
      <c r="D445" s="23"/>
      <c r="E445" s="469"/>
      <c r="F445" s="469"/>
      <c r="G445" s="469"/>
      <c r="H445" s="469"/>
      <c r="I445" s="469"/>
      <c r="J445" s="469"/>
      <c r="K445" s="469"/>
      <c r="L445" s="469"/>
      <c r="M445" s="469"/>
      <c r="N445" s="469"/>
      <c r="O445" s="469"/>
      <c r="P445" s="469"/>
      <c r="Q445" s="469"/>
      <c r="R445" s="469"/>
      <c r="S445" s="23"/>
      <c r="T445" s="23"/>
      <c r="U445" s="23"/>
      <c r="V445" s="23"/>
      <c r="W445" s="23"/>
      <c r="X445" s="23"/>
      <c r="Y445" s="23"/>
      <c r="Z445" s="23"/>
    </row>
    <row r="446">
      <c r="A446" s="23"/>
      <c r="B446" s="23"/>
      <c r="C446" s="23"/>
      <c r="D446" s="23"/>
      <c r="E446" s="469"/>
      <c r="F446" s="469"/>
      <c r="G446" s="469"/>
      <c r="H446" s="469"/>
      <c r="I446" s="469"/>
      <c r="J446" s="469"/>
      <c r="K446" s="469"/>
      <c r="L446" s="469"/>
      <c r="M446" s="469"/>
      <c r="N446" s="469"/>
      <c r="O446" s="469"/>
      <c r="P446" s="469"/>
      <c r="Q446" s="469"/>
      <c r="R446" s="469"/>
      <c r="S446" s="23"/>
      <c r="T446" s="23"/>
      <c r="U446" s="23"/>
      <c r="V446" s="23"/>
      <c r="W446" s="23"/>
      <c r="X446" s="23"/>
      <c r="Y446" s="23"/>
      <c r="Z446" s="23"/>
    </row>
    <row r="447">
      <c r="A447" s="23"/>
      <c r="B447" s="23"/>
      <c r="C447" s="23"/>
      <c r="D447" s="23"/>
      <c r="E447" s="469"/>
      <c r="F447" s="469"/>
      <c r="G447" s="469"/>
      <c r="H447" s="469"/>
      <c r="I447" s="469"/>
      <c r="J447" s="469"/>
      <c r="K447" s="469"/>
      <c r="L447" s="469"/>
      <c r="M447" s="469"/>
      <c r="N447" s="469"/>
      <c r="O447" s="469"/>
      <c r="P447" s="469"/>
      <c r="Q447" s="469"/>
      <c r="R447" s="469"/>
      <c r="S447" s="23"/>
      <c r="T447" s="23"/>
      <c r="U447" s="23"/>
      <c r="V447" s="23"/>
      <c r="W447" s="23"/>
      <c r="X447" s="23"/>
      <c r="Y447" s="23"/>
      <c r="Z447" s="23"/>
    </row>
    <row r="448">
      <c r="A448" s="23"/>
      <c r="B448" s="23"/>
      <c r="C448" s="23"/>
      <c r="D448" s="23"/>
      <c r="E448" s="469"/>
      <c r="F448" s="469"/>
      <c r="G448" s="469"/>
      <c r="H448" s="469"/>
      <c r="I448" s="469"/>
      <c r="J448" s="469"/>
      <c r="K448" s="469"/>
      <c r="L448" s="469"/>
      <c r="M448" s="469"/>
      <c r="N448" s="469"/>
      <c r="O448" s="469"/>
      <c r="P448" s="469"/>
      <c r="Q448" s="469"/>
      <c r="R448" s="469"/>
      <c r="S448" s="23"/>
      <c r="T448" s="23"/>
      <c r="U448" s="23"/>
      <c r="V448" s="23"/>
      <c r="W448" s="23"/>
      <c r="X448" s="23"/>
      <c r="Y448" s="23"/>
      <c r="Z448" s="23"/>
    </row>
    <row r="449">
      <c r="A449" s="23"/>
      <c r="B449" s="23"/>
      <c r="C449" s="23"/>
      <c r="D449" s="23"/>
      <c r="E449" s="469"/>
      <c r="F449" s="469"/>
      <c r="G449" s="469"/>
      <c r="H449" s="469"/>
      <c r="I449" s="469"/>
      <c r="J449" s="469"/>
      <c r="K449" s="469"/>
      <c r="L449" s="469"/>
      <c r="M449" s="469"/>
      <c r="N449" s="469"/>
      <c r="O449" s="469"/>
      <c r="P449" s="469"/>
      <c r="Q449" s="469"/>
      <c r="R449" s="469"/>
      <c r="S449" s="23"/>
      <c r="T449" s="23"/>
      <c r="U449" s="23"/>
      <c r="V449" s="23"/>
      <c r="W449" s="23"/>
      <c r="X449" s="23"/>
      <c r="Y449" s="23"/>
      <c r="Z449" s="23"/>
    </row>
    <row r="450">
      <c r="A450" s="23"/>
      <c r="B450" s="23"/>
      <c r="C450" s="23"/>
      <c r="D450" s="23"/>
      <c r="E450" s="469"/>
      <c r="F450" s="469"/>
      <c r="G450" s="469"/>
      <c r="H450" s="469"/>
      <c r="I450" s="469"/>
      <c r="J450" s="469"/>
      <c r="K450" s="469"/>
      <c r="L450" s="469"/>
      <c r="M450" s="469"/>
      <c r="N450" s="469"/>
      <c r="O450" s="469"/>
      <c r="P450" s="469"/>
      <c r="Q450" s="469"/>
      <c r="R450" s="469"/>
      <c r="S450" s="23"/>
      <c r="T450" s="23"/>
      <c r="U450" s="23"/>
      <c r="V450" s="23"/>
      <c r="W450" s="23"/>
      <c r="X450" s="23"/>
      <c r="Y450" s="23"/>
      <c r="Z450" s="23"/>
    </row>
    <row r="451">
      <c r="A451" s="23"/>
      <c r="B451" s="23"/>
      <c r="C451" s="23"/>
      <c r="D451" s="23"/>
      <c r="E451" s="469"/>
      <c r="F451" s="469"/>
      <c r="G451" s="469"/>
      <c r="H451" s="469"/>
      <c r="I451" s="469"/>
      <c r="J451" s="469"/>
      <c r="K451" s="469"/>
      <c r="L451" s="469"/>
      <c r="M451" s="469"/>
      <c r="N451" s="469"/>
      <c r="O451" s="469"/>
      <c r="P451" s="469"/>
      <c r="Q451" s="469"/>
      <c r="R451" s="469"/>
      <c r="S451" s="23"/>
      <c r="T451" s="23"/>
      <c r="U451" s="23"/>
      <c r="V451" s="23"/>
      <c r="W451" s="23"/>
      <c r="X451" s="23"/>
      <c r="Y451" s="23"/>
      <c r="Z451" s="23"/>
    </row>
    <row r="452">
      <c r="A452" s="23"/>
      <c r="B452" s="23"/>
      <c r="C452" s="23"/>
      <c r="D452" s="23"/>
      <c r="E452" s="469"/>
      <c r="F452" s="469"/>
      <c r="G452" s="469"/>
      <c r="H452" s="469"/>
      <c r="I452" s="469"/>
      <c r="J452" s="469"/>
      <c r="K452" s="469"/>
      <c r="L452" s="469"/>
      <c r="M452" s="469"/>
      <c r="N452" s="469"/>
      <c r="O452" s="469"/>
      <c r="P452" s="469"/>
      <c r="Q452" s="469"/>
      <c r="R452" s="469"/>
      <c r="S452" s="23"/>
      <c r="T452" s="23"/>
      <c r="U452" s="23"/>
      <c r="V452" s="23"/>
      <c r="W452" s="23"/>
      <c r="X452" s="23"/>
      <c r="Y452" s="23"/>
      <c r="Z452" s="23"/>
    </row>
    <row r="453">
      <c r="A453" s="23"/>
      <c r="B453" s="23"/>
      <c r="C453" s="23"/>
      <c r="D453" s="23"/>
      <c r="E453" s="469"/>
      <c r="F453" s="469"/>
      <c r="G453" s="469"/>
      <c r="H453" s="469"/>
      <c r="I453" s="469"/>
      <c r="J453" s="469"/>
      <c r="K453" s="469"/>
      <c r="L453" s="469"/>
      <c r="M453" s="469"/>
      <c r="N453" s="469"/>
      <c r="O453" s="469"/>
      <c r="P453" s="469"/>
      <c r="Q453" s="469"/>
      <c r="R453" s="469"/>
      <c r="S453" s="23"/>
      <c r="T453" s="23"/>
      <c r="U453" s="23"/>
      <c r="V453" s="23"/>
      <c r="W453" s="23"/>
      <c r="X453" s="23"/>
      <c r="Y453" s="23"/>
      <c r="Z453" s="23"/>
    </row>
    <row r="454">
      <c r="A454" s="23"/>
      <c r="B454" s="23"/>
      <c r="C454" s="23"/>
      <c r="D454" s="23"/>
      <c r="E454" s="469"/>
      <c r="F454" s="469"/>
      <c r="G454" s="469"/>
      <c r="H454" s="469"/>
      <c r="I454" s="469"/>
      <c r="J454" s="469"/>
      <c r="K454" s="469"/>
      <c r="L454" s="469"/>
      <c r="M454" s="469"/>
      <c r="N454" s="469"/>
      <c r="O454" s="469"/>
      <c r="P454" s="469"/>
      <c r="Q454" s="469"/>
      <c r="R454" s="469"/>
      <c r="S454" s="23"/>
      <c r="T454" s="23"/>
      <c r="U454" s="23"/>
      <c r="V454" s="23"/>
      <c r="W454" s="23"/>
      <c r="X454" s="23"/>
      <c r="Y454" s="23"/>
      <c r="Z454" s="23"/>
    </row>
    <row r="455">
      <c r="A455" s="23"/>
      <c r="B455" s="23"/>
      <c r="C455" s="23"/>
      <c r="D455" s="23"/>
      <c r="E455" s="469"/>
      <c r="F455" s="469"/>
      <c r="G455" s="469"/>
      <c r="H455" s="469"/>
      <c r="I455" s="469"/>
      <c r="J455" s="469"/>
      <c r="K455" s="469"/>
      <c r="L455" s="469"/>
      <c r="M455" s="469"/>
      <c r="N455" s="469"/>
      <c r="O455" s="469"/>
      <c r="P455" s="469"/>
      <c r="Q455" s="469"/>
      <c r="R455" s="469"/>
      <c r="S455" s="23"/>
      <c r="T455" s="23"/>
      <c r="U455" s="23"/>
      <c r="V455" s="23"/>
      <c r="W455" s="23"/>
      <c r="X455" s="23"/>
      <c r="Y455" s="23"/>
      <c r="Z455" s="23"/>
    </row>
    <row r="456">
      <c r="A456" s="23"/>
      <c r="B456" s="23"/>
      <c r="C456" s="23"/>
      <c r="D456" s="23"/>
      <c r="E456" s="469"/>
      <c r="F456" s="469"/>
      <c r="G456" s="469"/>
      <c r="H456" s="469"/>
      <c r="I456" s="469"/>
      <c r="J456" s="469"/>
      <c r="K456" s="469"/>
      <c r="L456" s="469"/>
      <c r="M456" s="469"/>
      <c r="N456" s="469"/>
      <c r="O456" s="469"/>
      <c r="P456" s="469"/>
      <c r="Q456" s="469"/>
      <c r="R456" s="469"/>
      <c r="S456" s="23"/>
      <c r="T456" s="23"/>
      <c r="U456" s="23"/>
      <c r="V456" s="23"/>
      <c r="W456" s="23"/>
      <c r="X456" s="23"/>
      <c r="Y456" s="23"/>
      <c r="Z456" s="23"/>
    </row>
    <row r="457">
      <c r="A457" s="23"/>
      <c r="B457" s="23"/>
      <c r="C457" s="23"/>
      <c r="D457" s="23"/>
      <c r="E457" s="469"/>
      <c r="F457" s="469"/>
      <c r="G457" s="469"/>
      <c r="H457" s="469"/>
      <c r="I457" s="469"/>
      <c r="J457" s="469"/>
      <c r="K457" s="469"/>
      <c r="L457" s="469"/>
      <c r="M457" s="469"/>
      <c r="N457" s="469"/>
      <c r="O457" s="469"/>
      <c r="P457" s="469"/>
      <c r="Q457" s="469"/>
      <c r="R457" s="469"/>
      <c r="S457" s="23"/>
      <c r="T457" s="23"/>
      <c r="U457" s="23"/>
      <c r="V457" s="23"/>
      <c r="W457" s="23"/>
      <c r="X457" s="23"/>
      <c r="Y457" s="23"/>
      <c r="Z457" s="23"/>
    </row>
    <row r="458">
      <c r="A458" s="23"/>
      <c r="B458" s="23"/>
      <c r="C458" s="23"/>
      <c r="D458" s="23"/>
      <c r="E458" s="469"/>
      <c r="F458" s="469"/>
      <c r="G458" s="469"/>
      <c r="H458" s="469"/>
      <c r="I458" s="469"/>
      <c r="J458" s="469"/>
      <c r="K458" s="469"/>
      <c r="L458" s="469"/>
      <c r="M458" s="469"/>
      <c r="N458" s="469"/>
      <c r="O458" s="469"/>
      <c r="P458" s="469"/>
      <c r="Q458" s="469"/>
      <c r="R458" s="469"/>
      <c r="S458" s="23"/>
      <c r="T458" s="23"/>
      <c r="U458" s="23"/>
      <c r="V458" s="23"/>
      <c r="W458" s="23"/>
      <c r="X458" s="23"/>
      <c r="Y458" s="23"/>
      <c r="Z458" s="23"/>
    </row>
    <row r="459">
      <c r="A459" s="23"/>
      <c r="B459" s="23"/>
      <c r="C459" s="23"/>
      <c r="D459" s="23"/>
      <c r="E459" s="469"/>
      <c r="F459" s="469"/>
      <c r="G459" s="469"/>
      <c r="H459" s="469"/>
      <c r="I459" s="469"/>
      <c r="J459" s="469"/>
      <c r="K459" s="469"/>
      <c r="L459" s="469"/>
      <c r="M459" s="469"/>
      <c r="N459" s="469"/>
      <c r="O459" s="469"/>
      <c r="P459" s="469"/>
      <c r="Q459" s="469"/>
      <c r="R459" s="469"/>
      <c r="S459" s="23"/>
      <c r="T459" s="23"/>
      <c r="U459" s="23"/>
      <c r="V459" s="23"/>
      <c r="W459" s="23"/>
      <c r="X459" s="23"/>
      <c r="Y459" s="23"/>
      <c r="Z459" s="23"/>
    </row>
    <row r="460">
      <c r="A460" s="23"/>
      <c r="B460" s="23"/>
      <c r="C460" s="23"/>
      <c r="D460" s="23"/>
      <c r="E460" s="469"/>
      <c r="F460" s="469"/>
      <c r="G460" s="469"/>
      <c r="H460" s="469"/>
      <c r="I460" s="469"/>
      <c r="J460" s="469"/>
      <c r="K460" s="469"/>
      <c r="L460" s="469"/>
      <c r="M460" s="469"/>
      <c r="N460" s="469"/>
      <c r="O460" s="469"/>
      <c r="P460" s="469"/>
      <c r="Q460" s="469"/>
      <c r="R460" s="469"/>
      <c r="S460" s="23"/>
      <c r="T460" s="23"/>
      <c r="U460" s="23"/>
      <c r="V460" s="23"/>
      <c r="W460" s="23"/>
      <c r="X460" s="23"/>
      <c r="Y460" s="23"/>
      <c r="Z460" s="23"/>
    </row>
    <row r="461">
      <c r="A461" s="23"/>
      <c r="B461" s="23"/>
      <c r="C461" s="23"/>
      <c r="D461" s="23"/>
      <c r="E461" s="469"/>
      <c r="F461" s="469"/>
      <c r="G461" s="469"/>
      <c r="H461" s="469"/>
      <c r="I461" s="469"/>
      <c r="J461" s="469"/>
      <c r="K461" s="469"/>
      <c r="L461" s="469"/>
      <c r="M461" s="469"/>
      <c r="N461" s="469"/>
      <c r="O461" s="469"/>
      <c r="P461" s="469"/>
      <c r="Q461" s="469"/>
      <c r="R461" s="469"/>
      <c r="S461" s="23"/>
      <c r="T461" s="23"/>
      <c r="U461" s="23"/>
      <c r="V461" s="23"/>
      <c r="W461" s="23"/>
      <c r="X461" s="23"/>
      <c r="Y461" s="23"/>
      <c r="Z461" s="23"/>
    </row>
    <row r="462">
      <c r="A462" s="23"/>
      <c r="B462" s="23"/>
      <c r="C462" s="23"/>
      <c r="D462" s="23"/>
      <c r="E462" s="469"/>
      <c r="F462" s="469"/>
      <c r="G462" s="469"/>
      <c r="H462" s="469"/>
      <c r="I462" s="469"/>
      <c r="J462" s="469"/>
      <c r="K462" s="469"/>
      <c r="L462" s="469"/>
      <c r="M462" s="469"/>
      <c r="N462" s="469"/>
      <c r="O462" s="469"/>
      <c r="P462" s="469"/>
      <c r="Q462" s="469"/>
      <c r="R462" s="469"/>
      <c r="S462" s="23"/>
      <c r="T462" s="23"/>
      <c r="U462" s="23"/>
      <c r="V462" s="23"/>
      <c r="W462" s="23"/>
      <c r="X462" s="23"/>
      <c r="Y462" s="23"/>
      <c r="Z462" s="23"/>
    </row>
    <row r="463">
      <c r="A463" s="23"/>
      <c r="B463" s="23"/>
      <c r="C463" s="23"/>
      <c r="D463" s="23"/>
      <c r="E463" s="469"/>
      <c r="F463" s="469"/>
      <c r="G463" s="469"/>
      <c r="H463" s="469"/>
      <c r="I463" s="469"/>
      <c r="J463" s="469"/>
      <c r="K463" s="469"/>
      <c r="L463" s="469"/>
      <c r="M463" s="469"/>
      <c r="N463" s="469"/>
      <c r="O463" s="469"/>
      <c r="P463" s="469"/>
      <c r="Q463" s="469"/>
      <c r="R463" s="469"/>
      <c r="S463" s="23"/>
      <c r="T463" s="23"/>
      <c r="U463" s="23"/>
      <c r="V463" s="23"/>
      <c r="W463" s="23"/>
      <c r="X463" s="23"/>
      <c r="Y463" s="23"/>
      <c r="Z463" s="23"/>
    </row>
    <row r="464">
      <c r="A464" s="23"/>
      <c r="B464" s="23"/>
      <c r="C464" s="23"/>
      <c r="D464" s="23"/>
      <c r="E464" s="469"/>
      <c r="F464" s="469"/>
      <c r="G464" s="469"/>
      <c r="H464" s="469"/>
      <c r="I464" s="469"/>
      <c r="J464" s="469"/>
      <c r="K464" s="469"/>
      <c r="L464" s="469"/>
      <c r="M464" s="469"/>
      <c r="N464" s="469"/>
      <c r="O464" s="469"/>
      <c r="P464" s="469"/>
      <c r="Q464" s="469"/>
      <c r="R464" s="469"/>
      <c r="S464" s="23"/>
      <c r="T464" s="23"/>
      <c r="U464" s="23"/>
      <c r="V464" s="23"/>
      <c r="W464" s="23"/>
      <c r="X464" s="23"/>
      <c r="Y464" s="23"/>
      <c r="Z464" s="23"/>
    </row>
    <row r="465">
      <c r="A465" s="23"/>
      <c r="B465" s="23"/>
      <c r="C465" s="23"/>
      <c r="D465" s="23"/>
      <c r="E465" s="469"/>
      <c r="F465" s="469"/>
      <c r="G465" s="469"/>
      <c r="H465" s="469"/>
      <c r="I465" s="469"/>
      <c r="J465" s="469"/>
      <c r="K465" s="469"/>
      <c r="L465" s="469"/>
      <c r="M465" s="469"/>
      <c r="N465" s="469"/>
      <c r="O465" s="469"/>
      <c r="P465" s="469"/>
      <c r="Q465" s="469"/>
      <c r="R465" s="469"/>
      <c r="S465" s="23"/>
      <c r="T465" s="23"/>
      <c r="U465" s="23"/>
      <c r="V465" s="23"/>
      <c r="W465" s="23"/>
      <c r="X465" s="23"/>
      <c r="Y465" s="23"/>
      <c r="Z465" s="23"/>
    </row>
    <row r="466">
      <c r="A466" s="23"/>
      <c r="B466" s="23"/>
      <c r="C466" s="23"/>
      <c r="D466" s="23"/>
      <c r="E466" s="469"/>
      <c r="F466" s="469"/>
      <c r="G466" s="469"/>
      <c r="H466" s="469"/>
      <c r="I466" s="469"/>
      <c r="J466" s="469"/>
      <c r="K466" s="469"/>
      <c r="L466" s="469"/>
      <c r="M466" s="469"/>
      <c r="N466" s="469"/>
      <c r="O466" s="469"/>
      <c r="P466" s="469"/>
      <c r="Q466" s="469"/>
      <c r="R466" s="469"/>
      <c r="S466" s="23"/>
      <c r="T466" s="23"/>
      <c r="U466" s="23"/>
      <c r="V466" s="23"/>
      <c r="W466" s="23"/>
      <c r="X466" s="23"/>
      <c r="Y466" s="23"/>
      <c r="Z466" s="23"/>
    </row>
    <row r="467">
      <c r="A467" s="23"/>
      <c r="B467" s="23"/>
      <c r="C467" s="23"/>
      <c r="D467" s="23"/>
      <c r="E467" s="469"/>
      <c r="F467" s="469"/>
      <c r="G467" s="469"/>
      <c r="H467" s="469"/>
      <c r="I467" s="469"/>
      <c r="J467" s="469"/>
      <c r="K467" s="469"/>
      <c r="L467" s="469"/>
      <c r="M467" s="469"/>
      <c r="N467" s="469"/>
      <c r="O467" s="469"/>
      <c r="P467" s="469"/>
      <c r="Q467" s="469"/>
      <c r="R467" s="469"/>
      <c r="S467" s="23"/>
      <c r="T467" s="23"/>
      <c r="U467" s="23"/>
      <c r="V467" s="23"/>
      <c r="W467" s="23"/>
      <c r="X467" s="23"/>
      <c r="Y467" s="23"/>
      <c r="Z467" s="23"/>
    </row>
    <row r="468">
      <c r="A468" s="23"/>
      <c r="B468" s="23"/>
      <c r="C468" s="23"/>
      <c r="D468" s="23"/>
      <c r="E468" s="469"/>
      <c r="F468" s="469"/>
      <c r="G468" s="469"/>
      <c r="H468" s="469"/>
      <c r="I468" s="469"/>
      <c r="J468" s="469"/>
      <c r="K468" s="469"/>
      <c r="L468" s="469"/>
      <c r="M468" s="469"/>
      <c r="N468" s="469"/>
      <c r="O468" s="469"/>
      <c r="P468" s="469"/>
      <c r="Q468" s="469"/>
      <c r="R468" s="469"/>
      <c r="S468" s="23"/>
      <c r="T468" s="23"/>
      <c r="U468" s="23"/>
      <c r="V468" s="23"/>
      <c r="W468" s="23"/>
      <c r="X468" s="23"/>
      <c r="Y468" s="23"/>
      <c r="Z468" s="23"/>
    </row>
    <row r="469">
      <c r="A469" s="23"/>
      <c r="B469" s="23"/>
      <c r="C469" s="23"/>
      <c r="D469" s="23"/>
      <c r="E469" s="469"/>
      <c r="F469" s="469"/>
      <c r="G469" s="469"/>
      <c r="H469" s="469"/>
      <c r="I469" s="469"/>
      <c r="J469" s="469"/>
      <c r="K469" s="469"/>
      <c r="L469" s="469"/>
      <c r="M469" s="469"/>
      <c r="N469" s="469"/>
      <c r="O469" s="469"/>
      <c r="P469" s="469"/>
      <c r="Q469" s="469"/>
      <c r="R469" s="469"/>
      <c r="S469" s="23"/>
      <c r="T469" s="23"/>
      <c r="U469" s="23"/>
      <c r="V469" s="23"/>
      <c r="W469" s="23"/>
      <c r="X469" s="23"/>
      <c r="Y469" s="23"/>
      <c r="Z469" s="23"/>
    </row>
    <row r="470">
      <c r="A470" s="23"/>
      <c r="B470" s="23"/>
      <c r="C470" s="23"/>
      <c r="D470" s="23"/>
      <c r="E470" s="469"/>
      <c r="F470" s="469"/>
      <c r="G470" s="469"/>
      <c r="H470" s="469"/>
      <c r="I470" s="469"/>
      <c r="J470" s="469"/>
      <c r="K470" s="469"/>
      <c r="L470" s="469"/>
      <c r="M470" s="469"/>
      <c r="N470" s="469"/>
      <c r="O470" s="469"/>
      <c r="P470" s="469"/>
      <c r="Q470" s="469"/>
      <c r="R470" s="469"/>
      <c r="S470" s="23"/>
      <c r="T470" s="23"/>
      <c r="U470" s="23"/>
      <c r="V470" s="23"/>
      <c r="W470" s="23"/>
      <c r="X470" s="23"/>
      <c r="Y470" s="23"/>
      <c r="Z470" s="23"/>
    </row>
    <row r="471">
      <c r="A471" s="23"/>
      <c r="B471" s="23"/>
      <c r="C471" s="23"/>
      <c r="D471" s="23"/>
      <c r="E471" s="469"/>
      <c r="F471" s="469"/>
      <c r="G471" s="469"/>
      <c r="H471" s="469"/>
      <c r="I471" s="469"/>
      <c r="J471" s="469"/>
      <c r="K471" s="469"/>
      <c r="L471" s="469"/>
      <c r="M471" s="469"/>
      <c r="N471" s="469"/>
      <c r="O471" s="469"/>
      <c r="P471" s="469"/>
      <c r="Q471" s="469"/>
      <c r="R471" s="469"/>
      <c r="S471" s="23"/>
      <c r="T471" s="23"/>
      <c r="U471" s="23"/>
      <c r="V471" s="23"/>
      <c r="W471" s="23"/>
      <c r="X471" s="23"/>
      <c r="Y471" s="23"/>
      <c r="Z471" s="23"/>
    </row>
    <row r="472">
      <c r="A472" s="23"/>
      <c r="B472" s="23"/>
      <c r="C472" s="23"/>
      <c r="D472" s="23"/>
      <c r="E472" s="469"/>
      <c r="F472" s="469"/>
      <c r="G472" s="469"/>
      <c r="H472" s="469"/>
      <c r="I472" s="469"/>
      <c r="J472" s="469"/>
      <c r="K472" s="469"/>
      <c r="L472" s="469"/>
      <c r="M472" s="469"/>
      <c r="N472" s="469"/>
      <c r="O472" s="469"/>
      <c r="P472" s="469"/>
      <c r="Q472" s="469"/>
      <c r="R472" s="469"/>
      <c r="S472" s="23"/>
      <c r="T472" s="23"/>
      <c r="U472" s="23"/>
      <c r="V472" s="23"/>
      <c r="W472" s="23"/>
      <c r="X472" s="23"/>
      <c r="Y472" s="23"/>
      <c r="Z472" s="23"/>
    </row>
    <row r="473">
      <c r="A473" s="23"/>
      <c r="B473" s="23"/>
      <c r="C473" s="23"/>
      <c r="D473" s="23"/>
      <c r="E473" s="469"/>
      <c r="F473" s="469"/>
      <c r="G473" s="469"/>
      <c r="H473" s="469"/>
      <c r="I473" s="469"/>
      <c r="J473" s="469"/>
      <c r="K473" s="469"/>
      <c r="L473" s="469"/>
      <c r="M473" s="469"/>
      <c r="N473" s="469"/>
      <c r="O473" s="469"/>
      <c r="P473" s="469"/>
      <c r="Q473" s="469"/>
      <c r="R473" s="469"/>
      <c r="S473" s="23"/>
      <c r="T473" s="23"/>
      <c r="U473" s="23"/>
      <c r="V473" s="23"/>
      <c r="W473" s="23"/>
      <c r="X473" s="23"/>
      <c r="Y473" s="23"/>
      <c r="Z473" s="23"/>
    </row>
    <row r="474">
      <c r="A474" s="23"/>
      <c r="B474" s="23"/>
      <c r="C474" s="23"/>
      <c r="D474" s="23"/>
      <c r="E474" s="469"/>
      <c r="F474" s="469"/>
      <c r="G474" s="469"/>
      <c r="H474" s="469"/>
      <c r="I474" s="469"/>
      <c r="J474" s="469"/>
      <c r="K474" s="469"/>
      <c r="L474" s="469"/>
      <c r="M474" s="469"/>
      <c r="N474" s="469"/>
      <c r="O474" s="469"/>
      <c r="P474" s="469"/>
      <c r="Q474" s="469"/>
      <c r="R474" s="469"/>
      <c r="S474" s="23"/>
      <c r="T474" s="23"/>
      <c r="U474" s="23"/>
      <c r="V474" s="23"/>
      <c r="W474" s="23"/>
      <c r="X474" s="23"/>
      <c r="Y474" s="23"/>
      <c r="Z474" s="23"/>
    </row>
    <row r="475">
      <c r="A475" s="23"/>
      <c r="B475" s="23"/>
      <c r="C475" s="23"/>
      <c r="D475" s="23"/>
      <c r="E475" s="469"/>
      <c r="F475" s="469"/>
      <c r="G475" s="469"/>
      <c r="H475" s="469"/>
      <c r="I475" s="469"/>
      <c r="J475" s="469"/>
      <c r="K475" s="469"/>
      <c r="L475" s="469"/>
      <c r="M475" s="469"/>
      <c r="N475" s="469"/>
      <c r="O475" s="469"/>
      <c r="P475" s="469"/>
      <c r="Q475" s="469"/>
      <c r="R475" s="469"/>
      <c r="S475" s="23"/>
      <c r="T475" s="23"/>
      <c r="U475" s="23"/>
      <c r="V475" s="23"/>
      <c r="W475" s="23"/>
      <c r="X475" s="23"/>
      <c r="Y475" s="23"/>
      <c r="Z475" s="23"/>
    </row>
    <row r="476">
      <c r="A476" s="23"/>
      <c r="B476" s="23"/>
      <c r="C476" s="23"/>
      <c r="D476" s="23"/>
      <c r="E476" s="469"/>
      <c r="F476" s="469"/>
      <c r="G476" s="469"/>
      <c r="H476" s="469"/>
      <c r="I476" s="469"/>
      <c r="J476" s="469"/>
      <c r="K476" s="469"/>
      <c r="L476" s="469"/>
      <c r="M476" s="469"/>
      <c r="N476" s="469"/>
      <c r="O476" s="469"/>
      <c r="P476" s="469"/>
      <c r="Q476" s="469"/>
      <c r="R476" s="469"/>
      <c r="S476" s="23"/>
      <c r="T476" s="23"/>
      <c r="U476" s="23"/>
      <c r="V476" s="23"/>
      <c r="W476" s="23"/>
      <c r="X476" s="23"/>
      <c r="Y476" s="23"/>
      <c r="Z476" s="23"/>
    </row>
    <row r="477">
      <c r="A477" s="23"/>
      <c r="B477" s="23"/>
      <c r="C477" s="23"/>
      <c r="D477" s="23"/>
      <c r="E477" s="469"/>
      <c r="F477" s="469"/>
      <c r="G477" s="469"/>
      <c r="H477" s="469"/>
      <c r="I477" s="469"/>
      <c r="J477" s="469"/>
      <c r="K477" s="469"/>
      <c r="L477" s="469"/>
      <c r="M477" s="469"/>
      <c r="N477" s="469"/>
      <c r="O477" s="469"/>
      <c r="P477" s="469"/>
      <c r="Q477" s="469"/>
      <c r="R477" s="469"/>
      <c r="S477" s="23"/>
      <c r="T477" s="23"/>
      <c r="U477" s="23"/>
      <c r="V477" s="23"/>
      <c r="W477" s="23"/>
      <c r="X477" s="23"/>
      <c r="Y477" s="23"/>
      <c r="Z477" s="23"/>
    </row>
    <row r="478">
      <c r="A478" s="23"/>
      <c r="B478" s="23"/>
      <c r="C478" s="23"/>
      <c r="D478" s="23"/>
      <c r="E478" s="469"/>
      <c r="F478" s="469"/>
      <c r="G478" s="469"/>
      <c r="H478" s="469"/>
      <c r="I478" s="469"/>
      <c r="J478" s="469"/>
      <c r="K478" s="469"/>
      <c r="L478" s="469"/>
      <c r="M478" s="469"/>
      <c r="N478" s="469"/>
      <c r="O478" s="469"/>
      <c r="P478" s="469"/>
      <c r="Q478" s="469"/>
      <c r="R478" s="469"/>
      <c r="S478" s="23"/>
      <c r="T478" s="23"/>
      <c r="U478" s="23"/>
      <c r="V478" s="23"/>
      <c r="W478" s="23"/>
      <c r="X478" s="23"/>
      <c r="Y478" s="23"/>
      <c r="Z478" s="23"/>
    </row>
    <row r="479">
      <c r="A479" s="23"/>
      <c r="B479" s="23"/>
      <c r="C479" s="23"/>
      <c r="D479" s="23"/>
      <c r="E479" s="469"/>
      <c r="F479" s="469"/>
      <c r="G479" s="469"/>
      <c r="H479" s="469"/>
      <c r="I479" s="469"/>
      <c r="J479" s="469"/>
      <c r="K479" s="469"/>
      <c r="L479" s="469"/>
      <c r="M479" s="469"/>
      <c r="N479" s="469"/>
      <c r="O479" s="469"/>
      <c r="P479" s="469"/>
      <c r="Q479" s="469"/>
      <c r="R479" s="469"/>
      <c r="S479" s="23"/>
      <c r="T479" s="23"/>
      <c r="U479" s="23"/>
      <c r="V479" s="23"/>
      <c r="W479" s="23"/>
      <c r="X479" s="23"/>
      <c r="Y479" s="23"/>
      <c r="Z479" s="23"/>
    </row>
    <row r="480">
      <c r="A480" s="23"/>
      <c r="B480" s="23"/>
      <c r="C480" s="23"/>
      <c r="D480" s="23"/>
      <c r="E480" s="469"/>
      <c r="F480" s="469"/>
      <c r="G480" s="469"/>
      <c r="H480" s="469"/>
      <c r="I480" s="469"/>
      <c r="J480" s="469"/>
      <c r="K480" s="469"/>
      <c r="L480" s="469"/>
      <c r="M480" s="469"/>
      <c r="N480" s="469"/>
      <c r="O480" s="469"/>
      <c r="P480" s="469"/>
      <c r="Q480" s="469"/>
      <c r="R480" s="469"/>
      <c r="S480" s="23"/>
      <c r="T480" s="23"/>
      <c r="U480" s="23"/>
      <c r="V480" s="23"/>
      <c r="W480" s="23"/>
      <c r="X480" s="23"/>
      <c r="Y480" s="23"/>
      <c r="Z480" s="23"/>
    </row>
    <row r="481">
      <c r="A481" s="23"/>
      <c r="B481" s="23"/>
      <c r="C481" s="23"/>
      <c r="D481" s="23"/>
      <c r="E481" s="469"/>
      <c r="F481" s="469"/>
      <c r="G481" s="469"/>
      <c r="H481" s="469"/>
      <c r="I481" s="469"/>
      <c r="J481" s="469"/>
      <c r="K481" s="469"/>
      <c r="L481" s="469"/>
      <c r="M481" s="469"/>
      <c r="N481" s="469"/>
      <c r="O481" s="469"/>
      <c r="P481" s="469"/>
      <c r="Q481" s="469"/>
      <c r="R481" s="469"/>
      <c r="S481" s="23"/>
      <c r="T481" s="23"/>
      <c r="U481" s="23"/>
      <c r="V481" s="23"/>
      <c r="W481" s="23"/>
      <c r="X481" s="23"/>
      <c r="Y481" s="23"/>
      <c r="Z481" s="23"/>
    </row>
    <row r="482">
      <c r="A482" s="23"/>
      <c r="B482" s="23"/>
      <c r="C482" s="23"/>
      <c r="D482" s="23"/>
      <c r="E482" s="469"/>
      <c r="F482" s="469"/>
      <c r="G482" s="469"/>
      <c r="H482" s="469"/>
      <c r="I482" s="469"/>
      <c r="J482" s="469"/>
      <c r="K482" s="469"/>
      <c r="L482" s="469"/>
      <c r="M482" s="469"/>
      <c r="N482" s="469"/>
      <c r="O482" s="469"/>
      <c r="P482" s="469"/>
      <c r="Q482" s="469"/>
      <c r="R482" s="469"/>
      <c r="S482" s="23"/>
      <c r="T482" s="23"/>
      <c r="U482" s="23"/>
      <c r="V482" s="23"/>
      <c r="W482" s="23"/>
      <c r="X482" s="23"/>
      <c r="Y482" s="23"/>
      <c r="Z482" s="23"/>
    </row>
    <row r="483">
      <c r="A483" s="23"/>
      <c r="B483" s="23"/>
      <c r="C483" s="23"/>
      <c r="D483" s="23"/>
      <c r="E483" s="469"/>
      <c r="F483" s="469"/>
      <c r="G483" s="469"/>
      <c r="H483" s="469"/>
      <c r="I483" s="469"/>
      <c r="J483" s="469"/>
      <c r="K483" s="469"/>
      <c r="L483" s="469"/>
      <c r="M483" s="469"/>
      <c r="N483" s="469"/>
      <c r="O483" s="469"/>
      <c r="P483" s="469"/>
      <c r="Q483" s="469"/>
      <c r="R483" s="469"/>
      <c r="S483" s="23"/>
      <c r="T483" s="23"/>
      <c r="U483" s="23"/>
      <c r="V483" s="23"/>
      <c r="W483" s="23"/>
      <c r="X483" s="23"/>
      <c r="Y483" s="23"/>
      <c r="Z483" s="23"/>
    </row>
    <row r="484">
      <c r="A484" s="23"/>
      <c r="B484" s="23"/>
      <c r="C484" s="23"/>
      <c r="D484" s="23"/>
      <c r="E484" s="469"/>
      <c r="F484" s="469"/>
      <c r="G484" s="469"/>
      <c r="H484" s="469"/>
      <c r="I484" s="469"/>
      <c r="J484" s="469"/>
      <c r="K484" s="469"/>
      <c r="L484" s="469"/>
      <c r="M484" s="469"/>
      <c r="N484" s="469"/>
      <c r="O484" s="469"/>
      <c r="P484" s="469"/>
      <c r="Q484" s="469"/>
      <c r="R484" s="469"/>
      <c r="S484" s="23"/>
      <c r="T484" s="23"/>
      <c r="U484" s="23"/>
      <c r="V484" s="23"/>
      <c r="W484" s="23"/>
      <c r="X484" s="23"/>
      <c r="Y484" s="23"/>
      <c r="Z484" s="23"/>
    </row>
    <row r="485">
      <c r="A485" s="23"/>
      <c r="B485" s="23"/>
      <c r="C485" s="23"/>
      <c r="D485" s="23"/>
      <c r="E485" s="469"/>
      <c r="F485" s="469"/>
      <c r="G485" s="469"/>
      <c r="H485" s="469"/>
      <c r="I485" s="469"/>
      <c r="J485" s="469"/>
      <c r="K485" s="469"/>
      <c r="L485" s="469"/>
      <c r="M485" s="469"/>
      <c r="N485" s="469"/>
      <c r="O485" s="469"/>
      <c r="P485" s="469"/>
      <c r="Q485" s="469"/>
      <c r="R485" s="469"/>
      <c r="S485" s="23"/>
      <c r="T485" s="23"/>
      <c r="U485" s="23"/>
      <c r="V485" s="23"/>
      <c r="W485" s="23"/>
      <c r="X485" s="23"/>
      <c r="Y485" s="23"/>
      <c r="Z485" s="23"/>
    </row>
    <row r="486">
      <c r="A486" s="23"/>
      <c r="B486" s="23"/>
      <c r="C486" s="23"/>
      <c r="D486" s="23"/>
      <c r="E486" s="469"/>
      <c r="F486" s="469"/>
      <c r="G486" s="469"/>
      <c r="H486" s="469"/>
      <c r="I486" s="469"/>
      <c r="J486" s="469"/>
      <c r="K486" s="469"/>
      <c r="L486" s="469"/>
      <c r="M486" s="469"/>
      <c r="N486" s="469"/>
      <c r="O486" s="469"/>
      <c r="P486" s="469"/>
      <c r="Q486" s="469"/>
      <c r="R486" s="469"/>
      <c r="S486" s="23"/>
      <c r="T486" s="23"/>
      <c r="U486" s="23"/>
      <c r="V486" s="23"/>
      <c r="W486" s="23"/>
      <c r="X486" s="23"/>
      <c r="Y486" s="23"/>
      <c r="Z486" s="23"/>
    </row>
    <row r="487">
      <c r="A487" s="23"/>
      <c r="B487" s="23"/>
      <c r="C487" s="23"/>
      <c r="D487" s="23"/>
      <c r="E487" s="469"/>
      <c r="F487" s="469"/>
      <c r="G487" s="469"/>
      <c r="H487" s="469"/>
      <c r="I487" s="469"/>
      <c r="J487" s="469"/>
      <c r="K487" s="469"/>
      <c r="L487" s="469"/>
      <c r="M487" s="469"/>
      <c r="N487" s="469"/>
      <c r="O487" s="469"/>
      <c r="P487" s="469"/>
      <c r="Q487" s="469"/>
      <c r="R487" s="469"/>
      <c r="S487" s="23"/>
      <c r="T487" s="23"/>
      <c r="U487" s="23"/>
      <c r="V487" s="23"/>
      <c r="W487" s="23"/>
      <c r="X487" s="23"/>
      <c r="Y487" s="23"/>
      <c r="Z487" s="23"/>
    </row>
    <row r="488">
      <c r="A488" s="23"/>
      <c r="B488" s="23"/>
      <c r="C488" s="23"/>
      <c r="D488" s="23"/>
      <c r="E488" s="469"/>
      <c r="F488" s="469"/>
      <c r="G488" s="469"/>
      <c r="H488" s="469"/>
      <c r="I488" s="469"/>
      <c r="J488" s="469"/>
      <c r="K488" s="469"/>
      <c r="L488" s="469"/>
      <c r="M488" s="469"/>
      <c r="N488" s="469"/>
      <c r="O488" s="469"/>
      <c r="P488" s="469"/>
      <c r="Q488" s="469"/>
      <c r="R488" s="469"/>
      <c r="S488" s="23"/>
      <c r="T488" s="23"/>
      <c r="U488" s="23"/>
      <c r="V488" s="23"/>
      <c r="W488" s="23"/>
      <c r="X488" s="23"/>
      <c r="Y488" s="23"/>
      <c r="Z488" s="23"/>
    </row>
    <row r="489">
      <c r="A489" s="23"/>
      <c r="B489" s="23"/>
      <c r="C489" s="23"/>
      <c r="D489" s="23"/>
      <c r="E489" s="469"/>
      <c r="F489" s="469"/>
      <c r="G489" s="469"/>
      <c r="H489" s="469"/>
      <c r="I489" s="469"/>
      <c r="J489" s="469"/>
      <c r="K489" s="469"/>
      <c r="L489" s="469"/>
      <c r="M489" s="469"/>
      <c r="N489" s="469"/>
      <c r="O489" s="469"/>
      <c r="P489" s="469"/>
      <c r="Q489" s="469"/>
      <c r="R489" s="469"/>
      <c r="S489" s="23"/>
      <c r="T489" s="23"/>
      <c r="U489" s="23"/>
      <c r="V489" s="23"/>
      <c r="W489" s="23"/>
      <c r="X489" s="23"/>
      <c r="Y489" s="23"/>
      <c r="Z489" s="23"/>
    </row>
    <row r="490">
      <c r="A490" s="23"/>
      <c r="B490" s="23"/>
      <c r="C490" s="23"/>
      <c r="D490" s="23"/>
      <c r="E490" s="469"/>
      <c r="F490" s="469"/>
      <c r="G490" s="469"/>
      <c r="H490" s="469"/>
      <c r="I490" s="469"/>
      <c r="J490" s="469"/>
      <c r="K490" s="469"/>
      <c r="L490" s="469"/>
      <c r="M490" s="469"/>
      <c r="N490" s="469"/>
      <c r="O490" s="469"/>
      <c r="P490" s="469"/>
      <c r="Q490" s="469"/>
      <c r="R490" s="469"/>
      <c r="S490" s="23"/>
      <c r="T490" s="23"/>
      <c r="U490" s="23"/>
      <c r="V490" s="23"/>
      <c r="W490" s="23"/>
      <c r="X490" s="23"/>
      <c r="Y490" s="23"/>
      <c r="Z490" s="23"/>
    </row>
    <row r="491">
      <c r="A491" s="23"/>
      <c r="B491" s="23"/>
      <c r="C491" s="23"/>
      <c r="D491" s="23"/>
      <c r="E491" s="469"/>
      <c r="F491" s="469"/>
      <c r="G491" s="469"/>
      <c r="H491" s="469"/>
      <c r="I491" s="469"/>
      <c r="J491" s="469"/>
      <c r="K491" s="469"/>
      <c r="L491" s="469"/>
      <c r="M491" s="469"/>
      <c r="N491" s="469"/>
      <c r="O491" s="469"/>
      <c r="P491" s="469"/>
      <c r="Q491" s="469"/>
      <c r="R491" s="469"/>
      <c r="S491" s="23"/>
      <c r="T491" s="23"/>
      <c r="U491" s="23"/>
      <c r="V491" s="23"/>
      <c r="W491" s="23"/>
      <c r="X491" s="23"/>
      <c r="Y491" s="23"/>
      <c r="Z491" s="23"/>
    </row>
    <row r="492">
      <c r="A492" s="23"/>
      <c r="B492" s="23"/>
      <c r="C492" s="23"/>
      <c r="D492" s="23"/>
      <c r="E492" s="469"/>
      <c r="F492" s="469"/>
      <c r="G492" s="469"/>
      <c r="H492" s="469"/>
      <c r="I492" s="469"/>
      <c r="J492" s="469"/>
      <c r="K492" s="469"/>
      <c r="L492" s="469"/>
      <c r="M492" s="469"/>
      <c r="N492" s="469"/>
      <c r="O492" s="469"/>
      <c r="P492" s="469"/>
      <c r="Q492" s="469"/>
      <c r="R492" s="469"/>
      <c r="S492" s="23"/>
      <c r="T492" s="23"/>
      <c r="U492" s="23"/>
      <c r="V492" s="23"/>
      <c r="W492" s="23"/>
      <c r="X492" s="23"/>
      <c r="Y492" s="23"/>
      <c r="Z492" s="23"/>
    </row>
    <row r="493">
      <c r="A493" s="23"/>
      <c r="B493" s="23"/>
      <c r="C493" s="23"/>
      <c r="D493" s="23"/>
      <c r="E493" s="469"/>
      <c r="F493" s="469"/>
      <c r="G493" s="469"/>
      <c r="H493" s="469"/>
      <c r="I493" s="469"/>
      <c r="J493" s="469"/>
      <c r="K493" s="469"/>
      <c r="L493" s="469"/>
      <c r="M493" s="469"/>
      <c r="N493" s="469"/>
      <c r="O493" s="469"/>
      <c r="P493" s="469"/>
      <c r="Q493" s="469"/>
      <c r="R493" s="469"/>
      <c r="S493" s="23"/>
      <c r="T493" s="23"/>
      <c r="U493" s="23"/>
      <c r="V493" s="23"/>
      <c r="W493" s="23"/>
      <c r="X493" s="23"/>
      <c r="Y493" s="23"/>
      <c r="Z493" s="23"/>
    </row>
    <row r="494">
      <c r="A494" s="23"/>
      <c r="B494" s="23"/>
      <c r="C494" s="23"/>
      <c r="D494" s="23"/>
      <c r="E494" s="469"/>
      <c r="F494" s="469"/>
      <c r="G494" s="469"/>
      <c r="H494" s="469"/>
      <c r="I494" s="469"/>
      <c r="J494" s="469"/>
      <c r="K494" s="469"/>
      <c r="L494" s="469"/>
      <c r="M494" s="469"/>
      <c r="N494" s="469"/>
      <c r="O494" s="469"/>
      <c r="P494" s="469"/>
      <c r="Q494" s="469"/>
      <c r="R494" s="469"/>
      <c r="S494" s="23"/>
      <c r="T494" s="23"/>
      <c r="U494" s="23"/>
      <c r="V494" s="23"/>
      <c r="W494" s="23"/>
      <c r="X494" s="23"/>
      <c r="Y494" s="23"/>
      <c r="Z494" s="23"/>
    </row>
    <row r="495">
      <c r="A495" s="23"/>
      <c r="B495" s="23"/>
      <c r="C495" s="23"/>
      <c r="D495" s="23"/>
      <c r="E495" s="469"/>
      <c r="F495" s="469"/>
      <c r="G495" s="469"/>
      <c r="H495" s="469"/>
      <c r="I495" s="469"/>
      <c r="J495" s="469"/>
      <c r="K495" s="469"/>
      <c r="L495" s="469"/>
      <c r="M495" s="469"/>
      <c r="N495" s="469"/>
      <c r="O495" s="469"/>
      <c r="P495" s="469"/>
      <c r="Q495" s="469"/>
      <c r="R495" s="469"/>
      <c r="S495" s="23"/>
      <c r="T495" s="23"/>
      <c r="U495" s="23"/>
      <c r="V495" s="23"/>
      <c r="W495" s="23"/>
      <c r="X495" s="23"/>
      <c r="Y495" s="23"/>
      <c r="Z495" s="23"/>
    </row>
    <row r="496">
      <c r="A496" s="23"/>
      <c r="B496" s="23"/>
      <c r="C496" s="23"/>
      <c r="D496" s="23"/>
      <c r="E496" s="469"/>
      <c r="F496" s="469"/>
      <c r="G496" s="469"/>
      <c r="H496" s="469"/>
      <c r="I496" s="469"/>
      <c r="J496" s="469"/>
      <c r="K496" s="469"/>
      <c r="L496" s="469"/>
      <c r="M496" s="469"/>
      <c r="N496" s="469"/>
      <c r="O496" s="469"/>
      <c r="P496" s="469"/>
      <c r="Q496" s="469"/>
      <c r="R496" s="469"/>
      <c r="S496" s="23"/>
      <c r="T496" s="23"/>
      <c r="U496" s="23"/>
      <c r="V496" s="23"/>
      <c r="W496" s="23"/>
      <c r="X496" s="23"/>
      <c r="Y496" s="23"/>
      <c r="Z496" s="23"/>
    </row>
    <row r="497">
      <c r="A497" s="23"/>
      <c r="B497" s="23"/>
      <c r="C497" s="23"/>
      <c r="D497" s="23"/>
      <c r="E497" s="469"/>
      <c r="F497" s="469"/>
      <c r="G497" s="469"/>
      <c r="H497" s="469"/>
      <c r="I497" s="469"/>
      <c r="J497" s="469"/>
      <c r="K497" s="469"/>
      <c r="L497" s="469"/>
      <c r="M497" s="469"/>
      <c r="N497" s="469"/>
      <c r="O497" s="469"/>
      <c r="P497" s="469"/>
      <c r="Q497" s="469"/>
      <c r="R497" s="469"/>
      <c r="S497" s="23"/>
      <c r="T497" s="23"/>
      <c r="U497" s="23"/>
      <c r="V497" s="23"/>
      <c r="W497" s="23"/>
      <c r="X497" s="23"/>
      <c r="Y497" s="23"/>
      <c r="Z497" s="23"/>
    </row>
    <row r="498">
      <c r="A498" s="23"/>
      <c r="B498" s="23"/>
      <c r="C498" s="23"/>
      <c r="D498" s="23"/>
      <c r="E498" s="469"/>
      <c r="F498" s="469"/>
      <c r="G498" s="469"/>
      <c r="H498" s="469"/>
      <c r="I498" s="469"/>
      <c r="J498" s="469"/>
      <c r="K498" s="469"/>
      <c r="L498" s="469"/>
      <c r="M498" s="469"/>
      <c r="N498" s="469"/>
      <c r="O498" s="469"/>
      <c r="P498" s="469"/>
      <c r="Q498" s="469"/>
      <c r="R498" s="469"/>
      <c r="S498" s="23"/>
      <c r="T498" s="23"/>
      <c r="U498" s="23"/>
      <c r="V498" s="23"/>
      <c r="W498" s="23"/>
      <c r="X498" s="23"/>
      <c r="Y498" s="23"/>
      <c r="Z498" s="23"/>
    </row>
    <row r="499">
      <c r="A499" s="23"/>
      <c r="B499" s="23"/>
      <c r="C499" s="23"/>
      <c r="D499" s="23"/>
      <c r="E499" s="469"/>
      <c r="F499" s="469"/>
      <c r="G499" s="469"/>
      <c r="H499" s="469"/>
      <c r="I499" s="469"/>
      <c r="J499" s="469"/>
      <c r="K499" s="469"/>
      <c r="L499" s="469"/>
      <c r="M499" s="469"/>
      <c r="N499" s="469"/>
      <c r="O499" s="469"/>
      <c r="P499" s="469"/>
      <c r="Q499" s="469"/>
      <c r="R499" s="469"/>
      <c r="S499" s="23"/>
      <c r="T499" s="23"/>
      <c r="U499" s="23"/>
      <c r="V499" s="23"/>
      <c r="W499" s="23"/>
      <c r="X499" s="23"/>
      <c r="Y499" s="23"/>
      <c r="Z499" s="23"/>
    </row>
    <row r="500">
      <c r="A500" s="23"/>
      <c r="B500" s="23"/>
      <c r="C500" s="23"/>
      <c r="D500" s="23"/>
      <c r="E500" s="469"/>
      <c r="F500" s="469"/>
      <c r="G500" s="469"/>
      <c r="H500" s="469"/>
      <c r="I500" s="469"/>
      <c r="J500" s="469"/>
      <c r="K500" s="469"/>
      <c r="L500" s="469"/>
      <c r="M500" s="469"/>
      <c r="N500" s="469"/>
      <c r="O500" s="469"/>
      <c r="P500" s="469"/>
      <c r="Q500" s="469"/>
      <c r="R500" s="469"/>
      <c r="S500" s="23"/>
      <c r="T500" s="23"/>
      <c r="U500" s="23"/>
      <c r="V500" s="23"/>
      <c r="W500" s="23"/>
      <c r="X500" s="23"/>
      <c r="Y500" s="23"/>
      <c r="Z500" s="23"/>
    </row>
    <row r="501">
      <c r="A501" s="23"/>
      <c r="B501" s="23"/>
      <c r="C501" s="23"/>
      <c r="D501" s="23"/>
      <c r="E501" s="469"/>
      <c r="F501" s="469"/>
      <c r="G501" s="469"/>
      <c r="H501" s="469"/>
      <c r="I501" s="469"/>
      <c r="J501" s="469"/>
      <c r="K501" s="469"/>
      <c r="L501" s="469"/>
      <c r="M501" s="469"/>
      <c r="N501" s="469"/>
      <c r="O501" s="469"/>
      <c r="P501" s="469"/>
      <c r="Q501" s="469"/>
      <c r="R501" s="469"/>
      <c r="S501" s="23"/>
      <c r="T501" s="23"/>
      <c r="U501" s="23"/>
      <c r="V501" s="23"/>
      <c r="W501" s="23"/>
      <c r="X501" s="23"/>
      <c r="Y501" s="23"/>
      <c r="Z501" s="23"/>
    </row>
    <row r="502">
      <c r="A502" s="23"/>
      <c r="B502" s="23"/>
      <c r="C502" s="23"/>
      <c r="D502" s="23"/>
      <c r="E502" s="469"/>
      <c r="F502" s="469"/>
      <c r="G502" s="469"/>
      <c r="H502" s="469"/>
      <c r="I502" s="469"/>
      <c r="J502" s="469"/>
      <c r="K502" s="469"/>
      <c r="L502" s="469"/>
      <c r="M502" s="469"/>
      <c r="N502" s="469"/>
      <c r="O502" s="469"/>
      <c r="P502" s="469"/>
      <c r="Q502" s="469"/>
      <c r="R502" s="469"/>
      <c r="S502" s="23"/>
      <c r="T502" s="23"/>
      <c r="U502" s="23"/>
      <c r="V502" s="23"/>
      <c r="W502" s="23"/>
      <c r="X502" s="23"/>
      <c r="Y502" s="23"/>
      <c r="Z502" s="23"/>
    </row>
    <row r="503">
      <c r="A503" s="23"/>
      <c r="B503" s="23"/>
      <c r="C503" s="23"/>
      <c r="D503" s="23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23"/>
      <c r="T503" s="23"/>
      <c r="U503" s="23"/>
      <c r="V503" s="23"/>
      <c r="W503" s="23"/>
      <c r="X503" s="23"/>
      <c r="Y503" s="23"/>
      <c r="Z503" s="23"/>
    </row>
    <row r="504">
      <c r="A504" s="23"/>
      <c r="B504" s="23"/>
      <c r="C504" s="23"/>
      <c r="D504" s="23"/>
      <c r="E504" s="469"/>
      <c r="F504" s="469"/>
      <c r="G504" s="469"/>
      <c r="H504" s="469"/>
      <c r="I504" s="469"/>
      <c r="J504" s="469"/>
      <c r="K504" s="469"/>
      <c r="L504" s="469"/>
      <c r="M504" s="469"/>
      <c r="N504" s="469"/>
      <c r="O504" s="469"/>
      <c r="P504" s="469"/>
      <c r="Q504" s="469"/>
      <c r="R504" s="469"/>
      <c r="S504" s="23"/>
      <c r="T504" s="23"/>
      <c r="U504" s="23"/>
      <c r="V504" s="23"/>
      <c r="W504" s="23"/>
      <c r="X504" s="23"/>
      <c r="Y504" s="23"/>
      <c r="Z504" s="23"/>
    </row>
    <row r="505">
      <c r="A505" s="23"/>
      <c r="B505" s="23"/>
      <c r="C505" s="23"/>
      <c r="D505" s="23"/>
      <c r="E505" s="469"/>
      <c r="F505" s="469"/>
      <c r="G505" s="469"/>
      <c r="H505" s="469"/>
      <c r="I505" s="469"/>
      <c r="J505" s="469"/>
      <c r="K505" s="469"/>
      <c r="L505" s="469"/>
      <c r="M505" s="469"/>
      <c r="N505" s="469"/>
      <c r="O505" s="469"/>
      <c r="P505" s="469"/>
      <c r="Q505" s="469"/>
      <c r="R505" s="469"/>
      <c r="S505" s="23"/>
      <c r="T505" s="23"/>
      <c r="U505" s="23"/>
      <c r="V505" s="23"/>
      <c r="W505" s="23"/>
      <c r="X505" s="23"/>
      <c r="Y505" s="23"/>
      <c r="Z505" s="23"/>
    </row>
    <row r="506">
      <c r="A506" s="23"/>
      <c r="B506" s="23"/>
      <c r="C506" s="23"/>
      <c r="D506" s="23"/>
      <c r="E506" s="469"/>
      <c r="F506" s="469"/>
      <c r="G506" s="469"/>
      <c r="H506" s="469"/>
      <c r="I506" s="469"/>
      <c r="J506" s="469"/>
      <c r="K506" s="469"/>
      <c r="L506" s="469"/>
      <c r="M506" s="469"/>
      <c r="N506" s="469"/>
      <c r="O506" s="469"/>
      <c r="P506" s="469"/>
      <c r="Q506" s="469"/>
      <c r="R506" s="469"/>
      <c r="S506" s="23"/>
      <c r="T506" s="23"/>
      <c r="U506" s="23"/>
      <c r="V506" s="23"/>
      <c r="W506" s="23"/>
      <c r="X506" s="23"/>
      <c r="Y506" s="23"/>
      <c r="Z506" s="23"/>
    </row>
    <row r="507">
      <c r="A507" s="23"/>
      <c r="B507" s="23"/>
      <c r="C507" s="23"/>
      <c r="D507" s="23"/>
      <c r="E507" s="469"/>
      <c r="F507" s="469"/>
      <c r="G507" s="469"/>
      <c r="H507" s="469"/>
      <c r="I507" s="469"/>
      <c r="J507" s="469"/>
      <c r="K507" s="469"/>
      <c r="L507" s="469"/>
      <c r="M507" s="469"/>
      <c r="N507" s="469"/>
      <c r="O507" s="469"/>
      <c r="P507" s="469"/>
      <c r="Q507" s="469"/>
      <c r="R507" s="469"/>
      <c r="S507" s="23"/>
      <c r="T507" s="23"/>
      <c r="U507" s="23"/>
      <c r="V507" s="23"/>
      <c r="W507" s="23"/>
      <c r="X507" s="23"/>
      <c r="Y507" s="23"/>
      <c r="Z507" s="23"/>
    </row>
    <row r="508">
      <c r="A508" s="23"/>
      <c r="B508" s="23"/>
      <c r="C508" s="23"/>
      <c r="D508" s="23"/>
      <c r="E508" s="469"/>
      <c r="F508" s="469"/>
      <c r="G508" s="469"/>
      <c r="H508" s="469"/>
      <c r="I508" s="469"/>
      <c r="J508" s="469"/>
      <c r="K508" s="469"/>
      <c r="L508" s="469"/>
      <c r="M508" s="469"/>
      <c r="N508" s="469"/>
      <c r="O508" s="469"/>
      <c r="P508" s="469"/>
      <c r="Q508" s="469"/>
      <c r="R508" s="469"/>
      <c r="S508" s="23"/>
      <c r="T508" s="23"/>
      <c r="U508" s="23"/>
      <c r="V508" s="23"/>
      <c r="W508" s="23"/>
      <c r="X508" s="23"/>
      <c r="Y508" s="23"/>
      <c r="Z508" s="23"/>
    </row>
    <row r="509">
      <c r="A509" s="23"/>
      <c r="B509" s="23"/>
      <c r="C509" s="23"/>
      <c r="D509" s="23"/>
      <c r="E509" s="469"/>
      <c r="F509" s="469"/>
      <c r="G509" s="469"/>
      <c r="H509" s="469"/>
      <c r="I509" s="469"/>
      <c r="J509" s="469"/>
      <c r="K509" s="469"/>
      <c r="L509" s="469"/>
      <c r="M509" s="469"/>
      <c r="N509" s="469"/>
      <c r="O509" s="469"/>
      <c r="P509" s="469"/>
      <c r="Q509" s="469"/>
      <c r="R509" s="469"/>
      <c r="S509" s="23"/>
      <c r="T509" s="23"/>
      <c r="U509" s="23"/>
      <c r="V509" s="23"/>
      <c r="W509" s="23"/>
      <c r="X509" s="23"/>
      <c r="Y509" s="23"/>
      <c r="Z509" s="23"/>
    </row>
    <row r="510">
      <c r="A510" s="23"/>
      <c r="B510" s="23"/>
      <c r="C510" s="23"/>
      <c r="D510" s="23"/>
      <c r="E510" s="469"/>
      <c r="F510" s="469"/>
      <c r="G510" s="469"/>
      <c r="H510" s="469"/>
      <c r="I510" s="469"/>
      <c r="J510" s="469"/>
      <c r="K510" s="469"/>
      <c r="L510" s="469"/>
      <c r="M510" s="469"/>
      <c r="N510" s="469"/>
      <c r="O510" s="469"/>
      <c r="P510" s="469"/>
      <c r="Q510" s="469"/>
      <c r="R510" s="469"/>
      <c r="S510" s="23"/>
      <c r="T510" s="23"/>
      <c r="U510" s="23"/>
      <c r="V510" s="23"/>
      <c r="W510" s="23"/>
      <c r="X510" s="23"/>
      <c r="Y510" s="23"/>
      <c r="Z510" s="23"/>
    </row>
    <row r="511">
      <c r="A511" s="23"/>
      <c r="B511" s="23"/>
      <c r="C511" s="23"/>
      <c r="D511" s="23"/>
      <c r="E511" s="469"/>
      <c r="F511" s="469"/>
      <c r="G511" s="469"/>
      <c r="H511" s="469"/>
      <c r="I511" s="469"/>
      <c r="J511" s="469"/>
      <c r="K511" s="469"/>
      <c r="L511" s="469"/>
      <c r="M511" s="469"/>
      <c r="N511" s="469"/>
      <c r="O511" s="469"/>
      <c r="P511" s="469"/>
      <c r="Q511" s="469"/>
      <c r="R511" s="469"/>
      <c r="S511" s="23"/>
      <c r="T511" s="23"/>
      <c r="U511" s="23"/>
      <c r="V511" s="23"/>
      <c r="W511" s="23"/>
      <c r="X511" s="23"/>
      <c r="Y511" s="23"/>
      <c r="Z511" s="23"/>
    </row>
    <row r="512">
      <c r="A512" s="23"/>
      <c r="B512" s="23"/>
      <c r="C512" s="23"/>
      <c r="D512" s="23"/>
      <c r="E512" s="469"/>
      <c r="F512" s="469"/>
      <c r="G512" s="469"/>
      <c r="H512" s="469"/>
      <c r="I512" s="469"/>
      <c r="J512" s="469"/>
      <c r="K512" s="469"/>
      <c r="L512" s="469"/>
      <c r="M512" s="469"/>
      <c r="N512" s="469"/>
      <c r="O512" s="469"/>
      <c r="P512" s="469"/>
      <c r="Q512" s="469"/>
      <c r="R512" s="469"/>
      <c r="S512" s="23"/>
      <c r="T512" s="23"/>
      <c r="U512" s="23"/>
      <c r="V512" s="23"/>
      <c r="W512" s="23"/>
      <c r="X512" s="23"/>
      <c r="Y512" s="23"/>
      <c r="Z512" s="23"/>
    </row>
    <row r="513">
      <c r="A513" s="23"/>
      <c r="B513" s="23"/>
      <c r="C513" s="23"/>
      <c r="D513" s="23"/>
      <c r="E513" s="469"/>
      <c r="F513" s="469"/>
      <c r="G513" s="469"/>
      <c r="H513" s="469"/>
      <c r="I513" s="469"/>
      <c r="J513" s="469"/>
      <c r="K513" s="469"/>
      <c r="L513" s="469"/>
      <c r="M513" s="469"/>
      <c r="N513" s="469"/>
      <c r="O513" s="469"/>
      <c r="P513" s="469"/>
      <c r="Q513" s="469"/>
      <c r="R513" s="469"/>
      <c r="S513" s="23"/>
      <c r="T513" s="23"/>
      <c r="U513" s="23"/>
      <c r="V513" s="23"/>
      <c r="W513" s="23"/>
      <c r="X513" s="23"/>
      <c r="Y513" s="23"/>
      <c r="Z513" s="23"/>
    </row>
    <row r="514">
      <c r="A514" s="23"/>
      <c r="B514" s="23"/>
      <c r="C514" s="23"/>
      <c r="D514" s="23"/>
      <c r="E514" s="469"/>
      <c r="F514" s="469"/>
      <c r="G514" s="469"/>
      <c r="H514" s="469"/>
      <c r="I514" s="469"/>
      <c r="J514" s="469"/>
      <c r="K514" s="469"/>
      <c r="L514" s="469"/>
      <c r="M514" s="469"/>
      <c r="N514" s="469"/>
      <c r="O514" s="469"/>
      <c r="P514" s="469"/>
      <c r="Q514" s="469"/>
      <c r="R514" s="469"/>
      <c r="S514" s="23"/>
      <c r="T514" s="23"/>
      <c r="U514" s="23"/>
      <c r="V514" s="23"/>
      <c r="W514" s="23"/>
      <c r="X514" s="23"/>
      <c r="Y514" s="23"/>
      <c r="Z514" s="23"/>
    </row>
    <row r="515">
      <c r="A515" s="23"/>
      <c r="B515" s="23"/>
      <c r="C515" s="23"/>
      <c r="D515" s="23"/>
      <c r="E515" s="469"/>
      <c r="F515" s="469"/>
      <c r="G515" s="469"/>
      <c r="H515" s="469"/>
      <c r="I515" s="469"/>
      <c r="J515" s="469"/>
      <c r="K515" s="469"/>
      <c r="L515" s="469"/>
      <c r="M515" s="469"/>
      <c r="N515" s="469"/>
      <c r="O515" s="469"/>
      <c r="P515" s="469"/>
      <c r="Q515" s="469"/>
      <c r="R515" s="469"/>
      <c r="S515" s="23"/>
      <c r="T515" s="23"/>
      <c r="U515" s="23"/>
      <c r="V515" s="23"/>
      <c r="W515" s="23"/>
      <c r="X515" s="23"/>
      <c r="Y515" s="23"/>
      <c r="Z515" s="23"/>
    </row>
    <row r="516">
      <c r="A516" s="23"/>
      <c r="B516" s="23"/>
      <c r="C516" s="23"/>
      <c r="D516" s="23"/>
      <c r="E516" s="469"/>
      <c r="F516" s="469"/>
      <c r="G516" s="469"/>
      <c r="H516" s="469"/>
      <c r="I516" s="469"/>
      <c r="J516" s="469"/>
      <c r="K516" s="469"/>
      <c r="L516" s="469"/>
      <c r="M516" s="469"/>
      <c r="N516" s="469"/>
      <c r="O516" s="469"/>
      <c r="P516" s="469"/>
      <c r="Q516" s="469"/>
      <c r="R516" s="469"/>
      <c r="S516" s="23"/>
      <c r="T516" s="23"/>
      <c r="U516" s="23"/>
      <c r="V516" s="23"/>
      <c r="W516" s="23"/>
      <c r="X516" s="23"/>
      <c r="Y516" s="23"/>
      <c r="Z516" s="23"/>
    </row>
    <row r="517">
      <c r="A517" s="23"/>
      <c r="B517" s="23"/>
      <c r="C517" s="23"/>
      <c r="D517" s="23"/>
      <c r="E517" s="469"/>
      <c r="F517" s="469"/>
      <c r="G517" s="469"/>
      <c r="H517" s="469"/>
      <c r="I517" s="469"/>
      <c r="J517" s="469"/>
      <c r="K517" s="469"/>
      <c r="L517" s="469"/>
      <c r="M517" s="469"/>
      <c r="N517" s="469"/>
      <c r="O517" s="469"/>
      <c r="P517" s="469"/>
      <c r="Q517" s="469"/>
      <c r="R517" s="469"/>
      <c r="S517" s="23"/>
      <c r="T517" s="23"/>
      <c r="U517" s="23"/>
      <c r="V517" s="23"/>
      <c r="W517" s="23"/>
      <c r="X517" s="23"/>
      <c r="Y517" s="23"/>
      <c r="Z517" s="23"/>
    </row>
    <row r="518">
      <c r="A518" s="23"/>
      <c r="B518" s="23"/>
      <c r="C518" s="23"/>
      <c r="D518" s="23"/>
      <c r="E518" s="469"/>
      <c r="F518" s="469"/>
      <c r="G518" s="469"/>
      <c r="H518" s="469"/>
      <c r="I518" s="469"/>
      <c r="J518" s="469"/>
      <c r="K518" s="469"/>
      <c r="L518" s="469"/>
      <c r="M518" s="469"/>
      <c r="N518" s="469"/>
      <c r="O518" s="469"/>
      <c r="P518" s="469"/>
      <c r="Q518" s="469"/>
      <c r="R518" s="469"/>
      <c r="S518" s="23"/>
      <c r="T518" s="23"/>
      <c r="U518" s="23"/>
      <c r="V518" s="23"/>
      <c r="W518" s="23"/>
      <c r="X518" s="23"/>
      <c r="Y518" s="23"/>
      <c r="Z518" s="23"/>
    </row>
    <row r="519">
      <c r="A519" s="23"/>
      <c r="B519" s="23"/>
      <c r="C519" s="23"/>
      <c r="D519" s="23"/>
      <c r="E519" s="469"/>
      <c r="F519" s="469"/>
      <c r="G519" s="469"/>
      <c r="H519" s="469"/>
      <c r="I519" s="469"/>
      <c r="J519" s="469"/>
      <c r="K519" s="469"/>
      <c r="L519" s="469"/>
      <c r="M519" s="469"/>
      <c r="N519" s="469"/>
      <c r="O519" s="469"/>
      <c r="P519" s="469"/>
      <c r="Q519" s="469"/>
      <c r="R519" s="469"/>
      <c r="S519" s="23"/>
      <c r="T519" s="23"/>
      <c r="U519" s="23"/>
      <c r="V519" s="23"/>
      <c r="W519" s="23"/>
      <c r="X519" s="23"/>
      <c r="Y519" s="23"/>
      <c r="Z519" s="23"/>
    </row>
    <row r="520">
      <c r="A520" s="23"/>
      <c r="B520" s="23"/>
      <c r="C520" s="23"/>
      <c r="D520" s="23"/>
      <c r="E520" s="469"/>
      <c r="F520" s="469"/>
      <c r="G520" s="469"/>
      <c r="H520" s="469"/>
      <c r="I520" s="469"/>
      <c r="J520" s="469"/>
      <c r="K520" s="469"/>
      <c r="L520" s="469"/>
      <c r="M520" s="469"/>
      <c r="N520" s="469"/>
      <c r="O520" s="469"/>
      <c r="P520" s="469"/>
      <c r="Q520" s="469"/>
      <c r="R520" s="469"/>
      <c r="S520" s="23"/>
      <c r="T520" s="23"/>
      <c r="U520" s="23"/>
      <c r="V520" s="23"/>
      <c r="W520" s="23"/>
      <c r="X520" s="23"/>
      <c r="Y520" s="23"/>
      <c r="Z520" s="23"/>
    </row>
    <row r="521">
      <c r="A521" s="23"/>
      <c r="B521" s="23"/>
      <c r="C521" s="23"/>
      <c r="D521" s="23"/>
      <c r="E521" s="469"/>
      <c r="F521" s="469"/>
      <c r="G521" s="469"/>
      <c r="H521" s="469"/>
      <c r="I521" s="469"/>
      <c r="J521" s="469"/>
      <c r="K521" s="469"/>
      <c r="L521" s="469"/>
      <c r="M521" s="469"/>
      <c r="N521" s="469"/>
      <c r="O521" s="469"/>
      <c r="P521" s="469"/>
      <c r="Q521" s="469"/>
      <c r="R521" s="469"/>
      <c r="S521" s="23"/>
      <c r="T521" s="23"/>
      <c r="U521" s="23"/>
      <c r="V521" s="23"/>
      <c r="W521" s="23"/>
      <c r="X521" s="23"/>
      <c r="Y521" s="23"/>
      <c r="Z521" s="23"/>
    </row>
    <row r="522">
      <c r="A522" s="23"/>
      <c r="B522" s="23"/>
      <c r="C522" s="23"/>
      <c r="D522" s="23"/>
      <c r="E522" s="469"/>
      <c r="F522" s="469"/>
      <c r="G522" s="469"/>
      <c r="H522" s="469"/>
      <c r="I522" s="469"/>
      <c r="J522" s="469"/>
      <c r="K522" s="469"/>
      <c r="L522" s="469"/>
      <c r="M522" s="469"/>
      <c r="N522" s="469"/>
      <c r="O522" s="469"/>
      <c r="P522" s="469"/>
      <c r="Q522" s="469"/>
      <c r="R522" s="469"/>
      <c r="S522" s="23"/>
      <c r="T522" s="23"/>
      <c r="U522" s="23"/>
      <c r="V522" s="23"/>
      <c r="W522" s="23"/>
      <c r="X522" s="23"/>
      <c r="Y522" s="23"/>
      <c r="Z522" s="23"/>
    </row>
    <row r="523">
      <c r="A523" s="23"/>
      <c r="B523" s="23"/>
      <c r="C523" s="23"/>
      <c r="D523" s="23"/>
      <c r="E523" s="469"/>
      <c r="F523" s="469"/>
      <c r="G523" s="469"/>
      <c r="H523" s="469"/>
      <c r="I523" s="469"/>
      <c r="J523" s="469"/>
      <c r="K523" s="469"/>
      <c r="L523" s="469"/>
      <c r="M523" s="469"/>
      <c r="N523" s="469"/>
      <c r="O523" s="469"/>
      <c r="P523" s="469"/>
      <c r="Q523" s="469"/>
      <c r="R523" s="469"/>
      <c r="S523" s="23"/>
      <c r="T523" s="23"/>
      <c r="U523" s="23"/>
      <c r="V523" s="23"/>
      <c r="W523" s="23"/>
      <c r="X523" s="23"/>
      <c r="Y523" s="23"/>
      <c r="Z523" s="23"/>
    </row>
    <row r="524">
      <c r="A524" s="23"/>
      <c r="B524" s="23"/>
      <c r="C524" s="23"/>
      <c r="D524" s="23"/>
      <c r="E524" s="469"/>
      <c r="F524" s="469"/>
      <c r="G524" s="469"/>
      <c r="H524" s="469"/>
      <c r="I524" s="469"/>
      <c r="J524" s="469"/>
      <c r="K524" s="469"/>
      <c r="L524" s="469"/>
      <c r="M524" s="469"/>
      <c r="N524" s="469"/>
      <c r="O524" s="469"/>
      <c r="P524" s="469"/>
      <c r="Q524" s="469"/>
      <c r="R524" s="469"/>
      <c r="S524" s="23"/>
      <c r="T524" s="23"/>
      <c r="U524" s="23"/>
      <c r="V524" s="23"/>
      <c r="W524" s="23"/>
      <c r="X524" s="23"/>
      <c r="Y524" s="23"/>
      <c r="Z524" s="23"/>
    </row>
    <row r="525">
      <c r="A525" s="23"/>
      <c r="B525" s="23"/>
      <c r="C525" s="23"/>
      <c r="D525" s="23"/>
      <c r="E525" s="469"/>
      <c r="F525" s="469"/>
      <c r="G525" s="469"/>
      <c r="H525" s="469"/>
      <c r="I525" s="469"/>
      <c r="J525" s="469"/>
      <c r="K525" s="469"/>
      <c r="L525" s="469"/>
      <c r="M525" s="469"/>
      <c r="N525" s="469"/>
      <c r="O525" s="469"/>
      <c r="P525" s="469"/>
      <c r="Q525" s="469"/>
      <c r="R525" s="469"/>
      <c r="S525" s="23"/>
      <c r="T525" s="23"/>
      <c r="U525" s="23"/>
      <c r="V525" s="23"/>
      <c r="W525" s="23"/>
      <c r="X525" s="23"/>
      <c r="Y525" s="23"/>
      <c r="Z525" s="23"/>
    </row>
    <row r="526">
      <c r="A526" s="23"/>
      <c r="B526" s="23"/>
      <c r="C526" s="23"/>
      <c r="D526" s="23"/>
      <c r="E526" s="469"/>
      <c r="F526" s="469"/>
      <c r="G526" s="469"/>
      <c r="H526" s="469"/>
      <c r="I526" s="469"/>
      <c r="J526" s="469"/>
      <c r="K526" s="469"/>
      <c r="L526" s="469"/>
      <c r="M526" s="469"/>
      <c r="N526" s="469"/>
      <c r="O526" s="469"/>
      <c r="P526" s="469"/>
      <c r="Q526" s="469"/>
      <c r="R526" s="469"/>
      <c r="S526" s="23"/>
      <c r="T526" s="23"/>
      <c r="U526" s="23"/>
      <c r="V526" s="23"/>
      <c r="W526" s="23"/>
      <c r="X526" s="23"/>
      <c r="Y526" s="23"/>
      <c r="Z526" s="23"/>
    </row>
    <row r="527">
      <c r="A527" s="23"/>
      <c r="B527" s="23"/>
      <c r="C527" s="23"/>
      <c r="D527" s="23"/>
      <c r="E527" s="469"/>
      <c r="F527" s="469"/>
      <c r="G527" s="469"/>
      <c r="H527" s="469"/>
      <c r="I527" s="469"/>
      <c r="J527" s="469"/>
      <c r="K527" s="469"/>
      <c r="L527" s="469"/>
      <c r="M527" s="469"/>
      <c r="N527" s="469"/>
      <c r="O527" s="469"/>
      <c r="P527" s="469"/>
      <c r="Q527" s="469"/>
      <c r="R527" s="469"/>
      <c r="S527" s="23"/>
      <c r="T527" s="23"/>
      <c r="U527" s="23"/>
      <c r="V527" s="23"/>
      <c r="W527" s="23"/>
      <c r="X527" s="23"/>
      <c r="Y527" s="23"/>
      <c r="Z527" s="23"/>
    </row>
    <row r="528">
      <c r="A528" s="23"/>
      <c r="B528" s="23"/>
      <c r="C528" s="23"/>
      <c r="D528" s="23"/>
      <c r="E528" s="469"/>
      <c r="F528" s="469"/>
      <c r="G528" s="469"/>
      <c r="H528" s="469"/>
      <c r="I528" s="469"/>
      <c r="J528" s="469"/>
      <c r="K528" s="469"/>
      <c r="L528" s="469"/>
      <c r="M528" s="469"/>
      <c r="N528" s="469"/>
      <c r="O528" s="469"/>
      <c r="P528" s="469"/>
      <c r="Q528" s="469"/>
      <c r="R528" s="469"/>
      <c r="S528" s="23"/>
      <c r="T528" s="23"/>
      <c r="U528" s="23"/>
      <c r="V528" s="23"/>
      <c r="W528" s="23"/>
      <c r="X528" s="23"/>
      <c r="Y528" s="23"/>
      <c r="Z528" s="23"/>
    </row>
    <row r="529">
      <c r="A529" s="23"/>
      <c r="B529" s="23"/>
      <c r="C529" s="23"/>
      <c r="D529" s="23"/>
      <c r="E529" s="469"/>
      <c r="F529" s="469"/>
      <c r="G529" s="469"/>
      <c r="H529" s="469"/>
      <c r="I529" s="469"/>
      <c r="J529" s="469"/>
      <c r="K529" s="469"/>
      <c r="L529" s="469"/>
      <c r="M529" s="469"/>
      <c r="N529" s="469"/>
      <c r="O529" s="469"/>
      <c r="P529" s="469"/>
      <c r="Q529" s="469"/>
      <c r="R529" s="469"/>
      <c r="S529" s="23"/>
      <c r="T529" s="23"/>
      <c r="U529" s="23"/>
      <c r="V529" s="23"/>
      <c r="W529" s="23"/>
      <c r="X529" s="23"/>
      <c r="Y529" s="23"/>
      <c r="Z529" s="23"/>
    </row>
    <row r="530">
      <c r="A530" s="23"/>
      <c r="B530" s="23"/>
      <c r="C530" s="23"/>
      <c r="D530" s="23"/>
      <c r="E530" s="469"/>
      <c r="F530" s="469"/>
      <c r="G530" s="469"/>
      <c r="H530" s="469"/>
      <c r="I530" s="469"/>
      <c r="J530" s="469"/>
      <c r="K530" s="469"/>
      <c r="L530" s="469"/>
      <c r="M530" s="469"/>
      <c r="N530" s="469"/>
      <c r="O530" s="469"/>
      <c r="P530" s="469"/>
      <c r="Q530" s="469"/>
      <c r="R530" s="469"/>
      <c r="S530" s="23"/>
      <c r="T530" s="23"/>
      <c r="U530" s="23"/>
      <c r="V530" s="23"/>
      <c r="W530" s="23"/>
      <c r="X530" s="23"/>
      <c r="Y530" s="23"/>
      <c r="Z530" s="23"/>
    </row>
    <row r="531">
      <c r="A531" s="23"/>
      <c r="B531" s="23"/>
      <c r="C531" s="23"/>
      <c r="D531" s="23"/>
      <c r="E531" s="469"/>
      <c r="F531" s="469"/>
      <c r="G531" s="469"/>
      <c r="H531" s="469"/>
      <c r="I531" s="469"/>
      <c r="J531" s="469"/>
      <c r="K531" s="469"/>
      <c r="L531" s="469"/>
      <c r="M531" s="469"/>
      <c r="N531" s="469"/>
      <c r="O531" s="469"/>
      <c r="P531" s="469"/>
      <c r="Q531" s="469"/>
      <c r="R531" s="469"/>
      <c r="S531" s="23"/>
      <c r="T531" s="23"/>
      <c r="U531" s="23"/>
      <c r="V531" s="23"/>
      <c r="W531" s="23"/>
      <c r="X531" s="23"/>
      <c r="Y531" s="23"/>
      <c r="Z531" s="23"/>
    </row>
    <row r="532">
      <c r="A532" s="23"/>
      <c r="B532" s="23"/>
      <c r="C532" s="23"/>
      <c r="D532" s="23"/>
      <c r="E532" s="469"/>
      <c r="F532" s="469"/>
      <c r="G532" s="469"/>
      <c r="H532" s="469"/>
      <c r="I532" s="469"/>
      <c r="J532" s="469"/>
      <c r="K532" s="469"/>
      <c r="L532" s="469"/>
      <c r="M532" s="469"/>
      <c r="N532" s="469"/>
      <c r="O532" s="469"/>
      <c r="P532" s="469"/>
      <c r="Q532" s="469"/>
      <c r="R532" s="469"/>
      <c r="S532" s="23"/>
      <c r="T532" s="23"/>
      <c r="U532" s="23"/>
      <c r="V532" s="23"/>
      <c r="W532" s="23"/>
      <c r="X532" s="23"/>
      <c r="Y532" s="23"/>
      <c r="Z532" s="23"/>
    </row>
    <row r="533">
      <c r="A533" s="23"/>
      <c r="B533" s="23"/>
      <c r="C533" s="23"/>
      <c r="D533" s="23"/>
      <c r="E533" s="469"/>
      <c r="F533" s="469"/>
      <c r="G533" s="469"/>
      <c r="H533" s="469"/>
      <c r="I533" s="469"/>
      <c r="J533" s="469"/>
      <c r="K533" s="469"/>
      <c r="L533" s="469"/>
      <c r="M533" s="469"/>
      <c r="N533" s="469"/>
      <c r="O533" s="469"/>
      <c r="P533" s="469"/>
      <c r="Q533" s="469"/>
      <c r="R533" s="469"/>
      <c r="S533" s="23"/>
      <c r="T533" s="23"/>
      <c r="U533" s="23"/>
      <c r="V533" s="23"/>
      <c r="W533" s="23"/>
      <c r="X533" s="23"/>
      <c r="Y533" s="23"/>
      <c r="Z533" s="23"/>
    </row>
    <row r="534">
      <c r="A534" s="23"/>
      <c r="B534" s="23"/>
      <c r="C534" s="23"/>
      <c r="D534" s="23"/>
      <c r="E534" s="469"/>
      <c r="F534" s="469"/>
      <c r="G534" s="469"/>
      <c r="H534" s="469"/>
      <c r="I534" s="469"/>
      <c r="J534" s="469"/>
      <c r="K534" s="469"/>
      <c r="L534" s="469"/>
      <c r="M534" s="469"/>
      <c r="N534" s="469"/>
      <c r="O534" s="469"/>
      <c r="P534" s="469"/>
      <c r="Q534" s="469"/>
      <c r="R534" s="469"/>
      <c r="S534" s="23"/>
      <c r="T534" s="23"/>
      <c r="U534" s="23"/>
      <c r="V534" s="23"/>
      <c r="W534" s="23"/>
      <c r="X534" s="23"/>
      <c r="Y534" s="23"/>
      <c r="Z534" s="23"/>
    </row>
    <row r="535">
      <c r="A535" s="23"/>
      <c r="B535" s="23"/>
      <c r="C535" s="23"/>
      <c r="D535" s="23"/>
      <c r="E535" s="469"/>
      <c r="F535" s="469"/>
      <c r="G535" s="469"/>
      <c r="H535" s="469"/>
      <c r="I535" s="469"/>
      <c r="J535" s="469"/>
      <c r="K535" s="469"/>
      <c r="L535" s="469"/>
      <c r="M535" s="469"/>
      <c r="N535" s="469"/>
      <c r="O535" s="469"/>
      <c r="P535" s="469"/>
      <c r="Q535" s="469"/>
      <c r="R535" s="469"/>
      <c r="S535" s="23"/>
      <c r="T535" s="23"/>
      <c r="U535" s="23"/>
      <c r="V535" s="23"/>
      <c r="W535" s="23"/>
      <c r="X535" s="23"/>
      <c r="Y535" s="23"/>
      <c r="Z535" s="23"/>
    </row>
    <row r="536">
      <c r="A536" s="23"/>
      <c r="B536" s="23"/>
      <c r="C536" s="23"/>
      <c r="D536" s="23"/>
      <c r="E536" s="469"/>
      <c r="F536" s="469"/>
      <c r="G536" s="469"/>
      <c r="H536" s="469"/>
      <c r="I536" s="469"/>
      <c r="J536" s="469"/>
      <c r="K536" s="469"/>
      <c r="L536" s="469"/>
      <c r="M536" s="469"/>
      <c r="N536" s="469"/>
      <c r="O536" s="469"/>
      <c r="P536" s="469"/>
      <c r="Q536" s="469"/>
      <c r="R536" s="469"/>
      <c r="S536" s="23"/>
      <c r="T536" s="23"/>
      <c r="U536" s="23"/>
      <c r="V536" s="23"/>
      <c r="W536" s="23"/>
      <c r="X536" s="23"/>
      <c r="Y536" s="23"/>
      <c r="Z536" s="23"/>
    </row>
    <row r="537">
      <c r="A537" s="23"/>
      <c r="B537" s="23"/>
      <c r="C537" s="23"/>
      <c r="D537" s="23"/>
      <c r="E537" s="469"/>
      <c r="F537" s="469"/>
      <c r="G537" s="469"/>
      <c r="H537" s="469"/>
      <c r="I537" s="469"/>
      <c r="J537" s="469"/>
      <c r="K537" s="469"/>
      <c r="L537" s="469"/>
      <c r="M537" s="469"/>
      <c r="N537" s="469"/>
      <c r="O537" s="469"/>
      <c r="P537" s="469"/>
      <c r="Q537" s="469"/>
      <c r="R537" s="469"/>
      <c r="S537" s="23"/>
      <c r="T537" s="23"/>
      <c r="U537" s="23"/>
      <c r="V537" s="23"/>
      <c r="W537" s="23"/>
      <c r="X537" s="23"/>
      <c r="Y537" s="23"/>
      <c r="Z537" s="23"/>
    </row>
    <row r="538">
      <c r="A538" s="23"/>
      <c r="B538" s="23"/>
      <c r="C538" s="23"/>
      <c r="D538" s="23"/>
      <c r="E538" s="469"/>
      <c r="F538" s="469"/>
      <c r="G538" s="469"/>
      <c r="H538" s="469"/>
      <c r="I538" s="469"/>
      <c r="J538" s="469"/>
      <c r="K538" s="469"/>
      <c r="L538" s="469"/>
      <c r="M538" s="469"/>
      <c r="N538" s="469"/>
      <c r="O538" s="469"/>
      <c r="P538" s="469"/>
      <c r="Q538" s="469"/>
      <c r="R538" s="469"/>
      <c r="S538" s="23"/>
      <c r="T538" s="23"/>
      <c r="U538" s="23"/>
      <c r="V538" s="23"/>
      <c r="W538" s="23"/>
      <c r="X538" s="23"/>
      <c r="Y538" s="23"/>
      <c r="Z538" s="23"/>
    </row>
    <row r="539">
      <c r="A539" s="23"/>
      <c r="B539" s="23"/>
      <c r="C539" s="23"/>
      <c r="D539" s="23"/>
      <c r="E539" s="469"/>
      <c r="F539" s="469"/>
      <c r="G539" s="469"/>
      <c r="H539" s="469"/>
      <c r="I539" s="469"/>
      <c r="J539" s="469"/>
      <c r="K539" s="469"/>
      <c r="L539" s="469"/>
      <c r="M539" s="469"/>
      <c r="N539" s="469"/>
      <c r="O539" s="469"/>
      <c r="P539" s="469"/>
      <c r="Q539" s="469"/>
      <c r="R539" s="469"/>
      <c r="S539" s="23"/>
      <c r="T539" s="23"/>
      <c r="U539" s="23"/>
      <c r="V539" s="23"/>
      <c r="W539" s="23"/>
      <c r="X539" s="23"/>
      <c r="Y539" s="23"/>
      <c r="Z539" s="23"/>
    </row>
    <row r="540">
      <c r="A540" s="23"/>
      <c r="B540" s="23"/>
      <c r="C540" s="23"/>
      <c r="D540" s="23"/>
      <c r="E540" s="469"/>
      <c r="F540" s="469"/>
      <c r="G540" s="469"/>
      <c r="H540" s="469"/>
      <c r="I540" s="469"/>
      <c r="J540" s="469"/>
      <c r="K540" s="469"/>
      <c r="L540" s="469"/>
      <c r="M540" s="469"/>
      <c r="N540" s="469"/>
      <c r="O540" s="469"/>
      <c r="P540" s="469"/>
      <c r="Q540" s="469"/>
      <c r="R540" s="469"/>
      <c r="S540" s="23"/>
      <c r="T540" s="23"/>
      <c r="U540" s="23"/>
      <c r="V540" s="23"/>
      <c r="W540" s="23"/>
      <c r="X540" s="23"/>
      <c r="Y540" s="23"/>
      <c r="Z540" s="23"/>
    </row>
    <row r="541">
      <c r="A541" s="23"/>
      <c r="B541" s="23"/>
      <c r="C541" s="23"/>
      <c r="D541" s="23"/>
      <c r="E541" s="469"/>
      <c r="F541" s="469"/>
      <c r="G541" s="469"/>
      <c r="H541" s="469"/>
      <c r="I541" s="469"/>
      <c r="J541" s="469"/>
      <c r="K541" s="469"/>
      <c r="L541" s="469"/>
      <c r="M541" s="469"/>
      <c r="N541" s="469"/>
      <c r="O541" s="469"/>
      <c r="P541" s="469"/>
      <c r="Q541" s="469"/>
      <c r="R541" s="469"/>
      <c r="S541" s="23"/>
      <c r="T541" s="23"/>
      <c r="U541" s="23"/>
      <c r="V541" s="23"/>
      <c r="W541" s="23"/>
      <c r="X541" s="23"/>
      <c r="Y541" s="23"/>
      <c r="Z541" s="23"/>
    </row>
    <row r="542">
      <c r="A542" s="23"/>
      <c r="B542" s="23"/>
      <c r="C542" s="23"/>
      <c r="D542" s="23"/>
      <c r="E542" s="469"/>
      <c r="F542" s="469"/>
      <c r="G542" s="469"/>
      <c r="H542" s="469"/>
      <c r="I542" s="469"/>
      <c r="J542" s="469"/>
      <c r="K542" s="469"/>
      <c r="L542" s="469"/>
      <c r="M542" s="469"/>
      <c r="N542" s="469"/>
      <c r="O542" s="469"/>
      <c r="P542" s="469"/>
      <c r="Q542" s="469"/>
      <c r="R542" s="469"/>
      <c r="S542" s="23"/>
      <c r="T542" s="23"/>
      <c r="U542" s="23"/>
      <c r="V542" s="23"/>
      <c r="W542" s="23"/>
      <c r="X542" s="23"/>
      <c r="Y542" s="23"/>
      <c r="Z542" s="23"/>
    </row>
    <row r="543">
      <c r="A543" s="23"/>
      <c r="B543" s="23"/>
      <c r="C543" s="23"/>
      <c r="D543" s="23"/>
      <c r="E543" s="469"/>
      <c r="F543" s="469"/>
      <c r="G543" s="469"/>
      <c r="H543" s="469"/>
      <c r="I543" s="469"/>
      <c r="J543" s="469"/>
      <c r="K543" s="469"/>
      <c r="L543" s="469"/>
      <c r="M543" s="469"/>
      <c r="N543" s="469"/>
      <c r="O543" s="469"/>
      <c r="P543" s="469"/>
      <c r="Q543" s="469"/>
      <c r="R543" s="469"/>
      <c r="S543" s="23"/>
      <c r="T543" s="23"/>
      <c r="U543" s="23"/>
      <c r="V543" s="23"/>
      <c r="W543" s="23"/>
      <c r="X543" s="23"/>
      <c r="Y543" s="23"/>
      <c r="Z543" s="23"/>
    </row>
    <row r="544">
      <c r="A544" s="23"/>
      <c r="B544" s="23"/>
      <c r="C544" s="23"/>
      <c r="D544" s="23"/>
      <c r="E544" s="469"/>
      <c r="F544" s="469"/>
      <c r="G544" s="469"/>
      <c r="H544" s="469"/>
      <c r="I544" s="469"/>
      <c r="J544" s="469"/>
      <c r="K544" s="469"/>
      <c r="L544" s="469"/>
      <c r="M544" s="469"/>
      <c r="N544" s="469"/>
      <c r="O544" s="469"/>
      <c r="P544" s="469"/>
      <c r="Q544" s="469"/>
      <c r="R544" s="469"/>
      <c r="S544" s="23"/>
      <c r="T544" s="23"/>
      <c r="U544" s="23"/>
      <c r="V544" s="23"/>
      <c r="W544" s="23"/>
      <c r="X544" s="23"/>
      <c r="Y544" s="23"/>
      <c r="Z544" s="23"/>
    </row>
    <row r="545">
      <c r="A545" s="23"/>
      <c r="B545" s="23"/>
      <c r="C545" s="23"/>
      <c r="D545" s="23"/>
      <c r="E545" s="469"/>
      <c r="F545" s="469"/>
      <c r="G545" s="469"/>
      <c r="H545" s="469"/>
      <c r="I545" s="469"/>
      <c r="J545" s="469"/>
      <c r="K545" s="469"/>
      <c r="L545" s="469"/>
      <c r="M545" s="469"/>
      <c r="N545" s="469"/>
      <c r="O545" s="469"/>
      <c r="P545" s="469"/>
      <c r="Q545" s="469"/>
      <c r="R545" s="469"/>
      <c r="S545" s="23"/>
      <c r="T545" s="23"/>
      <c r="U545" s="23"/>
      <c r="V545" s="23"/>
      <c r="W545" s="23"/>
      <c r="X545" s="23"/>
      <c r="Y545" s="23"/>
      <c r="Z545" s="23"/>
    </row>
    <row r="546">
      <c r="A546" s="23"/>
      <c r="B546" s="23"/>
      <c r="C546" s="23"/>
      <c r="D546" s="23"/>
      <c r="E546" s="469"/>
      <c r="F546" s="469"/>
      <c r="G546" s="469"/>
      <c r="H546" s="469"/>
      <c r="I546" s="469"/>
      <c r="J546" s="469"/>
      <c r="K546" s="469"/>
      <c r="L546" s="469"/>
      <c r="M546" s="469"/>
      <c r="N546" s="469"/>
      <c r="O546" s="469"/>
      <c r="P546" s="469"/>
      <c r="Q546" s="469"/>
      <c r="R546" s="469"/>
      <c r="S546" s="23"/>
      <c r="T546" s="23"/>
      <c r="U546" s="23"/>
      <c r="V546" s="23"/>
      <c r="W546" s="23"/>
      <c r="X546" s="23"/>
      <c r="Y546" s="23"/>
      <c r="Z546" s="23"/>
    </row>
    <row r="547">
      <c r="A547" s="23"/>
      <c r="B547" s="23"/>
      <c r="C547" s="23"/>
      <c r="D547" s="23"/>
      <c r="E547" s="469"/>
      <c r="F547" s="469"/>
      <c r="G547" s="469"/>
      <c r="H547" s="469"/>
      <c r="I547" s="469"/>
      <c r="J547" s="469"/>
      <c r="K547" s="469"/>
      <c r="L547" s="469"/>
      <c r="M547" s="469"/>
      <c r="N547" s="469"/>
      <c r="O547" s="469"/>
      <c r="P547" s="469"/>
      <c r="Q547" s="469"/>
      <c r="R547" s="469"/>
      <c r="S547" s="23"/>
      <c r="T547" s="23"/>
      <c r="U547" s="23"/>
      <c r="V547" s="23"/>
      <c r="W547" s="23"/>
      <c r="X547" s="23"/>
      <c r="Y547" s="23"/>
      <c r="Z547" s="23"/>
    </row>
    <row r="548">
      <c r="A548" s="23"/>
      <c r="B548" s="23"/>
      <c r="C548" s="23"/>
      <c r="D548" s="23"/>
      <c r="E548" s="469"/>
      <c r="F548" s="469"/>
      <c r="G548" s="469"/>
      <c r="H548" s="469"/>
      <c r="I548" s="469"/>
      <c r="J548" s="469"/>
      <c r="K548" s="469"/>
      <c r="L548" s="469"/>
      <c r="M548" s="469"/>
      <c r="N548" s="469"/>
      <c r="O548" s="469"/>
      <c r="P548" s="469"/>
      <c r="Q548" s="469"/>
      <c r="R548" s="469"/>
      <c r="S548" s="23"/>
      <c r="T548" s="23"/>
      <c r="U548" s="23"/>
      <c r="V548" s="23"/>
      <c r="W548" s="23"/>
      <c r="X548" s="23"/>
      <c r="Y548" s="23"/>
      <c r="Z548" s="23"/>
    </row>
    <row r="549">
      <c r="A549" s="23"/>
      <c r="B549" s="23"/>
      <c r="C549" s="23"/>
      <c r="D549" s="23"/>
      <c r="E549" s="469"/>
      <c r="F549" s="469"/>
      <c r="G549" s="469"/>
      <c r="H549" s="469"/>
      <c r="I549" s="469"/>
      <c r="J549" s="469"/>
      <c r="K549" s="469"/>
      <c r="L549" s="469"/>
      <c r="M549" s="469"/>
      <c r="N549" s="469"/>
      <c r="O549" s="469"/>
      <c r="P549" s="469"/>
      <c r="Q549" s="469"/>
      <c r="R549" s="469"/>
      <c r="S549" s="23"/>
      <c r="T549" s="23"/>
      <c r="U549" s="23"/>
      <c r="V549" s="23"/>
      <c r="W549" s="23"/>
      <c r="X549" s="23"/>
      <c r="Y549" s="23"/>
      <c r="Z549" s="23"/>
    </row>
    <row r="550">
      <c r="A550" s="23"/>
      <c r="B550" s="23"/>
      <c r="C550" s="23"/>
      <c r="D550" s="23"/>
      <c r="E550" s="469"/>
      <c r="F550" s="469"/>
      <c r="G550" s="469"/>
      <c r="H550" s="469"/>
      <c r="I550" s="469"/>
      <c r="J550" s="469"/>
      <c r="K550" s="469"/>
      <c r="L550" s="469"/>
      <c r="M550" s="469"/>
      <c r="N550" s="469"/>
      <c r="O550" s="469"/>
      <c r="P550" s="469"/>
      <c r="Q550" s="469"/>
      <c r="R550" s="469"/>
      <c r="S550" s="23"/>
      <c r="T550" s="23"/>
      <c r="U550" s="23"/>
      <c r="V550" s="23"/>
      <c r="W550" s="23"/>
      <c r="X550" s="23"/>
      <c r="Y550" s="23"/>
      <c r="Z550" s="23"/>
    </row>
    <row r="551">
      <c r="A551" s="23"/>
      <c r="B551" s="23"/>
      <c r="C551" s="23"/>
      <c r="D551" s="23"/>
      <c r="E551" s="469"/>
      <c r="F551" s="469"/>
      <c r="G551" s="469"/>
      <c r="H551" s="469"/>
      <c r="I551" s="469"/>
      <c r="J551" s="469"/>
      <c r="K551" s="469"/>
      <c r="L551" s="469"/>
      <c r="M551" s="469"/>
      <c r="N551" s="469"/>
      <c r="O551" s="469"/>
      <c r="P551" s="469"/>
      <c r="Q551" s="469"/>
      <c r="R551" s="469"/>
      <c r="S551" s="23"/>
      <c r="T551" s="23"/>
      <c r="U551" s="23"/>
      <c r="V551" s="23"/>
      <c r="W551" s="23"/>
      <c r="X551" s="23"/>
      <c r="Y551" s="23"/>
      <c r="Z551" s="23"/>
    </row>
    <row r="552">
      <c r="A552" s="23"/>
      <c r="B552" s="23"/>
      <c r="C552" s="23"/>
      <c r="D552" s="23"/>
      <c r="E552" s="469"/>
      <c r="F552" s="469"/>
      <c r="G552" s="469"/>
      <c r="H552" s="469"/>
      <c r="I552" s="469"/>
      <c r="J552" s="469"/>
      <c r="K552" s="469"/>
      <c r="L552" s="469"/>
      <c r="M552" s="469"/>
      <c r="N552" s="469"/>
      <c r="O552" s="469"/>
      <c r="P552" s="469"/>
      <c r="Q552" s="469"/>
      <c r="R552" s="469"/>
      <c r="S552" s="23"/>
      <c r="T552" s="23"/>
      <c r="U552" s="23"/>
      <c r="V552" s="23"/>
      <c r="W552" s="23"/>
      <c r="X552" s="23"/>
      <c r="Y552" s="23"/>
      <c r="Z552" s="23"/>
    </row>
    <row r="553">
      <c r="A553" s="23"/>
      <c r="B553" s="23"/>
      <c r="C553" s="23"/>
      <c r="D553" s="23"/>
      <c r="E553" s="469"/>
      <c r="F553" s="469"/>
      <c r="G553" s="469"/>
      <c r="H553" s="469"/>
      <c r="I553" s="469"/>
      <c r="J553" s="469"/>
      <c r="K553" s="469"/>
      <c r="L553" s="469"/>
      <c r="M553" s="469"/>
      <c r="N553" s="469"/>
      <c r="O553" s="469"/>
      <c r="P553" s="469"/>
      <c r="Q553" s="469"/>
      <c r="R553" s="469"/>
      <c r="S553" s="23"/>
      <c r="T553" s="23"/>
      <c r="U553" s="23"/>
      <c r="V553" s="23"/>
      <c r="W553" s="23"/>
      <c r="X553" s="23"/>
      <c r="Y553" s="23"/>
      <c r="Z553" s="23"/>
    </row>
    <row r="554">
      <c r="A554" s="23"/>
      <c r="B554" s="23"/>
      <c r="C554" s="23"/>
      <c r="D554" s="23"/>
      <c r="E554" s="469"/>
      <c r="F554" s="469"/>
      <c r="G554" s="469"/>
      <c r="H554" s="469"/>
      <c r="I554" s="469"/>
      <c r="J554" s="469"/>
      <c r="K554" s="469"/>
      <c r="L554" s="469"/>
      <c r="M554" s="469"/>
      <c r="N554" s="469"/>
      <c r="O554" s="469"/>
      <c r="P554" s="469"/>
      <c r="Q554" s="469"/>
      <c r="R554" s="469"/>
      <c r="S554" s="23"/>
      <c r="T554" s="23"/>
      <c r="U554" s="23"/>
      <c r="V554" s="23"/>
      <c r="W554" s="23"/>
      <c r="X554" s="23"/>
      <c r="Y554" s="23"/>
      <c r="Z554" s="23"/>
    </row>
    <row r="555">
      <c r="A555" s="23"/>
      <c r="B555" s="23"/>
      <c r="C555" s="23"/>
      <c r="D555" s="23"/>
      <c r="E555" s="469"/>
      <c r="F555" s="469"/>
      <c r="G555" s="469"/>
      <c r="H555" s="469"/>
      <c r="I555" s="469"/>
      <c r="J555" s="469"/>
      <c r="K555" s="469"/>
      <c r="L555" s="469"/>
      <c r="M555" s="469"/>
      <c r="N555" s="469"/>
      <c r="O555" s="469"/>
      <c r="P555" s="469"/>
      <c r="Q555" s="469"/>
      <c r="R555" s="469"/>
      <c r="S555" s="23"/>
      <c r="T555" s="23"/>
      <c r="U555" s="23"/>
      <c r="V555" s="23"/>
      <c r="W555" s="23"/>
      <c r="X555" s="23"/>
      <c r="Y555" s="23"/>
      <c r="Z555" s="23"/>
    </row>
    <row r="556">
      <c r="A556" s="23"/>
      <c r="B556" s="23"/>
      <c r="C556" s="23"/>
      <c r="D556" s="23"/>
      <c r="E556" s="469"/>
      <c r="F556" s="469"/>
      <c r="G556" s="469"/>
      <c r="H556" s="469"/>
      <c r="I556" s="469"/>
      <c r="J556" s="469"/>
      <c r="K556" s="469"/>
      <c r="L556" s="469"/>
      <c r="M556" s="469"/>
      <c r="N556" s="469"/>
      <c r="O556" s="469"/>
      <c r="P556" s="469"/>
      <c r="Q556" s="469"/>
      <c r="R556" s="469"/>
      <c r="S556" s="23"/>
      <c r="T556" s="23"/>
      <c r="U556" s="23"/>
      <c r="V556" s="23"/>
      <c r="W556" s="23"/>
      <c r="X556" s="23"/>
      <c r="Y556" s="23"/>
      <c r="Z556" s="23"/>
    </row>
    <row r="557">
      <c r="A557" s="23"/>
      <c r="B557" s="23"/>
      <c r="C557" s="23"/>
      <c r="D557" s="23"/>
      <c r="E557" s="469"/>
      <c r="F557" s="469"/>
      <c r="G557" s="469"/>
      <c r="H557" s="469"/>
      <c r="I557" s="469"/>
      <c r="J557" s="469"/>
      <c r="K557" s="469"/>
      <c r="L557" s="469"/>
      <c r="M557" s="469"/>
      <c r="N557" s="469"/>
      <c r="O557" s="469"/>
      <c r="P557" s="469"/>
      <c r="Q557" s="469"/>
      <c r="R557" s="469"/>
      <c r="S557" s="23"/>
      <c r="T557" s="23"/>
      <c r="U557" s="23"/>
      <c r="V557" s="23"/>
      <c r="W557" s="23"/>
      <c r="X557" s="23"/>
      <c r="Y557" s="23"/>
      <c r="Z557" s="23"/>
    </row>
    <row r="558">
      <c r="A558" s="23"/>
      <c r="B558" s="23"/>
      <c r="C558" s="23"/>
      <c r="D558" s="23"/>
      <c r="E558" s="469"/>
      <c r="F558" s="469"/>
      <c r="G558" s="469"/>
      <c r="H558" s="469"/>
      <c r="I558" s="469"/>
      <c r="J558" s="469"/>
      <c r="K558" s="469"/>
      <c r="L558" s="469"/>
      <c r="M558" s="469"/>
      <c r="N558" s="469"/>
      <c r="O558" s="469"/>
      <c r="P558" s="469"/>
      <c r="Q558" s="469"/>
      <c r="R558" s="469"/>
      <c r="S558" s="23"/>
      <c r="T558" s="23"/>
      <c r="U558" s="23"/>
      <c r="V558" s="23"/>
      <c r="W558" s="23"/>
      <c r="X558" s="23"/>
      <c r="Y558" s="23"/>
      <c r="Z558" s="23"/>
    </row>
    <row r="559">
      <c r="A559" s="23"/>
      <c r="B559" s="23"/>
      <c r="C559" s="23"/>
      <c r="D559" s="23"/>
      <c r="E559" s="469"/>
      <c r="F559" s="469"/>
      <c r="G559" s="469"/>
      <c r="H559" s="469"/>
      <c r="I559" s="469"/>
      <c r="J559" s="469"/>
      <c r="K559" s="469"/>
      <c r="L559" s="469"/>
      <c r="M559" s="469"/>
      <c r="N559" s="469"/>
      <c r="O559" s="469"/>
      <c r="P559" s="469"/>
      <c r="Q559" s="469"/>
      <c r="R559" s="469"/>
      <c r="S559" s="23"/>
      <c r="T559" s="23"/>
      <c r="U559" s="23"/>
      <c r="V559" s="23"/>
      <c r="W559" s="23"/>
      <c r="X559" s="23"/>
      <c r="Y559" s="23"/>
      <c r="Z559" s="23"/>
    </row>
    <row r="560">
      <c r="A560" s="23"/>
      <c r="B560" s="23"/>
      <c r="C560" s="23"/>
      <c r="D560" s="23"/>
      <c r="E560" s="469"/>
      <c r="F560" s="469"/>
      <c r="G560" s="469"/>
      <c r="H560" s="469"/>
      <c r="I560" s="469"/>
      <c r="J560" s="469"/>
      <c r="K560" s="469"/>
      <c r="L560" s="469"/>
      <c r="M560" s="469"/>
      <c r="N560" s="469"/>
      <c r="O560" s="469"/>
      <c r="P560" s="469"/>
      <c r="Q560" s="469"/>
      <c r="R560" s="469"/>
      <c r="S560" s="23"/>
      <c r="T560" s="23"/>
      <c r="U560" s="23"/>
      <c r="V560" s="23"/>
      <c r="W560" s="23"/>
      <c r="X560" s="23"/>
      <c r="Y560" s="23"/>
      <c r="Z560" s="23"/>
    </row>
    <row r="561">
      <c r="A561" s="23"/>
      <c r="B561" s="23"/>
      <c r="C561" s="23"/>
      <c r="D561" s="23"/>
      <c r="E561" s="469"/>
      <c r="F561" s="469"/>
      <c r="G561" s="469"/>
      <c r="H561" s="469"/>
      <c r="I561" s="469"/>
      <c r="J561" s="469"/>
      <c r="K561" s="469"/>
      <c r="L561" s="469"/>
      <c r="M561" s="469"/>
      <c r="N561" s="469"/>
      <c r="O561" s="469"/>
      <c r="P561" s="469"/>
      <c r="Q561" s="469"/>
      <c r="R561" s="469"/>
      <c r="S561" s="23"/>
      <c r="T561" s="23"/>
      <c r="U561" s="23"/>
      <c r="V561" s="23"/>
      <c r="W561" s="23"/>
      <c r="X561" s="23"/>
      <c r="Y561" s="23"/>
      <c r="Z561" s="23"/>
    </row>
    <row r="562">
      <c r="A562" s="23"/>
      <c r="B562" s="23"/>
      <c r="C562" s="23"/>
      <c r="D562" s="23"/>
      <c r="E562" s="469"/>
      <c r="F562" s="469"/>
      <c r="G562" s="469"/>
      <c r="H562" s="469"/>
      <c r="I562" s="469"/>
      <c r="J562" s="469"/>
      <c r="K562" s="469"/>
      <c r="L562" s="469"/>
      <c r="M562" s="469"/>
      <c r="N562" s="469"/>
      <c r="O562" s="469"/>
      <c r="P562" s="469"/>
      <c r="Q562" s="469"/>
      <c r="R562" s="469"/>
      <c r="S562" s="23"/>
      <c r="T562" s="23"/>
      <c r="U562" s="23"/>
      <c r="V562" s="23"/>
      <c r="W562" s="23"/>
      <c r="X562" s="23"/>
      <c r="Y562" s="23"/>
      <c r="Z562" s="23"/>
    </row>
    <row r="563">
      <c r="A563" s="23"/>
      <c r="B563" s="23"/>
      <c r="C563" s="23"/>
      <c r="D563" s="23"/>
      <c r="E563" s="469"/>
      <c r="F563" s="469"/>
      <c r="G563" s="469"/>
      <c r="H563" s="469"/>
      <c r="I563" s="469"/>
      <c r="J563" s="469"/>
      <c r="K563" s="469"/>
      <c r="L563" s="469"/>
      <c r="M563" s="469"/>
      <c r="N563" s="469"/>
      <c r="O563" s="469"/>
      <c r="P563" s="469"/>
      <c r="Q563" s="469"/>
      <c r="R563" s="469"/>
      <c r="S563" s="23"/>
      <c r="T563" s="23"/>
      <c r="U563" s="23"/>
      <c r="V563" s="23"/>
      <c r="W563" s="23"/>
      <c r="X563" s="23"/>
      <c r="Y563" s="23"/>
      <c r="Z563" s="23"/>
    </row>
    <row r="564">
      <c r="A564" s="23"/>
      <c r="B564" s="23"/>
      <c r="C564" s="23"/>
      <c r="D564" s="23"/>
      <c r="E564" s="469"/>
      <c r="F564" s="469"/>
      <c r="G564" s="469"/>
      <c r="H564" s="469"/>
      <c r="I564" s="469"/>
      <c r="J564" s="469"/>
      <c r="K564" s="469"/>
      <c r="L564" s="469"/>
      <c r="M564" s="469"/>
      <c r="N564" s="469"/>
      <c r="O564" s="469"/>
      <c r="P564" s="469"/>
      <c r="Q564" s="469"/>
      <c r="R564" s="469"/>
      <c r="S564" s="23"/>
      <c r="T564" s="23"/>
      <c r="U564" s="23"/>
      <c r="V564" s="23"/>
      <c r="W564" s="23"/>
      <c r="X564" s="23"/>
      <c r="Y564" s="23"/>
      <c r="Z564" s="23"/>
    </row>
    <row r="565">
      <c r="A565" s="23"/>
      <c r="B565" s="23"/>
      <c r="C565" s="23"/>
      <c r="D565" s="23"/>
      <c r="E565" s="469"/>
      <c r="F565" s="469"/>
      <c r="G565" s="469"/>
      <c r="H565" s="469"/>
      <c r="I565" s="469"/>
      <c r="J565" s="469"/>
      <c r="K565" s="469"/>
      <c r="L565" s="469"/>
      <c r="M565" s="469"/>
      <c r="N565" s="469"/>
      <c r="O565" s="469"/>
      <c r="P565" s="469"/>
      <c r="Q565" s="469"/>
      <c r="R565" s="469"/>
      <c r="S565" s="23"/>
      <c r="T565" s="23"/>
      <c r="U565" s="23"/>
      <c r="V565" s="23"/>
      <c r="W565" s="23"/>
      <c r="X565" s="23"/>
      <c r="Y565" s="23"/>
      <c r="Z565" s="23"/>
    </row>
    <row r="566">
      <c r="A566" s="23"/>
      <c r="B566" s="23"/>
      <c r="C566" s="23"/>
      <c r="D566" s="23"/>
      <c r="E566" s="469"/>
      <c r="F566" s="469"/>
      <c r="G566" s="469"/>
      <c r="H566" s="469"/>
      <c r="I566" s="469"/>
      <c r="J566" s="469"/>
      <c r="K566" s="469"/>
      <c r="L566" s="469"/>
      <c r="M566" s="469"/>
      <c r="N566" s="469"/>
      <c r="O566" s="469"/>
      <c r="P566" s="469"/>
      <c r="Q566" s="469"/>
      <c r="R566" s="469"/>
      <c r="S566" s="23"/>
      <c r="T566" s="23"/>
      <c r="U566" s="23"/>
      <c r="V566" s="23"/>
      <c r="W566" s="23"/>
      <c r="X566" s="23"/>
      <c r="Y566" s="23"/>
      <c r="Z566" s="23"/>
    </row>
    <row r="567">
      <c r="A567" s="23"/>
      <c r="B567" s="23"/>
      <c r="C567" s="23"/>
      <c r="D567" s="23"/>
      <c r="E567" s="469"/>
      <c r="F567" s="469"/>
      <c r="G567" s="469"/>
      <c r="H567" s="469"/>
      <c r="I567" s="469"/>
      <c r="J567" s="469"/>
      <c r="K567" s="469"/>
      <c r="L567" s="469"/>
      <c r="M567" s="469"/>
      <c r="N567" s="469"/>
      <c r="O567" s="469"/>
      <c r="P567" s="469"/>
      <c r="Q567" s="469"/>
      <c r="R567" s="469"/>
      <c r="S567" s="23"/>
      <c r="T567" s="23"/>
      <c r="U567" s="23"/>
      <c r="V567" s="23"/>
      <c r="W567" s="23"/>
      <c r="X567" s="23"/>
      <c r="Y567" s="23"/>
      <c r="Z567" s="23"/>
    </row>
    <row r="568">
      <c r="A568" s="23"/>
      <c r="B568" s="23"/>
      <c r="C568" s="23"/>
      <c r="D568" s="23"/>
      <c r="E568" s="469"/>
      <c r="F568" s="469"/>
      <c r="G568" s="469"/>
      <c r="H568" s="469"/>
      <c r="I568" s="469"/>
      <c r="J568" s="469"/>
      <c r="K568" s="469"/>
      <c r="L568" s="469"/>
      <c r="M568" s="469"/>
      <c r="N568" s="469"/>
      <c r="O568" s="469"/>
      <c r="P568" s="469"/>
      <c r="Q568" s="469"/>
      <c r="R568" s="469"/>
      <c r="S568" s="23"/>
      <c r="T568" s="23"/>
      <c r="U568" s="23"/>
      <c r="V568" s="23"/>
      <c r="W568" s="23"/>
      <c r="X568" s="23"/>
      <c r="Y568" s="23"/>
      <c r="Z568" s="23"/>
    </row>
    <row r="569">
      <c r="A569" s="23"/>
      <c r="B569" s="23"/>
      <c r="C569" s="23"/>
      <c r="D569" s="23"/>
      <c r="E569" s="469"/>
      <c r="F569" s="469"/>
      <c r="G569" s="469"/>
      <c r="H569" s="469"/>
      <c r="I569" s="469"/>
      <c r="J569" s="469"/>
      <c r="K569" s="469"/>
      <c r="L569" s="469"/>
      <c r="M569" s="469"/>
      <c r="N569" s="469"/>
      <c r="O569" s="469"/>
      <c r="P569" s="469"/>
      <c r="Q569" s="469"/>
      <c r="R569" s="469"/>
      <c r="S569" s="23"/>
      <c r="T569" s="23"/>
      <c r="U569" s="23"/>
      <c r="V569" s="23"/>
      <c r="W569" s="23"/>
      <c r="X569" s="23"/>
      <c r="Y569" s="23"/>
      <c r="Z569" s="23"/>
    </row>
    <row r="570">
      <c r="A570" s="23"/>
      <c r="B570" s="23"/>
      <c r="C570" s="23"/>
      <c r="D570" s="23"/>
      <c r="E570" s="469"/>
      <c r="F570" s="469"/>
      <c r="G570" s="469"/>
      <c r="H570" s="469"/>
      <c r="I570" s="469"/>
      <c r="J570" s="469"/>
      <c r="K570" s="469"/>
      <c r="L570" s="469"/>
      <c r="M570" s="469"/>
      <c r="N570" s="469"/>
      <c r="O570" s="469"/>
      <c r="P570" s="469"/>
      <c r="Q570" s="469"/>
      <c r="R570" s="469"/>
      <c r="S570" s="23"/>
      <c r="T570" s="23"/>
      <c r="U570" s="23"/>
      <c r="V570" s="23"/>
      <c r="W570" s="23"/>
      <c r="X570" s="23"/>
      <c r="Y570" s="23"/>
      <c r="Z570" s="23"/>
    </row>
    <row r="571">
      <c r="A571" s="23"/>
      <c r="B571" s="23"/>
      <c r="C571" s="23"/>
      <c r="D571" s="23"/>
      <c r="E571" s="469"/>
      <c r="F571" s="469"/>
      <c r="G571" s="469"/>
      <c r="H571" s="469"/>
      <c r="I571" s="469"/>
      <c r="J571" s="469"/>
      <c r="K571" s="469"/>
      <c r="L571" s="469"/>
      <c r="M571" s="469"/>
      <c r="N571" s="469"/>
      <c r="O571" s="469"/>
      <c r="P571" s="469"/>
      <c r="Q571" s="469"/>
      <c r="R571" s="469"/>
      <c r="S571" s="23"/>
      <c r="T571" s="23"/>
      <c r="U571" s="23"/>
      <c r="V571" s="23"/>
      <c r="W571" s="23"/>
      <c r="X571" s="23"/>
      <c r="Y571" s="23"/>
      <c r="Z571" s="23"/>
    </row>
    <row r="572">
      <c r="A572" s="23"/>
      <c r="B572" s="23"/>
      <c r="C572" s="23"/>
      <c r="D572" s="23"/>
      <c r="E572" s="469"/>
      <c r="F572" s="469"/>
      <c r="G572" s="469"/>
      <c r="H572" s="469"/>
      <c r="I572" s="469"/>
      <c r="J572" s="469"/>
      <c r="K572" s="469"/>
      <c r="L572" s="469"/>
      <c r="M572" s="469"/>
      <c r="N572" s="469"/>
      <c r="O572" s="469"/>
      <c r="P572" s="469"/>
      <c r="Q572" s="469"/>
      <c r="R572" s="469"/>
      <c r="S572" s="23"/>
      <c r="T572" s="23"/>
      <c r="U572" s="23"/>
      <c r="V572" s="23"/>
      <c r="W572" s="23"/>
      <c r="X572" s="23"/>
      <c r="Y572" s="23"/>
      <c r="Z572" s="23"/>
    </row>
    <row r="573">
      <c r="A573" s="23"/>
      <c r="B573" s="23"/>
      <c r="C573" s="23"/>
      <c r="D573" s="23"/>
      <c r="E573" s="469"/>
      <c r="F573" s="469"/>
      <c r="G573" s="469"/>
      <c r="H573" s="469"/>
      <c r="I573" s="469"/>
      <c r="J573" s="469"/>
      <c r="K573" s="469"/>
      <c r="L573" s="469"/>
      <c r="M573" s="469"/>
      <c r="N573" s="469"/>
      <c r="O573" s="469"/>
      <c r="P573" s="469"/>
      <c r="Q573" s="469"/>
      <c r="R573" s="469"/>
      <c r="S573" s="23"/>
      <c r="T573" s="23"/>
      <c r="U573" s="23"/>
      <c r="V573" s="23"/>
      <c r="W573" s="23"/>
      <c r="X573" s="23"/>
      <c r="Y573" s="23"/>
      <c r="Z573" s="23"/>
    </row>
    <row r="574">
      <c r="A574" s="23"/>
      <c r="B574" s="23"/>
      <c r="C574" s="23"/>
      <c r="D574" s="23"/>
      <c r="E574" s="469"/>
      <c r="F574" s="469"/>
      <c r="G574" s="469"/>
      <c r="H574" s="469"/>
      <c r="I574" s="469"/>
      <c r="J574" s="469"/>
      <c r="K574" s="469"/>
      <c r="L574" s="469"/>
      <c r="M574" s="469"/>
      <c r="N574" s="469"/>
      <c r="O574" s="469"/>
      <c r="P574" s="469"/>
      <c r="Q574" s="469"/>
      <c r="R574" s="469"/>
      <c r="S574" s="23"/>
      <c r="T574" s="23"/>
      <c r="U574" s="23"/>
      <c r="V574" s="23"/>
      <c r="W574" s="23"/>
      <c r="X574" s="23"/>
      <c r="Y574" s="23"/>
      <c r="Z574" s="23"/>
    </row>
    <row r="575">
      <c r="A575" s="23"/>
      <c r="B575" s="23"/>
      <c r="C575" s="23"/>
      <c r="D575" s="23"/>
      <c r="E575" s="469"/>
      <c r="F575" s="469"/>
      <c r="G575" s="469"/>
      <c r="H575" s="469"/>
      <c r="I575" s="469"/>
      <c r="J575" s="469"/>
      <c r="K575" s="469"/>
      <c r="L575" s="469"/>
      <c r="M575" s="469"/>
      <c r="N575" s="469"/>
      <c r="O575" s="469"/>
      <c r="P575" s="469"/>
      <c r="Q575" s="469"/>
      <c r="R575" s="469"/>
      <c r="S575" s="23"/>
      <c r="T575" s="23"/>
      <c r="U575" s="23"/>
      <c r="V575" s="23"/>
      <c r="W575" s="23"/>
      <c r="X575" s="23"/>
      <c r="Y575" s="23"/>
      <c r="Z575" s="23"/>
    </row>
    <row r="576">
      <c r="A576" s="23"/>
      <c r="B576" s="23"/>
      <c r="C576" s="23"/>
      <c r="D576" s="23"/>
      <c r="E576" s="469"/>
      <c r="F576" s="469"/>
      <c r="G576" s="469"/>
      <c r="H576" s="469"/>
      <c r="I576" s="469"/>
      <c r="J576" s="469"/>
      <c r="K576" s="469"/>
      <c r="L576" s="469"/>
      <c r="M576" s="469"/>
      <c r="N576" s="469"/>
      <c r="O576" s="469"/>
      <c r="P576" s="469"/>
      <c r="Q576" s="469"/>
      <c r="R576" s="469"/>
      <c r="S576" s="23"/>
      <c r="T576" s="23"/>
      <c r="U576" s="23"/>
      <c r="V576" s="23"/>
      <c r="W576" s="23"/>
      <c r="X576" s="23"/>
      <c r="Y576" s="23"/>
      <c r="Z576" s="23"/>
    </row>
    <row r="577">
      <c r="A577" s="23"/>
      <c r="B577" s="23"/>
      <c r="C577" s="23"/>
      <c r="D577" s="23"/>
      <c r="E577" s="469"/>
      <c r="F577" s="469"/>
      <c r="G577" s="469"/>
      <c r="H577" s="469"/>
      <c r="I577" s="469"/>
      <c r="J577" s="469"/>
      <c r="K577" s="469"/>
      <c r="L577" s="469"/>
      <c r="M577" s="469"/>
      <c r="N577" s="469"/>
      <c r="O577" s="469"/>
      <c r="P577" s="469"/>
      <c r="Q577" s="469"/>
      <c r="R577" s="469"/>
      <c r="S577" s="23"/>
      <c r="T577" s="23"/>
      <c r="U577" s="23"/>
      <c r="V577" s="23"/>
      <c r="W577" s="23"/>
      <c r="X577" s="23"/>
      <c r="Y577" s="23"/>
      <c r="Z577" s="23"/>
    </row>
    <row r="578">
      <c r="A578" s="23"/>
      <c r="B578" s="23"/>
      <c r="C578" s="23"/>
      <c r="D578" s="23"/>
      <c r="E578" s="469"/>
      <c r="F578" s="469"/>
      <c r="G578" s="469"/>
      <c r="H578" s="469"/>
      <c r="I578" s="469"/>
      <c r="J578" s="469"/>
      <c r="K578" s="469"/>
      <c r="L578" s="469"/>
      <c r="M578" s="469"/>
      <c r="N578" s="469"/>
      <c r="O578" s="469"/>
      <c r="P578" s="469"/>
      <c r="Q578" s="469"/>
      <c r="R578" s="469"/>
      <c r="S578" s="23"/>
      <c r="T578" s="23"/>
      <c r="U578" s="23"/>
      <c r="V578" s="23"/>
      <c r="W578" s="23"/>
      <c r="X578" s="23"/>
      <c r="Y578" s="23"/>
      <c r="Z578" s="23"/>
    </row>
    <row r="579">
      <c r="A579" s="23"/>
      <c r="B579" s="23"/>
      <c r="C579" s="23"/>
      <c r="D579" s="23"/>
      <c r="E579" s="469"/>
      <c r="F579" s="469"/>
      <c r="G579" s="469"/>
      <c r="H579" s="469"/>
      <c r="I579" s="469"/>
      <c r="J579" s="469"/>
      <c r="K579" s="469"/>
      <c r="L579" s="469"/>
      <c r="M579" s="469"/>
      <c r="N579" s="469"/>
      <c r="O579" s="469"/>
      <c r="P579" s="469"/>
      <c r="Q579" s="469"/>
      <c r="R579" s="469"/>
      <c r="S579" s="23"/>
      <c r="T579" s="23"/>
      <c r="U579" s="23"/>
      <c r="V579" s="23"/>
      <c r="W579" s="23"/>
      <c r="X579" s="23"/>
      <c r="Y579" s="23"/>
      <c r="Z579" s="23"/>
    </row>
    <row r="580">
      <c r="A580" s="23"/>
      <c r="B580" s="23"/>
      <c r="C580" s="23"/>
      <c r="D580" s="23"/>
      <c r="E580" s="469"/>
      <c r="F580" s="469"/>
      <c r="G580" s="469"/>
      <c r="H580" s="469"/>
      <c r="I580" s="469"/>
      <c r="J580" s="469"/>
      <c r="K580" s="469"/>
      <c r="L580" s="469"/>
      <c r="M580" s="469"/>
      <c r="N580" s="469"/>
      <c r="O580" s="469"/>
      <c r="P580" s="469"/>
      <c r="Q580" s="469"/>
      <c r="R580" s="469"/>
      <c r="S580" s="23"/>
      <c r="T580" s="23"/>
      <c r="U580" s="23"/>
      <c r="V580" s="23"/>
      <c r="W580" s="23"/>
      <c r="X580" s="23"/>
      <c r="Y580" s="23"/>
      <c r="Z580" s="23"/>
    </row>
    <row r="581">
      <c r="A581" s="23"/>
      <c r="B581" s="23"/>
      <c r="C581" s="23"/>
      <c r="D581" s="23"/>
      <c r="E581" s="469"/>
      <c r="F581" s="469"/>
      <c r="G581" s="469"/>
      <c r="H581" s="469"/>
      <c r="I581" s="469"/>
      <c r="J581" s="469"/>
      <c r="K581" s="469"/>
      <c r="L581" s="469"/>
      <c r="M581" s="469"/>
      <c r="N581" s="469"/>
      <c r="O581" s="469"/>
      <c r="P581" s="469"/>
      <c r="Q581" s="469"/>
      <c r="R581" s="469"/>
      <c r="S581" s="23"/>
      <c r="T581" s="23"/>
      <c r="U581" s="23"/>
      <c r="V581" s="23"/>
      <c r="W581" s="23"/>
      <c r="X581" s="23"/>
      <c r="Y581" s="23"/>
      <c r="Z581" s="23"/>
    </row>
    <row r="582">
      <c r="A582" s="23"/>
      <c r="B582" s="23"/>
      <c r="C582" s="23"/>
      <c r="D582" s="23"/>
      <c r="E582" s="469"/>
      <c r="F582" s="469"/>
      <c r="G582" s="469"/>
      <c r="H582" s="469"/>
      <c r="I582" s="469"/>
      <c r="J582" s="469"/>
      <c r="K582" s="469"/>
      <c r="L582" s="469"/>
      <c r="M582" s="469"/>
      <c r="N582" s="469"/>
      <c r="O582" s="469"/>
      <c r="P582" s="469"/>
      <c r="Q582" s="469"/>
      <c r="R582" s="469"/>
      <c r="S582" s="23"/>
      <c r="T582" s="23"/>
      <c r="U582" s="23"/>
      <c r="V582" s="23"/>
      <c r="W582" s="23"/>
      <c r="X582" s="23"/>
      <c r="Y582" s="23"/>
      <c r="Z582" s="23"/>
    </row>
    <row r="583">
      <c r="A583" s="23"/>
      <c r="B583" s="23"/>
      <c r="C583" s="23"/>
      <c r="D583" s="23"/>
      <c r="E583" s="469"/>
      <c r="F583" s="469"/>
      <c r="G583" s="469"/>
      <c r="H583" s="469"/>
      <c r="I583" s="469"/>
      <c r="J583" s="469"/>
      <c r="K583" s="469"/>
      <c r="L583" s="469"/>
      <c r="M583" s="469"/>
      <c r="N583" s="469"/>
      <c r="O583" s="469"/>
      <c r="P583" s="469"/>
      <c r="Q583" s="469"/>
      <c r="R583" s="469"/>
      <c r="S583" s="23"/>
      <c r="T583" s="23"/>
      <c r="U583" s="23"/>
      <c r="V583" s="23"/>
      <c r="W583" s="23"/>
      <c r="X583" s="23"/>
      <c r="Y583" s="23"/>
      <c r="Z583" s="23"/>
    </row>
    <row r="584">
      <c r="A584" s="23"/>
      <c r="B584" s="23"/>
      <c r="C584" s="23"/>
      <c r="D584" s="23"/>
      <c r="E584" s="469"/>
      <c r="F584" s="469"/>
      <c r="G584" s="469"/>
      <c r="H584" s="469"/>
      <c r="I584" s="469"/>
      <c r="J584" s="469"/>
      <c r="K584" s="469"/>
      <c r="L584" s="469"/>
      <c r="M584" s="469"/>
      <c r="N584" s="469"/>
      <c r="O584" s="469"/>
      <c r="P584" s="469"/>
      <c r="Q584" s="469"/>
      <c r="R584" s="469"/>
      <c r="S584" s="23"/>
      <c r="T584" s="23"/>
      <c r="U584" s="23"/>
      <c r="V584" s="23"/>
      <c r="W584" s="23"/>
      <c r="X584" s="23"/>
      <c r="Y584" s="23"/>
      <c r="Z584" s="23"/>
    </row>
    <row r="585">
      <c r="A585" s="23"/>
      <c r="B585" s="23"/>
      <c r="C585" s="23"/>
      <c r="D585" s="23"/>
      <c r="E585" s="469"/>
      <c r="F585" s="469"/>
      <c r="G585" s="469"/>
      <c r="H585" s="469"/>
      <c r="I585" s="469"/>
      <c r="J585" s="469"/>
      <c r="K585" s="469"/>
      <c r="L585" s="469"/>
      <c r="M585" s="469"/>
      <c r="N585" s="469"/>
      <c r="O585" s="469"/>
      <c r="P585" s="469"/>
      <c r="Q585" s="469"/>
      <c r="R585" s="469"/>
      <c r="S585" s="23"/>
      <c r="T585" s="23"/>
      <c r="U585" s="23"/>
      <c r="V585" s="23"/>
      <c r="W585" s="23"/>
      <c r="X585" s="23"/>
      <c r="Y585" s="23"/>
      <c r="Z585" s="23"/>
    </row>
    <row r="586">
      <c r="A586" s="23"/>
      <c r="B586" s="23"/>
      <c r="C586" s="23"/>
      <c r="D586" s="23"/>
      <c r="E586" s="469"/>
      <c r="F586" s="469"/>
      <c r="G586" s="469"/>
      <c r="H586" s="469"/>
      <c r="I586" s="469"/>
      <c r="J586" s="469"/>
      <c r="K586" s="469"/>
      <c r="L586" s="469"/>
      <c r="M586" s="469"/>
      <c r="N586" s="469"/>
      <c r="O586" s="469"/>
      <c r="P586" s="469"/>
      <c r="Q586" s="469"/>
      <c r="R586" s="469"/>
      <c r="S586" s="23"/>
      <c r="T586" s="23"/>
      <c r="U586" s="23"/>
      <c r="V586" s="23"/>
      <c r="W586" s="23"/>
      <c r="X586" s="23"/>
      <c r="Y586" s="23"/>
      <c r="Z586" s="23"/>
    </row>
    <row r="587">
      <c r="A587" s="23"/>
      <c r="B587" s="23"/>
      <c r="C587" s="23"/>
      <c r="D587" s="23"/>
      <c r="E587" s="469"/>
      <c r="F587" s="469"/>
      <c r="G587" s="469"/>
      <c r="H587" s="469"/>
      <c r="I587" s="469"/>
      <c r="J587" s="469"/>
      <c r="K587" s="469"/>
      <c r="L587" s="469"/>
      <c r="M587" s="469"/>
      <c r="N587" s="469"/>
      <c r="O587" s="469"/>
      <c r="P587" s="469"/>
      <c r="Q587" s="469"/>
      <c r="R587" s="469"/>
      <c r="S587" s="23"/>
      <c r="T587" s="23"/>
      <c r="U587" s="23"/>
      <c r="V587" s="23"/>
      <c r="W587" s="23"/>
      <c r="X587" s="23"/>
      <c r="Y587" s="23"/>
      <c r="Z587" s="23"/>
    </row>
    <row r="588">
      <c r="A588" s="23"/>
      <c r="B588" s="23"/>
      <c r="C588" s="23"/>
      <c r="D588" s="23"/>
      <c r="E588" s="469"/>
      <c r="F588" s="469"/>
      <c r="G588" s="469"/>
      <c r="H588" s="469"/>
      <c r="I588" s="469"/>
      <c r="J588" s="469"/>
      <c r="K588" s="469"/>
      <c r="L588" s="469"/>
      <c r="M588" s="469"/>
      <c r="N588" s="469"/>
      <c r="O588" s="469"/>
      <c r="P588" s="469"/>
      <c r="Q588" s="469"/>
      <c r="R588" s="469"/>
      <c r="S588" s="23"/>
      <c r="T588" s="23"/>
      <c r="U588" s="23"/>
      <c r="V588" s="23"/>
      <c r="W588" s="23"/>
      <c r="X588" s="23"/>
      <c r="Y588" s="23"/>
      <c r="Z588" s="23"/>
    </row>
    <row r="589">
      <c r="A589" s="23"/>
      <c r="B589" s="23"/>
      <c r="C589" s="23"/>
      <c r="D589" s="23"/>
      <c r="E589" s="469"/>
      <c r="F589" s="469"/>
      <c r="G589" s="469"/>
      <c r="H589" s="469"/>
      <c r="I589" s="469"/>
      <c r="J589" s="469"/>
      <c r="K589" s="469"/>
      <c r="L589" s="469"/>
      <c r="M589" s="469"/>
      <c r="N589" s="469"/>
      <c r="O589" s="469"/>
      <c r="P589" s="469"/>
      <c r="Q589" s="469"/>
      <c r="R589" s="469"/>
      <c r="S589" s="23"/>
      <c r="T589" s="23"/>
      <c r="U589" s="23"/>
      <c r="V589" s="23"/>
      <c r="W589" s="23"/>
      <c r="X589" s="23"/>
      <c r="Y589" s="23"/>
      <c r="Z589" s="23"/>
    </row>
    <row r="590">
      <c r="A590" s="23"/>
      <c r="B590" s="23"/>
      <c r="C590" s="23"/>
      <c r="D590" s="23"/>
      <c r="E590" s="469"/>
      <c r="F590" s="469"/>
      <c r="G590" s="469"/>
      <c r="H590" s="469"/>
      <c r="I590" s="469"/>
      <c r="J590" s="469"/>
      <c r="K590" s="469"/>
      <c r="L590" s="469"/>
      <c r="M590" s="469"/>
      <c r="N590" s="469"/>
      <c r="O590" s="469"/>
      <c r="P590" s="469"/>
      <c r="Q590" s="469"/>
      <c r="R590" s="469"/>
      <c r="S590" s="23"/>
      <c r="T590" s="23"/>
      <c r="U590" s="23"/>
      <c r="V590" s="23"/>
      <c r="W590" s="23"/>
      <c r="X590" s="23"/>
      <c r="Y590" s="23"/>
      <c r="Z590" s="23"/>
    </row>
    <row r="591">
      <c r="A591" s="23"/>
      <c r="B591" s="23"/>
      <c r="C591" s="23"/>
      <c r="D591" s="23"/>
      <c r="E591" s="469"/>
      <c r="F591" s="469"/>
      <c r="G591" s="469"/>
      <c r="H591" s="469"/>
      <c r="I591" s="469"/>
      <c r="J591" s="469"/>
      <c r="K591" s="469"/>
      <c r="L591" s="469"/>
      <c r="M591" s="469"/>
      <c r="N591" s="469"/>
      <c r="O591" s="469"/>
      <c r="P591" s="469"/>
      <c r="Q591" s="469"/>
      <c r="R591" s="469"/>
      <c r="S591" s="23"/>
      <c r="T591" s="23"/>
      <c r="U591" s="23"/>
      <c r="V591" s="23"/>
      <c r="W591" s="23"/>
      <c r="X591" s="23"/>
      <c r="Y591" s="23"/>
      <c r="Z591" s="23"/>
    </row>
    <row r="592">
      <c r="A592" s="23"/>
      <c r="B592" s="23"/>
      <c r="C592" s="23"/>
      <c r="D592" s="23"/>
      <c r="E592" s="469"/>
      <c r="F592" s="469"/>
      <c r="G592" s="469"/>
      <c r="H592" s="469"/>
      <c r="I592" s="469"/>
      <c r="J592" s="469"/>
      <c r="K592" s="469"/>
      <c r="L592" s="469"/>
      <c r="M592" s="469"/>
      <c r="N592" s="469"/>
      <c r="O592" s="469"/>
      <c r="P592" s="469"/>
      <c r="Q592" s="469"/>
      <c r="R592" s="469"/>
      <c r="S592" s="23"/>
      <c r="T592" s="23"/>
      <c r="U592" s="23"/>
      <c r="V592" s="23"/>
      <c r="W592" s="23"/>
      <c r="X592" s="23"/>
      <c r="Y592" s="23"/>
      <c r="Z592" s="23"/>
    </row>
    <row r="593">
      <c r="A593" s="23"/>
      <c r="B593" s="23"/>
      <c r="C593" s="23"/>
      <c r="D593" s="23"/>
      <c r="E593" s="469"/>
      <c r="F593" s="469"/>
      <c r="G593" s="469"/>
      <c r="H593" s="469"/>
      <c r="I593" s="469"/>
      <c r="J593" s="469"/>
      <c r="K593" s="469"/>
      <c r="L593" s="469"/>
      <c r="M593" s="469"/>
      <c r="N593" s="469"/>
      <c r="O593" s="469"/>
      <c r="P593" s="469"/>
      <c r="Q593" s="469"/>
      <c r="R593" s="469"/>
      <c r="S593" s="23"/>
      <c r="T593" s="23"/>
      <c r="U593" s="23"/>
      <c r="V593" s="23"/>
      <c r="W593" s="23"/>
      <c r="X593" s="23"/>
      <c r="Y593" s="23"/>
      <c r="Z593" s="23"/>
    </row>
    <row r="594">
      <c r="A594" s="23"/>
      <c r="B594" s="23"/>
      <c r="C594" s="23"/>
      <c r="D594" s="23"/>
      <c r="E594" s="469"/>
      <c r="F594" s="469"/>
      <c r="G594" s="469"/>
      <c r="H594" s="469"/>
      <c r="I594" s="469"/>
      <c r="J594" s="469"/>
      <c r="K594" s="469"/>
      <c r="L594" s="469"/>
      <c r="M594" s="469"/>
      <c r="N594" s="469"/>
      <c r="O594" s="469"/>
      <c r="P594" s="469"/>
      <c r="Q594" s="469"/>
      <c r="R594" s="469"/>
      <c r="S594" s="23"/>
      <c r="T594" s="23"/>
      <c r="U594" s="23"/>
      <c r="V594" s="23"/>
      <c r="W594" s="23"/>
      <c r="X594" s="23"/>
      <c r="Y594" s="23"/>
      <c r="Z594" s="23"/>
    </row>
    <row r="595">
      <c r="A595" s="23"/>
      <c r="B595" s="23"/>
      <c r="C595" s="23"/>
      <c r="D595" s="23"/>
      <c r="E595" s="469"/>
      <c r="F595" s="469"/>
      <c r="G595" s="469"/>
      <c r="H595" s="469"/>
      <c r="I595" s="469"/>
      <c r="J595" s="469"/>
      <c r="K595" s="469"/>
      <c r="L595" s="469"/>
      <c r="M595" s="469"/>
      <c r="N595" s="469"/>
      <c r="O595" s="469"/>
      <c r="P595" s="469"/>
      <c r="Q595" s="469"/>
      <c r="R595" s="469"/>
      <c r="S595" s="23"/>
      <c r="T595" s="23"/>
      <c r="U595" s="23"/>
      <c r="V595" s="23"/>
      <c r="W595" s="23"/>
      <c r="X595" s="23"/>
      <c r="Y595" s="23"/>
      <c r="Z595" s="23"/>
    </row>
    <row r="596">
      <c r="A596" s="23"/>
      <c r="B596" s="23"/>
      <c r="C596" s="23"/>
      <c r="D596" s="23"/>
      <c r="E596" s="469"/>
      <c r="F596" s="469"/>
      <c r="G596" s="469"/>
      <c r="H596" s="469"/>
      <c r="I596" s="469"/>
      <c r="J596" s="469"/>
      <c r="K596" s="469"/>
      <c r="L596" s="469"/>
      <c r="M596" s="469"/>
      <c r="N596" s="469"/>
      <c r="O596" s="469"/>
      <c r="P596" s="469"/>
      <c r="Q596" s="469"/>
      <c r="R596" s="469"/>
      <c r="S596" s="23"/>
      <c r="T596" s="23"/>
      <c r="U596" s="23"/>
      <c r="V596" s="23"/>
      <c r="W596" s="23"/>
      <c r="X596" s="23"/>
      <c r="Y596" s="23"/>
      <c r="Z596" s="23"/>
    </row>
    <row r="597">
      <c r="A597" s="23"/>
      <c r="B597" s="23"/>
      <c r="C597" s="23"/>
      <c r="D597" s="23"/>
      <c r="E597" s="469"/>
      <c r="F597" s="469"/>
      <c r="G597" s="469"/>
      <c r="H597" s="469"/>
      <c r="I597" s="469"/>
      <c r="J597" s="469"/>
      <c r="K597" s="469"/>
      <c r="L597" s="469"/>
      <c r="M597" s="469"/>
      <c r="N597" s="469"/>
      <c r="O597" s="469"/>
      <c r="P597" s="469"/>
      <c r="Q597" s="469"/>
      <c r="R597" s="469"/>
      <c r="S597" s="23"/>
      <c r="T597" s="23"/>
      <c r="U597" s="23"/>
      <c r="V597" s="23"/>
      <c r="W597" s="23"/>
      <c r="X597" s="23"/>
      <c r="Y597" s="23"/>
      <c r="Z597" s="23"/>
    </row>
    <row r="598">
      <c r="A598" s="23"/>
      <c r="B598" s="23"/>
      <c r="C598" s="23"/>
      <c r="D598" s="23"/>
      <c r="E598" s="469"/>
      <c r="F598" s="469"/>
      <c r="G598" s="469"/>
      <c r="H598" s="469"/>
      <c r="I598" s="469"/>
      <c r="J598" s="469"/>
      <c r="K598" s="469"/>
      <c r="L598" s="469"/>
      <c r="M598" s="469"/>
      <c r="N598" s="469"/>
      <c r="O598" s="469"/>
      <c r="P598" s="469"/>
      <c r="Q598" s="469"/>
      <c r="R598" s="469"/>
      <c r="S598" s="23"/>
      <c r="T598" s="23"/>
      <c r="U598" s="23"/>
      <c r="V598" s="23"/>
      <c r="W598" s="23"/>
      <c r="X598" s="23"/>
      <c r="Y598" s="23"/>
      <c r="Z598" s="23"/>
    </row>
    <row r="599">
      <c r="A599" s="23"/>
      <c r="B599" s="23"/>
      <c r="C599" s="23"/>
      <c r="D599" s="23"/>
      <c r="E599" s="469"/>
      <c r="F599" s="469"/>
      <c r="G599" s="469"/>
      <c r="H599" s="469"/>
      <c r="I599" s="469"/>
      <c r="J599" s="469"/>
      <c r="K599" s="469"/>
      <c r="L599" s="469"/>
      <c r="M599" s="469"/>
      <c r="N599" s="469"/>
      <c r="O599" s="469"/>
      <c r="P599" s="469"/>
      <c r="Q599" s="469"/>
      <c r="R599" s="469"/>
      <c r="S599" s="23"/>
      <c r="T599" s="23"/>
      <c r="U599" s="23"/>
      <c r="V599" s="23"/>
      <c r="W599" s="23"/>
      <c r="X599" s="23"/>
      <c r="Y599" s="23"/>
      <c r="Z599" s="23"/>
    </row>
    <row r="600">
      <c r="A600" s="23"/>
      <c r="B600" s="23"/>
      <c r="C600" s="23"/>
      <c r="D600" s="23"/>
      <c r="E600" s="469"/>
      <c r="F600" s="469"/>
      <c r="G600" s="469"/>
      <c r="H600" s="469"/>
      <c r="I600" s="469"/>
      <c r="J600" s="469"/>
      <c r="K600" s="469"/>
      <c r="L600" s="469"/>
      <c r="M600" s="469"/>
      <c r="N600" s="469"/>
      <c r="O600" s="469"/>
      <c r="P600" s="469"/>
      <c r="Q600" s="469"/>
      <c r="R600" s="469"/>
      <c r="S600" s="23"/>
      <c r="T600" s="23"/>
      <c r="U600" s="23"/>
      <c r="V600" s="23"/>
      <c r="W600" s="23"/>
      <c r="X600" s="23"/>
      <c r="Y600" s="23"/>
      <c r="Z600" s="23"/>
    </row>
    <row r="601">
      <c r="A601" s="23"/>
      <c r="B601" s="23"/>
      <c r="C601" s="23"/>
      <c r="D601" s="23"/>
      <c r="E601" s="469"/>
      <c r="F601" s="469"/>
      <c r="G601" s="469"/>
      <c r="H601" s="469"/>
      <c r="I601" s="469"/>
      <c r="J601" s="469"/>
      <c r="K601" s="469"/>
      <c r="L601" s="469"/>
      <c r="M601" s="469"/>
      <c r="N601" s="469"/>
      <c r="O601" s="469"/>
      <c r="P601" s="469"/>
      <c r="Q601" s="469"/>
      <c r="R601" s="469"/>
      <c r="S601" s="23"/>
      <c r="T601" s="23"/>
      <c r="U601" s="23"/>
      <c r="V601" s="23"/>
      <c r="W601" s="23"/>
      <c r="X601" s="23"/>
      <c r="Y601" s="23"/>
      <c r="Z601" s="23"/>
    </row>
    <row r="602">
      <c r="A602" s="23"/>
      <c r="B602" s="23"/>
      <c r="C602" s="23"/>
      <c r="D602" s="23"/>
      <c r="E602" s="469"/>
      <c r="F602" s="469"/>
      <c r="G602" s="469"/>
      <c r="H602" s="469"/>
      <c r="I602" s="469"/>
      <c r="J602" s="469"/>
      <c r="K602" s="469"/>
      <c r="L602" s="469"/>
      <c r="M602" s="469"/>
      <c r="N602" s="469"/>
      <c r="O602" s="469"/>
      <c r="P602" s="469"/>
      <c r="Q602" s="469"/>
      <c r="R602" s="469"/>
      <c r="S602" s="23"/>
      <c r="T602" s="23"/>
      <c r="U602" s="23"/>
      <c r="V602" s="23"/>
      <c r="W602" s="23"/>
      <c r="X602" s="23"/>
      <c r="Y602" s="23"/>
      <c r="Z602" s="23"/>
    </row>
    <row r="603">
      <c r="A603" s="23"/>
      <c r="B603" s="23"/>
      <c r="C603" s="23"/>
      <c r="D603" s="23"/>
      <c r="E603" s="469"/>
      <c r="F603" s="469"/>
      <c r="G603" s="469"/>
      <c r="H603" s="469"/>
      <c r="I603" s="469"/>
      <c r="J603" s="469"/>
      <c r="K603" s="469"/>
      <c r="L603" s="469"/>
      <c r="M603" s="469"/>
      <c r="N603" s="469"/>
      <c r="O603" s="469"/>
      <c r="P603" s="469"/>
      <c r="Q603" s="469"/>
      <c r="R603" s="469"/>
      <c r="S603" s="23"/>
      <c r="T603" s="23"/>
      <c r="U603" s="23"/>
      <c r="V603" s="23"/>
      <c r="W603" s="23"/>
      <c r="X603" s="23"/>
      <c r="Y603" s="23"/>
      <c r="Z603" s="23"/>
    </row>
    <row r="604">
      <c r="A604" s="23"/>
      <c r="B604" s="23"/>
      <c r="C604" s="23"/>
      <c r="D604" s="23"/>
      <c r="E604" s="469"/>
      <c r="F604" s="469"/>
      <c r="G604" s="469"/>
      <c r="H604" s="469"/>
      <c r="I604" s="469"/>
      <c r="J604" s="469"/>
      <c r="K604" s="469"/>
      <c r="L604" s="469"/>
      <c r="M604" s="469"/>
      <c r="N604" s="469"/>
      <c r="O604" s="469"/>
      <c r="P604" s="469"/>
      <c r="Q604" s="469"/>
      <c r="R604" s="469"/>
      <c r="S604" s="23"/>
      <c r="T604" s="23"/>
      <c r="U604" s="23"/>
      <c r="V604" s="23"/>
      <c r="W604" s="23"/>
      <c r="X604" s="23"/>
      <c r="Y604" s="23"/>
      <c r="Z604" s="23"/>
    </row>
    <row r="605">
      <c r="A605" s="23"/>
      <c r="B605" s="23"/>
      <c r="C605" s="23"/>
      <c r="D605" s="23"/>
      <c r="E605" s="469"/>
      <c r="F605" s="469"/>
      <c r="G605" s="469"/>
      <c r="H605" s="469"/>
      <c r="I605" s="469"/>
      <c r="J605" s="469"/>
      <c r="K605" s="469"/>
      <c r="L605" s="469"/>
      <c r="M605" s="469"/>
      <c r="N605" s="469"/>
      <c r="O605" s="469"/>
      <c r="P605" s="469"/>
      <c r="Q605" s="469"/>
      <c r="R605" s="469"/>
      <c r="S605" s="23"/>
      <c r="T605" s="23"/>
      <c r="U605" s="23"/>
      <c r="V605" s="23"/>
      <c r="W605" s="23"/>
      <c r="X605" s="23"/>
      <c r="Y605" s="23"/>
      <c r="Z605" s="23"/>
    </row>
    <row r="606">
      <c r="A606" s="23"/>
      <c r="B606" s="23"/>
      <c r="C606" s="23"/>
      <c r="D606" s="23"/>
      <c r="E606" s="469"/>
      <c r="F606" s="469"/>
      <c r="G606" s="469"/>
      <c r="H606" s="469"/>
      <c r="I606" s="469"/>
      <c r="J606" s="469"/>
      <c r="K606" s="469"/>
      <c r="L606" s="469"/>
      <c r="M606" s="469"/>
      <c r="N606" s="469"/>
      <c r="O606" s="469"/>
      <c r="P606" s="469"/>
      <c r="Q606" s="469"/>
      <c r="R606" s="469"/>
      <c r="S606" s="23"/>
      <c r="T606" s="23"/>
      <c r="U606" s="23"/>
      <c r="V606" s="23"/>
      <c r="W606" s="23"/>
      <c r="X606" s="23"/>
      <c r="Y606" s="23"/>
      <c r="Z606" s="23"/>
    </row>
    <row r="607">
      <c r="A607" s="23"/>
      <c r="B607" s="23"/>
      <c r="C607" s="23"/>
      <c r="D607" s="23"/>
      <c r="E607" s="469"/>
      <c r="F607" s="469"/>
      <c r="G607" s="469"/>
      <c r="H607" s="469"/>
      <c r="I607" s="469"/>
      <c r="J607" s="469"/>
      <c r="K607" s="469"/>
      <c r="L607" s="469"/>
      <c r="M607" s="469"/>
      <c r="N607" s="469"/>
      <c r="O607" s="469"/>
      <c r="P607" s="469"/>
      <c r="Q607" s="469"/>
      <c r="R607" s="469"/>
      <c r="S607" s="23"/>
      <c r="T607" s="23"/>
      <c r="U607" s="23"/>
      <c r="V607" s="23"/>
      <c r="W607" s="23"/>
      <c r="X607" s="23"/>
      <c r="Y607" s="23"/>
      <c r="Z607" s="23"/>
    </row>
    <row r="608">
      <c r="A608" s="23"/>
      <c r="B608" s="23"/>
      <c r="C608" s="23"/>
      <c r="D608" s="23"/>
      <c r="E608" s="469"/>
      <c r="F608" s="469"/>
      <c r="G608" s="469"/>
      <c r="H608" s="469"/>
      <c r="I608" s="469"/>
      <c r="J608" s="469"/>
      <c r="K608" s="469"/>
      <c r="L608" s="469"/>
      <c r="M608" s="469"/>
      <c r="N608" s="469"/>
      <c r="O608" s="469"/>
      <c r="P608" s="469"/>
      <c r="Q608" s="469"/>
      <c r="R608" s="469"/>
      <c r="S608" s="23"/>
      <c r="T608" s="23"/>
      <c r="U608" s="23"/>
      <c r="V608" s="23"/>
      <c r="W608" s="23"/>
      <c r="X608" s="23"/>
      <c r="Y608" s="23"/>
      <c r="Z608" s="23"/>
    </row>
    <row r="609">
      <c r="A609" s="23"/>
      <c r="B609" s="23"/>
      <c r="C609" s="23"/>
      <c r="D609" s="23"/>
      <c r="E609" s="469"/>
      <c r="F609" s="469"/>
      <c r="G609" s="469"/>
      <c r="H609" s="469"/>
      <c r="I609" s="469"/>
      <c r="J609" s="469"/>
      <c r="K609" s="469"/>
      <c r="L609" s="469"/>
      <c r="M609" s="469"/>
      <c r="N609" s="469"/>
      <c r="O609" s="469"/>
      <c r="P609" s="469"/>
      <c r="Q609" s="469"/>
      <c r="R609" s="469"/>
      <c r="S609" s="23"/>
      <c r="T609" s="23"/>
      <c r="U609" s="23"/>
      <c r="V609" s="23"/>
      <c r="W609" s="23"/>
      <c r="X609" s="23"/>
      <c r="Y609" s="23"/>
      <c r="Z609" s="23"/>
    </row>
    <row r="610">
      <c r="A610" s="23"/>
      <c r="B610" s="23"/>
      <c r="C610" s="23"/>
      <c r="D610" s="23"/>
      <c r="E610" s="469"/>
      <c r="F610" s="469"/>
      <c r="G610" s="469"/>
      <c r="H610" s="469"/>
      <c r="I610" s="469"/>
      <c r="J610" s="469"/>
      <c r="K610" s="469"/>
      <c r="L610" s="469"/>
      <c r="M610" s="469"/>
      <c r="N610" s="469"/>
      <c r="O610" s="469"/>
      <c r="P610" s="469"/>
      <c r="Q610" s="469"/>
      <c r="R610" s="469"/>
      <c r="S610" s="23"/>
      <c r="T610" s="23"/>
      <c r="U610" s="23"/>
      <c r="V610" s="23"/>
      <c r="W610" s="23"/>
      <c r="X610" s="23"/>
      <c r="Y610" s="23"/>
      <c r="Z610" s="23"/>
    </row>
    <row r="611">
      <c r="A611" s="23"/>
      <c r="B611" s="23"/>
      <c r="C611" s="23"/>
      <c r="D611" s="23"/>
      <c r="E611" s="469"/>
      <c r="F611" s="469"/>
      <c r="G611" s="469"/>
      <c r="H611" s="469"/>
      <c r="I611" s="469"/>
      <c r="J611" s="469"/>
      <c r="K611" s="469"/>
      <c r="L611" s="469"/>
      <c r="M611" s="469"/>
      <c r="N611" s="469"/>
      <c r="O611" s="469"/>
      <c r="P611" s="469"/>
      <c r="Q611" s="469"/>
      <c r="R611" s="469"/>
      <c r="S611" s="23"/>
      <c r="T611" s="23"/>
      <c r="U611" s="23"/>
      <c r="V611" s="23"/>
      <c r="W611" s="23"/>
      <c r="X611" s="23"/>
      <c r="Y611" s="23"/>
      <c r="Z611" s="23"/>
    </row>
    <row r="612">
      <c r="A612" s="23"/>
      <c r="B612" s="23"/>
      <c r="C612" s="23"/>
      <c r="D612" s="23"/>
      <c r="E612" s="469"/>
      <c r="F612" s="469"/>
      <c r="G612" s="469"/>
      <c r="H612" s="469"/>
      <c r="I612" s="469"/>
      <c r="J612" s="469"/>
      <c r="K612" s="469"/>
      <c r="L612" s="469"/>
      <c r="M612" s="469"/>
      <c r="N612" s="469"/>
      <c r="O612" s="469"/>
      <c r="P612" s="469"/>
      <c r="Q612" s="469"/>
      <c r="R612" s="469"/>
      <c r="S612" s="23"/>
      <c r="T612" s="23"/>
      <c r="U612" s="23"/>
      <c r="V612" s="23"/>
      <c r="W612" s="23"/>
      <c r="X612" s="23"/>
      <c r="Y612" s="23"/>
      <c r="Z612" s="23"/>
    </row>
    <row r="613">
      <c r="A613" s="23"/>
      <c r="B613" s="23"/>
      <c r="C613" s="23"/>
      <c r="D613" s="23"/>
      <c r="E613" s="469"/>
      <c r="F613" s="469"/>
      <c r="G613" s="469"/>
      <c r="H613" s="469"/>
      <c r="I613" s="469"/>
      <c r="J613" s="469"/>
      <c r="K613" s="469"/>
      <c r="L613" s="469"/>
      <c r="M613" s="469"/>
      <c r="N613" s="469"/>
      <c r="O613" s="469"/>
      <c r="P613" s="469"/>
      <c r="Q613" s="469"/>
      <c r="R613" s="469"/>
      <c r="S613" s="23"/>
      <c r="T613" s="23"/>
      <c r="U613" s="23"/>
      <c r="V613" s="23"/>
      <c r="W613" s="23"/>
      <c r="X613" s="23"/>
      <c r="Y613" s="23"/>
      <c r="Z613" s="23"/>
    </row>
    <row r="614">
      <c r="A614" s="23"/>
      <c r="B614" s="23"/>
      <c r="C614" s="23"/>
      <c r="D614" s="23"/>
      <c r="E614" s="469"/>
      <c r="F614" s="469"/>
      <c r="G614" s="469"/>
      <c r="H614" s="469"/>
      <c r="I614" s="469"/>
      <c r="J614" s="469"/>
      <c r="K614" s="469"/>
      <c r="L614" s="469"/>
      <c r="M614" s="469"/>
      <c r="N614" s="469"/>
      <c r="O614" s="469"/>
      <c r="P614" s="469"/>
      <c r="Q614" s="469"/>
      <c r="R614" s="469"/>
      <c r="S614" s="23"/>
      <c r="T614" s="23"/>
      <c r="U614" s="23"/>
      <c r="V614" s="23"/>
      <c r="W614" s="23"/>
      <c r="X614" s="23"/>
      <c r="Y614" s="23"/>
      <c r="Z614" s="23"/>
    </row>
    <row r="615">
      <c r="A615" s="23"/>
      <c r="B615" s="23"/>
      <c r="C615" s="23"/>
      <c r="D615" s="23"/>
      <c r="E615" s="469"/>
      <c r="F615" s="469"/>
      <c r="G615" s="469"/>
      <c r="H615" s="469"/>
      <c r="I615" s="469"/>
      <c r="J615" s="469"/>
      <c r="K615" s="469"/>
      <c r="L615" s="469"/>
      <c r="M615" s="469"/>
      <c r="N615" s="469"/>
      <c r="O615" s="469"/>
      <c r="P615" s="469"/>
      <c r="Q615" s="469"/>
      <c r="R615" s="469"/>
      <c r="S615" s="23"/>
      <c r="T615" s="23"/>
      <c r="U615" s="23"/>
      <c r="V615" s="23"/>
      <c r="W615" s="23"/>
      <c r="X615" s="23"/>
      <c r="Y615" s="23"/>
      <c r="Z615" s="23"/>
    </row>
    <row r="616">
      <c r="A616" s="23"/>
      <c r="B616" s="23"/>
      <c r="C616" s="23"/>
      <c r="D616" s="23"/>
      <c r="E616" s="469"/>
      <c r="F616" s="469"/>
      <c r="G616" s="469"/>
      <c r="H616" s="469"/>
      <c r="I616" s="469"/>
      <c r="J616" s="469"/>
      <c r="K616" s="469"/>
      <c r="L616" s="469"/>
      <c r="M616" s="469"/>
      <c r="N616" s="469"/>
      <c r="O616" s="469"/>
      <c r="P616" s="469"/>
      <c r="Q616" s="469"/>
      <c r="R616" s="469"/>
      <c r="S616" s="23"/>
      <c r="T616" s="23"/>
      <c r="U616" s="23"/>
      <c r="V616" s="23"/>
      <c r="W616" s="23"/>
      <c r="X616" s="23"/>
      <c r="Y616" s="23"/>
      <c r="Z616" s="23"/>
    </row>
    <row r="617">
      <c r="A617" s="23"/>
      <c r="B617" s="23"/>
      <c r="C617" s="23"/>
      <c r="D617" s="23"/>
      <c r="E617" s="469"/>
      <c r="F617" s="469"/>
      <c r="G617" s="469"/>
      <c r="H617" s="469"/>
      <c r="I617" s="469"/>
      <c r="J617" s="469"/>
      <c r="K617" s="469"/>
      <c r="L617" s="469"/>
      <c r="M617" s="469"/>
      <c r="N617" s="469"/>
      <c r="O617" s="469"/>
      <c r="P617" s="469"/>
      <c r="Q617" s="469"/>
      <c r="R617" s="469"/>
      <c r="S617" s="23"/>
      <c r="T617" s="23"/>
      <c r="U617" s="23"/>
      <c r="V617" s="23"/>
      <c r="W617" s="23"/>
      <c r="X617" s="23"/>
      <c r="Y617" s="23"/>
      <c r="Z617" s="23"/>
    </row>
    <row r="618">
      <c r="A618" s="23"/>
      <c r="B618" s="23"/>
      <c r="C618" s="23"/>
      <c r="D618" s="23"/>
      <c r="E618" s="469"/>
      <c r="F618" s="469"/>
      <c r="G618" s="469"/>
      <c r="H618" s="469"/>
      <c r="I618" s="469"/>
      <c r="J618" s="469"/>
      <c r="K618" s="469"/>
      <c r="L618" s="469"/>
      <c r="M618" s="469"/>
      <c r="N618" s="469"/>
      <c r="O618" s="469"/>
      <c r="P618" s="469"/>
      <c r="Q618" s="469"/>
      <c r="R618" s="469"/>
      <c r="S618" s="23"/>
      <c r="T618" s="23"/>
      <c r="U618" s="23"/>
      <c r="V618" s="23"/>
      <c r="W618" s="23"/>
      <c r="X618" s="23"/>
      <c r="Y618" s="23"/>
      <c r="Z618" s="23"/>
    </row>
    <row r="619">
      <c r="A619" s="23"/>
      <c r="B619" s="23"/>
      <c r="C619" s="23"/>
      <c r="D619" s="23"/>
      <c r="E619" s="469"/>
      <c r="F619" s="469"/>
      <c r="G619" s="469"/>
      <c r="H619" s="469"/>
      <c r="I619" s="469"/>
      <c r="J619" s="469"/>
      <c r="K619" s="469"/>
      <c r="L619" s="469"/>
      <c r="M619" s="469"/>
      <c r="N619" s="469"/>
      <c r="O619" s="469"/>
      <c r="P619" s="469"/>
      <c r="Q619" s="469"/>
      <c r="R619" s="469"/>
      <c r="S619" s="23"/>
      <c r="T619" s="23"/>
      <c r="U619" s="23"/>
      <c r="V619" s="23"/>
      <c r="W619" s="23"/>
      <c r="X619" s="23"/>
      <c r="Y619" s="23"/>
      <c r="Z619" s="23"/>
    </row>
    <row r="620">
      <c r="A620" s="23"/>
      <c r="B620" s="23"/>
      <c r="C620" s="23"/>
      <c r="D620" s="23"/>
      <c r="E620" s="469"/>
      <c r="F620" s="469"/>
      <c r="G620" s="469"/>
      <c r="H620" s="469"/>
      <c r="I620" s="469"/>
      <c r="J620" s="469"/>
      <c r="K620" s="469"/>
      <c r="L620" s="469"/>
      <c r="M620" s="469"/>
      <c r="N620" s="469"/>
      <c r="O620" s="469"/>
      <c r="P620" s="469"/>
      <c r="Q620" s="469"/>
      <c r="R620" s="469"/>
      <c r="S620" s="23"/>
      <c r="T620" s="23"/>
      <c r="U620" s="23"/>
      <c r="V620" s="23"/>
      <c r="W620" s="23"/>
      <c r="X620" s="23"/>
      <c r="Y620" s="23"/>
      <c r="Z620" s="23"/>
    </row>
    <row r="621">
      <c r="A621" s="23"/>
      <c r="B621" s="23"/>
      <c r="C621" s="23"/>
      <c r="D621" s="23"/>
      <c r="E621" s="469"/>
      <c r="F621" s="469"/>
      <c r="G621" s="469"/>
      <c r="H621" s="469"/>
      <c r="I621" s="469"/>
      <c r="J621" s="469"/>
      <c r="K621" s="469"/>
      <c r="L621" s="469"/>
      <c r="M621" s="469"/>
      <c r="N621" s="469"/>
      <c r="O621" s="469"/>
      <c r="P621" s="469"/>
      <c r="Q621" s="469"/>
      <c r="R621" s="469"/>
      <c r="S621" s="23"/>
      <c r="T621" s="23"/>
      <c r="U621" s="23"/>
      <c r="V621" s="23"/>
      <c r="W621" s="23"/>
      <c r="X621" s="23"/>
      <c r="Y621" s="23"/>
      <c r="Z621" s="23"/>
    </row>
    <row r="622">
      <c r="A622" s="23"/>
      <c r="B622" s="23"/>
      <c r="C622" s="23"/>
      <c r="D622" s="23"/>
      <c r="E622" s="469"/>
      <c r="F622" s="469"/>
      <c r="G622" s="469"/>
      <c r="H622" s="469"/>
      <c r="I622" s="469"/>
      <c r="J622" s="469"/>
      <c r="K622" s="469"/>
      <c r="L622" s="469"/>
      <c r="M622" s="469"/>
      <c r="N622" s="469"/>
      <c r="O622" s="469"/>
      <c r="P622" s="469"/>
      <c r="Q622" s="469"/>
      <c r="R622" s="469"/>
      <c r="S622" s="23"/>
      <c r="T622" s="23"/>
      <c r="U622" s="23"/>
      <c r="V622" s="23"/>
      <c r="W622" s="23"/>
      <c r="X622" s="23"/>
      <c r="Y622" s="23"/>
      <c r="Z622" s="23"/>
    </row>
    <row r="623">
      <c r="A623" s="23"/>
      <c r="B623" s="23"/>
      <c r="C623" s="23"/>
      <c r="D623" s="23"/>
      <c r="E623" s="469"/>
      <c r="F623" s="469"/>
      <c r="G623" s="469"/>
      <c r="H623" s="469"/>
      <c r="I623" s="469"/>
      <c r="J623" s="469"/>
      <c r="K623" s="469"/>
      <c r="L623" s="469"/>
      <c r="M623" s="469"/>
      <c r="N623" s="469"/>
      <c r="O623" s="469"/>
      <c r="P623" s="469"/>
      <c r="Q623" s="469"/>
      <c r="R623" s="469"/>
      <c r="S623" s="23"/>
      <c r="T623" s="23"/>
      <c r="U623" s="23"/>
      <c r="V623" s="23"/>
      <c r="W623" s="23"/>
      <c r="X623" s="23"/>
      <c r="Y623" s="23"/>
      <c r="Z623" s="23"/>
    </row>
    <row r="624">
      <c r="A624" s="23"/>
      <c r="B624" s="23"/>
      <c r="C624" s="23"/>
      <c r="D624" s="23"/>
      <c r="E624" s="469"/>
      <c r="F624" s="469"/>
      <c r="G624" s="469"/>
      <c r="H624" s="469"/>
      <c r="I624" s="469"/>
      <c r="J624" s="469"/>
      <c r="K624" s="469"/>
      <c r="L624" s="469"/>
      <c r="M624" s="469"/>
      <c r="N624" s="469"/>
      <c r="O624" s="469"/>
      <c r="P624" s="469"/>
      <c r="Q624" s="469"/>
      <c r="R624" s="469"/>
      <c r="S624" s="23"/>
      <c r="T624" s="23"/>
      <c r="U624" s="23"/>
      <c r="V624" s="23"/>
      <c r="W624" s="23"/>
      <c r="X624" s="23"/>
      <c r="Y624" s="23"/>
      <c r="Z624" s="23"/>
    </row>
    <row r="625">
      <c r="A625" s="23"/>
      <c r="B625" s="23"/>
      <c r="C625" s="23"/>
      <c r="D625" s="23"/>
      <c r="E625" s="469"/>
      <c r="F625" s="469"/>
      <c r="G625" s="469"/>
      <c r="H625" s="469"/>
      <c r="I625" s="469"/>
      <c r="J625" s="469"/>
      <c r="K625" s="469"/>
      <c r="L625" s="469"/>
      <c r="M625" s="469"/>
      <c r="N625" s="469"/>
      <c r="O625" s="469"/>
      <c r="P625" s="469"/>
      <c r="Q625" s="469"/>
      <c r="R625" s="469"/>
      <c r="S625" s="23"/>
      <c r="T625" s="23"/>
      <c r="U625" s="23"/>
      <c r="V625" s="23"/>
      <c r="W625" s="23"/>
      <c r="X625" s="23"/>
      <c r="Y625" s="23"/>
      <c r="Z625" s="23"/>
    </row>
    <row r="626">
      <c r="A626" s="23"/>
      <c r="B626" s="23"/>
      <c r="C626" s="23"/>
      <c r="D626" s="23"/>
      <c r="E626" s="469"/>
      <c r="F626" s="469"/>
      <c r="G626" s="469"/>
      <c r="H626" s="469"/>
      <c r="I626" s="469"/>
      <c r="J626" s="469"/>
      <c r="K626" s="469"/>
      <c r="L626" s="469"/>
      <c r="M626" s="469"/>
      <c r="N626" s="469"/>
      <c r="O626" s="469"/>
      <c r="P626" s="469"/>
      <c r="Q626" s="469"/>
      <c r="R626" s="469"/>
      <c r="S626" s="23"/>
      <c r="T626" s="23"/>
      <c r="U626" s="23"/>
      <c r="V626" s="23"/>
      <c r="W626" s="23"/>
      <c r="X626" s="23"/>
      <c r="Y626" s="23"/>
      <c r="Z626" s="23"/>
    </row>
    <row r="627">
      <c r="A627" s="23"/>
      <c r="B627" s="23"/>
      <c r="C627" s="23"/>
      <c r="D627" s="23"/>
      <c r="E627" s="469"/>
      <c r="F627" s="469"/>
      <c r="G627" s="469"/>
      <c r="H627" s="469"/>
      <c r="I627" s="469"/>
      <c r="J627" s="469"/>
      <c r="K627" s="469"/>
      <c r="L627" s="469"/>
      <c r="M627" s="469"/>
      <c r="N627" s="469"/>
      <c r="O627" s="469"/>
      <c r="P627" s="469"/>
      <c r="Q627" s="469"/>
      <c r="R627" s="469"/>
      <c r="S627" s="23"/>
      <c r="T627" s="23"/>
      <c r="U627" s="23"/>
      <c r="V627" s="23"/>
      <c r="W627" s="23"/>
      <c r="X627" s="23"/>
      <c r="Y627" s="23"/>
      <c r="Z627" s="23"/>
    </row>
    <row r="628">
      <c r="A628" s="23"/>
      <c r="B628" s="23"/>
      <c r="C628" s="23"/>
      <c r="D628" s="23"/>
      <c r="E628" s="469"/>
      <c r="F628" s="469"/>
      <c r="G628" s="469"/>
      <c r="H628" s="469"/>
      <c r="I628" s="469"/>
      <c r="J628" s="469"/>
      <c r="K628" s="469"/>
      <c r="L628" s="469"/>
      <c r="M628" s="469"/>
      <c r="N628" s="469"/>
      <c r="O628" s="469"/>
      <c r="P628" s="469"/>
      <c r="Q628" s="469"/>
      <c r="R628" s="469"/>
      <c r="S628" s="23"/>
      <c r="T628" s="23"/>
      <c r="U628" s="23"/>
      <c r="V628" s="23"/>
      <c r="W628" s="23"/>
      <c r="X628" s="23"/>
      <c r="Y628" s="23"/>
      <c r="Z628" s="23"/>
    </row>
    <row r="629">
      <c r="A629" s="23"/>
      <c r="B629" s="23"/>
      <c r="C629" s="23"/>
      <c r="D629" s="23"/>
      <c r="E629" s="469"/>
      <c r="F629" s="469"/>
      <c r="G629" s="469"/>
      <c r="H629" s="469"/>
      <c r="I629" s="469"/>
      <c r="J629" s="469"/>
      <c r="K629" s="469"/>
      <c r="L629" s="469"/>
      <c r="M629" s="469"/>
      <c r="N629" s="469"/>
      <c r="O629" s="469"/>
      <c r="P629" s="469"/>
      <c r="Q629" s="469"/>
      <c r="R629" s="469"/>
      <c r="S629" s="23"/>
      <c r="T629" s="23"/>
      <c r="U629" s="23"/>
      <c r="V629" s="23"/>
      <c r="W629" s="23"/>
      <c r="X629" s="23"/>
      <c r="Y629" s="23"/>
      <c r="Z629" s="23"/>
    </row>
    <row r="630">
      <c r="A630" s="23"/>
      <c r="B630" s="23"/>
      <c r="C630" s="23"/>
      <c r="D630" s="23"/>
      <c r="E630" s="469"/>
      <c r="F630" s="469"/>
      <c r="G630" s="469"/>
      <c r="H630" s="469"/>
      <c r="I630" s="469"/>
      <c r="J630" s="469"/>
      <c r="K630" s="469"/>
      <c r="L630" s="469"/>
      <c r="M630" s="469"/>
      <c r="N630" s="469"/>
      <c r="O630" s="469"/>
      <c r="P630" s="469"/>
      <c r="Q630" s="469"/>
      <c r="R630" s="469"/>
      <c r="S630" s="23"/>
      <c r="T630" s="23"/>
      <c r="U630" s="23"/>
      <c r="V630" s="23"/>
      <c r="W630" s="23"/>
      <c r="X630" s="23"/>
      <c r="Y630" s="23"/>
      <c r="Z630" s="23"/>
    </row>
    <row r="631">
      <c r="A631" s="23"/>
      <c r="B631" s="23"/>
      <c r="C631" s="23"/>
      <c r="D631" s="23"/>
      <c r="E631" s="469"/>
      <c r="F631" s="469"/>
      <c r="G631" s="469"/>
      <c r="H631" s="469"/>
      <c r="I631" s="469"/>
      <c r="J631" s="469"/>
      <c r="K631" s="469"/>
      <c r="L631" s="469"/>
      <c r="M631" s="469"/>
      <c r="N631" s="469"/>
      <c r="O631" s="469"/>
      <c r="P631" s="469"/>
      <c r="Q631" s="469"/>
      <c r="R631" s="469"/>
      <c r="S631" s="23"/>
      <c r="T631" s="23"/>
      <c r="U631" s="23"/>
      <c r="V631" s="23"/>
      <c r="W631" s="23"/>
      <c r="X631" s="23"/>
      <c r="Y631" s="23"/>
      <c r="Z631" s="23"/>
    </row>
    <row r="632">
      <c r="A632" s="23"/>
      <c r="B632" s="23"/>
      <c r="C632" s="23"/>
      <c r="D632" s="23"/>
      <c r="E632" s="469"/>
      <c r="F632" s="469"/>
      <c r="G632" s="469"/>
      <c r="H632" s="469"/>
      <c r="I632" s="469"/>
      <c r="J632" s="469"/>
      <c r="K632" s="469"/>
      <c r="L632" s="469"/>
      <c r="M632" s="469"/>
      <c r="N632" s="469"/>
      <c r="O632" s="469"/>
      <c r="P632" s="469"/>
      <c r="Q632" s="469"/>
      <c r="R632" s="469"/>
      <c r="S632" s="23"/>
      <c r="T632" s="23"/>
      <c r="U632" s="23"/>
      <c r="V632" s="23"/>
      <c r="W632" s="23"/>
      <c r="X632" s="23"/>
      <c r="Y632" s="23"/>
      <c r="Z632" s="23"/>
    </row>
    <row r="633">
      <c r="A633" s="23"/>
      <c r="B633" s="23"/>
      <c r="C633" s="23"/>
      <c r="D633" s="23"/>
      <c r="E633" s="469"/>
      <c r="F633" s="469"/>
      <c r="G633" s="469"/>
      <c r="H633" s="469"/>
      <c r="I633" s="469"/>
      <c r="J633" s="469"/>
      <c r="K633" s="469"/>
      <c r="L633" s="469"/>
      <c r="M633" s="469"/>
      <c r="N633" s="469"/>
      <c r="O633" s="469"/>
      <c r="P633" s="469"/>
      <c r="Q633" s="469"/>
      <c r="R633" s="469"/>
      <c r="S633" s="23"/>
      <c r="T633" s="23"/>
      <c r="U633" s="23"/>
      <c r="V633" s="23"/>
      <c r="W633" s="23"/>
      <c r="X633" s="23"/>
      <c r="Y633" s="23"/>
      <c r="Z633" s="23"/>
    </row>
    <row r="634">
      <c r="A634" s="23"/>
      <c r="B634" s="23"/>
      <c r="C634" s="23"/>
      <c r="D634" s="23"/>
      <c r="E634" s="469"/>
      <c r="F634" s="469"/>
      <c r="G634" s="469"/>
      <c r="H634" s="469"/>
      <c r="I634" s="469"/>
      <c r="J634" s="469"/>
      <c r="K634" s="469"/>
      <c r="L634" s="469"/>
      <c r="M634" s="469"/>
      <c r="N634" s="469"/>
      <c r="O634" s="469"/>
      <c r="P634" s="469"/>
      <c r="Q634" s="469"/>
      <c r="R634" s="469"/>
      <c r="S634" s="23"/>
      <c r="T634" s="23"/>
      <c r="U634" s="23"/>
      <c r="V634" s="23"/>
      <c r="W634" s="23"/>
      <c r="X634" s="23"/>
      <c r="Y634" s="23"/>
      <c r="Z634" s="23"/>
    </row>
    <row r="635">
      <c r="A635" s="23"/>
      <c r="B635" s="23"/>
      <c r="C635" s="23"/>
      <c r="D635" s="23"/>
      <c r="E635" s="469"/>
      <c r="F635" s="469"/>
      <c r="G635" s="469"/>
      <c r="H635" s="469"/>
      <c r="I635" s="469"/>
      <c r="J635" s="469"/>
      <c r="K635" s="469"/>
      <c r="L635" s="469"/>
      <c r="M635" s="469"/>
      <c r="N635" s="469"/>
      <c r="O635" s="469"/>
      <c r="P635" s="469"/>
      <c r="Q635" s="469"/>
      <c r="R635" s="469"/>
      <c r="S635" s="23"/>
      <c r="T635" s="23"/>
      <c r="U635" s="23"/>
      <c r="V635" s="23"/>
      <c r="W635" s="23"/>
      <c r="X635" s="23"/>
      <c r="Y635" s="23"/>
      <c r="Z635" s="23"/>
    </row>
    <row r="636">
      <c r="A636" s="23"/>
      <c r="B636" s="23"/>
      <c r="C636" s="23"/>
      <c r="D636" s="23"/>
      <c r="E636" s="469"/>
      <c r="F636" s="469"/>
      <c r="G636" s="469"/>
      <c r="H636" s="469"/>
      <c r="I636" s="469"/>
      <c r="J636" s="469"/>
      <c r="K636" s="469"/>
      <c r="L636" s="469"/>
      <c r="M636" s="469"/>
      <c r="N636" s="469"/>
      <c r="O636" s="469"/>
      <c r="P636" s="469"/>
      <c r="Q636" s="469"/>
      <c r="R636" s="469"/>
      <c r="S636" s="23"/>
      <c r="T636" s="23"/>
      <c r="U636" s="23"/>
      <c r="V636" s="23"/>
      <c r="W636" s="23"/>
      <c r="X636" s="23"/>
      <c r="Y636" s="23"/>
      <c r="Z636" s="23"/>
    </row>
    <row r="637">
      <c r="A637" s="23"/>
      <c r="B637" s="23"/>
      <c r="C637" s="23"/>
      <c r="D637" s="23"/>
      <c r="E637" s="469"/>
      <c r="F637" s="469"/>
      <c r="G637" s="469"/>
      <c r="H637" s="469"/>
      <c r="I637" s="469"/>
      <c r="J637" s="469"/>
      <c r="K637" s="469"/>
      <c r="L637" s="469"/>
      <c r="M637" s="469"/>
      <c r="N637" s="469"/>
      <c r="O637" s="469"/>
      <c r="P637" s="469"/>
      <c r="Q637" s="469"/>
      <c r="R637" s="469"/>
      <c r="S637" s="23"/>
      <c r="T637" s="23"/>
      <c r="U637" s="23"/>
      <c r="V637" s="23"/>
      <c r="W637" s="23"/>
      <c r="X637" s="23"/>
      <c r="Y637" s="23"/>
      <c r="Z637" s="23"/>
    </row>
    <row r="638">
      <c r="A638" s="23"/>
      <c r="B638" s="23"/>
      <c r="C638" s="23"/>
      <c r="D638" s="23"/>
      <c r="E638" s="469"/>
      <c r="F638" s="469"/>
      <c r="G638" s="469"/>
      <c r="H638" s="469"/>
      <c r="I638" s="469"/>
      <c r="J638" s="469"/>
      <c r="K638" s="469"/>
      <c r="L638" s="469"/>
      <c r="M638" s="469"/>
      <c r="N638" s="469"/>
      <c r="O638" s="469"/>
      <c r="P638" s="469"/>
      <c r="Q638" s="469"/>
      <c r="R638" s="469"/>
      <c r="S638" s="23"/>
      <c r="T638" s="23"/>
      <c r="U638" s="23"/>
      <c r="V638" s="23"/>
      <c r="W638" s="23"/>
      <c r="X638" s="23"/>
      <c r="Y638" s="23"/>
      <c r="Z638" s="23"/>
    </row>
    <row r="639">
      <c r="A639" s="23"/>
      <c r="B639" s="23"/>
      <c r="C639" s="23"/>
      <c r="D639" s="23"/>
      <c r="E639" s="469"/>
      <c r="F639" s="469"/>
      <c r="G639" s="469"/>
      <c r="H639" s="469"/>
      <c r="I639" s="469"/>
      <c r="J639" s="469"/>
      <c r="K639" s="469"/>
      <c r="L639" s="469"/>
      <c r="M639" s="469"/>
      <c r="N639" s="469"/>
      <c r="O639" s="469"/>
      <c r="P639" s="469"/>
      <c r="Q639" s="469"/>
      <c r="R639" s="469"/>
      <c r="S639" s="23"/>
      <c r="T639" s="23"/>
      <c r="U639" s="23"/>
      <c r="V639" s="23"/>
      <c r="W639" s="23"/>
      <c r="X639" s="23"/>
      <c r="Y639" s="23"/>
      <c r="Z639" s="23"/>
    </row>
    <row r="640">
      <c r="A640" s="23"/>
      <c r="B640" s="23"/>
      <c r="C640" s="23"/>
      <c r="D640" s="23"/>
      <c r="E640" s="469"/>
      <c r="F640" s="469"/>
      <c r="G640" s="469"/>
      <c r="H640" s="469"/>
      <c r="I640" s="469"/>
      <c r="J640" s="469"/>
      <c r="K640" s="469"/>
      <c r="L640" s="469"/>
      <c r="M640" s="469"/>
      <c r="N640" s="469"/>
      <c r="O640" s="469"/>
      <c r="P640" s="469"/>
      <c r="Q640" s="469"/>
      <c r="R640" s="469"/>
      <c r="S640" s="23"/>
      <c r="T640" s="23"/>
      <c r="U640" s="23"/>
      <c r="V640" s="23"/>
      <c r="W640" s="23"/>
      <c r="X640" s="23"/>
      <c r="Y640" s="23"/>
      <c r="Z640" s="23"/>
    </row>
    <row r="641">
      <c r="A641" s="23"/>
      <c r="B641" s="23"/>
      <c r="C641" s="23"/>
      <c r="D641" s="23"/>
      <c r="E641" s="469"/>
      <c r="F641" s="469"/>
      <c r="G641" s="469"/>
      <c r="H641" s="469"/>
      <c r="I641" s="469"/>
      <c r="J641" s="469"/>
      <c r="K641" s="469"/>
      <c r="L641" s="469"/>
      <c r="M641" s="469"/>
      <c r="N641" s="469"/>
      <c r="O641" s="469"/>
      <c r="P641" s="469"/>
      <c r="Q641" s="469"/>
      <c r="R641" s="469"/>
      <c r="S641" s="23"/>
      <c r="T641" s="23"/>
      <c r="U641" s="23"/>
      <c r="V641" s="23"/>
      <c r="W641" s="23"/>
      <c r="X641" s="23"/>
      <c r="Y641" s="23"/>
      <c r="Z641" s="23"/>
    </row>
    <row r="642">
      <c r="A642" s="23"/>
      <c r="B642" s="23"/>
      <c r="C642" s="23"/>
      <c r="D642" s="23"/>
      <c r="E642" s="469"/>
      <c r="F642" s="469"/>
      <c r="G642" s="469"/>
      <c r="H642" s="469"/>
      <c r="I642" s="469"/>
      <c r="J642" s="469"/>
      <c r="K642" s="469"/>
      <c r="L642" s="469"/>
      <c r="M642" s="469"/>
      <c r="N642" s="469"/>
      <c r="O642" s="469"/>
      <c r="P642" s="469"/>
      <c r="Q642" s="469"/>
      <c r="R642" s="469"/>
      <c r="S642" s="23"/>
      <c r="T642" s="23"/>
      <c r="U642" s="23"/>
      <c r="V642" s="23"/>
      <c r="W642" s="23"/>
      <c r="X642" s="23"/>
      <c r="Y642" s="23"/>
      <c r="Z642" s="23"/>
    </row>
    <row r="643">
      <c r="A643" s="23"/>
      <c r="B643" s="23"/>
      <c r="C643" s="23"/>
      <c r="D643" s="23"/>
      <c r="E643" s="469"/>
      <c r="F643" s="469"/>
      <c r="G643" s="469"/>
      <c r="H643" s="469"/>
      <c r="I643" s="469"/>
      <c r="J643" s="469"/>
      <c r="K643" s="469"/>
      <c r="L643" s="469"/>
      <c r="M643" s="469"/>
      <c r="N643" s="469"/>
      <c r="O643" s="469"/>
      <c r="P643" s="469"/>
      <c r="Q643" s="469"/>
      <c r="R643" s="469"/>
      <c r="S643" s="23"/>
      <c r="T643" s="23"/>
      <c r="U643" s="23"/>
      <c r="V643" s="23"/>
      <c r="W643" s="23"/>
      <c r="X643" s="23"/>
      <c r="Y643" s="23"/>
      <c r="Z643" s="23"/>
    </row>
    <row r="644">
      <c r="A644" s="23"/>
      <c r="B644" s="23"/>
      <c r="C644" s="23"/>
      <c r="D644" s="23"/>
      <c r="E644" s="469"/>
      <c r="F644" s="469"/>
      <c r="G644" s="469"/>
      <c r="H644" s="469"/>
      <c r="I644" s="469"/>
      <c r="J644" s="469"/>
      <c r="K644" s="469"/>
      <c r="L644" s="469"/>
      <c r="M644" s="469"/>
      <c r="N644" s="469"/>
      <c r="O644" s="469"/>
      <c r="P644" s="469"/>
      <c r="Q644" s="469"/>
      <c r="R644" s="469"/>
      <c r="S644" s="23"/>
      <c r="T644" s="23"/>
      <c r="U644" s="23"/>
      <c r="V644" s="23"/>
      <c r="W644" s="23"/>
      <c r="X644" s="23"/>
      <c r="Y644" s="23"/>
      <c r="Z644" s="23"/>
    </row>
    <row r="645">
      <c r="A645" s="23"/>
      <c r="B645" s="23"/>
      <c r="C645" s="23"/>
      <c r="D645" s="23"/>
      <c r="E645" s="469"/>
      <c r="F645" s="469"/>
      <c r="G645" s="469"/>
      <c r="H645" s="469"/>
      <c r="I645" s="469"/>
      <c r="J645" s="469"/>
      <c r="K645" s="469"/>
      <c r="L645" s="469"/>
      <c r="M645" s="469"/>
      <c r="N645" s="469"/>
      <c r="O645" s="469"/>
      <c r="P645" s="469"/>
      <c r="Q645" s="469"/>
      <c r="R645" s="469"/>
      <c r="S645" s="23"/>
      <c r="T645" s="23"/>
      <c r="U645" s="23"/>
      <c r="V645" s="23"/>
      <c r="W645" s="23"/>
      <c r="X645" s="23"/>
      <c r="Y645" s="23"/>
      <c r="Z645" s="23"/>
    </row>
    <row r="646">
      <c r="A646" s="23"/>
      <c r="B646" s="23"/>
      <c r="C646" s="23"/>
      <c r="D646" s="23"/>
      <c r="E646" s="469"/>
      <c r="F646" s="469"/>
      <c r="G646" s="469"/>
      <c r="H646" s="469"/>
      <c r="I646" s="469"/>
      <c r="J646" s="469"/>
      <c r="K646" s="469"/>
      <c r="L646" s="469"/>
      <c r="M646" s="469"/>
      <c r="N646" s="469"/>
      <c r="O646" s="469"/>
      <c r="P646" s="469"/>
      <c r="Q646" s="469"/>
      <c r="R646" s="469"/>
      <c r="S646" s="23"/>
      <c r="T646" s="23"/>
      <c r="U646" s="23"/>
      <c r="V646" s="23"/>
      <c r="W646" s="23"/>
      <c r="X646" s="23"/>
      <c r="Y646" s="23"/>
      <c r="Z646" s="23"/>
    </row>
    <row r="647">
      <c r="A647" s="23"/>
      <c r="B647" s="23"/>
      <c r="C647" s="23"/>
      <c r="D647" s="23"/>
      <c r="E647" s="469"/>
      <c r="F647" s="469"/>
      <c r="G647" s="469"/>
      <c r="H647" s="469"/>
      <c r="I647" s="469"/>
      <c r="J647" s="469"/>
      <c r="K647" s="469"/>
      <c r="L647" s="469"/>
      <c r="M647" s="469"/>
      <c r="N647" s="469"/>
      <c r="O647" s="469"/>
      <c r="P647" s="469"/>
      <c r="Q647" s="469"/>
      <c r="R647" s="469"/>
      <c r="S647" s="23"/>
      <c r="T647" s="23"/>
      <c r="U647" s="23"/>
      <c r="V647" s="23"/>
      <c r="W647" s="23"/>
      <c r="X647" s="23"/>
      <c r="Y647" s="23"/>
      <c r="Z647" s="23"/>
    </row>
    <row r="648">
      <c r="A648" s="23"/>
      <c r="B648" s="23"/>
      <c r="C648" s="23"/>
      <c r="D648" s="23"/>
      <c r="E648" s="469"/>
      <c r="F648" s="469"/>
      <c r="G648" s="469"/>
      <c r="H648" s="469"/>
      <c r="I648" s="469"/>
      <c r="J648" s="469"/>
      <c r="K648" s="469"/>
      <c r="L648" s="469"/>
      <c r="M648" s="469"/>
      <c r="N648" s="469"/>
      <c r="O648" s="469"/>
      <c r="P648" s="469"/>
      <c r="Q648" s="469"/>
      <c r="R648" s="469"/>
      <c r="S648" s="23"/>
      <c r="T648" s="23"/>
      <c r="U648" s="23"/>
      <c r="V648" s="23"/>
      <c r="W648" s="23"/>
      <c r="X648" s="23"/>
      <c r="Y648" s="23"/>
      <c r="Z648" s="23"/>
    </row>
    <row r="649">
      <c r="A649" s="23"/>
      <c r="B649" s="23"/>
      <c r="C649" s="23"/>
      <c r="D649" s="23"/>
      <c r="E649" s="469"/>
      <c r="F649" s="469"/>
      <c r="G649" s="469"/>
      <c r="H649" s="469"/>
      <c r="I649" s="469"/>
      <c r="J649" s="469"/>
      <c r="K649" s="469"/>
      <c r="L649" s="469"/>
      <c r="M649" s="469"/>
      <c r="N649" s="469"/>
      <c r="O649" s="469"/>
      <c r="P649" s="469"/>
      <c r="Q649" s="469"/>
      <c r="R649" s="469"/>
      <c r="S649" s="23"/>
      <c r="T649" s="23"/>
      <c r="U649" s="23"/>
      <c r="V649" s="23"/>
      <c r="W649" s="23"/>
      <c r="X649" s="23"/>
      <c r="Y649" s="23"/>
      <c r="Z649" s="23"/>
    </row>
    <row r="650">
      <c r="A650" s="23"/>
      <c r="B650" s="23"/>
      <c r="C650" s="23"/>
      <c r="D650" s="23"/>
      <c r="E650" s="469"/>
      <c r="F650" s="469"/>
      <c r="G650" s="469"/>
      <c r="H650" s="469"/>
      <c r="I650" s="469"/>
      <c r="J650" s="469"/>
      <c r="K650" s="469"/>
      <c r="L650" s="469"/>
      <c r="M650" s="469"/>
      <c r="N650" s="469"/>
      <c r="O650" s="469"/>
      <c r="P650" s="469"/>
      <c r="Q650" s="469"/>
      <c r="R650" s="469"/>
      <c r="S650" s="23"/>
      <c r="T650" s="23"/>
      <c r="U650" s="23"/>
      <c r="V650" s="23"/>
      <c r="W650" s="23"/>
      <c r="X650" s="23"/>
      <c r="Y650" s="23"/>
      <c r="Z650" s="23"/>
    </row>
    <row r="651">
      <c r="A651" s="23"/>
      <c r="B651" s="23"/>
      <c r="C651" s="23"/>
      <c r="D651" s="23"/>
      <c r="E651" s="469"/>
      <c r="F651" s="469"/>
      <c r="G651" s="469"/>
      <c r="H651" s="469"/>
      <c r="I651" s="469"/>
      <c r="J651" s="469"/>
      <c r="K651" s="469"/>
      <c r="L651" s="469"/>
      <c r="M651" s="469"/>
      <c r="N651" s="469"/>
      <c r="O651" s="469"/>
      <c r="P651" s="469"/>
      <c r="Q651" s="469"/>
      <c r="R651" s="469"/>
      <c r="S651" s="23"/>
      <c r="T651" s="23"/>
      <c r="U651" s="23"/>
      <c r="V651" s="23"/>
      <c r="W651" s="23"/>
      <c r="X651" s="23"/>
      <c r="Y651" s="23"/>
      <c r="Z651" s="23"/>
    </row>
    <row r="652">
      <c r="A652" s="23"/>
      <c r="B652" s="23"/>
      <c r="C652" s="23"/>
      <c r="D652" s="23"/>
      <c r="E652" s="469"/>
      <c r="F652" s="469"/>
      <c r="G652" s="469"/>
      <c r="H652" s="469"/>
      <c r="I652" s="469"/>
      <c r="J652" s="469"/>
      <c r="K652" s="469"/>
      <c r="L652" s="469"/>
      <c r="M652" s="469"/>
      <c r="N652" s="469"/>
      <c r="O652" s="469"/>
      <c r="P652" s="469"/>
      <c r="Q652" s="469"/>
      <c r="R652" s="469"/>
      <c r="S652" s="23"/>
      <c r="T652" s="23"/>
      <c r="U652" s="23"/>
      <c r="V652" s="23"/>
      <c r="W652" s="23"/>
      <c r="X652" s="23"/>
      <c r="Y652" s="23"/>
      <c r="Z652" s="23"/>
    </row>
    <row r="653">
      <c r="A653" s="23"/>
      <c r="B653" s="23"/>
      <c r="C653" s="23"/>
      <c r="D653" s="23"/>
      <c r="E653" s="469"/>
      <c r="F653" s="469"/>
      <c r="G653" s="469"/>
      <c r="H653" s="469"/>
      <c r="I653" s="469"/>
      <c r="J653" s="469"/>
      <c r="K653" s="469"/>
      <c r="L653" s="469"/>
      <c r="M653" s="469"/>
      <c r="N653" s="469"/>
      <c r="O653" s="469"/>
      <c r="P653" s="469"/>
      <c r="Q653" s="469"/>
      <c r="R653" s="469"/>
      <c r="S653" s="23"/>
      <c r="T653" s="23"/>
      <c r="U653" s="23"/>
      <c r="V653" s="23"/>
      <c r="W653" s="23"/>
      <c r="X653" s="23"/>
      <c r="Y653" s="23"/>
      <c r="Z653" s="23"/>
    </row>
    <row r="654">
      <c r="A654" s="23"/>
      <c r="B654" s="23"/>
      <c r="C654" s="23"/>
      <c r="D654" s="23"/>
      <c r="E654" s="469"/>
      <c r="F654" s="469"/>
      <c r="G654" s="469"/>
      <c r="H654" s="469"/>
      <c r="I654" s="469"/>
      <c r="J654" s="469"/>
      <c r="K654" s="469"/>
      <c r="L654" s="469"/>
      <c r="M654" s="469"/>
      <c r="N654" s="469"/>
      <c r="O654" s="469"/>
      <c r="P654" s="469"/>
      <c r="Q654" s="469"/>
      <c r="R654" s="469"/>
      <c r="S654" s="23"/>
      <c r="T654" s="23"/>
      <c r="U654" s="23"/>
      <c r="V654" s="23"/>
      <c r="W654" s="23"/>
      <c r="X654" s="23"/>
      <c r="Y654" s="23"/>
      <c r="Z654" s="23"/>
    </row>
    <row r="655">
      <c r="A655" s="23"/>
      <c r="B655" s="23"/>
      <c r="C655" s="23"/>
      <c r="D655" s="23"/>
      <c r="E655" s="469"/>
      <c r="F655" s="469"/>
      <c r="G655" s="469"/>
      <c r="H655" s="469"/>
      <c r="I655" s="469"/>
      <c r="J655" s="469"/>
      <c r="K655" s="469"/>
      <c r="L655" s="469"/>
      <c r="M655" s="469"/>
      <c r="N655" s="469"/>
      <c r="O655" s="469"/>
      <c r="P655" s="469"/>
      <c r="Q655" s="469"/>
      <c r="R655" s="469"/>
      <c r="S655" s="23"/>
      <c r="T655" s="23"/>
      <c r="U655" s="23"/>
      <c r="V655" s="23"/>
      <c r="W655" s="23"/>
      <c r="X655" s="23"/>
      <c r="Y655" s="23"/>
      <c r="Z655" s="23"/>
    </row>
    <row r="656">
      <c r="A656" s="23"/>
      <c r="B656" s="23"/>
      <c r="C656" s="23"/>
      <c r="D656" s="23"/>
      <c r="E656" s="469"/>
      <c r="F656" s="469"/>
      <c r="G656" s="469"/>
      <c r="H656" s="469"/>
      <c r="I656" s="469"/>
      <c r="J656" s="469"/>
      <c r="K656" s="469"/>
      <c r="L656" s="469"/>
      <c r="M656" s="469"/>
      <c r="N656" s="469"/>
      <c r="O656" s="469"/>
      <c r="P656" s="469"/>
      <c r="Q656" s="469"/>
      <c r="R656" s="469"/>
      <c r="S656" s="23"/>
      <c r="T656" s="23"/>
      <c r="U656" s="23"/>
      <c r="V656" s="23"/>
      <c r="W656" s="23"/>
      <c r="X656" s="23"/>
      <c r="Y656" s="23"/>
      <c r="Z656" s="23"/>
    </row>
    <row r="657">
      <c r="A657" s="23"/>
      <c r="B657" s="23"/>
      <c r="C657" s="23"/>
      <c r="D657" s="23"/>
      <c r="E657" s="469"/>
      <c r="F657" s="469"/>
      <c r="G657" s="469"/>
      <c r="H657" s="469"/>
      <c r="I657" s="469"/>
      <c r="J657" s="469"/>
      <c r="K657" s="469"/>
      <c r="L657" s="469"/>
      <c r="M657" s="469"/>
      <c r="N657" s="469"/>
      <c r="O657" s="469"/>
      <c r="P657" s="469"/>
      <c r="Q657" s="469"/>
      <c r="R657" s="469"/>
      <c r="S657" s="23"/>
      <c r="T657" s="23"/>
      <c r="U657" s="23"/>
      <c r="V657" s="23"/>
      <c r="W657" s="23"/>
      <c r="X657" s="23"/>
      <c r="Y657" s="23"/>
      <c r="Z657" s="23"/>
    </row>
    <row r="658">
      <c r="A658" s="23"/>
      <c r="B658" s="23"/>
      <c r="C658" s="23"/>
      <c r="D658" s="23"/>
      <c r="E658" s="469"/>
      <c r="F658" s="469"/>
      <c r="G658" s="469"/>
      <c r="H658" s="469"/>
      <c r="I658" s="469"/>
      <c r="J658" s="469"/>
      <c r="K658" s="469"/>
      <c r="L658" s="469"/>
      <c r="M658" s="469"/>
      <c r="N658" s="469"/>
      <c r="O658" s="469"/>
      <c r="P658" s="469"/>
      <c r="Q658" s="469"/>
      <c r="R658" s="469"/>
      <c r="S658" s="23"/>
      <c r="T658" s="23"/>
      <c r="U658" s="23"/>
      <c r="V658" s="23"/>
      <c r="W658" s="23"/>
      <c r="X658" s="23"/>
      <c r="Y658" s="23"/>
      <c r="Z658" s="23"/>
    </row>
    <row r="659">
      <c r="A659" s="23"/>
      <c r="B659" s="23"/>
      <c r="C659" s="23"/>
      <c r="D659" s="23"/>
      <c r="E659" s="469"/>
      <c r="F659" s="469"/>
      <c r="G659" s="469"/>
      <c r="H659" s="469"/>
      <c r="I659" s="469"/>
      <c r="J659" s="469"/>
      <c r="K659" s="469"/>
      <c r="L659" s="469"/>
      <c r="M659" s="469"/>
      <c r="N659" s="469"/>
      <c r="O659" s="469"/>
      <c r="P659" s="469"/>
      <c r="Q659" s="469"/>
      <c r="R659" s="469"/>
      <c r="S659" s="23"/>
      <c r="T659" s="23"/>
      <c r="U659" s="23"/>
      <c r="V659" s="23"/>
      <c r="W659" s="23"/>
      <c r="X659" s="23"/>
      <c r="Y659" s="23"/>
      <c r="Z659" s="23"/>
    </row>
    <row r="660">
      <c r="A660" s="23"/>
      <c r="B660" s="23"/>
      <c r="C660" s="23"/>
      <c r="D660" s="23"/>
      <c r="E660" s="469"/>
      <c r="F660" s="469"/>
      <c r="G660" s="469"/>
      <c r="H660" s="469"/>
      <c r="I660" s="469"/>
      <c r="J660" s="469"/>
      <c r="K660" s="469"/>
      <c r="L660" s="469"/>
      <c r="M660" s="469"/>
      <c r="N660" s="469"/>
      <c r="O660" s="469"/>
      <c r="P660" s="469"/>
      <c r="Q660" s="469"/>
      <c r="R660" s="469"/>
      <c r="S660" s="23"/>
      <c r="T660" s="23"/>
      <c r="U660" s="23"/>
      <c r="V660" s="23"/>
      <c r="W660" s="23"/>
      <c r="X660" s="23"/>
      <c r="Y660" s="23"/>
      <c r="Z660" s="23"/>
    </row>
    <row r="661">
      <c r="A661" s="23"/>
      <c r="B661" s="23"/>
      <c r="C661" s="23"/>
      <c r="D661" s="23"/>
      <c r="E661" s="469"/>
      <c r="F661" s="469"/>
      <c r="G661" s="469"/>
      <c r="H661" s="469"/>
      <c r="I661" s="469"/>
      <c r="J661" s="469"/>
      <c r="K661" s="469"/>
      <c r="L661" s="469"/>
      <c r="M661" s="469"/>
      <c r="N661" s="469"/>
      <c r="O661" s="469"/>
      <c r="P661" s="469"/>
      <c r="Q661" s="469"/>
      <c r="R661" s="469"/>
      <c r="S661" s="23"/>
      <c r="T661" s="23"/>
      <c r="U661" s="23"/>
      <c r="V661" s="23"/>
      <c r="W661" s="23"/>
      <c r="X661" s="23"/>
      <c r="Y661" s="23"/>
      <c r="Z661" s="23"/>
    </row>
    <row r="662">
      <c r="A662" s="23"/>
      <c r="B662" s="23"/>
      <c r="C662" s="23"/>
      <c r="D662" s="23"/>
      <c r="E662" s="469"/>
      <c r="F662" s="469"/>
      <c r="G662" s="469"/>
      <c r="H662" s="469"/>
      <c r="I662" s="469"/>
      <c r="J662" s="469"/>
      <c r="K662" s="469"/>
      <c r="L662" s="469"/>
      <c r="M662" s="469"/>
      <c r="N662" s="469"/>
      <c r="O662" s="469"/>
      <c r="P662" s="469"/>
      <c r="Q662" s="469"/>
      <c r="R662" s="469"/>
      <c r="S662" s="23"/>
      <c r="T662" s="23"/>
      <c r="U662" s="23"/>
      <c r="V662" s="23"/>
      <c r="W662" s="23"/>
      <c r="X662" s="23"/>
      <c r="Y662" s="23"/>
      <c r="Z662" s="23"/>
    </row>
    <row r="663">
      <c r="A663" s="23"/>
      <c r="B663" s="23"/>
      <c r="C663" s="23"/>
      <c r="D663" s="23"/>
      <c r="E663" s="469"/>
      <c r="F663" s="469"/>
      <c r="G663" s="469"/>
      <c r="H663" s="469"/>
      <c r="I663" s="469"/>
      <c r="J663" s="469"/>
      <c r="K663" s="469"/>
      <c r="L663" s="469"/>
      <c r="M663" s="469"/>
      <c r="N663" s="469"/>
      <c r="O663" s="469"/>
      <c r="P663" s="469"/>
      <c r="Q663" s="469"/>
      <c r="R663" s="469"/>
      <c r="S663" s="23"/>
      <c r="T663" s="23"/>
      <c r="U663" s="23"/>
      <c r="V663" s="23"/>
      <c r="W663" s="23"/>
      <c r="X663" s="23"/>
      <c r="Y663" s="23"/>
      <c r="Z663" s="23"/>
    </row>
    <row r="664">
      <c r="A664" s="23"/>
      <c r="B664" s="23"/>
      <c r="C664" s="23"/>
      <c r="D664" s="23"/>
      <c r="E664" s="469"/>
      <c r="F664" s="469"/>
      <c r="G664" s="469"/>
      <c r="H664" s="469"/>
      <c r="I664" s="469"/>
      <c r="J664" s="469"/>
      <c r="K664" s="469"/>
      <c r="L664" s="469"/>
      <c r="M664" s="469"/>
      <c r="N664" s="469"/>
      <c r="O664" s="469"/>
      <c r="P664" s="469"/>
      <c r="Q664" s="469"/>
      <c r="R664" s="469"/>
      <c r="S664" s="23"/>
      <c r="T664" s="23"/>
      <c r="U664" s="23"/>
      <c r="V664" s="23"/>
      <c r="W664" s="23"/>
      <c r="X664" s="23"/>
      <c r="Y664" s="23"/>
      <c r="Z664" s="23"/>
    </row>
    <row r="665">
      <c r="A665" s="23"/>
      <c r="B665" s="23"/>
      <c r="C665" s="23"/>
      <c r="D665" s="23"/>
      <c r="E665" s="469"/>
      <c r="F665" s="469"/>
      <c r="G665" s="469"/>
      <c r="H665" s="469"/>
      <c r="I665" s="469"/>
      <c r="J665" s="469"/>
      <c r="K665" s="469"/>
      <c r="L665" s="469"/>
      <c r="M665" s="469"/>
      <c r="N665" s="469"/>
      <c r="O665" s="469"/>
      <c r="P665" s="469"/>
      <c r="Q665" s="469"/>
      <c r="R665" s="469"/>
      <c r="S665" s="23"/>
      <c r="T665" s="23"/>
      <c r="U665" s="23"/>
      <c r="V665" s="23"/>
      <c r="W665" s="23"/>
      <c r="X665" s="23"/>
      <c r="Y665" s="23"/>
      <c r="Z665" s="23"/>
    </row>
    <row r="666">
      <c r="A666" s="23"/>
      <c r="B666" s="23"/>
      <c r="C666" s="23"/>
      <c r="D666" s="23"/>
      <c r="E666" s="469"/>
      <c r="F666" s="469"/>
      <c r="G666" s="469"/>
      <c r="H666" s="469"/>
      <c r="I666" s="469"/>
      <c r="J666" s="469"/>
      <c r="K666" s="469"/>
      <c r="L666" s="469"/>
      <c r="M666" s="469"/>
      <c r="N666" s="469"/>
      <c r="O666" s="469"/>
      <c r="P666" s="469"/>
      <c r="Q666" s="469"/>
      <c r="R666" s="469"/>
      <c r="S666" s="23"/>
      <c r="T666" s="23"/>
      <c r="U666" s="23"/>
      <c r="V666" s="23"/>
      <c r="W666" s="23"/>
      <c r="X666" s="23"/>
      <c r="Y666" s="23"/>
      <c r="Z666" s="23"/>
    </row>
    <row r="667">
      <c r="A667" s="23"/>
      <c r="B667" s="23"/>
      <c r="C667" s="23"/>
      <c r="D667" s="23"/>
      <c r="E667" s="469"/>
      <c r="F667" s="469"/>
      <c r="G667" s="469"/>
      <c r="H667" s="469"/>
      <c r="I667" s="469"/>
      <c r="J667" s="469"/>
      <c r="K667" s="469"/>
      <c r="L667" s="469"/>
      <c r="M667" s="469"/>
      <c r="N667" s="469"/>
      <c r="O667" s="469"/>
      <c r="P667" s="469"/>
      <c r="Q667" s="469"/>
      <c r="R667" s="469"/>
      <c r="S667" s="23"/>
      <c r="T667" s="23"/>
      <c r="U667" s="23"/>
      <c r="V667" s="23"/>
      <c r="W667" s="23"/>
      <c r="X667" s="23"/>
      <c r="Y667" s="23"/>
      <c r="Z667" s="23"/>
    </row>
    <row r="668">
      <c r="A668" s="23"/>
      <c r="B668" s="23"/>
      <c r="C668" s="23"/>
      <c r="D668" s="23"/>
      <c r="E668" s="469"/>
      <c r="F668" s="469"/>
      <c r="G668" s="469"/>
      <c r="H668" s="469"/>
      <c r="I668" s="469"/>
      <c r="J668" s="469"/>
      <c r="K668" s="469"/>
      <c r="L668" s="469"/>
      <c r="M668" s="469"/>
      <c r="N668" s="469"/>
      <c r="O668" s="469"/>
      <c r="P668" s="469"/>
      <c r="Q668" s="469"/>
      <c r="R668" s="469"/>
      <c r="S668" s="23"/>
      <c r="T668" s="23"/>
      <c r="U668" s="23"/>
      <c r="V668" s="23"/>
      <c r="W668" s="23"/>
      <c r="X668" s="23"/>
      <c r="Y668" s="23"/>
      <c r="Z668" s="23"/>
    </row>
    <row r="669">
      <c r="A669" s="23"/>
      <c r="B669" s="23"/>
      <c r="C669" s="23"/>
      <c r="D669" s="23"/>
      <c r="E669" s="469"/>
      <c r="F669" s="469"/>
      <c r="G669" s="469"/>
      <c r="H669" s="469"/>
      <c r="I669" s="469"/>
      <c r="J669" s="469"/>
      <c r="K669" s="469"/>
      <c r="L669" s="469"/>
      <c r="M669" s="469"/>
      <c r="N669" s="469"/>
      <c r="O669" s="469"/>
      <c r="P669" s="469"/>
      <c r="Q669" s="469"/>
      <c r="R669" s="469"/>
      <c r="S669" s="23"/>
      <c r="T669" s="23"/>
      <c r="U669" s="23"/>
      <c r="V669" s="23"/>
      <c r="W669" s="23"/>
      <c r="X669" s="23"/>
      <c r="Y669" s="23"/>
      <c r="Z669" s="23"/>
    </row>
    <row r="670">
      <c r="A670" s="23"/>
      <c r="B670" s="23"/>
      <c r="C670" s="23"/>
      <c r="D670" s="23"/>
      <c r="E670" s="469"/>
      <c r="F670" s="469"/>
      <c r="G670" s="469"/>
      <c r="H670" s="469"/>
      <c r="I670" s="469"/>
      <c r="J670" s="469"/>
      <c r="K670" s="469"/>
      <c r="L670" s="469"/>
      <c r="M670" s="469"/>
      <c r="N670" s="469"/>
      <c r="O670" s="469"/>
      <c r="P670" s="469"/>
      <c r="Q670" s="469"/>
      <c r="R670" s="469"/>
      <c r="S670" s="23"/>
      <c r="T670" s="23"/>
      <c r="U670" s="23"/>
      <c r="V670" s="23"/>
      <c r="W670" s="23"/>
      <c r="X670" s="23"/>
      <c r="Y670" s="23"/>
      <c r="Z670" s="23"/>
    </row>
    <row r="671">
      <c r="A671" s="23"/>
      <c r="B671" s="23"/>
      <c r="C671" s="23"/>
      <c r="D671" s="23"/>
      <c r="E671" s="469"/>
      <c r="F671" s="469"/>
      <c r="G671" s="469"/>
      <c r="H671" s="469"/>
      <c r="I671" s="469"/>
      <c r="J671" s="469"/>
      <c r="K671" s="469"/>
      <c r="L671" s="469"/>
      <c r="M671" s="469"/>
      <c r="N671" s="469"/>
      <c r="O671" s="469"/>
      <c r="P671" s="469"/>
      <c r="Q671" s="469"/>
      <c r="R671" s="469"/>
      <c r="S671" s="23"/>
      <c r="T671" s="23"/>
      <c r="U671" s="23"/>
      <c r="V671" s="23"/>
      <c r="W671" s="23"/>
      <c r="X671" s="23"/>
      <c r="Y671" s="23"/>
      <c r="Z671" s="23"/>
    </row>
    <row r="672">
      <c r="A672" s="23"/>
      <c r="B672" s="23"/>
      <c r="C672" s="23"/>
      <c r="D672" s="23"/>
      <c r="E672" s="469"/>
      <c r="F672" s="469"/>
      <c r="G672" s="469"/>
      <c r="H672" s="469"/>
      <c r="I672" s="469"/>
      <c r="J672" s="469"/>
      <c r="K672" s="469"/>
      <c r="L672" s="469"/>
      <c r="M672" s="469"/>
      <c r="N672" s="469"/>
      <c r="O672" s="469"/>
      <c r="P672" s="469"/>
      <c r="Q672" s="469"/>
      <c r="R672" s="469"/>
      <c r="S672" s="23"/>
      <c r="T672" s="23"/>
      <c r="U672" s="23"/>
      <c r="V672" s="23"/>
      <c r="W672" s="23"/>
      <c r="X672" s="23"/>
      <c r="Y672" s="23"/>
      <c r="Z672" s="23"/>
    </row>
    <row r="673">
      <c r="A673" s="23"/>
      <c r="B673" s="23"/>
      <c r="C673" s="23"/>
      <c r="D673" s="23"/>
      <c r="E673" s="469"/>
      <c r="F673" s="469"/>
      <c r="G673" s="469"/>
      <c r="H673" s="469"/>
      <c r="I673" s="469"/>
      <c r="J673" s="469"/>
      <c r="K673" s="469"/>
      <c r="L673" s="469"/>
      <c r="M673" s="469"/>
      <c r="N673" s="469"/>
      <c r="O673" s="469"/>
      <c r="P673" s="469"/>
      <c r="Q673" s="469"/>
      <c r="R673" s="469"/>
      <c r="S673" s="23"/>
      <c r="T673" s="23"/>
      <c r="U673" s="23"/>
      <c r="V673" s="23"/>
      <c r="W673" s="23"/>
      <c r="X673" s="23"/>
      <c r="Y673" s="23"/>
      <c r="Z673" s="23"/>
    </row>
    <row r="674">
      <c r="A674" s="23"/>
      <c r="B674" s="23"/>
      <c r="C674" s="23"/>
      <c r="D674" s="23"/>
      <c r="E674" s="469"/>
      <c r="F674" s="469"/>
      <c r="G674" s="469"/>
      <c r="H674" s="469"/>
      <c r="I674" s="469"/>
      <c r="J674" s="469"/>
      <c r="K674" s="469"/>
      <c r="L674" s="469"/>
      <c r="M674" s="469"/>
      <c r="N674" s="469"/>
      <c r="O674" s="469"/>
      <c r="P674" s="469"/>
      <c r="Q674" s="469"/>
      <c r="R674" s="469"/>
      <c r="S674" s="23"/>
      <c r="T674" s="23"/>
      <c r="U674" s="23"/>
      <c r="V674" s="23"/>
      <c r="W674" s="23"/>
      <c r="X674" s="23"/>
      <c r="Y674" s="23"/>
      <c r="Z674" s="23"/>
    </row>
    <row r="675">
      <c r="A675" s="23"/>
      <c r="B675" s="23"/>
      <c r="C675" s="23"/>
      <c r="D675" s="23"/>
      <c r="E675" s="469"/>
      <c r="F675" s="469"/>
      <c r="G675" s="469"/>
      <c r="H675" s="469"/>
      <c r="I675" s="469"/>
      <c r="J675" s="469"/>
      <c r="K675" s="469"/>
      <c r="L675" s="469"/>
      <c r="M675" s="469"/>
      <c r="N675" s="469"/>
      <c r="O675" s="469"/>
      <c r="P675" s="469"/>
      <c r="Q675" s="469"/>
      <c r="R675" s="469"/>
      <c r="S675" s="23"/>
      <c r="T675" s="23"/>
      <c r="U675" s="23"/>
      <c r="V675" s="23"/>
      <c r="W675" s="23"/>
      <c r="X675" s="23"/>
      <c r="Y675" s="23"/>
      <c r="Z675" s="23"/>
    </row>
    <row r="676">
      <c r="A676" s="23"/>
      <c r="B676" s="23"/>
      <c r="C676" s="23"/>
      <c r="D676" s="23"/>
      <c r="E676" s="469"/>
      <c r="F676" s="469"/>
      <c r="G676" s="469"/>
      <c r="H676" s="469"/>
      <c r="I676" s="469"/>
      <c r="J676" s="469"/>
      <c r="K676" s="469"/>
      <c r="L676" s="469"/>
      <c r="M676" s="469"/>
      <c r="N676" s="469"/>
      <c r="O676" s="469"/>
      <c r="P676" s="469"/>
      <c r="Q676" s="469"/>
      <c r="R676" s="469"/>
      <c r="S676" s="23"/>
      <c r="T676" s="23"/>
      <c r="U676" s="23"/>
      <c r="V676" s="23"/>
      <c r="W676" s="23"/>
      <c r="X676" s="23"/>
      <c r="Y676" s="23"/>
      <c r="Z676" s="23"/>
    </row>
    <row r="677">
      <c r="A677" s="23"/>
      <c r="B677" s="23"/>
      <c r="C677" s="23"/>
      <c r="D677" s="23"/>
      <c r="E677" s="469"/>
      <c r="F677" s="469"/>
      <c r="G677" s="469"/>
      <c r="H677" s="469"/>
      <c r="I677" s="469"/>
      <c r="J677" s="469"/>
      <c r="K677" s="469"/>
      <c r="L677" s="469"/>
      <c r="M677" s="469"/>
      <c r="N677" s="469"/>
      <c r="O677" s="469"/>
      <c r="P677" s="469"/>
      <c r="Q677" s="469"/>
      <c r="R677" s="469"/>
      <c r="S677" s="23"/>
      <c r="T677" s="23"/>
      <c r="U677" s="23"/>
      <c r="V677" s="23"/>
      <c r="W677" s="23"/>
      <c r="X677" s="23"/>
      <c r="Y677" s="23"/>
      <c r="Z677" s="23"/>
    </row>
    <row r="678">
      <c r="A678" s="23"/>
      <c r="B678" s="23"/>
      <c r="C678" s="23"/>
      <c r="D678" s="23"/>
      <c r="E678" s="469"/>
      <c r="F678" s="469"/>
      <c r="G678" s="469"/>
      <c r="H678" s="469"/>
      <c r="I678" s="469"/>
      <c r="J678" s="469"/>
      <c r="K678" s="469"/>
      <c r="L678" s="469"/>
      <c r="M678" s="469"/>
      <c r="N678" s="469"/>
      <c r="O678" s="469"/>
      <c r="P678" s="469"/>
      <c r="Q678" s="469"/>
      <c r="R678" s="469"/>
      <c r="S678" s="23"/>
      <c r="T678" s="23"/>
      <c r="U678" s="23"/>
      <c r="V678" s="23"/>
      <c r="W678" s="23"/>
      <c r="X678" s="23"/>
      <c r="Y678" s="23"/>
      <c r="Z678" s="23"/>
    </row>
    <row r="679">
      <c r="A679" s="23"/>
      <c r="B679" s="23"/>
      <c r="C679" s="23"/>
      <c r="D679" s="23"/>
      <c r="E679" s="469"/>
      <c r="F679" s="469"/>
      <c r="G679" s="469"/>
      <c r="H679" s="469"/>
      <c r="I679" s="469"/>
      <c r="J679" s="469"/>
      <c r="K679" s="469"/>
      <c r="L679" s="469"/>
      <c r="M679" s="469"/>
      <c r="N679" s="469"/>
      <c r="O679" s="469"/>
      <c r="P679" s="469"/>
      <c r="Q679" s="469"/>
      <c r="R679" s="469"/>
      <c r="S679" s="23"/>
      <c r="T679" s="23"/>
      <c r="U679" s="23"/>
      <c r="V679" s="23"/>
      <c r="W679" s="23"/>
      <c r="X679" s="23"/>
      <c r="Y679" s="23"/>
      <c r="Z679" s="23"/>
    </row>
    <row r="680">
      <c r="A680" s="23"/>
      <c r="B680" s="23"/>
      <c r="C680" s="23"/>
      <c r="D680" s="23"/>
      <c r="E680" s="469"/>
      <c r="F680" s="469"/>
      <c r="G680" s="469"/>
      <c r="H680" s="469"/>
      <c r="I680" s="469"/>
      <c r="J680" s="469"/>
      <c r="K680" s="469"/>
      <c r="L680" s="469"/>
      <c r="M680" s="469"/>
      <c r="N680" s="469"/>
      <c r="O680" s="469"/>
      <c r="P680" s="469"/>
      <c r="Q680" s="469"/>
      <c r="R680" s="469"/>
      <c r="S680" s="23"/>
      <c r="T680" s="23"/>
      <c r="U680" s="23"/>
      <c r="V680" s="23"/>
      <c r="W680" s="23"/>
      <c r="X680" s="23"/>
      <c r="Y680" s="23"/>
      <c r="Z680" s="23"/>
    </row>
    <row r="681">
      <c r="A681" s="23"/>
      <c r="B681" s="23"/>
      <c r="C681" s="23"/>
      <c r="D681" s="23"/>
      <c r="E681" s="469"/>
      <c r="F681" s="469"/>
      <c r="G681" s="469"/>
      <c r="H681" s="469"/>
      <c r="I681" s="469"/>
      <c r="J681" s="469"/>
      <c r="K681" s="469"/>
      <c r="L681" s="469"/>
      <c r="M681" s="469"/>
      <c r="N681" s="469"/>
      <c r="O681" s="469"/>
      <c r="P681" s="469"/>
      <c r="Q681" s="469"/>
      <c r="R681" s="469"/>
      <c r="S681" s="23"/>
      <c r="T681" s="23"/>
      <c r="U681" s="23"/>
      <c r="V681" s="23"/>
      <c r="W681" s="23"/>
      <c r="X681" s="23"/>
      <c r="Y681" s="23"/>
      <c r="Z681" s="23"/>
    </row>
    <row r="682">
      <c r="A682" s="23"/>
      <c r="B682" s="23"/>
      <c r="C682" s="23"/>
      <c r="D682" s="23"/>
      <c r="E682" s="469"/>
      <c r="F682" s="469"/>
      <c r="G682" s="469"/>
      <c r="H682" s="469"/>
      <c r="I682" s="469"/>
      <c r="J682" s="469"/>
      <c r="K682" s="469"/>
      <c r="L682" s="469"/>
      <c r="M682" s="469"/>
      <c r="N682" s="469"/>
      <c r="O682" s="469"/>
      <c r="P682" s="469"/>
      <c r="Q682" s="469"/>
      <c r="R682" s="469"/>
      <c r="S682" s="23"/>
      <c r="T682" s="23"/>
      <c r="U682" s="23"/>
      <c r="V682" s="23"/>
      <c r="W682" s="23"/>
      <c r="X682" s="23"/>
      <c r="Y682" s="23"/>
      <c r="Z682" s="23"/>
    </row>
    <row r="683">
      <c r="A683" s="23"/>
      <c r="B683" s="23"/>
      <c r="C683" s="23"/>
      <c r="D683" s="23"/>
      <c r="E683" s="469"/>
      <c r="F683" s="469"/>
      <c r="G683" s="469"/>
      <c r="H683" s="469"/>
      <c r="I683" s="469"/>
      <c r="J683" s="469"/>
      <c r="K683" s="469"/>
      <c r="L683" s="469"/>
      <c r="M683" s="469"/>
      <c r="N683" s="469"/>
      <c r="O683" s="469"/>
      <c r="P683" s="469"/>
      <c r="Q683" s="469"/>
      <c r="R683" s="469"/>
      <c r="S683" s="23"/>
      <c r="T683" s="23"/>
      <c r="U683" s="23"/>
      <c r="V683" s="23"/>
      <c r="W683" s="23"/>
      <c r="X683" s="23"/>
      <c r="Y683" s="23"/>
      <c r="Z683" s="23"/>
    </row>
    <row r="684">
      <c r="A684" s="23"/>
      <c r="B684" s="23"/>
      <c r="C684" s="23"/>
      <c r="D684" s="23"/>
      <c r="E684" s="469"/>
      <c r="F684" s="469"/>
      <c r="G684" s="469"/>
      <c r="H684" s="469"/>
      <c r="I684" s="469"/>
      <c r="J684" s="469"/>
      <c r="K684" s="469"/>
      <c r="L684" s="469"/>
      <c r="M684" s="469"/>
      <c r="N684" s="469"/>
      <c r="O684" s="469"/>
      <c r="P684" s="469"/>
      <c r="Q684" s="469"/>
      <c r="R684" s="469"/>
      <c r="S684" s="23"/>
      <c r="T684" s="23"/>
      <c r="U684" s="23"/>
      <c r="V684" s="23"/>
      <c r="W684" s="23"/>
      <c r="X684" s="23"/>
      <c r="Y684" s="23"/>
      <c r="Z684" s="23"/>
    </row>
    <row r="685">
      <c r="A685" s="23"/>
      <c r="B685" s="23"/>
      <c r="C685" s="23"/>
      <c r="D685" s="23"/>
      <c r="E685" s="469"/>
      <c r="F685" s="469"/>
      <c r="G685" s="469"/>
      <c r="H685" s="469"/>
      <c r="I685" s="469"/>
      <c r="J685" s="469"/>
      <c r="K685" s="469"/>
      <c r="L685" s="469"/>
      <c r="M685" s="469"/>
      <c r="N685" s="469"/>
      <c r="O685" s="469"/>
      <c r="P685" s="469"/>
      <c r="Q685" s="469"/>
      <c r="R685" s="469"/>
      <c r="S685" s="23"/>
      <c r="T685" s="23"/>
      <c r="U685" s="23"/>
      <c r="V685" s="23"/>
      <c r="W685" s="23"/>
      <c r="X685" s="23"/>
      <c r="Y685" s="23"/>
      <c r="Z685" s="23"/>
    </row>
    <row r="686">
      <c r="A686" s="23"/>
      <c r="B686" s="23"/>
      <c r="C686" s="23"/>
      <c r="D686" s="23"/>
      <c r="E686" s="469"/>
      <c r="F686" s="469"/>
      <c r="G686" s="469"/>
      <c r="H686" s="469"/>
      <c r="I686" s="469"/>
      <c r="J686" s="469"/>
      <c r="K686" s="469"/>
      <c r="L686" s="469"/>
      <c r="M686" s="469"/>
      <c r="N686" s="469"/>
      <c r="O686" s="469"/>
      <c r="P686" s="469"/>
      <c r="Q686" s="469"/>
      <c r="R686" s="469"/>
      <c r="S686" s="23"/>
      <c r="T686" s="23"/>
      <c r="U686" s="23"/>
      <c r="V686" s="23"/>
      <c r="W686" s="23"/>
      <c r="X686" s="23"/>
      <c r="Y686" s="23"/>
      <c r="Z686" s="23"/>
    </row>
    <row r="687">
      <c r="A687" s="23"/>
      <c r="B687" s="23"/>
      <c r="C687" s="23"/>
      <c r="D687" s="23"/>
      <c r="E687" s="469"/>
      <c r="F687" s="469"/>
      <c r="G687" s="469"/>
      <c r="H687" s="469"/>
      <c r="I687" s="469"/>
      <c r="J687" s="469"/>
      <c r="K687" s="469"/>
      <c r="L687" s="469"/>
      <c r="M687" s="469"/>
      <c r="N687" s="469"/>
      <c r="O687" s="469"/>
      <c r="P687" s="469"/>
      <c r="Q687" s="469"/>
      <c r="R687" s="469"/>
      <c r="S687" s="23"/>
      <c r="T687" s="23"/>
      <c r="U687" s="23"/>
      <c r="V687" s="23"/>
      <c r="W687" s="23"/>
      <c r="X687" s="23"/>
      <c r="Y687" s="23"/>
      <c r="Z687" s="23"/>
    </row>
    <row r="688">
      <c r="A688" s="23"/>
      <c r="B688" s="23"/>
      <c r="C688" s="23"/>
      <c r="D688" s="23"/>
      <c r="E688" s="469"/>
      <c r="F688" s="469"/>
      <c r="G688" s="469"/>
      <c r="H688" s="469"/>
      <c r="I688" s="469"/>
      <c r="J688" s="469"/>
      <c r="K688" s="469"/>
      <c r="L688" s="469"/>
      <c r="M688" s="469"/>
      <c r="N688" s="469"/>
      <c r="O688" s="469"/>
      <c r="P688" s="469"/>
      <c r="Q688" s="469"/>
      <c r="R688" s="469"/>
      <c r="S688" s="23"/>
      <c r="T688" s="23"/>
      <c r="U688" s="23"/>
      <c r="V688" s="23"/>
      <c r="W688" s="23"/>
      <c r="X688" s="23"/>
      <c r="Y688" s="23"/>
      <c r="Z688" s="23"/>
    </row>
    <row r="689">
      <c r="A689" s="23"/>
      <c r="B689" s="23"/>
      <c r="C689" s="23"/>
      <c r="D689" s="23"/>
      <c r="E689" s="469"/>
      <c r="F689" s="469"/>
      <c r="G689" s="469"/>
      <c r="H689" s="469"/>
      <c r="I689" s="469"/>
      <c r="J689" s="469"/>
      <c r="K689" s="469"/>
      <c r="L689" s="469"/>
      <c r="M689" s="469"/>
      <c r="N689" s="469"/>
      <c r="O689" s="469"/>
      <c r="P689" s="469"/>
      <c r="Q689" s="469"/>
      <c r="R689" s="469"/>
      <c r="S689" s="23"/>
      <c r="T689" s="23"/>
      <c r="U689" s="23"/>
      <c r="V689" s="23"/>
      <c r="W689" s="23"/>
      <c r="X689" s="23"/>
      <c r="Y689" s="23"/>
      <c r="Z689" s="23"/>
    </row>
    <row r="690">
      <c r="A690" s="23"/>
      <c r="B690" s="23"/>
      <c r="C690" s="23"/>
      <c r="D690" s="23"/>
      <c r="E690" s="469"/>
      <c r="F690" s="469"/>
      <c r="G690" s="469"/>
      <c r="H690" s="469"/>
      <c r="I690" s="469"/>
      <c r="J690" s="469"/>
      <c r="K690" s="469"/>
      <c r="L690" s="469"/>
      <c r="M690" s="469"/>
      <c r="N690" s="469"/>
      <c r="O690" s="469"/>
      <c r="P690" s="469"/>
      <c r="Q690" s="469"/>
      <c r="R690" s="469"/>
      <c r="S690" s="23"/>
      <c r="T690" s="23"/>
      <c r="U690" s="23"/>
      <c r="V690" s="23"/>
      <c r="W690" s="23"/>
      <c r="X690" s="23"/>
      <c r="Y690" s="23"/>
      <c r="Z690" s="23"/>
    </row>
    <row r="691">
      <c r="A691" s="23"/>
      <c r="B691" s="23"/>
      <c r="C691" s="23"/>
      <c r="D691" s="23"/>
      <c r="E691" s="469"/>
      <c r="F691" s="469"/>
      <c r="G691" s="469"/>
      <c r="H691" s="469"/>
      <c r="I691" s="469"/>
      <c r="J691" s="469"/>
      <c r="K691" s="469"/>
      <c r="L691" s="469"/>
      <c r="M691" s="469"/>
      <c r="N691" s="469"/>
      <c r="O691" s="469"/>
      <c r="P691" s="469"/>
      <c r="Q691" s="469"/>
      <c r="R691" s="469"/>
      <c r="S691" s="23"/>
      <c r="T691" s="23"/>
      <c r="U691" s="23"/>
      <c r="V691" s="23"/>
      <c r="W691" s="23"/>
      <c r="X691" s="23"/>
      <c r="Y691" s="23"/>
      <c r="Z691" s="23"/>
    </row>
    <row r="692">
      <c r="A692" s="23"/>
      <c r="B692" s="23"/>
      <c r="C692" s="23"/>
      <c r="D692" s="23"/>
      <c r="E692" s="469"/>
      <c r="F692" s="469"/>
      <c r="G692" s="469"/>
      <c r="H692" s="469"/>
      <c r="I692" s="469"/>
      <c r="J692" s="469"/>
      <c r="K692" s="469"/>
      <c r="L692" s="469"/>
      <c r="M692" s="469"/>
      <c r="N692" s="469"/>
      <c r="O692" s="469"/>
      <c r="P692" s="469"/>
      <c r="Q692" s="469"/>
      <c r="R692" s="469"/>
      <c r="S692" s="23"/>
      <c r="T692" s="23"/>
      <c r="U692" s="23"/>
      <c r="V692" s="23"/>
      <c r="W692" s="23"/>
      <c r="X692" s="23"/>
      <c r="Y692" s="23"/>
      <c r="Z692" s="23"/>
    </row>
    <row r="693">
      <c r="A693" s="23"/>
      <c r="B693" s="23"/>
      <c r="C693" s="23"/>
      <c r="D693" s="23"/>
      <c r="E693" s="469"/>
      <c r="F693" s="469"/>
      <c r="G693" s="469"/>
      <c r="H693" s="469"/>
      <c r="I693" s="469"/>
      <c r="J693" s="469"/>
      <c r="K693" s="469"/>
      <c r="L693" s="469"/>
      <c r="M693" s="469"/>
      <c r="N693" s="469"/>
      <c r="O693" s="469"/>
      <c r="P693" s="469"/>
      <c r="Q693" s="469"/>
      <c r="R693" s="469"/>
      <c r="S693" s="23"/>
      <c r="T693" s="23"/>
      <c r="U693" s="23"/>
      <c r="V693" s="23"/>
      <c r="W693" s="23"/>
      <c r="X693" s="23"/>
      <c r="Y693" s="23"/>
      <c r="Z693" s="23"/>
    </row>
    <row r="694">
      <c r="A694" s="23"/>
      <c r="B694" s="23"/>
      <c r="C694" s="23"/>
      <c r="D694" s="23"/>
      <c r="E694" s="469"/>
      <c r="F694" s="469"/>
      <c r="G694" s="469"/>
      <c r="H694" s="469"/>
      <c r="I694" s="469"/>
      <c r="J694" s="469"/>
      <c r="K694" s="469"/>
      <c r="L694" s="469"/>
      <c r="M694" s="469"/>
      <c r="N694" s="469"/>
      <c r="O694" s="469"/>
      <c r="P694" s="469"/>
      <c r="Q694" s="469"/>
      <c r="R694" s="469"/>
      <c r="S694" s="23"/>
      <c r="T694" s="23"/>
      <c r="U694" s="23"/>
      <c r="V694" s="23"/>
      <c r="W694" s="23"/>
      <c r="X694" s="23"/>
      <c r="Y694" s="23"/>
      <c r="Z694" s="23"/>
    </row>
    <row r="695">
      <c r="A695" s="23"/>
      <c r="B695" s="23"/>
      <c r="C695" s="23"/>
      <c r="D695" s="23"/>
      <c r="E695" s="469"/>
      <c r="F695" s="469"/>
      <c r="G695" s="469"/>
      <c r="H695" s="469"/>
      <c r="I695" s="469"/>
      <c r="J695" s="469"/>
      <c r="K695" s="469"/>
      <c r="L695" s="469"/>
      <c r="M695" s="469"/>
      <c r="N695" s="469"/>
      <c r="O695" s="469"/>
      <c r="P695" s="469"/>
      <c r="Q695" s="469"/>
      <c r="R695" s="469"/>
      <c r="S695" s="23"/>
      <c r="T695" s="23"/>
      <c r="U695" s="23"/>
      <c r="V695" s="23"/>
      <c r="W695" s="23"/>
      <c r="X695" s="23"/>
      <c r="Y695" s="23"/>
      <c r="Z695" s="23"/>
    </row>
    <row r="696">
      <c r="A696" s="23"/>
      <c r="B696" s="23"/>
      <c r="C696" s="23"/>
      <c r="D696" s="23"/>
      <c r="E696" s="469"/>
      <c r="F696" s="469"/>
      <c r="G696" s="469"/>
      <c r="H696" s="469"/>
      <c r="I696" s="469"/>
      <c r="J696" s="469"/>
      <c r="K696" s="469"/>
      <c r="L696" s="469"/>
      <c r="M696" s="469"/>
      <c r="N696" s="469"/>
      <c r="O696" s="469"/>
      <c r="P696" s="469"/>
      <c r="Q696" s="469"/>
      <c r="R696" s="469"/>
      <c r="S696" s="23"/>
      <c r="T696" s="23"/>
      <c r="U696" s="23"/>
      <c r="V696" s="23"/>
      <c r="W696" s="23"/>
      <c r="X696" s="23"/>
      <c r="Y696" s="23"/>
      <c r="Z696" s="23"/>
    </row>
    <row r="697">
      <c r="A697" s="23"/>
      <c r="B697" s="23"/>
      <c r="C697" s="23"/>
      <c r="D697" s="23"/>
      <c r="E697" s="469"/>
      <c r="F697" s="469"/>
      <c r="G697" s="469"/>
      <c r="H697" s="469"/>
      <c r="I697" s="469"/>
      <c r="J697" s="469"/>
      <c r="K697" s="469"/>
      <c r="L697" s="469"/>
      <c r="M697" s="469"/>
      <c r="N697" s="469"/>
      <c r="O697" s="469"/>
      <c r="P697" s="469"/>
      <c r="Q697" s="469"/>
      <c r="R697" s="469"/>
      <c r="S697" s="23"/>
      <c r="T697" s="23"/>
      <c r="U697" s="23"/>
      <c r="V697" s="23"/>
      <c r="W697" s="23"/>
      <c r="X697" s="23"/>
      <c r="Y697" s="23"/>
      <c r="Z697" s="23"/>
    </row>
    <row r="698">
      <c r="A698" s="23"/>
      <c r="B698" s="23"/>
      <c r="C698" s="23"/>
      <c r="D698" s="23"/>
      <c r="E698" s="469"/>
      <c r="F698" s="469"/>
      <c r="G698" s="469"/>
      <c r="H698" s="469"/>
      <c r="I698" s="469"/>
      <c r="J698" s="469"/>
      <c r="K698" s="469"/>
      <c r="L698" s="469"/>
      <c r="M698" s="469"/>
      <c r="N698" s="469"/>
      <c r="O698" s="469"/>
      <c r="P698" s="469"/>
      <c r="Q698" s="469"/>
      <c r="R698" s="469"/>
      <c r="S698" s="23"/>
      <c r="T698" s="23"/>
      <c r="U698" s="23"/>
      <c r="V698" s="23"/>
      <c r="W698" s="23"/>
      <c r="X698" s="23"/>
      <c r="Y698" s="23"/>
      <c r="Z698" s="23"/>
    </row>
    <row r="699">
      <c r="A699" s="23"/>
      <c r="B699" s="23"/>
      <c r="C699" s="23"/>
      <c r="D699" s="23"/>
      <c r="E699" s="469"/>
      <c r="F699" s="469"/>
      <c r="G699" s="469"/>
      <c r="H699" s="469"/>
      <c r="I699" s="469"/>
      <c r="J699" s="469"/>
      <c r="K699" s="469"/>
      <c r="L699" s="469"/>
      <c r="M699" s="469"/>
      <c r="N699" s="469"/>
      <c r="O699" s="469"/>
      <c r="P699" s="469"/>
      <c r="Q699" s="469"/>
      <c r="R699" s="469"/>
      <c r="S699" s="23"/>
      <c r="T699" s="23"/>
      <c r="U699" s="23"/>
      <c r="V699" s="23"/>
      <c r="W699" s="23"/>
      <c r="X699" s="23"/>
      <c r="Y699" s="23"/>
      <c r="Z699" s="23"/>
    </row>
    <row r="700">
      <c r="A700" s="23"/>
      <c r="B700" s="23"/>
      <c r="C700" s="23"/>
      <c r="D700" s="23"/>
      <c r="E700" s="469"/>
      <c r="F700" s="469"/>
      <c r="G700" s="469"/>
      <c r="H700" s="469"/>
      <c r="I700" s="469"/>
      <c r="J700" s="469"/>
      <c r="K700" s="469"/>
      <c r="L700" s="469"/>
      <c r="M700" s="469"/>
      <c r="N700" s="469"/>
      <c r="O700" s="469"/>
      <c r="P700" s="469"/>
      <c r="Q700" s="469"/>
      <c r="R700" s="469"/>
      <c r="S700" s="23"/>
      <c r="T700" s="23"/>
      <c r="U700" s="23"/>
      <c r="V700" s="23"/>
      <c r="W700" s="23"/>
      <c r="X700" s="23"/>
      <c r="Y700" s="23"/>
      <c r="Z700" s="23"/>
    </row>
    <row r="701">
      <c r="A701" s="23"/>
      <c r="B701" s="23"/>
      <c r="C701" s="23"/>
      <c r="D701" s="23"/>
      <c r="E701" s="469"/>
      <c r="F701" s="469"/>
      <c r="G701" s="469"/>
      <c r="H701" s="469"/>
      <c r="I701" s="469"/>
      <c r="J701" s="469"/>
      <c r="K701" s="469"/>
      <c r="L701" s="469"/>
      <c r="M701" s="469"/>
      <c r="N701" s="469"/>
      <c r="O701" s="469"/>
      <c r="P701" s="469"/>
      <c r="Q701" s="469"/>
      <c r="R701" s="469"/>
      <c r="S701" s="23"/>
      <c r="T701" s="23"/>
      <c r="U701" s="23"/>
      <c r="V701" s="23"/>
      <c r="W701" s="23"/>
      <c r="X701" s="23"/>
      <c r="Y701" s="23"/>
      <c r="Z701" s="23"/>
    </row>
    <row r="702">
      <c r="A702" s="23"/>
      <c r="B702" s="23"/>
      <c r="C702" s="23"/>
      <c r="D702" s="23"/>
      <c r="E702" s="469"/>
      <c r="F702" s="469"/>
      <c r="G702" s="469"/>
      <c r="H702" s="469"/>
      <c r="I702" s="469"/>
      <c r="J702" s="469"/>
      <c r="K702" s="469"/>
      <c r="L702" s="469"/>
      <c r="M702" s="469"/>
      <c r="N702" s="469"/>
      <c r="O702" s="469"/>
      <c r="P702" s="469"/>
      <c r="Q702" s="469"/>
      <c r="R702" s="469"/>
      <c r="S702" s="23"/>
      <c r="T702" s="23"/>
      <c r="U702" s="23"/>
      <c r="V702" s="23"/>
      <c r="W702" s="23"/>
      <c r="X702" s="23"/>
      <c r="Y702" s="23"/>
      <c r="Z702" s="23"/>
    </row>
    <row r="703">
      <c r="A703" s="23"/>
      <c r="B703" s="23"/>
      <c r="C703" s="23"/>
      <c r="D703" s="23"/>
      <c r="E703" s="469"/>
      <c r="F703" s="469"/>
      <c r="G703" s="469"/>
      <c r="H703" s="469"/>
      <c r="I703" s="469"/>
      <c r="J703" s="469"/>
      <c r="K703" s="469"/>
      <c r="L703" s="469"/>
      <c r="M703" s="469"/>
      <c r="N703" s="469"/>
      <c r="O703" s="469"/>
      <c r="P703" s="469"/>
      <c r="Q703" s="469"/>
      <c r="R703" s="469"/>
      <c r="S703" s="23"/>
      <c r="T703" s="23"/>
      <c r="U703" s="23"/>
      <c r="V703" s="23"/>
      <c r="W703" s="23"/>
      <c r="X703" s="23"/>
      <c r="Y703" s="23"/>
      <c r="Z703" s="23"/>
    </row>
    <row r="704">
      <c r="A704" s="23"/>
      <c r="B704" s="23"/>
      <c r="C704" s="23"/>
      <c r="D704" s="23"/>
      <c r="E704" s="469"/>
      <c r="F704" s="469"/>
      <c r="G704" s="469"/>
      <c r="H704" s="469"/>
      <c r="I704" s="469"/>
      <c r="J704" s="469"/>
      <c r="K704" s="469"/>
      <c r="L704" s="469"/>
      <c r="M704" s="469"/>
      <c r="N704" s="469"/>
      <c r="O704" s="469"/>
      <c r="P704" s="469"/>
      <c r="Q704" s="469"/>
      <c r="R704" s="469"/>
      <c r="S704" s="23"/>
      <c r="T704" s="23"/>
      <c r="U704" s="23"/>
      <c r="V704" s="23"/>
      <c r="W704" s="23"/>
      <c r="X704" s="23"/>
      <c r="Y704" s="23"/>
      <c r="Z704" s="23"/>
    </row>
    <row r="705">
      <c r="A705" s="23"/>
      <c r="B705" s="23"/>
      <c r="C705" s="23"/>
      <c r="D705" s="23"/>
      <c r="E705" s="469"/>
      <c r="F705" s="469"/>
      <c r="G705" s="469"/>
      <c r="H705" s="469"/>
      <c r="I705" s="469"/>
      <c r="J705" s="469"/>
      <c r="K705" s="469"/>
      <c r="L705" s="469"/>
      <c r="M705" s="469"/>
      <c r="N705" s="469"/>
      <c r="O705" s="469"/>
      <c r="P705" s="469"/>
      <c r="Q705" s="469"/>
      <c r="R705" s="469"/>
      <c r="S705" s="23"/>
      <c r="T705" s="23"/>
      <c r="U705" s="23"/>
      <c r="V705" s="23"/>
      <c r="W705" s="23"/>
      <c r="X705" s="23"/>
      <c r="Y705" s="23"/>
      <c r="Z705" s="23"/>
    </row>
    <row r="706">
      <c r="A706" s="23"/>
      <c r="B706" s="23"/>
      <c r="C706" s="23"/>
      <c r="D706" s="23"/>
      <c r="E706" s="469"/>
      <c r="F706" s="469"/>
      <c r="G706" s="469"/>
      <c r="H706" s="469"/>
      <c r="I706" s="469"/>
      <c r="J706" s="469"/>
      <c r="K706" s="469"/>
      <c r="L706" s="469"/>
      <c r="M706" s="469"/>
      <c r="N706" s="469"/>
      <c r="O706" s="469"/>
      <c r="P706" s="469"/>
      <c r="Q706" s="469"/>
      <c r="R706" s="469"/>
      <c r="S706" s="23"/>
      <c r="T706" s="23"/>
      <c r="U706" s="23"/>
      <c r="V706" s="23"/>
      <c r="W706" s="23"/>
      <c r="X706" s="23"/>
      <c r="Y706" s="23"/>
      <c r="Z706" s="23"/>
    </row>
    <row r="707">
      <c r="A707" s="23"/>
      <c r="B707" s="23"/>
      <c r="C707" s="23"/>
      <c r="D707" s="23"/>
      <c r="E707" s="469"/>
      <c r="F707" s="469"/>
      <c r="G707" s="469"/>
      <c r="H707" s="469"/>
      <c r="I707" s="469"/>
      <c r="J707" s="469"/>
      <c r="K707" s="469"/>
      <c r="L707" s="469"/>
      <c r="M707" s="469"/>
      <c r="N707" s="469"/>
      <c r="O707" s="469"/>
      <c r="P707" s="469"/>
      <c r="Q707" s="469"/>
      <c r="R707" s="469"/>
      <c r="S707" s="23"/>
      <c r="T707" s="23"/>
      <c r="U707" s="23"/>
      <c r="V707" s="23"/>
      <c r="W707" s="23"/>
      <c r="X707" s="23"/>
      <c r="Y707" s="23"/>
      <c r="Z707" s="23"/>
    </row>
    <row r="708">
      <c r="A708" s="23"/>
      <c r="B708" s="23"/>
      <c r="C708" s="23"/>
      <c r="D708" s="23"/>
      <c r="E708" s="469"/>
      <c r="F708" s="469"/>
      <c r="G708" s="469"/>
      <c r="H708" s="469"/>
      <c r="I708" s="469"/>
      <c r="J708" s="469"/>
      <c r="K708" s="469"/>
      <c r="L708" s="469"/>
      <c r="M708" s="469"/>
      <c r="N708" s="469"/>
      <c r="O708" s="469"/>
      <c r="P708" s="469"/>
      <c r="Q708" s="469"/>
      <c r="R708" s="469"/>
      <c r="S708" s="23"/>
      <c r="T708" s="23"/>
      <c r="U708" s="23"/>
      <c r="V708" s="23"/>
      <c r="W708" s="23"/>
      <c r="X708" s="23"/>
      <c r="Y708" s="23"/>
      <c r="Z708" s="23"/>
    </row>
    <row r="709">
      <c r="A709" s="23"/>
      <c r="B709" s="23"/>
      <c r="C709" s="23"/>
      <c r="D709" s="23"/>
      <c r="E709" s="469"/>
      <c r="F709" s="469"/>
      <c r="G709" s="469"/>
      <c r="H709" s="469"/>
      <c r="I709" s="469"/>
      <c r="J709" s="469"/>
      <c r="K709" s="469"/>
      <c r="L709" s="469"/>
      <c r="M709" s="469"/>
      <c r="N709" s="469"/>
      <c r="O709" s="469"/>
      <c r="P709" s="469"/>
      <c r="Q709" s="469"/>
      <c r="R709" s="469"/>
      <c r="S709" s="23"/>
      <c r="T709" s="23"/>
      <c r="U709" s="23"/>
      <c r="V709" s="23"/>
      <c r="W709" s="23"/>
      <c r="X709" s="23"/>
      <c r="Y709" s="23"/>
      <c r="Z709" s="23"/>
    </row>
    <row r="710">
      <c r="A710" s="23"/>
      <c r="B710" s="23"/>
      <c r="C710" s="23"/>
      <c r="D710" s="23"/>
      <c r="E710" s="469"/>
      <c r="F710" s="469"/>
      <c r="G710" s="469"/>
      <c r="H710" s="469"/>
      <c r="I710" s="469"/>
      <c r="J710" s="469"/>
      <c r="K710" s="469"/>
      <c r="L710" s="469"/>
      <c r="M710" s="469"/>
      <c r="N710" s="469"/>
      <c r="O710" s="469"/>
      <c r="P710" s="469"/>
      <c r="Q710" s="469"/>
      <c r="R710" s="469"/>
      <c r="S710" s="23"/>
      <c r="T710" s="23"/>
      <c r="U710" s="23"/>
      <c r="V710" s="23"/>
      <c r="W710" s="23"/>
      <c r="X710" s="23"/>
      <c r="Y710" s="23"/>
      <c r="Z710" s="23"/>
    </row>
    <row r="711">
      <c r="A711" s="23"/>
      <c r="B711" s="23"/>
      <c r="C711" s="23"/>
      <c r="D711" s="23"/>
      <c r="E711" s="469"/>
      <c r="F711" s="469"/>
      <c r="G711" s="469"/>
      <c r="H711" s="469"/>
      <c r="I711" s="469"/>
      <c r="J711" s="469"/>
      <c r="K711" s="469"/>
      <c r="L711" s="469"/>
      <c r="M711" s="469"/>
      <c r="N711" s="469"/>
      <c r="O711" s="469"/>
      <c r="P711" s="469"/>
      <c r="Q711" s="469"/>
      <c r="R711" s="469"/>
      <c r="S711" s="23"/>
      <c r="T711" s="23"/>
      <c r="U711" s="23"/>
      <c r="V711" s="23"/>
      <c r="W711" s="23"/>
      <c r="X711" s="23"/>
      <c r="Y711" s="23"/>
      <c r="Z711" s="23"/>
    </row>
    <row r="712">
      <c r="A712" s="23"/>
      <c r="B712" s="23"/>
      <c r="C712" s="23"/>
      <c r="D712" s="23"/>
      <c r="E712" s="469"/>
      <c r="F712" s="469"/>
      <c r="G712" s="469"/>
      <c r="H712" s="469"/>
      <c r="I712" s="469"/>
      <c r="J712" s="469"/>
      <c r="K712" s="469"/>
      <c r="L712" s="469"/>
      <c r="M712" s="469"/>
      <c r="N712" s="469"/>
      <c r="O712" s="469"/>
      <c r="P712" s="469"/>
      <c r="Q712" s="469"/>
      <c r="R712" s="469"/>
      <c r="S712" s="23"/>
      <c r="T712" s="23"/>
      <c r="U712" s="23"/>
      <c r="V712" s="23"/>
      <c r="W712" s="23"/>
      <c r="X712" s="23"/>
      <c r="Y712" s="23"/>
      <c r="Z712" s="23"/>
    </row>
    <row r="713">
      <c r="A713" s="23"/>
      <c r="B713" s="23"/>
      <c r="C713" s="23"/>
      <c r="D713" s="23"/>
      <c r="E713" s="469"/>
      <c r="F713" s="469"/>
      <c r="G713" s="469"/>
      <c r="H713" s="469"/>
      <c r="I713" s="469"/>
      <c r="J713" s="469"/>
      <c r="K713" s="469"/>
      <c r="L713" s="469"/>
      <c r="M713" s="469"/>
      <c r="N713" s="469"/>
      <c r="O713" s="469"/>
      <c r="P713" s="469"/>
      <c r="Q713" s="469"/>
      <c r="R713" s="469"/>
      <c r="S713" s="23"/>
      <c r="T713" s="23"/>
      <c r="U713" s="23"/>
      <c r="V713" s="23"/>
      <c r="W713" s="23"/>
      <c r="X713" s="23"/>
      <c r="Y713" s="23"/>
      <c r="Z713" s="23"/>
    </row>
    <row r="714">
      <c r="A714" s="23"/>
      <c r="B714" s="23"/>
      <c r="C714" s="23"/>
      <c r="D714" s="23"/>
      <c r="E714" s="469"/>
      <c r="F714" s="469"/>
      <c r="G714" s="469"/>
      <c r="H714" s="469"/>
      <c r="I714" s="469"/>
      <c r="J714" s="469"/>
      <c r="K714" s="469"/>
      <c r="L714" s="469"/>
      <c r="M714" s="469"/>
      <c r="N714" s="469"/>
      <c r="O714" s="469"/>
      <c r="P714" s="469"/>
      <c r="Q714" s="469"/>
      <c r="R714" s="469"/>
      <c r="S714" s="23"/>
      <c r="T714" s="23"/>
      <c r="U714" s="23"/>
      <c r="V714" s="23"/>
      <c r="W714" s="23"/>
      <c r="X714" s="23"/>
      <c r="Y714" s="23"/>
      <c r="Z714" s="23"/>
    </row>
    <row r="715">
      <c r="A715" s="23"/>
      <c r="B715" s="23"/>
      <c r="C715" s="23"/>
      <c r="D715" s="23"/>
      <c r="E715" s="469"/>
      <c r="F715" s="469"/>
      <c r="G715" s="469"/>
      <c r="H715" s="469"/>
      <c r="I715" s="469"/>
      <c r="J715" s="469"/>
      <c r="K715" s="469"/>
      <c r="L715" s="469"/>
      <c r="M715" s="469"/>
      <c r="N715" s="469"/>
      <c r="O715" s="469"/>
      <c r="P715" s="469"/>
      <c r="Q715" s="469"/>
      <c r="R715" s="469"/>
      <c r="S715" s="23"/>
      <c r="T715" s="23"/>
      <c r="U715" s="23"/>
      <c r="V715" s="23"/>
      <c r="W715" s="23"/>
      <c r="X715" s="23"/>
      <c r="Y715" s="23"/>
      <c r="Z715" s="23"/>
    </row>
    <row r="716">
      <c r="A716" s="23"/>
      <c r="B716" s="23"/>
      <c r="C716" s="23"/>
      <c r="D716" s="23"/>
      <c r="E716" s="469"/>
      <c r="F716" s="469"/>
      <c r="G716" s="469"/>
      <c r="H716" s="469"/>
      <c r="I716" s="469"/>
      <c r="J716" s="469"/>
      <c r="K716" s="469"/>
      <c r="L716" s="469"/>
      <c r="M716" s="469"/>
      <c r="N716" s="469"/>
      <c r="O716" s="469"/>
      <c r="P716" s="469"/>
      <c r="Q716" s="469"/>
      <c r="R716" s="469"/>
      <c r="S716" s="23"/>
      <c r="T716" s="23"/>
      <c r="U716" s="23"/>
      <c r="V716" s="23"/>
      <c r="W716" s="23"/>
      <c r="X716" s="23"/>
      <c r="Y716" s="23"/>
      <c r="Z716" s="23"/>
    </row>
    <row r="717">
      <c r="A717" s="23"/>
      <c r="B717" s="23"/>
      <c r="C717" s="23"/>
      <c r="D717" s="23"/>
      <c r="E717" s="469"/>
      <c r="F717" s="469"/>
      <c r="G717" s="469"/>
      <c r="H717" s="469"/>
      <c r="I717" s="469"/>
      <c r="J717" s="469"/>
      <c r="K717" s="469"/>
      <c r="L717" s="469"/>
      <c r="M717" s="469"/>
      <c r="N717" s="469"/>
      <c r="O717" s="469"/>
      <c r="P717" s="469"/>
      <c r="Q717" s="469"/>
      <c r="R717" s="469"/>
      <c r="S717" s="23"/>
      <c r="T717" s="23"/>
      <c r="U717" s="23"/>
      <c r="V717" s="23"/>
      <c r="W717" s="23"/>
      <c r="X717" s="23"/>
      <c r="Y717" s="23"/>
      <c r="Z717" s="23"/>
    </row>
    <row r="718">
      <c r="A718" s="23"/>
      <c r="B718" s="23"/>
      <c r="C718" s="23"/>
      <c r="D718" s="23"/>
      <c r="E718" s="469"/>
      <c r="F718" s="469"/>
      <c r="G718" s="469"/>
      <c r="H718" s="469"/>
      <c r="I718" s="469"/>
      <c r="J718" s="469"/>
      <c r="K718" s="469"/>
      <c r="L718" s="469"/>
      <c r="M718" s="469"/>
      <c r="N718" s="469"/>
      <c r="O718" s="469"/>
      <c r="P718" s="469"/>
      <c r="Q718" s="469"/>
      <c r="R718" s="469"/>
      <c r="S718" s="23"/>
      <c r="T718" s="23"/>
      <c r="U718" s="23"/>
      <c r="V718" s="23"/>
      <c r="W718" s="23"/>
      <c r="X718" s="23"/>
      <c r="Y718" s="23"/>
      <c r="Z718" s="23"/>
    </row>
    <row r="719">
      <c r="A719" s="23"/>
      <c r="B719" s="23"/>
      <c r="C719" s="23"/>
      <c r="D719" s="23"/>
      <c r="E719" s="469"/>
      <c r="F719" s="469"/>
      <c r="G719" s="469"/>
      <c r="H719" s="469"/>
      <c r="I719" s="469"/>
      <c r="J719" s="469"/>
      <c r="K719" s="469"/>
      <c r="L719" s="469"/>
      <c r="M719" s="469"/>
      <c r="N719" s="469"/>
      <c r="O719" s="469"/>
      <c r="P719" s="469"/>
      <c r="Q719" s="469"/>
      <c r="R719" s="469"/>
      <c r="S719" s="23"/>
      <c r="T719" s="23"/>
      <c r="U719" s="23"/>
      <c r="V719" s="23"/>
      <c r="W719" s="23"/>
      <c r="X719" s="23"/>
      <c r="Y719" s="23"/>
      <c r="Z719" s="23"/>
    </row>
    <row r="720">
      <c r="A720" s="23"/>
      <c r="B720" s="23"/>
      <c r="C720" s="23"/>
      <c r="D720" s="23"/>
      <c r="E720" s="469"/>
      <c r="F720" s="469"/>
      <c r="G720" s="469"/>
      <c r="H720" s="469"/>
      <c r="I720" s="469"/>
      <c r="J720" s="469"/>
      <c r="K720" s="469"/>
      <c r="L720" s="469"/>
      <c r="M720" s="469"/>
      <c r="N720" s="469"/>
      <c r="O720" s="469"/>
      <c r="P720" s="469"/>
      <c r="Q720" s="469"/>
      <c r="R720" s="469"/>
      <c r="S720" s="23"/>
      <c r="T720" s="23"/>
      <c r="U720" s="23"/>
      <c r="V720" s="23"/>
      <c r="W720" s="23"/>
      <c r="X720" s="23"/>
      <c r="Y720" s="23"/>
      <c r="Z720" s="23"/>
    </row>
    <row r="721">
      <c r="A721" s="23"/>
      <c r="B721" s="23"/>
      <c r="C721" s="23"/>
      <c r="D721" s="23"/>
      <c r="E721" s="469"/>
      <c r="F721" s="469"/>
      <c r="G721" s="469"/>
      <c r="H721" s="469"/>
      <c r="I721" s="469"/>
      <c r="J721" s="469"/>
      <c r="K721" s="469"/>
      <c r="L721" s="469"/>
      <c r="M721" s="469"/>
      <c r="N721" s="469"/>
      <c r="O721" s="469"/>
      <c r="P721" s="469"/>
      <c r="Q721" s="469"/>
      <c r="R721" s="469"/>
      <c r="S721" s="23"/>
      <c r="T721" s="23"/>
      <c r="U721" s="23"/>
      <c r="V721" s="23"/>
      <c r="W721" s="23"/>
      <c r="X721" s="23"/>
      <c r="Y721" s="23"/>
      <c r="Z721" s="23"/>
    </row>
    <row r="722">
      <c r="A722" s="23"/>
      <c r="B722" s="23"/>
      <c r="C722" s="23"/>
      <c r="D722" s="23"/>
      <c r="E722" s="469"/>
      <c r="F722" s="469"/>
      <c r="G722" s="469"/>
      <c r="H722" s="469"/>
      <c r="I722" s="469"/>
      <c r="J722" s="469"/>
      <c r="K722" s="469"/>
      <c r="L722" s="469"/>
      <c r="M722" s="469"/>
      <c r="N722" s="469"/>
      <c r="O722" s="469"/>
      <c r="P722" s="469"/>
      <c r="Q722" s="469"/>
      <c r="R722" s="469"/>
      <c r="S722" s="23"/>
      <c r="T722" s="23"/>
      <c r="U722" s="23"/>
      <c r="V722" s="23"/>
      <c r="W722" s="23"/>
      <c r="X722" s="23"/>
      <c r="Y722" s="23"/>
      <c r="Z722" s="23"/>
    </row>
    <row r="723">
      <c r="A723" s="23"/>
      <c r="B723" s="23"/>
      <c r="C723" s="23"/>
      <c r="D723" s="23"/>
      <c r="E723" s="469"/>
      <c r="F723" s="469"/>
      <c r="G723" s="469"/>
      <c r="H723" s="469"/>
      <c r="I723" s="469"/>
      <c r="J723" s="469"/>
      <c r="K723" s="469"/>
      <c r="L723" s="469"/>
      <c r="M723" s="469"/>
      <c r="N723" s="469"/>
      <c r="O723" s="469"/>
      <c r="P723" s="469"/>
      <c r="Q723" s="469"/>
      <c r="R723" s="469"/>
      <c r="S723" s="23"/>
      <c r="T723" s="23"/>
      <c r="U723" s="23"/>
      <c r="V723" s="23"/>
      <c r="W723" s="23"/>
      <c r="X723" s="23"/>
      <c r="Y723" s="23"/>
      <c r="Z723" s="23"/>
    </row>
    <row r="724">
      <c r="A724" s="23"/>
      <c r="B724" s="23"/>
      <c r="C724" s="23"/>
      <c r="D724" s="23"/>
      <c r="E724" s="469"/>
      <c r="F724" s="469"/>
      <c r="G724" s="469"/>
      <c r="H724" s="469"/>
      <c r="I724" s="469"/>
      <c r="J724" s="469"/>
      <c r="K724" s="469"/>
      <c r="L724" s="469"/>
      <c r="M724" s="469"/>
      <c r="N724" s="469"/>
      <c r="O724" s="469"/>
      <c r="P724" s="469"/>
      <c r="Q724" s="469"/>
      <c r="R724" s="469"/>
      <c r="S724" s="23"/>
      <c r="T724" s="23"/>
      <c r="U724" s="23"/>
      <c r="V724" s="23"/>
      <c r="W724" s="23"/>
      <c r="X724" s="23"/>
      <c r="Y724" s="23"/>
      <c r="Z724" s="23"/>
    </row>
    <row r="725">
      <c r="A725" s="23"/>
      <c r="B725" s="23"/>
      <c r="C725" s="23"/>
      <c r="D725" s="23"/>
      <c r="E725" s="469"/>
      <c r="F725" s="469"/>
      <c r="G725" s="469"/>
      <c r="H725" s="469"/>
      <c r="I725" s="469"/>
      <c r="J725" s="469"/>
      <c r="K725" s="469"/>
      <c r="L725" s="469"/>
      <c r="M725" s="469"/>
      <c r="N725" s="469"/>
      <c r="O725" s="469"/>
      <c r="P725" s="469"/>
      <c r="Q725" s="469"/>
      <c r="R725" s="469"/>
      <c r="S725" s="23"/>
      <c r="T725" s="23"/>
      <c r="U725" s="23"/>
      <c r="V725" s="23"/>
      <c r="W725" s="23"/>
      <c r="X725" s="23"/>
      <c r="Y725" s="23"/>
      <c r="Z725" s="23"/>
    </row>
    <row r="726">
      <c r="A726" s="23"/>
      <c r="B726" s="23"/>
      <c r="C726" s="23"/>
      <c r="D726" s="23"/>
      <c r="E726" s="469"/>
      <c r="F726" s="469"/>
      <c r="G726" s="469"/>
      <c r="H726" s="469"/>
      <c r="I726" s="469"/>
      <c r="J726" s="469"/>
      <c r="K726" s="469"/>
      <c r="L726" s="469"/>
      <c r="M726" s="469"/>
      <c r="N726" s="469"/>
      <c r="O726" s="469"/>
      <c r="P726" s="469"/>
      <c r="Q726" s="469"/>
      <c r="R726" s="469"/>
      <c r="S726" s="23"/>
      <c r="T726" s="23"/>
      <c r="U726" s="23"/>
      <c r="V726" s="23"/>
      <c r="W726" s="23"/>
      <c r="X726" s="23"/>
      <c r="Y726" s="23"/>
      <c r="Z726" s="23"/>
    </row>
    <row r="727">
      <c r="A727" s="23"/>
      <c r="B727" s="23"/>
      <c r="C727" s="23"/>
      <c r="D727" s="23"/>
      <c r="E727" s="469"/>
      <c r="F727" s="469"/>
      <c r="G727" s="469"/>
      <c r="H727" s="469"/>
      <c r="I727" s="469"/>
      <c r="J727" s="469"/>
      <c r="K727" s="469"/>
      <c r="L727" s="469"/>
      <c r="M727" s="469"/>
      <c r="N727" s="469"/>
      <c r="O727" s="469"/>
      <c r="P727" s="469"/>
      <c r="Q727" s="469"/>
      <c r="R727" s="469"/>
      <c r="S727" s="23"/>
      <c r="T727" s="23"/>
      <c r="U727" s="23"/>
      <c r="V727" s="23"/>
      <c r="W727" s="23"/>
      <c r="X727" s="23"/>
      <c r="Y727" s="23"/>
      <c r="Z727" s="23"/>
    </row>
    <row r="728">
      <c r="A728" s="23"/>
      <c r="B728" s="23"/>
      <c r="C728" s="23"/>
      <c r="D728" s="23"/>
      <c r="E728" s="469"/>
      <c r="F728" s="469"/>
      <c r="G728" s="469"/>
      <c r="H728" s="469"/>
      <c r="I728" s="469"/>
      <c r="J728" s="469"/>
      <c r="K728" s="469"/>
      <c r="L728" s="469"/>
      <c r="M728" s="469"/>
      <c r="N728" s="469"/>
      <c r="O728" s="469"/>
      <c r="P728" s="469"/>
      <c r="Q728" s="469"/>
      <c r="R728" s="469"/>
      <c r="S728" s="23"/>
      <c r="T728" s="23"/>
      <c r="U728" s="23"/>
      <c r="V728" s="23"/>
      <c r="W728" s="23"/>
      <c r="X728" s="23"/>
      <c r="Y728" s="23"/>
      <c r="Z728" s="23"/>
    </row>
    <row r="729">
      <c r="A729" s="23"/>
      <c r="B729" s="23"/>
      <c r="C729" s="23"/>
      <c r="D729" s="23"/>
      <c r="E729" s="469"/>
      <c r="F729" s="469"/>
      <c r="G729" s="469"/>
      <c r="H729" s="469"/>
      <c r="I729" s="469"/>
      <c r="J729" s="469"/>
      <c r="K729" s="469"/>
      <c r="L729" s="469"/>
      <c r="M729" s="469"/>
      <c r="N729" s="469"/>
      <c r="O729" s="469"/>
      <c r="P729" s="469"/>
      <c r="Q729" s="469"/>
      <c r="R729" s="469"/>
      <c r="S729" s="23"/>
      <c r="T729" s="23"/>
      <c r="U729" s="23"/>
      <c r="V729" s="23"/>
      <c r="W729" s="23"/>
      <c r="X729" s="23"/>
      <c r="Y729" s="23"/>
      <c r="Z729" s="23"/>
    </row>
    <row r="730">
      <c r="A730" s="23"/>
      <c r="B730" s="23"/>
      <c r="C730" s="23"/>
      <c r="D730" s="23"/>
      <c r="E730" s="469"/>
      <c r="F730" s="469"/>
      <c r="G730" s="469"/>
      <c r="H730" s="469"/>
      <c r="I730" s="469"/>
      <c r="J730" s="469"/>
      <c r="K730" s="469"/>
      <c r="L730" s="469"/>
      <c r="M730" s="469"/>
      <c r="N730" s="469"/>
      <c r="O730" s="469"/>
      <c r="P730" s="469"/>
      <c r="Q730" s="469"/>
      <c r="R730" s="469"/>
      <c r="S730" s="23"/>
      <c r="T730" s="23"/>
      <c r="U730" s="23"/>
      <c r="V730" s="23"/>
      <c r="W730" s="23"/>
      <c r="X730" s="23"/>
      <c r="Y730" s="23"/>
      <c r="Z730" s="23"/>
    </row>
    <row r="731">
      <c r="A731" s="23"/>
      <c r="B731" s="23"/>
      <c r="C731" s="23"/>
      <c r="D731" s="23"/>
      <c r="E731" s="469"/>
      <c r="F731" s="469"/>
      <c r="G731" s="469"/>
      <c r="H731" s="469"/>
      <c r="I731" s="469"/>
      <c r="J731" s="469"/>
      <c r="K731" s="469"/>
      <c r="L731" s="469"/>
      <c r="M731" s="469"/>
      <c r="N731" s="469"/>
      <c r="O731" s="469"/>
      <c r="P731" s="469"/>
      <c r="Q731" s="469"/>
      <c r="R731" s="469"/>
      <c r="S731" s="23"/>
      <c r="T731" s="23"/>
      <c r="U731" s="23"/>
      <c r="V731" s="23"/>
      <c r="W731" s="23"/>
      <c r="X731" s="23"/>
      <c r="Y731" s="23"/>
      <c r="Z731" s="23"/>
    </row>
    <row r="732">
      <c r="A732" s="23"/>
      <c r="B732" s="23"/>
      <c r="C732" s="23"/>
      <c r="D732" s="23"/>
      <c r="E732" s="469"/>
      <c r="F732" s="469"/>
      <c r="G732" s="469"/>
      <c r="H732" s="469"/>
      <c r="I732" s="469"/>
      <c r="J732" s="469"/>
      <c r="K732" s="469"/>
      <c r="L732" s="469"/>
      <c r="M732" s="469"/>
      <c r="N732" s="469"/>
      <c r="O732" s="469"/>
      <c r="P732" s="469"/>
      <c r="Q732" s="469"/>
      <c r="R732" s="469"/>
      <c r="S732" s="23"/>
      <c r="T732" s="23"/>
      <c r="U732" s="23"/>
      <c r="V732" s="23"/>
      <c r="W732" s="23"/>
      <c r="X732" s="23"/>
      <c r="Y732" s="23"/>
      <c r="Z732" s="23"/>
    </row>
    <row r="733">
      <c r="A733" s="23"/>
      <c r="B733" s="23"/>
      <c r="C733" s="23"/>
      <c r="D733" s="23"/>
      <c r="E733" s="469"/>
      <c r="F733" s="469"/>
      <c r="G733" s="469"/>
      <c r="H733" s="469"/>
      <c r="I733" s="469"/>
      <c r="J733" s="469"/>
      <c r="K733" s="469"/>
      <c r="L733" s="469"/>
      <c r="M733" s="469"/>
      <c r="N733" s="469"/>
      <c r="O733" s="469"/>
      <c r="P733" s="469"/>
      <c r="Q733" s="469"/>
      <c r="R733" s="469"/>
      <c r="S733" s="23"/>
      <c r="T733" s="23"/>
      <c r="U733" s="23"/>
      <c r="V733" s="23"/>
      <c r="W733" s="23"/>
      <c r="X733" s="23"/>
      <c r="Y733" s="23"/>
      <c r="Z733" s="23"/>
    </row>
    <row r="734">
      <c r="A734" s="23"/>
      <c r="B734" s="23"/>
      <c r="C734" s="23"/>
      <c r="D734" s="23"/>
      <c r="E734" s="469"/>
      <c r="F734" s="469"/>
      <c r="G734" s="469"/>
      <c r="H734" s="469"/>
      <c r="I734" s="469"/>
      <c r="J734" s="469"/>
      <c r="K734" s="469"/>
      <c r="L734" s="469"/>
      <c r="M734" s="469"/>
      <c r="N734" s="469"/>
      <c r="O734" s="469"/>
      <c r="P734" s="469"/>
      <c r="Q734" s="469"/>
      <c r="R734" s="469"/>
      <c r="S734" s="23"/>
      <c r="T734" s="23"/>
      <c r="U734" s="23"/>
      <c r="V734" s="23"/>
      <c r="W734" s="23"/>
      <c r="X734" s="23"/>
      <c r="Y734" s="23"/>
      <c r="Z734" s="23"/>
    </row>
    <row r="735">
      <c r="A735" s="23"/>
      <c r="B735" s="23"/>
      <c r="C735" s="23"/>
      <c r="D735" s="23"/>
      <c r="E735" s="469"/>
      <c r="F735" s="469"/>
      <c r="G735" s="469"/>
      <c r="H735" s="469"/>
      <c r="I735" s="469"/>
      <c r="J735" s="469"/>
      <c r="K735" s="469"/>
      <c r="L735" s="469"/>
      <c r="M735" s="469"/>
      <c r="N735" s="469"/>
      <c r="O735" s="469"/>
      <c r="P735" s="469"/>
      <c r="Q735" s="469"/>
      <c r="R735" s="469"/>
      <c r="S735" s="23"/>
      <c r="T735" s="23"/>
      <c r="U735" s="23"/>
      <c r="V735" s="23"/>
      <c r="W735" s="23"/>
      <c r="X735" s="23"/>
      <c r="Y735" s="23"/>
      <c r="Z735" s="23"/>
    </row>
    <row r="736">
      <c r="A736" s="23"/>
      <c r="B736" s="23"/>
      <c r="C736" s="23"/>
      <c r="D736" s="23"/>
      <c r="E736" s="469"/>
      <c r="F736" s="469"/>
      <c r="G736" s="469"/>
      <c r="H736" s="469"/>
      <c r="I736" s="469"/>
      <c r="J736" s="469"/>
      <c r="K736" s="469"/>
      <c r="L736" s="469"/>
      <c r="M736" s="469"/>
      <c r="N736" s="469"/>
      <c r="O736" s="469"/>
      <c r="P736" s="469"/>
      <c r="Q736" s="469"/>
      <c r="R736" s="469"/>
      <c r="S736" s="23"/>
      <c r="T736" s="23"/>
      <c r="U736" s="23"/>
      <c r="V736" s="23"/>
      <c r="W736" s="23"/>
      <c r="X736" s="23"/>
      <c r="Y736" s="23"/>
      <c r="Z736" s="23"/>
    </row>
    <row r="737">
      <c r="A737" s="23"/>
      <c r="B737" s="23"/>
      <c r="C737" s="23"/>
      <c r="D737" s="23"/>
      <c r="E737" s="469"/>
      <c r="F737" s="469"/>
      <c r="G737" s="469"/>
      <c r="H737" s="469"/>
      <c r="I737" s="469"/>
      <c r="J737" s="469"/>
      <c r="K737" s="469"/>
      <c r="L737" s="469"/>
      <c r="M737" s="469"/>
      <c r="N737" s="469"/>
      <c r="O737" s="469"/>
      <c r="P737" s="469"/>
      <c r="Q737" s="469"/>
      <c r="R737" s="469"/>
      <c r="S737" s="23"/>
      <c r="T737" s="23"/>
      <c r="U737" s="23"/>
      <c r="V737" s="23"/>
      <c r="W737" s="23"/>
      <c r="X737" s="23"/>
      <c r="Y737" s="23"/>
      <c r="Z737" s="23"/>
    </row>
    <row r="738">
      <c r="A738" s="23"/>
      <c r="B738" s="23"/>
      <c r="C738" s="23"/>
      <c r="D738" s="23"/>
      <c r="E738" s="469"/>
      <c r="F738" s="469"/>
      <c r="G738" s="469"/>
      <c r="H738" s="469"/>
      <c r="I738" s="469"/>
      <c r="J738" s="469"/>
      <c r="K738" s="469"/>
      <c r="L738" s="469"/>
      <c r="M738" s="469"/>
      <c r="N738" s="469"/>
      <c r="O738" s="469"/>
      <c r="P738" s="469"/>
      <c r="Q738" s="469"/>
      <c r="R738" s="469"/>
      <c r="S738" s="23"/>
      <c r="T738" s="23"/>
      <c r="U738" s="23"/>
      <c r="V738" s="23"/>
      <c r="W738" s="23"/>
      <c r="X738" s="23"/>
      <c r="Y738" s="23"/>
      <c r="Z738" s="23"/>
    </row>
    <row r="739">
      <c r="A739" s="23"/>
      <c r="B739" s="23"/>
      <c r="C739" s="23"/>
      <c r="D739" s="23"/>
      <c r="E739" s="469"/>
      <c r="F739" s="469"/>
      <c r="G739" s="469"/>
      <c r="H739" s="469"/>
      <c r="I739" s="469"/>
      <c r="J739" s="469"/>
      <c r="K739" s="469"/>
      <c r="L739" s="469"/>
      <c r="M739" s="469"/>
      <c r="N739" s="469"/>
      <c r="O739" s="469"/>
      <c r="P739" s="469"/>
      <c r="Q739" s="469"/>
      <c r="R739" s="469"/>
      <c r="S739" s="23"/>
      <c r="T739" s="23"/>
      <c r="U739" s="23"/>
      <c r="V739" s="23"/>
      <c r="W739" s="23"/>
      <c r="X739" s="23"/>
      <c r="Y739" s="23"/>
      <c r="Z739" s="23"/>
    </row>
    <row r="740">
      <c r="A740" s="23"/>
      <c r="B740" s="23"/>
      <c r="C740" s="23"/>
      <c r="D740" s="23"/>
      <c r="E740" s="469"/>
      <c r="F740" s="469"/>
      <c r="G740" s="469"/>
      <c r="H740" s="469"/>
      <c r="I740" s="469"/>
      <c r="J740" s="469"/>
      <c r="K740" s="469"/>
      <c r="L740" s="469"/>
      <c r="M740" s="469"/>
      <c r="N740" s="469"/>
      <c r="O740" s="469"/>
      <c r="P740" s="469"/>
      <c r="Q740" s="469"/>
      <c r="R740" s="469"/>
      <c r="S740" s="23"/>
      <c r="T740" s="23"/>
      <c r="U740" s="23"/>
      <c r="V740" s="23"/>
      <c r="W740" s="23"/>
      <c r="X740" s="23"/>
      <c r="Y740" s="23"/>
      <c r="Z740" s="23"/>
    </row>
    <row r="741">
      <c r="A741" s="23"/>
      <c r="B741" s="23"/>
      <c r="C741" s="23"/>
      <c r="D741" s="23"/>
      <c r="E741" s="469"/>
      <c r="F741" s="469"/>
      <c r="G741" s="469"/>
      <c r="H741" s="469"/>
      <c r="I741" s="469"/>
      <c r="J741" s="469"/>
      <c r="K741" s="469"/>
      <c r="L741" s="469"/>
      <c r="M741" s="469"/>
      <c r="N741" s="469"/>
      <c r="O741" s="469"/>
      <c r="P741" s="469"/>
      <c r="Q741" s="469"/>
      <c r="R741" s="469"/>
      <c r="S741" s="23"/>
      <c r="T741" s="23"/>
      <c r="U741" s="23"/>
      <c r="V741" s="23"/>
      <c r="W741" s="23"/>
      <c r="X741" s="23"/>
      <c r="Y741" s="23"/>
      <c r="Z741" s="23"/>
    </row>
    <row r="742">
      <c r="A742" s="23"/>
      <c r="B742" s="23"/>
      <c r="C742" s="23"/>
      <c r="D742" s="23"/>
      <c r="E742" s="469"/>
      <c r="F742" s="469"/>
      <c r="G742" s="469"/>
      <c r="H742" s="469"/>
      <c r="I742" s="469"/>
      <c r="J742" s="469"/>
      <c r="K742" s="469"/>
      <c r="L742" s="469"/>
      <c r="M742" s="469"/>
      <c r="N742" s="469"/>
      <c r="O742" s="469"/>
      <c r="P742" s="469"/>
      <c r="Q742" s="469"/>
      <c r="R742" s="469"/>
      <c r="S742" s="23"/>
      <c r="T742" s="23"/>
      <c r="U742" s="23"/>
      <c r="V742" s="23"/>
      <c r="W742" s="23"/>
      <c r="X742" s="23"/>
      <c r="Y742" s="23"/>
      <c r="Z742" s="23"/>
    </row>
    <row r="743">
      <c r="A743" s="23"/>
      <c r="B743" s="23"/>
      <c r="C743" s="23"/>
      <c r="D743" s="23"/>
      <c r="E743" s="469"/>
      <c r="F743" s="469"/>
      <c r="G743" s="469"/>
      <c r="H743" s="469"/>
      <c r="I743" s="469"/>
      <c r="J743" s="469"/>
      <c r="K743" s="469"/>
      <c r="L743" s="469"/>
      <c r="M743" s="469"/>
      <c r="N743" s="469"/>
      <c r="O743" s="469"/>
      <c r="P743" s="469"/>
      <c r="Q743" s="469"/>
      <c r="R743" s="469"/>
      <c r="S743" s="23"/>
      <c r="T743" s="23"/>
      <c r="U743" s="23"/>
      <c r="V743" s="23"/>
      <c r="W743" s="23"/>
      <c r="X743" s="23"/>
      <c r="Y743" s="23"/>
      <c r="Z743" s="23"/>
    </row>
    <row r="744">
      <c r="A744" s="23"/>
      <c r="B744" s="23"/>
      <c r="C744" s="23"/>
      <c r="D744" s="23"/>
      <c r="E744" s="469"/>
      <c r="F744" s="469"/>
      <c r="G744" s="469"/>
      <c r="H744" s="469"/>
      <c r="I744" s="469"/>
      <c r="J744" s="469"/>
      <c r="K744" s="469"/>
      <c r="L744" s="469"/>
      <c r="M744" s="469"/>
      <c r="N744" s="469"/>
      <c r="O744" s="469"/>
      <c r="P744" s="469"/>
      <c r="Q744" s="469"/>
      <c r="R744" s="469"/>
      <c r="S744" s="23"/>
      <c r="T744" s="23"/>
      <c r="U744" s="23"/>
      <c r="V744" s="23"/>
      <c r="W744" s="23"/>
      <c r="X744" s="23"/>
      <c r="Y744" s="23"/>
      <c r="Z744" s="23"/>
    </row>
    <row r="745">
      <c r="A745" s="23"/>
      <c r="B745" s="23"/>
      <c r="C745" s="23"/>
      <c r="D745" s="23"/>
      <c r="E745" s="469"/>
      <c r="F745" s="469"/>
      <c r="G745" s="469"/>
      <c r="H745" s="469"/>
      <c r="I745" s="469"/>
      <c r="J745" s="469"/>
      <c r="K745" s="469"/>
      <c r="L745" s="469"/>
      <c r="M745" s="469"/>
      <c r="N745" s="469"/>
      <c r="O745" s="469"/>
      <c r="P745" s="469"/>
      <c r="Q745" s="469"/>
      <c r="R745" s="469"/>
      <c r="S745" s="23"/>
      <c r="T745" s="23"/>
      <c r="U745" s="23"/>
      <c r="V745" s="23"/>
      <c r="W745" s="23"/>
      <c r="X745" s="23"/>
      <c r="Y745" s="23"/>
      <c r="Z745" s="23"/>
    </row>
    <row r="746">
      <c r="A746" s="23"/>
      <c r="B746" s="23"/>
      <c r="C746" s="23"/>
      <c r="D746" s="23"/>
      <c r="E746" s="469"/>
      <c r="F746" s="469"/>
      <c r="G746" s="469"/>
      <c r="H746" s="469"/>
      <c r="I746" s="469"/>
      <c r="J746" s="469"/>
      <c r="K746" s="469"/>
      <c r="L746" s="469"/>
      <c r="M746" s="469"/>
      <c r="N746" s="469"/>
      <c r="O746" s="469"/>
      <c r="P746" s="469"/>
      <c r="Q746" s="469"/>
      <c r="R746" s="469"/>
      <c r="S746" s="23"/>
      <c r="T746" s="23"/>
      <c r="U746" s="23"/>
      <c r="V746" s="23"/>
      <c r="W746" s="23"/>
      <c r="X746" s="23"/>
      <c r="Y746" s="23"/>
      <c r="Z746" s="23"/>
    </row>
    <row r="747">
      <c r="A747" s="23"/>
      <c r="B747" s="23"/>
      <c r="C747" s="23"/>
      <c r="D747" s="23"/>
      <c r="E747" s="469"/>
      <c r="F747" s="469"/>
      <c r="G747" s="469"/>
      <c r="H747" s="469"/>
      <c r="I747" s="469"/>
      <c r="J747" s="469"/>
      <c r="K747" s="469"/>
      <c r="L747" s="469"/>
      <c r="M747" s="469"/>
      <c r="N747" s="469"/>
      <c r="O747" s="469"/>
      <c r="P747" s="469"/>
      <c r="Q747" s="469"/>
      <c r="R747" s="469"/>
      <c r="S747" s="23"/>
      <c r="T747" s="23"/>
      <c r="U747" s="23"/>
      <c r="V747" s="23"/>
      <c r="W747" s="23"/>
      <c r="X747" s="23"/>
      <c r="Y747" s="23"/>
      <c r="Z747" s="23"/>
    </row>
    <row r="748">
      <c r="A748" s="23"/>
      <c r="B748" s="23"/>
      <c r="C748" s="23"/>
      <c r="D748" s="23"/>
      <c r="E748" s="469"/>
      <c r="F748" s="469"/>
      <c r="G748" s="469"/>
      <c r="H748" s="469"/>
      <c r="I748" s="469"/>
      <c r="J748" s="469"/>
      <c r="K748" s="469"/>
      <c r="L748" s="469"/>
      <c r="M748" s="469"/>
      <c r="N748" s="469"/>
      <c r="O748" s="469"/>
      <c r="P748" s="469"/>
      <c r="Q748" s="469"/>
      <c r="R748" s="469"/>
      <c r="S748" s="23"/>
      <c r="T748" s="23"/>
      <c r="U748" s="23"/>
      <c r="V748" s="23"/>
      <c r="W748" s="23"/>
      <c r="X748" s="23"/>
      <c r="Y748" s="23"/>
      <c r="Z748" s="23"/>
    </row>
    <row r="749">
      <c r="A749" s="23"/>
      <c r="B749" s="23"/>
      <c r="C749" s="23"/>
      <c r="D749" s="23"/>
      <c r="E749" s="469"/>
      <c r="F749" s="469"/>
      <c r="G749" s="469"/>
      <c r="H749" s="469"/>
      <c r="I749" s="469"/>
      <c r="J749" s="469"/>
      <c r="K749" s="469"/>
      <c r="L749" s="469"/>
      <c r="M749" s="469"/>
      <c r="N749" s="469"/>
      <c r="O749" s="469"/>
      <c r="P749" s="469"/>
      <c r="Q749" s="469"/>
      <c r="R749" s="469"/>
      <c r="S749" s="23"/>
      <c r="T749" s="23"/>
      <c r="U749" s="23"/>
      <c r="V749" s="23"/>
      <c r="W749" s="23"/>
      <c r="X749" s="23"/>
      <c r="Y749" s="23"/>
      <c r="Z749" s="23"/>
    </row>
    <row r="750">
      <c r="A750" s="23"/>
      <c r="B750" s="23"/>
      <c r="C750" s="23"/>
      <c r="D750" s="23"/>
      <c r="E750" s="469"/>
      <c r="F750" s="469"/>
      <c r="G750" s="469"/>
      <c r="H750" s="469"/>
      <c r="I750" s="469"/>
      <c r="J750" s="469"/>
      <c r="K750" s="469"/>
      <c r="L750" s="469"/>
      <c r="M750" s="469"/>
      <c r="N750" s="469"/>
      <c r="O750" s="469"/>
      <c r="P750" s="469"/>
      <c r="Q750" s="469"/>
      <c r="R750" s="469"/>
      <c r="S750" s="23"/>
      <c r="T750" s="23"/>
      <c r="U750" s="23"/>
      <c r="V750" s="23"/>
      <c r="W750" s="23"/>
      <c r="X750" s="23"/>
      <c r="Y750" s="23"/>
      <c r="Z750" s="23"/>
    </row>
    <row r="751">
      <c r="A751" s="23"/>
      <c r="B751" s="23"/>
      <c r="C751" s="23"/>
      <c r="D751" s="23"/>
      <c r="E751" s="469"/>
      <c r="F751" s="469"/>
      <c r="G751" s="469"/>
      <c r="H751" s="469"/>
      <c r="I751" s="469"/>
      <c r="J751" s="469"/>
      <c r="K751" s="469"/>
      <c r="L751" s="469"/>
      <c r="M751" s="469"/>
      <c r="N751" s="469"/>
      <c r="O751" s="469"/>
      <c r="P751" s="469"/>
      <c r="Q751" s="469"/>
      <c r="R751" s="469"/>
      <c r="S751" s="23"/>
      <c r="T751" s="23"/>
      <c r="U751" s="23"/>
      <c r="V751" s="23"/>
      <c r="W751" s="23"/>
      <c r="X751" s="23"/>
      <c r="Y751" s="23"/>
      <c r="Z751" s="23"/>
    </row>
    <row r="752">
      <c r="A752" s="23"/>
      <c r="B752" s="23"/>
      <c r="C752" s="23"/>
      <c r="D752" s="23"/>
      <c r="E752" s="469"/>
      <c r="F752" s="469"/>
      <c r="G752" s="469"/>
      <c r="H752" s="469"/>
      <c r="I752" s="469"/>
      <c r="J752" s="469"/>
      <c r="K752" s="469"/>
      <c r="L752" s="469"/>
      <c r="M752" s="469"/>
      <c r="N752" s="469"/>
      <c r="O752" s="469"/>
      <c r="P752" s="469"/>
      <c r="Q752" s="469"/>
      <c r="R752" s="469"/>
      <c r="S752" s="23"/>
      <c r="T752" s="23"/>
      <c r="U752" s="23"/>
      <c r="V752" s="23"/>
      <c r="W752" s="23"/>
      <c r="X752" s="23"/>
      <c r="Y752" s="23"/>
      <c r="Z752" s="23"/>
    </row>
    <row r="753">
      <c r="A753" s="23"/>
      <c r="B753" s="23"/>
      <c r="C753" s="23"/>
      <c r="D753" s="23"/>
      <c r="E753" s="469"/>
      <c r="F753" s="469"/>
      <c r="G753" s="469"/>
      <c r="H753" s="469"/>
      <c r="I753" s="469"/>
      <c r="J753" s="469"/>
      <c r="K753" s="469"/>
      <c r="L753" s="469"/>
      <c r="M753" s="469"/>
      <c r="N753" s="469"/>
      <c r="O753" s="469"/>
      <c r="P753" s="469"/>
      <c r="Q753" s="469"/>
      <c r="R753" s="469"/>
      <c r="S753" s="23"/>
      <c r="T753" s="23"/>
      <c r="U753" s="23"/>
      <c r="V753" s="23"/>
      <c r="W753" s="23"/>
      <c r="X753" s="23"/>
      <c r="Y753" s="23"/>
      <c r="Z753" s="23"/>
    </row>
    <row r="754">
      <c r="A754" s="23"/>
      <c r="B754" s="23"/>
      <c r="C754" s="23"/>
      <c r="D754" s="23"/>
      <c r="E754" s="469"/>
      <c r="F754" s="469"/>
      <c r="G754" s="469"/>
      <c r="H754" s="469"/>
      <c r="I754" s="469"/>
      <c r="J754" s="469"/>
      <c r="K754" s="469"/>
      <c r="L754" s="469"/>
      <c r="M754" s="469"/>
      <c r="N754" s="469"/>
      <c r="O754" s="469"/>
      <c r="P754" s="469"/>
      <c r="Q754" s="469"/>
      <c r="R754" s="469"/>
      <c r="S754" s="23"/>
      <c r="T754" s="23"/>
      <c r="U754" s="23"/>
      <c r="V754" s="23"/>
      <c r="W754" s="23"/>
      <c r="X754" s="23"/>
      <c r="Y754" s="23"/>
      <c r="Z754" s="23"/>
    </row>
    <row r="755">
      <c r="A755" s="23"/>
      <c r="B755" s="23"/>
      <c r="C755" s="23"/>
      <c r="D755" s="23"/>
      <c r="E755" s="469"/>
      <c r="F755" s="469"/>
      <c r="G755" s="469"/>
      <c r="H755" s="469"/>
      <c r="I755" s="469"/>
      <c r="J755" s="469"/>
      <c r="K755" s="469"/>
      <c r="L755" s="469"/>
      <c r="M755" s="469"/>
      <c r="N755" s="469"/>
      <c r="O755" s="469"/>
      <c r="P755" s="469"/>
      <c r="Q755" s="469"/>
      <c r="R755" s="469"/>
      <c r="S755" s="23"/>
      <c r="T755" s="23"/>
      <c r="U755" s="23"/>
      <c r="V755" s="23"/>
      <c r="W755" s="23"/>
      <c r="X755" s="23"/>
      <c r="Y755" s="23"/>
      <c r="Z755" s="23"/>
    </row>
    <row r="756">
      <c r="A756" s="23"/>
      <c r="B756" s="23"/>
      <c r="C756" s="23"/>
      <c r="D756" s="23"/>
      <c r="E756" s="469"/>
      <c r="F756" s="469"/>
      <c r="G756" s="469"/>
      <c r="H756" s="469"/>
      <c r="I756" s="469"/>
      <c r="J756" s="469"/>
      <c r="K756" s="469"/>
      <c r="L756" s="469"/>
      <c r="M756" s="469"/>
      <c r="N756" s="469"/>
      <c r="O756" s="469"/>
      <c r="P756" s="469"/>
      <c r="Q756" s="469"/>
      <c r="R756" s="469"/>
      <c r="S756" s="23"/>
      <c r="T756" s="23"/>
      <c r="U756" s="23"/>
      <c r="V756" s="23"/>
      <c r="W756" s="23"/>
      <c r="X756" s="23"/>
      <c r="Y756" s="23"/>
      <c r="Z756" s="23"/>
    </row>
    <row r="757">
      <c r="A757" s="23"/>
      <c r="B757" s="23"/>
      <c r="C757" s="23"/>
      <c r="D757" s="23"/>
      <c r="E757" s="469"/>
      <c r="F757" s="469"/>
      <c r="G757" s="469"/>
      <c r="H757" s="469"/>
      <c r="I757" s="469"/>
      <c r="J757" s="469"/>
      <c r="K757" s="469"/>
      <c r="L757" s="469"/>
      <c r="M757" s="469"/>
      <c r="N757" s="469"/>
      <c r="O757" s="469"/>
      <c r="P757" s="469"/>
      <c r="Q757" s="469"/>
      <c r="R757" s="469"/>
      <c r="S757" s="23"/>
      <c r="T757" s="23"/>
      <c r="U757" s="23"/>
      <c r="V757" s="23"/>
      <c r="W757" s="23"/>
      <c r="X757" s="23"/>
      <c r="Y757" s="23"/>
      <c r="Z757" s="23"/>
    </row>
    <row r="758">
      <c r="A758" s="23"/>
      <c r="B758" s="23"/>
      <c r="C758" s="23"/>
      <c r="D758" s="23"/>
      <c r="E758" s="469"/>
      <c r="F758" s="469"/>
      <c r="G758" s="469"/>
      <c r="H758" s="469"/>
      <c r="I758" s="469"/>
      <c r="J758" s="469"/>
      <c r="K758" s="469"/>
      <c r="L758" s="469"/>
      <c r="M758" s="469"/>
      <c r="N758" s="469"/>
      <c r="O758" s="469"/>
      <c r="P758" s="469"/>
      <c r="Q758" s="469"/>
      <c r="R758" s="469"/>
      <c r="S758" s="23"/>
      <c r="T758" s="23"/>
      <c r="U758" s="23"/>
      <c r="V758" s="23"/>
      <c r="W758" s="23"/>
      <c r="X758" s="23"/>
      <c r="Y758" s="23"/>
      <c r="Z758" s="23"/>
    </row>
    <row r="759">
      <c r="A759" s="23"/>
      <c r="B759" s="23"/>
      <c r="C759" s="23"/>
      <c r="D759" s="23"/>
      <c r="E759" s="469"/>
      <c r="F759" s="469"/>
      <c r="G759" s="469"/>
      <c r="H759" s="469"/>
      <c r="I759" s="469"/>
      <c r="J759" s="469"/>
      <c r="K759" s="469"/>
      <c r="L759" s="469"/>
      <c r="M759" s="469"/>
      <c r="N759" s="469"/>
      <c r="O759" s="469"/>
      <c r="P759" s="469"/>
      <c r="Q759" s="469"/>
      <c r="R759" s="469"/>
      <c r="S759" s="23"/>
      <c r="T759" s="23"/>
      <c r="U759" s="23"/>
      <c r="V759" s="23"/>
      <c r="W759" s="23"/>
      <c r="X759" s="23"/>
      <c r="Y759" s="23"/>
      <c r="Z759" s="23"/>
    </row>
    <row r="760">
      <c r="A760" s="23"/>
      <c r="B760" s="23"/>
      <c r="C760" s="23"/>
      <c r="D760" s="23"/>
      <c r="E760" s="469"/>
      <c r="F760" s="469"/>
      <c r="G760" s="469"/>
      <c r="H760" s="469"/>
      <c r="I760" s="469"/>
      <c r="J760" s="469"/>
      <c r="K760" s="469"/>
      <c r="L760" s="469"/>
      <c r="M760" s="469"/>
      <c r="N760" s="469"/>
      <c r="O760" s="469"/>
      <c r="P760" s="469"/>
      <c r="Q760" s="469"/>
      <c r="R760" s="469"/>
      <c r="S760" s="23"/>
      <c r="T760" s="23"/>
      <c r="U760" s="23"/>
      <c r="V760" s="23"/>
      <c r="W760" s="23"/>
      <c r="X760" s="23"/>
      <c r="Y760" s="23"/>
      <c r="Z760" s="23"/>
    </row>
    <row r="761">
      <c r="A761" s="23"/>
      <c r="B761" s="23"/>
      <c r="C761" s="23"/>
      <c r="D761" s="23"/>
      <c r="E761" s="469"/>
      <c r="F761" s="469"/>
      <c r="G761" s="469"/>
      <c r="H761" s="469"/>
      <c r="I761" s="469"/>
      <c r="J761" s="469"/>
      <c r="K761" s="469"/>
      <c r="L761" s="469"/>
      <c r="M761" s="469"/>
      <c r="N761" s="469"/>
      <c r="O761" s="469"/>
      <c r="P761" s="469"/>
      <c r="Q761" s="469"/>
      <c r="R761" s="469"/>
      <c r="S761" s="23"/>
      <c r="T761" s="23"/>
      <c r="U761" s="23"/>
      <c r="V761" s="23"/>
      <c r="W761" s="23"/>
      <c r="X761" s="23"/>
      <c r="Y761" s="23"/>
      <c r="Z761" s="23"/>
    </row>
    <row r="762">
      <c r="A762" s="23"/>
      <c r="B762" s="23"/>
      <c r="C762" s="23"/>
      <c r="D762" s="23"/>
      <c r="E762" s="469"/>
      <c r="F762" s="469"/>
      <c r="G762" s="469"/>
      <c r="H762" s="469"/>
      <c r="I762" s="469"/>
      <c r="J762" s="469"/>
      <c r="K762" s="469"/>
      <c r="L762" s="469"/>
      <c r="M762" s="469"/>
      <c r="N762" s="469"/>
      <c r="O762" s="469"/>
      <c r="P762" s="469"/>
      <c r="Q762" s="469"/>
      <c r="R762" s="469"/>
      <c r="S762" s="23"/>
      <c r="T762" s="23"/>
      <c r="U762" s="23"/>
      <c r="V762" s="23"/>
      <c r="W762" s="23"/>
      <c r="X762" s="23"/>
      <c r="Y762" s="23"/>
      <c r="Z762" s="23"/>
    </row>
    <row r="763">
      <c r="A763" s="23"/>
      <c r="B763" s="23"/>
      <c r="C763" s="23"/>
      <c r="D763" s="23"/>
      <c r="E763" s="469"/>
      <c r="F763" s="469"/>
      <c r="G763" s="469"/>
      <c r="H763" s="469"/>
      <c r="I763" s="469"/>
      <c r="J763" s="469"/>
      <c r="K763" s="469"/>
      <c r="L763" s="469"/>
      <c r="M763" s="469"/>
      <c r="N763" s="469"/>
      <c r="O763" s="469"/>
      <c r="P763" s="469"/>
      <c r="Q763" s="469"/>
      <c r="R763" s="469"/>
      <c r="S763" s="23"/>
      <c r="T763" s="23"/>
      <c r="U763" s="23"/>
      <c r="V763" s="23"/>
      <c r="W763" s="23"/>
      <c r="X763" s="23"/>
      <c r="Y763" s="23"/>
      <c r="Z763" s="23"/>
    </row>
    <row r="764">
      <c r="A764" s="23"/>
      <c r="B764" s="23"/>
      <c r="C764" s="23"/>
      <c r="D764" s="23"/>
      <c r="E764" s="469"/>
      <c r="F764" s="469"/>
      <c r="G764" s="469"/>
      <c r="H764" s="469"/>
      <c r="I764" s="469"/>
      <c r="J764" s="469"/>
      <c r="K764" s="469"/>
      <c r="L764" s="469"/>
      <c r="M764" s="469"/>
      <c r="N764" s="469"/>
      <c r="O764" s="469"/>
      <c r="P764" s="469"/>
      <c r="Q764" s="469"/>
      <c r="R764" s="469"/>
      <c r="S764" s="23"/>
      <c r="T764" s="23"/>
      <c r="U764" s="23"/>
      <c r="V764" s="23"/>
      <c r="W764" s="23"/>
      <c r="X764" s="23"/>
      <c r="Y764" s="23"/>
      <c r="Z764" s="23"/>
    </row>
    <row r="765">
      <c r="A765" s="23"/>
      <c r="B765" s="23"/>
      <c r="C765" s="23"/>
      <c r="D765" s="23"/>
      <c r="E765" s="469"/>
      <c r="F765" s="469"/>
      <c r="G765" s="469"/>
      <c r="H765" s="469"/>
      <c r="I765" s="469"/>
      <c r="J765" s="469"/>
      <c r="K765" s="469"/>
      <c r="L765" s="469"/>
      <c r="M765" s="469"/>
      <c r="N765" s="469"/>
      <c r="O765" s="469"/>
      <c r="P765" s="469"/>
      <c r="Q765" s="469"/>
      <c r="R765" s="469"/>
      <c r="S765" s="23"/>
      <c r="T765" s="23"/>
      <c r="U765" s="23"/>
      <c r="V765" s="23"/>
      <c r="W765" s="23"/>
      <c r="X765" s="23"/>
      <c r="Y765" s="23"/>
      <c r="Z765" s="23"/>
    </row>
    <row r="766">
      <c r="A766" s="23"/>
      <c r="B766" s="23"/>
      <c r="C766" s="23"/>
      <c r="D766" s="23"/>
      <c r="E766" s="469"/>
      <c r="F766" s="469"/>
      <c r="G766" s="469"/>
      <c r="H766" s="469"/>
      <c r="I766" s="469"/>
      <c r="J766" s="469"/>
      <c r="K766" s="469"/>
      <c r="L766" s="469"/>
      <c r="M766" s="469"/>
      <c r="N766" s="469"/>
      <c r="O766" s="469"/>
      <c r="P766" s="469"/>
      <c r="Q766" s="469"/>
      <c r="R766" s="469"/>
      <c r="S766" s="23"/>
      <c r="T766" s="23"/>
      <c r="U766" s="23"/>
      <c r="V766" s="23"/>
      <c r="W766" s="23"/>
      <c r="X766" s="23"/>
      <c r="Y766" s="23"/>
      <c r="Z766" s="23"/>
    </row>
    <row r="767">
      <c r="A767" s="23"/>
      <c r="B767" s="23"/>
      <c r="C767" s="23"/>
      <c r="D767" s="23"/>
      <c r="E767" s="469"/>
      <c r="F767" s="469"/>
      <c r="G767" s="469"/>
      <c r="H767" s="469"/>
      <c r="I767" s="469"/>
      <c r="J767" s="469"/>
      <c r="K767" s="469"/>
      <c r="L767" s="469"/>
      <c r="M767" s="469"/>
      <c r="N767" s="469"/>
      <c r="O767" s="469"/>
      <c r="P767" s="469"/>
      <c r="Q767" s="469"/>
      <c r="R767" s="469"/>
      <c r="S767" s="23"/>
      <c r="T767" s="23"/>
      <c r="U767" s="23"/>
      <c r="V767" s="23"/>
      <c r="W767" s="23"/>
      <c r="X767" s="23"/>
      <c r="Y767" s="23"/>
      <c r="Z767" s="23"/>
    </row>
    <row r="768">
      <c r="A768" s="23"/>
      <c r="B768" s="23"/>
      <c r="C768" s="23"/>
      <c r="D768" s="23"/>
      <c r="E768" s="469"/>
      <c r="F768" s="469"/>
      <c r="G768" s="469"/>
      <c r="H768" s="469"/>
      <c r="I768" s="469"/>
      <c r="J768" s="469"/>
      <c r="K768" s="469"/>
      <c r="L768" s="469"/>
      <c r="M768" s="469"/>
      <c r="N768" s="469"/>
      <c r="O768" s="469"/>
      <c r="P768" s="469"/>
      <c r="Q768" s="469"/>
      <c r="R768" s="469"/>
      <c r="S768" s="23"/>
      <c r="T768" s="23"/>
      <c r="U768" s="23"/>
      <c r="V768" s="23"/>
      <c r="W768" s="23"/>
      <c r="X768" s="23"/>
      <c r="Y768" s="23"/>
      <c r="Z768" s="23"/>
    </row>
    <row r="769">
      <c r="A769" s="23"/>
      <c r="B769" s="23"/>
      <c r="C769" s="23"/>
      <c r="D769" s="23"/>
      <c r="E769" s="469"/>
      <c r="F769" s="469"/>
      <c r="G769" s="469"/>
      <c r="H769" s="469"/>
      <c r="I769" s="469"/>
      <c r="J769" s="469"/>
      <c r="K769" s="469"/>
      <c r="L769" s="469"/>
      <c r="M769" s="469"/>
      <c r="N769" s="469"/>
      <c r="O769" s="469"/>
      <c r="P769" s="469"/>
      <c r="Q769" s="469"/>
      <c r="R769" s="469"/>
      <c r="S769" s="23"/>
      <c r="T769" s="23"/>
      <c r="U769" s="23"/>
      <c r="V769" s="23"/>
      <c r="W769" s="23"/>
      <c r="X769" s="23"/>
      <c r="Y769" s="23"/>
      <c r="Z769" s="23"/>
    </row>
    <row r="770">
      <c r="A770" s="23"/>
      <c r="B770" s="23"/>
      <c r="C770" s="23"/>
      <c r="D770" s="23"/>
      <c r="E770" s="469"/>
      <c r="F770" s="469"/>
      <c r="G770" s="469"/>
      <c r="H770" s="469"/>
      <c r="I770" s="469"/>
      <c r="J770" s="469"/>
      <c r="K770" s="469"/>
      <c r="L770" s="469"/>
      <c r="M770" s="469"/>
      <c r="N770" s="469"/>
      <c r="O770" s="469"/>
      <c r="P770" s="469"/>
      <c r="Q770" s="469"/>
      <c r="R770" s="469"/>
      <c r="S770" s="23"/>
      <c r="T770" s="23"/>
      <c r="U770" s="23"/>
      <c r="V770" s="23"/>
      <c r="W770" s="23"/>
      <c r="X770" s="23"/>
      <c r="Y770" s="23"/>
      <c r="Z770" s="23"/>
    </row>
    <row r="771">
      <c r="A771" s="23"/>
      <c r="B771" s="23"/>
      <c r="C771" s="23"/>
      <c r="D771" s="23"/>
      <c r="E771" s="469"/>
      <c r="F771" s="469"/>
      <c r="G771" s="469"/>
      <c r="H771" s="469"/>
      <c r="I771" s="469"/>
      <c r="J771" s="469"/>
      <c r="K771" s="469"/>
      <c r="L771" s="469"/>
      <c r="M771" s="469"/>
      <c r="N771" s="469"/>
      <c r="O771" s="469"/>
      <c r="P771" s="469"/>
      <c r="Q771" s="469"/>
      <c r="R771" s="469"/>
      <c r="S771" s="23"/>
      <c r="T771" s="23"/>
      <c r="U771" s="23"/>
      <c r="V771" s="23"/>
      <c r="W771" s="23"/>
      <c r="X771" s="23"/>
      <c r="Y771" s="23"/>
      <c r="Z771" s="23"/>
    </row>
    <row r="772">
      <c r="A772" s="23"/>
      <c r="B772" s="23"/>
      <c r="C772" s="23"/>
      <c r="D772" s="23"/>
      <c r="E772" s="469"/>
      <c r="F772" s="469"/>
      <c r="G772" s="469"/>
      <c r="H772" s="469"/>
      <c r="I772" s="469"/>
      <c r="J772" s="469"/>
      <c r="K772" s="469"/>
      <c r="L772" s="469"/>
      <c r="M772" s="469"/>
      <c r="N772" s="469"/>
      <c r="O772" s="469"/>
      <c r="P772" s="469"/>
      <c r="Q772" s="469"/>
      <c r="R772" s="469"/>
      <c r="S772" s="23"/>
      <c r="T772" s="23"/>
      <c r="U772" s="23"/>
      <c r="V772" s="23"/>
      <c r="W772" s="23"/>
      <c r="X772" s="23"/>
      <c r="Y772" s="23"/>
      <c r="Z772" s="23"/>
    </row>
    <row r="773">
      <c r="A773" s="23"/>
      <c r="B773" s="23"/>
      <c r="C773" s="23"/>
      <c r="D773" s="23"/>
      <c r="E773" s="469"/>
      <c r="F773" s="469"/>
      <c r="G773" s="469"/>
      <c r="H773" s="469"/>
      <c r="I773" s="469"/>
      <c r="J773" s="469"/>
      <c r="K773" s="469"/>
      <c r="L773" s="469"/>
      <c r="M773" s="469"/>
      <c r="N773" s="469"/>
      <c r="O773" s="469"/>
      <c r="P773" s="469"/>
      <c r="Q773" s="469"/>
      <c r="R773" s="469"/>
      <c r="S773" s="23"/>
      <c r="T773" s="23"/>
      <c r="U773" s="23"/>
      <c r="V773" s="23"/>
      <c r="W773" s="23"/>
      <c r="X773" s="23"/>
      <c r="Y773" s="23"/>
      <c r="Z773" s="23"/>
    </row>
    <row r="774">
      <c r="A774" s="23"/>
      <c r="B774" s="23"/>
      <c r="C774" s="23"/>
      <c r="D774" s="23"/>
      <c r="E774" s="469"/>
      <c r="F774" s="469"/>
      <c r="G774" s="469"/>
      <c r="H774" s="469"/>
      <c r="I774" s="469"/>
      <c r="J774" s="469"/>
      <c r="K774" s="469"/>
      <c r="L774" s="469"/>
      <c r="M774" s="469"/>
      <c r="N774" s="469"/>
      <c r="O774" s="469"/>
      <c r="P774" s="469"/>
      <c r="Q774" s="469"/>
      <c r="R774" s="469"/>
      <c r="S774" s="23"/>
      <c r="T774" s="23"/>
      <c r="U774" s="23"/>
      <c r="V774" s="23"/>
      <c r="W774" s="23"/>
      <c r="X774" s="23"/>
      <c r="Y774" s="23"/>
      <c r="Z774" s="23"/>
    </row>
    <row r="775">
      <c r="A775" s="23"/>
      <c r="B775" s="23"/>
      <c r="C775" s="23"/>
      <c r="D775" s="23"/>
      <c r="E775" s="469"/>
      <c r="F775" s="469"/>
      <c r="G775" s="469"/>
      <c r="H775" s="469"/>
      <c r="I775" s="469"/>
      <c r="J775" s="469"/>
      <c r="K775" s="469"/>
      <c r="L775" s="469"/>
      <c r="M775" s="469"/>
      <c r="N775" s="469"/>
      <c r="O775" s="469"/>
      <c r="P775" s="469"/>
      <c r="Q775" s="469"/>
      <c r="R775" s="469"/>
      <c r="S775" s="23"/>
      <c r="T775" s="23"/>
      <c r="U775" s="23"/>
      <c r="V775" s="23"/>
      <c r="W775" s="23"/>
      <c r="X775" s="23"/>
      <c r="Y775" s="23"/>
      <c r="Z775" s="23"/>
    </row>
    <row r="776">
      <c r="A776" s="23"/>
      <c r="B776" s="23"/>
      <c r="C776" s="23"/>
      <c r="D776" s="23"/>
      <c r="E776" s="469"/>
      <c r="F776" s="469"/>
      <c r="G776" s="469"/>
      <c r="H776" s="469"/>
      <c r="I776" s="469"/>
      <c r="J776" s="469"/>
      <c r="K776" s="469"/>
      <c r="L776" s="469"/>
      <c r="M776" s="469"/>
      <c r="N776" s="469"/>
      <c r="O776" s="469"/>
      <c r="P776" s="469"/>
      <c r="Q776" s="469"/>
      <c r="R776" s="469"/>
      <c r="S776" s="23"/>
      <c r="T776" s="23"/>
      <c r="U776" s="23"/>
      <c r="V776" s="23"/>
      <c r="W776" s="23"/>
      <c r="X776" s="23"/>
      <c r="Y776" s="23"/>
      <c r="Z776" s="23"/>
    </row>
    <row r="777">
      <c r="A777" s="23"/>
      <c r="B777" s="23"/>
      <c r="C777" s="23"/>
      <c r="D777" s="23"/>
      <c r="E777" s="469"/>
      <c r="F777" s="469"/>
      <c r="G777" s="469"/>
      <c r="H777" s="469"/>
      <c r="I777" s="469"/>
      <c r="J777" s="469"/>
      <c r="K777" s="469"/>
      <c r="L777" s="469"/>
      <c r="M777" s="469"/>
      <c r="N777" s="469"/>
      <c r="O777" s="469"/>
      <c r="P777" s="469"/>
      <c r="Q777" s="469"/>
      <c r="R777" s="469"/>
      <c r="S777" s="23"/>
      <c r="T777" s="23"/>
      <c r="U777" s="23"/>
      <c r="V777" s="23"/>
      <c r="W777" s="23"/>
      <c r="X777" s="23"/>
      <c r="Y777" s="23"/>
      <c r="Z777" s="23"/>
    </row>
    <row r="778">
      <c r="A778" s="23"/>
      <c r="B778" s="23"/>
      <c r="C778" s="23"/>
      <c r="D778" s="23"/>
      <c r="E778" s="469"/>
      <c r="F778" s="469"/>
      <c r="G778" s="469"/>
      <c r="H778" s="469"/>
      <c r="I778" s="469"/>
      <c r="J778" s="469"/>
      <c r="K778" s="469"/>
      <c r="L778" s="469"/>
      <c r="M778" s="469"/>
      <c r="N778" s="469"/>
      <c r="O778" s="469"/>
      <c r="P778" s="469"/>
      <c r="Q778" s="469"/>
      <c r="R778" s="469"/>
      <c r="S778" s="23"/>
      <c r="T778" s="23"/>
      <c r="U778" s="23"/>
      <c r="V778" s="23"/>
      <c r="W778" s="23"/>
      <c r="X778" s="23"/>
      <c r="Y778" s="23"/>
      <c r="Z778" s="23"/>
    </row>
    <row r="779">
      <c r="A779" s="23"/>
      <c r="B779" s="23"/>
      <c r="C779" s="23"/>
      <c r="D779" s="23"/>
      <c r="E779" s="469"/>
      <c r="F779" s="469"/>
      <c r="G779" s="469"/>
      <c r="H779" s="469"/>
      <c r="I779" s="469"/>
      <c r="J779" s="469"/>
      <c r="K779" s="469"/>
      <c r="L779" s="469"/>
      <c r="M779" s="469"/>
      <c r="N779" s="469"/>
      <c r="O779" s="469"/>
      <c r="P779" s="469"/>
      <c r="Q779" s="469"/>
      <c r="R779" s="469"/>
      <c r="S779" s="23"/>
      <c r="T779" s="23"/>
      <c r="U779" s="23"/>
      <c r="V779" s="23"/>
      <c r="W779" s="23"/>
      <c r="X779" s="23"/>
      <c r="Y779" s="23"/>
      <c r="Z779" s="23"/>
    </row>
    <row r="780">
      <c r="A780" s="23"/>
      <c r="B780" s="23"/>
      <c r="C780" s="23"/>
      <c r="D780" s="23"/>
      <c r="E780" s="469"/>
      <c r="F780" s="469"/>
      <c r="G780" s="469"/>
      <c r="H780" s="469"/>
      <c r="I780" s="469"/>
      <c r="J780" s="469"/>
      <c r="K780" s="469"/>
      <c r="L780" s="469"/>
      <c r="M780" s="469"/>
      <c r="N780" s="469"/>
      <c r="O780" s="469"/>
      <c r="P780" s="469"/>
      <c r="Q780" s="469"/>
      <c r="R780" s="469"/>
      <c r="S780" s="23"/>
      <c r="T780" s="23"/>
      <c r="U780" s="23"/>
      <c r="V780" s="23"/>
      <c r="W780" s="23"/>
      <c r="X780" s="23"/>
      <c r="Y780" s="23"/>
      <c r="Z780" s="23"/>
    </row>
    <row r="781">
      <c r="A781" s="23"/>
      <c r="B781" s="23"/>
      <c r="C781" s="23"/>
      <c r="D781" s="23"/>
      <c r="E781" s="469"/>
      <c r="F781" s="469"/>
      <c r="G781" s="469"/>
      <c r="H781" s="469"/>
      <c r="I781" s="469"/>
      <c r="J781" s="469"/>
      <c r="K781" s="469"/>
      <c r="L781" s="469"/>
      <c r="M781" s="469"/>
      <c r="N781" s="469"/>
      <c r="O781" s="469"/>
      <c r="P781" s="469"/>
      <c r="Q781" s="469"/>
      <c r="R781" s="469"/>
      <c r="S781" s="23"/>
      <c r="T781" s="23"/>
      <c r="U781" s="23"/>
      <c r="V781" s="23"/>
      <c r="W781" s="23"/>
      <c r="X781" s="23"/>
      <c r="Y781" s="23"/>
      <c r="Z781" s="23"/>
    </row>
    <row r="782">
      <c r="A782" s="23"/>
      <c r="B782" s="23"/>
      <c r="C782" s="23"/>
      <c r="D782" s="23"/>
      <c r="E782" s="469"/>
      <c r="F782" s="469"/>
      <c r="G782" s="469"/>
      <c r="H782" s="469"/>
      <c r="I782" s="469"/>
      <c r="J782" s="469"/>
      <c r="K782" s="469"/>
      <c r="L782" s="469"/>
      <c r="M782" s="469"/>
      <c r="N782" s="469"/>
      <c r="O782" s="469"/>
      <c r="P782" s="469"/>
      <c r="Q782" s="469"/>
      <c r="R782" s="469"/>
      <c r="S782" s="23"/>
      <c r="T782" s="23"/>
      <c r="U782" s="23"/>
      <c r="V782" s="23"/>
      <c r="W782" s="23"/>
      <c r="X782" s="23"/>
      <c r="Y782" s="23"/>
      <c r="Z782" s="23"/>
    </row>
    <row r="783">
      <c r="A783" s="23"/>
      <c r="B783" s="23"/>
      <c r="C783" s="23"/>
      <c r="D783" s="23"/>
      <c r="E783" s="469"/>
      <c r="F783" s="469"/>
      <c r="G783" s="469"/>
      <c r="H783" s="469"/>
      <c r="I783" s="469"/>
      <c r="J783" s="469"/>
      <c r="K783" s="469"/>
      <c r="L783" s="469"/>
      <c r="M783" s="469"/>
      <c r="N783" s="469"/>
      <c r="O783" s="469"/>
      <c r="P783" s="469"/>
      <c r="Q783" s="469"/>
      <c r="R783" s="469"/>
      <c r="S783" s="23"/>
      <c r="T783" s="23"/>
      <c r="U783" s="23"/>
      <c r="V783" s="23"/>
      <c r="W783" s="23"/>
      <c r="X783" s="23"/>
      <c r="Y783" s="23"/>
      <c r="Z783" s="23"/>
    </row>
    <row r="784">
      <c r="A784" s="23"/>
      <c r="B784" s="23"/>
      <c r="C784" s="23"/>
      <c r="D784" s="23"/>
      <c r="E784" s="469"/>
      <c r="F784" s="469"/>
      <c r="G784" s="469"/>
      <c r="H784" s="469"/>
      <c r="I784" s="469"/>
      <c r="J784" s="469"/>
      <c r="K784" s="469"/>
      <c r="L784" s="469"/>
      <c r="M784" s="469"/>
      <c r="N784" s="469"/>
      <c r="O784" s="469"/>
      <c r="P784" s="469"/>
      <c r="Q784" s="469"/>
      <c r="R784" s="469"/>
      <c r="S784" s="23"/>
      <c r="T784" s="23"/>
      <c r="U784" s="23"/>
      <c r="V784" s="23"/>
      <c r="W784" s="23"/>
      <c r="X784" s="23"/>
      <c r="Y784" s="23"/>
      <c r="Z784" s="23"/>
    </row>
    <row r="785">
      <c r="A785" s="23"/>
      <c r="B785" s="23"/>
      <c r="C785" s="23"/>
      <c r="D785" s="23"/>
      <c r="E785" s="469"/>
      <c r="F785" s="469"/>
      <c r="G785" s="469"/>
      <c r="H785" s="469"/>
      <c r="I785" s="469"/>
      <c r="J785" s="469"/>
      <c r="K785" s="469"/>
      <c r="L785" s="469"/>
      <c r="M785" s="469"/>
      <c r="N785" s="469"/>
      <c r="O785" s="469"/>
      <c r="P785" s="469"/>
      <c r="Q785" s="469"/>
      <c r="R785" s="469"/>
      <c r="S785" s="23"/>
      <c r="T785" s="23"/>
      <c r="U785" s="23"/>
      <c r="V785" s="23"/>
      <c r="W785" s="23"/>
      <c r="X785" s="23"/>
      <c r="Y785" s="23"/>
      <c r="Z785" s="23"/>
    </row>
    <row r="786">
      <c r="A786" s="23"/>
      <c r="B786" s="23"/>
      <c r="C786" s="23"/>
      <c r="D786" s="23"/>
      <c r="E786" s="469"/>
      <c r="F786" s="469"/>
      <c r="G786" s="469"/>
      <c r="H786" s="469"/>
      <c r="I786" s="469"/>
      <c r="J786" s="469"/>
      <c r="K786" s="469"/>
      <c r="L786" s="469"/>
      <c r="M786" s="469"/>
      <c r="N786" s="469"/>
      <c r="O786" s="469"/>
      <c r="P786" s="469"/>
      <c r="Q786" s="469"/>
      <c r="R786" s="469"/>
      <c r="S786" s="23"/>
      <c r="T786" s="23"/>
      <c r="U786" s="23"/>
      <c r="V786" s="23"/>
      <c r="W786" s="23"/>
      <c r="X786" s="23"/>
      <c r="Y786" s="23"/>
      <c r="Z786" s="23"/>
    </row>
    <row r="787">
      <c r="A787" s="23"/>
      <c r="B787" s="23"/>
      <c r="C787" s="23"/>
      <c r="D787" s="23"/>
      <c r="E787" s="469"/>
      <c r="F787" s="469"/>
      <c r="G787" s="469"/>
      <c r="H787" s="469"/>
      <c r="I787" s="469"/>
      <c r="J787" s="469"/>
      <c r="K787" s="469"/>
      <c r="L787" s="469"/>
      <c r="M787" s="469"/>
      <c r="N787" s="469"/>
      <c r="O787" s="469"/>
      <c r="P787" s="469"/>
      <c r="Q787" s="469"/>
      <c r="R787" s="469"/>
      <c r="S787" s="23"/>
      <c r="T787" s="23"/>
      <c r="U787" s="23"/>
      <c r="V787" s="23"/>
      <c r="W787" s="23"/>
      <c r="X787" s="23"/>
      <c r="Y787" s="23"/>
      <c r="Z787" s="23"/>
    </row>
    <row r="788">
      <c r="A788" s="23"/>
      <c r="B788" s="23"/>
      <c r="C788" s="23"/>
      <c r="D788" s="23"/>
      <c r="E788" s="469"/>
      <c r="F788" s="469"/>
      <c r="G788" s="469"/>
      <c r="H788" s="469"/>
      <c r="I788" s="469"/>
      <c r="J788" s="469"/>
      <c r="K788" s="469"/>
      <c r="L788" s="469"/>
      <c r="M788" s="469"/>
      <c r="N788" s="469"/>
      <c r="O788" s="469"/>
      <c r="P788" s="469"/>
      <c r="Q788" s="469"/>
      <c r="R788" s="469"/>
      <c r="S788" s="23"/>
      <c r="T788" s="23"/>
      <c r="U788" s="23"/>
      <c r="V788" s="23"/>
      <c r="W788" s="23"/>
      <c r="X788" s="23"/>
      <c r="Y788" s="23"/>
      <c r="Z788" s="23"/>
    </row>
    <row r="789">
      <c r="A789" s="23"/>
      <c r="B789" s="23"/>
      <c r="C789" s="23"/>
      <c r="D789" s="23"/>
      <c r="E789" s="469"/>
      <c r="F789" s="469"/>
      <c r="G789" s="469"/>
      <c r="H789" s="469"/>
      <c r="I789" s="469"/>
      <c r="J789" s="469"/>
      <c r="K789" s="469"/>
      <c r="L789" s="469"/>
      <c r="M789" s="469"/>
      <c r="N789" s="469"/>
      <c r="O789" s="469"/>
      <c r="P789" s="469"/>
      <c r="Q789" s="469"/>
      <c r="R789" s="469"/>
      <c r="S789" s="23"/>
      <c r="T789" s="23"/>
      <c r="U789" s="23"/>
      <c r="V789" s="23"/>
      <c r="W789" s="23"/>
      <c r="X789" s="23"/>
      <c r="Y789" s="23"/>
      <c r="Z789" s="23"/>
    </row>
    <row r="790">
      <c r="A790" s="23"/>
      <c r="B790" s="23"/>
      <c r="C790" s="23"/>
      <c r="D790" s="23"/>
      <c r="E790" s="469"/>
      <c r="F790" s="469"/>
      <c r="G790" s="469"/>
      <c r="H790" s="469"/>
      <c r="I790" s="469"/>
      <c r="J790" s="469"/>
      <c r="K790" s="469"/>
      <c r="L790" s="469"/>
      <c r="M790" s="469"/>
      <c r="N790" s="469"/>
      <c r="O790" s="469"/>
      <c r="P790" s="469"/>
      <c r="Q790" s="469"/>
      <c r="R790" s="469"/>
      <c r="S790" s="23"/>
      <c r="T790" s="23"/>
      <c r="U790" s="23"/>
      <c r="V790" s="23"/>
      <c r="W790" s="23"/>
      <c r="X790" s="23"/>
      <c r="Y790" s="23"/>
      <c r="Z790" s="23"/>
    </row>
    <row r="791">
      <c r="A791" s="23"/>
      <c r="B791" s="23"/>
      <c r="C791" s="23"/>
      <c r="D791" s="23"/>
      <c r="E791" s="469"/>
      <c r="F791" s="469"/>
      <c r="G791" s="469"/>
      <c r="H791" s="469"/>
      <c r="I791" s="469"/>
      <c r="J791" s="469"/>
      <c r="K791" s="469"/>
      <c r="L791" s="469"/>
      <c r="M791" s="469"/>
      <c r="N791" s="469"/>
      <c r="O791" s="469"/>
      <c r="P791" s="469"/>
      <c r="Q791" s="469"/>
      <c r="R791" s="469"/>
      <c r="S791" s="23"/>
      <c r="T791" s="23"/>
      <c r="U791" s="23"/>
      <c r="V791" s="23"/>
      <c r="W791" s="23"/>
      <c r="X791" s="23"/>
      <c r="Y791" s="23"/>
      <c r="Z791" s="23"/>
    </row>
    <row r="792">
      <c r="A792" s="23"/>
      <c r="B792" s="23"/>
      <c r="C792" s="23"/>
      <c r="D792" s="23"/>
      <c r="E792" s="469"/>
      <c r="F792" s="469"/>
      <c r="G792" s="469"/>
      <c r="H792" s="469"/>
      <c r="I792" s="469"/>
      <c r="J792" s="469"/>
      <c r="K792" s="469"/>
      <c r="L792" s="469"/>
      <c r="M792" s="469"/>
      <c r="N792" s="469"/>
      <c r="O792" s="469"/>
      <c r="P792" s="469"/>
      <c r="Q792" s="469"/>
      <c r="R792" s="469"/>
      <c r="S792" s="23"/>
      <c r="T792" s="23"/>
      <c r="U792" s="23"/>
      <c r="V792" s="23"/>
      <c r="W792" s="23"/>
      <c r="X792" s="23"/>
      <c r="Y792" s="23"/>
      <c r="Z792" s="23"/>
    </row>
    <row r="793">
      <c r="A793" s="23"/>
      <c r="B793" s="23"/>
      <c r="C793" s="23"/>
      <c r="D793" s="23"/>
      <c r="E793" s="469"/>
      <c r="F793" s="469"/>
      <c r="G793" s="469"/>
      <c r="H793" s="469"/>
      <c r="I793" s="469"/>
      <c r="J793" s="469"/>
      <c r="K793" s="469"/>
      <c r="L793" s="469"/>
      <c r="M793" s="469"/>
      <c r="N793" s="469"/>
      <c r="O793" s="469"/>
      <c r="P793" s="469"/>
      <c r="Q793" s="469"/>
      <c r="R793" s="469"/>
      <c r="S793" s="23"/>
      <c r="T793" s="23"/>
      <c r="U793" s="23"/>
      <c r="V793" s="23"/>
      <c r="W793" s="23"/>
      <c r="X793" s="23"/>
      <c r="Y793" s="23"/>
      <c r="Z793" s="23"/>
    </row>
    <row r="794">
      <c r="A794" s="23"/>
      <c r="B794" s="23"/>
      <c r="C794" s="23"/>
      <c r="D794" s="23"/>
      <c r="E794" s="469"/>
      <c r="F794" s="469"/>
      <c r="G794" s="469"/>
      <c r="H794" s="469"/>
      <c r="I794" s="469"/>
      <c r="J794" s="469"/>
      <c r="K794" s="469"/>
      <c r="L794" s="469"/>
      <c r="M794" s="469"/>
      <c r="N794" s="469"/>
      <c r="O794" s="469"/>
      <c r="P794" s="469"/>
      <c r="Q794" s="469"/>
      <c r="R794" s="469"/>
      <c r="S794" s="23"/>
      <c r="T794" s="23"/>
      <c r="U794" s="23"/>
      <c r="V794" s="23"/>
      <c r="W794" s="23"/>
      <c r="X794" s="23"/>
      <c r="Y794" s="23"/>
      <c r="Z794" s="23"/>
    </row>
    <row r="795">
      <c r="A795" s="23"/>
      <c r="B795" s="23"/>
      <c r="C795" s="23"/>
      <c r="D795" s="23"/>
      <c r="E795" s="469"/>
      <c r="F795" s="469"/>
      <c r="G795" s="469"/>
      <c r="H795" s="469"/>
      <c r="I795" s="469"/>
      <c r="J795" s="469"/>
      <c r="K795" s="469"/>
      <c r="L795" s="469"/>
      <c r="M795" s="469"/>
      <c r="N795" s="469"/>
      <c r="O795" s="469"/>
      <c r="P795" s="469"/>
      <c r="Q795" s="469"/>
      <c r="R795" s="469"/>
      <c r="S795" s="23"/>
      <c r="T795" s="23"/>
      <c r="U795" s="23"/>
      <c r="V795" s="23"/>
      <c r="W795" s="23"/>
      <c r="X795" s="23"/>
      <c r="Y795" s="23"/>
      <c r="Z795" s="23"/>
    </row>
    <row r="796">
      <c r="A796" s="23"/>
      <c r="B796" s="23"/>
      <c r="C796" s="23"/>
      <c r="D796" s="23"/>
      <c r="E796" s="469"/>
      <c r="F796" s="469"/>
      <c r="G796" s="469"/>
      <c r="H796" s="469"/>
      <c r="I796" s="469"/>
      <c r="J796" s="469"/>
      <c r="K796" s="469"/>
      <c r="L796" s="469"/>
      <c r="M796" s="469"/>
      <c r="N796" s="469"/>
      <c r="O796" s="469"/>
      <c r="P796" s="469"/>
      <c r="Q796" s="469"/>
      <c r="R796" s="469"/>
      <c r="S796" s="23"/>
      <c r="T796" s="23"/>
      <c r="U796" s="23"/>
      <c r="V796" s="23"/>
      <c r="W796" s="23"/>
      <c r="X796" s="23"/>
      <c r="Y796" s="23"/>
      <c r="Z796" s="23"/>
    </row>
    <row r="797">
      <c r="A797" s="23"/>
      <c r="B797" s="23"/>
      <c r="C797" s="23"/>
      <c r="D797" s="23"/>
      <c r="E797" s="469"/>
      <c r="F797" s="469"/>
      <c r="G797" s="469"/>
      <c r="H797" s="469"/>
      <c r="I797" s="469"/>
      <c r="J797" s="469"/>
      <c r="K797" s="469"/>
      <c r="L797" s="469"/>
      <c r="M797" s="469"/>
      <c r="N797" s="469"/>
      <c r="O797" s="469"/>
      <c r="P797" s="469"/>
      <c r="Q797" s="469"/>
      <c r="R797" s="469"/>
      <c r="S797" s="23"/>
      <c r="T797" s="23"/>
      <c r="U797" s="23"/>
      <c r="V797" s="23"/>
      <c r="W797" s="23"/>
      <c r="X797" s="23"/>
      <c r="Y797" s="23"/>
      <c r="Z797" s="23"/>
    </row>
    <row r="798">
      <c r="A798" s="23"/>
      <c r="B798" s="23"/>
      <c r="C798" s="23"/>
      <c r="D798" s="23"/>
      <c r="E798" s="469"/>
      <c r="F798" s="469"/>
      <c r="G798" s="469"/>
      <c r="H798" s="469"/>
      <c r="I798" s="469"/>
      <c r="J798" s="469"/>
      <c r="K798" s="469"/>
      <c r="L798" s="469"/>
      <c r="M798" s="469"/>
      <c r="N798" s="469"/>
      <c r="O798" s="469"/>
      <c r="P798" s="469"/>
      <c r="Q798" s="469"/>
      <c r="R798" s="469"/>
      <c r="S798" s="23"/>
      <c r="T798" s="23"/>
      <c r="U798" s="23"/>
      <c r="V798" s="23"/>
      <c r="W798" s="23"/>
      <c r="X798" s="23"/>
      <c r="Y798" s="23"/>
      <c r="Z798" s="23"/>
    </row>
    <row r="799">
      <c r="A799" s="23"/>
      <c r="B799" s="23"/>
      <c r="C799" s="23"/>
      <c r="D799" s="23"/>
      <c r="E799" s="469"/>
      <c r="F799" s="469"/>
      <c r="G799" s="469"/>
      <c r="H799" s="469"/>
      <c r="I799" s="469"/>
      <c r="J799" s="469"/>
      <c r="K799" s="469"/>
      <c r="L799" s="469"/>
      <c r="M799" s="469"/>
      <c r="N799" s="469"/>
      <c r="O799" s="469"/>
      <c r="P799" s="469"/>
      <c r="Q799" s="469"/>
      <c r="R799" s="469"/>
      <c r="S799" s="23"/>
      <c r="T799" s="23"/>
      <c r="U799" s="23"/>
      <c r="V799" s="23"/>
      <c r="W799" s="23"/>
      <c r="X799" s="23"/>
      <c r="Y799" s="23"/>
      <c r="Z799" s="23"/>
    </row>
    <row r="800">
      <c r="A800" s="23"/>
      <c r="B800" s="23"/>
      <c r="C800" s="23"/>
      <c r="D800" s="23"/>
      <c r="E800" s="469"/>
      <c r="F800" s="469"/>
      <c r="G800" s="469"/>
      <c r="H800" s="469"/>
      <c r="I800" s="469"/>
      <c r="J800" s="469"/>
      <c r="K800" s="469"/>
      <c r="L800" s="469"/>
      <c r="M800" s="469"/>
      <c r="N800" s="469"/>
      <c r="O800" s="469"/>
      <c r="P800" s="469"/>
      <c r="Q800" s="469"/>
      <c r="R800" s="469"/>
      <c r="S800" s="23"/>
      <c r="T800" s="23"/>
      <c r="U800" s="23"/>
      <c r="V800" s="23"/>
      <c r="W800" s="23"/>
      <c r="X800" s="23"/>
      <c r="Y800" s="23"/>
      <c r="Z800" s="23"/>
    </row>
    <row r="801">
      <c r="A801" s="23"/>
      <c r="B801" s="23"/>
      <c r="C801" s="23"/>
      <c r="D801" s="23"/>
      <c r="E801" s="469"/>
      <c r="F801" s="469"/>
      <c r="G801" s="469"/>
      <c r="H801" s="469"/>
      <c r="I801" s="469"/>
      <c r="J801" s="469"/>
      <c r="K801" s="469"/>
      <c r="L801" s="469"/>
      <c r="M801" s="469"/>
      <c r="N801" s="469"/>
      <c r="O801" s="469"/>
      <c r="P801" s="469"/>
      <c r="Q801" s="469"/>
      <c r="R801" s="469"/>
      <c r="S801" s="23"/>
      <c r="T801" s="23"/>
      <c r="U801" s="23"/>
      <c r="V801" s="23"/>
      <c r="W801" s="23"/>
      <c r="X801" s="23"/>
      <c r="Y801" s="23"/>
      <c r="Z801" s="23"/>
    </row>
    <row r="802">
      <c r="A802" s="23"/>
      <c r="B802" s="23"/>
      <c r="C802" s="23"/>
      <c r="D802" s="23"/>
      <c r="E802" s="469"/>
      <c r="F802" s="469"/>
      <c r="G802" s="469"/>
      <c r="H802" s="469"/>
      <c r="I802" s="469"/>
      <c r="J802" s="469"/>
      <c r="K802" s="469"/>
      <c r="L802" s="469"/>
      <c r="M802" s="469"/>
      <c r="N802" s="469"/>
      <c r="O802" s="469"/>
      <c r="P802" s="469"/>
      <c r="Q802" s="469"/>
      <c r="R802" s="469"/>
      <c r="S802" s="23"/>
      <c r="T802" s="23"/>
      <c r="U802" s="23"/>
      <c r="V802" s="23"/>
      <c r="W802" s="23"/>
      <c r="X802" s="23"/>
      <c r="Y802" s="23"/>
      <c r="Z802" s="23"/>
    </row>
    <row r="803">
      <c r="A803" s="23"/>
      <c r="B803" s="23"/>
      <c r="C803" s="23"/>
      <c r="D803" s="23"/>
      <c r="E803" s="469"/>
      <c r="F803" s="469"/>
      <c r="G803" s="469"/>
      <c r="H803" s="469"/>
      <c r="I803" s="469"/>
      <c r="J803" s="469"/>
      <c r="K803" s="469"/>
      <c r="L803" s="469"/>
      <c r="M803" s="469"/>
      <c r="N803" s="469"/>
      <c r="O803" s="469"/>
      <c r="P803" s="469"/>
      <c r="Q803" s="469"/>
      <c r="R803" s="469"/>
      <c r="S803" s="23"/>
      <c r="T803" s="23"/>
      <c r="U803" s="23"/>
      <c r="V803" s="23"/>
      <c r="W803" s="23"/>
      <c r="X803" s="23"/>
      <c r="Y803" s="23"/>
      <c r="Z803" s="23"/>
    </row>
    <row r="804">
      <c r="A804" s="23"/>
      <c r="B804" s="23"/>
      <c r="C804" s="23"/>
      <c r="D804" s="23"/>
      <c r="E804" s="469"/>
      <c r="F804" s="469"/>
      <c r="G804" s="469"/>
      <c r="H804" s="469"/>
      <c r="I804" s="469"/>
      <c r="J804" s="469"/>
      <c r="K804" s="469"/>
      <c r="L804" s="469"/>
      <c r="M804" s="469"/>
      <c r="N804" s="469"/>
      <c r="O804" s="469"/>
      <c r="P804" s="469"/>
      <c r="Q804" s="469"/>
      <c r="R804" s="469"/>
      <c r="S804" s="23"/>
      <c r="T804" s="23"/>
      <c r="U804" s="23"/>
      <c r="V804" s="23"/>
      <c r="W804" s="23"/>
      <c r="X804" s="23"/>
      <c r="Y804" s="23"/>
      <c r="Z804" s="23"/>
    </row>
    <row r="805">
      <c r="A805" s="23"/>
      <c r="B805" s="23"/>
      <c r="C805" s="23"/>
      <c r="D805" s="23"/>
      <c r="E805" s="469"/>
      <c r="F805" s="469"/>
      <c r="G805" s="469"/>
      <c r="H805" s="469"/>
      <c r="I805" s="469"/>
      <c r="J805" s="469"/>
      <c r="K805" s="469"/>
      <c r="L805" s="469"/>
      <c r="M805" s="469"/>
      <c r="N805" s="469"/>
      <c r="O805" s="469"/>
      <c r="P805" s="469"/>
      <c r="Q805" s="469"/>
      <c r="R805" s="469"/>
      <c r="S805" s="23"/>
      <c r="T805" s="23"/>
      <c r="U805" s="23"/>
      <c r="V805" s="23"/>
      <c r="W805" s="23"/>
      <c r="X805" s="23"/>
      <c r="Y805" s="23"/>
      <c r="Z805" s="23"/>
    </row>
    <row r="806">
      <c r="A806" s="23"/>
      <c r="B806" s="23"/>
      <c r="C806" s="23"/>
      <c r="D806" s="23"/>
      <c r="E806" s="469"/>
      <c r="F806" s="469"/>
      <c r="G806" s="469"/>
      <c r="H806" s="469"/>
      <c r="I806" s="469"/>
      <c r="J806" s="469"/>
      <c r="K806" s="469"/>
      <c r="L806" s="469"/>
      <c r="M806" s="469"/>
      <c r="N806" s="469"/>
      <c r="O806" s="469"/>
      <c r="P806" s="469"/>
      <c r="Q806" s="469"/>
      <c r="R806" s="469"/>
      <c r="S806" s="23"/>
      <c r="T806" s="23"/>
      <c r="U806" s="23"/>
      <c r="V806" s="23"/>
      <c r="W806" s="23"/>
      <c r="X806" s="23"/>
      <c r="Y806" s="23"/>
      <c r="Z806" s="23"/>
    </row>
    <row r="807">
      <c r="A807" s="23"/>
      <c r="B807" s="23"/>
      <c r="C807" s="23"/>
      <c r="D807" s="23"/>
      <c r="E807" s="469"/>
      <c r="F807" s="469"/>
      <c r="G807" s="469"/>
      <c r="H807" s="469"/>
      <c r="I807" s="469"/>
      <c r="J807" s="469"/>
      <c r="K807" s="469"/>
      <c r="L807" s="469"/>
      <c r="M807" s="469"/>
      <c r="N807" s="469"/>
      <c r="O807" s="469"/>
      <c r="P807" s="469"/>
      <c r="Q807" s="469"/>
      <c r="R807" s="469"/>
      <c r="S807" s="23"/>
      <c r="T807" s="23"/>
      <c r="U807" s="23"/>
      <c r="V807" s="23"/>
      <c r="W807" s="23"/>
      <c r="X807" s="23"/>
      <c r="Y807" s="23"/>
      <c r="Z807" s="23"/>
    </row>
    <row r="808">
      <c r="A808" s="23"/>
      <c r="B808" s="23"/>
      <c r="C808" s="23"/>
      <c r="D808" s="23"/>
      <c r="E808" s="469"/>
      <c r="F808" s="469"/>
      <c r="G808" s="469"/>
      <c r="H808" s="469"/>
      <c r="I808" s="469"/>
      <c r="J808" s="469"/>
      <c r="K808" s="469"/>
      <c r="L808" s="469"/>
      <c r="M808" s="469"/>
      <c r="N808" s="469"/>
      <c r="O808" s="469"/>
      <c r="P808" s="469"/>
      <c r="Q808" s="469"/>
      <c r="R808" s="469"/>
      <c r="S808" s="23"/>
      <c r="T808" s="23"/>
      <c r="U808" s="23"/>
      <c r="V808" s="23"/>
      <c r="W808" s="23"/>
      <c r="X808" s="23"/>
      <c r="Y808" s="23"/>
      <c r="Z808" s="23"/>
    </row>
    <row r="809">
      <c r="A809" s="23"/>
      <c r="B809" s="23"/>
      <c r="C809" s="23"/>
      <c r="D809" s="23"/>
      <c r="E809" s="469"/>
      <c r="F809" s="469"/>
      <c r="G809" s="469"/>
      <c r="H809" s="469"/>
      <c r="I809" s="469"/>
      <c r="J809" s="469"/>
      <c r="K809" s="469"/>
      <c r="L809" s="469"/>
      <c r="M809" s="469"/>
      <c r="N809" s="469"/>
      <c r="O809" s="469"/>
      <c r="P809" s="469"/>
      <c r="Q809" s="469"/>
      <c r="R809" s="469"/>
      <c r="S809" s="23"/>
      <c r="T809" s="23"/>
      <c r="U809" s="23"/>
      <c r="V809" s="23"/>
      <c r="W809" s="23"/>
      <c r="X809" s="23"/>
      <c r="Y809" s="23"/>
      <c r="Z809" s="23"/>
    </row>
    <row r="810">
      <c r="A810" s="23"/>
      <c r="B810" s="23"/>
      <c r="C810" s="23"/>
      <c r="D810" s="23"/>
      <c r="E810" s="469"/>
      <c r="F810" s="469"/>
      <c r="G810" s="469"/>
      <c r="H810" s="469"/>
      <c r="I810" s="469"/>
      <c r="J810" s="469"/>
      <c r="K810" s="469"/>
      <c r="L810" s="469"/>
      <c r="M810" s="469"/>
      <c r="N810" s="469"/>
      <c r="O810" s="469"/>
      <c r="P810" s="469"/>
      <c r="Q810" s="469"/>
      <c r="R810" s="469"/>
      <c r="S810" s="23"/>
      <c r="T810" s="23"/>
      <c r="U810" s="23"/>
      <c r="V810" s="23"/>
      <c r="W810" s="23"/>
      <c r="X810" s="23"/>
      <c r="Y810" s="23"/>
      <c r="Z810" s="23"/>
    </row>
    <row r="811">
      <c r="A811" s="23"/>
      <c r="B811" s="23"/>
      <c r="C811" s="23"/>
      <c r="D811" s="23"/>
      <c r="E811" s="469"/>
      <c r="F811" s="469"/>
      <c r="G811" s="469"/>
      <c r="H811" s="469"/>
      <c r="I811" s="469"/>
      <c r="J811" s="469"/>
      <c r="K811" s="469"/>
      <c r="L811" s="469"/>
      <c r="M811" s="469"/>
      <c r="N811" s="469"/>
      <c r="O811" s="469"/>
      <c r="P811" s="469"/>
      <c r="Q811" s="469"/>
      <c r="R811" s="469"/>
      <c r="S811" s="23"/>
      <c r="T811" s="23"/>
      <c r="U811" s="23"/>
      <c r="V811" s="23"/>
      <c r="W811" s="23"/>
      <c r="X811" s="23"/>
      <c r="Y811" s="23"/>
      <c r="Z811" s="23"/>
    </row>
    <row r="812">
      <c r="A812" s="23"/>
      <c r="B812" s="23"/>
      <c r="C812" s="23"/>
      <c r="D812" s="23"/>
      <c r="E812" s="469"/>
      <c r="F812" s="469"/>
      <c r="G812" s="469"/>
      <c r="H812" s="469"/>
      <c r="I812" s="469"/>
      <c r="J812" s="469"/>
      <c r="K812" s="469"/>
      <c r="L812" s="469"/>
      <c r="M812" s="469"/>
      <c r="N812" s="469"/>
      <c r="O812" s="469"/>
      <c r="P812" s="469"/>
      <c r="Q812" s="469"/>
      <c r="R812" s="469"/>
      <c r="S812" s="23"/>
      <c r="T812" s="23"/>
      <c r="U812" s="23"/>
      <c r="V812" s="23"/>
      <c r="W812" s="23"/>
      <c r="X812" s="23"/>
      <c r="Y812" s="23"/>
      <c r="Z812" s="23"/>
    </row>
    <row r="813">
      <c r="A813" s="23"/>
      <c r="B813" s="23"/>
      <c r="C813" s="23"/>
      <c r="D813" s="23"/>
      <c r="E813" s="469"/>
      <c r="F813" s="469"/>
      <c r="G813" s="469"/>
      <c r="H813" s="469"/>
      <c r="I813" s="469"/>
      <c r="J813" s="469"/>
      <c r="K813" s="469"/>
      <c r="L813" s="469"/>
      <c r="M813" s="469"/>
      <c r="N813" s="469"/>
      <c r="O813" s="469"/>
      <c r="P813" s="469"/>
      <c r="Q813" s="469"/>
      <c r="R813" s="469"/>
      <c r="S813" s="23"/>
      <c r="T813" s="23"/>
      <c r="U813" s="23"/>
      <c r="V813" s="23"/>
      <c r="W813" s="23"/>
      <c r="X813" s="23"/>
      <c r="Y813" s="23"/>
      <c r="Z813" s="23"/>
    </row>
    <row r="814">
      <c r="A814" s="23"/>
      <c r="B814" s="23"/>
      <c r="C814" s="23"/>
      <c r="D814" s="23"/>
      <c r="E814" s="469"/>
      <c r="F814" s="469"/>
      <c r="G814" s="469"/>
      <c r="H814" s="469"/>
      <c r="I814" s="469"/>
      <c r="J814" s="469"/>
      <c r="K814" s="469"/>
      <c r="L814" s="469"/>
      <c r="M814" s="469"/>
      <c r="N814" s="469"/>
      <c r="O814" s="469"/>
      <c r="P814" s="469"/>
      <c r="Q814" s="469"/>
      <c r="R814" s="469"/>
      <c r="S814" s="23"/>
      <c r="T814" s="23"/>
      <c r="U814" s="23"/>
      <c r="V814" s="23"/>
      <c r="W814" s="23"/>
      <c r="X814" s="23"/>
      <c r="Y814" s="23"/>
      <c r="Z814" s="23"/>
    </row>
    <row r="815">
      <c r="A815" s="23"/>
      <c r="B815" s="23"/>
      <c r="C815" s="23"/>
      <c r="D815" s="23"/>
      <c r="E815" s="469"/>
      <c r="F815" s="469"/>
      <c r="G815" s="469"/>
      <c r="H815" s="469"/>
      <c r="I815" s="469"/>
      <c r="J815" s="469"/>
      <c r="K815" s="469"/>
      <c r="L815" s="469"/>
      <c r="M815" s="469"/>
      <c r="N815" s="469"/>
      <c r="O815" s="469"/>
      <c r="P815" s="469"/>
      <c r="Q815" s="469"/>
      <c r="R815" s="469"/>
      <c r="S815" s="23"/>
      <c r="T815" s="23"/>
      <c r="U815" s="23"/>
      <c r="V815" s="23"/>
      <c r="W815" s="23"/>
      <c r="X815" s="23"/>
      <c r="Y815" s="23"/>
      <c r="Z815" s="23"/>
    </row>
    <row r="816">
      <c r="A816" s="23"/>
      <c r="B816" s="23"/>
      <c r="C816" s="23"/>
      <c r="D816" s="23"/>
      <c r="E816" s="469"/>
      <c r="F816" s="469"/>
      <c r="G816" s="469"/>
      <c r="H816" s="469"/>
      <c r="I816" s="469"/>
      <c r="J816" s="469"/>
      <c r="K816" s="469"/>
      <c r="L816" s="469"/>
      <c r="M816" s="469"/>
      <c r="N816" s="469"/>
      <c r="O816" s="469"/>
      <c r="P816" s="469"/>
      <c r="Q816" s="469"/>
      <c r="R816" s="469"/>
      <c r="S816" s="23"/>
      <c r="T816" s="23"/>
      <c r="U816" s="23"/>
      <c r="V816" s="23"/>
      <c r="W816" s="23"/>
      <c r="X816" s="23"/>
      <c r="Y816" s="23"/>
      <c r="Z816" s="23"/>
    </row>
    <row r="817">
      <c r="A817" s="23"/>
      <c r="B817" s="23"/>
      <c r="C817" s="23"/>
      <c r="D817" s="23"/>
      <c r="E817" s="469"/>
      <c r="F817" s="469"/>
      <c r="G817" s="469"/>
      <c r="H817" s="469"/>
      <c r="I817" s="469"/>
      <c r="J817" s="469"/>
      <c r="K817" s="469"/>
      <c r="L817" s="469"/>
      <c r="M817" s="469"/>
      <c r="N817" s="469"/>
      <c r="O817" s="469"/>
      <c r="P817" s="469"/>
      <c r="Q817" s="469"/>
      <c r="R817" s="469"/>
      <c r="S817" s="23"/>
      <c r="T817" s="23"/>
      <c r="U817" s="23"/>
      <c r="V817" s="23"/>
      <c r="W817" s="23"/>
      <c r="X817" s="23"/>
      <c r="Y817" s="23"/>
      <c r="Z817" s="23"/>
    </row>
    <row r="818">
      <c r="A818" s="23"/>
      <c r="B818" s="23"/>
      <c r="C818" s="23"/>
      <c r="D818" s="23"/>
      <c r="E818" s="469"/>
      <c r="F818" s="469"/>
      <c r="G818" s="469"/>
      <c r="H818" s="469"/>
      <c r="I818" s="469"/>
      <c r="J818" s="469"/>
      <c r="K818" s="469"/>
      <c r="L818" s="469"/>
      <c r="M818" s="469"/>
      <c r="N818" s="469"/>
      <c r="O818" s="469"/>
      <c r="P818" s="469"/>
      <c r="Q818" s="469"/>
      <c r="R818" s="469"/>
      <c r="S818" s="23"/>
      <c r="T818" s="23"/>
      <c r="U818" s="23"/>
      <c r="V818" s="23"/>
      <c r="W818" s="23"/>
      <c r="X818" s="23"/>
      <c r="Y818" s="23"/>
      <c r="Z818" s="23"/>
    </row>
    <row r="819">
      <c r="A819" s="23"/>
      <c r="B819" s="23"/>
      <c r="C819" s="23"/>
      <c r="D819" s="23"/>
      <c r="E819" s="469"/>
      <c r="F819" s="469"/>
      <c r="G819" s="469"/>
      <c r="H819" s="469"/>
      <c r="I819" s="469"/>
      <c r="J819" s="469"/>
      <c r="K819" s="469"/>
      <c r="L819" s="469"/>
      <c r="M819" s="469"/>
      <c r="N819" s="469"/>
      <c r="O819" s="469"/>
      <c r="P819" s="469"/>
      <c r="Q819" s="469"/>
      <c r="R819" s="469"/>
      <c r="S819" s="23"/>
      <c r="T819" s="23"/>
      <c r="U819" s="23"/>
      <c r="V819" s="23"/>
      <c r="W819" s="23"/>
      <c r="X819" s="23"/>
      <c r="Y819" s="23"/>
      <c r="Z819" s="23"/>
    </row>
    <row r="820">
      <c r="A820" s="23"/>
      <c r="B820" s="23"/>
      <c r="C820" s="23"/>
      <c r="D820" s="23"/>
      <c r="E820" s="469"/>
      <c r="F820" s="469"/>
      <c r="G820" s="469"/>
      <c r="H820" s="469"/>
      <c r="I820" s="469"/>
      <c r="J820" s="469"/>
      <c r="K820" s="469"/>
      <c r="L820" s="469"/>
      <c r="M820" s="469"/>
      <c r="N820" s="469"/>
      <c r="O820" s="469"/>
      <c r="P820" s="469"/>
      <c r="Q820" s="469"/>
      <c r="R820" s="469"/>
      <c r="S820" s="23"/>
      <c r="T820" s="23"/>
      <c r="U820" s="23"/>
      <c r="V820" s="23"/>
      <c r="W820" s="23"/>
      <c r="X820" s="23"/>
      <c r="Y820" s="23"/>
      <c r="Z820" s="23"/>
    </row>
    <row r="821">
      <c r="A821" s="23"/>
      <c r="B821" s="23"/>
      <c r="C821" s="23"/>
      <c r="D821" s="23"/>
      <c r="E821" s="469"/>
      <c r="F821" s="469"/>
      <c r="G821" s="469"/>
      <c r="H821" s="469"/>
      <c r="I821" s="469"/>
      <c r="J821" s="469"/>
      <c r="K821" s="469"/>
      <c r="L821" s="469"/>
      <c r="M821" s="469"/>
      <c r="N821" s="469"/>
      <c r="O821" s="469"/>
      <c r="P821" s="469"/>
      <c r="Q821" s="469"/>
      <c r="R821" s="469"/>
      <c r="S821" s="23"/>
      <c r="T821" s="23"/>
      <c r="U821" s="23"/>
      <c r="V821" s="23"/>
      <c r="W821" s="23"/>
      <c r="X821" s="23"/>
      <c r="Y821" s="23"/>
      <c r="Z821" s="23"/>
    </row>
    <row r="822">
      <c r="A822" s="23"/>
      <c r="B822" s="23"/>
      <c r="C822" s="23"/>
      <c r="D822" s="23"/>
      <c r="E822" s="469"/>
      <c r="F822" s="469"/>
      <c r="G822" s="469"/>
      <c r="H822" s="469"/>
      <c r="I822" s="469"/>
      <c r="J822" s="469"/>
      <c r="K822" s="469"/>
      <c r="L822" s="469"/>
      <c r="M822" s="469"/>
      <c r="N822" s="469"/>
      <c r="O822" s="469"/>
      <c r="P822" s="469"/>
      <c r="Q822" s="469"/>
      <c r="R822" s="469"/>
      <c r="S822" s="23"/>
      <c r="T822" s="23"/>
      <c r="U822" s="23"/>
      <c r="V822" s="23"/>
      <c r="W822" s="23"/>
      <c r="X822" s="23"/>
      <c r="Y822" s="23"/>
      <c r="Z822" s="23"/>
    </row>
    <row r="823">
      <c r="A823" s="23"/>
      <c r="B823" s="23"/>
      <c r="C823" s="23"/>
      <c r="D823" s="23"/>
      <c r="E823" s="469"/>
      <c r="F823" s="469"/>
      <c r="G823" s="469"/>
      <c r="H823" s="469"/>
      <c r="I823" s="469"/>
      <c r="J823" s="469"/>
      <c r="K823" s="469"/>
      <c r="L823" s="469"/>
      <c r="M823" s="469"/>
      <c r="N823" s="469"/>
      <c r="O823" s="469"/>
      <c r="P823" s="469"/>
      <c r="Q823" s="469"/>
      <c r="R823" s="469"/>
      <c r="S823" s="23"/>
      <c r="T823" s="23"/>
      <c r="U823" s="23"/>
      <c r="V823" s="23"/>
      <c r="W823" s="23"/>
      <c r="X823" s="23"/>
      <c r="Y823" s="23"/>
      <c r="Z823" s="23"/>
    </row>
    <row r="824">
      <c r="A824" s="23"/>
      <c r="B824" s="23"/>
      <c r="C824" s="23"/>
      <c r="D824" s="23"/>
      <c r="E824" s="469"/>
      <c r="F824" s="469"/>
      <c r="G824" s="469"/>
      <c r="H824" s="469"/>
      <c r="I824" s="469"/>
      <c r="J824" s="469"/>
      <c r="K824" s="469"/>
      <c r="L824" s="469"/>
      <c r="M824" s="469"/>
      <c r="N824" s="469"/>
      <c r="O824" s="469"/>
      <c r="P824" s="469"/>
      <c r="Q824" s="469"/>
      <c r="R824" s="469"/>
      <c r="S824" s="23"/>
      <c r="T824" s="23"/>
      <c r="U824" s="23"/>
      <c r="V824" s="23"/>
      <c r="W824" s="23"/>
      <c r="X824" s="23"/>
      <c r="Y824" s="23"/>
      <c r="Z824" s="23"/>
    </row>
    <row r="825">
      <c r="A825" s="23"/>
      <c r="B825" s="23"/>
      <c r="C825" s="23"/>
      <c r="D825" s="23"/>
      <c r="E825" s="469"/>
      <c r="F825" s="469"/>
      <c r="G825" s="469"/>
      <c r="H825" s="469"/>
      <c r="I825" s="469"/>
      <c r="J825" s="469"/>
      <c r="K825" s="469"/>
      <c r="L825" s="469"/>
      <c r="M825" s="469"/>
      <c r="N825" s="469"/>
      <c r="O825" s="469"/>
      <c r="P825" s="469"/>
      <c r="Q825" s="469"/>
      <c r="R825" s="469"/>
      <c r="S825" s="23"/>
      <c r="T825" s="23"/>
      <c r="U825" s="23"/>
      <c r="V825" s="23"/>
      <c r="W825" s="23"/>
      <c r="X825" s="23"/>
      <c r="Y825" s="23"/>
      <c r="Z825" s="23"/>
    </row>
    <row r="826">
      <c r="A826" s="23"/>
      <c r="B826" s="23"/>
      <c r="C826" s="23"/>
      <c r="D826" s="23"/>
      <c r="E826" s="469"/>
      <c r="F826" s="469"/>
      <c r="G826" s="469"/>
      <c r="H826" s="469"/>
      <c r="I826" s="469"/>
      <c r="J826" s="469"/>
      <c r="K826" s="469"/>
      <c r="L826" s="469"/>
      <c r="M826" s="469"/>
      <c r="N826" s="469"/>
      <c r="O826" s="469"/>
      <c r="P826" s="469"/>
      <c r="Q826" s="469"/>
      <c r="R826" s="469"/>
      <c r="S826" s="23"/>
      <c r="T826" s="23"/>
      <c r="U826" s="23"/>
      <c r="V826" s="23"/>
      <c r="W826" s="23"/>
      <c r="X826" s="23"/>
      <c r="Y826" s="23"/>
      <c r="Z826" s="23"/>
    </row>
    <row r="827">
      <c r="A827" s="23"/>
      <c r="B827" s="23"/>
      <c r="C827" s="23"/>
      <c r="D827" s="23"/>
      <c r="E827" s="469"/>
      <c r="F827" s="469"/>
      <c r="G827" s="469"/>
      <c r="H827" s="469"/>
      <c r="I827" s="469"/>
      <c r="J827" s="469"/>
      <c r="K827" s="469"/>
      <c r="L827" s="469"/>
      <c r="M827" s="469"/>
      <c r="N827" s="469"/>
      <c r="O827" s="469"/>
      <c r="P827" s="469"/>
      <c r="Q827" s="469"/>
      <c r="R827" s="469"/>
      <c r="S827" s="23"/>
      <c r="T827" s="23"/>
      <c r="U827" s="23"/>
      <c r="V827" s="23"/>
      <c r="W827" s="23"/>
      <c r="X827" s="23"/>
      <c r="Y827" s="23"/>
      <c r="Z827" s="23"/>
    </row>
    <row r="828">
      <c r="A828" s="23"/>
      <c r="B828" s="23"/>
      <c r="C828" s="23"/>
      <c r="D828" s="23"/>
      <c r="E828" s="469"/>
      <c r="F828" s="469"/>
      <c r="G828" s="469"/>
      <c r="H828" s="469"/>
      <c r="I828" s="469"/>
      <c r="J828" s="469"/>
      <c r="K828" s="469"/>
      <c r="L828" s="469"/>
      <c r="M828" s="469"/>
      <c r="N828" s="469"/>
      <c r="O828" s="469"/>
      <c r="P828" s="469"/>
      <c r="Q828" s="469"/>
      <c r="R828" s="469"/>
      <c r="S828" s="23"/>
      <c r="T828" s="23"/>
      <c r="U828" s="23"/>
      <c r="V828" s="23"/>
      <c r="W828" s="23"/>
      <c r="X828" s="23"/>
      <c r="Y828" s="23"/>
      <c r="Z828" s="23"/>
    </row>
    <row r="829">
      <c r="A829" s="23"/>
      <c r="B829" s="23"/>
      <c r="C829" s="23"/>
      <c r="D829" s="23"/>
      <c r="E829" s="469"/>
      <c r="F829" s="469"/>
      <c r="G829" s="469"/>
      <c r="H829" s="469"/>
      <c r="I829" s="469"/>
      <c r="J829" s="469"/>
      <c r="K829" s="469"/>
      <c r="L829" s="469"/>
      <c r="M829" s="469"/>
      <c r="N829" s="469"/>
      <c r="O829" s="469"/>
      <c r="P829" s="469"/>
      <c r="Q829" s="469"/>
      <c r="R829" s="469"/>
      <c r="S829" s="23"/>
      <c r="T829" s="23"/>
      <c r="U829" s="23"/>
      <c r="V829" s="23"/>
      <c r="W829" s="23"/>
      <c r="X829" s="23"/>
      <c r="Y829" s="23"/>
      <c r="Z829" s="23"/>
    </row>
    <row r="830">
      <c r="A830" s="23"/>
      <c r="B830" s="23"/>
      <c r="C830" s="23"/>
      <c r="D830" s="23"/>
      <c r="E830" s="469"/>
      <c r="F830" s="469"/>
      <c r="G830" s="469"/>
      <c r="H830" s="469"/>
      <c r="I830" s="469"/>
      <c r="J830" s="469"/>
      <c r="K830" s="469"/>
      <c r="L830" s="469"/>
      <c r="M830" s="469"/>
      <c r="N830" s="469"/>
      <c r="O830" s="469"/>
      <c r="P830" s="469"/>
      <c r="Q830" s="469"/>
      <c r="R830" s="469"/>
      <c r="S830" s="23"/>
      <c r="T830" s="23"/>
      <c r="U830" s="23"/>
      <c r="V830" s="23"/>
      <c r="W830" s="23"/>
      <c r="X830" s="23"/>
      <c r="Y830" s="23"/>
      <c r="Z830" s="23"/>
    </row>
    <row r="831">
      <c r="A831" s="23"/>
      <c r="B831" s="23"/>
      <c r="C831" s="23"/>
      <c r="D831" s="23"/>
      <c r="E831" s="469"/>
      <c r="F831" s="469"/>
      <c r="G831" s="469"/>
      <c r="H831" s="469"/>
      <c r="I831" s="469"/>
      <c r="J831" s="469"/>
      <c r="K831" s="469"/>
      <c r="L831" s="469"/>
      <c r="M831" s="469"/>
      <c r="N831" s="469"/>
      <c r="O831" s="469"/>
      <c r="P831" s="469"/>
      <c r="Q831" s="469"/>
      <c r="R831" s="469"/>
      <c r="S831" s="23"/>
      <c r="T831" s="23"/>
      <c r="U831" s="23"/>
      <c r="V831" s="23"/>
      <c r="W831" s="23"/>
      <c r="X831" s="23"/>
      <c r="Y831" s="23"/>
      <c r="Z831" s="23"/>
    </row>
    <row r="832">
      <c r="A832" s="23"/>
      <c r="B832" s="23"/>
      <c r="C832" s="23"/>
      <c r="D832" s="23"/>
      <c r="E832" s="469"/>
      <c r="F832" s="469"/>
      <c r="G832" s="469"/>
      <c r="H832" s="469"/>
      <c r="I832" s="469"/>
      <c r="J832" s="469"/>
      <c r="K832" s="469"/>
      <c r="L832" s="469"/>
      <c r="M832" s="469"/>
      <c r="N832" s="469"/>
      <c r="O832" s="469"/>
      <c r="P832" s="469"/>
      <c r="Q832" s="469"/>
      <c r="R832" s="469"/>
      <c r="S832" s="23"/>
      <c r="T832" s="23"/>
      <c r="U832" s="23"/>
      <c r="V832" s="23"/>
      <c r="W832" s="23"/>
      <c r="X832" s="23"/>
      <c r="Y832" s="23"/>
      <c r="Z832" s="23"/>
    </row>
    <row r="833">
      <c r="A833" s="23"/>
      <c r="B833" s="23"/>
      <c r="C833" s="23"/>
      <c r="D833" s="23"/>
      <c r="E833" s="469"/>
      <c r="F833" s="469"/>
      <c r="G833" s="469"/>
      <c r="H833" s="469"/>
      <c r="I833" s="469"/>
      <c r="J833" s="469"/>
      <c r="K833" s="469"/>
      <c r="L833" s="469"/>
      <c r="M833" s="469"/>
      <c r="N833" s="469"/>
      <c r="O833" s="469"/>
      <c r="P833" s="469"/>
      <c r="Q833" s="469"/>
      <c r="R833" s="469"/>
      <c r="S833" s="23"/>
      <c r="T833" s="23"/>
      <c r="U833" s="23"/>
      <c r="V833" s="23"/>
      <c r="W833" s="23"/>
      <c r="X833" s="23"/>
      <c r="Y833" s="23"/>
      <c r="Z833" s="23"/>
    </row>
    <row r="834">
      <c r="A834" s="23"/>
      <c r="B834" s="23"/>
      <c r="C834" s="23"/>
      <c r="D834" s="23"/>
      <c r="E834" s="469"/>
      <c r="F834" s="469"/>
      <c r="G834" s="469"/>
      <c r="H834" s="469"/>
      <c r="I834" s="469"/>
      <c r="J834" s="469"/>
      <c r="K834" s="469"/>
      <c r="L834" s="469"/>
      <c r="M834" s="469"/>
      <c r="N834" s="469"/>
      <c r="O834" s="469"/>
      <c r="P834" s="469"/>
      <c r="Q834" s="469"/>
      <c r="R834" s="469"/>
      <c r="S834" s="23"/>
      <c r="T834" s="23"/>
      <c r="U834" s="23"/>
      <c r="V834" s="23"/>
      <c r="W834" s="23"/>
      <c r="X834" s="23"/>
      <c r="Y834" s="23"/>
      <c r="Z834" s="23"/>
    </row>
    <row r="835">
      <c r="A835" s="23"/>
      <c r="B835" s="23"/>
      <c r="C835" s="23"/>
      <c r="D835" s="23"/>
      <c r="E835" s="469"/>
      <c r="F835" s="469"/>
      <c r="G835" s="469"/>
      <c r="H835" s="469"/>
      <c r="I835" s="469"/>
      <c r="J835" s="469"/>
      <c r="K835" s="469"/>
      <c r="L835" s="469"/>
      <c r="M835" s="469"/>
      <c r="N835" s="469"/>
      <c r="O835" s="469"/>
      <c r="P835" s="469"/>
      <c r="Q835" s="469"/>
      <c r="R835" s="469"/>
      <c r="S835" s="23"/>
      <c r="T835" s="23"/>
      <c r="U835" s="23"/>
      <c r="V835" s="23"/>
      <c r="W835" s="23"/>
      <c r="X835" s="23"/>
      <c r="Y835" s="23"/>
      <c r="Z835" s="23"/>
    </row>
    <row r="836">
      <c r="A836" s="23"/>
      <c r="B836" s="23"/>
      <c r="C836" s="23"/>
      <c r="D836" s="23"/>
      <c r="E836" s="469"/>
      <c r="F836" s="469"/>
      <c r="G836" s="469"/>
      <c r="H836" s="469"/>
      <c r="I836" s="469"/>
      <c r="J836" s="469"/>
      <c r="K836" s="469"/>
      <c r="L836" s="469"/>
      <c r="M836" s="469"/>
      <c r="N836" s="469"/>
      <c r="O836" s="469"/>
      <c r="P836" s="469"/>
      <c r="Q836" s="469"/>
      <c r="R836" s="469"/>
      <c r="S836" s="23"/>
      <c r="T836" s="23"/>
      <c r="U836" s="23"/>
      <c r="V836" s="23"/>
      <c r="W836" s="23"/>
      <c r="X836" s="23"/>
      <c r="Y836" s="23"/>
      <c r="Z836" s="23"/>
    </row>
    <row r="837">
      <c r="A837" s="23"/>
      <c r="B837" s="23"/>
      <c r="C837" s="23"/>
      <c r="D837" s="23"/>
      <c r="E837" s="469"/>
      <c r="F837" s="469"/>
      <c r="G837" s="469"/>
      <c r="H837" s="469"/>
      <c r="I837" s="469"/>
      <c r="J837" s="469"/>
      <c r="K837" s="469"/>
      <c r="L837" s="469"/>
      <c r="M837" s="469"/>
      <c r="N837" s="469"/>
      <c r="O837" s="469"/>
      <c r="P837" s="469"/>
      <c r="Q837" s="469"/>
      <c r="R837" s="469"/>
      <c r="S837" s="23"/>
      <c r="T837" s="23"/>
      <c r="U837" s="23"/>
      <c r="V837" s="23"/>
      <c r="W837" s="23"/>
      <c r="X837" s="23"/>
      <c r="Y837" s="23"/>
      <c r="Z837" s="23"/>
    </row>
    <row r="838">
      <c r="A838" s="23"/>
      <c r="B838" s="23"/>
      <c r="C838" s="23"/>
      <c r="D838" s="23"/>
      <c r="E838" s="469"/>
      <c r="F838" s="469"/>
      <c r="G838" s="469"/>
      <c r="H838" s="469"/>
      <c r="I838" s="469"/>
      <c r="J838" s="469"/>
      <c r="K838" s="469"/>
      <c r="L838" s="469"/>
      <c r="M838" s="469"/>
      <c r="N838" s="469"/>
      <c r="O838" s="469"/>
      <c r="P838" s="469"/>
      <c r="Q838" s="469"/>
      <c r="R838" s="469"/>
      <c r="S838" s="23"/>
      <c r="T838" s="23"/>
      <c r="U838" s="23"/>
      <c r="V838" s="23"/>
      <c r="W838" s="23"/>
      <c r="X838" s="23"/>
      <c r="Y838" s="23"/>
      <c r="Z838" s="23"/>
    </row>
    <row r="839">
      <c r="A839" s="23"/>
      <c r="B839" s="23"/>
      <c r="C839" s="23"/>
      <c r="D839" s="23"/>
      <c r="E839" s="469"/>
      <c r="F839" s="469"/>
      <c r="G839" s="469"/>
      <c r="H839" s="469"/>
      <c r="I839" s="469"/>
      <c r="J839" s="469"/>
      <c r="K839" s="469"/>
      <c r="L839" s="469"/>
      <c r="M839" s="469"/>
      <c r="N839" s="469"/>
      <c r="O839" s="469"/>
      <c r="P839" s="469"/>
      <c r="Q839" s="469"/>
      <c r="R839" s="469"/>
      <c r="S839" s="23"/>
      <c r="T839" s="23"/>
      <c r="U839" s="23"/>
      <c r="V839" s="23"/>
      <c r="W839" s="23"/>
      <c r="X839" s="23"/>
      <c r="Y839" s="23"/>
      <c r="Z839" s="23"/>
    </row>
    <row r="840">
      <c r="A840" s="23"/>
      <c r="B840" s="23"/>
      <c r="C840" s="23"/>
      <c r="D840" s="23"/>
      <c r="E840" s="469"/>
      <c r="F840" s="469"/>
      <c r="G840" s="469"/>
      <c r="H840" s="469"/>
      <c r="I840" s="469"/>
      <c r="J840" s="469"/>
      <c r="K840" s="469"/>
      <c r="L840" s="469"/>
      <c r="M840" s="469"/>
      <c r="N840" s="469"/>
      <c r="O840" s="469"/>
      <c r="P840" s="469"/>
      <c r="Q840" s="469"/>
      <c r="R840" s="469"/>
      <c r="S840" s="23"/>
      <c r="T840" s="23"/>
      <c r="U840" s="23"/>
      <c r="V840" s="23"/>
      <c r="W840" s="23"/>
      <c r="X840" s="23"/>
      <c r="Y840" s="23"/>
      <c r="Z840" s="23"/>
    </row>
    <row r="841">
      <c r="A841" s="23"/>
      <c r="B841" s="23"/>
      <c r="C841" s="23"/>
      <c r="D841" s="23"/>
      <c r="E841" s="469"/>
      <c r="F841" s="469"/>
      <c r="G841" s="469"/>
      <c r="H841" s="469"/>
      <c r="I841" s="469"/>
      <c r="J841" s="469"/>
      <c r="K841" s="469"/>
      <c r="L841" s="469"/>
      <c r="M841" s="469"/>
      <c r="N841" s="469"/>
      <c r="O841" s="469"/>
      <c r="P841" s="469"/>
      <c r="Q841" s="469"/>
      <c r="R841" s="469"/>
      <c r="S841" s="23"/>
      <c r="T841" s="23"/>
      <c r="U841" s="23"/>
      <c r="V841" s="23"/>
      <c r="W841" s="23"/>
      <c r="X841" s="23"/>
      <c r="Y841" s="23"/>
      <c r="Z841" s="23"/>
    </row>
    <row r="842">
      <c r="A842" s="23"/>
      <c r="B842" s="23"/>
      <c r="C842" s="23"/>
      <c r="D842" s="23"/>
      <c r="E842" s="469"/>
      <c r="F842" s="469"/>
      <c r="G842" s="469"/>
      <c r="H842" s="469"/>
      <c r="I842" s="469"/>
      <c r="J842" s="469"/>
      <c r="K842" s="469"/>
      <c r="L842" s="469"/>
      <c r="M842" s="469"/>
      <c r="N842" s="469"/>
      <c r="O842" s="469"/>
      <c r="P842" s="469"/>
      <c r="Q842" s="469"/>
      <c r="R842" s="469"/>
      <c r="S842" s="23"/>
      <c r="T842" s="23"/>
      <c r="U842" s="23"/>
      <c r="V842" s="23"/>
      <c r="W842" s="23"/>
      <c r="X842" s="23"/>
      <c r="Y842" s="23"/>
      <c r="Z842" s="23"/>
    </row>
    <row r="843">
      <c r="A843" s="23"/>
      <c r="B843" s="23"/>
      <c r="C843" s="23"/>
      <c r="D843" s="23"/>
      <c r="E843" s="469"/>
      <c r="F843" s="469"/>
      <c r="G843" s="469"/>
      <c r="H843" s="469"/>
      <c r="I843" s="469"/>
      <c r="J843" s="469"/>
      <c r="K843" s="469"/>
      <c r="L843" s="469"/>
      <c r="M843" s="469"/>
      <c r="N843" s="469"/>
      <c r="O843" s="469"/>
      <c r="P843" s="469"/>
      <c r="Q843" s="469"/>
      <c r="R843" s="469"/>
      <c r="S843" s="23"/>
      <c r="T843" s="23"/>
      <c r="U843" s="23"/>
      <c r="V843" s="23"/>
      <c r="W843" s="23"/>
      <c r="X843" s="23"/>
      <c r="Y843" s="23"/>
      <c r="Z843" s="23"/>
    </row>
    <row r="844">
      <c r="A844" s="23"/>
      <c r="B844" s="23"/>
      <c r="C844" s="23"/>
      <c r="D844" s="23"/>
      <c r="E844" s="469"/>
      <c r="F844" s="469"/>
      <c r="G844" s="469"/>
      <c r="H844" s="469"/>
      <c r="I844" s="469"/>
      <c r="J844" s="469"/>
      <c r="K844" s="469"/>
      <c r="L844" s="469"/>
      <c r="M844" s="469"/>
      <c r="N844" s="469"/>
      <c r="O844" s="469"/>
      <c r="P844" s="469"/>
      <c r="Q844" s="469"/>
      <c r="R844" s="469"/>
      <c r="S844" s="23"/>
      <c r="T844" s="23"/>
      <c r="U844" s="23"/>
      <c r="V844" s="23"/>
      <c r="W844" s="23"/>
      <c r="X844" s="23"/>
      <c r="Y844" s="23"/>
      <c r="Z844" s="23"/>
    </row>
    <row r="845">
      <c r="A845" s="23"/>
      <c r="B845" s="23"/>
      <c r="C845" s="23"/>
      <c r="D845" s="23"/>
      <c r="E845" s="469"/>
      <c r="F845" s="469"/>
      <c r="G845" s="469"/>
      <c r="H845" s="469"/>
      <c r="I845" s="469"/>
      <c r="J845" s="469"/>
      <c r="K845" s="469"/>
      <c r="L845" s="469"/>
      <c r="M845" s="469"/>
      <c r="N845" s="469"/>
      <c r="O845" s="469"/>
      <c r="P845" s="469"/>
      <c r="Q845" s="469"/>
      <c r="R845" s="469"/>
      <c r="S845" s="23"/>
      <c r="T845" s="23"/>
      <c r="U845" s="23"/>
      <c r="V845" s="23"/>
      <c r="W845" s="23"/>
      <c r="X845" s="23"/>
      <c r="Y845" s="23"/>
      <c r="Z845" s="23"/>
    </row>
    <row r="846">
      <c r="A846" s="23"/>
      <c r="B846" s="23"/>
      <c r="C846" s="23"/>
      <c r="D846" s="23"/>
      <c r="E846" s="469"/>
      <c r="F846" s="469"/>
      <c r="G846" s="469"/>
      <c r="H846" s="469"/>
      <c r="I846" s="469"/>
      <c r="J846" s="469"/>
      <c r="K846" s="469"/>
      <c r="L846" s="469"/>
      <c r="M846" s="469"/>
      <c r="N846" s="469"/>
      <c r="O846" s="469"/>
      <c r="P846" s="469"/>
      <c r="Q846" s="469"/>
      <c r="R846" s="469"/>
      <c r="S846" s="23"/>
      <c r="T846" s="23"/>
      <c r="U846" s="23"/>
      <c r="V846" s="23"/>
      <c r="W846" s="23"/>
      <c r="X846" s="23"/>
      <c r="Y846" s="23"/>
      <c r="Z846" s="23"/>
    </row>
    <row r="847">
      <c r="A847" s="23"/>
      <c r="B847" s="23"/>
      <c r="C847" s="23"/>
      <c r="D847" s="23"/>
      <c r="E847" s="469"/>
      <c r="F847" s="469"/>
      <c r="G847" s="469"/>
      <c r="H847" s="469"/>
      <c r="I847" s="469"/>
      <c r="J847" s="469"/>
      <c r="K847" s="469"/>
      <c r="L847" s="469"/>
      <c r="M847" s="469"/>
      <c r="N847" s="469"/>
      <c r="O847" s="469"/>
      <c r="P847" s="469"/>
      <c r="Q847" s="469"/>
      <c r="R847" s="469"/>
      <c r="S847" s="23"/>
      <c r="T847" s="23"/>
      <c r="U847" s="23"/>
      <c r="V847" s="23"/>
      <c r="W847" s="23"/>
      <c r="X847" s="23"/>
      <c r="Y847" s="23"/>
      <c r="Z847" s="23"/>
    </row>
    <row r="848">
      <c r="A848" s="23"/>
      <c r="B848" s="23"/>
      <c r="C848" s="23"/>
      <c r="D848" s="23"/>
      <c r="E848" s="469"/>
      <c r="F848" s="469"/>
      <c r="G848" s="469"/>
      <c r="H848" s="469"/>
      <c r="I848" s="469"/>
      <c r="J848" s="469"/>
      <c r="K848" s="469"/>
      <c r="L848" s="469"/>
      <c r="M848" s="469"/>
      <c r="N848" s="469"/>
      <c r="O848" s="469"/>
      <c r="P848" s="469"/>
      <c r="Q848" s="469"/>
      <c r="R848" s="469"/>
      <c r="S848" s="23"/>
      <c r="T848" s="23"/>
      <c r="U848" s="23"/>
      <c r="V848" s="23"/>
      <c r="W848" s="23"/>
      <c r="X848" s="23"/>
      <c r="Y848" s="23"/>
      <c r="Z848" s="23"/>
    </row>
    <row r="849">
      <c r="A849" s="23"/>
      <c r="B849" s="23"/>
      <c r="C849" s="23"/>
      <c r="D849" s="23"/>
      <c r="E849" s="469"/>
      <c r="F849" s="469"/>
      <c r="G849" s="469"/>
      <c r="H849" s="469"/>
      <c r="I849" s="469"/>
      <c r="J849" s="469"/>
      <c r="K849" s="469"/>
      <c r="L849" s="469"/>
      <c r="M849" s="469"/>
      <c r="N849" s="469"/>
      <c r="O849" s="469"/>
      <c r="P849" s="469"/>
      <c r="Q849" s="469"/>
      <c r="R849" s="469"/>
      <c r="S849" s="23"/>
      <c r="T849" s="23"/>
      <c r="U849" s="23"/>
      <c r="V849" s="23"/>
      <c r="W849" s="23"/>
      <c r="X849" s="23"/>
      <c r="Y849" s="23"/>
      <c r="Z849" s="23"/>
    </row>
    <row r="850">
      <c r="A850" s="23"/>
      <c r="B850" s="23"/>
      <c r="C850" s="23"/>
      <c r="D850" s="23"/>
      <c r="E850" s="469"/>
      <c r="F850" s="469"/>
      <c r="G850" s="469"/>
      <c r="H850" s="469"/>
      <c r="I850" s="469"/>
      <c r="J850" s="469"/>
      <c r="K850" s="469"/>
      <c r="L850" s="469"/>
      <c r="M850" s="469"/>
      <c r="N850" s="469"/>
      <c r="O850" s="469"/>
      <c r="P850" s="469"/>
      <c r="Q850" s="469"/>
      <c r="R850" s="469"/>
      <c r="S850" s="23"/>
      <c r="T850" s="23"/>
      <c r="U850" s="23"/>
      <c r="V850" s="23"/>
      <c r="W850" s="23"/>
      <c r="X850" s="23"/>
      <c r="Y850" s="23"/>
      <c r="Z850" s="23"/>
    </row>
    <row r="851">
      <c r="A851" s="23"/>
      <c r="B851" s="23"/>
      <c r="C851" s="23"/>
      <c r="D851" s="23"/>
      <c r="E851" s="469"/>
      <c r="F851" s="469"/>
      <c r="G851" s="469"/>
      <c r="H851" s="469"/>
      <c r="I851" s="469"/>
      <c r="J851" s="469"/>
      <c r="K851" s="469"/>
      <c r="L851" s="469"/>
      <c r="M851" s="469"/>
      <c r="N851" s="469"/>
      <c r="O851" s="469"/>
      <c r="P851" s="469"/>
      <c r="Q851" s="469"/>
      <c r="R851" s="469"/>
      <c r="S851" s="23"/>
      <c r="T851" s="23"/>
      <c r="U851" s="23"/>
      <c r="V851" s="23"/>
      <c r="W851" s="23"/>
      <c r="X851" s="23"/>
      <c r="Y851" s="23"/>
      <c r="Z851" s="23"/>
    </row>
    <row r="852">
      <c r="A852" s="23"/>
      <c r="B852" s="23"/>
      <c r="C852" s="23"/>
      <c r="D852" s="23"/>
      <c r="E852" s="469"/>
      <c r="F852" s="469"/>
      <c r="G852" s="469"/>
      <c r="H852" s="469"/>
      <c r="I852" s="469"/>
      <c r="J852" s="469"/>
      <c r="K852" s="469"/>
      <c r="L852" s="469"/>
      <c r="M852" s="469"/>
      <c r="N852" s="469"/>
      <c r="O852" s="469"/>
      <c r="P852" s="469"/>
      <c r="Q852" s="469"/>
      <c r="R852" s="469"/>
      <c r="S852" s="23"/>
      <c r="T852" s="23"/>
      <c r="U852" s="23"/>
      <c r="V852" s="23"/>
      <c r="W852" s="23"/>
      <c r="X852" s="23"/>
      <c r="Y852" s="23"/>
      <c r="Z852" s="23"/>
    </row>
    <row r="853">
      <c r="A853" s="23"/>
      <c r="B853" s="23"/>
      <c r="C853" s="23"/>
      <c r="D853" s="23"/>
      <c r="E853" s="469"/>
      <c r="F853" s="469"/>
      <c r="G853" s="469"/>
      <c r="H853" s="469"/>
      <c r="I853" s="469"/>
      <c r="J853" s="469"/>
      <c r="K853" s="469"/>
      <c r="L853" s="469"/>
      <c r="M853" s="469"/>
      <c r="N853" s="469"/>
      <c r="O853" s="469"/>
      <c r="P853" s="469"/>
      <c r="Q853" s="469"/>
      <c r="R853" s="469"/>
      <c r="S853" s="23"/>
      <c r="T853" s="23"/>
      <c r="U853" s="23"/>
      <c r="V853" s="23"/>
      <c r="W853" s="23"/>
      <c r="X853" s="23"/>
      <c r="Y853" s="23"/>
      <c r="Z853" s="23"/>
    </row>
    <row r="854">
      <c r="A854" s="23"/>
      <c r="B854" s="23"/>
      <c r="C854" s="23"/>
      <c r="D854" s="23"/>
      <c r="E854" s="469"/>
      <c r="F854" s="469"/>
      <c r="G854" s="469"/>
      <c r="H854" s="469"/>
      <c r="I854" s="469"/>
      <c r="J854" s="469"/>
      <c r="K854" s="469"/>
      <c r="L854" s="469"/>
      <c r="M854" s="469"/>
      <c r="N854" s="469"/>
      <c r="O854" s="469"/>
      <c r="P854" s="469"/>
      <c r="Q854" s="469"/>
      <c r="R854" s="469"/>
      <c r="S854" s="23"/>
      <c r="T854" s="23"/>
      <c r="U854" s="23"/>
      <c r="V854" s="23"/>
      <c r="W854" s="23"/>
      <c r="X854" s="23"/>
      <c r="Y854" s="23"/>
      <c r="Z854" s="23"/>
    </row>
    <row r="855">
      <c r="A855" s="23"/>
      <c r="B855" s="23"/>
      <c r="C855" s="23"/>
      <c r="D855" s="23"/>
      <c r="E855" s="469"/>
      <c r="F855" s="469"/>
      <c r="G855" s="469"/>
      <c r="H855" s="469"/>
      <c r="I855" s="469"/>
      <c r="J855" s="469"/>
      <c r="K855" s="469"/>
      <c r="L855" s="469"/>
      <c r="M855" s="469"/>
      <c r="N855" s="469"/>
      <c r="O855" s="469"/>
      <c r="P855" s="469"/>
      <c r="Q855" s="469"/>
      <c r="R855" s="469"/>
      <c r="S855" s="23"/>
      <c r="T855" s="23"/>
      <c r="U855" s="23"/>
      <c r="V855" s="23"/>
      <c r="W855" s="23"/>
      <c r="X855" s="23"/>
      <c r="Y855" s="23"/>
      <c r="Z855" s="23"/>
    </row>
    <row r="856">
      <c r="A856" s="23"/>
      <c r="B856" s="23"/>
      <c r="C856" s="23"/>
      <c r="D856" s="23"/>
      <c r="E856" s="469"/>
      <c r="F856" s="469"/>
      <c r="G856" s="469"/>
      <c r="H856" s="469"/>
      <c r="I856" s="469"/>
      <c r="J856" s="469"/>
      <c r="K856" s="469"/>
      <c r="L856" s="469"/>
      <c r="M856" s="469"/>
      <c r="N856" s="469"/>
      <c r="O856" s="469"/>
      <c r="P856" s="469"/>
      <c r="Q856" s="469"/>
      <c r="R856" s="469"/>
      <c r="S856" s="23"/>
      <c r="T856" s="23"/>
      <c r="U856" s="23"/>
      <c r="V856" s="23"/>
      <c r="W856" s="23"/>
      <c r="X856" s="23"/>
      <c r="Y856" s="23"/>
      <c r="Z856" s="23"/>
    </row>
    <row r="857">
      <c r="A857" s="23"/>
      <c r="B857" s="23"/>
      <c r="C857" s="23"/>
      <c r="D857" s="23"/>
      <c r="E857" s="469"/>
      <c r="F857" s="469"/>
      <c r="G857" s="469"/>
      <c r="H857" s="469"/>
      <c r="I857" s="469"/>
      <c r="J857" s="469"/>
      <c r="K857" s="469"/>
      <c r="L857" s="469"/>
      <c r="M857" s="469"/>
      <c r="N857" s="469"/>
      <c r="O857" s="469"/>
      <c r="P857" s="469"/>
      <c r="Q857" s="469"/>
      <c r="R857" s="469"/>
      <c r="S857" s="23"/>
      <c r="T857" s="23"/>
      <c r="U857" s="23"/>
      <c r="V857" s="23"/>
      <c r="W857" s="23"/>
      <c r="X857" s="23"/>
      <c r="Y857" s="23"/>
      <c r="Z857" s="23"/>
    </row>
    <row r="858">
      <c r="A858" s="23"/>
      <c r="B858" s="23"/>
      <c r="C858" s="23"/>
      <c r="D858" s="23"/>
      <c r="E858" s="469"/>
      <c r="F858" s="469"/>
      <c r="G858" s="469"/>
      <c r="H858" s="469"/>
      <c r="I858" s="469"/>
      <c r="J858" s="469"/>
      <c r="K858" s="469"/>
      <c r="L858" s="469"/>
      <c r="M858" s="469"/>
      <c r="N858" s="469"/>
      <c r="O858" s="469"/>
      <c r="P858" s="469"/>
      <c r="Q858" s="469"/>
      <c r="R858" s="469"/>
      <c r="S858" s="23"/>
      <c r="T858" s="23"/>
      <c r="U858" s="23"/>
      <c r="V858" s="23"/>
      <c r="W858" s="23"/>
      <c r="X858" s="23"/>
      <c r="Y858" s="23"/>
      <c r="Z858" s="23"/>
    </row>
    <row r="859">
      <c r="A859" s="23"/>
      <c r="B859" s="23"/>
      <c r="C859" s="23"/>
      <c r="D859" s="23"/>
      <c r="E859" s="469"/>
      <c r="F859" s="469"/>
      <c r="G859" s="469"/>
      <c r="H859" s="469"/>
      <c r="I859" s="469"/>
      <c r="J859" s="469"/>
      <c r="K859" s="469"/>
      <c r="L859" s="469"/>
      <c r="M859" s="469"/>
      <c r="N859" s="469"/>
      <c r="O859" s="469"/>
      <c r="P859" s="469"/>
      <c r="Q859" s="469"/>
      <c r="R859" s="469"/>
      <c r="S859" s="23"/>
      <c r="T859" s="23"/>
      <c r="U859" s="23"/>
      <c r="V859" s="23"/>
      <c r="W859" s="23"/>
      <c r="X859" s="23"/>
      <c r="Y859" s="23"/>
      <c r="Z859" s="23"/>
    </row>
    <row r="860">
      <c r="A860" s="23"/>
      <c r="B860" s="23"/>
      <c r="C860" s="23"/>
      <c r="D860" s="23"/>
      <c r="E860" s="469"/>
      <c r="F860" s="469"/>
      <c r="G860" s="469"/>
      <c r="H860" s="469"/>
      <c r="I860" s="469"/>
      <c r="J860" s="469"/>
      <c r="K860" s="469"/>
      <c r="L860" s="469"/>
      <c r="M860" s="469"/>
      <c r="N860" s="469"/>
      <c r="O860" s="469"/>
      <c r="P860" s="469"/>
      <c r="Q860" s="469"/>
      <c r="R860" s="469"/>
      <c r="S860" s="23"/>
      <c r="T860" s="23"/>
      <c r="U860" s="23"/>
      <c r="V860" s="23"/>
      <c r="W860" s="23"/>
      <c r="X860" s="23"/>
      <c r="Y860" s="23"/>
      <c r="Z860" s="23"/>
    </row>
    <row r="861">
      <c r="A861" s="23"/>
      <c r="B861" s="23"/>
      <c r="C861" s="23"/>
      <c r="D861" s="23"/>
      <c r="E861" s="469"/>
      <c r="F861" s="469"/>
      <c r="G861" s="469"/>
      <c r="H861" s="469"/>
      <c r="I861" s="469"/>
      <c r="J861" s="469"/>
      <c r="K861" s="469"/>
      <c r="L861" s="469"/>
      <c r="M861" s="469"/>
      <c r="N861" s="469"/>
      <c r="O861" s="469"/>
      <c r="P861" s="469"/>
      <c r="Q861" s="469"/>
      <c r="R861" s="469"/>
      <c r="S861" s="23"/>
      <c r="T861" s="23"/>
      <c r="U861" s="23"/>
      <c r="V861" s="23"/>
      <c r="W861" s="23"/>
      <c r="X861" s="23"/>
      <c r="Y861" s="23"/>
      <c r="Z861" s="23"/>
    </row>
    <row r="862">
      <c r="A862" s="23"/>
      <c r="B862" s="23"/>
      <c r="C862" s="23"/>
      <c r="D862" s="23"/>
      <c r="E862" s="469"/>
      <c r="F862" s="469"/>
      <c r="G862" s="469"/>
      <c r="H862" s="469"/>
      <c r="I862" s="469"/>
      <c r="J862" s="469"/>
      <c r="K862" s="469"/>
      <c r="L862" s="469"/>
      <c r="M862" s="469"/>
      <c r="N862" s="469"/>
      <c r="O862" s="469"/>
      <c r="P862" s="469"/>
      <c r="Q862" s="469"/>
      <c r="R862" s="469"/>
      <c r="S862" s="23"/>
      <c r="T862" s="23"/>
      <c r="U862" s="23"/>
      <c r="V862" s="23"/>
      <c r="W862" s="23"/>
      <c r="X862" s="23"/>
      <c r="Y862" s="23"/>
      <c r="Z862" s="23"/>
    </row>
    <row r="863">
      <c r="A863" s="23"/>
      <c r="B863" s="23"/>
      <c r="C863" s="23"/>
      <c r="D863" s="23"/>
      <c r="E863" s="469"/>
      <c r="F863" s="469"/>
      <c r="G863" s="469"/>
      <c r="H863" s="469"/>
      <c r="I863" s="469"/>
      <c r="J863" s="469"/>
      <c r="K863" s="469"/>
      <c r="L863" s="469"/>
      <c r="M863" s="469"/>
      <c r="N863" s="469"/>
      <c r="O863" s="469"/>
      <c r="P863" s="469"/>
      <c r="Q863" s="469"/>
      <c r="R863" s="469"/>
      <c r="S863" s="23"/>
      <c r="T863" s="23"/>
      <c r="U863" s="23"/>
      <c r="V863" s="23"/>
      <c r="W863" s="23"/>
      <c r="X863" s="23"/>
      <c r="Y863" s="23"/>
      <c r="Z863" s="23"/>
    </row>
    <row r="864">
      <c r="A864" s="23"/>
      <c r="B864" s="23"/>
      <c r="C864" s="23"/>
      <c r="D864" s="23"/>
      <c r="E864" s="469"/>
      <c r="F864" s="469"/>
      <c r="G864" s="469"/>
      <c r="H864" s="469"/>
      <c r="I864" s="469"/>
      <c r="J864" s="469"/>
      <c r="K864" s="469"/>
      <c r="L864" s="469"/>
      <c r="M864" s="469"/>
      <c r="N864" s="469"/>
      <c r="O864" s="469"/>
      <c r="P864" s="469"/>
      <c r="Q864" s="469"/>
      <c r="R864" s="469"/>
      <c r="S864" s="23"/>
      <c r="T864" s="23"/>
      <c r="U864" s="23"/>
      <c r="V864" s="23"/>
      <c r="W864" s="23"/>
      <c r="X864" s="23"/>
      <c r="Y864" s="23"/>
      <c r="Z864" s="23"/>
    </row>
    <row r="865">
      <c r="A865" s="23"/>
      <c r="B865" s="23"/>
      <c r="C865" s="23"/>
      <c r="D865" s="23"/>
      <c r="E865" s="469"/>
      <c r="F865" s="469"/>
      <c r="G865" s="469"/>
      <c r="H865" s="469"/>
      <c r="I865" s="469"/>
      <c r="J865" s="469"/>
      <c r="K865" s="469"/>
      <c r="L865" s="469"/>
      <c r="M865" s="469"/>
      <c r="N865" s="469"/>
      <c r="O865" s="469"/>
      <c r="P865" s="469"/>
      <c r="Q865" s="469"/>
      <c r="R865" s="469"/>
      <c r="S865" s="23"/>
      <c r="T865" s="23"/>
      <c r="U865" s="23"/>
      <c r="V865" s="23"/>
      <c r="W865" s="23"/>
      <c r="X865" s="23"/>
      <c r="Y865" s="23"/>
      <c r="Z865" s="23"/>
    </row>
    <row r="866">
      <c r="A866" s="23"/>
      <c r="B866" s="23"/>
      <c r="C866" s="23"/>
      <c r="D866" s="23"/>
      <c r="E866" s="469"/>
      <c r="F866" s="469"/>
      <c r="G866" s="469"/>
      <c r="H866" s="469"/>
      <c r="I866" s="469"/>
      <c r="J866" s="469"/>
      <c r="K866" s="469"/>
      <c r="L866" s="469"/>
      <c r="M866" s="469"/>
      <c r="N866" s="469"/>
      <c r="O866" s="469"/>
      <c r="P866" s="469"/>
      <c r="Q866" s="469"/>
      <c r="R866" s="469"/>
      <c r="S866" s="23"/>
      <c r="T866" s="23"/>
      <c r="U866" s="23"/>
      <c r="V866" s="23"/>
      <c r="W866" s="23"/>
      <c r="X866" s="23"/>
      <c r="Y866" s="23"/>
      <c r="Z866" s="23"/>
    </row>
    <row r="867">
      <c r="A867" s="23"/>
      <c r="B867" s="23"/>
      <c r="C867" s="23"/>
      <c r="D867" s="23"/>
      <c r="E867" s="469"/>
      <c r="F867" s="469"/>
      <c r="G867" s="469"/>
      <c r="H867" s="469"/>
      <c r="I867" s="469"/>
      <c r="J867" s="469"/>
      <c r="K867" s="469"/>
      <c r="L867" s="469"/>
      <c r="M867" s="469"/>
      <c r="N867" s="469"/>
      <c r="O867" s="469"/>
      <c r="P867" s="469"/>
      <c r="Q867" s="469"/>
      <c r="R867" s="469"/>
      <c r="S867" s="23"/>
      <c r="T867" s="23"/>
      <c r="U867" s="23"/>
      <c r="V867" s="23"/>
      <c r="W867" s="23"/>
      <c r="X867" s="23"/>
      <c r="Y867" s="23"/>
      <c r="Z867" s="23"/>
    </row>
    <row r="868">
      <c r="A868" s="23"/>
      <c r="B868" s="23"/>
      <c r="C868" s="23"/>
      <c r="D868" s="23"/>
      <c r="E868" s="469"/>
      <c r="F868" s="469"/>
      <c r="G868" s="469"/>
      <c r="H868" s="469"/>
      <c r="I868" s="469"/>
      <c r="J868" s="469"/>
      <c r="K868" s="469"/>
      <c r="L868" s="469"/>
      <c r="M868" s="469"/>
      <c r="N868" s="469"/>
      <c r="O868" s="469"/>
      <c r="P868" s="469"/>
      <c r="Q868" s="469"/>
      <c r="R868" s="469"/>
      <c r="S868" s="23"/>
      <c r="T868" s="23"/>
      <c r="U868" s="23"/>
      <c r="V868" s="23"/>
      <c r="W868" s="23"/>
      <c r="X868" s="23"/>
      <c r="Y868" s="23"/>
      <c r="Z868" s="23"/>
    </row>
    <row r="869">
      <c r="A869" s="23"/>
      <c r="B869" s="23"/>
      <c r="C869" s="23"/>
      <c r="D869" s="23"/>
      <c r="E869" s="469"/>
      <c r="F869" s="469"/>
      <c r="G869" s="469"/>
      <c r="H869" s="469"/>
      <c r="I869" s="469"/>
      <c r="J869" s="469"/>
      <c r="K869" s="469"/>
      <c r="L869" s="469"/>
      <c r="M869" s="469"/>
      <c r="N869" s="469"/>
      <c r="O869" s="469"/>
      <c r="P869" s="469"/>
      <c r="Q869" s="469"/>
      <c r="R869" s="469"/>
      <c r="S869" s="23"/>
      <c r="T869" s="23"/>
      <c r="U869" s="23"/>
      <c r="V869" s="23"/>
      <c r="W869" s="23"/>
      <c r="X869" s="23"/>
      <c r="Y869" s="23"/>
      <c r="Z869" s="23"/>
    </row>
    <row r="870">
      <c r="A870" s="23"/>
      <c r="B870" s="23"/>
      <c r="C870" s="23"/>
      <c r="D870" s="23"/>
      <c r="E870" s="469"/>
      <c r="F870" s="469"/>
      <c r="G870" s="469"/>
      <c r="H870" s="469"/>
      <c r="I870" s="469"/>
      <c r="J870" s="469"/>
      <c r="K870" s="469"/>
      <c r="L870" s="469"/>
      <c r="M870" s="469"/>
      <c r="N870" s="469"/>
      <c r="O870" s="469"/>
      <c r="P870" s="469"/>
      <c r="Q870" s="469"/>
      <c r="R870" s="469"/>
      <c r="S870" s="23"/>
      <c r="T870" s="23"/>
      <c r="U870" s="23"/>
      <c r="V870" s="23"/>
      <c r="W870" s="23"/>
      <c r="X870" s="23"/>
      <c r="Y870" s="23"/>
      <c r="Z870" s="23"/>
    </row>
    <row r="871">
      <c r="A871" s="23"/>
      <c r="B871" s="23"/>
      <c r="C871" s="23"/>
      <c r="D871" s="23"/>
      <c r="E871" s="469"/>
      <c r="F871" s="469"/>
      <c r="G871" s="469"/>
      <c r="H871" s="469"/>
      <c r="I871" s="469"/>
      <c r="J871" s="469"/>
      <c r="K871" s="469"/>
      <c r="L871" s="469"/>
      <c r="M871" s="469"/>
      <c r="N871" s="469"/>
      <c r="O871" s="469"/>
      <c r="P871" s="469"/>
      <c r="Q871" s="469"/>
      <c r="R871" s="469"/>
      <c r="S871" s="23"/>
      <c r="T871" s="23"/>
      <c r="U871" s="23"/>
      <c r="V871" s="23"/>
      <c r="W871" s="23"/>
      <c r="X871" s="23"/>
      <c r="Y871" s="23"/>
      <c r="Z871" s="23"/>
    </row>
    <row r="872">
      <c r="A872" s="23"/>
      <c r="B872" s="23"/>
      <c r="C872" s="23"/>
      <c r="D872" s="23"/>
      <c r="E872" s="469"/>
      <c r="F872" s="469"/>
      <c r="G872" s="469"/>
      <c r="H872" s="469"/>
      <c r="I872" s="469"/>
      <c r="J872" s="469"/>
      <c r="K872" s="469"/>
      <c r="L872" s="469"/>
      <c r="M872" s="469"/>
      <c r="N872" s="469"/>
      <c r="O872" s="469"/>
      <c r="P872" s="469"/>
      <c r="Q872" s="469"/>
      <c r="R872" s="469"/>
      <c r="S872" s="23"/>
      <c r="T872" s="23"/>
      <c r="U872" s="23"/>
      <c r="V872" s="23"/>
      <c r="W872" s="23"/>
      <c r="X872" s="23"/>
      <c r="Y872" s="23"/>
      <c r="Z872" s="23"/>
    </row>
    <row r="873">
      <c r="A873" s="23"/>
      <c r="B873" s="23"/>
      <c r="C873" s="23"/>
      <c r="D873" s="23"/>
      <c r="E873" s="469"/>
      <c r="F873" s="469"/>
      <c r="G873" s="469"/>
      <c r="H873" s="469"/>
      <c r="I873" s="469"/>
      <c r="J873" s="469"/>
      <c r="K873" s="469"/>
      <c r="L873" s="469"/>
      <c r="M873" s="469"/>
      <c r="N873" s="469"/>
      <c r="O873" s="469"/>
      <c r="P873" s="469"/>
      <c r="Q873" s="469"/>
      <c r="R873" s="469"/>
      <c r="S873" s="23"/>
      <c r="T873" s="23"/>
      <c r="U873" s="23"/>
      <c r="V873" s="23"/>
      <c r="W873" s="23"/>
      <c r="X873" s="23"/>
      <c r="Y873" s="23"/>
      <c r="Z873" s="23"/>
    </row>
    <row r="874">
      <c r="A874" s="23"/>
      <c r="B874" s="23"/>
      <c r="C874" s="23"/>
      <c r="D874" s="23"/>
      <c r="E874" s="469"/>
      <c r="F874" s="469"/>
      <c r="G874" s="469"/>
      <c r="H874" s="469"/>
      <c r="I874" s="469"/>
      <c r="J874" s="469"/>
      <c r="K874" s="469"/>
      <c r="L874" s="469"/>
      <c r="M874" s="469"/>
      <c r="N874" s="469"/>
      <c r="O874" s="469"/>
      <c r="P874" s="469"/>
      <c r="Q874" s="469"/>
      <c r="R874" s="469"/>
      <c r="S874" s="23"/>
      <c r="T874" s="23"/>
      <c r="U874" s="23"/>
      <c r="V874" s="23"/>
      <c r="W874" s="23"/>
      <c r="X874" s="23"/>
      <c r="Y874" s="23"/>
      <c r="Z874" s="23"/>
    </row>
    <row r="875">
      <c r="A875" s="23"/>
      <c r="B875" s="23"/>
      <c r="C875" s="23"/>
      <c r="D875" s="23"/>
      <c r="E875" s="469"/>
      <c r="F875" s="469"/>
      <c r="G875" s="469"/>
      <c r="H875" s="469"/>
      <c r="I875" s="469"/>
      <c r="J875" s="469"/>
      <c r="K875" s="469"/>
      <c r="L875" s="469"/>
      <c r="M875" s="469"/>
      <c r="N875" s="469"/>
      <c r="O875" s="469"/>
      <c r="P875" s="469"/>
      <c r="Q875" s="469"/>
      <c r="R875" s="469"/>
      <c r="S875" s="23"/>
      <c r="T875" s="23"/>
      <c r="U875" s="23"/>
      <c r="V875" s="23"/>
      <c r="W875" s="23"/>
      <c r="X875" s="23"/>
      <c r="Y875" s="23"/>
      <c r="Z875" s="23"/>
    </row>
    <row r="876">
      <c r="A876" s="23"/>
      <c r="B876" s="23"/>
      <c r="C876" s="23"/>
      <c r="D876" s="23"/>
      <c r="E876" s="469"/>
      <c r="F876" s="469"/>
      <c r="G876" s="469"/>
      <c r="H876" s="469"/>
      <c r="I876" s="469"/>
      <c r="J876" s="469"/>
      <c r="K876" s="469"/>
      <c r="L876" s="469"/>
      <c r="M876" s="469"/>
      <c r="N876" s="469"/>
      <c r="O876" s="469"/>
      <c r="P876" s="469"/>
      <c r="Q876" s="469"/>
      <c r="R876" s="469"/>
      <c r="S876" s="23"/>
      <c r="T876" s="23"/>
      <c r="U876" s="23"/>
      <c r="V876" s="23"/>
      <c r="W876" s="23"/>
      <c r="X876" s="23"/>
      <c r="Y876" s="23"/>
      <c r="Z876" s="23"/>
    </row>
    <row r="877">
      <c r="A877" s="23"/>
      <c r="B877" s="23"/>
      <c r="C877" s="23"/>
      <c r="D877" s="23"/>
      <c r="E877" s="469"/>
      <c r="F877" s="469"/>
      <c r="G877" s="469"/>
      <c r="H877" s="469"/>
      <c r="I877" s="469"/>
      <c r="J877" s="469"/>
      <c r="K877" s="469"/>
      <c r="L877" s="469"/>
      <c r="M877" s="469"/>
      <c r="N877" s="469"/>
      <c r="O877" s="469"/>
      <c r="P877" s="469"/>
      <c r="Q877" s="469"/>
      <c r="R877" s="469"/>
      <c r="S877" s="23"/>
      <c r="T877" s="23"/>
      <c r="U877" s="23"/>
      <c r="V877" s="23"/>
      <c r="W877" s="23"/>
      <c r="X877" s="23"/>
      <c r="Y877" s="23"/>
      <c r="Z877" s="23"/>
    </row>
    <row r="878">
      <c r="A878" s="23"/>
      <c r="B878" s="23"/>
      <c r="C878" s="23"/>
      <c r="D878" s="23"/>
      <c r="E878" s="469"/>
      <c r="F878" s="469"/>
      <c r="G878" s="469"/>
      <c r="H878" s="469"/>
      <c r="I878" s="469"/>
      <c r="J878" s="469"/>
      <c r="K878" s="469"/>
      <c r="L878" s="469"/>
      <c r="M878" s="469"/>
      <c r="N878" s="469"/>
      <c r="O878" s="469"/>
      <c r="P878" s="469"/>
      <c r="Q878" s="469"/>
      <c r="R878" s="469"/>
      <c r="S878" s="23"/>
      <c r="T878" s="23"/>
      <c r="U878" s="23"/>
      <c r="V878" s="23"/>
      <c r="W878" s="23"/>
      <c r="X878" s="23"/>
      <c r="Y878" s="23"/>
      <c r="Z878" s="23"/>
    </row>
    <row r="879">
      <c r="A879" s="23"/>
      <c r="B879" s="23"/>
      <c r="C879" s="23"/>
      <c r="D879" s="23"/>
      <c r="E879" s="469"/>
      <c r="F879" s="469"/>
      <c r="G879" s="469"/>
      <c r="H879" s="469"/>
      <c r="I879" s="469"/>
      <c r="J879" s="469"/>
      <c r="K879" s="469"/>
      <c r="L879" s="469"/>
      <c r="M879" s="469"/>
      <c r="N879" s="469"/>
      <c r="O879" s="469"/>
      <c r="P879" s="469"/>
      <c r="Q879" s="469"/>
      <c r="R879" s="469"/>
      <c r="S879" s="23"/>
      <c r="T879" s="23"/>
      <c r="U879" s="23"/>
      <c r="V879" s="23"/>
      <c r="W879" s="23"/>
      <c r="X879" s="23"/>
      <c r="Y879" s="23"/>
      <c r="Z879" s="23"/>
    </row>
    <row r="880">
      <c r="A880" s="23"/>
      <c r="B880" s="23"/>
      <c r="C880" s="23"/>
      <c r="D880" s="23"/>
      <c r="E880" s="469"/>
      <c r="F880" s="469"/>
      <c r="G880" s="469"/>
      <c r="H880" s="469"/>
      <c r="I880" s="469"/>
      <c r="J880" s="469"/>
      <c r="K880" s="469"/>
      <c r="L880" s="469"/>
      <c r="M880" s="469"/>
      <c r="N880" s="469"/>
      <c r="O880" s="469"/>
      <c r="P880" s="469"/>
      <c r="Q880" s="469"/>
      <c r="R880" s="469"/>
      <c r="S880" s="23"/>
      <c r="T880" s="23"/>
      <c r="U880" s="23"/>
      <c r="V880" s="23"/>
      <c r="W880" s="23"/>
      <c r="X880" s="23"/>
      <c r="Y880" s="23"/>
      <c r="Z880" s="23"/>
    </row>
    <row r="881">
      <c r="A881" s="23"/>
      <c r="B881" s="23"/>
      <c r="C881" s="23"/>
      <c r="D881" s="23"/>
      <c r="E881" s="469"/>
      <c r="F881" s="469"/>
      <c r="G881" s="469"/>
      <c r="H881" s="469"/>
      <c r="I881" s="469"/>
      <c r="J881" s="469"/>
      <c r="K881" s="469"/>
      <c r="L881" s="469"/>
      <c r="M881" s="469"/>
      <c r="N881" s="469"/>
      <c r="O881" s="469"/>
      <c r="P881" s="469"/>
      <c r="Q881" s="469"/>
      <c r="R881" s="469"/>
      <c r="S881" s="23"/>
      <c r="T881" s="23"/>
      <c r="U881" s="23"/>
      <c r="V881" s="23"/>
      <c r="W881" s="23"/>
      <c r="X881" s="23"/>
      <c r="Y881" s="23"/>
      <c r="Z881" s="23"/>
    </row>
    <row r="882">
      <c r="A882" s="23"/>
      <c r="B882" s="23"/>
      <c r="C882" s="23"/>
      <c r="D882" s="23"/>
      <c r="E882" s="469"/>
      <c r="F882" s="469"/>
      <c r="G882" s="469"/>
      <c r="H882" s="469"/>
      <c r="I882" s="469"/>
      <c r="J882" s="469"/>
      <c r="K882" s="469"/>
      <c r="L882" s="469"/>
      <c r="M882" s="469"/>
      <c r="N882" s="469"/>
      <c r="O882" s="469"/>
      <c r="P882" s="469"/>
      <c r="Q882" s="469"/>
      <c r="R882" s="469"/>
      <c r="S882" s="23"/>
      <c r="T882" s="23"/>
      <c r="U882" s="23"/>
      <c r="V882" s="23"/>
      <c r="W882" s="23"/>
      <c r="X882" s="23"/>
      <c r="Y882" s="23"/>
      <c r="Z882" s="23"/>
    </row>
    <row r="883">
      <c r="A883" s="23"/>
      <c r="B883" s="23"/>
      <c r="C883" s="23"/>
      <c r="D883" s="23"/>
      <c r="E883" s="469"/>
      <c r="F883" s="469"/>
      <c r="G883" s="469"/>
      <c r="H883" s="469"/>
      <c r="I883" s="469"/>
      <c r="J883" s="469"/>
      <c r="K883" s="469"/>
      <c r="L883" s="469"/>
      <c r="M883" s="469"/>
      <c r="N883" s="469"/>
      <c r="O883" s="469"/>
      <c r="P883" s="469"/>
      <c r="Q883" s="469"/>
      <c r="R883" s="469"/>
      <c r="S883" s="23"/>
      <c r="T883" s="23"/>
      <c r="U883" s="23"/>
      <c r="V883" s="23"/>
      <c r="W883" s="23"/>
      <c r="X883" s="23"/>
      <c r="Y883" s="23"/>
      <c r="Z883" s="23"/>
    </row>
    <row r="884">
      <c r="A884" s="23"/>
      <c r="B884" s="23"/>
      <c r="C884" s="23"/>
      <c r="D884" s="23"/>
      <c r="E884" s="469"/>
      <c r="F884" s="469"/>
      <c r="G884" s="469"/>
      <c r="H884" s="469"/>
      <c r="I884" s="469"/>
      <c r="J884" s="469"/>
      <c r="K884" s="469"/>
      <c r="L884" s="469"/>
      <c r="M884" s="469"/>
      <c r="N884" s="469"/>
      <c r="O884" s="469"/>
      <c r="P884" s="469"/>
      <c r="Q884" s="469"/>
      <c r="R884" s="469"/>
      <c r="S884" s="23"/>
      <c r="T884" s="23"/>
      <c r="U884" s="23"/>
      <c r="V884" s="23"/>
      <c r="W884" s="23"/>
      <c r="X884" s="23"/>
      <c r="Y884" s="23"/>
      <c r="Z884" s="23"/>
    </row>
    <row r="885">
      <c r="A885" s="23"/>
      <c r="B885" s="23"/>
      <c r="C885" s="23"/>
      <c r="D885" s="23"/>
      <c r="E885" s="469"/>
      <c r="F885" s="469"/>
      <c r="G885" s="469"/>
      <c r="H885" s="469"/>
      <c r="I885" s="469"/>
      <c r="J885" s="469"/>
      <c r="K885" s="469"/>
      <c r="L885" s="469"/>
      <c r="M885" s="469"/>
      <c r="N885" s="469"/>
      <c r="O885" s="469"/>
      <c r="P885" s="469"/>
      <c r="Q885" s="469"/>
      <c r="R885" s="469"/>
      <c r="S885" s="23"/>
      <c r="T885" s="23"/>
      <c r="U885" s="23"/>
      <c r="V885" s="23"/>
      <c r="W885" s="23"/>
      <c r="X885" s="23"/>
      <c r="Y885" s="23"/>
      <c r="Z885" s="23"/>
    </row>
    <row r="886">
      <c r="A886" s="23"/>
      <c r="B886" s="23"/>
      <c r="C886" s="23"/>
      <c r="D886" s="23"/>
      <c r="E886" s="469"/>
      <c r="F886" s="469"/>
      <c r="G886" s="469"/>
      <c r="H886" s="469"/>
      <c r="I886" s="469"/>
      <c r="J886" s="469"/>
      <c r="K886" s="469"/>
      <c r="L886" s="469"/>
      <c r="M886" s="469"/>
      <c r="N886" s="469"/>
      <c r="O886" s="469"/>
      <c r="P886" s="469"/>
      <c r="Q886" s="469"/>
      <c r="R886" s="469"/>
      <c r="S886" s="23"/>
      <c r="T886" s="23"/>
      <c r="U886" s="23"/>
      <c r="V886" s="23"/>
      <c r="W886" s="23"/>
      <c r="X886" s="23"/>
      <c r="Y886" s="23"/>
      <c r="Z886" s="23"/>
    </row>
    <row r="887">
      <c r="A887" s="23"/>
      <c r="B887" s="23"/>
      <c r="C887" s="23"/>
      <c r="D887" s="23"/>
      <c r="E887" s="469"/>
      <c r="F887" s="469"/>
      <c r="G887" s="469"/>
      <c r="H887" s="469"/>
      <c r="I887" s="469"/>
      <c r="J887" s="469"/>
      <c r="K887" s="469"/>
      <c r="L887" s="469"/>
      <c r="M887" s="469"/>
      <c r="N887" s="469"/>
      <c r="O887" s="469"/>
      <c r="P887" s="469"/>
      <c r="Q887" s="469"/>
      <c r="R887" s="469"/>
      <c r="S887" s="23"/>
      <c r="T887" s="23"/>
      <c r="U887" s="23"/>
      <c r="V887" s="23"/>
      <c r="W887" s="23"/>
      <c r="X887" s="23"/>
      <c r="Y887" s="23"/>
      <c r="Z887" s="23"/>
    </row>
    <row r="888">
      <c r="A888" s="23"/>
      <c r="B888" s="23"/>
      <c r="C888" s="23"/>
      <c r="D888" s="23"/>
      <c r="E888" s="469"/>
      <c r="F888" s="469"/>
      <c r="G888" s="469"/>
      <c r="H888" s="469"/>
      <c r="I888" s="469"/>
      <c r="J888" s="469"/>
      <c r="K888" s="469"/>
      <c r="L888" s="469"/>
      <c r="M888" s="469"/>
      <c r="N888" s="469"/>
      <c r="O888" s="469"/>
      <c r="P888" s="469"/>
      <c r="Q888" s="469"/>
      <c r="R888" s="469"/>
      <c r="S888" s="23"/>
      <c r="T888" s="23"/>
      <c r="U888" s="23"/>
      <c r="V888" s="23"/>
      <c r="W888" s="23"/>
      <c r="X888" s="23"/>
      <c r="Y888" s="23"/>
      <c r="Z888" s="23"/>
    </row>
    <row r="889">
      <c r="A889" s="23"/>
      <c r="B889" s="23"/>
      <c r="C889" s="23"/>
      <c r="D889" s="23"/>
      <c r="E889" s="469"/>
      <c r="F889" s="469"/>
      <c r="G889" s="469"/>
      <c r="H889" s="469"/>
      <c r="I889" s="469"/>
      <c r="J889" s="469"/>
      <c r="K889" s="469"/>
      <c r="L889" s="469"/>
      <c r="M889" s="469"/>
      <c r="N889" s="469"/>
      <c r="O889" s="469"/>
      <c r="P889" s="469"/>
      <c r="Q889" s="469"/>
      <c r="R889" s="469"/>
      <c r="S889" s="23"/>
      <c r="T889" s="23"/>
      <c r="U889" s="23"/>
      <c r="V889" s="23"/>
      <c r="W889" s="23"/>
      <c r="X889" s="23"/>
      <c r="Y889" s="23"/>
      <c r="Z889" s="23"/>
    </row>
    <row r="890">
      <c r="A890" s="23"/>
      <c r="B890" s="23"/>
      <c r="C890" s="23"/>
      <c r="D890" s="23"/>
      <c r="E890" s="469"/>
      <c r="F890" s="469"/>
      <c r="G890" s="469"/>
      <c r="H890" s="469"/>
      <c r="I890" s="469"/>
      <c r="J890" s="469"/>
      <c r="K890" s="469"/>
      <c r="L890" s="469"/>
      <c r="M890" s="469"/>
      <c r="N890" s="469"/>
      <c r="O890" s="469"/>
      <c r="P890" s="469"/>
      <c r="Q890" s="469"/>
      <c r="R890" s="469"/>
      <c r="S890" s="23"/>
      <c r="T890" s="23"/>
      <c r="U890" s="23"/>
      <c r="V890" s="23"/>
      <c r="W890" s="23"/>
      <c r="X890" s="23"/>
      <c r="Y890" s="23"/>
      <c r="Z890" s="23"/>
    </row>
    <row r="891">
      <c r="A891" s="23"/>
      <c r="B891" s="23"/>
      <c r="C891" s="23"/>
      <c r="D891" s="23"/>
      <c r="E891" s="469"/>
      <c r="F891" s="469"/>
      <c r="G891" s="469"/>
      <c r="H891" s="469"/>
      <c r="I891" s="469"/>
      <c r="J891" s="469"/>
      <c r="K891" s="469"/>
      <c r="L891" s="469"/>
      <c r="M891" s="469"/>
      <c r="N891" s="469"/>
      <c r="O891" s="469"/>
      <c r="P891" s="469"/>
      <c r="Q891" s="469"/>
      <c r="R891" s="469"/>
      <c r="S891" s="23"/>
      <c r="T891" s="23"/>
      <c r="U891" s="23"/>
      <c r="V891" s="23"/>
      <c r="W891" s="23"/>
      <c r="X891" s="23"/>
      <c r="Y891" s="23"/>
      <c r="Z891" s="23"/>
    </row>
    <row r="892">
      <c r="A892" s="23"/>
      <c r="B892" s="23"/>
      <c r="C892" s="23"/>
      <c r="D892" s="23"/>
      <c r="E892" s="469"/>
      <c r="F892" s="469"/>
      <c r="G892" s="469"/>
      <c r="H892" s="469"/>
      <c r="I892" s="469"/>
      <c r="J892" s="469"/>
      <c r="K892" s="469"/>
      <c r="L892" s="469"/>
      <c r="M892" s="469"/>
      <c r="N892" s="469"/>
      <c r="O892" s="469"/>
      <c r="P892" s="469"/>
      <c r="Q892" s="469"/>
      <c r="R892" s="469"/>
      <c r="S892" s="23"/>
      <c r="T892" s="23"/>
      <c r="U892" s="23"/>
      <c r="V892" s="23"/>
      <c r="W892" s="23"/>
      <c r="X892" s="23"/>
      <c r="Y892" s="23"/>
      <c r="Z892" s="23"/>
    </row>
    <row r="893">
      <c r="A893" s="23"/>
      <c r="B893" s="23"/>
      <c r="C893" s="23"/>
      <c r="D893" s="23"/>
      <c r="E893" s="469"/>
      <c r="F893" s="469"/>
      <c r="G893" s="469"/>
      <c r="H893" s="469"/>
      <c r="I893" s="469"/>
      <c r="J893" s="469"/>
      <c r="K893" s="469"/>
      <c r="L893" s="469"/>
      <c r="M893" s="469"/>
      <c r="N893" s="469"/>
      <c r="O893" s="469"/>
      <c r="P893" s="469"/>
      <c r="Q893" s="469"/>
      <c r="R893" s="469"/>
      <c r="S893" s="23"/>
      <c r="T893" s="23"/>
      <c r="U893" s="23"/>
      <c r="V893" s="23"/>
      <c r="W893" s="23"/>
      <c r="X893" s="23"/>
      <c r="Y893" s="23"/>
      <c r="Z893" s="23"/>
    </row>
    <row r="894">
      <c r="A894" s="23"/>
      <c r="B894" s="23"/>
      <c r="C894" s="23"/>
      <c r="D894" s="23"/>
      <c r="E894" s="469"/>
      <c r="F894" s="469"/>
      <c r="G894" s="469"/>
      <c r="H894" s="469"/>
      <c r="I894" s="469"/>
      <c r="J894" s="469"/>
      <c r="K894" s="469"/>
      <c r="L894" s="469"/>
      <c r="M894" s="469"/>
      <c r="N894" s="469"/>
      <c r="O894" s="469"/>
      <c r="P894" s="469"/>
      <c r="Q894" s="469"/>
      <c r="R894" s="469"/>
      <c r="S894" s="23"/>
      <c r="T894" s="23"/>
      <c r="U894" s="23"/>
      <c r="V894" s="23"/>
      <c r="W894" s="23"/>
      <c r="X894" s="23"/>
      <c r="Y894" s="23"/>
      <c r="Z894" s="23"/>
    </row>
    <row r="895">
      <c r="A895" s="23"/>
      <c r="B895" s="23"/>
      <c r="C895" s="23"/>
      <c r="D895" s="23"/>
      <c r="E895" s="469"/>
      <c r="F895" s="469"/>
      <c r="G895" s="469"/>
      <c r="H895" s="469"/>
      <c r="I895" s="469"/>
      <c r="J895" s="469"/>
      <c r="K895" s="469"/>
      <c r="L895" s="469"/>
      <c r="M895" s="469"/>
      <c r="N895" s="469"/>
      <c r="O895" s="469"/>
      <c r="P895" s="469"/>
      <c r="Q895" s="469"/>
      <c r="R895" s="469"/>
      <c r="S895" s="23"/>
      <c r="T895" s="23"/>
      <c r="U895" s="23"/>
      <c r="V895" s="23"/>
      <c r="W895" s="23"/>
      <c r="X895" s="23"/>
      <c r="Y895" s="23"/>
      <c r="Z895" s="23"/>
    </row>
    <row r="896">
      <c r="A896" s="23"/>
      <c r="B896" s="23"/>
      <c r="C896" s="23"/>
      <c r="D896" s="23"/>
      <c r="E896" s="469"/>
      <c r="F896" s="469"/>
      <c r="G896" s="469"/>
      <c r="H896" s="469"/>
      <c r="I896" s="469"/>
      <c r="J896" s="469"/>
      <c r="K896" s="469"/>
      <c r="L896" s="469"/>
      <c r="M896" s="469"/>
      <c r="N896" s="469"/>
      <c r="O896" s="469"/>
      <c r="P896" s="469"/>
      <c r="Q896" s="469"/>
      <c r="R896" s="469"/>
      <c r="S896" s="23"/>
      <c r="T896" s="23"/>
      <c r="U896" s="23"/>
      <c r="V896" s="23"/>
      <c r="W896" s="23"/>
      <c r="X896" s="23"/>
      <c r="Y896" s="23"/>
      <c r="Z896" s="23"/>
    </row>
    <row r="897">
      <c r="A897" s="23"/>
      <c r="B897" s="23"/>
      <c r="C897" s="23"/>
      <c r="D897" s="23"/>
      <c r="E897" s="469"/>
      <c r="F897" s="469"/>
      <c r="G897" s="469"/>
      <c r="H897" s="469"/>
      <c r="I897" s="469"/>
      <c r="J897" s="469"/>
      <c r="K897" s="469"/>
      <c r="L897" s="469"/>
      <c r="M897" s="469"/>
      <c r="N897" s="469"/>
      <c r="O897" s="469"/>
      <c r="P897" s="469"/>
      <c r="Q897" s="469"/>
      <c r="R897" s="469"/>
      <c r="S897" s="23"/>
      <c r="T897" s="23"/>
      <c r="U897" s="23"/>
      <c r="V897" s="23"/>
      <c r="W897" s="23"/>
      <c r="X897" s="23"/>
      <c r="Y897" s="23"/>
      <c r="Z897" s="23"/>
    </row>
    <row r="898">
      <c r="A898" s="23"/>
      <c r="B898" s="23"/>
      <c r="C898" s="23"/>
      <c r="D898" s="23"/>
      <c r="E898" s="469"/>
      <c r="F898" s="469"/>
      <c r="G898" s="469"/>
      <c r="H898" s="469"/>
      <c r="I898" s="469"/>
      <c r="J898" s="469"/>
      <c r="K898" s="469"/>
      <c r="L898" s="469"/>
      <c r="M898" s="469"/>
      <c r="N898" s="469"/>
      <c r="O898" s="469"/>
      <c r="P898" s="469"/>
      <c r="Q898" s="469"/>
      <c r="R898" s="469"/>
      <c r="S898" s="23"/>
      <c r="T898" s="23"/>
      <c r="U898" s="23"/>
      <c r="V898" s="23"/>
      <c r="W898" s="23"/>
      <c r="X898" s="23"/>
      <c r="Y898" s="23"/>
      <c r="Z898" s="23"/>
    </row>
    <row r="899">
      <c r="A899" s="23"/>
      <c r="B899" s="23"/>
      <c r="C899" s="23"/>
      <c r="D899" s="23"/>
      <c r="E899" s="469"/>
      <c r="F899" s="469"/>
      <c r="G899" s="469"/>
      <c r="H899" s="469"/>
      <c r="I899" s="469"/>
      <c r="J899" s="469"/>
      <c r="K899" s="469"/>
      <c r="L899" s="469"/>
      <c r="M899" s="469"/>
      <c r="N899" s="469"/>
      <c r="O899" s="469"/>
      <c r="P899" s="469"/>
      <c r="Q899" s="469"/>
      <c r="R899" s="469"/>
      <c r="S899" s="23"/>
      <c r="T899" s="23"/>
      <c r="U899" s="23"/>
      <c r="V899" s="23"/>
      <c r="W899" s="23"/>
      <c r="X899" s="23"/>
      <c r="Y899" s="23"/>
      <c r="Z899" s="23"/>
    </row>
    <row r="900">
      <c r="A900" s="23"/>
      <c r="B900" s="23"/>
      <c r="C900" s="23"/>
      <c r="D900" s="23"/>
      <c r="E900" s="469"/>
      <c r="F900" s="469"/>
      <c r="G900" s="469"/>
      <c r="H900" s="469"/>
      <c r="I900" s="469"/>
      <c r="J900" s="469"/>
      <c r="K900" s="469"/>
      <c r="L900" s="469"/>
      <c r="M900" s="469"/>
      <c r="N900" s="469"/>
      <c r="O900" s="469"/>
      <c r="P900" s="469"/>
      <c r="Q900" s="469"/>
      <c r="R900" s="469"/>
      <c r="S900" s="23"/>
      <c r="T900" s="23"/>
      <c r="U900" s="23"/>
      <c r="V900" s="23"/>
      <c r="W900" s="23"/>
      <c r="X900" s="23"/>
      <c r="Y900" s="23"/>
      <c r="Z900" s="23"/>
    </row>
    <row r="901">
      <c r="A901" s="23"/>
      <c r="B901" s="23"/>
      <c r="C901" s="23"/>
      <c r="D901" s="23"/>
      <c r="E901" s="469"/>
      <c r="F901" s="469"/>
      <c r="G901" s="469"/>
      <c r="H901" s="469"/>
      <c r="I901" s="469"/>
      <c r="J901" s="469"/>
      <c r="K901" s="469"/>
      <c r="L901" s="469"/>
      <c r="M901" s="469"/>
      <c r="N901" s="469"/>
      <c r="O901" s="469"/>
      <c r="P901" s="469"/>
      <c r="Q901" s="469"/>
      <c r="R901" s="469"/>
      <c r="S901" s="23"/>
      <c r="T901" s="23"/>
      <c r="U901" s="23"/>
      <c r="V901" s="23"/>
      <c r="W901" s="23"/>
      <c r="X901" s="23"/>
      <c r="Y901" s="23"/>
      <c r="Z901" s="23"/>
    </row>
    <row r="902">
      <c r="A902" s="23"/>
      <c r="B902" s="23"/>
      <c r="C902" s="23"/>
      <c r="D902" s="23"/>
      <c r="E902" s="469"/>
      <c r="F902" s="469"/>
      <c r="G902" s="469"/>
      <c r="H902" s="469"/>
      <c r="I902" s="469"/>
      <c r="J902" s="469"/>
      <c r="K902" s="469"/>
      <c r="L902" s="469"/>
      <c r="M902" s="469"/>
      <c r="N902" s="469"/>
      <c r="O902" s="469"/>
      <c r="P902" s="469"/>
      <c r="Q902" s="469"/>
      <c r="R902" s="469"/>
      <c r="S902" s="23"/>
      <c r="T902" s="23"/>
      <c r="U902" s="23"/>
      <c r="V902" s="23"/>
      <c r="W902" s="23"/>
      <c r="X902" s="23"/>
      <c r="Y902" s="23"/>
      <c r="Z902" s="23"/>
    </row>
    <row r="903">
      <c r="A903" s="23"/>
      <c r="B903" s="23"/>
      <c r="C903" s="23"/>
      <c r="D903" s="23"/>
      <c r="E903" s="469"/>
      <c r="F903" s="469"/>
      <c r="G903" s="469"/>
      <c r="H903" s="469"/>
      <c r="I903" s="469"/>
      <c r="J903" s="469"/>
      <c r="K903" s="469"/>
      <c r="L903" s="469"/>
      <c r="M903" s="469"/>
      <c r="N903" s="469"/>
      <c r="O903" s="469"/>
      <c r="P903" s="469"/>
      <c r="Q903" s="469"/>
      <c r="R903" s="469"/>
      <c r="S903" s="23"/>
      <c r="T903" s="23"/>
      <c r="U903" s="23"/>
      <c r="V903" s="23"/>
      <c r="W903" s="23"/>
      <c r="X903" s="23"/>
      <c r="Y903" s="23"/>
      <c r="Z903" s="23"/>
    </row>
    <row r="904">
      <c r="A904" s="23"/>
      <c r="B904" s="23"/>
      <c r="C904" s="23"/>
      <c r="D904" s="23"/>
      <c r="E904" s="469"/>
      <c r="F904" s="469"/>
      <c r="G904" s="469"/>
      <c r="H904" s="469"/>
      <c r="I904" s="469"/>
      <c r="J904" s="469"/>
      <c r="K904" s="469"/>
      <c r="L904" s="469"/>
      <c r="M904" s="469"/>
      <c r="N904" s="469"/>
      <c r="O904" s="469"/>
      <c r="P904" s="469"/>
      <c r="Q904" s="469"/>
      <c r="R904" s="469"/>
      <c r="S904" s="23"/>
      <c r="T904" s="23"/>
      <c r="U904" s="23"/>
      <c r="V904" s="23"/>
      <c r="W904" s="23"/>
      <c r="X904" s="23"/>
      <c r="Y904" s="23"/>
      <c r="Z904" s="23"/>
    </row>
    <row r="905">
      <c r="A905" s="23"/>
      <c r="B905" s="23"/>
      <c r="C905" s="23"/>
      <c r="D905" s="23"/>
      <c r="E905" s="469"/>
      <c r="F905" s="469"/>
      <c r="G905" s="469"/>
      <c r="H905" s="469"/>
      <c r="I905" s="469"/>
      <c r="J905" s="469"/>
      <c r="K905" s="469"/>
      <c r="L905" s="469"/>
      <c r="M905" s="469"/>
      <c r="N905" s="469"/>
      <c r="O905" s="469"/>
      <c r="P905" s="469"/>
      <c r="Q905" s="469"/>
      <c r="R905" s="469"/>
      <c r="S905" s="23"/>
      <c r="T905" s="23"/>
      <c r="U905" s="23"/>
      <c r="V905" s="23"/>
      <c r="W905" s="23"/>
      <c r="X905" s="23"/>
      <c r="Y905" s="23"/>
      <c r="Z905" s="23"/>
    </row>
    <row r="906">
      <c r="A906" s="23"/>
      <c r="B906" s="23"/>
      <c r="C906" s="23"/>
      <c r="D906" s="23"/>
      <c r="E906" s="469"/>
      <c r="F906" s="469"/>
      <c r="G906" s="469"/>
      <c r="H906" s="469"/>
      <c r="I906" s="469"/>
      <c r="J906" s="469"/>
      <c r="K906" s="469"/>
      <c r="L906" s="469"/>
      <c r="M906" s="469"/>
      <c r="N906" s="469"/>
      <c r="O906" s="469"/>
      <c r="P906" s="469"/>
      <c r="Q906" s="469"/>
      <c r="R906" s="469"/>
      <c r="S906" s="23"/>
      <c r="T906" s="23"/>
      <c r="U906" s="23"/>
      <c r="V906" s="23"/>
      <c r="W906" s="23"/>
      <c r="X906" s="23"/>
      <c r="Y906" s="23"/>
      <c r="Z906" s="23"/>
    </row>
    <row r="907">
      <c r="A907" s="23"/>
      <c r="B907" s="23"/>
      <c r="C907" s="23"/>
      <c r="D907" s="23"/>
      <c r="E907" s="469"/>
      <c r="F907" s="469"/>
      <c r="G907" s="469"/>
      <c r="H907" s="469"/>
      <c r="I907" s="469"/>
      <c r="J907" s="469"/>
      <c r="K907" s="469"/>
      <c r="L907" s="469"/>
      <c r="M907" s="469"/>
      <c r="N907" s="469"/>
      <c r="O907" s="469"/>
      <c r="P907" s="469"/>
      <c r="Q907" s="469"/>
      <c r="R907" s="469"/>
      <c r="S907" s="23"/>
      <c r="T907" s="23"/>
      <c r="U907" s="23"/>
      <c r="V907" s="23"/>
      <c r="W907" s="23"/>
      <c r="X907" s="23"/>
      <c r="Y907" s="23"/>
      <c r="Z907" s="23"/>
    </row>
    <row r="908">
      <c r="A908" s="23"/>
      <c r="B908" s="23"/>
      <c r="C908" s="23"/>
      <c r="D908" s="23"/>
      <c r="E908" s="469"/>
      <c r="F908" s="469"/>
      <c r="G908" s="469"/>
      <c r="H908" s="469"/>
      <c r="I908" s="469"/>
      <c r="J908" s="469"/>
      <c r="K908" s="469"/>
      <c r="L908" s="469"/>
      <c r="M908" s="469"/>
      <c r="N908" s="469"/>
      <c r="O908" s="469"/>
      <c r="P908" s="469"/>
      <c r="Q908" s="469"/>
      <c r="R908" s="469"/>
      <c r="S908" s="23"/>
      <c r="T908" s="23"/>
      <c r="U908" s="23"/>
      <c r="V908" s="23"/>
      <c r="W908" s="23"/>
      <c r="X908" s="23"/>
      <c r="Y908" s="23"/>
      <c r="Z908" s="23"/>
    </row>
    <row r="909">
      <c r="A909" s="23"/>
      <c r="B909" s="23"/>
      <c r="C909" s="23"/>
      <c r="D909" s="23"/>
      <c r="E909" s="469"/>
      <c r="F909" s="469"/>
      <c r="G909" s="469"/>
      <c r="H909" s="469"/>
      <c r="I909" s="469"/>
      <c r="J909" s="469"/>
      <c r="K909" s="469"/>
      <c r="L909" s="469"/>
      <c r="M909" s="469"/>
      <c r="N909" s="469"/>
      <c r="O909" s="469"/>
      <c r="P909" s="469"/>
      <c r="Q909" s="469"/>
      <c r="R909" s="469"/>
      <c r="S909" s="23"/>
      <c r="T909" s="23"/>
      <c r="U909" s="23"/>
      <c r="V909" s="23"/>
      <c r="W909" s="23"/>
      <c r="X909" s="23"/>
      <c r="Y909" s="23"/>
      <c r="Z909" s="23"/>
    </row>
    <row r="910">
      <c r="A910" s="23"/>
      <c r="B910" s="23"/>
      <c r="C910" s="23"/>
      <c r="D910" s="23"/>
      <c r="E910" s="469"/>
      <c r="F910" s="469"/>
      <c r="G910" s="469"/>
      <c r="H910" s="469"/>
      <c r="I910" s="469"/>
      <c r="J910" s="469"/>
      <c r="K910" s="469"/>
      <c r="L910" s="469"/>
      <c r="M910" s="469"/>
      <c r="N910" s="469"/>
      <c r="O910" s="469"/>
      <c r="P910" s="469"/>
      <c r="Q910" s="469"/>
      <c r="R910" s="469"/>
      <c r="S910" s="23"/>
      <c r="T910" s="23"/>
      <c r="U910" s="23"/>
      <c r="V910" s="23"/>
      <c r="W910" s="23"/>
      <c r="X910" s="23"/>
      <c r="Y910" s="23"/>
      <c r="Z910" s="23"/>
    </row>
    <row r="911">
      <c r="A911" s="23"/>
      <c r="B911" s="23"/>
      <c r="C911" s="23"/>
      <c r="D911" s="23"/>
      <c r="E911" s="469"/>
      <c r="F911" s="469"/>
      <c r="G911" s="469"/>
      <c r="H911" s="469"/>
      <c r="I911" s="469"/>
      <c r="J911" s="469"/>
      <c r="K911" s="469"/>
      <c r="L911" s="469"/>
      <c r="M911" s="469"/>
      <c r="N911" s="469"/>
      <c r="O911" s="469"/>
      <c r="P911" s="469"/>
      <c r="Q911" s="469"/>
      <c r="R911" s="469"/>
      <c r="S911" s="23"/>
      <c r="T911" s="23"/>
      <c r="U911" s="23"/>
      <c r="V911" s="23"/>
      <c r="W911" s="23"/>
      <c r="X911" s="23"/>
      <c r="Y911" s="23"/>
      <c r="Z911" s="23"/>
    </row>
    <row r="912">
      <c r="A912" s="23"/>
      <c r="B912" s="23"/>
      <c r="C912" s="23"/>
      <c r="D912" s="23"/>
      <c r="E912" s="469"/>
      <c r="F912" s="469"/>
      <c r="G912" s="469"/>
      <c r="H912" s="469"/>
      <c r="I912" s="469"/>
      <c r="J912" s="469"/>
      <c r="K912" s="469"/>
      <c r="L912" s="469"/>
      <c r="M912" s="469"/>
      <c r="N912" s="469"/>
      <c r="O912" s="469"/>
      <c r="P912" s="469"/>
      <c r="Q912" s="469"/>
      <c r="R912" s="469"/>
      <c r="S912" s="23"/>
      <c r="T912" s="23"/>
      <c r="U912" s="23"/>
      <c r="V912" s="23"/>
      <c r="W912" s="23"/>
      <c r="X912" s="23"/>
      <c r="Y912" s="23"/>
      <c r="Z912" s="23"/>
    </row>
    <row r="913">
      <c r="A913" s="23"/>
      <c r="B913" s="23"/>
      <c r="C913" s="23"/>
      <c r="D913" s="23"/>
      <c r="E913" s="469"/>
      <c r="F913" s="469"/>
      <c r="G913" s="469"/>
      <c r="H913" s="469"/>
      <c r="I913" s="469"/>
      <c r="J913" s="469"/>
      <c r="K913" s="469"/>
      <c r="L913" s="469"/>
      <c r="M913" s="469"/>
      <c r="N913" s="469"/>
      <c r="O913" s="469"/>
      <c r="P913" s="469"/>
      <c r="Q913" s="469"/>
      <c r="R913" s="469"/>
      <c r="S913" s="23"/>
      <c r="T913" s="23"/>
      <c r="U913" s="23"/>
      <c r="V913" s="23"/>
      <c r="W913" s="23"/>
      <c r="X913" s="23"/>
      <c r="Y913" s="23"/>
      <c r="Z913" s="23"/>
    </row>
    <row r="914">
      <c r="A914" s="23"/>
      <c r="B914" s="23"/>
      <c r="C914" s="23"/>
      <c r="D914" s="23"/>
      <c r="E914" s="469"/>
      <c r="F914" s="469"/>
      <c r="G914" s="469"/>
      <c r="H914" s="469"/>
      <c r="I914" s="469"/>
      <c r="J914" s="469"/>
      <c r="K914" s="469"/>
      <c r="L914" s="469"/>
      <c r="M914" s="469"/>
      <c r="N914" s="469"/>
      <c r="O914" s="469"/>
      <c r="P914" s="469"/>
      <c r="Q914" s="469"/>
      <c r="R914" s="469"/>
      <c r="S914" s="23"/>
      <c r="T914" s="23"/>
      <c r="U914" s="23"/>
      <c r="V914" s="23"/>
      <c r="W914" s="23"/>
      <c r="X914" s="23"/>
      <c r="Y914" s="23"/>
      <c r="Z914" s="23"/>
    </row>
    <row r="915">
      <c r="A915" s="23"/>
      <c r="B915" s="23"/>
      <c r="C915" s="23"/>
      <c r="D915" s="23"/>
      <c r="E915" s="469"/>
      <c r="F915" s="469"/>
      <c r="G915" s="469"/>
      <c r="H915" s="469"/>
      <c r="I915" s="469"/>
      <c r="J915" s="469"/>
      <c r="K915" s="469"/>
      <c r="L915" s="469"/>
      <c r="M915" s="469"/>
      <c r="N915" s="469"/>
      <c r="O915" s="469"/>
      <c r="P915" s="469"/>
      <c r="Q915" s="469"/>
      <c r="R915" s="469"/>
      <c r="S915" s="23"/>
      <c r="T915" s="23"/>
      <c r="U915" s="23"/>
      <c r="V915" s="23"/>
      <c r="W915" s="23"/>
      <c r="X915" s="23"/>
      <c r="Y915" s="23"/>
      <c r="Z915" s="23"/>
    </row>
    <row r="916">
      <c r="A916" s="23"/>
      <c r="B916" s="23"/>
      <c r="C916" s="23"/>
      <c r="D916" s="23"/>
      <c r="E916" s="469"/>
      <c r="F916" s="469"/>
      <c r="G916" s="469"/>
      <c r="H916" s="469"/>
      <c r="I916" s="469"/>
      <c r="J916" s="469"/>
      <c r="K916" s="469"/>
      <c r="L916" s="469"/>
      <c r="M916" s="469"/>
      <c r="N916" s="469"/>
      <c r="O916" s="469"/>
      <c r="P916" s="469"/>
      <c r="Q916" s="469"/>
      <c r="R916" s="469"/>
      <c r="S916" s="23"/>
      <c r="T916" s="23"/>
      <c r="U916" s="23"/>
      <c r="V916" s="23"/>
      <c r="W916" s="23"/>
      <c r="X916" s="23"/>
      <c r="Y916" s="23"/>
      <c r="Z916" s="23"/>
    </row>
    <row r="917">
      <c r="A917" s="23"/>
      <c r="B917" s="23"/>
      <c r="C917" s="23"/>
      <c r="D917" s="23"/>
      <c r="E917" s="469"/>
      <c r="F917" s="469"/>
      <c r="G917" s="469"/>
      <c r="H917" s="469"/>
      <c r="I917" s="469"/>
      <c r="J917" s="469"/>
      <c r="K917" s="469"/>
      <c r="L917" s="469"/>
      <c r="M917" s="469"/>
      <c r="N917" s="469"/>
      <c r="O917" s="469"/>
      <c r="P917" s="469"/>
      <c r="Q917" s="469"/>
      <c r="R917" s="469"/>
      <c r="S917" s="23"/>
      <c r="T917" s="23"/>
      <c r="U917" s="23"/>
      <c r="V917" s="23"/>
      <c r="W917" s="23"/>
      <c r="X917" s="23"/>
      <c r="Y917" s="23"/>
      <c r="Z917" s="23"/>
    </row>
    <row r="918">
      <c r="A918" s="23"/>
      <c r="B918" s="23"/>
      <c r="C918" s="23"/>
      <c r="D918" s="23"/>
      <c r="E918" s="469"/>
      <c r="F918" s="469"/>
      <c r="G918" s="469"/>
      <c r="H918" s="469"/>
      <c r="I918" s="469"/>
      <c r="J918" s="469"/>
      <c r="K918" s="469"/>
      <c r="L918" s="469"/>
      <c r="M918" s="469"/>
      <c r="N918" s="469"/>
      <c r="O918" s="469"/>
      <c r="P918" s="469"/>
      <c r="Q918" s="469"/>
      <c r="R918" s="469"/>
      <c r="S918" s="23"/>
      <c r="T918" s="23"/>
      <c r="U918" s="23"/>
      <c r="V918" s="23"/>
      <c r="W918" s="23"/>
      <c r="X918" s="23"/>
      <c r="Y918" s="23"/>
      <c r="Z918" s="23"/>
    </row>
    <row r="919">
      <c r="A919" s="23"/>
      <c r="B919" s="23"/>
      <c r="C919" s="23"/>
      <c r="D919" s="23"/>
      <c r="E919" s="469"/>
      <c r="F919" s="469"/>
      <c r="G919" s="469"/>
      <c r="H919" s="469"/>
      <c r="I919" s="469"/>
      <c r="J919" s="469"/>
      <c r="K919" s="469"/>
      <c r="L919" s="469"/>
      <c r="M919" s="469"/>
      <c r="N919" s="469"/>
      <c r="O919" s="469"/>
      <c r="P919" s="469"/>
      <c r="Q919" s="469"/>
      <c r="R919" s="469"/>
      <c r="S919" s="23"/>
      <c r="T919" s="23"/>
      <c r="U919" s="23"/>
      <c r="V919" s="23"/>
      <c r="W919" s="23"/>
      <c r="X919" s="23"/>
      <c r="Y919" s="23"/>
      <c r="Z919" s="23"/>
    </row>
    <row r="920">
      <c r="A920" s="23"/>
      <c r="B920" s="23"/>
      <c r="C920" s="23"/>
      <c r="D920" s="23"/>
      <c r="E920" s="469"/>
      <c r="F920" s="469"/>
      <c r="G920" s="469"/>
      <c r="H920" s="469"/>
      <c r="I920" s="469"/>
      <c r="J920" s="469"/>
      <c r="K920" s="469"/>
      <c r="L920" s="469"/>
      <c r="M920" s="469"/>
      <c r="N920" s="469"/>
      <c r="O920" s="469"/>
      <c r="P920" s="469"/>
      <c r="Q920" s="469"/>
      <c r="R920" s="469"/>
      <c r="S920" s="23"/>
      <c r="T920" s="23"/>
      <c r="U920" s="23"/>
      <c r="V920" s="23"/>
      <c r="W920" s="23"/>
      <c r="X920" s="23"/>
      <c r="Y920" s="23"/>
      <c r="Z920" s="23"/>
    </row>
    <row r="921">
      <c r="A921" s="23"/>
      <c r="B921" s="23"/>
      <c r="C921" s="23"/>
      <c r="D921" s="23"/>
      <c r="E921" s="469"/>
      <c r="F921" s="469"/>
      <c r="G921" s="469"/>
      <c r="H921" s="469"/>
      <c r="I921" s="469"/>
      <c r="J921" s="469"/>
      <c r="K921" s="469"/>
      <c r="L921" s="469"/>
      <c r="M921" s="469"/>
      <c r="N921" s="469"/>
      <c r="O921" s="469"/>
      <c r="P921" s="469"/>
      <c r="Q921" s="469"/>
      <c r="R921" s="469"/>
      <c r="S921" s="23"/>
      <c r="T921" s="23"/>
      <c r="U921" s="23"/>
      <c r="V921" s="23"/>
      <c r="W921" s="23"/>
      <c r="X921" s="23"/>
      <c r="Y921" s="23"/>
      <c r="Z921" s="23"/>
    </row>
    <row r="922">
      <c r="A922" s="23"/>
      <c r="B922" s="23"/>
      <c r="C922" s="23"/>
      <c r="D922" s="23"/>
      <c r="E922" s="469"/>
      <c r="F922" s="469"/>
      <c r="G922" s="469"/>
      <c r="H922" s="469"/>
      <c r="I922" s="469"/>
      <c r="J922" s="469"/>
      <c r="K922" s="469"/>
      <c r="L922" s="469"/>
      <c r="M922" s="469"/>
      <c r="N922" s="469"/>
      <c r="O922" s="469"/>
      <c r="P922" s="469"/>
      <c r="Q922" s="469"/>
      <c r="R922" s="469"/>
      <c r="S922" s="23"/>
      <c r="T922" s="23"/>
      <c r="U922" s="23"/>
      <c r="V922" s="23"/>
      <c r="W922" s="23"/>
      <c r="X922" s="23"/>
      <c r="Y922" s="23"/>
      <c r="Z922" s="23"/>
    </row>
    <row r="923">
      <c r="A923" s="23"/>
      <c r="B923" s="23"/>
      <c r="C923" s="23"/>
      <c r="D923" s="23"/>
      <c r="E923" s="469"/>
      <c r="F923" s="469"/>
      <c r="G923" s="469"/>
      <c r="H923" s="469"/>
      <c r="I923" s="469"/>
      <c r="J923" s="469"/>
      <c r="K923" s="469"/>
      <c r="L923" s="469"/>
      <c r="M923" s="469"/>
      <c r="N923" s="469"/>
      <c r="O923" s="469"/>
      <c r="P923" s="469"/>
      <c r="Q923" s="469"/>
      <c r="R923" s="469"/>
      <c r="S923" s="23"/>
      <c r="T923" s="23"/>
      <c r="U923" s="23"/>
      <c r="V923" s="23"/>
      <c r="W923" s="23"/>
      <c r="X923" s="23"/>
      <c r="Y923" s="23"/>
      <c r="Z923" s="23"/>
    </row>
    <row r="924">
      <c r="A924" s="23"/>
      <c r="B924" s="23"/>
      <c r="C924" s="23"/>
      <c r="D924" s="23"/>
      <c r="E924" s="469"/>
      <c r="F924" s="469"/>
      <c r="G924" s="469"/>
      <c r="H924" s="469"/>
      <c r="I924" s="469"/>
      <c r="J924" s="469"/>
      <c r="K924" s="469"/>
      <c r="L924" s="469"/>
      <c r="M924" s="469"/>
      <c r="N924" s="469"/>
      <c r="O924" s="469"/>
      <c r="P924" s="469"/>
      <c r="Q924" s="469"/>
      <c r="R924" s="469"/>
      <c r="S924" s="23"/>
      <c r="T924" s="23"/>
      <c r="U924" s="23"/>
      <c r="V924" s="23"/>
      <c r="W924" s="23"/>
      <c r="X924" s="23"/>
      <c r="Y924" s="23"/>
      <c r="Z924" s="23"/>
    </row>
    <row r="925">
      <c r="A925" s="23"/>
      <c r="B925" s="23"/>
      <c r="C925" s="23"/>
      <c r="D925" s="23"/>
      <c r="E925" s="469"/>
      <c r="F925" s="469"/>
      <c r="G925" s="469"/>
      <c r="H925" s="469"/>
      <c r="I925" s="469"/>
      <c r="J925" s="469"/>
      <c r="K925" s="469"/>
      <c r="L925" s="469"/>
      <c r="M925" s="469"/>
      <c r="N925" s="469"/>
      <c r="O925" s="469"/>
      <c r="P925" s="469"/>
      <c r="Q925" s="469"/>
      <c r="R925" s="469"/>
      <c r="S925" s="23"/>
      <c r="T925" s="23"/>
      <c r="U925" s="23"/>
      <c r="V925" s="23"/>
      <c r="W925" s="23"/>
      <c r="X925" s="23"/>
      <c r="Y925" s="23"/>
      <c r="Z925" s="23"/>
    </row>
    <row r="926">
      <c r="A926" s="23"/>
      <c r="B926" s="23"/>
      <c r="C926" s="23"/>
      <c r="D926" s="23"/>
      <c r="E926" s="469"/>
      <c r="F926" s="469"/>
      <c r="G926" s="469"/>
      <c r="H926" s="469"/>
      <c r="I926" s="469"/>
      <c r="J926" s="469"/>
      <c r="K926" s="469"/>
      <c r="L926" s="469"/>
      <c r="M926" s="469"/>
      <c r="N926" s="469"/>
      <c r="O926" s="469"/>
      <c r="P926" s="469"/>
      <c r="Q926" s="469"/>
      <c r="R926" s="469"/>
      <c r="S926" s="23"/>
      <c r="T926" s="23"/>
      <c r="U926" s="23"/>
      <c r="V926" s="23"/>
      <c r="W926" s="23"/>
      <c r="X926" s="23"/>
      <c r="Y926" s="23"/>
      <c r="Z926" s="23"/>
    </row>
    <row r="927">
      <c r="A927" s="23"/>
      <c r="B927" s="23"/>
      <c r="C927" s="23"/>
      <c r="D927" s="23"/>
      <c r="E927" s="469"/>
      <c r="F927" s="469"/>
      <c r="G927" s="469"/>
      <c r="H927" s="469"/>
      <c r="I927" s="469"/>
      <c r="J927" s="469"/>
      <c r="K927" s="469"/>
      <c r="L927" s="469"/>
      <c r="M927" s="469"/>
      <c r="N927" s="469"/>
      <c r="O927" s="469"/>
      <c r="P927" s="469"/>
      <c r="Q927" s="469"/>
      <c r="R927" s="469"/>
      <c r="S927" s="23"/>
      <c r="T927" s="23"/>
      <c r="U927" s="23"/>
      <c r="V927" s="23"/>
      <c r="W927" s="23"/>
      <c r="X927" s="23"/>
      <c r="Y927" s="23"/>
      <c r="Z927" s="23"/>
    </row>
    <row r="928">
      <c r="A928" s="23"/>
      <c r="B928" s="23"/>
      <c r="C928" s="23"/>
      <c r="D928" s="23"/>
      <c r="E928" s="469"/>
      <c r="F928" s="469"/>
      <c r="G928" s="469"/>
      <c r="H928" s="469"/>
      <c r="I928" s="469"/>
      <c r="J928" s="469"/>
      <c r="K928" s="469"/>
      <c r="L928" s="469"/>
      <c r="M928" s="469"/>
      <c r="N928" s="469"/>
      <c r="O928" s="469"/>
      <c r="P928" s="469"/>
      <c r="Q928" s="469"/>
      <c r="R928" s="469"/>
      <c r="S928" s="23"/>
      <c r="T928" s="23"/>
      <c r="U928" s="23"/>
      <c r="V928" s="23"/>
      <c r="W928" s="23"/>
      <c r="X928" s="23"/>
      <c r="Y928" s="23"/>
      <c r="Z928" s="23"/>
    </row>
    <row r="929">
      <c r="A929" s="23"/>
      <c r="B929" s="23"/>
      <c r="C929" s="23"/>
      <c r="D929" s="23"/>
      <c r="E929" s="469"/>
      <c r="F929" s="469"/>
      <c r="G929" s="469"/>
      <c r="H929" s="469"/>
      <c r="I929" s="469"/>
      <c r="J929" s="469"/>
      <c r="K929" s="469"/>
      <c r="L929" s="469"/>
      <c r="M929" s="469"/>
      <c r="N929" s="469"/>
      <c r="O929" s="469"/>
      <c r="P929" s="469"/>
      <c r="Q929" s="469"/>
      <c r="R929" s="469"/>
      <c r="S929" s="23"/>
      <c r="T929" s="23"/>
      <c r="U929" s="23"/>
      <c r="V929" s="23"/>
      <c r="W929" s="23"/>
      <c r="X929" s="23"/>
      <c r="Y929" s="23"/>
      <c r="Z929" s="23"/>
    </row>
    <row r="930">
      <c r="A930" s="23"/>
      <c r="B930" s="23"/>
      <c r="C930" s="23"/>
      <c r="D930" s="23"/>
      <c r="E930" s="469"/>
      <c r="F930" s="469"/>
      <c r="G930" s="469"/>
      <c r="H930" s="469"/>
      <c r="I930" s="469"/>
      <c r="J930" s="469"/>
      <c r="K930" s="469"/>
      <c r="L930" s="469"/>
      <c r="M930" s="469"/>
      <c r="N930" s="469"/>
      <c r="O930" s="469"/>
      <c r="P930" s="469"/>
      <c r="Q930" s="469"/>
      <c r="R930" s="469"/>
      <c r="S930" s="23"/>
      <c r="T930" s="23"/>
      <c r="U930" s="23"/>
      <c r="V930" s="23"/>
      <c r="W930" s="23"/>
      <c r="X930" s="23"/>
      <c r="Y930" s="23"/>
      <c r="Z930" s="23"/>
    </row>
    <row r="931">
      <c r="A931" s="23"/>
      <c r="B931" s="23"/>
      <c r="C931" s="23"/>
      <c r="D931" s="23"/>
      <c r="E931" s="469"/>
      <c r="F931" s="469"/>
      <c r="G931" s="469"/>
      <c r="H931" s="469"/>
      <c r="I931" s="469"/>
      <c r="J931" s="469"/>
      <c r="K931" s="469"/>
      <c r="L931" s="469"/>
      <c r="M931" s="469"/>
      <c r="N931" s="469"/>
      <c r="O931" s="469"/>
      <c r="P931" s="469"/>
      <c r="Q931" s="469"/>
      <c r="R931" s="469"/>
      <c r="S931" s="23"/>
      <c r="T931" s="23"/>
      <c r="U931" s="23"/>
      <c r="V931" s="23"/>
      <c r="W931" s="23"/>
      <c r="X931" s="23"/>
      <c r="Y931" s="23"/>
      <c r="Z931" s="23"/>
    </row>
    <row r="932">
      <c r="A932" s="23"/>
      <c r="B932" s="23"/>
      <c r="C932" s="23"/>
      <c r="D932" s="23"/>
      <c r="E932" s="469"/>
      <c r="F932" s="469"/>
      <c r="G932" s="469"/>
      <c r="H932" s="469"/>
      <c r="I932" s="469"/>
      <c r="J932" s="469"/>
      <c r="K932" s="469"/>
      <c r="L932" s="469"/>
      <c r="M932" s="469"/>
      <c r="N932" s="469"/>
      <c r="O932" s="469"/>
      <c r="P932" s="469"/>
      <c r="Q932" s="469"/>
      <c r="R932" s="469"/>
      <c r="S932" s="23"/>
      <c r="T932" s="23"/>
      <c r="U932" s="23"/>
      <c r="V932" s="23"/>
      <c r="W932" s="23"/>
      <c r="X932" s="23"/>
      <c r="Y932" s="23"/>
      <c r="Z932" s="23"/>
    </row>
    <row r="933">
      <c r="A933" s="23"/>
      <c r="B933" s="23"/>
      <c r="C933" s="23"/>
      <c r="D933" s="23"/>
      <c r="E933" s="469"/>
      <c r="F933" s="469"/>
      <c r="G933" s="469"/>
      <c r="H933" s="469"/>
      <c r="I933" s="469"/>
      <c r="J933" s="469"/>
      <c r="K933" s="469"/>
      <c r="L933" s="469"/>
      <c r="M933" s="469"/>
      <c r="N933" s="469"/>
      <c r="O933" s="469"/>
      <c r="P933" s="469"/>
      <c r="Q933" s="469"/>
      <c r="R933" s="469"/>
      <c r="S933" s="23"/>
      <c r="T933" s="23"/>
      <c r="U933" s="23"/>
      <c r="V933" s="23"/>
      <c r="W933" s="23"/>
      <c r="X933" s="23"/>
      <c r="Y933" s="23"/>
      <c r="Z933" s="23"/>
    </row>
    <row r="934">
      <c r="A934" s="23"/>
      <c r="B934" s="23"/>
      <c r="C934" s="23"/>
      <c r="D934" s="23"/>
      <c r="E934" s="469"/>
      <c r="F934" s="469"/>
      <c r="G934" s="469"/>
      <c r="H934" s="469"/>
      <c r="I934" s="469"/>
      <c r="J934" s="469"/>
      <c r="K934" s="469"/>
      <c r="L934" s="469"/>
      <c r="M934" s="469"/>
      <c r="N934" s="469"/>
      <c r="O934" s="469"/>
      <c r="P934" s="469"/>
      <c r="Q934" s="469"/>
      <c r="R934" s="469"/>
      <c r="S934" s="23"/>
      <c r="T934" s="23"/>
      <c r="U934" s="23"/>
      <c r="V934" s="23"/>
      <c r="W934" s="23"/>
      <c r="X934" s="23"/>
      <c r="Y934" s="23"/>
      <c r="Z934" s="23"/>
    </row>
    <row r="935">
      <c r="A935" s="23"/>
      <c r="B935" s="23"/>
      <c r="C935" s="23"/>
      <c r="D935" s="23"/>
      <c r="E935" s="469"/>
      <c r="F935" s="469"/>
      <c r="G935" s="469"/>
      <c r="H935" s="469"/>
      <c r="I935" s="469"/>
      <c r="J935" s="469"/>
      <c r="K935" s="469"/>
      <c r="L935" s="469"/>
      <c r="M935" s="469"/>
      <c r="N935" s="469"/>
      <c r="O935" s="469"/>
      <c r="P935" s="469"/>
      <c r="Q935" s="469"/>
      <c r="R935" s="469"/>
      <c r="S935" s="23"/>
      <c r="T935" s="23"/>
      <c r="U935" s="23"/>
      <c r="V935" s="23"/>
      <c r="W935" s="23"/>
      <c r="X935" s="23"/>
      <c r="Y935" s="23"/>
      <c r="Z935" s="23"/>
    </row>
    <row r="936">
      <c r="A936" s="23"/>
      <c r="B936" s="23"/>
      <c r="C936" s="23"/>
      <c r="D936" s="23"/>
      <c r="E936" s="469"/>
      <c r="F936" s="469"/>
      <c r="G936" s="469"/>
      <c r="H936" s="469"/>
      <c r="I936" s="469"/>
      <c r="J936" s="469"/>
      <c r="K936" s="469"/>
      <c r="L936" s="469"/>
      <c r="M936" s="469"/>
      <c r="N936" s="469"/>
      <c r="O936" s="469"/>
      <c r="P936" s="469"/>
      <c r="Q936" s="469"/>
      <c r="R936" s="469"/>
      <c r="S936" s="23"/>
      <c r="T936" s="23"/>
      <c r="U936" s="23"/>
      <c r="V936" s="23"/>
      <c r="W936" s="23"/>
      <c r="X936" s="23"/>
      <c r="Y936" s="23"/>
      <c r="Z936" s="23"/>
    </row>
    <row r="937">
      <c r="A937" s="23"/>
      <c r="B937" s="23"/>
      <c r="C937" s="23"/>
      <c r="D937" s="23"/>
      <c r="E937" s="469"/>
      <c r="F937" s="469"/>
      <c r="G937" s="469"/>
      <c r="H937" s="469"/>
      <c r="I937" s="469"/>
      <c r="J937" s="469"/>
      <c r="K937" s="469"/>
      <c r="L937" s="469"/>
      <c r="M937" s="469"/>
      <c r="N937" s="469"/>
      <c r="O937" s="469"/>
      <c r="P937" s="469"/>
      <c r="Q937" s="469"/>
      <c r="R937" s="469"/>
      <c r="S937" s="23"/>
      <c r="T937" s="23"/>
      <c r="U937" s="23"/>
      <c r="V937" s="23"/>
      <c r="W937" s="23"/>
      <c r="X937" s="23"/>
      <c r="Y937" s="23"/>
      <c r="Z937" s="23"/>
    </row>
    <row r="938">
      <c r="A938" s="23"/>
      <c r="B938" s="23"/>
      <c r="C938" s="23"/>
      <c r="D938" s="23"/>
      <c r="E938" s="469"/>
      <c r="F938" s="469"/>
      <c r="G938" s="469"/>
      <c r="H938" s="469"/>
      <c r="I938" s="469"/>
      <c r="J938" s="469"/>
      <c r="K938" s="469"/>
      <c r="L938" s="469"/>
      <c r="M938" s="469"/>
      <c r="N938" s="469"/>
      <c r="O938" s="469"/>
      <c r="P938" s="469"/>
      <c r="Q938" s="469"/>
      <c r="R938" s="469"/>
      <c r="S938" s="23"/>
      <c r="T938" s="23"/>
      <c r="U938" s="23"/>
      <c r="V938" s="23"/>
      <c r="W938" s="23"/>
      <c r="X938" s="23"/>
      <c r="Y938" s="23"/>
      <c r="Z938" s="23"/>
    </row>
    <row r="939">
      <c r="A939" s="23"/>
      <c r="B939" s="23"/>
      <c r="C939" s="23"/>
      <c r="D939" s="23"/>
      <c r="E939" s="469"/>
      <c r="F939" s="469"/>
      <c r="G939" s="469"/>
      <c r="H939" s="469"/>
      <c r="I939" s="469"/>
      <c r="J939" s="469"/>
      <c r="K939" s="469"/>
      <c r="L939" s="469"/>
      <c r="M939" s="469"/>
      <c r="N939" s="469"/>
      <c r="O939" s="469"/>
      <c r="P939" s="469"/>
      <c r="Q939" s="469"/>
      <c r="R939" s="469"/>
      <c r="S939" s="23"/>
      <c r="T939" s="23"/>
      <c r="U939" s="23"/>
      <c r="V939" s="23"/>
      <c r="W939" s="23"/>
      <c r="X939" s="23"/>
      <c r="Y939" s="23"/>
      <c r="Z939" s="23"/>
    </row>
    <row r="940">
      <c r="A940" s="23"/>
      <c r="B940" s="23"/>
      <c r="C940" s="23"/>
      <c r="D940" s="23"/>
      <c r="E940" s="469"/>
      <c r="F940" s="469"/>
      <c r="G940" s="469"/>
      <c r="H940" s="469"/>
      <c r="I940" s="469"/>
      <c r="J940" s="469"/>
      <c r="K940" s="469"/>
      <c r="L940" s="469"/>
      <c r="M940" s="469"/>
      <c r="N940" s="469"/>
      <c r="O940" s="469"/>
      <c r="P940" s="469"/>
      <c r="Q940" s="469"/>
      <c r="R940" s="469"/>
      <c r="S940" s="23"/>
      <c r="T940" s="23"/>
      <c r="U940" s="23"/>
      <c r="V940" s="23"/>
      <c r="W940" s="23"/>
      <c r="X940" s="23"/>
      <c r="Y940" s="23"/>
      <c r="Z940" s="23"/>
    </row>
    <row r="941">
      <c r="A941" s="23"/>
      <c r="B941" s="23"/>
      <c r="C941" s="23"/>
      <c r="D941" s="23"/>
      <c r="E941" s="469"/>
      <c r="F941" s="469"/>
      <c r="G941" s="469"/>
      <c r="H941" s="469"/>
      <c r="I941" s="469"/>
      <c r="J941" s="469"/>
      <c r="K941" s="469"/>
      <c r="L941" s="469"/>
      <c r="M941" s="469"/>
      <c r="N941" s="469"/>
      <c r="O941" s="469"/>
      <c r="P941" s="469"/>
      <c r="Q941" s="469"/>
      <c r="R941" s="469"/>
      <c r="S941" s="23"/>
      <c r="T941" s="23"/>
      <c r="U941" s="23"/>
      <c r="V941" s="23"/>
      <c r="W941" s="23"/>
      <c r="X941" s="23"/>
      <c r="Y941" s="23"/>
      <c r="Z941" s="23"/>
    </row>
    <row r="942">
      <c r="A942" s="23"/>
      <c r="B942" s="23"/>
      <c r="C942" s="23"/>
      <c r="D942" s="23"/>
      <c r="E942" s="469"/>
      <c r="F942" s="469"/>
      <c r="G942" s="469"/>
      <c r="H942" s="469"/>
      <c r="I942" s="469"/>
      <c r="J942" s="469"/>
      <c r="K942" s="469"/>
      <c r="L942" s="469"/>
      <c r="M942" s="469"/>
      <c r="N942" s="469"/>
      <c r="O942" s="469"/>
      <c r="P942" s="469"/>
      <c r="Q942" s="469"/>
      <c r="R942" s="469"/>
      <c r="S942" s="23"/>
      <c r="T942" s="23"/>
      <c r="U942" s="23"/>
      <c r="V942" s="23"/>
      <c r="W942" s="23"/>
      <c r="X942" s="23"/>
      <c r="Y942" s="23"/>
      <c r="Z942" s="23"/>
    </row>
    <row r="943">
      <c r="A943" s="23"/>
      <c r="B943" s="23"/>
      <c r="C943" s="23"/>
      <c r="D943" s="23"/>
      <c r="E943" s="469"/>
      <c r="F943" s="469"/>
      <c r="G943" s="469"/>
      <c r="H943" s="469"/>
      <c r="I943" s="469"/>
      <c r="J943" s="469"/>
      <c r="K943" s="469"/>
      <c r="L943" s="469"/>
      <c r="M943" s="469"/>
      <c r="N943" s="469"/>
      <c r="O943" s="469"/>
      <c r="P943" s="469"/>
      <c r="Q943" s="469"/>
      <c r="R943" s="469"/>
      <c r="S943" s="23"/>
      <c r="T943" s="23"/>
      <c r="U943" s="23"/>
      <c r="V943" s="23"/>
      <c r="W943" s="23"/>
      <c r="X943" s="23"/>
      <c r="Y943" s="23"/>
      <c r="Z943" s="23"/>
    </row>
    <row r="944">
      <c r="A944" s="23"/>
      <c r="B944" s="23"/>
      <c r="C944" s="23"/>
      <c r="D944" s="23"/>
      <c r="E944" s="469"/>
      <c r="F944" s="469"/>
      <c r="G944" s="469"/>
      <c r="H944" s="469"/>
      <c r="I944" s="469"/>
      <c r="J944" s="469"/>
      <c r="K944" s="469"/>
      <c r="L944" s="469"/>
      <c r="M944" s="469"/>
      <c r="N944" s="469"/>
      <c r="O944" s="469"/>
      <c r="P944" s="469"/>
      <c r="Q944" s="469"/>
      <c r="R944" s="469"/>
      <c r="S944" s="23"/>
      <c r="T944" s="23"/>
      <c r="U944" s="23"/>
      <c r="V944" s="23"/>
      <c r="W944" s="23"/>
      <c r="X944" s="23"/>
      <c r="Y944" s="23"/>
      <c r="Z944" s="23"/>
    </row>
    <row r="945">
      <c r="A945" s="23"/>
      <c r="B945" s="23"/>
      <c r="C945" s="23"/>
      <c r="D945" s="23"/>
      <c r="E945" s="469"/>
      <c r="F945" s="469"/>
      <c r="G945" s="469"/>
      <c r="H945" s="469"/>
      <c r="I945" s="469"/>
      <c r="J945" s="469"/>
      <c r="K945" s="469"/>
      <c r="L945" s="469"/>
      <c r="M945" s="469"/>
      <c r="N945" s="469"/>
      <c r="O945" s="469"/>
      <c r="P945" s="469"/>
      <c r="Q945" s="469"/>
      <c r="R945" s="469"/>
      <c r="S945" s="23"/>
      <c r="T945" s="23"/>
      <c r="U945" s="23"/>
      <c r="V945" s="23"/>
      <c r="W945" s="23"/>
      <c r="X945" s="23"/>
      <c r="Y945" s="23"/>
      <c r="Z945" s="23"/>
    </row>
    <row r="946">
      <c r="A946" s="23"/>
      <c r="B946" s="23"/>
      <c r="C946" s="23"/>
      <c r="D946" s="23"/>
      <c r="E946" s="469"/>
      <c r="F946" s="469"/>
      <c r="G946" s="469"/>
      <c r="H946" s="469"/>
      <c r="I946" s="469"/>
      <c r="J946" s="469"/>
      <c r="K946" s="469"/>
      <c r="L946" s="469"/>
      <c r="M946" s="469"/>
      <c r="N946" s="469"/>
      <c r="O946" s="469"/>
      <c r="P946" s="469"/>
      <c r="Q946" s="469"/>
      <c r="R946" s="469"/>
      <c r="S946" s="23"/>
      <c r="T946" s="23"/>
      <c r="U946" s="23"/>
      <c r="V946" s="23"/>
      <c r="W946" s="23"/>
      <c r="X946" s="23"/>
      <c r="Y946" s="23"/>
      <c r="Z946" s="23"/>
    </row>
    <row r="947">
      <c r="A947" s="23"/>
      <c r="B947" s="23"/>
      <c r="C947" s="23"/>
      <c r="D947" s="23"/>
      <c r="E947" s="469"/>
      <c r="F947" s="469"/>
      <c r="G947" s="469"/>
      <c r="H947" s="469"/>
      <c r="I947" s="469"/>
      <c r="J947" s="469"/>
      <c r="K947" s="469"/>
      <c r="L947" s="469"/>
      <c r="M947" s="469"/>
      <c r="N947" s="469"/>
      <c r="O947" s="469"/>
      <c r="P947" s="469"/>
      <c r="Q947" s="469"/>
      <c r="R947" s="469"/>
      <c r="S947" s="23"/>
      <c r="T947" s="23"/>
      <c r="U947" s="23"/>
      <c r="V947" s="23"/>
      <c r="W947" s="23"/>
      <c r="X947" s="23"/>
      <c r="Y947" s="23"/>
      <c r="Z947" s="23"/>
    </row>
    <row r="948">
      <c r="A948" s="23"/>
      <c r="B948" s="23"/>
      <c r="C948" s="23"/>
      <c r="D948" s="23"/>
      <c r="E948" s="469"/>
      <c r="F948" s="469"/>
      <c r="G948" s="469"/>
      <c r="H948" s="469"/>
      <c r="I948" s="469"/>
      <c r="J948" s="469"/>
      <c r="K948" s="469"/>
      <c r="L948" s="469"/>
      <c r="M948" s="469"/>
      <c r="N948" s="469"/>
      <c r="O948" s="469"/>
      <c r="P948" s="469"/>
      <c r="Q948" s="469"/>
      <c r="R948" s="469"/>
      <c r="S948" s="23"/>
      <c r="T948" s="23"/>
      <c r="U948" s="23"/>
      <c r="V948" s="23"/>
      <c r="W948" s="23"/>
      <c r="X948" s="23"/>
      <c r="Y948" s="23"/>
      <c r="Z948" s="23"/>
    </row>
    <row r="949">
      <c r="A949" s="23"/>
      <c r="B949" s="23"/>
      <c r="C949" s="23"/>
      <c r="D949" s="23"/>
      <c r="E949" s="469"/>
      <c r="F949" s="469"/>
      <c r="G949" s="469"/>
      <c r="H949" s="469"/>
      <c r="I949" s="469"/>
      <c r="J949" s="469"/>
      <c r="K949" s="469"/>
      <c r="L949" s="469"/>
      <c r="M949" s="469"/>
      <c r="N949" s="469"/>
      <c r="O949" s="469"/>
      <c r="P949" s="469"/>
      <c r="Q949" s="469"/>
      <c r="R949" s="469"/>
      <c r="S949" s="23"/>
      <c r="T949" s="23"/>
      <c r="U949" s="23"/>
      <c r="V949" s="23"/>
      <c r="W949" s="23"/>
      <c r="X949" s="23"/>
      <c r="Y949" s="23"/>
      <c r="Z949" s="23"/>
    </row>
    <row r="950">
      <c r="A950" s="23"/>
      <c r="B950" s="23"/>
      <c r="C950" s="23"/>
      <c r="D950" s="23"/>
      <c r="E950" s="469"/>
      <c r="F950" s="469"/>
      <c r="G950" s="469"/>
      <c r="H950" s="469"/>
      <c r="I950" s="469"/>
      <c r="J950" s="469"/>
      <c r="K950" s="469"/>
      <c r="L950" s="469"/>
      <c r="M950" s="469"/>
      <c r="N950" s="469"/>
      <c r="O950" s="469"/>
      <c r="P950" s="469"/>
      <c r="Q950" s="469"/>
      <c r="R950" s="469"/>
      <c r="S950" s="23"/>
      <c r="T950" s="23"/>
      <c r="U950" s="23"/>
      <c r="V950" s="23"/>
      <c r="W950" s="23"/>
      <c r="X950" s="23"/>
      <c r="Y950" s="23"/>
      <c r="Z950" s="23"/>
    </row>
    <row r="951">
      <c r="A951" s="23"/>
      <c r="B951" s="23"/>
      <c r="C951" s="23"/>
      <c r="D951" s="23"/>
      <c r="E951" s="469"/>
      <c r="F951" s="469"/>
      <c r="G951" s="469"/>
      <c r="H951" s="469"/>
      <c r="I951" s="469"/>
      <c r="J951" s="469"/>
      <c r="K951" s="469"/>
      <c r="L951" s="469"/>
      <c r="M951" s="469"/>
      <c r="N951" s="469"/>
      <c r="O951" s="469"/>
      <c r="P951" s="469"/>
      <c r="Q951" s="469"/>
      <c r="R951" s="469"/>
      <c r="S951" s="23"/>
      <c r="T951" s="23"/>
      <c r="U951" s="23"/>
      <c r="V951" s="23"/>
      <c r="W951" s="23"/>
      <c r="X951" s="23"/>
      <c r="Y951" s="23"/>
      <c r="Z951" s="23"/>
    </row>
    <row r="952">
      <c r="A952" s="23"/>
      <c r="B952" s="23"/>
      <c r="C952" s="23"/>
      <c r="D952" s="23"/>
      <c r="E952" s="469"/>
      <c r="F952" s="469"/>
      <c r="G952" s="469"/>
      <c r="H952" s="469"/>
      <c r="I952" s="469"/>
      <c r="J952" s="469"/>
      <c r="K952" s="469"/>
      <c r="L952" s="469"/>
      <c r="M952" s="469"/>
      <c r="N952" s="469"/>
      <c r="O952" s="469"/>
      <c r="P952" s="469"/>
      <c r="Q952" s="469"/>
      <c r="R952" s="469"/>
      <c r="S952" s="23"/>
      <c r="T952" s="23"/>
      <c r="U952" s="23"/>
      <c r="V952" s="23"/>
      <c r="W952" s="23"/>
      <c r="X952" s="23"/>
      <c r="Y952" s="23"/>
      <c r="Z952" s="23"/>
    </row>
    <row r="953">
      <c r="A953" s="23"/>
      <c r="B953" s="23"/>
      <c r="C953" s="23"/>
      <c r="D953" s="23"/>
      <c r="E953" s="469"/>
      <c r="F953" s="469"/>
      <c r="G953" s="469"/>
      <c r="H953" s="469"/>
      <c r="I953" s="469"/>
      <c r="J953" s="469"/>
      <c r="K953" s="469"/>
      <c r="L953" s="469"/>
      <c r="M953" s="469"/>
      <c r="N953" s="469"/>
      <c r="O953" s="469"/>
      <c r="P953" s="469"/>
      <c r="Q953" s="469"/>
      <c r="R953" s="469"/>
      <c r="S953" s="23"/>
      <c r="T953" s="23"/>
      <c r="U953" s="23"/>
      <c r="V953" s="23"/>
      <c r="W953" s="23"/>
      <c r="X953" s="23"/>
      <c r="Y953" s="23"/>
      <c r="Z953" s="23"/>
    </row>
    <row r="954">
      <c r="A954" s="23"/>
      <c r="B954" s="23"/>
      <c r="C954" s="23"/>
      <c r="D954" s="23"/>
      <c r="E954" s="469"/>
      <c r="F954" s="469"/>
      <c r="G954" s="469"/>
      <c r="H954" s="469"/>
      <c r="I954" s="469"/>
      <c r="J954" s="469"/>
      <c r="K954" s="469"/>
      <c r="L954" s="469"/>
      <c r="M954" s="469"/>
      <c r="N954" s="469"/>
      <c r="O954" s="469"/>
      <c r="P954" s="469"/>
      <c r="Q954" s="469"/>
      <c r="R954" s="469"/>
      <c r="S954" s="23"/>
      <c r="T954" s="23"/>
      <c r="U954" s="23"/>
      <c r="V954" s="23"/>
      <c r="W954" s="23"/>
      <c r="X954" s="23"/>
      <c r="Y954" s="23"/>
      <c r="Z954" s="23"/>
    </row>
    <row r="955">
      <c r="A955" s="23"/>
      <c r="B955" s="23"/>
      <c r="C955" s="23"/>
      <c r="D955" s="23"/>
      <c r="E955" s="469"/>
      <c r="F955" s="469"/>
      <c r="G955" s="469"/>
      <c r="H955" s="469"/>
      <c r="I955" s="469"/>
      <c r="J955" s="469"/>
      <c r="K955" s="469"/>
      <c r="L955" s="469"/>
      <c r="M955" s="469"/>
      <c r="N955" s="469"/>
      <c r="O955" s="469"/>
      <c r="P955" s="469"/>
      <c r="Q955" s="469"/>
      <c r="R955" s="469"/>
      <c r="S955" s="23"/>
      <c r="T955" s="23"/>
      <c r="U955" s="23"/>
      <c r="V955" s="23"/>
      <c r="W955" s="23"/>
      <c r="X955" s="23"/>
      <c r="Y955" s="23"/>
      <c r="Z955" s="23"/>
    </row>
    <row r="956">
      <c r="A956" s="23"/>
      <c r="B956" s="23"/>
      <c r="C956" s="23"/>
      <c r="D956" s="23"/>
      <c r="E956" s="469"/>
      <c r="F956" s="469"/>
      <c r="G956" s="469"/>
      <c r="H956" s="469"/>
      <c r="I956" s="469"/>
      <c r="J956" s="469"/>
      <c r="K956" s="469"/>
      <c r="L956" s="469"/>
      <c r="M956" s="469"/>
      <c r="N956" s="469"/>
      <c r="O956" s="469"/>
      <c r="P956" s="469"/>
      <c r="Q956" s="469"/>
      <c r="R956" s="469"/>
      <c r="S956" s="23"/>
      <c r="T956" s="23"/>
      <c r="U956" s="23"/>
      <c r="V956" s="23"/>
      <c r="W956" s="23"/>
      <c r="X956" s="23"/>
      <c r="Y956" s="23"/>
      <c r="Z956" s="23"/>
    </row>
    <row r="957">
      <c r="A957" s="23"/>
      <c r="B957" s="23"/>
      <c r="C957" s="23"/>
      <c r="D957" s="23"/>
      <c r="E957" s="469"/>
      <c r="F957" s="469"/>
      <c r="G957" s="469"/>
      <c r="H957" s="469"/>
      <c r="I957" s="469"/>
      <c r="J957" s="469"/>
      <c r="K957" s="469"/>
      <c r="L957" s="469"/>
      <c r="M957" s="469"/>
      <c r="N957" s="469"/>
      <c r="O957" s="469"/>
      <c r="P957" s="469"/>
      <c r="Q957" s="469"/>
      <c r="R957" s="469"/>
      <c r="S957" s="23"/>
      <c r="T957" s="23"/>
      <c r="U957" s="23"/>
      <c r="V957" s="23"/>
      <c r="W957" s="23"/>
      <c r="X957" s="23"/>
      <c r="Y957" s="23"/>
      <c r="Z957" s="23"/>
    </row>
    <row r="958">
      <c r="A958" s="23"/>
      <c r="B958" s="23"/>
      <c r="C958" s="23"/>
      <c r="D958" s="23"/>
      <c r="E958" s="469"/>
      <c r="F958" s="469"/>
      <c r="G958" s="469"/>
      <c r="H958" s="469"/>
      <c r="I958" s="469"/>
      <c r="J958" s="469"/>
      <c r="K958" s="469"/>
      <c r="L958" s="469"/>
      <c r="M958" s="469"/>
      <c r="N958" s="469"/>
      <c r="O958" s="469"/>
      <c r="P958" s="469"/>
      <c r="Q958" s="469"/>
      <c r="R958" s="469"/>
      <c r="S958" s="23"/>
      <c r="T958" s="23"/>
      <c r="U958" s="23"/>
      <c r="V958" s="23"/>
      <c r="W958" s="23"/>
      <c r="X958" s="23"/>
      <c r="Y958" s="23"/>
      <c r="Z958" s="23"/>
    </row>
    <row r="959">
      <c r="A959" s="23"/>
      <c r="B959" s="23"/>
      <c r="C959" s="23"/>
      <c r="D959" s="23"/>
      <c r="E959" s="469"/>
      <c r="F959" s="469"/>
      <c r="G959" s="469"/>
      <c r="H959" s="469"/>
      <c r="I959" s="469"/>
      <c r="J959" s="469"/>
      <c r="K959" s="469"/>
      <c r="L959" s="469"/>
      <c r="M959" s="469"/>
      <c r="N959" s="469"/>
      <c r="O959" s="469"/>
      <c r="P959" s="469"/>
      <c r="Q959" s="469"/>
      <c r="R959" s="469"/>
      <c r="S959" s="23"/>
      <c r="T959" s="23"/>
      <c r="U959" s="23"/>
      <c r="V959" s="23"/>
      <c r="W959" s="23"/>
      <c r="X959" s="23"/>
      <c r="Y959" s="23"/>
      <c r="Z959" s="23"/>
    </row>
    <row r="960">
      <c r="A960" s="23"/>
      <c r="B960" s="23"/>
      <c r="C960" s="23"/>
      <c r="D960" s="23"/>
      <c r="E960" s="469"/>
      <c r="F960" s="469"/>
      <c r="G960" s="469"/>
      <c r="H960" s="469"/>
      <c r="I960" s="469"/>
      <c r="J960" s="469"/>
      <c r="K960" s="469"/>
      <c r="L960" s="469"/>
      <c r="M960" s="469"/>
      <c r="N960" s="469"/>
      <c r="O960" s="469"/>
      <c r="P960" s="469"/>
      <c r="Q960" s="469"/>
      <c r="R960" s="469"/>
      <c r="S960" s="23"/>
      <c r="T960" s="23"/>
      <c r="U960" s="23"/>
      <c r="V960" s="23"/>
      <c r="W960" s="23"/>
      <c r="X960" s="23"/>
      <c r="Y960" s="23"/>
      <c r="Z960" s="23"/>
    </row>
    <row r="961">
      <c r="A961" s="23"/>
      <c r="B961" s="23"/>
      <c r="C961" s="23"/>
      <c r="D961" s="23"/>
      <c r="E961" s="469"/>
      <c r="F961" s="469"/>
      <c r="G961" s="469"/>
      <c r="H961" s="469"/>
      <c r="I961" s="469"/>
      <c r="J961" s="469"/>
      <c r="K961" s="469"/>
      <c r="L961" s="469"/>
      <c r="M961" s="469"/>
      <c r="N961" s="469"/>
      <c r="O961" s="469"/>
      <c r="P961" s="469"/>
      <c r="Q961" s="469"/>
      <c r="R961" s="469"/>
      <c r="S961" s="23"/>
      <c r="T961" s="23"/>
      <c r="U961" s="23"/>
      <c r="V961" s="23"/>
      <c r="W961" s="23"/>
      <c r="X961" s="23"/>
      <c r="Y961" s="23"/>
      <c r="Z961" s="23"/>
    </row>
    <row r="962">
      <c r="A962" s="23"/>
      <c r="B962" s="23"/>
      <c r="C962" s="23"/>
      <c r="D962" s="23"/>
      <c r="E962" s="469"/>
      <c r="F962" s="469"/>
      <c r="G962" s="469"/>
      <c r="H962" s="469"/>
      <c r="I962" s="469"/>
      <c r="J962" s="469"/>
      <c r="K962" s="469"/>
      <c r="L962" s="469"/>
      <c r="M962" s="469"/>
      <c r="N962" s="469"/>
      <c r="O962" s="469"/>
      <c r="P962" s="469"/>
      <c r="Q962" s="469"/>
      <c r="R962" s="469"/>
      <c r="S962" s="23"/>
      <c r="T962" s="23"/>
      <c r="U962" s="23"/>
      <c r="V962" s="23"/>
      <c r="W962" s="23"/>
      <c r="X962" s="23"/>
      <c r="Y962" s="23"/>
      <c r="Z962" s="23"/>
    </row>
    <row r="963">
      <c r="A963" s="23"/>
      <c r="B963" s="23"/>
      <c r="C963" s="23"/>
      <c r="D963" s="23"/>
      <c r="E963" s="469"/>
      <c r="F963" s="469"/>
      <c r="G963" s="469"/>
      <c r="H963" s="469"/>
      <c r="I963" s="469"/>
      <c r="J963" s="469"/>
      <c r="K963" s="469"/>
      <c r="L963" s="469"/>
      <c r="M963" s="469"/>
      <c r="N963" s="469"/>
      <c r="O963" s="469"/>
      <c r="P963" s="469"/>
      <c r="Q963" s="469"/>
      <c r="R963" s="469"/>
      <c r="S963" s="23"/>
      <c r="T963" s="23"/>
      <c r="U963" s="23"/>
      <c r="V963" s="23"/>
      <c r="W963" s="23"/>
      <c r="X963" s="23"/>
      <c r="Y963" s="23"/>
      <c r="Z963" s="23"/>
    </row>
    <row r="964">
      <c r="A964" s="23"/>
      <c r="B964" s="23"/>
      <c r="C964" s="23"/>
      <c r="D964" s="23"/>
      <c r="E964" s="469"/>
      <c r="F964" s="469"/>
      <c r="G964" s="469"/>
      <c r="H964" s="469"/>
      <c r="I964" s="469"/>
      <c r="J964" s="469"/>
      <c r="K964" s="469"/>
      <c r="L964" s="469"/>
      <c r="M964" s="469"/>
      <c r="N964" s="469"/>
      <c r="O964" s="469"/>
      <c r="P964" s="469"/>
      <c r="Q964" s="469"/>
      <c r="R964" s="469"/>
      <c r="S964" s="23"/>
      <c r="T964" s="23"/>
      <c r="U964" s="23"/>
      <c r="V964" s="23"/>
      <c r="W964" s="23"/>
      <c r="X964" s="23"/>
      <c r="Y964" s="23"/>
      <c r="Z964" s="23"/>
    </row>
    <row r="965">
      <c r="A965" s="23"/>
      <c r="B965" s="23"/>
      <c r="C965" s="23"/>
      <c r="D965" s="23"/>
      <c r="E965" s="469"/>
      <c r="F965" s="469"/>
      <c r="G965" s="469"/>
      <c r="H965" s="469"/>
      <c r="I965" s="469"/>
      <c r="J965" s="469"/>
      <c r="K965" s="469"/>
      <c r="L965" s="469"/>
      <c r="M965" s="469"/>
      <c r="N965" s="469"/>
      <c r="O965" s="469"/>
      <c r="P965" s="469"/>
      <c r="Q965" s="469"/>
      <c r="R965" s="469"/>
      <c r="S965" s="23"/>
      <c r="T965" s="23"/>
      <c r="U965" s="23"/>
      <c r="V965" s="23"/>
      <c r="W965" s="23"/>
      <c r="X965" s="23"/>
      <c r="Y965" s="23"/>
      <c r="Z965" s="23"/>
    </row>
    <row r="966">
      <c r="A966" s="23"/>
      <c r="B966" s="23"/>
      <c r="C966" s="23"/>
      <c r="D966" s="23"/>
      <c r="E966" s="469"/>
      <c r="F966" s="469"/>
      <c r="G966" s="469"/>
      <c r="H966" s="469"/>
      <c r="I966" s="469"/>
      <c r="J966" s="469"/>
      <c r="K966" s="469"/>
      <c r="L966" s="469"/>
      <c r="M966" s="469"/>
      <c r="N966" s="469"/>
      <c r="O966" s="469"/>
      <c r="P966" s="469"/>
      <c r="Q966" s="469"/>
      <c r="R966" s="469"/>
      <c r="S966" s="23"/>
      <c r="T966" s="23"/>
      <c r="U966" s="23"/>
      <c r="V966" s="23"/>
      <c r="W966" s="23"/>
      <c r="X966" s="23"/>
      <c r="Y966" s="23"/>
      <c r="Z966" s="23"/>
    </row>
    <row r="967">
      <c r="A967" s="23"/>
      <c r="B967" s="23"/>
      <c r="C967" s="23"/>
      <c r="D967" s="23"/>
      <c r="E967" s="469"/>
      <c r="F967" s="469"/>
      <c r="G967" s="469"/>
      <c r="H967" s="469"/>
      <c r="I967" s="469"/>
      <c r="J967" s="469"/>
      <c r="K967" s="469"/>
      <c r="L967" s="469"/>
      <c r="M967" s="469"/>
      <c r="N967" s="469"/>
      <c r="O967" s="469"/>
      <c r="P967" s="469"/>
      <c r="Q967" s="469"/>
      <c r="R967" s="469"/>
      <c r="S967" s="23"/>
      <c r="T967" s="23"/>
      <c r="U967" s="23"/>
      <c r="V967" s="23"/>
      <c r="W967" s="23"/>
      <c r="X967" s="23"/>
      <c r="Y967" s="23"/>
      <c r="Z967" s="23"/>
    </row>
    <row r="968">
      <c r="A968" s="23"/>
      <c r="B968" s="23"/>
      <c r="C968" s="23"/>
      <c r="D968" s="23"/>
      <c r="E968" s="469"/>
      <c r="F968" s="469"/>
      <c r="G968" s="469"/>
      <c r="H968" s="469"/>
      <c r="I968" s="469"/>
      <c r="J968" s="469"/>
      <c r="K968" s="469"/>
      <c r="L968" s="469"/>
      <c r="M968" s="469"/>
      <c r="N968" s="469"/>
      <c r="O968" s="469"/>
      <c r="P968" s="469"/>
      <c r="Q968" s="469"/>
      <c r="R968" s="469"/>
      <c r="S968" s="23"/>
      <c r="T968" s="23"/>
      <c r="U968" s="23"/>
      <c r="V968" s="23"/>
      <c r="W968" s="23"/>
      <c r="X968" s="23"/>
      <c r="Y968" s="23"/>
      <c r="Z968" s="23"/>
    </row>
    <row r="969">
      <c r="A969" s="23"/>
      <c r="B969" s="23"/>
      <c r="C969" s="23"/>
      <c r="D969" s="23"/>
      <c r="E969" s="469"/>
      <c r="F969" s="469"/>
      <c r="G969" s="469"/>
      <c r="H969" s="469"/>
      <c r="I969" s="469"/>
      <c r="J969" s="469"/>
      <c r="K969" s="469"/>
      <c r="L969" s="469"/>
      <c r="M969" s="469"/>
      <c r="N969" s="469"/>
      <c r="O969" s="469"/>
      <c r="P969" s="469"/>
      <c r="Q969" s="469"/>
      <c r="R969" s="469"/>
      <c r="S969" s="23"/>
      <c r="T969" s="23"/>
      <c r="U969" s="23"/>
      <c r="V969" s="23"/>
      <c r="W969" s="23"/>
      <c r="X969" s="23"/>
      <c r="Y969" s="23"/>
      <c r="Z969" s="23"/>
    </row>
    <row r="970">
      <c r="A970" s="23"/>
      <c r="B970" s="23"/>
      <c r="C970" s="23"/>
      <c r="D970" s="23"/>
      <c r="E970" s="469"/>
      <c r="F970" s="469"/>
      <c r="G970" s="469"/>
      <c r="H970" s="469"/>
      <c r="I970" s="469"/>
      <c r="J970" s="469"/>
      <c r="K970" s="469"/>
      <c r="L970" s="469"/>
      <c r="M970" s="469"/>
      <c r="N970" s="469"/>
      <c r="O970" s="469"/>
      <c r="P970" s="469"/>
      <c r="Q970" s="469"/>
      <c r="R970" s="469"/>
      <c r="S970" s="23"/>
      <c r="T970" s="23"/>
      <c r="U970" s="23"/>
      <c r="V970" s="23"/>
      <c r="W970" s="23"/>
      <c r="X970" s="23"/>
      <c r="Y970" s="23"/>
      <c r="Z970" s="23"/>
    </row>
    <row r="971">
      <c r="A971" s="23"/>
      <c r="B971" s="23"/>
      <c r="C971" s="23"/>
      <c r="D971" s="23"/>
      <c r="E971" s="469"/>
      <c r="F971" s="469"/>
      <c r="G971" s="469"/>
      <c r="H971" s="469"/>
      <c r="I971" s="469"/>
      <c r="J971" s="469"/>
      <c r="K971" s="469"/>
      <c r="L971" s="469"/>
      <c r="M971" s="469"/>
      <c r="N971" s="469"/>
      <c r="O971" s="469"/>
      <c r="P971" s="469"/>
      <c r="Q971" s="469"/>
      <c r="R971" s="469"/>
      <c r="S971" s="23"/>
      <c r="T971" s="23"/>
      <c r="U971" s="23"/>
      <c r="V971" s="23"/>
      <c r="W971" s="23"/>
      <c r="X971" s="23"/>
      <c r="Y971" s="23"/>
      <c r="Z971" s="23"/>
    </row>
    <row r="972">
      <c r="A972" s="23"/>
      <c r="B972" s="23"/>
      <c r="C972" s="23"/>
      <c r="D972" s="23"/>
      <c r="E972" s="469"/>
      <c r="F972" s="469"/>
      <c r="G972" s="469"/>
      <c r="H972" s="469"/>
      <c r="I972" s="469"/>
      <c r="J972" s="469"/>
      <c r="K972" s="469"/>
      <c r="L972" s="469"/>
      <c r="M972" s="469"/>
      <c r="N972" s="469"/>
      <c r="O972" s="469"/>
      <c r="P972" s="469"/>
      <c r="Q972" s="469"/>
      <c r="R972" s="469"/>
      <c r="S972" s="23"/>
      <c r="T972" s="23"/>
      <c r="U972" s="23"/>
      <c r="V972" s="23"/>
      <c r="W972" s="23"/>
      <c r="X972" s="23"/>
      <c r="Y972" s="23"/>
      <c r="Z972" s="23"/>
    </row>
    <row r="973">
      <c r="A973" s="23"/>
      <c r="B973" s="23"/>
      <c r="C973" s="23"/>
      <c r="D973" s="23"/>
      <c r="E973" s="469"/>
      <c r="F973" s="469"/>
      <c r="G973" s="469"/>
      <c r="H973" s="469"/>
      <c r="I973" s="469"/>
      <c r="J973" s="469"/>
      <c r="K973" s="469"/>
      <c r="L973" s="469"/>
      <c r="M973" s="469"/>
      <c r="N973" s="469"/>
      <c r="O973" s="469"/>
      <c r="P973" s="469"/>
      <c r="Q973" s="469"/>
      <c r="R973" s="469"/>
      <c r="S973" s="23"/>
      <c r="T973" s="23"/>
      <c r="U973" s="23"/>
      <c r="V973" s="23"/>
      <c r="W973" s="23"/>
      <c r="X973" s="23"/>
      <c r="Y973" s="23"/>
      <c r="Z973" s="23"/>
    </row>
    <row r="974">
      <c r="A974" s="23"/>
      <c r="B974" s="23"/>
      <c r="C974" s="23"/>
      <c r="D974" s="23"/>
      <c r="E974" s="469"/>
      <c r="F974" s="469"/>
      <c r="G974" s="469"/>
      <c r="H974" s="469"/>
      <c r="I974" s="469"/>
      <c r="J974" s="469"/>
      <c r="K974" s="469"/>
      <c r="L974" s="469"/>
      <c r="M974" s="469"/>
      <c r="N974" s="469"/>
      <c r="O974" s="469"/>
      <c r="P974" s="469"/>
      <c r="Q974" s="469"/>
      <c r="R974" s="469"/>
      <c r="S974" s="23"/>
      <c r="T974" s="23"/>
      <c r="U974" s="23"/>
      <c r="V974" s="23"/>
      <c r="W974" s="23"/>
      <c r="X974" s="23"/>
      <c r="Y974" s="23"/>
      <c r="Z974" s="23"/>
    </row>
    <row r="975">
      <c r="A975" s="23"/>
      <c r="B975" s="23"/>
      <c r="C975" s="23"/>
      <c r="D975" s="23"/>
      <c r="E975" s="469"/>
      <c r="F975" s="469"/>
      <c r="G975" s="469"/>
      <c r="H975" s="469"/>
      <c r="I975" s="469"/>
      <c r="J975" s="469"/>
      <c r="K975" s="469"/>
      <c r="L975" s="469"/>
      <c r="M975" s="469"/>
      <c r="N975" s="469"/>
      <c r="O975" s="469"/>
      <c r="P975" s="469"/>
      <c r="Q975" s="469"/>
      <c r="R975" s="469"/>
      <c r="S975" s="23"/>
      <c r="T975" s="23"/>
      <c r="U975" s="23"/>
      <c r="V975" s="23"/>
      <c r="W975" s="23"/>
      <c r="X975" s="23"/>
      <c r="Y975" s="23"/>
      <c r="Z975" s="23"/>
    </row>
    <row r="976">
      <c r="A976" s="23"/>
      <c r="B976" s="23"/>
      <c r="C976" s="23"/>
      <c r="D976" s="23"/>
      <c r="E976" s="469"/>
      <c r="F976" s="469"/>
      <c r="G976" s="469"/>
      <c r="H976" s="469"/>
      <c r="I976" s="469"/>
      <c r="J976" s="469"/>
      <c r="K976" s="469"/>
      <c r="L976" s="469"/>
      <c r="M976" s="469"/>
      <c r="N976" s="469"/>
      <c r="O976" s="469"/>
      <c r="P976" s="469"/>
      <c r="Q976" s="469"/>
      <c r="R976" s="469"/>
      <c r="S976" s="23"/>
      <c r="T976" s="23"/>
      <c r="U976" s="23"/>
      <c r="V976" s="23"/>
      <c r="W976" s="23"/>
      <c r="X976" s="23"/>
      <c r="Y976" s="23"/>
      <c r="Z976" s="23"/>
    </row>
    <row r="977">
      <c r="A977" s="23"/>
      <c r="B977" s="23"/>
      <c r="C977" s="23"/>
      <c r="D977" s="23"/>
      <c r="E977" s="469"/>
      <c r="F977" s="469"/>
      <c r="G977" s="469"/>
      <c r="H977" s="469"/>
      <c r="I977" s="469"/>
      <c r="J977" s="469"/>
      <c r="K977" s="469"/>
      <c r="L977" s="469"/>
      <c r="M977" s="469"/>
      <c r="N977" s="469"/>
      <c r="O977" s="469"/>
      <c r="P977" s="469"/>
      <c r="Q977" s="469"/>
      <c r="R977" s="469"/>
      <c r="S977" s="23"/>
      <c r="T977" s="23"/>
      <c r="U977" s="23"/>
      <c r="V977" s="23"/>
      <c r="W977" s="23"/>
      <c r="X977" s="23"/>
      <c r="Y977" s="23"/>
      <c r="Z977" s="23"/>
    </row>
    <row r="978">
      <c r="A978" s="23"/>
      <c r="B978" s="23"/>
      <c r="C978" s="23"/>
      <c r="D978" s="23"/>
      <c r="E978" s="469"/>
      <c r="F978" s="469"/>
      <c r="G978" s="469"/>
      <c r="H978" s="469"/>
      <c r="I978" s="469"/>
      <c r="J978" s="469"/>
      <c r="K978" s="469"/>
      <c r="L978" s="469"/>
      <c r="M978" s="469"/>
      <c r="N978" s="469"/>
      <c r="O978" s="469"/>
      <c r="P978" s="469"/>
      <c r="Q978" s="469"/>
      <c r="R978" s="469"/>
      <c r="S978" s="23"/>
      <c r="T978" s="23"/>
      <c r="U978" s="23"/>
      <c r="V978" s="23"/>
      <c r="W978" s="23"/>
      <c r="X978" s="23"/>
      <c r="Y978" s="23"/>
      <c r="Z978" s="23"/>
    </row>
    <row r="979">
      <c r="A979" s="23"/>
      <c r="B979" s="23"/>
      <c r="C979" s="23"/>
      <c r="D979" s="23"/>
      <c r="E979" s="469"/>
      <c r="F979" s="469"/>
      <c r="G979" s="469"/>
      <c r="H979" s="469"/>
      <c r="I979" s="469"/>
      <c r="J979" s="469"/>
      <c r="K979" s="469"/>
      <c r="L979" s="469"/>
      <c r="M979" s="469"/>
      <c r="N979" s="469"/>
      <c r="O979" s="469"/>
      <c r="P979" s="469"/>
      <c r="Q979" s="469"/>
      <c r="R979" s="469"/>
      <c r="S979" s="23"/>
      <c r="T979" s="23"/>
      <c r="U979" s="23"/>
      <c r="V979" s="23"/>
      <c r="W979" s="23"/>
      <c r="X979" s="23"/>
      <c r="Y979" s="23"/>
      <c r="Z979" s="23"/>
    </row>
    <row r="980">
      <c r="A980" s="23"/>
      <c r="B980" s="23"/>
      <c r="C980" s="23"/>
      <c r="D980" s="23"/>
      <c r="E980" s="469"/>
      <c r="F980" s="469"/>
      <c r="G980" s="469"/>
      <c r="H980" s="469"/>
      <c r="I980" s="469"/>
      <c r="J980" s="469"/>
      <c r="K980" s="469"/>
      <c r="L980" s="469"/>
      <c r="M980" s="469"/>
      <c r="N980" s="469"/>
      <c r="O980" s="469"/>
      <c r="P980" s="469"/>
      <c r="Q980" s="469"/>
      <c r="R980" s="469"/>
      <c r="S980" s="23"/>
      <c r="T980" s="23"/>
      <c r="U980" s="23"/>
      <c r="V980" s="23"/>
      <c r="W980" s="23"/>
      <c r="X980" s="23"/>
      <c r="Y980" s="23"/>
      <c r="Z980" s="23"/>
    </row>
    <row r="981">
      <c r="A981" s="23"/>
      <c r="B981" s="23"/>
      <c r="C981" s="23"/>
      <c r="D981" s="23"/>
      <c r="E981" s="469"/>
      <c r="F981" s="469"/>
      <c r="G981" s="469"/>
      <c r="H981" s="469"/>
      <c r="I981" s="469"/>
      <c r="J981" s="469"/>
      <c r="K981" s="469"/>
      <c r="L981" s="469"/>
      <c r="M981" s="469"/>
      <c r="N981" s="469"/>
      <c r="O981" s="469"/>
      <c r="P981" s="469"/>
      <c r="Q981" s="469"/>
      <c r="R981" s="469"/>
      <c r="S981" s="23"/>
      <c r="T981" s="23"/>
      <c r="U981" s="23"/>
      <c r="V981" s="23"/>
      <c r="W981" s="23"/>
      <c r="X981" s="23"/>
      <c r="Y981" s="23"/>
      <c r="Z981" s="23"/>
    </row>
    <row r="982">
      <c r="A982" s="23"/>
      <c r="B982" s="23"/>
      <c r="C982" s="23"/>
      <c r="D982" s="23"/>
      <c r="E982" s="469"/>
      <c r="F982" s="469"/>
      <c r="G982" s="469"/>
      <c r="H982" s="469"/>
      <c r="I982" s="469"/>
      <c r="J982" s="469"/>
      <c r="K982" s="469"/>
      <c r="L982" s="469"/>
      <c r="M982" s="469"/>
      <c r="N982" s="469"/>
      <c r="O982" s="469"/>
      <c r="P982" s="469"/>
      <c r="Q982" s="469"/>
      <c r="R982" s="469"/>
      <c r="S982" s="23"/>
      <c r="T982" s="23"/>
      <c r="U982" s="23"/>
      <c r="V982" s="23"/>
      <c r="W982" s="23"/>
      <c r="X982" s="23"/>
      <c r="Y982" s="23"/>
      <c r="Z982" s="23"/>
    </row>
    <row r="983">
      <c r="A983" s="23"/>
      <c r="B983" s="23"/>
      <c r="C983" s="23"/>
      <c r="D983" s="23"/>
      <c r="E983" s="469"/>
      <c r="F983" s="469"/>
      <c r="G983" s="469"/>
      <c r="H983" s="469"/>
      <c r="I983" s="469"/>
      <c r="J983" s="469"/>
      <c r="K983" s="469"/>
      <c r="L983" s="469"/>
      <c r="M983" s="469"/>
      <c r="N983" s="469"/>
      <c r="O983" s="469"/>
      <c r="P983" s="469"/>
      <c r="Q983" s="469"/>
      <c r="R983" s="469"/>
      <c r="S983" s="23"/>
      <c r="T983" s="23"/>
      <c r="U983" s="23"/>
      <c r="V983" s="23"/>
      <c r="W983" s="23"/>
      <c r="X983" s="23"/>
      <c r="Y983" s="23"/>
      <c r="Z983" s="23"/>
    </row>
    <row r="984">
      <c r="A984" s="23"/>
      <c r="B984" s="23"/>
      <c r="C984" s="23"/>
      <c r="D984" s="23"/>
      <c r="E984" s="469"/>
      <c r="F984" s="469"/>
      <c r="G984" s="469"/>
      <c r="H984" s="469"/>
      <c r="I984" s="469"/>
      <c r="J984" s="469"/>
      <c r="K984" s="469"/>
      <c r="L984" s="469"/>
      <c r="M984" s="469"/>
      <c r="N984" s="469"/>
      <c r="O984" s="469"/>
      <c r="P984" s="469"/>
      <c r="Q984" s="469"/>
      <c r="R984" s="469"/>
      <c r="S984" s="23"/>
      <c r="T984" s="23"/>
      <c r="U984" s="23"/>
      <c r="V984" s="23"/>
      <c r="W984" s="23"/>
      <c r="X984" s="23"/>
      <c r="Y984" s="23"/>
      <c r="Z984" s="23"/>
    </row>
    <row r="985">
      <c r="A985" s="23"/>
      <c r="B985" s="23"/>
      <c r="C985" s="23"/>
      <c r="D985" s="23"/>
      <c r="E985" s="469"/>
      <c r="F985" s="469"/>
      <c r="G985" s="469"/>
      <c r="H985" s="469"/>
      <c r="I985" s="469"/>
      <c r="J985" s="469"/>
      <c r="K985" s="469"/>
      <c r="L985" s="469"/>
      <c r="M985" s="469"/>
      <c r="N985" s="469"/>
      <c r="O985" s="469"/>
      <c r="P985" s="469"/>
      <c r="Q985" s="469"/>
      <c r="R985" s="469"/>
      <c r="S985" s="23"/>
      <c r="T985" s="23"/>
      <c r="U985" s="23"/>
      <c r="V985" s="23"/>
      <c r="W985" s="23"/>
      <c r="X985" s="23"/>
      <c r="Y985" s="23"/>
      <c r="Z985" s="23"/>
    </row>
    <row r="986">
      <c r="A986" s="23"/>
      <c r="B986" s="23"/>
      <c r="C986" s="23"/>
      <c r="D986" s="23"/>
      <c r="E986" s="469"/>
      <c r="F986" s="469"/>
      <c r="G986" s="469"/>
      <c r="H986" s="469"/>
      <c r="I986" s="469"/>
      <c r="J986" s="469"/>
      <c r="K986" s="469"/>
      <c r="L986" s="469"/>
      <c r="M986" s="469"/>
      <c r="N986" s="469"/>
      <c r="O986" s="469"/>
      <c r="P986" s="469"/>
      <c r="Q986" s="469"/>
      <c r="R986" s="469"/>
      <c r="S986" s="23"/>
      <c r="T986" s="23"/>
      <c r="U986" s="23"/>
      <c r="V986" s="23"/>
      <c r="W986" s="23"/>
      <c r="X986" s="23"/>
      <c r="Y986" s="23"/>
      <c r="Z986" s="23"/>
    </row>
    <row r="987">
      <c r="A987" s="23"/>
      <c r="B987" s="23"/>
      <c r="C987" s="23"/>
      <c r="D987" s="23"/>
      <c r="E987" s="469"/>
      <c r="F987" s="469"/>
      <c r="G987" s="469"/>
      <c r="H987" s="469"/>
      <c r="I987" s="469"/>
      <c r="J987" s="469"/>
      <c r="K987" s="469"/>
      <c r="L987" s="469"/>
      <c r="M987" s="469"/>
      <c r="N987" s="469"/>
      <c r="O987" s="469"/>
      <c r="P987" s="469"/>
      <c r="Q987" s="469"/>
      <c r="R987" s="469"/>
      <c r="S987" s="23"/>
      <c r="T987" s="23"/>
      <c r="U987" s="23"/>
      <c r="V987" s="23"/>
      <c r="W987" s="23"/>
      <c r="X987" s="23"/>
      <c r="Y987" s="23"/>
      <c r="Z987" s="23"/>
    </row>
    <row r="988">
      <c r="A988" s="23"/>
      <c r="B988" s="23"/>
      <c r="C988" s="23"/>
      <c r="D988" s="23"/>
      <c r="E988" s="469"/>
      <c r="F988" s="469"/>
      <c r="G988" s="469"/>
      <c r="H988" s="469"/>
      <c r="I988" s="469"/>
      <c r="J988" s="469"/>
      <c r="K988" s="469"/>
      <c r="L988" s="469"/>
      <c r="M988" s="469"/>
      <c r="N988" s="469"/>
      <c r="O988" s="469"/>
      <c r="P988" s="469"/>
      <c r="Q988" s="469"/>
      <c r="R988" s="469"/>
      <c r="S988" s="23"/>
      <c r="T988" s="23"/>
      <c r="U988" s="23"/>
      <c r="V988" s="23"/>
      <c r="W988" s="23"/>
      <c r="X988" s="23"/>
      <c r="Y988" s="23"/>
      <c r="Z988" s="23"/>
    </row>
    <row r="989">
      <c r="A989" s="23"/>
      <c r="B989" s="23"/>
      <c r="C989" s="23"/>
      <c r="D989" s="23"/>
      <c r="E989" s="469"/>
      <c r="F989" s="469"/>
      <c r="G989" s="469"/>
      <c r="H989" s="469"/>
      <c r="I989" s="469"/>
      <c r="J989" s="469"/>
      <c r="K989" s="469"/>
      <c r="L989" s="469"/>
      <c r="M989" s="469"/>
      <c r="N989" s="469"/>
      <c r="O989" s="469"/>
      <c r="P989" s="469"/>
      <c r="Q989" s="469"/>
      <c r="R989" s="469"/>
      <c r="S989" s="23"/>
      <c r="T989" s="23"/>
      <c r="U989" s="23"/>
      <c r="V989" s="23"/>
      <c r="W989" s="23"/>
      <c r="X989" s="23"/>
      <c r="Y989" s="23"/>
      <c r="Z989" s="23"/>
    </row>
    <row r="990">
      <c r="A990" s="23"/>
      <c r="B990" s="23"/>
      <c r="C990" s="23"/>
      <c r="D990" s="23"/>
      <c r="E990" s="469"/>
      <c r="F990" s="469"/>
      <c r="G990" s="469"/>
      <c r="H990" s="469"/>
      <c r="I990" s="469"/>
      <c r="J990" s="469"/>
      <c r="K990" s="469"/>
      <c r="L990" s="469"/>
      <c r="M990" s="469"/>
      <c r="N990" s="469"/>
      <c r="O990" s="469"/>
      <c r="P990" s="469"/>
      <c r="Q990" s="469"/>
      <c r="R990" s="469"/>
      <c r="S990" s="23"/>
      <c r="T990" s="23"/>
      <c r="U990" s="23"/>
      <c r="V990" s="23"/>
      <c r="W990" s="23"/>
      <c r="X990" s="23"/>
      <c r="Y990" s="23"/>
      <c r="Z990" s="23"/>
    </row>
    <row r="991">
      <c r="A991" s="23"/>
      <c r="B991" s="23"/>
      <c r="C991" s="23"/>
      <c r="D991" s="23"/>
      <c r="E991" s="469"/>
      <c r="F991" s="469"/>
      <c r="G991" s="469"/>
      <c r="H991" s="469"/>
      <c r="I991" s="469"/>
      <c r="J991" s="469"/>
      <c r="K991" s="469"/>
      <c r="L991" s="469"/>
      <c r="M991" s="469"/>
      <c r="N991" s="469"/>
      <c r="O991" s="469"/>
      <c r="P991" s="469"/>
      <c r="Q991" s="469"/>
      <c r="R991" s="469"/>
      <c r="S991" s="23"/>
      <c r="T991" s="23"/>
      <c r="U991" s="23"/>
      <c r="V991" s="23"/>
      <c r="W991" s="23"/>
      <c r="X991" s="23"/>
      <c r="Y991" s="23"/>
      <c r="Z991" s="23"/>
    </row>
    <row r="992">
      <c r="A992" s="23"/>
      <c r="B992" s="23"/>
      <c r="C992" s="23"/>
      <c r="D992" s="23"/>
      <c r="E992" s="469"/>
      <c r="F992" s="469"/>
      <c r="G992" s="469"/>
      <c r="H992" s="469"/>
      <c r="I992" s="469"/>
      <c r="J992" s="469"/>
      <c r="K992" s="469"/>
      <c r="L992" s="469"/>
      <c r="M992" s="469"/>
      <c r="N992" s="469"/>
      <c r="O992" s="469"/>
      <c r="P992" s="469"/>
      <c r="Q992" s="469"/>
      <c r="R992" s="469"/>
      <c r="S992" s="23"/>
      <c r="T992" s="23"/>
      <c r="U992" s="23"/>
      <c r="V992" s="23"/>
      <c r="W992" s="23"/>
      <c r="X992" s="23"/>
      <c r="Y992" s="23"/>
      <c r="Z992" s="23"/>
    </row>
    <row r="993">
      <c r="A993" s="23"/>
      <c r="B993" s="23"/>
      <c r="C993" s="23"/>
      <c r="D993" s="23"/>
      <c r="E993" s="469"/>
      <c r="F993" s="469"/>
      <c r="G993" s="469"/>
      <c r="H993" s="469"/>
      <c r="I993" s="469"/>
      <c r="J993" s="469"/>
      <c r="K993" s="469"/>
      <c r="L993" s="469"/>
      <c r="M993" s="469"/>
      <c r="N993" s="469"/>
      <c r="O993" s="469"/>
      <c r="P993" s="469"/>
      <c r="Q993" s="469"/>
      <c r="R993" s="469"/>
      <c r="S993" s="23"/>
      <c r="T993" s="23"/>
      <c r="U993" s="23"/>
      <c r="V993" s="23"/>
      <c r="W993" s="23"/>
      <c r="X993" s="23"/>
      <c r="Y993" s="23"/>
      <c r="Z993" s="23"/>
    </row>
    <row r="994">
      <c r="A994" s="23"/>
      <c r="B994" s="23"/>
      <c r="C994" s="23"/>
      <c r="D994" s="23"/>
      <c r="E994" s="469"/>
      <c r="F994" s="469"/>
      <c r="G994" s="469"/>
      <c r="H994" s="469"/>
      <c r="I994" s="469"/>
      <c r="J994" s="469"/>
      <c r="K994" s="469"/>
      <c r="L994" s="469"/>
      <c r="M994" s="469"/>
      <c r="N994" s="469"/>
      <c r="O994" s="469"/>
      <c r="P994" s="469"/>
      <c r="Q994" s="469"/>
      <c r="R994" s="469"/>
      <c r="S994" s="23"/>
      <c r="T994" s="23"/>
      <c r="U994" s="23"/>
      <c r="V994" s="23"/>
      <c r="W994" s="23"/>
      <c r="X994" s="23"/>
      <c r="Y994" s="23"/>
      <c r="Z994" s="23"/>
    </row>
    <row r="995">
      <c r="A995" s="23"/>
      <c r="B995" s="23"/>
      <c r="C995" s="23"/>
      <c r="D995" s="23"/>
      <c r="E995" s="469"/>
      <c r="F995" s="469"/>
      <c r="G995" s="469"/>
      <c r="H995" s="469"/>
      <c r="I995" s="469"/>
      <c r="J995" s="469"/>
      <c r="K995" s="469"/>
      <c r="L995" s="469"/>
      <c r="M995" s="469"/>
      <c r="N995" s="469"/>
      <c r="O995" s="469"/>
      <c r="P995" s="469"/>
      <c r="Q995" s="469"/>
      <c r="R995" s="469"/>
      <c r="S995" s="23"/>
      <c r="T995" s="23"/>
      <c r="U995" s="23"/>
      <c r="V995" s="23"/>
      <c r="W995" s="23"/>
      <c r="X995" s="23"/>
      <c r="Y995" s="23"/>
      <c r="Z995" s="23"/>
    </row>
    <row r="996">
      <c r="A996" s="23"/>
      <c r="B996" s="23"/>
      <c r="C996" s="23"/>
      <c r="D996" s="23"/>
      <c r="E996" s="469"/>
      <c r="F996" s="469"/>
      <c r="G996" s="469"/>
      <c r="H996" s="469"/>
      <c r="I996" s="469"/>
      <c r="J996" s="469"/>
      <c r="K996" s="469"/>
      <c r="L996" s="469"/>
      <c r="M996" s="469"/>
      <c r="N996" s="469"/>
      <c r="O996" s="469"/>
      <c r="P996" s="469"/>
      <c r="Q996" s="469"/>
      <c r="R996" s="469"/>
      <c r="S996" s="23"/>
      <c r="T996" s="23"/>
      <c r="U996" s="23"/>
      <c r="V996" s="23"/>
      <c r="W996" s="23"/>
      <c r="X996" s="23"/>
      <c r="Y996" s="23"/>
      <c r="Z996" s="23"/>
    </row>
    <row r="997">
      <c r="A997" s="23"/>
      <c r="B997" s="23"/>
      <c r="C997" s="23"/>
      <c r="D997" s="23"/>
      <c r="E997" s="469"/>
      <c r="F997" s="469"/>
      <c r="G997" s="469"/>
      <c r="H997" s="469"/>
      <c r="I997" s="469"/>
      <c r="J997" s="469"/>
      <c r="K997" s="469"/>
      <c r="L997" s="469"/>
      <c r="M997" s="469"/>
      <c r="N997" s="469"/>
      <c r="O997" s="469"/>
      <c r="P997" s="469"/>
      <c r="Q997" s="469"/>
      <c r="R997" s="469"/>
      <c r="S997" s="23"/>
      <c r="T997" s="23"/>
      <c r="U997" s="23"/>
      <c r="V997" s="23"/>
      <c r="W997" s="23"/>
      <c r="X997" s="23"/>
      <c r="Y997" s="23"/>
      <c r="Z997" s="23"/>
    </row>
    <row r="998">
      <c r="A998" s="23"/>
      <c r="B998" s="23"/>
      <c r="C998" s="23"/>
      <c r="D998" s="23"/>
      <c r="E998" s="469"/>
      <c r="F998" s="469"/>
      <c r="G998" s="469"/>
      <c r="H998" s="469"/>
      <c r="I998" s="469"/>
      <c r="J998" s="469"/>
      <c r="K998" s="469"/>
      <c r="L998" s="469"/>
      <c r="M998" s="469"/>
      <c r="N998" s="469"/>
      <c r="O998" s="469"/>
      <c r="P998" s="469"/>
      <c r="Q998" s="469"/>
      <c r="R998" s="469"/>
      <c r="S998" s="23"/>
      <c r="T998" s="23"/>
      <c r="U998" s="23"/>
      <c r="V998" s="23"/>
      <c r="W998" s="23"/>
      <c r="X998" s="23"/>
      <c r="Y998" s="23"/>
      <c r="Z998" s="23"/>
    </row>
    <row r="999">
      <c r="A999" s="23"/>
      <c r="B999" s="23"/>
      <c r="C999" s="23"/>
      <c r="D999" s="23"/>
      <c r="E999" s="469"/>
      <c r="F999" s="469"/>
      <c r="G999" s="469"/>
      <c r="H999" s="469"/>
      <c r="I999" s="469"/>
      <c r="J999" s="469"/>
      <c r="K999" s="469"/>
      <c r="L999" s="469"/>
      <c r="M999" s="469"/>
      <c r="N999" s="469"/>
      <c r="O999" s="469"/>
      <c r="P999" s="469"/>
      <c r="Q999" s="469"/>
      <c r="R999" s="469"/>
      <c r="S999" s="23"/>
      <c r="T999" s="23"/>
      <c r="U999" s="23"/>
      <c r="V999" s="23"/>
      <c r="W999" s="23"/>
      <c r="X999" s="23"/>
      <c r="Y999" s="23"/>
      <c r="Z999" s="23"/>
    </row>
    <row r="1000">
      <c r="A1000" s="23"/>
      <c r="B1000" s="23"/>
      <c r="C1000" s="23"/>
      <c r="D1000" s="23"/>
      <c r="E1000" s="469"/>
      <c r="F1000" s="469"/>
      <c r="G1000" s="469"/>
      <c r="H1000" s="469"/>
      <c r="I1000" s="469"/>
      <c r="J1000" s="469"/>
      <c r="K1000" s="469"/>
      <c r="L1000" s="469"/>
      <c r="M1000" s="469"/>
      <c r="N1000" s="469"/>
      <c r="O1000" s="469"/>
      <c r="P1000" s="469"/>
      <c r="Q1000" s="469"/>
      <c r="R1000" s="469"/>
      <c r="S1000" s="23"/>
      <c r="T1000" s="23"/>
      <c r="U1000" s="23"/>
      <c r="V1000" s="23"/>
      <c r="W1000" s="23"/>
      <c r="X1000" s="23"/>
      <c r="Y1000" s="23"/>
      <c r="Z1000" s="23"/>
    </row>
  </sheetData>
  <autoFilter ref="$Q$3:$Q$41"/>
  <mergeCells count="2">
    <mergeCell ref="A1:J1"/>
    <mergeCell ref="M1:N1"/>
  </mergeCells>
  <printOptions/>
  <pageMargins bottom="0.75" footer="0.0" header="0.0" left="0.25" right="0.25" top="0.75"/>
  <pageSetup paperSize="9" orientation="portrait"/>
  <headerFooter>
    <oddHeader>&amp;LNEO VOLUMES - packing list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11"/>
    <col customWidth="1" min="2" max="2" width="2.89"/>
    <col customWidth="1" min="3" max="22" width="3.0"/>
    <col customWidth="1" min="23" max="23" width="5.11"/>
    <col customWidth="1" min="24" max="24" width="5.0"/>
    <col customWidth="1" min="25" max="25" width="5.56"/>
    <col customWidth="1" min="26" max="26" width="9.56"/>
  </cols>
  <sheetData>
    <row r="1" ht="29.25" customHeight="1">
      <c r="A1" s="467" t="s">
        <v>356</v>
      </c>
      <c r="F1" s="537"/>
      <c r="G1" s="468"/>
      <c r="H1" s="468"/>
      <c r="I1" s="469"/>
      <c r="J1" s="469"/>
      <c r="K1" s="469"/>
      <c r="L1" s="469"/>
      <c r="M1" s="470" t="s">
        <v>328</v>
      </c>
      <c r="N1" s="470"/>
      <c r="O1" s="470"/>
      <c r="P1" s="469"/>
      <c r="Q1" s="471" t="s">
        <v>93</v>
      </c>
      <c r="R1" s="469"/>
      <c r="S1" s="469"/>
      <c r="T1" s="469"/>
      <c r="U1" s="469"/>
      <c r="V1" s="469"/>
      <c r="W1" s="469"/>
      <c r="X1" s="469"/>
      <c r="Y1" s="23"/>
      <c r="Z1" s="23"/>
    </row>
    <row r="2" ht="21.0" customHeight="1">
      <c r="F2" s="512"/>
      <c r="G2" s="23"/>
      <c r="H2" s="512"/>
      <c r="I2" s="472"/>
      <c r="J2" s="472"/>
      <c r="K2" s="23"/>
      <c r="L2" s="513" t="s">
        <v>92</v>
      </c>
      <c r="M2" s="473">
        <f>SUM(W9:W43)</f>
        <v>0</v>
      </c>
      <c r="P2" s="538"/>
      <c r="Q2" s="474">
        <f>'NEO PU'!L3+REDUCTOR!K3</f>
        <v>0</v>
      </c>
      <c r="X2" s="469"/>
      <c r="Y2" s="23"/>
      <c r="Z2" s="23"/>
    </row>
    <row r="3" ht="6.0" customHeight="1">
      <c r="A3" s="537"/>
      <c r="B3" s="537"/>
      <c r="C3" s="537"/>
      <c r="D3" s="537"/>
      <c r="E3" s="537"/>
      <c r="F3" s="537"/>
      <c r="G3" s="512"/>
      <c r="H3" s="512"/>
      <c r="I3" s="472"/>
      <c r="J3" s="472"/>
      <c r="K3" s="513"/>
      <c r="L3" s="513"/>
      <c r="M3" s="538"/>
      <c r="N3" s="538"/>
      <c r="O3" s="538"/>
      <c r="P3" s="538"/>
      <c r="Q3" s="539"/>
      <c r="R3" s="539"/>
      <c r="S3" s="539"/>
      <c r="T3" s="539"/>
      <c r="U3" s="539"/>
      <c r="V3" s="539"/>
      <c r="W3" s="539"/>
      <c r="X3" s="469"/>
      <c r="Y3" s="23"/>
      <c r="Z3" s="23"/>
    </row>
    <row r="4" ht="17.25" customHeight="1">
      <c r="A4" s="475" t="s">
        <v>329</v>
      </c>
      <c r="B4" s="12"/>
      <c r="C4" s="12"/>
      <c r="D4" s="12"/>
      <c r="E4" s="23"/>
      <c r="F4" s="23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76" t="s">
        <v>344</v>
      </c>
      <c r="S4" s="12"/>
      <c r="T4" s="12"/>
      <c r="U4" s="12"/>
      <c r="V4" s="12"/>
      <c r="W4" s="12"/>
      <c r="X4" s="12"/>
      <c r="Y4" s="12"/>
      <c r="Z4" s="23"/>
    </row>
    <row r="5" ht="55.5" customHeight="1">
      <c r="A5" s="477" t="str">
        <f>'GRP PRODUCTION LIST NEO '!A4</f>
        <v/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1"/>
      <c r="R5" s="540" t="str">
        <f>'GRP PRODUCTION LIST NEO '!M4</f>
        <v/>
      </c>
      <c r="S5" s="420"/>
      <c r="T5" s="420"/>
      <c r="U5" s="420"/>
      <c r="V5" s="420"/>
      <c r="W5" s="420"/>
      <c r="X5" s="420"/>
      <c r="Y5" s="421"/>
      <c r="Z5" s="23"/>
    </row>
    <row r="6" ht="24.0" customHeight="1">
      <c r="A6" s="479"/>
      <c r="B6" s="479"/>
      <c r="C6" s="23"/>
      <c r="D6" s="23"/>
      <c r="E6" s="23"/>
      <c r="F6" s="23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23"/>
      <c r="Z6" s="23"/>
    </row>
    <row r="7" ht="76.5" customHeight="1">
      <c r="A7" s="480" t="s">
        <v>330</v>
      </c>
      <c r="B7" s="481" t="s">
        <v>331</v>
      </c>
      <c r="C7" s="541" t="s">
        <v>21</v>
      </c>
      <c r="D7" s="542"/>
      <c r="E7" s="483" t="s">
        <v>22</v>
      </c>
      <c r="F7" s="542"/>
      <c r="G7" s="483" t="s">
        <v>23</v>
      </c>
      <c r="H7" s="542"/>
      <c r="I7" s="483" t="s">
        <v>24</v>
      </c>
      <c r="J7" s="542"/>
      <c r="K7" s="483" t="s">
        <v>25</v>
      </c>
      <c r="L7" s="542"/>
      <c r="M7" s="484" t="s">
        <v>26</v>
      </c>
      <c r="N7" s="542"/>
      <c r="O7" s="483" t="s">
        <v>30</v>
      </c>
      <c r="P7" s="542"/>
      <c r="Q7" s="483" t="s">
        <v>32</v>
      </c>
      <c r="R7" s="542"/>
      <c r="S7" s="483" t="s">
        <v>33</v>
      </c>
      <c r="T7" s="542"/>
      <c r="U7" s="483" t="s">
        <v>36</v>
      </c>
      <c r="V7" s="543"/>
      <c r="W7" s="485" t="s">
        <v>333</v>
      </c>
      <c r="X7" s="486" t="s">
        <v>334</v>
      </c>
      <c r="Y7" s="487" t="s">
        <v>335</v>
      </c>
      <c r="Z7" s="23"/>
    </row>
    <row r="8" ht="25.5" customHeight="1">
      <c r="A8" s="488" t="s">
        <v>336</v>
      </c>
      <c r="B8" s="489"/>
      <c r="C8" s="490">
        <f>SUM(C9:C49)</f>
        <v>0</v>
      </c>
      <c r="D8" s="490"/>
      <c r="E8" s="490">
        <f>SUM(E9:E49)</f>
        <v>0</v>
      </c>
      <c r="F8" s="490"/>
      <c r="G8" s="490">
        <f>SUM(G9:G49)</f>
        <v>0</v>
      </c>
      <c r="H8" s="490"/>
      <c r="I8" s="490">
        <f>SUM(I9:I49)</f>
        <v>0</v>
      </c>
      <c r="J8" s="490"/>
      <c r="K8" s="490">
        <f>SUM(K9:K49)</f>
        <v>0</v>
      </c>
      <c r="L8" s="490"/>
      <c r="M8" s="490">
        <f>SUM(M9:M49)</f>
        <v>0</v>
      </c>
      <c r="N8" s="490"/>
      <c r="O8" s="490">
        <f>SUM(O9:O49)</f>
        <v>0</v>
      </c>
      <c r="P8" s="490"/>
      <c r="Q8" s="490">
        <f>SUM(Q9:Q49)</f>
        <v>0</v>
      </c>
      <c r="R8" s="490"/>
      <c r="S8" s="490">
        <f>SUM(S9:S49)</f>
        <v>0</v>
      </c>
      <c r="T8" s="490"/>
      <c r="U8" s="490">
        <f>SUM(U9:U49)</f>
        <v>0</v>
      </c>
      <c r="V8" s="490"/>
      <c r="W8" s="493">
        <f t="shared" ref="W8:Y8" si="1">SUM(W9:W50)</f>
        <v>0</v>
      </c>
      <c r="X8" s="493">
        <f t="shared" si="1"/>
        <v>0</v>
      </c>
      <c r="Y8" s="493">
        <f t="shared" si="1"/>
        <v>0</v>
      </c>
      <c r="Z8" s="23"/>
    </row>
    <row r="9" ht="23.25" customHeight="1">
      <c r="A9" s="494" t="str">
        <f>'NEO PU'!D11</f>
        <v>NEO-1PU</v>
      </c>
      <c r="B9" s="544">
        <f>'NEO PU'!H11</f>
        <v>1</v>
      </c>
      <c r="C9" s="545" t="str">
        <f>IF('NEO PU'!K11=0," ",'NEO PU'!K11)</f>
        <v> </v>
      </c>
      <c r="D9" s="496"/>
      <c r="E9" s="496" t="str">
        <f>IF('NEO PU'!L11=0," ",'NEO PU'!L11)</f>
        <v> </v>
      </c>
      <c r="F9" s="496"/>
      <c r="G9" s="496" t="str">
        <f>IF('NEO PU'!M11=0," ",'NEO PU'!M11)</f>
        <v> </v>
      </c>
      <c r="H9" s="496"/>
      <c r="I9" s="496" t="str">
        <f>IF('NEO PU'!N11=0," ",'NEO PU'!N11)</f>
        <v> </v>
      </c>
      <c r="J9" s="496"/>
      <c r="K9" s="496" t="str">
        <f>IF('NEO PU'!O11=0," ",'NEO PU'!O11)</f>
        <v> </v>
      </c>
      <c r="L9" s="496"/>
      <c r="M9" s="496" t="str">
        <f>IF('NEO PU'!P11=0," ",'NEO PU'!P11)</f>
        <v> </v>
      </c>
      <c r="N9" s="496"/>
      <c r="O9" s="496" t="str">
        <f>IF('NEO PU'!Q11=0," ",'NEO PU'!Q11)</f>
        <v> </v>
      </c>
      <c r="P9" s="496"/>
      <c r="Q9" s="496" t="str">
        <f>IF('NEO PU'!R11=0," ",'NEO PU'!R11)</f>
        <v> </v>
      </c>
      <c r="R9" s="546"/>
      <c r="S9" s="547" t="str">
        <f>IF('NEO PU'!S11=0," ",'NEO PU'!S11)</f>
        <v> </v>
      </c>
      <c r="T9" s="547"/>
      <c r="U9" s="548" t="str">
        <f>IF('NEO PU'!T11=0," ",'NEO PU'!T11)</f>
        <v> </v>
      </c>
      <c r="V9" s="549"/>
      <c r="W9" s="497">
        <f t="shared" ref="W9:W43" si="2">SUM(C9:V9)</f>
        <v>0</v>
      </c>
      <c r="X9" s="313">
        <f>W9*'NEO PU'!H11</f>
        <v>0</v>
      </c>
      <c r="Y9" s="498">
        <f>W9*'NEO PU'!AN11</f>
        <v>0</v>
      </c>
      <c r="Z9" s="23"/>
    </row>
    <row r="10" ht="23.25" customHeight="1">
      <c r="A10" s="494" t="str">
        <f>'NEO PU'!D12</f>
        <v>NEO-2PU</v>
      </c>
      <c r="B10" s="544">
        <f>'NEO PU'!H12</f>
        <v>1</v>
      </c>
      <c r="C10" s="545" t="str">
        <f>IF('NEO PU'!K12=0," ",'NEO PU'!K12)</f>
        <v> </v>
      </c>
      <c r="D10" s="496"/>
      <c r="E10" s="496" t="str">
        <f>IF('NEO PU'!L12=0," ",'NEO PU'!L12)</f>
        <v> </v>
      </c>
      <c r="F10" s="496"/>
      <c r="G10" s="496" t="str">
        <f>IF('NEO PU'!M12=0," ",'NEO PU'!M12)</f>
        <v> </v>
      </c>
      <c r="H10" s="496"/>
      <c r="I10" s="496" t="str">
        <f>IF('NEO PU'!N12=0," ",'NEO PU'!N12)</f>
        <v> </v>
      </c>
      <c r="J10" s="496"/>
      <c r="K10" s="496" t="str">
        <f>IF('NEO PU'!O12=0," ",'NEO PU'!O12)</f>
        <v> </v>
      </c>
      <c r="L10" s="496"/>
      <c r="M10" s="496" t="str">
        <f>IF('NEO PU'!P12=0," ",'NEO PU'!P12)</f>
        <v> </v>
      </c>
      <c r="N10" s="496"/>
      <c r="O10" s="496" t="str">
        <f>IF('NEO PU'!Q12=0," ",'NEO PU'!Q12)</f>
        <v> </v>
      </c>
      <c r="P10" s="496"/>
      <c r="Q10" s="496" t="str">
        <f>IF('NEO PU'!R12=0," ",'NEO PU'!R12)</f>
        <v> </v>
      </c>
      <c r="R10" s="546"/>
      <c r="S10" s="547" t="str">
        <f>IF('NEO PU'!S12=0," ",'NEO PU'!S12)</f>
        <v> </v>
      </c>
      <c r="T10" s="547"/>
      <c r="U10" s="548" t="str">
        <f>IF('NEO PU'!T12=0," ",'NEO PU'!T12)</f>
        <v> </v>
      </c>
      <c r="V10" s="549"/>
      <c r="W10" s="497">
        <f t="shared" si="2"/>
        <v>0</v>
      </c>
      <c r="X10" s="313">
        <f>W10*'NEO PU'!H12</f>
        <v>0</v>
      </c>
      <c r="Y10" s="498">
        <f>W10*'NEO PU'!AN12</f>
        <v>0</v>
      </c>
      <c r="Z10" s="23"/>
    </row>
    <row r="11" ht="23.25" customHeight="1">
      <c r="A11" s="494" t="str">
        <f>'NEO PU'!D13</f>
        <v>NEO-3PU</v>
      </c>
      <c r="B11" s="544">
        <f>'NEO PU'!H13</f>
        <v>1</v>
      </c>
      <c r="C11" s="545" t="str">
        <f>IF('NEO PU'!K13=0," ",'NEO PU'!K13)</f>
        <v> </v>
      </c>
      <c r="D11" s="496"/>
      <c r="E11" s="496" t="str">
        <f>IF('NEO PU'!L13=0," ",'NEO PU'!L13)</f>
        <v> </v>
      </c>
      <c r="F11" s="496"/>
      <c r="G11" s="496" t="str">
        <f>IF('NEO PU'!M13=0," ",'NEO PU'!M13)</f>
        <v> </v>
      </c>
      <c r="H11" s="496"/>
      <c r="I11" s="496" t="str">
        <f>IF('NEO PU'!N13=0," ",'NEO PU'!N13)</f>
        <v> </v>
      </c>
      <c r="J11" s="496"/>
      <c r="K11" s="496" t="str">
        <f>IF('NEO PU'!O13=0," ",'NEO PU'!O13)</f>
        <v> </v>
      </c>
      <c r="L11" s="496"/>
      <c r="M11" s="496" t="str">
        <f>IF('NEO PU'!P13=0," ",'NEO PU'!P13)</f>
        <v> </v>
      </c>
      <c r="N11" s="496"/>
      <c r="O11" s="496" t="str">
        <f>IF('NEO PU'!Q13=0," ",'NEO PU'!Q13)</f>
        <v> </v>
      </c>
      <c r="P11" s="496"/>
      <c r="Q11" s="496" t="str">
        <f>IF('NEO PU'!R13=0," ",'NEO PU'!R13)</f>
        <v> </v>
      </c>
      <c r="R11" s="546"/>
      <c r="S11" s="547" t="str">
        <f>IF('NEO PU'!S13=0," ",'NEO PU'!S13)</f>
        <v> </v>
      </c>
      <c r="T11" s="547"/>
      <c r="U11" s="548" t="str">
        <f>IF('NEO PU'!T13=0," ",'NEO PU'!T13)</f>
        <v> </v>
      </c>
      <c r="V11" s="549"/>
      <c r="W11" s="497">
        <f t="shared" si="2"/>
        <v>0</v>
      </c>
      <c r="X11" s="313">
        <f>W11*'NEO PU'!H13</f>
        <v>0</v>
      </c>
      <c r="Y11" s="498">
        <f>W11*'NEO PU'!AN13</f>
        <v>0</v>
      </c>
      <c r="Z11" s="23"/>
    </row>
    <row r="12" ht="23.25" customHeight="1">
      <c r="A12" s="494" t="str">
        <f>'NEO PU'!D14</f>
        <v>NEO-4PU</v>
      </c>
      <c r="B12" s="544">
        <f>'NEO PU'!H14</f>
        <v>1</v>
      </c>
      <c r="C12" s="545" t="str">
        <f>IF('NEO PU'!K14=0," ",'NEO PU'!K14)</f>
        <v> </v>
      </c>
      <c r="D12" s="496"/>
      <c r="E12" s="496" t="str">
        <f>IF('NEO PU'!L14=0," ",'NEO PU'!L14)</f>
        <v> </v>
      </c>
      <c r="F12" s="496"/>
      <c r="G12" s="496" t="str">
        <f>IF('NEO PU'!M14=0," ",'NEO PU'!M14)</f>
        <v> </v>
      </c>
      <c r="H12" s="496"/>
      <c r="I12" s="496" t="str">
        <f>IF('NEO PU'!N14=0," ",'NEO PU'!N14)</f>
        <v> </v>
      </c>
      <c r="J12" s="496"/>
      <c r="K12" s="496" t="str">
        <f>IF('NEO PU'!O14=0," ",'NEO PU'!O14)</f>
        <v> </v>
      </c>
      <c r="L12" s="496"/>
      <c r="M12" s="496" t="str">
        <f>IF('NEO PU'!P14=0," ",'NEO PU'!P14)</f>
        <v> </v>
      </c>
      <c r="N12" s="496"/>
      <c r="O12" s="496" t="str">
        <f>IF('NEO PU'!Q14=0," ",'NEO PU'!Q14)</f>
        <v> </v>
      </c>
      <c r="P12" s="496"/>
      <c r="Q12" s="496" t="str">
        <f>IF('NEO PU'!R14=0," ",'NEO PU'!R14)</f>
        <v> </v>
      </c>
      <c r="R12" s="546"/>
      <c r="S12" s="547" t="str">
        <f>IF('NEO PU'!S14=0," ",'NEO PU'!S14)</f>
        <v> </v>
      </c>
      <c r="T12" s="547"/>
      <c r="U12" s="548" t="str">
        <f>IF('NEO PU'!T14=0," ",'NEO PU'!T14)</f>
        <v> </v>
      </c>
      <c r="V12" s="549"/>
      <c r="W12" s="497">
        <f t="shared" si="2"/>
        <v>0</v>
      </c>
      <c r="X12" s="313">
        <f>W12*'NEO PU'!H14</f>
        <v>0</v>
      </c>
      <c r="Y12" s="498">
        <f>W12*'NEO PU'!AN14</f>
        <v>0</v>
      </c>
      <c r="Z12" s="23"/>
    </row>
    <row r="13" ht="23.25" customHeight="1">
      <c r="A13" s="494" t="str">
        <f>'NEO PU'!D15</f>
        <v>NEO-5PU</v>
      </c>
      <c r="B13" s="544">
        <f>'NEO PU'!H15</f>
        <v>1</v>
      </c>
      <c r="C13" s="545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546"/>
      <c r="S13" s="547"/>
      <c r="T13" s="547"/>
      <c r="U13" s="548"/>
      <c r="V13" s="549"/>
      <c r="W13" s="497">
        <f t="shared" si="2"/>
        <v>0</v>
      </c>
      <c r="X13" s="313">
        <f>W13*'NEO PU'!H15</f>
        <v>0</v>
      </c>
      <c r="Y13" s="498">
        <f>W13*'NEO PU'!AN15</f>
        <v>0</v>
      </c>
      <c r="Z13" s="23"/>
    </row>
    <row r="14" ht="23.25" customHeight="1">
      <c r="A14" s="494" t="str">
        <f>'NEO PU'!D16</f>
        <v>NEO-6PU</v>
      </c>
      <c r="B14" s="544">
        <f>'NEO PU'!H16</f>
        <v>3</v>
      </c>
      <c r="C14" s="545" t="str">
        <f>IF('NEO PU'!K16=0," ",'NEO PU'!K16)</f>
        <v> </v>
      </c>
      <c r="D14" s="496"/>
      <c r="E14" s="496" t="str">
        <f>IF('NEO PU'!L16=0," ",'NEO PU'!L16)</f>
        <v> </v>
      </c>
      <c r="F14" s="496"/>
      <c r="G14" s="496" t="str">
        <f>IF('NEO PU'!M16=0," ",'NEO PU'!M16)</f>
        <v> </v>
      </c>
      <c r="H14" s="496"/>
      <c r="I14" s="496" t="str">
        <f>IF('NEO PU'!N16=0," ",'NEO PU'!N16)</f>
        <v> </v>
      </c>
      <c r="J14" s="496"/>
      <c r="K14" s="496" t="str">
        <f>IF('NEO PU'!O16=0," ",'NEO PU'!O16)</f>
        <v> </v>
      </c>
      <c r="L14" s="496"/>
      <c r="M14" s="496" t="str">
        <f>IF('NEO PU'!P16=0," ",'NEO PU'!P16)</f>
        <v> </v>
      </c>
      <c r="N14" s="496"/>
      <c r="O14" s="496" t="str">
        <f>IF('NEO PU'!Q16=0," ",'NEO PU'!Q16)</f>
        <v> </v>
      </c>
      <c r="P14" s="496"/>
      <c r="Q14" s="496" t="str">
        <f>IF('NEO PU'!R16=0," ",'NEO PU'!R16)</f>
        <v> </v>
      </c>
      <c r="R14" s="546"/>
      <c r="S14" s="547" t="str">
        <f>IF('NEO PU'!S16=0," ",'NEO PU'!S16)</f>
        <v> </v>
      </c>
      <c r="T14" s="547"/>
      <c r="U14" s="548" t="str">
        <f>IF('NEO PU'!T16=0," ",'NEO PU'!T16)</f>
        <v> </v>
      </c>
      <c r="V14" s="549"/>
      <c r="W14" s="497">
        <f t="shared" si="2"/>
        <v>0</v>
      </c>
      <c r="X14" s="313">
        <f>W14*'NEO PU'!H16</f>
        <v>0</v>
      </c>
      <c r="Y14" s="498">
        <f>W14*'NEO PU'!AN16</f>
        <v>0</v>
      </c>
      <c r="Z14" s="23"/>
    </row>
    <row r="15" ht="23.25" customHeight="1">
      <c r="A15" s="494" t="str">
        <f>'NEO PU'!D17</f>
        <v>NEO-7PU</v>
      </c>
      <c r="B15" s="544">
        <f>'NEO PU'!H17</f>
        <v>3</v>
      </c>
      <c r="C15" s="545" t="str">
        <f>IF('NEO PU'!K17=0," ",'NEO PU'!K17)</f>
        <v> </v>
      </c>
      <c r="D15" s="496"/>
      <c r="E15" s="496" t="str">
        <f>IF('NEO PU'!L17=0," ",'NEO PU'!L17)</f>
        <v> </v>
      </c>
      <c r="F15" s="496"/>
      <c r="G15" s="496" t="str">
        <f>IF('NEO PU'!M17=0," ",'NEO PU'!M17)</f>
        <v> </v>
      </c>
      <c r="H15" s="496"/>
      <c r="I15" s="496" t="str">
        <f>IF('NEO PU'!N17=0," ",'NEO PU'!N17)</f>
        <v> </v>
      </c>
      <c r="J15" s="496"/>
      <c r="K15" s="496" t="str">
        <f>IF('NEO PU'!O17=0," ",'NEO PU'!O17)</f>
        <v> </v>
      </c>
      <c r="L15" s="496"/>
      <c r="M15" s="496" t="str">
        <f>IF('NEO PU'!P17=0," ",'NEO PU'!P17)</f>
        <v> </v>
      </c>
      <c r="N15" s="496"/>
      <c r="O15" s="496" t="str">
        <f>IF('NEO PU'!Q17=0," ",'NEO PU'!Q17)</f>
        <v> </v>
      </c>
      <c r="P15" s="496"/>
      <c r="Q15" s="496" t="str">
        <f>IF('NEO PU'!R17=0," ",'NEO PU'!R17)</f>
        <v> </v>
      </c>
      <c r="R15" s="546"/>
      <c r="S15" s="547" t="str">
        <f>IF('NEO PU'!S17=0," ",'NEO PU'!S17)</f>
        <v> </v>
      </c>
      <c r="T15" s="547"/>
      <c r="U15" s="548" t="str">
        <f>IF('NEO PU'!T17=0," ",'NEO PU'!T17)</f>
        <v> </v>
      </c>
      <c r="V15" s="549"/>
      <c r="W15" s="497">
        <f t="shared" si="2"/>
        <v>0</v>
      </c>
      <c r="X15" s="313">
        <f>W15*'NEO PU'!H17</f>
        <v>0</v>
      </c>
      <c r="Y15" s="498">
        <f>W15*'NEO PU'!AN17</f>
        <v>0</v>
      </c>
      <c r="Z15" s="23"/>
    </row>
    <row r="16" ht="23.25" customHeight="1">
      <c r="A16" s="494" t="str">
        <f>'NEO PU'!D18</f>
        <v>NEO-8PU</v>
      </c>
      <c r="B16" s="544">
        <f>'NEO PU'!H18</f>
        <v>3</v>
      </c>
      <c r="C16" s="545" t="str">
        <f>IF('NEO PU'!K18=0," ",'NEO PU'!K18)</f>
        <v> </v>
      </c>
      <c r="D16" s="496"/>
      <c r="E16" s="496" t="str">
        <f>IF('NEO PU'!L18=0," ",'NEO PU'!L18)</f>
        <v> </v>
      </c>
      <c r="F16" s="496"/>
      <c r="G16" s="496" t="str">
        <f>IF('NEO PU'!M18=0," ",'NEO PU'!M18)</f>
        <v> </v>
      </c>
      <c r="H16" s="496"/>
      <c r="I16" s="496" t="str">
        <f>IF('NEO PU'!N18=0," ",'NEO PU'!N18)</f>
        <v> </v>
      </c>
      <c r="J16" s="496"/>
      <c r="K16" s="496" t="str">
        <f>IF('NEO PU'!O18=0," ",'NEO PU'!O18)</f>
        <v> </v>
      </c>
      <c r="L16" s="496"/>
      <c r="M16" s="496" t="str">
        <f>IF('NEO PU'!P18=0," ",'NEO PU'!P18)</f>
        <v> </v>
      </c>
      <c r="N16" s="496"/>
      <c r="O16" s="496" t="str">
        <f>IF('NEO PU'!Q18=0," ",'NEO PU'!Q18)</f>
        <v> </v>
      </c>
      <c r="P16" s="496"/>
      <c r="Q16" s="496" t="str">
        <f>IF('NEO PU'!R18=0," ",'NEO PU'!R18)</f>
        <v> </v>
      </c>
      <c r="R16" s="546"/>
      <c r="S16" s="547" t="str">
        <f>IF('NEO PU'!S18=0," ",'NEO PU'!S18)</f>
        <v> </v>
      </c>
      <c r="T16" s="547"/>
      <c r="U16" s="548" t="str">
        <f>IF('NEO PU'!T18=0," ",'NEO PU'!T18)</f>
        <v> </v>
      </c>
      <c r="V16" s="549"/>
      <c r="W16" s="497">
        <f t="shared" si="2"/>
        <v>0</v>
      </c>
      <c r="X16" s="313">
        <f>W16*'NEO PU'!H18</f>
        <v>0</v>
      </c>
      <c r="Y16" s="498">
        <f>W16*'NEO PU'!AN18</f>
        <v>0</v>
      </c>
      <c r="Z16" s="23"/>
    </row>
    <row r="17" ht="23.25" customHeight="1">
      <c r="A17" s="494" t="str">
        <f>'NEO PU'!D19</f>
        <v>NEO-9PU</v>
      </c>
      <c r="B17" s="544">
        <f>'NEO PU'!H19</f>
        <v>4</v>
      </c>
      <c r="C17" s="545" t="str">
        <f>IF('NEO PU'!K19=0," ",'NEO PU'!K19)</f>
        <v> </v>
      </c>
      <c r="D17" s="496"/>
      <c r="E17" s="496" t="str">
        <f>IF('NEO PU'!L19=0," ",'NEO PU'!L19)</f>
        <v> </v>
      </c>
      <c r="F17" s="496"/>
      <c r="G17" s="496" t="str">
        <f>IF('NEO PU'!M19=0," ",'NEO PU'!M19)</f>
        <v> </v>
      </c>
      <c r="H17" s="496"/>
      <c r="I17" s="496" t="str">
        <f>IF('NEO PU'!N19=0," ",'NEO PU'!N19)</f>
        <v> </v>
      </c>
      <c r="J17" s="496"/>
      <c r="K17" s="496" t="str">
        <f>IF('NEO PU'!O19=0," ",'NEO PU'!O19)</f>
        <v> </v>
      </c>
      <c r="L17" s="496"/>
      <c r="M17" s="496" t="str">
        <f>IF('NEO PU'!P19=0," ",'NEO PU'!P19)</f>
        <v> </v>
      </c>
      <c r="N17" s="496"/>
      <c r="O17" s="496" t="str">
        <f>IF('NEO PU'!Q19=0," ",'NEO PU'!Q19)</f>
        <v> </v>
      </c>
      <c r="P17" s="496"/>
      <c r="Q17" s="496" t="str">
        <f>IF('NEO PU'!R19=0," ",'NEO PU'!R19)</f>
        <v> </v>
      </c>
      <c r="R17" s="546"/>
      <c r="S17" s="547" t="str">
        <f>IF('NEO PU'!S19=0," ",'NEO PU'!S19)</f>
        <v> </v>
      </c>
      <c r="T17" s="547"/>
      <c r="U17" s="548" t="str">
        <f>IF('NEO PU'!T19=0," ",'NEO PU'!T19)</f>
        <v> </v>
      </c>
      <c r="V17" s="549"/>
      <c r="W17" s="497">
        <f t="shared" si="2"/>
        <v>0</v>
      </c>
      <c r="X17" s="313">
        <f>W17*'NEO PU'!H19</f>
        <v>0</v>
      </c>
      <c r="Y17" s="498">
        <f>W17*'NEO PU'!AN19</f>
        <v>0</v>
      </c>
      <c r="Z17" s="23"/>
    </row>
    <row r="18" ht="23.25" customHeight="1">
      <c r="A18" s="494" t="str">
        <f>'NEO PU'!D20</f>
        <v>NEO-10PU</v>
      </c>
      <c r="B18" s="544">
        <f>'NEO PU'!H20</f>
        <v>4</v>
      </c>
      <c r="C18" s="545" t="str">
        <f>IF('NEO PU'!K20=0," ",'NEO PU'!K20)</f>
        <v> </v>
      </c>
      <c r="D18" s="496"/>
      <c r="E18" s="496" t="str">
        <f>IF('NEO PU'!L20=0," ",'NEO PU'!L20)</f>
        <v> </v>
      </c>
      <c r="F18" s="496"/>
      <c r="G18" s="496" t="str">
        <f>IF('NEO PU'!M20=0," ",'NEO PU'!M20)</f>
        <v> </v>
      </c>
      <c r="H18" s="496"/>
      <c r="I18" s="496" t="str">
        <f>IF('NEO PU'!N20=0," ",'NEO PU'!N20)</f>
        <v> </v>
      </c>
      <c r="J18" s="496"/>
      <c r="K18" s="496" t="str">
        <f>IF('NEO PU'!O20=0," ",'NEO PU'!O20)</f>
        <v> </v>
      </c>
      <c r="L18" s="496"/>
      <c r="M18" s="496" t="str">
        <f>IF('NEO PU'!P20=0," ",'NEO PU'!P20)</f>
        <v> </v>
      </c>
      <c r="N18" s="496"/>
      <c r="O18" s="496" t="str">
        <f>IF('NEO PU'!Q20=0," ",'NEO PU'!Q20)</f>
        <v> </v>
      </c>
      <c r="P18" s="496"/>
      <c r="Q18" s="496" t="str">
        <f>IF('NEO PU'!R20=0," ",'NEO PU'!R20)</f>
        <v> </v>
      </c>
      <c r="R18" s="546"/>
      <c r="S18" s="547" t="str">
        <f>IF('NEO PU'!S20=0," ",'NEO PU'!S20)</f>
        <v> </v>
      </c>
      <c r="T18" s="547"/>
      <c r="U18" s="548" t="str">
        <f>IF('NEO PU'!T20=0," ",'NEO PU'!T20)</f>
        <v> </v>
      </c>
      <c r="V18" s="549"/>
      <c r="W18" s="497">
        <f t="shared" si="2"/>
        <v>0</v>
      </c>
      <c r="X18" s="313">
        <f>W18*'NEO PU'!H20</f>
        <v>0</v>
      </c>
      <c r="Y18" s="498">
        <f>W18*'NEO PU'!AN20</f>
        <v>0</v>
      </c>
      <c r="Z18" s="23"/>
    </row>
    <row r="19" ht="23.25" customHeight="1">
      <c r="A19" s="494" t="str">
        <f>'NEO PU'!D21</f>
        <v>NEO-11PU</v>
      </c>
      <c r="B19" s="544">
        <f>'NEO PU'!H21</f>
        <v>4</v>
      </c>
      <c r="C19" s="545" t="str">
        <f>IF('NEO PU'!K21=0," ",'NEO PU'!K21)</f>
        <v> </v>
      </c>
      <c r="D19" s="496"/>
      <c r="E19" s="496" t="str">
        <f>IF('NEO PU'!L21=0," ",'NEO PU'!L21)</f>
        <v> </v>
      </c>
      <c r="F19" s="496"/>
      <c r="G19" s="496" t="str">
        <f>IF('NEO PU'!M21=0," ",'NEO PU'!M21)</f>
        <v> </v>
      </c>
      <c r="H19" s="496"/>
      <c r="I19" s="496" t="str">
        <f>IF('NEO PU'!N21=0," ",'NEO PU'!N21)</f>
        <v> </v>
      </c>
      <c r="J19" s="496"/>
      <c r="K19" s="496" t="str">
        <f>IF('NEO PU'!O21=0," ",'NEO PU'!O21)</f>
        <v> </v>
      </c>
      <c r="L19" s="496"/>
      <c r="M19" s="496" t="str">
        <f>IF('NEO PU'!P21=0," ",'NEO PU'!P21)</f>
        <v> </v>
      </c>
      <c r="N19" s="496"/>
      <c r="O19" s="496" t="str">
        <f>IF('NEO PU'!Q21=0," ",'NEO PU'!Q21)</f>
        <v> </v>
      </c>
      <c r="P19" s="496"/>
      <c r="Q19" s="496" t="str">
        <f>IF('NEO PU'!R21=0," ",'NEO PU'!R21)</f>
        <v> </v>
      </c>
      <c r="R19" s="546"/>
      <c r="S19" s="547" t="str">
        <f>IF('NEO PU'!S21=0," ",'NEO PU'!S21)</f>
        <v> </v>
      </c>
      <c r="T19" s="547"/>
      <c r="U19" s="548" t="str">
        <f>IF('NEO PU'!T21=0," ",'NEO PU'!T21)</f>
        <v> </v>
      </c>
      <c r="V19" s="549"/>
      <c r="W19" s="497">
        <f t="shared" si="2"/>
        <v>0</v>
      </c>
      <c r="X19" s="313">
        <f>W19*'NEO PU'!H21</f>
        <v>0</v>
      </c>
      <c r="Y19" s="498">
        <f>W19*'NEO PU'!AN21</f>
        <v>0</v>
      </c>
      <c r="Z19" s="23"/>
    </row>
    <row r="20" ht="23.25" customHeight="1">
      <c r="A20" s="494" t="str">
        <f>'NEO PU'!D22</f>
        <v>NEO-12PU</v>
      </c>
      <c r="B20" s="544">
        <f>'NEO PU'!H22</f>
        <v>8</v>
      </c>
      <c r="C20" s="545" t="str">
        <f>IF('NEO PU'!K22=0," ",'NEO PU'!K22)</f>
        <v> </v>
      </c>
      <c r="D20" s="496"/>
      <c r="E20" s="496" t="str">
        <f>IF('NEO PU'!L22=0," ",'NEO PU'!L22)</f>
        <v> </v>
      </c>
      <c r="F20" s="496"/>
      <c r="G20" s="496" t="str">
        <f>IF('NEO PU'!M22=0," ",'NEO PU'!M22)</f>
        <v> </v>
      </c>
      <c r="H20" s="496"/>
      <c r="I20" s="496" t="str">
        <f>IF('NEO PU'!N22=0," ",'NEO PU'!N22)</f>
        <v> </v>
      </c>
      <c r="J20" s="496"/>
      <c r="K20" s="496" t="str">
        <f>IF('NEO PU'!O22=0," ",'NEO PU'!O22)</f>
        <v> </v>
      </c>
      <c r="L20" s="496"/>
      <c r="M20" s="496" t="str">
        <f>IF('NEO PU'!P22=0," ",'NEO PU'!P22)</f>
        <v> </v>
      </c>
      <c r="N20" s="496"/>
      <c r="O20" s="496" t="str">
        <f>IF('NEO PU'!Q22=0," ",'NEO PU'!Q22)</f>
        <v> </v>
      </c>
      <c r="P20" s="496"/>
      <c r="Q20" s="496" t="str">
        <f>IF('NEO PU'!R22=0," ",'NEO PU'!R22)</f>
        <v> </v>
      </c>
      <c r="R20" s="546"/>
      <c r="S20" s="547" t="str">
        <f>IF('NEO PU'!S22=0," ",'NEO PU'!S22)</f>
        <v> </v>
      </c>
      <c r="T20" s="547"/>
      <c r="U20" s="548" t="str">
        <f>IF('NEO PU'!T22=0," ",'NEO PU'!T22)</f>
        <v> </v>
      </c>
      <c r="V20" s="549"/>
      <c r="W20" s="497">
        <f t="shared" si="2"/>
        <v>0</v>
      </c>
      <c r="X20" s="313">
        <f>W20*'NEO PU'!H22</f>
        <v>0</v>
      </c>
      <c r="Y20" s="498">
        <f>W20*'NEO PU'!AN22</f>
        <v>0</v>
      </c>
      <c r="Z20" s="23"/>
    </row>
    <row r="21" ht="23.25" customHeight="1">
      <c r="A21" s="494" t="str">
        <f>'NEO PU'!D23</f>
        <v>NEO-13PU</v>
      </c>
      <c r="B21" s="544">
        <f>'NEO PU'!H23</f>
        <v>10</v>
      </c>
      <c r="C21" s="545" t="str">
        <f>IF('NEO PU'!K23=0," ",'NEO PU'!K23)</f>
        <v> </v>
      </c>
      <c r="D21" s="496"/>
      <c r="E21" s="496" t="str">
        <f>IF('NEO PU'!L23=0," ",'NEO PU'!L23)</f>
        <v> </v>
      </c>
      <c r="F21" s="496"/>
      <c r="G21" s="496" t="str">
        <f>IF('NEO PU'!M23=0," ",'NEO PU'!M23)</f>
        <v> </v>
      </c>
      <c r="H21" s="496"/>
      <c r="I21" s="496" t="str">
        <f>IF('NEO PU'!N23=0," ",'NEO PU'!N23)</f>
        <v> </v>
      </c>
      <c r="J21" s="496"/>
      <c r="K21" s="496" t="str">
        <f>IF('NEO PU'!O23=0," ",'NEO PU'!O23)</f>
        <v> </v>
      </c>
      <c r="L21" s="496"/>
      <c r="M21" s="496" t="str">
        <f>IF('NEO PU'!P23=0," ",'NEO PU'!P23)</f>
        <v> </v>
      </c>
      <c r="N21" s="496"/>
      <c r="O21" s="496" t="str">
        <f>IF('NEO PU'!Q23=0," ",'NEO PU'!Q23)</f>
        <v> </v>
      </c>
      <c r="P21" s="496"/>
      <c r="Q21" s="496" t="str">
        <f>IF('NEO PU'!R23=0," ",'NEO PU'!R23)</f>
        <v> </v>
      </c>
      <c r="R21" s="546"/>
      <c r="S21" s="547" t="str">
        <f>IF('NEO PU'!S23=0," ",'NEO PU'!S23)</f>
        <v> </v>
      </c>
      <c r="T21" s="547"/>
      <c r="U21" s="548" t="str">
        <f>IF('NEO PU'!T23=0," ",'NEO PU'!T23)</f>
        <v> </v>
      </c>
      <c r="V21" s="549"/>
      <c r="W21" s="497">
        <f t="shared" si="2"/>
        <v>0</v>
      </c>
      <c r="X21" s="313">
        <f>W21*'NEO PU'!H23</f>
        <v>0</v>
      </c>
      <c r="Y21" s="498">
        <f>W21*'NEO PU'!AN23</f>
        <v>0</v>
      </c>
      <c r="Z21" s="23"/>
    </row>
    <row r="22" ht="23.25" customHeight="1">
      <c r="A22" s="494" t="str">
        <f>'NEO PU'!D24</f>
        <v>NEO-14PU</v>
      </c>
      <c r="B22" s="544">
        <f>'NEO PU'!H24</f>
        <v>8</v>
      </c>
      <c r="C22" s="545" t="str">
        <f>IF('NEO PU'!K24=0," ",'NEO PU'!K24)</f>
        <v> </v>
      </c>
      <c r="D22" s="496"/>
      <c r="E22" s="496" t="str">
        <f>IF('NEO PU'!L24=0," ",'NEO PU'!L24)</f>
        <v> </v>
      </c>
      <c r="F22" s="496"/>
      <c r="G22" s="496" t="str">
        <f>IF('NEO PU'!M24=0," ",'NEO PU'!M24)</f>
        <v> </v>
      </c>
      <c r="H22" s="496"/>
      <c r="I22" s="496" t="str">
        <f>IF('NEO PU'!N24=0," ",'NEO PU'!N24)</f>
        <v> </v>
      </c>
      <c r="J22" s="496"/>
      <c r="K22" s="496" t="str">
        <f>IF('NEO PU'!O24=0," ",'NEO PU'!O24)</f>
        <v> </v>
      </c>
      <c r="L22" s="496"/>
      <c r="M22" s="496" t="str">
        <f>IF('NEO PU'!P24=0," ",'NEO PU'!P24)</f>
        <v> </v>
      </c>
      <c r="N22" s="496"/>
      <c r="O22" s="496" t="str">
        <f>IF('NEO PU'!Q24=0," ",'NEO PU'!Q24)</f>
        <v> </v>
      </c>
      <c r="P22" s="496"/>
      <c r="Q22" s="496" t="str">
        <f>IF('NEO PU'!R24=0," ",'NEO PU'!R24)</f>
        <v> </v>
      </c>
      <c r="R22" s="546"/>
      <c r="S22" s="547" t="str">
        <f>IF('NEO PU'!S24=0," ",'NEO PU'!S24)</f>
        <v> </v>
      </c>
      <c r="T22" s="547"/>
      <c r="U22" s="548" t="str">
        <f>IF('NEO PU'!T24=0," ",'NEO PU'!T24)</f>
        <v> </v>
      </c>
      <c r="V22" s="549"/>
      <c r="W22" s="497">
        <f t="shared" si="2"/>
        <v>0</v>
      </c>
      <c r="X22" s="313">
        <f>W22*'NEO PU'!H24</f>
        <v>0</v>
      </c>
      <c r="Y22" s="498">
        <f>W22*'NEO PU'!AN24</f>
        <v>0</v>
      </c>
      <c r="Z22" s="23"/>
    </row>
    <row r="23" ht="23.25" customHeight="1">
      <c r="A23" s="494" t="str">
        <f>'NEO PU'!D25</f>
        <v>NEO-15PU</v>
      </c>
      <c r="B23" s="544">
        <f>'NEO PU'!H25</f>
        <v>8</v>
      </c>
      <c r="C23" s="545" t="str">
        <f>IF('NEO PU'!K25=0," ",'NEO PU'!K25)</f>
        <v> </v>
      </c>
      <c r="D23" s="496"/>
      <c r="E23" s="496" t="str">
        <f>IF('NEO PU'!L25=0," ",'NEO PU'!L25)</f>
        <v> </v>
      </c>
      <c r="F23" s="496"/>
      <c r="G23" s="496" t="str">
        <f>IF('NEO PU'!M25=0," ",'NEO PU'!M25)</f>
        <v> </v>
      </c>
      <c r="H23" s="496"/>
      <c r="I23" s="496" t="str">
        <f>IF('NEO PU'!N25=0," ",'NEO PU'!N25)</f>
        <v> </v>
      </c>
      <c r="J23" s="496"/>
      <c r="K23" s="496" t="str">
        <f>IF('NEO PU'!O25=0," ",'NEO PU'!O25)</f>
        <v> </v>
      </c>
      <c r="L23" s="496"/>
      <c r="M23" s="496" t="str">
        <f>IF('NEO PU'!P25=0," ",'NEO PU'!P25)</f>
        <v> </v>
      </c>
      <c r="N23" s="496"/>
      <c r="O23" s="496" t="str">
        <f>IF('NEO PU'!Q25=0," ",'NEO PU'!Q25)</f>
        <v> </v>
      </c>
      <c r="P23" s="496"/>
      <c r="Q23" s="496" t="str">
        <f>IF('NEO PU'!R25=0," ",'NEO PU'!R25)</f>
        <v> </v>
      </c>
      <c r="R23" s="546"/>
      <c r="S23" s="547" t="str">
        <f>IF('NEO PU'!S25=0," ",'NEO PU'!S25)</f>
        <v> </v>
      </c>
      <c r="T23" s="547"/>
      <c r="U23" s="548" t="str">
        <f>IF('NEO PU'!T25=0," ",'NEO PU'!T25)</f>
        <v> </v>
      </c>
      <c r="V23" s="549"/>
      <c r="W23" s="497">
        <f t="shared" si="2"/>
        <v>0</v>
      </c>
      <c r="X23" s="313">
        <f>W23*'NEO PU'!H25</f>
        <v>0</v>
      </c>
      <c r="Y23" s="498">
        <f>W23*'NEO PU'!AN25</f>
        <v>0</v>
      </c>
      <c r="Z23" s="23"/>
    </row>
    <row r="24" ht="23.25" customHeight="1">
      <c r="A24" s="494" t="str">
        <f>'NEO PU'!D26</f>
        <v>NEO-16PU</v>
      </c>
      <c r="B24" s="544">
        <f>'NEO PU'!H26</f>
        <v>12</v>
      </c>
      <c r="C24" s="545" t="str">
        <f>IF('NEO PU'!K26=0," ",'NEO PU'!K26)</f>
        <v> </v>
      </c>
      <c r="D24" s="496"/>
      <c r="E24" s="496" t="str">
        <f>IF('NEO PU'!L26=0," ",'NEO PU'!L26)</f>
        <v> </v>
      </c>
      <c r="F24" s="496"/>
      <c r="G24" s="496" t="str">
        <f>IF('NEO PU'!M26=0," ",'NEO PU'!M26)</f>
        <v> </v>
      </c>
      <c r="H24" s="496"/>
      <c r="I24" s="496" t="str">
        <f>IF('NEO PU'!N26=0," ",'NEO PU'!N26)</f>
        <v> </v>
      </c>
      <c r="J24" s="496"/>
      <c r="K24" s="496" t="str">
        <f>IF('NEO PU'!O26=0," ",'NEO PU'!O26)</f>
        <v> </v>
      </c>
      <c r="L24" s="496"/>
      <c r="M24" s="496" t="str">
        <f>IF('NEO PU'!P26=0," ",'NEO PU'!P26)</f>
        <v> </v>
      </c>
      <c r="N24" s="496"/>
      <c r="O24" s="496" t="str">
        <f>IF('NEO PU'!Q26=0," ",'NEO PU'!Q26)</f>
        <v> </v>
      </c>
      <c r="P24" s="496"/>
      <c r="Q24" s="496" t="str">
        <f>IF('NEO PU'!R26=0," ",'NEO PU'!R26)</f>
        <v> </v>
      </c>
      <c r="R24" s="546"/>
      <c r="S24" s="547" t="str">
        <f>IF('NEO PU'!S26=0," ",'NEO PU'!S26)</f>
        <v> </v>
      </c>
      <c r="T24" s="547"/>
      <c r="U24" s="548" t="str">
        <f>IF('NEO PU'!T26=0," ",'NEO PU'!T26)</f>
        <v> </v>
      </c>
      <c r="V24" s="549"/>
      <c r="W24" s="497">
        <f t="shared" si="2"/>
        <v>0</v>
      </c>
      <c r="X24" s="313">
        <f>W24*'NEO PU'!H26</f>
        <v>0</v>
      </c>
      <c r="Y24" s="498">
        <f>W24*'NEO PU'!AN26</f>
        <v>0</v>
      </c>
      <c r="Z24" s="23"/>
    </row>
    <row r="25" ht="23.25" customHeight="1">
      <c r="A25" s="494" t="str">
        <f>'NEO PU'!D27</f>
        <v>NEO-17PU</v>
      </c>
      <c r="B25" s="544">
        <f>'NEO PU'!H27</f>
        <v>16</v>
      </c>
      <c r="C25" s="545" t="str">
        <f>IF('NEO PU'!K27=0," ",'NEO PU'!K27)</f>
        <v> </v>
      </c>
      <c r="D25" s="496"/>
      <c r="E25" s="496" t="str">
        <f>IF('NEO PU'!L27=0," ",'NEO PU'!L27)</f>
        <v> </v>
      </c>
      <c r="F25" s="496"/>
      <c r="G25" s="496" t="str">
        <f>IF('NEO PU'!M27=0," ",'NEO PU'!M27)</f>
        <v> </v>
      </c>
      <c r="H25" s="496"/>
      <c r="I25" s="496" t="str">
        <f>IF('NEO PU'!N27=0," ",'NEO PU'!N27)</f>
        <v> </v>
      </c>
      <c r="J25" s="496"/>
      <c r="K25" s="496" t="str">
        <f>IF('NEO PU'!O27=0," ",'NEO PU'!O27)</f>
        <v> </v>
      </c>
      <c r="L25" s="496"/>
      <c r="M25" s="496" t="str">
        <f>IF('NEO PU'!P27=0," ",'NEO PU'!P27)</f>
        <v> </v>
      </c>
      <c r="N25" s="496"/>
      <c r="O25" s="496" t="str">
        <f>IF('NEO PU'!Q27=0," ",'NEO PU'!Q27)</f>
        <v> </v>
      </c>
      <c r="P25" s="496"/>
      <c r="Q25" s="496" t="str">
        <f>IF('NEO PU'!R27=0," ",'NEO PU'!R27)</f>
        <v> </v>
      </c>
      <c r="R25" s="546"/>
      <c r="S25" s="547" t="str">
        <f>IF('NEO PU'!S27=0," ",'NEO PU'!S27)</f>
        <v> </v>
      </c>
      <c r="T25" s="547"/>
      <c r="U25" s="548" t="str">
        <f>IF('NEO PU'!T27=0," ",'NEO PU'!T27)</f>
        <v> </v>
      </c>
      <c r="V25" s="549"/>
      <c r="W25" s="497">
        <f t="shared" si="2"/>
        <v>0</v>
      </c>
      <c r="X25" s="313">
        <f>W25*'NEO PU'!H27</f>
        <v>0</v>
      </c>
      <c r="Y25" s="498">
        <f>W25*'NEO PU'!AN27</f>
        <v>0</v>
      </c>
      <c r="Z25" s="23"/>
    </row>
    <row r="26" ht="23.25" customHeight="1">
      <c r="A26" s="494" t="str">
        <f>'NEO PU'!D28</f>
        <v>NEO-18PU</v>
      </c>
      <c r="B26" s="544">
        <f>'NEO PU'!H28</f>
        <v>2</v>
      </c>
      <c r="C26" s="545" t="str">
        <f>IF('NEO PU'!K28=0," ",'NEO PU'!K28)</f>
        <v> </v>
      </c>
      <c r="D26" s="496"/>
      <c r="E26" s="496" t="str">
        <f>IF('NEO PU'!L28=0," ",'NEO PU'!L28)</f>
        <v> </v>
      </c>
      <c r="F26" s="496"/>
      <c r="G26" s="496" t="str">
        <f>IF('NEO PU'!M28=0," ",'NEO PU'!M28)</f>
        <v> </v>
      </c>
      <c r="H26" s="496"/>
      <c r="I26" s="496" t="str">
        <f>IF('NEO PU'!N28=0," ",'NEO PU'!N28)</f>
        <v> </v>
      </c>
      <c r="J26" s="496"/>
      <c r="K26" s="496" t="str">
        <f>IF('NEO PU'!O28=0," ",'NEO PU'!O28)</f>
        <v> </v>
      </c>
      <c r="L26" s="496"/>
      <c r="M26" s="496" t="str">
        <f>IF('NEO PU'!P28=0," ",'NEO PU'!P28)</f>
        <v> </v>
      </c>
      <c r="N26" s="496"/>
      <c r="O26" s="496" t="str">
        <f>IF('NEO PU'!Q28=0," ",'NEO PU'!Q28)</f>
        <v> </v>
      </c>
      <c r="P26" s="496"/>
      <c r="Q26" s="496" t="str">
        <f>IF('NEO PU'!R28=0," ",'NEO PU'!R28)</f>
        <v> </v>
      </c>
      <c r="R26" s="546"/>
      <c r="S26" s="547" t="str">
        <f>IF('NEO PU'!S28=0," ",'NEO PU'!S28)</f>
        <v> </v>
      </c>
      <c r="T26" s="547"/>
      <c r="U26" s="548" t="str">
        <f>IF('NEO PU'!T28=0," ",'NEO PU'!T28)</f>
        <v> </v>
      </c>
      <c r="V26" s="549"/>
      <c r="W26" s="497">
        <f t="shared" si="2"/>
        <v>0</v>
      </c>
      <c r="X26" s="313">
        <f>W26*'NEO PU'!H28</f>
        <v>0</v>
      </c>
      <c r="Y26" s="498">
        <f>W26*'NEO PU'!AN28</f>
        <v>0</v>
      </c>
      <c r="Z26" s="23"/>
    </row>
    <row r="27" ht="23.25" customHeight="1">
      <c r="A27" s="494" t="str">
        <f>'NEO PU'!D29</f>
        <v>NEO-20PU</v>
      </c>
      <c r="B27" s="544">
        <f>'NEO PU'!H29</f>
        <v>4</v>
      </c>
      <c r="C27" s="545" t="str">
        <f>IF('NEO PU'!K29=0," ",'NEO PU'!K29)</f>
        <v> </v>
      </c>
      <c r="D27" s="496"/>
      <c r="E27" s="496" t="str">
        <f>IF('NEO PU'!L29=0," ",'NEO PU'!L29)</f>
        <v> </v>
      </c>
      <c r="F27" s="496"/>
      <c r="G27" s="496" t="str">
        <f>IF('NEO PU'!M29=0," ",'NEO PU'!M29)</f>
        <v> </v>
      </c>
      <c r="H27" s="496"/>
      <c r="I27" s="496" t="str">
        <f>IF('NEO PU'!N29=0," ",'NEO PU'!N29)</f>
        <v> </v>
      </c>
      <c r="J27" s="496"/>
      <c r="K27" s="496" t="str">
        <f>IF('NEO PU'!O29=0," ",'NEO PU'!O29)</f>
        <v> </v>
      </c>
      <c r="L27" s="496"/>
      <c r="M27" s="496" t="str">
        <f>IF('NEO PU'!P29=0," ",'NEO PU'!P29)</f>
        <v> </v>
      </c>
      <c r="N27" s="496"/>
      <c r="O27" s="496" t="str">
        <f>IF('NEO PU'!Q29=0," ",'NEO PU'!Q29)</f>
        <v> </v>
      </c>
      <c r="P27" s="496"/>
      <c r="Q27" s="496" t="str">
        <f>IF('NEO PU'!R29=0," ",'NEO PU'!R29)</f>
        <v> </v>
      </c>
      <c r="R27" s="546"/>
      <c r="S27" s="547" t="str">
        <f>IF('NEO PU'!S29=0," ",'NEO PU'!S29)</f>
        <v> </v>
      </c>
      <c r="T27" s="547"/>
      <c r="U27" s="548" t="str">
        <f>IF('NEO PU'!T29=0," ",'NEO PU'!T29)</f>
        <v> </v>
      </c>
      <c r="V27" s="549"/>
      <c r="W27" s="497">
        <f t="shared" si="2"/>
        <v>0</v>
      </c>
      <c r="X27" s="313">
        <f>W27*'NEO PU'!H29</f>
        <v>0</v>
      </c>
      <c r="Y27" s="498">
        <f>W27*'NEO PU'!AN29</f>
        <v>0</v>
      </c>
      <c r="Z27" s="23"/>
    </row>
    <row r="28" ht="23.25" customHeight="1">
      <c r="A28" s="494" t="str">
        <f>'NEO PU'!D30</f>
        <v>NEO-22PU</v>
      </c>
      <c r="B28" s="544">
        <f>'NEO PU'!H30</f>
        <v>4</v>
      </c>
      <c r="C28" s="545" t="str">
        <f>IF('NEO PU'!K30=0," ",'NEO PU'!K30)</f>
        <v> </v>
      </c>
      <c r="D28" s="496"/>
      <c r="E28" s="496" t="str">
        <f>IF('NEO PU'!L30=0," ",'NEO PU'!L30)</f>
        <v> </v>
      </c>
      <c r="F28" s="496"/>
      <c r="G28" s="496" t="str">
        <f>IF('NEO PU'!M30=0," ",'NEO PU'!M30)</f>
        <v> </v>
      </c>
      <c r="H28" s="496"/>
      <c r="I28" s="496" t="str">
        <f>IF('NEO PU'!N30=0," ",'NEO PU'!N30)</f>
        <v> </v>
      </c>
      <c r="J28" s="496"/>
      <c r="K28" s="496" t="str">
        <f>IF('NEO PU'!O30=0," ",'NEO PU'!O30)</f>
        <v> </v>
      </c>
      <c r="L28" s="496"/>
      <c r="M28" s="496" t="str">
        <f>IF('NEO PU'!P30=0," ",'NEO PU'!P30)</f>
        <v> </v>
      </c>
      <c r="N28" s="496"/>
      <c r="O28" s="496" t="str">
        <f>IF('NEO PU'!Q30=0," ",'NEO PU'!Q30)</f>
        <v> </v>
      </c>
      <c r="P28" s="496"/>
      <c r="Q28" s="496" t="str">
        <f>IF('NEO PU'!R30=0," ",'NEO PU'!R30)</f>
        <v> </v>
      </c>
      <c r="R28" s="546"/>
      <c r="S28" s="547" t="str">
        <f>IF('NEO PU'!S30=0," ",'NEO PU'!S30)</f>
        <v> </v>
      </c>
      <c r="T28" s="547"/>
      <c r="U28" s="548" t="str">
        <f>IF('NEO PU'!T30=0," ",'NEO PU'!T30)</f>
        <v> </v>
      </c>
      <c r="V28" s="549"/>
      <c r="W28" s="497">
        <f t="shared" si="2"/>
        <v>0</v>
      </c>
      <c r="X28" s="313">
        <f>W28*'NEO PU'!H30</f>
        <v>0</v>
      </c>
      <c r="Y28" s="498">
        <f>W28*'NEO PU'!AN30</f>
        <v>0</v>
      </c>
      <c r="Z28" s="23"/>
    </row>
    <row r="29" ht="23.25" customHeight="1">
      <c r="A29" s="494" t="str">
        <f>'NEO PU'!D31</f>
        <v>NEO-24PU</v>
      </c>
      <c r="B29" s="544">
        <f>'NEO PU'!H31</f>
        <v>4</v>
      </c>
      <c r="C29" s="545" t="str">
        <f>IF('NEO PU'!K31=0," ",'NEO PU'!K31)</f>
        <v> </v>
      </c>
      <c r="D29" s="496"/>
      <c r="E29" s="496" t="str">
        <f>IF('NEO PU'!L31=0," ",'NEO PU'!L31)</f>
        <v> </v>
      </c>
      <c r="F29" s="496"/>
      <c r="G29" s="496" t="str">
        <f>IF('NEO PU'!M31=0," ",'NEO PU'!M31)</f>
        <v> </v>
      </c>
      <c r="H29" s="496"/>
      <c r="I29" s="496" t="str">
        <f>IF('NEO PU'!N31=0," ",'NEO PU'!N31)</f>
        <v> </v>
      </c>
      <c r="J29" s="496"/>
      <c r="K29" s="496" t="str">
        <f>IF('NEO PU'!O31=0," ",'NEO PU'!O31)</f>
        <v> </v>
      </c>
      <c r="L29" s="496"/>
      <c r="M29" s="496" t="str">
        <f>IF('NEO PU'!P31=0," ",'NEO PU'!P31)</f>
        <v> </v>
      </c>
      <c r="N29" s="496"/>
      <c r="O29" s="496" t="str">
        <f>IF('NEO PU'!Q31=0," ",'NEO PU'!Q31)</f>
        <v> </v>
      </c>
      <c r="P29" s="496"/>
      <c r="Q29" s="496" t="str">
        <f>IF('NEO PU'!R31=0," ",'NEO PU'!R31)</f>
        <v> </v>
      </c>
      <c r="R29" s="546"/>
      <c r="S29" s="547" t="str">
        <f>IF('NEO PU'!S31=0," ",'NEO PU'!S31)</f>
        <v> </v>
      </c>
      <c r="T29" s="547"/>
      <c r="U29" s="548" t="str">
        <f>IF('NEO PU'!T31=0," ",'NEO PU'!T31)</f>
        <v> </v>
      </c>
      <c r="V29" s="549"/>
      <c r="W29" s="497">
        <f t="shared" si="2"/>
        <v>0</v>
      </c>
      <c r="X29" s="313">
        <f>W29*'NEO PU'!H31</f>
        <v>0</v>
      </c>
      <c r="Y29" s="498">
        <f>W29*'NEO PU'!AN31</f>
        <v>0</v>
      </c>
      <c r="Z29" s="23"/>
    </row>
    <row r="30" ht="23.25" customHeight="1">
      <c r="A30" s="494" t="str">
        <f>'NEO PU'!D32</f>
        <v>NEO-26PU</v>
      </c>
      <c r="B30" s="544">
        <f>'NEO PU'!H32</f>
        <v>6</v>
      </c>
      <c r="C30" s="545" t="str">
        <f>IF('NEO PU'!K32=0," ",'NEO PU'!K32)</f>
        <v> </v>
      </c>
      <c r="D30" s="496"/>
      <c r="E30" s="496" t="str">
        <f>IF('NEO PU'!L32=0," ",'NEO PU'!L32)</f>
        <v> </v>
      </c>
      <c r="F30" s="496"/>
      <c r="G30" s="496" t="str">
        <f>IF('NEO PU'!M32=0," ",'NEO PU'!M32)</f>
        <v> </v>
      </c>
      <c r="H30" s="496"/>
      <c r="I30" s="496" t="str">
        <f>IF('NEO PU'!N32=0," ",'NEO PU'!N32)</f>
        <v> </v>
      </c>
      <c r="J30" s="496"/>
      <c r="K30" s="496" t="str">
        <f>IF('NEO PU'!O32=0," ",'NEO PU'!O32)</f>
        <v> </v>
      </c>
      <c r="L30" s="496"/>
      <c r="M30" s="496" t="str">
        <f>IF('NEO PU'!P32=0," ",'NEO PU'!P32)</f>
        <v> </v>
      </c>
      <c r="N30" s="496"/>
      <c r="O30" s="496" t="str">
        <f>IF('NEO PU'!Q32=0," ",'NEO PU'!Q32)</f>
        <v> </v>
      </c>
      <c r="P30" s="496"/>
      <c r="Q30" s="496" t="str">
        <f>IF('NEO PU'!R32=0," ",'NEO PU'!R32)</f>
        <v> </v>
      </c>
      <c r="R30" s="546"/>
      <c r="S30" s="547" t="str">
        <f>IF('NEO PU'!S32=0," ",'NEO PU'!S32)</f>
        <v> </v>
      </c>
      <c r="T30" s="547"/>
      <c r="U30" s="548" t="str">
        <f>IF('NEO PU'!T32=0," ",'NEO PU'!T32)</f>
        <v> </v>
      </c>
      <c r="V30" s="549"/>
      <c r="W30" s="497">
        <f t="shared" si="2"/>
        <v>0</v>
      </c>
      <c r="X30" s="313">
        <f>W30*'NEO PU'!H32</f>
        <v>0</v>
      </c>
      <c r="Y30" s="498">
        <f>W30*'NEO PU'!AN32</f>
        <v>0</v>
      </c>
      <c r="Z30" s="23"/>
    </row>
    <row r="31" ht="23.25" customHeight="1">
      <c r="A31" s="494" t="str">
        <f>'NEO PU'!D33</f>
        <v>NEO-28PU</v>
      </c>
      <c r="B31" s="544">
        <f>'NEO PU'!H33</f>
        <v>8</v>
      </c>
      <c r="C31" s="545" t="str">
        <f>IF('NEO PU'!K33=0," ",'NEO PU'!K33)</f>
        <v> </v>
      </c>
      <c r="D31" s="496"/>
      <c r="E31" s="496" t="str">
        <f>IF('NEO PU'!L33=0," ",'NEO PU'!L33)</f>
        <v> </v>
      </c>
      <c r="F31" s="496"/>
      <c r="G31" s="496" t="str">
        <f>IF('NEO PU'!M33=0," ",'NEO PU'!M33)</f>
        <v> </v>
      </c>
      <c r="H31" s="496"/>
      <c r="I31" s="496" t="str">
        <f>IF('NEO PU'!N33=0," ",'NEO PU'!N33)</f>
        <v> </v>
      </c>
      <c r="J31" s="496"/>
      <c r="K31" s="496" t="str">
        <f>IF('NEO PU'!O33=0," ",'NEO PU'!O33)</f>
        <v> </v>
      </c>
      <c r="L31" s="496"/>
      <c r="M31" s="496" t="str">
        <f>IF('NEO PU'!P33=0," ",'NEO PU'!P33)</f>
        <v> </v>
      </c>
      <c r="N31" s="496"/>
      <c r="O31" s="496" t="str">
        <f>IF('NEO PU'!Q33=0," ",'NEO PU'!Q33)</f>
        <v> </v>
      </c>
      <c r="P31" s="496"/>
      <c r="Q31" s="496" t="str">
        <f>IF('NEO PU'!R33=0," ",'NEO PU'!R33)</f>
        <v> </v>
      </c>
      <c r="R31" s="546"/>
      <c r="S31" s="547" t="str">
        <f>IF('NEO PU'!S33=0," ",'NEO PU'!S33)</f>
        <v> </v>
      </c>
      <c r="T31" s="547"/>
      <c r="U31" s="548" t="str">
        <f>IF('NEO PU'!T33=0," ",'NEO PU'!T33)</f>
        <v> </v>
      </c>
      <c r="V31" s="549"/>
      <c r="W31" s="497">
        <f t="shared" si="2"/>
        <v>0</v>
      </c>
      <c r="X31" s="313">
        <f>W31*'NEO PU'!H33</f>
        <v>0</v>
      </c>
      <c r="Y31" s="498">
        <f>W31*'NEO PU'!AN33</f>
        <v>0</v>
      </c>
      <c r="Z31" s="23"/>
    </row>
    <row r="32" ht="23.25" customHeight="1">
      <c r="A32" s="494" t="str">
        <f>'NEO PU'!D34</f>
        <v>NEO-30PU</v>
      </c>
      <c r="B32" s="544">
        <f>'NEO PU'!H34</f>
        <v>8</v>
      </c>
      <c r="C32" s="545" t="str">
        <f>IF('NEO PU'!K34=0," ",'NEO PU'!K34)</f>
        <v> </v>
      </c>
      <c r="D32" s="496"/>
      <c r="E32" s="496" t="str">
        <f>IF('NEO PU'!L34=0," ",'NEO PU'!L34)</f>
        <v> </v>
      </c>
      <c r="F32" s="496"/>
      <c r="G32" s="496" t="str">
        <f>IF('NEO PU'!M34=0," ",'NEO PU'!M34)</f>
        <v> </v>
      </c>
      <c r="H32" s="496"/>
      <c r="I32" s="496" t="str">
        <f>IF('NEO PU'!N34=0," ",'NEO PU'!N34)</f>
        <v> </v>
      </c>
      <c r="J32" s="496"/>
      <c r="K32" s="496" t="str">
        <f>IF('NEO PU'!O34=0," ",'NEO PU'!O34)</f>
        <v> </v>
      </c>
      <c r="L32" s="496"/>
      <c r="M32" s="496" t="str">
        <f>IF('NEO PU'!P34=0," ",'NEO PU'!P34)</f>
        <v> </v>
      </c>
      <c r="N32" s="496"/>
      <c r="O32" s="496" t="str">
        <f>IF('NEO PU'!Q34=0," ",'NEO PU'!Q34)</f>
        <v> </v>
      </c>
      <c r="P32" s="496"/>
      <c r="Q32" s="496" t="str">
        <f>IF('NEO PU'!R34=0," ",'NEO PU'!R34)</f>
        <v> </v>
      </c>
      <c r="R32" s="546"/>
      <c r="S32" s="547" t="str">
        <f>IF('NEO PU'!S34=0," ",'NEO PU'!S34)</f>
        <v> </v>
      </c>
      <c r="T32" s="547"/>
      <c r="U32" s="548" t="str">
        <f>IF('NEO PU'!T34=0," ",'NEO PU'!T34)</f>
        <v> </v>
      </c>
      <c r="V32" s="549"/>
      <c r="W32" s="497">
        <f t="shared" si="2"/>
        <v>0</v>
      </c>
      <c r="X32" s="313">
        <f>W32*'NEO PU'!H34</f>
        <v>0</v>
      </c>
      <c r="Y32" s="498">
        <f>W32*'NEO PU'!AN34</f>
        <v>0</v>
      </c>
      <c r="Z32" s="23"/>
    </row>
    <row r="33" ht="23.25" customHeight="1">
      <c r="A33" s="494" t="str">
        <f>'NEO PU'!D35</f>
        <v>NEO-32PU</v>
      </c>
      <c r="B33" s="544">
        <f>'NEO PU'!H35</f>
        <v>10</v>
      </c>
      <c r="C33" s="545" t="str">
        <f>IF('NEO PU'!K35=0," ",'NEO PU'!K35)</f>
        <v> </v>
      </c>
      <c r="D33" s="496"/>
      <c r="E33" s="496" t="str">
        <f>IF('NEO PU'!L35=0," ",'NEO PU'!L35)</f>
        <v> </v>
      </c>
      <c r="F33" s="496"/>
      <c r="G33" s="496" t="str">
        <f>IF('NEO PU'!M35=0," ",'NEO PU'!M35)</f>
        <v> </v>
      </c>
      <c r="H33" s="496"/>
      <c r="I33" s="496" t="str">
        <f>IF('NEO PU'!N35=0," ",'NEO PU'!N35)</f>
        <v> </v>
      </c>
      <c r="J33" s="496"/>
      <c r="K33" s="496" t="str">
        <f>IF('NEO PU'!O35=0," ",'NEO PU'!O35)</f>
        <v> </v>
      </c>
      <c r="L33" s="496"/>
      <c r="M33" s="496" t="str">
        <f>IF('NEO PU'!P35=0," ",'NEO PU'!P35)</f>
        <v> </v>
      </c>
      <c r="N33" s="496"/>
      <c r="O33" s="496" t="str">
        <f>IF('NEO PU'!Q35=0," ",'NEO PU'!Q35)</f>
        <v> </v>
      </c>
      <c r="P33" s="496"/>
      <c r="Q33" s="496" t="str">
        <f>IF('NEO PU'!R35=0," ",'NEO PU'!R35)</f>
        <v> </v>
      </c>
      <c r="R33" s="546"/>
      <c r="S33" s="547" t="str">
        <f>IF('NEO PU'!S35=0," ",'NEO PU'!S35)</f>
        <v> </v>
      </c>
      <c r="T33" s="547"/>
      <c r="U33" s="548" t="str">
        <f>IF('NEO PU'!T35=0," ",'NEO PU'!T35)</f>
        <v> </v>
      </c>
      <c r="V33" s="549"/>
      <c r="W33" s="497">
        <f t="shared" si="2"/>
        <v>0</v>
      </c>
      <c r="X33" s="313">
        <f>W33*'NEO PU'!H35</f>
        <v>0</v>
      </c>
      <c r="Y33" s="498">
        <f>W33*'NEO PU'!AN35</f>
        <v>0</v>
      </c>
      <c r="Z33" s="23"/>
    </row>
    <row r="34" ht="23.25" customHeight="1">
      <c r="A34" s="494" t="str">
        <f>'NEO PU'!D36</f>
        <v>NEO-34PU</v>
      </c>
      <c r="B34" s="544">
        <f>'NEO PU'!H36</f>
        <v>10</v>
      </c>
      <c r="C34" s="545" t="str">
        <f>IF('NEO PU'!K36=0," ",'NEO PU'!K36)</f>
        <v> </v>
      </c>
      <c r="D34" s="496"/>
      <c r="E34" s="496" t="str">
        <f>IF('NEO PU'!L36=0," ",'NEO PU'!L36)</f>
        <v> </v>
      </c>
      <c r="F34" s="496"/>
      <c r="G34" s="496" t="str">
        <f>IF('NEO PU'!M36=0," ",'NEO PU'!M36)</f>
        <v> </v>
      </c>
      <c r="H34" s="496"/>
      <c r="I34" s="496" t="str">
        <f>IF('NEO PU'!N36=0," ",'NEO PU'!N36)</f>
        <v> </v>
      </c>
      <c r="J34" s="496"/>
      <c r="K34" s="496" t="str">
        <f>IF('NEO PU'!O36=0," ",'NEO PU'!O36)</f>
        <v> </v>
      </c>
      <c r="L34" s="496"/>
      <c r="M34" s="496" t="str">
        <f>IF('NEO PU'!P36=0," ",'NEO PU'!P36)</f>
        <v> </v>
      </c>
      <c r="N34" s="496"/>
      <c r="O34" s="496" t="str">
        <f>IF('NEO PU'!Q36=0," ",'NEO PU'!Q36)</f>
        <v> </v>
      </c>
      <c r="P34" s="496"/>
      <c r="Q34" s="496" t="str">
        <f>IF('NEO PU'!R36=0," ",'NEO PU'!R36)</f>
        <v> </v>
      </c>
      <c r="R34" s="546"/>
      <c r="S34" s="547" t="str">
        <f>IF('NEO PU'!S36=0," ",'NEO PU'!S36)</f>
        <v> </v>
      </c>
      <c r="T34" s="547"/>
      <c r="U34" s="548" t="str">
        <f>IF('NEO PU'!T36=0," ",'NEO PU'!T36)</f>
        <v> </v>
      </c>
      <c r="V34" s="549"/>
      <c r="W34" s="497">
        <f t="shared" si="2"/>
        <v>0</v>
      </c>
      <c r="X34" s="313">
        <f>W34*'NEO PU'!H36</f>
        <v>0</v>
      </c>
      <c r="Y34" s="498">
        <f>W34*'NEO PU'!AN36</f>
        <v>0</v>
      </c>
      <c r="Z34" s="23"/>
    </row>
    <row r="35" ht="23.25" customHeight="1">
      <c r="A35" s="494" t="str">
        <f>'NEO PU'!D37</f>
        <v>NEO-36PU</v>
      </c>
      <c r="B35" s="544">
        <f>'NEO PU'!H37</f>
        <v>12</v>
      </c>
      <c r="C35" s="545" t="str">
        <f>IF('NEO PU'!K37=0," ",'NEO PU'!K37)</f>
        <v> </v>
      </c>
      <c r="D35" s="496"/>
      <c r="E35" s="496" t="str">
        <f>IF('NEO PU'!L37=0," ",'NEO PU'!L37)</f>
        <v> </v>
      </c>
      <c r="F35" s="496"/>
      <c r="G35" s="496" t="str">
        <f>IF('NEO PU'!M37=0," ",'NEO PU'!M37)</f>
        <v> </v>
      </c>
      <c r="H35" s="496"/>
      <c r="I35" s="496" t="str">
        <f>IF('NEO PU'!N37=0," ",'NEO PU'!N37)</f>
        <v> </v>
      </c>
      <c r="J35" s="496"/>
      <c r="K35" s="496" t="str">
        <f>IF('NEO PU'!O37=0," ",'NEO PU'!O37)</f>
        <v> </v>
      </c>
      <c r="L35" s="496"/>
      <c r="M35" s="496" t="str">
        <f>IF('NEO PU'!P37=0," ",'NEO PU'!P37)</f>
        <v> </v>
      </c>
      <c r="N35" s="496"/>
      <c r="O35" s="496" t="str">
        <f>IF('NEO PU'!Q37=0," ",'NEO PU'!Q37)</f>
        <v> </v>
      </c>
      <c r="P35" s="496"/>
      <c r="Q35" s="496" t="str">
        <f>IF('NEO PU'!R37=0," ",'NEO PU'!R37)</f>
        <v> </v>
      </c>
      <c r="R35" s="546"/>
      <c r="S35" s="547" t="str">
        <f>IF('NEO PU'!S37=0," ",'NEO PU'!S37)</f>
        <v> </v>
      </c>
      <c r="T35" s="547"/>
      <c r="U35" s="548" t="str">
        <f>IF('NEO PU'!T37=0," ",'NEO PU'!T37)</f>
        <v> </v>
      </c>
      <c r="V35" s="549"/>
      <c r="W35" s="497">
        <f t="shared" si="2"/>
        <v>0</v>
      </c>
      <c r="X35" s="313">
        <f>W35*'NEO PU'!H37</f>
        <v>0</v>
      </c>
      <c r="Y35" s="498">
        <f>W35*'NEO PU'!AN37</f>
        <v>0</v>
      </c>
      <c r="Z35" s="23"/>
    </row>
    <row r="36" ht="23.25" customHeight="1">
      <c r="A36" s="494" t="str">
        <f>'NEO PU'!D38</f>
        <v>NEO-38PU</v>
      </c>
      <c r="B36" s="544">
        <f>'NEO PU'!H38</f>
        <v>12</v>
      </c>
      <c r="C36" s="545" t="str">
        <f>IF('NEO PU'!K38=0," ",'NEO PU'!K38)</f>
        <v> </v>
      </c>
      <c r="D36" s="496"/>
      <c r="E36" s="496" t="str">
        <f>IF('NEO PU'!L38=0," ",'NEO PU'!L38)</f>
        <v> </v>
      </c>
      <c r="F36" s="496"/>
      <c r="G36" s="496" t="str">
        <f>IF('NEO PU'!M38=0," ",'NEO PU'!M38)</f>
        <v> </v>
      </c>
      <c r="H36" s="496"/>
      <c r="I36" s="496" t="str">
        <f>IF('NEO PU'!N38=0," ",'NEO PU'!N38)</f>
        <v> </v>
      </c>
      <c r="J36" s="496"/>
      <c r="K36" s="496" t="str">
        <f>IF('NEO PU'!O38=0," ",'NEO PU'!O38)</f>
        <v> </v>
      </c>
      <c r="L36" s="496"/>
      <c r="M36" s="496" t="str">
        <f>IF('NEO PU'!P38=0," ",'NEO PU'!P38)</f>
        <v> </v>
      </c>
      <c r="N36" s="496"/>
      <c r="O36" s="496" t="str">
        <f>IF('NEO PU'!Q38=0," ",'NEO PU'!Q38)</f>
        <v> </v>
      </c>
      <c r="P36" s="496"/>
      <c r="Q36" s="496" t="str">
        <f>IF('NEO PU'!R38=0," ",'NEO PU'!R38)</f>
        <v> </v>
      </c>
      <c r="R36" s="546"/>
      <c r="S36" s="547" t="str">
        <f>IF('NEO PU'!S38=0," ",'NEO PU'!S38)</f>
        <v> </v>
      </c>
      <c r="T36" s="547"/>
      <c r="U36" s="548" t="str">
        <f>IF('NEO PU'!T38=0," ",'NEO PU'!T38)</f>
        <v> </v>
      </c>
      <c r="V36" s="549"/>
      <c r="W36" s="497">
        <f t="shared" si="2"/>
        <v>0</v>
      </c>
      <c r="X36" s="313">
        <f>W36*'NEO PU'!H38</f>
        <v>0</v>
      </c>
      <c r="Y36" s="498">
        <f>W36*'NEO PU'!AN38</f>
        <v>0</v>
      </c>
      <c r="Z36" s="23"/>
    </row>
    <row r="37" ht="23.25" customHeight="1">
      <c r="A37" s="494" t="str">
        <f>'NEO PU'!D39</f>
        <v>NEO-41PU</v>
      </c>
      <c r="B37" s="544">
        <f>'NEO PU'!H39</f>
        <v>22</v>
      </c>
      <c r="C37" s="545" t="str">
        <f>IF('NEO PU'!K39=0," ",'NEO PU'!K39)</f>
        <v> </v>
      </c>
      <c r="D37" s="496"/>
      <c r="E37" s="496" t="str">
        <f>IF('NEO PU'!L39=0," ",'NEO PU'!L39)</f>
        <v> </v>
      </c>
      <c r="F37" s="496"/>
      <c r="G37" s="496" t="str">
        <f>IF('NEO PU'!M39=0," ",'NEO PU'!M39)</f>
        <v> </v>
      </c>
      <c r="H37" s="496"/>
      <c r="I37" s="496" t="str">
        <f>IF('NEO PU'!N39=0," ",'NEO PU'!N39)</f>
        <v> </v>
      </c>
      <c r="J37" s="496"/>
      <c r="K37" s="496" t="str">
        <f>IF('NEO PU'!O39=0," ",'NEO PU'!O39)</f>
        <v> </v>
      </c>
      <c r="L37" s="496"/>
      <c r="M37" s="496" t="str">
        <f>IF('NEO PU'!P39=0," ",'NEO PU'!P39)</f>
        <v> </v>
      </c>
      <c r="N37" s="496"/>
      <c r="O37" s="496" t="str">
        <f>IF('NEO PU'!Q39=0," ",'NEO PU'!Q39)</f>
        <v> </v>
      </c>
      <c r="P37" s="496"/>
      <c r="Q37" s="496" t="str">
        <f>IF('NEO PU'!R39=0," ",'NEO PU'!R39)</f>
        <v> </v>
      </c>
      <c r="R37" s="546"/>
      <c r="S37" s="547" t="str">
        <f>IF('NEO PU'!S39=0," ",'NEO PU'!S39)</f>
        <v> </v>
      </c>
      <c r="T37" s="547"/>
      <c r="U37" s="548" t="str">
        <f>IF('NEO PU'!T39=0," ",'NEO PU'!T39)</f>
        <v> </v>
      </c>
      <c r="V37" s="549"/>
      <c r="W37" s="497">
        <f t="shared" si="2"/>
        <v>0</v>
      </c>
      <c r="X37" s="313">
        <f>W37*'NEO PU'!H39</f>
        <v>0</v>
      </c>
      <c r="Y37" s="498">
        <f>W37*'NEO PU'!AN39</f>
        <v>0</v>
      </c>
      <c r="Z37" s="23"/>
    </row>
    <row r="38" ht="23.25" customHeight="1">
      <c r="A38" s="494" t="str">
        <f>'NEO PU'!D40</f>
        <v>NEO-42PU</v>
      </c>
      <c r="B38" s="544">
        <f>'NEO PU'!H40</f>
        <v>12</v>
      </c>
      <c r="C38" s="545" t="str">
        <f>IF('NEO PU'!K40=0," ",'NEO PU'!K40)</f>
        <v> </v>
      </c>
      <c r="D38" s="496"/>
      <c r="E38" s="496" t="str">
        <f>IF('NEO PU'!L40=0," ",'NEO PU'!L40)</f>
        <v> </v>
      </c>
      <c r="F38" s="496"/>
      <c r="G38" s="496" t="str">
        <f>IF('NEO PU'!M40=0," ",'NEO PU'!M40)</f>
        <v> </v>
      </c>
      <c r="H38" s="496"/>
      <c r="I38" s="496" t="str">
        <f>IF('NEO PU'!N40=0," ",'NEO PU'!N40)</f>
        <v> </v>
      </c>
      <c r="J38" s="496"/>
      <c r="K38" s="496" t="str">
        <f>IF('NEO PU'!O40=0," ",'NEO PU'!O40)</f>
        <v> </v>
      </c>
      <c r="L38" s="496"/>
      <c r="M38" s="496" t="str">
        <f>IF('NEO PU'!P40=0," ",'NEO PU'!P40)</f>
        <v> </v>
      </c>
      <c r="N38" s="496"/>
      <c r="O38" s="496" t="str">
        <f>IF('NEO PU'!Q40=0," ",'NEO PU'!Q40)</f>
        <v> </v>
      </c>
      <c r="P38" s="496"/>
      <c r="Q38" s="496" t="str">
        <f>IF('NEO PU'!R40=0," ",'NEO PU'!R40)</f>
        <v> </v>
      </c>
      <c r="R38" s="546"/>
      <c r="S38" s="547" t="str">
        <f>IF('NEO PU'!S40=0," ",'NEO PU'!S40)</f>
        <v> </v>
      </c>
      <c r="T38" s="547"/>
      <c r="U38" s="548" t="str">
        <f>IF('NEO PU'!T40=0," ",'NEO PU'!T40)</f>
        <v> </v>
      </c>
      <c r="V38" s="549"/>
      <c r="W38" s="497">
        <f t="shared" si="2"/>
        <v>0</v>
      </c>
      <c r="X38" s="313">
        <f>W38*'NEO PU'!H40</f>
        <v>0</v>
      </c>
      <c r="Y38" s="498">
        <f>W38*'NEO PU'!AN40</f>
        <v>0</v>
      </c>
      <c r="Z38" s="23"/>
    </row>
    <row r="39" ht="23.25" customHeight="1">
      <c r="A39" s="494" t="str">
        <f>'NEO PU'!D41</f>
        <v>NEO-43PU</v>
      </c>
      <c r="B39" s="544">
        <f>'NEO PU'!H41</f>
        <v>12</v>
      </c>
      <c r="C39" s="545" t="str">
        <f>IF('NEO PU'!K41=0," ",'NEO PU'!K41)</f>
        <v> </v>
      </c>
      <c r="D39" s="496"/>
      <c r="E39" s="496" t="str">
        <f>IF('NEO PU'!L41=0," ",'NEO PU'!L41)</f>
        <v> </v>
      </c>
      <c r="F39" s="496"/>
      <c r="G39" s="496" t="str">
        <f>IF('NEO PU'!M41=0," ",'NEO PU'!M41)</f>
        <v> </v>
      </c>
      <c r="H39" s="496"/>
      <c r="I39" s="496" t="str">
        <f>IF('NEO PU'!N41=0," ",'NEO PU'!N41)</f>
        <v> </v>
      </c>
      <c r="J39" s="496"/>
      <c r="K39" s="496" t="str">
        <f>IF('NEO PU'!O41=0," ",'NEO PU'!O41)</f>
        <v> </v>
      </c>
      <c r="L39" s="496"/>
      <c r="M39" s="496" t="str">
        <f>IF('NEO PU'!P41=0," ",'NEO PU'!P41)</f>
        <v> </v>
      </c>
      <c r="N39" s="496"/>
      <c r="O39" s="496" t="str">
        <f>IF('NEO PU'!Q41=0," ",'NEO PU'!Q41)</f>
        <v> </v>
      </c>
      <c r="P39" s="496"/>
      <c r="Q39" s="496" t="str">
        <f>IF('NEO PU'!R41=0," ",'NEO PU'!R41)</f>
        <v> </v>
      </c>
      <c r="R39" s="546"/>
      <c r="S39" s="547" t="str">
        <f>IF('NEO PU'!S41=0," ",'NEO PU'!S41)</f>
        <v> </v>
      </c>
      <c r="T39" s="547"/>
      <c r="U39" s="548" t="str">
        <f>IF('NEO PU'!T41=0," ",'NEO PU'!T41)</f>
        <v> </v>
      </c>
      <c r="V39" s="549"/>
      <c r="W39" s="497">
        <f t="shared" si="2"/>
        <v>0</v>
      </c>
      <c r="X39" s="313">
        <f>W39*'NEO PU'!H41</f>
        <v>0</v>
      </c>
      <c r="Y39" s="498">
        <f>W39*'NEO PU'!AN41</f>
        <v>0</v>
      </c>
      <c r="Z39" s="23"/>
    </row>
    <row r="40" ht="23.25" customHeight="1">
      <c r="A40" s="494" t="str">
        <f>'NEO PU'!D42</f>
        <v>NEO-44PU</v>
      </c>
      <c r="B40" s="544">
        <f>'NEO PU'!H42</f>
        <v>12</v>
      </c>
      <c r="C40" s="545" t="str">
        <f>IF('NEO PU'!K42=0," ",'NEO PU'!K42)</f>
        <v> </v>
      </c>
      <c r="D40" s="496"/>
      <c r="E40" s="496" t="str">
        <f>IF('NEO PU'!L42=0," ",'NEO PU'!L42)</f>
        <v> </v>
      </c>
      <c r="F40" s="496"/>
      <c r="G40" s="496" t="str">
        <f>IF('NEO PU'!M42=0," ",'NEO PU'!M42)</f>
        <v> </v>
      </c>
      <c r="H40" s="496"/>
      <c r="I40" s="496" t="str">
        <f>IF('NEO PU'!N42=0," ",'NEO PU'!N42)</f>
        <v> </v>
      </c>
      <c r="J40" s="496"/>
      <c r="K40" s="496" t="str">
        <f>IF('NEO PU'!O42=0," ",'NEO PU'!O42)</f>
        <v> </v>
      </c>
      <c r="L40" s="496"/>
      <c r="M40" s="496" t="str">
        <f>IF('NEO PU'!P42=0," ",'NEO PU'!P42)</f>
        <v> </v>
      </c>
      <c r="N40" s="496"/>
      <c r="O40" s="496" t="str">
        <f>IF('NEO PU'!Q42=0," ",'NEO PU'!Q42)</f>
        <v> </v>
      </c>
      <c r="P40" s="496"/>
      <c r="Q40" s="496" t="str">
        <f>IF('NEO PU'!R42=0," ",'NEO PU'!R42)</f>
        <v> </v>
      </c>
      <c r="R40" s="546"/>
      <c r="S40" s="547" t="str">
        <f>IF('NEO PU'!S42=0," ",'NEO PU'!S42)</f>
        <v> </v>
      </c>
      <c r="T40" s="547"/>
      <c r="U40" s="548" t="str">
        <f>IF('NEO PU'!T42=0," ",'NEO PU'!T42)</f>
        <v> </v>
      </c>
      <c r="V40" s="549"/>
      <c r="W40" s="497">
        <f t="shared" si="2"/>
        <v>0</v>
      </c>
      <c r="X40" s="313">
        <f>W40*'NEO PU'!H42</f>
        <v>0</v>
      </c>
      <c r="Y40" s="498">
        <f>W40*'NEO PU'!AN42</f>
        <v>0</v>
      </c>
      <c r="Z40" s="23"/>
    </row>
    <row r="41" ht="23.25" customHeight="1">
      <c r="A41" s="494" t="str">
        <f>'NEO PU'!D43</f>
        <v>NEO-45PU</v>
      </c>
      <c r="B41" s="544">
        <f>'NEO PU'!H43</f>
        <v>10</v>
      </c>
      <c r="C41" s="545" t="str">
        <f>IF('NEO PU'!K43=0," ",'NEO PU'!K43)</f>
        <v> </v>
      </c>
      <c r="D41" s="496"/>
      <c r="E41" s="496" t="str">
        <f>IF('NEO PU'!L43=0," ",'NEO PU'!L43)</f>
        <v> </v>
      </c>
      <c r="F41" s="496"/>
      <c r="G41" s="496" t="str">
        <f>IF('NEO PU'!M43=0," ",'NEO PU'!M43)</f>
        <v> </v>
      </c>
      <c r="H41" s="496"/>
      <c r="I41" s="496" t="str">
        <f>IF('NEO PU'!N43=0," ",'NEO PU'!N43)</f>
        <v> </v>
      </c>
      <c r="J41" s="496"/>
      <c r="K41" s="496" t="str">
        <f>IF('NEO PU'!O43=0," ",'NEO PU'!O43)</f>
        <v> </v>
      </c>
      <c r="L41" s="496"/>
      <c r="M41" s="496" t="str">
        <f>IF('NEO PU'!P43=0," ",'NEO PU'!P43)</f>
        <v> </v>
      </c>
      <c r="N41" s="496"/>
      <c r="O41" s="496" t="str">
        <f>IF('NEO PU'!Q43=0," ",'NEO PU'!Q43)</f>
        <v> </v>
      </c>
      <c r="P41" s="496"/>
      <c r="Q41" s="496" t="str">
        <f>IF('NEO PU'!R43=0," ",'NEO PU'!R43)</f>
        <v> </v>
      </c>
      <c r="R41" s="546"/>
      <c r="S41" s="547" t="str">
        <f>IF('NEO PU'!S43=0," ",'NEO PU'!S43)</f>
        <v> </v>
      </c>
      <c r="T41" s="547"/>
      <c r="U41" s="548" t="str">
        <f>IF('NEO PU'!T43=0," ",'NEO PU'!T43)</f>
        <v> </v>
      </c>
      <c r="V41" s="549"/>
      <c r="W41" s="497">
        <f t="shared" si="2"/>
        <v>0</v>
      </c>
      <c r="X41" s="313">
        <f>W41*'NEO PU'!H43</f>
        <v>0</v>
      </c>
      <c r="Y41" s="498">
        <f>W41*'NEO PU'!AN43</f>
        <v>0</v>
      </c>
      <c r="Z41" s="23"/>
    </row>
    <row r="42" ht="23.25" customHeight="1">
      <c r="A42" s="494" t="str">
        <f>'NEO PU'!D44</f>
        <v>NEO-46PU</v>
      </c>
      <c r="B42" s="544">
        <f>'NEO PU'!H44</f>
        <v>10</v>
      </c>
      <c r="C42" s="545" t="str">
        <f>IF('NEO PU'!K44=0," ",'NEO PU'!K44)</f>
        <v> </v>
      </c>
      <c r="D42" s="496"/>
      <c r="E42" s="496" t="str">
        <f>IF('NEO PU'!L44=0," ",'NEO PU'!L44)</f>
        <v> </v>
      </c>
      <c r="F42" s="496"/>
      <c r="G42" s="496" t="str">
        <f>IF('NEO PU'!M44=0," ",'NEO PU'!M44)</f>
        <v> </v>
      </c>
      <c r="H42" s="496"/>
      <c r="I42" s="496" t="str">
        <f>IF('NEO PU'!N44=0," ",'NEO PU'!N44)</f>
        <v> </v>
      </c>
      <c r="J42" s="496"/>
      <c r="K42" s="496" t="str">
        <f>IF('NEO PU'!O44=0," ",'NEO PU'!O44)</f>
        <v> </v>
      </c>
      <c r="L42" s="496"/>
      <c r="M42" s="496" t="str">
        <f>IF('NEO PU'!P44=0," ",'NEO PU'!P44)</f>
        <v> </v>
      </c>
      <c r="N42" s="496"/>
      <c r="O42" s="496" t="str">
        <f>IF('NEO PU'!Q44=0," ",'NEO PU'!Q44)</f>
        <v> </v>
      </c>
      <c r="P42" s="496"/>
      <c r="Q42" s="496" t="str">
        <f>IF('NEO PU'!R44=0," ",'NEO PU'!R44)</f>
        <v> </v>
      </c>
      <c r="R42" s="546"/>
      <c r="S42" s="547" t="str">
        <f>IF('NEO PU'!S44=0," ",'NEO PU'!S44)</f>
        <v> </v>
      </c>
      <c r="T42" s="547"/>
      <c r="U42" s="548" t="str">
        <f>IF('NEO PU'!T44=0," ",'NEO PU'!T44)</f>
        <v> </v>
      </c>
      <c r="V42" s="549"/>
      <c r="W42" s="497">
        <f t="shared" si="2"/>
        <v>0</v>
      </c>
      <c r="X42" s="313">
        <f>W42*'NEO PU'!H44</f>
        <v>0</v>
      </c>
      <c r="Y42" s="498">
        <f>W42*'NEO PU'!AN44</f>
        <v>0</v>
      </c>
      <c r="Z42" s="23"/>
    </row>
    <row r="43" ht="23.25" customHeight="1">
      <c r="A43" s="494" t="str">
        <f>'NEO PU'!D45</f>
        <v>NEO-47PU</v>
      </c>
      <c r="B43" s="544">
        <f>'NEO PU'!H45</f>
        <v>8</v>
      </c>
      <c r="C43" s="545" t="str">
        <f>IF('NEO PU'!K45=0," ",'NEO PU'!K45)</f>
        <v> </v>
      </c>
      <c r="D43" s="496"/>
      <c r="E43" s="496" t="str">
        <f>IF('NEO PU'!L45=0," ",'NEO PU'!L45)</f>
        <v> </v>
      </c>
      <c r="F43" s="496"/>
      <c r="G43" s="496" t="str">
        <f>IF('NEO PU'!M45=0," ",'NEO PU'!M45)</f>
        <v> </v>
      </c>
      <c r="H43" s="496"/>
      <c r="I43" s="496" t="str">
        <f>IF('NEO PU'!N45=0," ",'NEO PU'!N45)</f>
        <v> </v>
      </c>
      <c r="J43" s="496"/>
      <c r="K43" s="496" t="str">
        <f>IF('NEO PU'!O45=0," ",'NEO PU'!O45)</f>
        <v> </v>
      </c>
      <c r="L43" s="496"/>
      <c r="M43" s="496" t="str">
        <f>IF('NEO PU'!P45=0," ",'NEO PU'!P45)</f>
        <v> </v>
      </c>
      <c r="N43" s="496"/>
      <c r="O43" s="496" t="str">
        <f>IF('NEO PU'!Q45=0," ",'NEO PU'!Q45)</f>
        <v> </v>
      </c>
      <c r="P43" s="496"/>
      <c r="Q43" s="496" t="str">
        <f>IF('NEO PU'!R45=0," ",'NEO PU'!R45)</f>
        <v> </v>
      </c>
      <c r="R43" s="546"/>
      <c r="S43" s="547" t="str">
        <f>IF('NEO PU'!S45=0," ",'NEO PU'!S45)</f>
        <v> </v>
      </c>
      <c r="T43" s="547"/>
      <c r="U43" s="548" t="str">
        <f>IF('NEO PU'!T45=0," ",'NEO PU'!T45)</f>
        <v> </v>
      </c>
      <c r="V43" s="549"/>
      <c r="W43" s="497">
        <f t="shared" si="2"/>
        <v>0</v>
      </c>
      <c r="X43" s="313">
        <f>W43*'NEO PU'!H45</f>
        <v>0</v>
      </c>
      <c r="Y43" s="498">
        <f>W43*'NEO PU'!AN45</f>
        <v>0</v>
      </c>
      <c r="Z43" s="23"/>
    </row>
    <row r="44" ht="23.25" customHeight="1">
      <c r="A44" s="550" t="s">
        <v>357</v>
      </c>
      <c r="B44" s="86"/>
      <c r="C44" s="545" t="str">
        <f>IF('NEO PU'!K46=0," ",'NEO PU'!K46)</f>
        <v> </v>
      </c>
      <c r="D44" s="23"/>
      <c r="E44" s="23"/>
      <c r="F44" s="23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97"/>
      <c r="X44" s="313"/>
      <c r="Y44" s="498"/>
      <c r="Z44" s="23"/>
    </row>
    <row r="45" ht="23.25" customHeight="1">
      <c r="A45" s="502" t="str">
        <f>REDUCTOR!D11</f>
        <v>REDUCTOR-30PU</v>
      </c>
      <c r="B45" s="551">
        <f>REDUCTOR!G11</f>
        <v>30</v>
      </c>
      <c r="C45" s="552" t="str">
        <f>IF(REDUCTOR!J11=0," ",REDUCTOR!J11)</f>
        <v> </v>
      </c>
      <c r="D45" s="545"/>
      <c r="E45" s="545" t="str">
        <f>IF(REDUCTOR!K11=0," ",REDUCTOR!K11)</f>
        <v> </v>
      </c>
      <c r="F45" s="545"/>
      <c r="G45" s="545" t="str">
        <f>IF(REDUCTOR!L11=0," ",REDUCTOR!L11)</f>
        <v> </v>
      </c>
      <c r="H45" s="545"/>
      <c r="I45" s="545" t="str">
        <f>IF(REDUCTOR!M11=0," ",REDUCTOR!M11)</f>
        <v> </v>
      </c>
      <c r="J45" s="545"/>
      <c r="K45" s="545" t="str">
        <f>IF(REDUCTOR!N11=0," ",REDUCTOR!N11)</f>
        <v> </v>
      </c>
      <c r="L45" s="545"/>
      <c r="M45" s="545" t="str">
        <f>IF(REDUCTOR!O11=0," ",REDUCTOR!O11)</f>
        <v> </v>
      </c>
      <c r="N45" s="545"/>
      <c r="O45" s="545" t="str">
        <f>IF(REDUCTOR!P11=0," ",REDUCTOR!P11)</f>
        <v> </v>
      </c>
      <c r="P45" s="545"/>
      <c r="Q45" s="545" t="str">
        <f>IF(REDUCTOR!Q11=0," ",REDUCTOR!Q11)</f>
        <v> </v>
      </c>
      <c r="R45" s="545"/>
      <c r="S45" s="545" t="str">
        <f>IF(REDUCTOR!R11=0," ",REDUCTOR!R11)</f>
        <v> </v>
      </c>
      <c r="T45" s="545"/>
      <c r="U45" s="545" t="str">
        <f>IF(REDUCTOR!S11=0," ",REDUCTOR!S11)</f>
        <v> </v>
      </c>
      <c r="V45" s="545"/>
      <c r="W45" s="497">
        <f t="shared" ref="W45:W46" si="3">SUM(C45:V45)</f>
        <v>0</v>
      </c>
      <c r="X45" s="313">
        <f>W45*REDUCTOR!G11</f>
        <v>0</v>
      </c>
      <c r="Y45" s="498">
        <f>W45*REDUCTOR!AM11</f>
        <v>0</v>
      </c>
      <c r="Z45" s="23"/>
    </row>
    <row r="46" ht="23.25" customHeight="1">
      <c r="A46" s="502" t="str">
        <f>REDUCTOR!D12</f>
        <v>REDUCTOR-100PU</v>
      </c>
      <c r="B46" s="551">
        <f>REDUCTOR!G12</f>
        <v>100</v>
      </c>
      <c r="C46" s="552" t="str">
        <f>IF(REDUCTOR!J12=0," ",REDUCTOR!J12)</f>
        <v> </v>
      </c>
      <c r="D46" s="545"/>
      <c r="E46" s="545" t="str">
        <f>IF(REDUCTOR!K12=0," ",REDUCTOR!K12)</f>
        <v> </v>
      </c>
      <c r="F46" s="545"/>
      <c r="G46" s="545" t="str">
        <f>IF(REDUCTOR!L12=0," ",REDUCTOR!L12)</f>
        <v> </v>
      </c>
      <c r="H46" s="545"/>
      <c r="I46" s="545" t="str">
        <f>IF(REDUCTOR!M12=0," ",REDUCTOR!M12)</f>
        <v> </v>
      </c>
      <c r="J46" s="545"/>
      <c r="K46" s="545" t="str">
        <f>IF(REDUCTOR!N12=0," ",REDUCTOR!N12)</f>
        <v> </v>
      </c>
      <c r="L46" s="545"/>
      <c r="M46" s="545" t="str">
        <f>IF(REDUCTOR!O12=0," ",REDUCTOR!O12)</f>
        <v> </v>
      </c>
      <c r="N46" s="545"/>
      <c r="O46" s="545" t="str">
        <f>IF(REDUCTOR!P12=0," ",REDUCTOR!P12)</f>
        <v> </v>
      </c>
      <c r="P46" s="545"/>
      <c r="Q46" s="545" t="str">
        <f>IF(REDUCTOR!Q12=0," ",REDUCTOR!Q12)</f>
        <v> </v>
      </c>
      <c r="R46" s="545"/>
      <c r="S46" s="545" t="str">
        <f>IF(REDUCTOR!R12=0," ",REDUCTOR!R12)</f>
        <v> </v>
      </c>
      <c r="T46" s="545"/>
      <c r="U46" s="545" t="str">
        <f>IF(REDUCTOR!S12=0," ",REDUCTOR!S12)</f>
        <v> </v>
      </c>
      <c r="V46" s="545"/>
      <c r="W46" s="497">
        <f t="shared" si="3"/>
        <v>0</v>
      </c>
      <c r="X46" s="313">
        <f>W46*REDUCTOR!G12</f>
        <v>0</v>
      </c>
      <c r="Y46" s="498">
        <f>W46*REDUCTOR!AM12</f>
        <v>0</v>
      </c>
      <c r="Z46" s="23"/>
    </row>
    <row r="47" ht="23.25" customHeight="1">
      <c r="A47" s="86"/>
      <c r="B47" s="86"/>
      <c r="C47" s="23"/>
      <c r="D47" s="23"/>
      <c r="E47" s="23"/>
      <c r="F47" s="23"/>
      <c r="G47" s="469"/>
      <c r="H47" s="469"/>
      <c r="I47" s="469"/>
      <c r="J47" s="469"/>
      <c r="K47" s="469"/>
      <c r="L47" s="469"/>
      <c r="M47" s="469"/>
      <c r="N47" s="469"/>
      <c r="O47" s="469"/>
      <c r="P47" s="469"/>
      <c r="Q47" s="469"/>
      <c r="R47" s="469"/>
      <c r="S47" s="469"/>
      <c r="T47" s="469"/>
      <c r="U47" s="469"/>
      <c r="V47" s="469"/>
      <c r="W47" s="469"/>
      <c r="X47" s="469"/>
      <c r="Y47" s="23"/>
      <c r="Z47" s="23"/>
    </row>
    <row r="48" ht="23.25" customHeight="1">
      <c r="A48" s="86"/>
      <c r="B48" s="86"/>
      <c r="C48" s="23"/>
      <c r="D48" s="23"/>
      <c r="E48" s="23"/>
      <c r="F48" s="23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23"/>
      <c r="Z48" s="23"/>
    </row>
    <row r="49" ht="23.25" customHeight="1">
      <c r="A49" s="86"/>
      <c r="B49" s="86"/>
      <c r="C49" s="23"/>
      <c r="D49" s="23"/>
      <c r="E49" s="23"/>
      <c r="F49" s="23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469"/>
      <c r="T49" s="469"/>
      <c r="U49" s="469"/>
      <c r="V49" s="469"/>
      <c r="W49" s="469"/>
      <c r="X49" s="469"/>
      <c r="Y49" s="23"/>
      <c r="Z49" s="23"/>
    </row>
    <row r="50" ht="23.25" customHeight="1">
      <c r="A50" s="86"/>
      <c r="B50" s="86"/>
      <c r="C50" s="23"/>
      <c r="D50" s="23"/>
      <c r="E50" s="23"/>
      <c r="F50" s="23"/>
      <c r="G50" s="469"/>
      <c r="H50" s="469"/>
      <c r="I50" s="469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23"/>
      <c r="Z50" s="23"/>
    </row>
    <row r="51" ht="23.25" customHeight="1">
      <c r="A51" s="86"/>
      <c r="B51" s="86"/>
      <c r="C51" s="23"/>
      <c r="D51" s="23"/>
      <c r="E51" s="23"/>
      <c r="F51" s="23"/>
      <c r="G51" s="469"/>
      <c r="H51" s="469"/>
      <c r="I51" s="469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23"/>
      <c r="Z51" s="23"/>
    </row>
    <row r="52" ht="23.25" customHeight="1">
      <c r="A52" s="86"/>
      <c r="B52" s="86"/>
      <c r="C52" s="23"/>
      <c r="D52" s="23"/>
      <c r="E52" s="23"/>
      <c r="F52" s="23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23"/>
      <c r="Z52" s="23"/>
    </row>
    <row r="53" ht="23.25" customHeight="1">
      <c r="A53" s="86"/>
      <c r="B53" s="86"/>
      <c r="C53" s="23"/>
      <c r="D53" s="23"/>
      <c r="E53" s="23"/>
      <c r="F53" s="23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23"/>
      <c r="Z53" s="23"/>
    </row>
    <row r="54" ht="23.25" customHeight="1">
      <c r="A54" s="86"/>
      <c r="B54" s="86"/>
      <c r="C54" s="23"/>
      <c r="D54" s="23"/>
      <c r="E54" s="23"/>
      <c r="F54" s="23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469"/>
      <c r="S54" s="469"/>
      <c r="T54" s="469"/>
      <c r="U54" s="469"/>
      <c r="V54" s="469"/>
      <c r="W54" s="469"/>
      <c r="X54" s="469"/>
      <c r="Y54" s="23"/>
      <c r="Z54" s="23"/>
    </row>
    <row r="55" ht="23.25" customHeight="1">
      <c r="A55" s="86"/>
      <c r="B55" s="86"/>
      <c r="C55" s="23"/>
      <c r="D55" s="23"/>
      <c r="E55" s="23"/>
      <c r="F55" s="23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69"/>
      <c r="S55" s="469"/>
      <c r="T55" s="469"/>
      <c r="U55" s="469"/>
      <c r="V55" s="469"/>
      <c r="W55" s="469"/>
      <c r="X55" s="469"/>
      <c r="Y55" s="23"/>
      <c r="Z55" s="23"/>
    </row>
    <row r="56" ht="23.25" customHeight="1">
      <c r="A56" s="86"/>
      <c r="B56" s="86"/>
      <c r="C56" s="23"/>
      <c r="D56" s="23"/>
      <c r="E56" s="23"/>
      <c r="F56" s="23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23"/>
      <c r="Z56" s="23"/>
    </row>
    <row r="57" ht="23.25" customHeight="1">
      <c r="A57" s="86"/>
      <c r="B57" s="86"/>
      <c r="C57" s="23"/>
      <c r="D57" s="23"/>
      <c r="E57" s="23"/>
      <c r="F57" s="23"/>
      <c r="G57" s="469"/>
      <c r="H57" s="469"/>
      <c r="I57" s="469"/>
      <c r="J57" s="469"/>
      <c r="K57" s="469"/>
      <c r="L57" s="469"/>
      <c r="M57" s="469"/>
      <c r="N57" s="469"/>
      <c r="O57" s="469"/>
      <c r="P57" s="469"/>
      <c r="Q57" s="469"/>
      <c r="R57" s="469"/>
      <c r="S57" s="469"/>
      <c r="T57" s="469"/>
      <c r="U57" s="469"/>
      <c r="V57" s="469"/>
      <c r="W57" s="469"/>
      <c r="X57" s="469"/>
      <c r="Y57" s="23"/>
      <c r="Z57" s="23"/>
    </row>
    <row r="58" ht="23.25" customHeight="1">
      <c r="A58" s="86"/>
      <c r="B58" s="86"/>
      <c r="C58" s="23"/>
      <c r="D58" s="23"/>
      <c r="E58" s="23"/>
      <c r="F58" s="23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69"/>
      <c r="W58" s="469"/>
      <c r="X58" s="469"/>
      <c r="Y58" s="23"/>
      <c r="Z58" s="23"/>
    </row>
    <row r="59" ht="23.25" customHeight="1">
      <c r="A59" s="86"/>
      <c r="B59" s="86"/>
      <c r="C59" s="23"/>
      <c r="D59" s="23"/>
      <c r="E59" s="23"/>
      <c r="F59" s="23"/>
      <c r="G59" s="469"/>
      <c r="H59" s="469"/>
      <c r="I59" s="469"/>
      <c r="J59" s="469"/>
      <c r="K59" s="469"/>
      <c r="L59" s="469"/>
      <c r="M59" s="469"/>
      <c r="N59" s="469"/>
      <c r="O59" s="469"/>
      <c r="P59" s="469"/>
      <c r="Q59" s="469"/>
      <c r="R59" s="469"/>
      <c r="S59" s="469"/>
      <c r="T59" s="469"/>
      <c r="U59" s="469"/>
      <c r="V59" s="469"/>
      <c r="W59" s="469"/>
      <c r="X59" s="469"/>
      <c r="Y59" s="23"/>
      <c r="Z59" s="23"/>
    </row>
    <row r="60" ht="23.25" customHeight="1">
      <c r="A60" s="86"/>
      <c r="B60" s="86"/>
      <c r="C60" s="23"/>
      <c r="D60" s="23"/>
      <c r="E60" s="23"/>
      <c r="F60" s="23"/>
      <c r="G60" s="469"/>
      <c r="H60" s="469"/>
      <c r="I60" s="469"/>
      <c r="J60" s="469"/>
      <c r="K60" s="469"/>
      <c r="L60" s="469"/>
      <c r="M60" s="469"/>
      <c r="N60" s="469"/>
      <c r="O60" s="469"/>
      <c r="P60" s="469"/>
      <c r="Q60" s="469"/>
      <c r="R60" s="469"/>
      <c r="S60" s="469"/>
      <c r="T60" s="469"/>
      <c r="U60" s="469"/>
      <c r="V60" s="469"/>
      <c r="W60" s="469"/>
      <c r="X60" s="469"/>
      <c r="Y60" s="23"/>
      <c r="Z60" s="23"/>
    </row>
    <row r="61" ht="23.25" customHeight="1">
      <c r="A61" s="86"/>
      <c r="B61" s="86"/>
      <c r="C61" s="23"/>
      <c r="D61" s="23"/>
      <c r="E61" s="23"/>
      <c r="F61" s="23"/>
      <c r="G61" s="469"/>
      <c r="H61" s="469"/>
      <c r="I61" s="469"/>
      <c r="J61" s="469"/>
      <c r="K61" s="469"/>
      <c r="L61" s="469"/>
      <c r="M61" s="469"/>
      <c r="N61" s="469"/>
      <c r="O61" s="469"/>
      <c r="P61" s="469"/>
      <c r="Q61" s="469"/>
      <c r="R61" s="469"/>
      <c r="S61" s="469"/>
      <c r="T61" s="469"/>
      <c r="U61" s="469"/>
      <c r="V61" s="469"/>
      <c r="W61" s="469"/>
      <c r="X61" s="469"/>
      <c r="Y61" s="23"/>
      <c r="Z61" s="23"/>
    </row>
    <row r="62" ht="23.25" customHeight="1">
      <c r="A62" s="86"/>
      <c r="B62" s="86"/>
      <c r="C62" s="23"/>
      <c r="D62" s="23"/>
      <c r="E62" s="23"/>
      <c r="F62" s="23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23"/>
      <c r="Z62" s="23"/>
    </row>
    <row r="63" ht="23.25" customHeight="1">
      <c r="A63" s="86"/>
      <c r="B63" s="86"/>
      <c r="C63" s="23"/>
      <c r="D63" s="23"/>
      <c r="E63" s="23"/>
      <c r="F63" s="23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23"/>
      <c r="Z63" s="23"/>
    </row>
    <row r="64" ht="23.25" customHeight="1">
      <c r="A64" s="86"/>
      <c r="B64" s="86"/>
      <c r="C64" s="23"/>
      <c r="D64" s="23"/>
      <c r="E64" s="23"/>
      <c r="F64" s="23"/>
      <c r="G64" s="469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  <c r="S64" s="469"/>
      <c r="T64" s="469"/>
      <c r="U64" s="469"/>
      <c r="V64" s="469"/>
      <c r="W64" s="469"/>
      <c r="X64" s="469"/>
      <c r="Y64" s="23"/>
      <c r="Z64" s="23"/>
    </row>
    <row r="65" ht="23.25" customHeight="1">
      <c r="A65" s="86"/>
      <c r="B65" s="86"/>
      <c r="C65" s="23"/>
      <c r="D65" s="23"/>
      <c r="E65" s="23"/>
      <c r="F65" s="23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23"/>
      <c r="Z65" s="23"/>
    </row>
    <row r="66" ht="23.25" customHeight="1">
      <c r="A66" s="86"/>
      <c r="B66" s="86"/>
      <c r="C66" s="23"/>
      <c r="D66" s="23"/>
      <c r="E66" s="23"/>
      <c r="F66" s="23"/>
      <c r="G66" s="469"/>
      <c r="H66" s="469"/>
      <c r="I66" s="469"/>
      <c r="J66" s="469"/>
      <c r="K66" s="469"/>
      <c r="L66" s="469"/>
      <c r="M66" s="469"/>
      <c r="N66" s="469"/>
      <c r="O66" s="469"/>
      <c r="P66" s="469"/>
      <c r="Q66" s="469"/>
      <c r="R66" s="469"/>
      <c r="S66" s="469"/>
      <c r="T66" s="469"/>
      <c r="U66" s="469"/>
      <c r="V66" s="469"/>
      <c r="W66" s="469"/>
      <c r="X66" s="469"/>
      <c r="Y66" s="23"/>
      <c r="Z66" s="23"/>
    </row>
    <row r="67" ht="23.25" customHeight="1">
      <c r="A67" s="86"/>
      <c r="B67" s="86"/>
      <c r="C67" s="23"/>
      <c r="D67" s="23"/>
      <c r="E67" s="23"/>
      <c r="F67" s="23"/>
      <c r="G67" s="469"/>
      <c r="H67" s="469"/>
      <c r="I67" s="469"/>
      <c r="J67" s="469"/>
      <c r="K67" s="469"/>
      <c r="L67" s="469"/>
      <c r="M67" s="469"/>
      <c r="N67" s="469"/>
      <c r="O67" s="469"/>
      <c r="P67" s="469"/>
      <c r="Q67" s="469"/>
      <c r="R67" s="469"/>
      <c r="S67" s="469"/>
      <c r="T67" s="469"/>
      <c r="U67" s="469"/>
      <c r="V67" s="469"/>
      <c r="W67" s="469"/>
      <c r="X67" s="469"/>
      <c r="Y67" s="23"/>
      <c r="Z67" s="23"/>
    </row>
    <row r="68" ht="23.25" customHeight="1">
      <c r="A68" s="86"/>
      <c r="B68" s="86"/>
      <c r="C68" s="23"/>
      <c r="D68" s="23"/>
      <c r="E68" s="23"/>
      <c r="F68" s="23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23"/>
      <c r="Z68" s="23"/>
    </row>
    <row r="69" ht="23.25" customHeight="1">
      <c r="A69" s="86"/>
      <c r="B69" s="86"/>
      <c r="C69" s="23"/>
      <c r="D69" s="23"/>
      <c r="E69" s="23"/>
      <c r="F69" s="23"/>
      <c r="G69" s="469"/>
      <c r="H69" s="469"/>
      <c r="I69" s="469"/>
      <c r="J69" s="469"/>
      <c r="K69" s="469"/>
      <c r="L69" s="469"/>
      <c r="M69" s="469"/>
      <c r="N69" s="469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23"/>
      <c r="Z69" s="23"/>
    </row>
    <row r="70" ht="23.25" customHeight="1">
      <c r="A70" s="86"/>
      <c r="B70" s="86"/>
      <c r="C70" s="23"/>
      <c r="D70" s="23"/>
      <c r="E70" s="23"/>
      <c r="F70" s="23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69"/>
      <c r="V70" s="469"/>
      <c r="W70" s="469"/>
      <c r="X70" s="469"/>
      <c r="Y70" s="23"/>
      <c r="Z70" s="23"/>
    </row>
    <row r="71" ht="23.25" customHeight="1">
      <c r="A71" s="86"/>
      <c r="B71" s="86"/>
      <c r="C71" s="23"/>
      <c r="D71" s="23"/>
      <c r="E71" s="23"/>
      <c r="F71" s="23"/>
      <c r="G71" s="469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9"/>
      <c r="U71" s="469"/>
      <c r="V71" s="469"/>
      <c r="W71" s="469"/>
      <c r="X71" s="469"/>
      <c r="Y71" s="23"/>
      <c r="Z71" s="23"/>
    </row>
    <row r="72" ht="23.25" customHeight="1">
      <c r="A72" s="86"/>
      <c r="B72" s="86"/>
      <c r="C72" s="23"/>
      <c r="D72" s="23"/>
      <c r="E72" s="23"/>
      <c r="F72" s="23"/>
      <c r="G72" s="469"/>
      <c r="H72" s="469"/>
      <c r="I72" s="469"/>
      <c r="J72" s="469"/>
      <c r="K72" s="469"/>
      <c r="L72" s="469"/>
      <c r="M72" s="469"/>
      <c r="N72" s="469"/>
      <c r="O72" s="469"/>
      <c r="P72" s="469"/>
      <c r="Q72" s="469"/>
      <c r="R72" s="469"/>
      <c r="S72" s="469"/>
      <c r="T72" s="469"/>
      <c r="U72" s="469"/>
      <c r="V72" s="469"/>
      <c r="W72" s="469"/>
      <c r="X72" s="469"/>
      <c r="Y72" s="23"/>
      <c r="Z72" s="23"/>
    </row>
    <row r="73" ht="23.25" customHeight="1">
      <c r="A73" s="86"/>
      <c r="B73" s="86"/>
      <c r="C73" s="23"/>
      <c r="D73" s="23"/>
      <c r="E73" s="23"/>
      <c r="F73" s="23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23"/>
      <c r="Z73" s="23"/>
    </row>
    <row r="74" ht="23.25" customHeight="1">
      <c r="A74" s="86"/>
      <c r="B74" s="86"/>
      <c r="C74" s="23"/>
      <c r="D74" s="23"/>
      <c r="E74" s="23"/>
      <c r="F74" s="23"/>
      <c r="G74" s="469"/>
      <c r="H74" s="469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9"/>
      <c r="U74" s="469"/>
      <c r="V74" s="469"/>
      <c r="W74" s="469"/>
      <c r="X74" s="469"/>
      <c r="Y74" s="23"/>
      <c r="Z74" s="23"/>
    </row>
    <row r="75" ht="23.25" customHeight="1">
      <c r="A75" s="86"/>
      <c r="B75" s="86"/>
      <c r="C75" s="23"/>
      <c r="D75" s="23"/>
      <c r="E75" s="23"/>
      <c r="F75" s="23"/>
      <c r="G75" s="469"/>
      <c r="H75" s="469"/>
      <c r="I75" s="469"/>
      <c r="J75" s="469"/>
      <c r="K75" s="469"/>
      <c r="L75" s="469"/>
      <c r="M75" s="469"/>
      <c r="N75" s="469"/>
      <c r="O75" s="469"/>
      <c r="P75" s="469"/>
      <c r="Q75" s="469"/>
      <c r="R75" s="469"/>
      <c r="S75" s="469"/>
      <c r="T75" s="469"/>
      <c r="U75" s="469"/>
      <c r="V75" s="469"/>
      <c r="W75" s="469"/>
      <c r="X75" s="469"/>
      <c r="Y75" s="23"/>
      <c r="Z75" s="23"/>
    </row>
    <row r="76" ht="23.25" customHeight="1">
      <c r="A76" s="86"/>
      <c r="B76" s="86"/>
      <c r="C76" s="23"/>
      <c r="D76" s="23"/>
      <c r="E76" s="23"/>
      <c r="F76" s="23"/>
      <c r="G76" s="469"/>
      <c r="H76" s="469"/>
      <c r="I76" s="469"/>
      <c r="J76" s="469"/>
      <c r="K76" s="469"/>
      <c r="L76" s="469"/>
      <c r="M76" s="469"/>
      <c r="N76" s="469"/>
      <c r="O76" s="469"/>
      <c r="P76" s="469"/>
      <c r="Q76" s="469"/>
      <c r="R76" s="469"/>
      <c r="S76" s="469"/>
      <c r="T76" s="469"/>
      <c r="U76" s="469"/>
      <c r="V76" s="469"/>
      <c r="W76" s="469"/>
      <c r="X76" s="469"/>
      <c r="Y76" s="23"/>
      <c r="Z76" s="23"/>
    </row>
    <row r="77" ht="23.25" customHeight="1">
      <c r="A77" s="86"/>
      <c r="B77" s="86"/>
      <c r="C77" s="23"/>
      <c r="D77" s="23"/>
      <c r="E77" s="23"/>
      <c r="F77" s="23"/>
      <c r="G77" s="469"/>
      <c r="H77" s="469"/>
      <c r="I77" s="469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23"/>
      <c r="Z77" s="23"/>
    </row>
    <row r="78" ht="23.25" customHeight="1">
      <c r="A78" s="86"/>
      <c r="B78" s="86"/>
      <c r="C78" s="23"/>
      <c r="D78" s="23"/>
      <c r="E78" s="23"/>
      <c r="F78" s="23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23"/>
      <c r="Z78" s="23"/>
    </row>
    <row r="79" ht="23.25" customHeight="1">
      <c r="A79" s="86"/>
      <c r="B79" s="86"/>
      <c r="C79" s="23"/>
      <c r="D79" s="23"/>
      <c r="E79" s="23"/>
      <c r="F79" s="23"/>
      <c r="G79" s="469"/>
      <c r="H79" s="469"/>
      <c r="I79" s="469"/>
      <c r="J79" s="469"/>
      <c r="K79" s="469"/>
      <c r="L79" s="469"/>
      <c r="M79" s="469"/>
      <c r="N79" s="469"/>
      <c r="O79" s="469"/>
      <c r="P79" s="469"/>
      <c r="Q79" s="469"/>
      <c r="R79" s="469"/>
      <c r="S79" s="469"/>
      <c r="T79" s="469"/>
      <c r="U79" s="469"/>
      <c r="V79" s="469"/>
      <c r="W79" s="469"/>
      <c r="X79" s="469"/>
      <c r="Y79" s="23"/>
      <c r="Z79" s="23"/>
    </row>
    <row r="80" ht="23.25" customHeight="1">
      <c r="A80" s="86"/>
      <c r="B80" s="86"/>
      <c r="C80" s="23"/>
      <c r="D80" s="23"/>
      <c r="E80" s="23"/>
      <c r="F80" s="23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23"/>
      <c r="Z80" s="23"/>
    </row>
    <row r="81" ht="23.25" customHeight="1">
      <c r="A81" s="86"/>
      <c r="B81" s="86"/>
      <c r="C81" s="23"/>
      <c r="D81" s="23"/>
      <c r="E81" s="23"/>
      <c r="F81" s="23"/>
      <c r="G81" s="469"/>
      <c r="H81" s="469"/>
      <c r="I81" s="469"/>
      <c r="J81" s="469"/>
      <c r="K81" s="469"/>
      <c r="L81" s="469"/>
      <c r="M81" s="469"/>
      <c r="N81" s="469"/>
      <c r="O81" s="469"/>
      <c r="P81" s="469"/>
      <c r="Q81" s="469"/>
      <c r="R81" s="469"/>
      <c r="S81" s="469"/>
      <c r="T81" s="469"/>
      <c r="U81" s="469"/>
      <c r="V81" s="469"/>
      <c r="W81" s="469"/>
      <c r="X81" s="469"/>
      <c r="Y81" s="23"/>
      <c r="Z81" s="23"/>
    </row>
    <row r="82" ht="23.25" customHeight="1">
      <c r="A82" s="86"/>
      <c r="B82" s="86"/>
      <c r="C82" s="23"/>
      <c r="D82" s="23"/>
      <c r="E82" s="23"/>
      <c r="F82" s="23"/>
      <c r="G82" s="469"/>
      <c r="H82" s="469"/>
      <c r="I82" s="469"/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23"/>
      <c r="Z82" s="23"/>
    </row>
    <row r="83" ht="23.25" customHeight="1">
      <c r="A83" s="86"/>
      <c r="B83" s="86"/>
      <c r="C83" s="23"/>
      <c r="D83" s="23"/>
      <c r="E83" s="23"/>
      <c r="F83" s="23"/>
      <c r="G83" s="469"/>
      <c r="H83" s="469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9"/>
      <c r="U83" s="469"/>
      <c r="V83" s="469"/>
      <c r="W83" s="469"/>
      <c r="X83" s="469"/>
      <c r="Y83" s="23"/>
      <c r="Z83" s="23"/>
    </row>
    <row r="84" ht="23.25" customHeight="1">
      <c r="A84" s="86"/>
      <c r="B84" s="86"/>
      <c r="C84" s="23"/>
      <c r="D84" s="23"/>
      <c r="E84" s="23"/>
      <c r="F84" s="23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23"/>
      <c r="Z84" s="23"/>
    </row>
    <row r="85" ht="23.25" customHeight="1">
      <c r="A85" s="86"/>
      <c r="B85" s="86"/>
      <c r="C85" s="23"/>
      <c r="D85" s="23"/>
      <c r="E85" s="23"/>
      <c r="F85" s="23"/>
      <c r="G85" s="469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69"/>
      <c r="T85" s="469"/>
      <c r="U85" s="469"/>
      <c r="V85" s="469"/>
      <c r="W85" s="469"/>
      <c r="X85" s="469"/>
      <c r="Y85" s="23"/>
      <c r="Z85" s="23"/>
    </row>
    <row r="86" ht="23.25" customHeight="1">
      <c r="A86" s="86"/>
      <c r="B86" s="86"/>
      <c r="C86" s="23"/>
      <c r="D86" s="23"/>
      <c r="E86" s="23"/>
      <c r="F86" s="23"/>
      <c r="G86" s="469"/>
      <c r="H86" s="469"/>
      <c r="I86" s="469"/>
      <c r="J86" s="469"/>
      <c r="K86" s="469"/>
      <c r="L86" s="469"/>
      <c r="M86" s="469"/>
      <c r="N86" s="469"/>
      <c r="O86" s="469"/>
      <c r="P86" s="469"/>
      <c r="Q86" s="469"/>
      <c r="R86" s="469"/>
      <c r="S86" s="469"/>
      <c r="T86" s="469"/>
      <c r="U86" s="469"/>
      <c r="V86" s="469"/>
      <c r="W86" s="469"/>
      <c r="X86" s="469"/>
      <c r="Y86" s="23"/>
      <c r="Z86" s="23"/>
    </row>
    <row r="87" ht="23.25" customHeight="1">
      <c r="A87" s="86"/>
      <c r="B87" s="86"/>
      <c r="C87" s="23"/>
      <c r="D87" s="23"/>
      <c r="E87" s="23"/>
      <c r="F87" s="23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23"/>
      <c r="Z87" s="23"/>
    </row>
    <row r="88" ht="23.25" customHeight="1">
      <c r="A88" s="86"/>
      <c r="B88" s="86"/>
      <c r="C88" s="23"/>
      <c r="D88" s="23"/>
      <c r="E88" s="23"/>
      <c r="F88" s="23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23"/>
      <c r="Z88" s="23"/>
    </row>
    <row r="89" ht="23.25" customHeight="1">
      <c r="A89" s="86"/>
      <c r="B89" s="86"/>
      <c r="C89" s="23"/>
      <c r="D89" s="23"/>
      <c r="E89" s="23"/>
      <c r="F89" s="23"/>
      <c r="G89" s="469"/>
      <c r="H89" s="469"/>
      <c r="I89" s="469"/>
      <c r="J89" s="469"/>
      <c r="K89" s="469"/>
      <c r="L89" s="469"/>
      <c r="M89" s="469"/>
      <c r="N89" s="469"/>
      <c r="O89" s="469"/>
      <c r="P89" s="469"/>
      <c r="Q89" s="469"/>
      <c r="R89" s="469"/>
      <c r="S89" s="469"/>
      <c r="T89" s="469"/>
      <c r="U89" s="469"/>
      <c r="V89" s="469"/>
      <c r="W89" s="469"/>
      <c r="X89" s="469"/>
      <c r="Y89" s="23"/>
      <c r="Z89" s="23"/>
    </row>
    <row r="90" ht="23.25" customHeight="1">
      <c r="A90" s="86"/>
      <c r="B90" s="86"/>
      <c r="C90" s="23"/>
      <c r="D90" s="23"/>
      <c r="E90" s="23"/>
      <c r="F90" s="23"/>
      <c r="G90" s="469"/>
      <c r="H90" s="469"/>
      <c r="I90" s="469"/>
      <c r="J90" s="469"/>
      <c r="K90" s="469"/>
      <c r="L90" s="469"/>
      <c r="M90" s="469"/>
      <c r="N90" s="469"/>
      <c r="O90" s="469"/>
      <c r="P90" s="469"/>
      <c r="Q90" s="469"/>
      <c r="R90" s="469"/>
      <c r="S90" s="469"/>
      <c r="T90" s="469"/>
      <c r="U90" s="469"/>
      <c r="V90" s="469"/>
      <c r="W90" s="469"/>
      <c r="X90" s="469"/>
      <c r="Y90" s="23"/>
      <c r="Z90" s="23"/>
    </row>
    <row r="91" ht="23.25" customHeight="1">
      <c r="A91" s="86"/>
      <c r="B91" s="86"/>
      <c r="C91" s="23"/>
      <c r="D91" s="23"/>
      <c r="E91" s="23"/>
      <c r="F91" s="23"/>
      <c r="G91" s="469"/>
      <c r="H91" s="469"/>
      <c r="I91" s="469"/>
      <c r="J91" s="469"/>
      <c r="K91" s="469"/>
      <c r="L91" s="469"/>
      <c r="M91" s="469"/>
      <c r="N91" s="469"/>
      <c r="O91" s="469"/>
      <c r="P91" s="469"/>
      <c r="Q91" s="469"/>
      <c r="R91" s="469"/>
      <c r="S91" s="469"/>
      <c r="T91" s="469"/>
      <c r="U91" s="469"/>
      <c r="V91" s="469"/>
      <c r="W91" s="469"/>
      <c r="X91" s="469"/>
      <c r="Y91" s="23"/>
      <c r="Z91" s="23"/>
    </row>
    <row r="92" ht="23.25" customHeight="1">
      <c r="A92" s="86"/>
      <c r="B92" s="86"/>
      <c r="C92" s="23"/>
      <c r="D92" s="23"/>
      <c r="E92" s="23"/>
      <c r="F92" s="23"/>
      <c r="G92" s="469"/>
      <c r="H92" s="469"/>
      <c r="I92" s="469"/>
      <c r="J92" s="469"/>
      <c r="K92" s="469"/>
      <c r="L92" s="469"/>
      <c r="M92" s="469"/>
      <c r="N92" s="469"/>
      <c r="O92" s="469"/>
      <c r="P92" s="469"/>
      <c r="Q92" s="469"/>
      <c r="R92" s="469"/>
      <c r="S92" s="469"/>
      <c r="T92" s="469"/>
      <c r="U92" s="469"/>
      <c r="V92" s="469"/>
      <c r="W92" s="469"/>
      <c r="X92" s="469"/>
      <c r="Y92" s="23"/>
      <c r="Z92" s="23"/>
    </row>
    <row r="93" ht="23.25" customHeight="1">
      <c r="A93" s="86"/>
      <c r="B93" s="86"/>
      <c r="C93" s="23"/>
      <c r="D93" s="23"/>
      <c r="E93" s="23"/>
      <c r="F93" s="23"/>
      <c r="G93" s="469"/>
      <c r="H93" s="469"/>
      <c r="I93" s="469"/>
      <c r="J93" s="469"/>
      <c r="K93" s="469"/>
      <c r="L93" s="469"/>
      <c r="M93" s="469"/>
      <c r="N93" s="469"/>
      <c r="O93" s="469"/>
      <c r="P93" s="469"/>
      <c r="Q93" s="469"/>
      <c r="R93" s="469"/>
      <c r="S93" s="469"/>
      <c r="T93" s="469"/>
      <c r="U93" s="469"/>
      <c r="V93" s="469"/>
      <c r="W93" s="469"/>
      <c r="X93" s="469"/>
      <c r="Y93" s="23"/>
      <c r="Z93" s="23"/>
    </row>
    <row r="94" ht="23.25" customHeight="1">
      <c r="A94" s="86"/>
      <c r="B94" s="86"/>
      <c r="C94" s="23"/>
      <c r="D94" s="23"/>
      <c r="E94" s="23"/>
      <c r="F94" s="23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69"/>
      <c r="R94" s="469"/>
      <c r="S94" s="469"/>
      <c r="T94" s="469"/>
      <c r="U94" s="469"/>
      <c r="V94" s="469"/>
      <c r="W94" s="469"/>
      <c r="X94" s="469"/>
      <c r="Y94" s="23"/>
      <c r="Z94" s="23"/>
    </row>
    <row r="95" ht="23.25" customHeight="1">
      <c r="A95" s="86"/>
      <c r="B95" s="86"/>
      <c r="C95" s="23"/>
      <c r="D95" s="23"/>
      <c r="E95" s="23"/>
      <c r="F95" s="23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69"/>
      <c r="R95" s="469"/>
      <c r="S95" s="469"/>
      <c r="T95" s="469"/>
      <c r="U95" s="469"/>
      <c r="V95" s="469"/>
      <c r="W95" s="469"/>
      <c r="X95" s="469"/>
      <c r="Y95" s="23"/>
      <c r="Z95" s="23"/>
    </row>
    <row r="96" ht="23.25" customHeight="1">
      <c r="A96" s="86"/>
      <c r="B96" s="86"/>
      <c r="C96" s="23"/>
      <c r="D96" s="23"/>
      <c r="E96" s="23"/>
      <c r="F96" s="23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469"/>
      <c r="U96" s="469"/>
      <c r="V96" s="469"/>
      <c r="W96" s="469"/>
      <c r="X96" s="469"/>
      <c r="Y96" s="23"/>
      <c r="Z96" s="23"/>
    </row>
    <row r="97" ht="23.25" customHeight="1">
      <c r="A97" s="86"/>
      <c r="B97" s="86"/>
      <c r="C97" s="23"/>
      <c r="D97" s="23"/>
      <c r="E97" s="23"/>
      <c r="F97" s="23"/>
      <c r="G97" s="469"/>
      <c r="H97" s="469"/>
      <c r="I97" s="469"/>
      <c r="J97" s="469"/>
      <c r="K97" s="469"/>
      <c r="L97" s="469"/>
      <c r="M97" s="469"/>
      <c r="N97" s="469"/>
      <c r="O97" s="469"/>
      <c r="P97" s="469"/>
      <c r="Q97" s="469"/>
      <c r="R97" s="469"/>
      <c r="S97" s="469"/>
      <c r="T97" s="469"/>
      <c r="U97" s="469"/>
      <c r="V97" s="469"/>
      <c r="W97" s="469"/>
      <c r="X97" s="469"/>
      <c r="Y97" s="23"/>
      <c r="Z97" s="23"/>
    </row>
    <row r="98" ht="23.25" customHeight="1">
      <c r="A98" s="86"/>
      <c r="B98" s="86"/>
      <c r="C98" s="23"/>
      <c r="D98" s="23"/>
      <c r="E98" s="23"/>
      <c r="F98" s="23"/>
      <c r="G98" s="469"/>
      <c r="H98" s="469"/>
      <c r="I98" s="469"/>
      <c r="J98" s="469"/>
      <c r="K98" s="469"/>
      <c r="L98" s="469"/>
      <c r="M98" s="469"/>
      <c r="N98" s="469"/>
      <c r="O98" s="469"/>
      <c r="P98" s="469"/>
      <c r="Q98" s="469"/>
      <c r="R98" s="469"/>
      <c r="S98" s="469"/>
      <c r="T98" s="469"/>
      <c r="U98" s="469"/>
      <c r="V98" s="469"/>
      <c r="W98" s="469"/>
      <c r="X98" s="469"/>
      <c r="Y98" s="23"/>
      <c r="Z98" s="23"/>
    </row>
    <row r="99" ht="23.25" customHeight="1">
      <c r="A99" s="86"/>
      <c r="B99" s="86"/>
      <c r="C99" s="23"/>
      <c r="D99" s="23"/>
      <c r="E99" s="23"/>
      <c r="F99" s="23"/>
      <c r="G99" s="469"/>
      <c r="H99" s="469"/>
      <c r="I99" s="469"/>
      <c r="J99" s="469"/>
      <c r="K99" s="469"/>
      <c r="L99" s="469"/>
      <c r="M99" s="469"/>
      <c r="N99" s="469"/>
      <c r="O99" s="469"/>
      <c r="P99" s="469"/>
      <c r="Q99" s="469"/>
      <c r="R99" s="469"/>
      <c r="S99" s="469"/>
      <c r="T99" s="469"/>
      <c r="U99" s="469"/>
      <c r="V99" s="469"/>
      <c r="W99" s="469"/>
      <c r="X99" s="469"/>
      <c r="Y99" s="23"/>
      <c r="Z99" s="23"/>
    </row>
    <row r="100" ht="23.25" customHeight="1">
      <c r="A100" s="86"/>
      <c r="B100" s="86"/>
      <c r="C100" s="23"/>
      <c r="D100" s="23"/>
      <c r="E100" s="23"/>
      <c r="F100" s="23"/>
      <c r="G100" s="469"/>
      <c r="H100" s="469"/>
      <c r="I100" s="469"/>
      <c r="J100" s="469"/>
      <c r="K100" s="469"/>
      <c r="L100" s="469"/>
      <c r="M100" s="469"/>
      <c r="N100" s="469"/>
      <c r="O100" s="469"/>
      <c r="P100" s="469"/>
      <c r="Q100" s="469"/>
      <c r="R100" s="469"/>
      <c r="S100" s="469"/>
      <c r="T100" s="469"/>
      <c r="U100" s="469"/>
      <c r="V100" s="469"/>
      <c r="W100" s="469"/>
      <c r="X100" s="469"/>
      <c r="Y100" s="23"/>
      <c r="Z100" s="23"/>
    </row>
    <row r="101" ht="23.25" customHeight="1">
      <c r="A101" s="86"/>
      <c r="B101" s="86"/>
      <c r="C101" s="23"/>
      <c r="D101" s="23"/>
      <c r="E101" s="23"/>
      <c r="F101" s="23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  <c r="Q101" s="469"/>
      <c r="R101" s="469"/>
      <c r="S101" s="469"/>
      <c r="T101" s="469"/>
      <c r="U101" s="469"/>
      <c r="V101" s="469"/>
      <c r="W101" s="469"/>
      <c r="X101" s="469"/>
      <c r="Y101" s="23"/>
      <c r="Z101" s="23"/>
    </row>
    <row r="102" ht="23.25" customHeight="1">
      <c r="A102" s="86"/>
      <c r="B102" s="86"/>
      <c r="C102" s="23"/>
      <c r="D102" s="23"/>
      <c r="E102" s="23"/>
      <c r="F102" s="23"/>
      <c r="G102" s="469"/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469"/>
      <c r="U102" s="469"/>
      <c r="V102" s="469"/>
      <c r="W102" s="469"/>
      <c r="X102" s="469"/>
      <c r="Y102" s="23"/>
      <c r="Z102" s="23"/>
    </row>
    <row r="103" ht="23.25" customHeight="1">
      <c r="A103" s="86"/>
      <c r="B103" s="86"/>
      <c r="C103" s="23"/>
      <c r="D103" s="23"/>
      <c r="E103" s="23"/>
      <c r="F103" s="23"/>
      <c r="G103" s="469"/>
      <c r="H103" s="469"/>
      <c r="I103" s="469"/>
      <c r="J103" s="469"/>
      <c r="K103" s="469"/>
      <c r="L103" s="469"/>
      <c r="M103" s="469"/>
      <c r="N103" s="469"/>
      <c r="O103" s="469"/>
      <c r="P103" s="469"/>
      <c r="Q103" s="469"/>
      <c r="R103" s="469"/>
      <c r="S103" s="469"/>
      <c r="T103" s="469"/>
      <c r="U103" s="469"/>
      <c r="V103" s="469"/>
      <c r="W103" s="469"/>
      <c r="X103" s="469"/>
      <c r="Y103" s="23"/>
      <c r="Z103" s="23"/>
    </row>
    <row r="104" ht="23.25" customHeight="1">
      <c r="A104" s="86"/>
      <c r="B104" s="86"/>
      <c r="C104" s="23"/>
      <c r="D104" s="23"/>
      <c r="E104" s="23"/>
      <c r="F104" s="23"/>
      <c r="G104" s="469"/>
      <c r="H104" s="469"/>
      <c r="I104" s="469"/>
      <c r="J104" s="469"/>
      <c r="K104" s="469"/>
      <c r="L104" s="469"/>
      <c r="M104" s="469"/>
      <c r="N104" s="469"/>
      <c r="O104" s="469"/>
      <c r="P104" s="469"/>
      <c r="Q104" s="469"/>
      <c r="R104" s="469"/>
      <c r="S104" s="469"/>
      <c r="T104" s="469"/>
      <c r="U104" s="469"/>
      <c r="V104" s="469"/>
      <c r="W104" s="469"/>
      <c r="X104" s="469"/>
      <c r="Y104" s="23"/>
      <c r="Z104" s="23"/>
    </row>
    <row r="105" ht="23.25" customHeight="1">
      <c r="A105" s="86"/>
      <c r="B105" s="86"/>
      <c r="C105" s="23"/>
      <c r="D105" s="23"/>
      <c r="E105" s="23"/>
      <c r="F105" s="23"/>
      <c r="G105" s="469"/>
      <c r="H105" s="469"/>
      <c r="I105" s="469"/>
      <c r="J105" s="469"/>
      <c r="K105" s="469"/>
      <c r="L105" s="469"/>
      <c r="M105" s="469"/>
      <c r="N105" s="469"/>
      <c r="O105" s="469"/>
      <c r="P105" s="469"/>
      <c r="Q105" s="469"/>
      <c r="R105" s="469"/>
      <c r="S105" s="469"/>
      <c r="T105" s="469"/>
      <c r="U105" s="469"/>
      <c r="V105" s="469"/>
      <c r="W105" s="469"/>
      <c r="X105" s="469"/>
      <c r="Y105" s="23"/>
      <c r="Z105" s="23"/>
    </row>
    <row r="106" ht="23.25" customHeight="1">
      <c r="A106" s="86"/>
      <c r="B106" s="86"/>
      <c r="C106" s="23"/>
      <c r="D106" s="23"/>
      <c r="E106" s="23"/>
      <c r="F106" s="23"/>
      <c r="G106" s="469"/>
      <c r="H106" s="469"/>
      <c r="I106" s="469"/>
      <c r="J106" s="469"/>
      <c r="K106" s="469"/>
      <c r="L106" s="469"/>
      <c r="M106" s="469"/>
      <c r="N106" s="469"/>
      <c r="O106" s="469"/>
      <c r="P106" s="469"/>
      <c r="Q106" s="469"/>
      <c r="R106" s="469"/>
      <c r="S106" s="469"/>
      <c r="T106" s="469"/>
      <c r="U106" s="469"/>
      <c r="V106" s="469"/>
      <c r="W106" s="469"/>
      <c r="X106" s="469"/>
      <c r="Y106" s="23"/>
      <c r="Z106" s="23"/>
    </row>
    <row r="107" ht="23.25" customHeight="1">
      <c r="A107" s="86"/>
      <c r="B107" s="86"/>
      <c r="C107" s="23"/>
      <c r="D107" s="23"/>
      <c r="E107" s="23"/>
      <c r="F107" s="23"/>
      <c r="G107" s="469"/>
      <c r="H107" s="469"/>
      <c r="I107" s="469"/>
      <c r="J107" s="469"/>
      <c r="K107" s="469"/>
      <c r="L107" s="469"/>
      <c r="M107" s="469"/>
      <c r="N107" s="469"/>
      <c r="O107" s="469"/>
      <c r="P107" s="469"/>
      <c r="Q107" s="469"/>
      <c r="R107" s="469"/>
      <c r="S107" s="469"/>
      <c r="T107" s="469"/>
      <c r="U107" s="469"/>
      <c r="V107" s="469"/>
      <c r="W107" s="469"/>
      <c r="X107" s="469"/>
      <c r="Y107" s="23"/>
      <c r="Z107" s="23"/>
    </row>
    <row r="108" ht="23.25" customHeight="1">
      <c r="A108" s="86"/>
      <c r="B108" s="86"/>
      <c r="C108" s="23"/>
      <c r="D108" s="23"/>
      <c r="E108" s="23"/>
      <c r="F108" s="23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69"/>
      <c r="R108" s="469"/>
      <c r="S108" s="469"/>
      <c r="T108" s="469"/>
      <c r="U108" s="469"/>
      <c r="V108" s="469"/>
      <c r="W108" s="469"/>
      <c r="X108" s="469"/>
      <c r="Y108" s="23"/>
      <c r="Z108" s="23"/>
    </row>
    <row r="109" ht="23.25" customHeight="1">
      <c r="A109" s="86"/>
      <c r="B109" s="86"/>
      <c r="C109" s="23"/>
      <c r="D109" s="23"/>
      <c r="E109" s="23"/>
      <c r="F109" s="23"/>
      <c r="G109" s="469"/>
      <c r="H109" s="469"/>
      <c r="I109" s="469"/>
      <c r="J109" s="469"/>
      <c r="K109" s="469"/>
      <c r="L109" s="469"/>
      <c r="M109" s="469"/>
      <c r="N109" s="469"/>
      <c r="O109" s="469"/>
      <c r="P109" s="469"/>
      <c r="Q109" s="469"/>
      <c r="R109" s="469"/>
      <c r="S109" s="469"/>
      <c r="T109" s="469"/>
      <c r="U109" s="469"/>
      <c r="V109" s="469"/>
      <c r="W109" s="469"/>
      <c r="X109" s="469"/>
      <c r="Y109" s="23"/>
      <c r="Z109" s="23"/>
    </row>
    <row r="110" ht="23.25" customHeight="1">
      <c r="A110" s="86"/>
      <c r="B110" s="86"/>
      <c r="C110" s="23"/>
      <c r="D110" s="23"/>
      <c r="E110" s="23"/>
      <c r="F110" s="23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69"/>
      <c r="R110" s="469"/>
      <c r="S110" s="469"/>
      <c r="T110" s="469"/>
      <c r="U110" s="469"/>
      <c r="V110" s="469"/>
      <c r="W110" s="469"/>
      <c r="X110" s="469"/>
      <c r="Y110" s="23"/>
      <c r="Z110" s="23"/>
    </row>
    <row r="111" ht="23.25" customHeight="1">
      <c r="A111" s="86"/>
      <c r="B111" s="86"/>
      <c r="C111" s="23"/>
      <c r="D111" s="23"/>
      <c r="E111" s="23"/>
      <c r="F111" s="23"/>
      <c r="G111" s="469"/>
      <c r="H111" s="469"/>
      <c r="I111" s="469"/>
      <c r="J111" s="469"/>
      <c r="K111" s="469"/>
      <c r="L111" s="469"/>
      <c r="M111" s="469"/>
      <c r="N111" s="469"/>
      <c r="O111" s="469"/>
      <c r="P111" s="469"/>
      <c r="Q111" s="469"/>
      <c r="R111" s="469"/>
      <c r="S111" s="469"/>
      <c r="T111" s="469"/>
      <c r="U111" s="469"/>
      <c r="V111" s="469"/>
      <c r="W111" s="469"/>
      <c r="X111" s="469"/>
      <c r="Y111" s="23"/>
      <c r="Z111" s="23"/>
    </row>
    <row r="112" ht="23.25" customHeight="1">
      <c r="A112" s="86"/>
      <c r="B112" s="86"/>
      <c r="C112" s="23"/>
      <c r="D112" s="23"/>
      <c r="E112" s="23"/>
      <c r="F112" s="23"/>
      <c r="G112" s="469"/>
      <c r="H112" s="469"/>
      <c r="I112" s="469"/>
      <c r="J112" s="469"/>
      <c r="K112" s="469"/>
      <c r="L112" s="469"/>
      <c r="M112" s="469"/>
      <c r="N112" s="469"/>
      <c r="O112" s="469"/>
      <c r="P112" s="469"/>
      <c r="Q112" s="469"/>
      <c r="R112" s="469"/>
      <c r="S112" s="469"/>
      <c r="T112" s="469"/>
      <c r="U112" s="469"/>
      <c r="V112" s="469"/>
      <c r="W112" s="469"/>
      <c r="X112" s="469"/>
      <c r="Y112" s="23"/>
      <c r="Z112" s="23"/>
    </row>
    <row r="113" ht="23.25" customHeight="1">
      <c r="A113" s="86"/>
      <c r="B113" s="86"/>
      <c r="C113" s="23"/>
      <c r="D113" s="23"/>
      <c r="E113" s="23"/>
      <c r="F113" s="23"/>
      <c r="G113" s="469"/>
      <c r="H113" s="469"/>
      <c r="I113" s="469"/>
      <c r="J113" s="469"/>
      <c r="K113" s="469"/>
      <c r="L113" s="469"/>
      <c r="M113" s="469"/>
      <c r="N113" s="469"/>
      <c r="O113" s="469"/>
      <c r="P113" s="469"/>
      <c r="Q113" s="469"/>
      <c r="R113" s="469"/>
      <c r="S113" s="469"/>
      <c r="T113" s="469"/>
      <c r="U113" s="469"/>
      <c r="V113" s="469"/>
      <c r="W113" s="469"/>
      <c r="X113" s="469"/>
      <c r="Y113" s="23"/>
      <c r="Z113" s="23"/>
    </row>
    <row r="114" ht="23.25" customHeight="1">
      <c r="A114" s="86"/>
      <c r="B114" s="86"/>
      <c r="C114" s="23"/>
      <c r="D114" s="23"/>
      <c r="E114" s="23"/>
      <c r="F114" s="23"/>
      <c r="G114" s="469"/>
      <c r="H114" s="469"/>
      <c r="I114" s="469"/>
      <c r="J114" s="469"/>
      <c r="K114" s="469"/>
      <c r="L114" s="469"/>
      <c r="M114" s="469"/>
      <c r="N114" s="469"/>
      <c r="O114" s="469"/>
      <c r="P114" s="469"/>
      <c r="Q114" s="469"/>
      <c r="R114" s="469"/>
      <c r="S114" s="469"/>
      <c r="T114" s="469"/>
      <c r="U114" s="469"/>
      <c r="V114" s="469"/>
      <c r="W114" s="469"/>
      <c r="X114" s="469"/>
      <c r="Y114" s="23"/>
      <c r="Z114" s="23"/>
    </row>
    <row r="115" ht="23.25" customHeight="1">
      <c r="A115" s="86"/>
      <c r="B115" s="86"/>
      <c r="C115" s="23"/>
      <c r="D115" s="23"/>
      <c r="E115" s="23"/>
      <c r="F115" s="23"/>
      <c r="G115" s="469"/>
      <c r="H115" s="469"/>
      <c r="I115" s="469"/>
      <c r="J115" s="469"/>
      <c r="K115" s="469"/>
      <c r="L115" s="469"/>
      <c r="M115" s="469"/>
      <c r="N115" s="469"/>
      <c r="O115" s="469"/>
      <c r="P115" s="469"/>
      <c r="Q115" s="469"/>
      <c r="R115" s="469"/>
      <c r="S115" s="469"/>
      <c r="T115" s="469"/>
      <c r="U115" s="469"/>
      <c r="V115" s="469"/>
      <c r="W115" s="469"/>
      <c r="X115" s="469"/>
      <c r="Y115" s="23"/>
      <c r="Z115" s="23"/>
    </row>
    <row r="116" ht="23.25" customHeight="1">
      <c r="A116" s="86"/>
      <c r="B116" s="86"/>
      <c r="C116" s="23"/>
      <c r="D116" s="23"/>
      <c r="E116" s="23"/>
      <c r="F116" s="23"/>
      <c r="G116" s="469"/>
      <c r="H116" s="469"/>
      <c r="I116" s="469"/>
      <c r="J116" s="469"/>
      <c r="K116" s="469"/>
      <c r="L116" s="469"/>
      <c r="M116" s="469"/>
      <c r="N116" s="469"/>
      <c r="O116" s="469"/>
      <c r="P116" s="469"/>
      <c r="Q116" s="469"/>
      <c r="R116" s="469"/>
      <c r="S116" s="469"/>
      <c r="T116" s="469"/>
      <c r="U116" s="469"/>
      <c r="V116" s="469"/>
      <c r="W116" s="469"/>
      <c r="X116" s="469"/>
      <c r="Y116" s="23"/>
      <c r="Z116" s="23"/>
    </row>
    <row r="117" ht="23.25" customHeight="1">
      <c r="A117" s="86"/>
      <c r="B117" s="86"/>
      <c r="C117" s="23"/>
      <c r="D117" s="23"/>
      <c r="E117" s="23"/>
      <c r="F117" s="23"/>
      <c r="G117" s="469"/>
      <c r="H117" s="469"/>
      <c r="I117" s="469"/>
      <c r="J117" s="469"/>
      <c r="K117" s="469"/>
      <c r="L117" s="469"/>
      <c r="M117" s="469"/>
      <c r="N117" s="469"/>
      <c r="O117" s="469"/>
      <c r="P117" s="469"/>
      <c r="Q117" s="469"/>
      <c r="R117" s="469"/>
      <c r="S117" s="469"/>
      <c r="T117" s="469"/>
      <c r="U117" s="469"/>
      <c r="V117" s="469"/>
      <c r="W117" s="469"/>
      <c r="X117" s="469"/>
      <c r="Y117" s="23"/>
      <c r="Z117" s="23"/>
    </row>
    <row r="118" ht="23.25" customHeight="1">
      <c r="A118" s="86"/>
      <c r="B118" s="86"/>
      <c r="C118" s="23"/>
      <c r="D118" s="23"/>
      <c r="E118" s="23"/>
      <c r="F118" s="23"/>
      <c r="G118" s="469"/>
      <c r="H118" s="469"/>
      <c r="I118" s="469"/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  <c r="T118" s="469"/>
      <c r="U118" s="469"/>
      <c r="V118" s="469"/>
      <c r="W118" s="469"/>
      <c r="X118" s="469"/>
      <c r="Y118" s="23"/>
      <c r="Z118" s="23"/>
    </row>
    <row r="119" ht="23.25" customHeight="1">
      <c r="A119" s="86"/>
      <c r="B119" s="86"/>
      <c r="C119" s="23"/>
      <c r="D119" s="23"/>
      <c r="E119" s="23"/>
      <c r="F119" s="23"/>
      <c r="G119" s="469"/>
      <c r="H119" s="469"/>
      <c r="I119" s="469"/>
      <c r="J119" s="469"/>
      <c r="K119" s="469"/>
      <c r="L119" s="469"/>
      <c r="M119" s="469"/>
      <c r="N119" s="469"/>
      <c r="O119" s="469"/>
      <c r="P119" s="469"/>
      <c r="Q119" s="469"/>
      <c r="R119" s="469"/>
      <c r="S119" s="469"/>
      <c r="T119" s="469"/>
      <c r="U119" s="469"/>
      <c r="V119" s="469"/>
      <c r="W119" s="469"/>
      <c r="X119" s="469"/>
      <c r="Y119" s="23"/>
      <c r="Z119" s="23"/>
    </row>
    <row r="120" ht="23.25" customHeight="1">
      <c r="A120" s="86"/>
      <c r="B120" s="86"/>
      <c r="C120" s="23"/>
      <c r="D120" s="23"/>
      <c r="E120" s="23"/>
      <c r="F120" s="23"/>
      <c r="G120" s="469"/>
      <c r="H120" s="469"/>
      <c r="I120" s="469"/>
      <c r="J120" s="469"/>
      <c r="K120" s="469"/>
      <c r="L120" s="469"/>
      <c r="M120" s="469"/>
      <c r="N120" s="469"/>
      <c r="O120" s="469"/>
      <c r="P120" s="469"/>
      <c r="Q120" s="469"/>
      <c r="R120" s="469"/>
      <c r="S120" s="469"/>
      <c r="T120" s="469"/>
      <c r="U120" s="469"/>
      <c r="V120" s="469"/>
      <c r="W120" s="469"/>
      <c r="X120" s="469"/>
      <c r="Y120" s="23"/>
      <c r="Z120" s="23"/>
    </row>
    <row r="121" ht="23.25" customHeight="1">
      <c r="A121" s="86"/>
      <c r="B121" s="86"/>
      <c r="C121" s="23"/>
      <c r="D121" s="23"/>
      <c r="E121" s="23"/>
      <c r="F121" s="23"/>
      <c r="G121" s="469"/>
      <c r="H121" s="469"/>
      <c r="I121" s="469"/>
      <c r="J121" s="469"/>
      <c r="K121" s="469"/>
      <c r="L121" s="469"/>
      <c r="M121" s="469"/>
      <c r="N121" s="469"/>
      <c r="O121" s="469"/>
      <c r="P121" s="469"/>
      <c r="Q121" s="469"/>
      <c r="R121" s="469"/>
      <c r="S121" s="469"/>
      <c r="T121" s="469"/>
      <c r="U121" s="469"/>
      <c r="V121" s="469"/>
      <c r="W121" s="469"/>
      <c r="X121" s="469"/>
      <c r="Y121" s="23"/>
      <c r="Z121" s="23"/>
    </row>
    <row r="122" ht="23.25" customHeight="1">
      <c r="A122" s="86"/>
      <c r="B122" s="86"/>
      <c r="C122" s="23"/>
      <c r="D122" s="23"/>
      <c r="E122" s="23"/>
      <c r="F122" s="23"/>
      <c r="G122" s="469"/>
      <c r="H122" s="469"/>
      <c r="I122" s="469"/>
      <c r="J122" s="469"/>
      <c r="K122" s="469"/>
      <c r="L122" s="469"/>
      <c r="M122" s="469"/>
      <c r="N122" s="469"/>
      <c r="O122" s="469"/>
      <c r="P122" s="469"/>
      <c r="Q122" s="469"/>
      <c r="R122" s="469"/>
      <c r="S122" s="469"/>
      <c r="T122" s="469"/>
      <c r="U122" s="469"/>
      <c r="V122" s="469"/>
      <c r="W122" s="469"/>
      <c r="X122" s="469"/>
      <c r="Y122" s="23"/>
      <c r="Z122" s="23"/>
    </row>
    <row r="123" ht="23.25" customHeight="1">
      <c r="A123" s="86"/>
      <c r="B123" s="86"/>
      <c r="C123" s="23"/>
      <c r="D123" s="23"/>
      <c r="E123" s="23"/>
      <c r="F123" s="23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69"/>
      <c r="U123" s="469"/>
      <c r="V123" s="469"/>
      <c r="W123" s="469"/>
      <c r="X123" s="469"/>
      <c r="Y123" s="23"/>
      <c r="Z123" s="23"/>
    </row>
    <row r="124" ht="23.25" customHeight="1">
      <c r="A124" s="86"/>
      <c r="B124" s="86"/>
      <c r="C124" s="23"/>
      <c r="D124" s="23"/>
      <c r="E124" s="23"/>
      <c r="F124" s="23"/>
      <c r="G124" s="469"/>
      <c r="H124" s="469"/>
      <c r="I124" s="469"/>
      <c r="J124" s="469"/>
      <c r="K124" s="469"/>
      <c r="L124" s="469"/>
      <c r="M124" s="469"/>
      <c r="N124" s="469"/>
      <c r="O124" s="469"/>
      <c r="P124" s="469"/>
      <c r="Q124" s="469"/>
      <c r="R124" s="469"/>
      <c r="S124" s="469"/>
      <c r="T124" s="469"/>
      <c r="U124" s="469"/>
      <c r="V124" s="469"/>
      <c r="W124" s="469"/>
      <c r="X124" s="469"/>
      <c r="Y124" s="23"/>
      <c r="Z124" s="23"/>
    </row>
    <row r="125" ht="23.25" customHeight="1">
      <c r="A125" s="86"/>
      <c r="B125" s="86"/>
      <c r="C125" s="23"/>
      <c r="D125" s="23"/>
      <c r="E125" s="23"/>
      <c r="F125" s="23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  <c r="T125" s="469"/>
      <c r="U125" s="469"/>
      <c r="V125" s="469"/>
      <c r="W125" s="469"/>
      <c r="X125" s="469"/>
      <c r="Y125" s="23"/>
      <c r="Z125" s="23"/>
    </row>
    <row r="126" ht="23.25" customHeight="1">
      <c r="A126" s="86"/>
      <c r="B126" s="86"/>
      <c r="C126" s="23"/>
      <c r="D126" s="23"/>
      <c r="E126" s="23"/>
      <c r="F126" s="23"/>
      <c r="G126" s="469"/>
      <c r="H126" s="469"/>
      <c r="I126" s="469"/>
      <c r="J126" s="469"/>
      <c r="K126" s="469"/>
      <c r="L126" s="469"/>
      <c r="M126" s="469"/>
      <c r="N126" s="469"/>
      <c r="O126" s="469"/>
      <c r="P126" s="469"/>
      <c r="Q126" s="469"/>
      <c r="R126" s="469"/>
      <c r="S126" s="469"/>
      <c r="T126" s="469"/>
      <c r="U126" s="469"/>
      <c r="V126" s="469"/>
      <c r="W126" s="469"/>
      <c r="X126" s="469"/>
      <c r="Y126" s="23"/>
      <c r="Z126" s="23"/>
    </row>
    <row r="127" ht="23.25" customHeight="1">
      <c r="A127" s="86"/>
      <c r="B127" s="86"/>
      <c r="C127" s="23"/>
      <c r="D127" s="23"/>
      <c r="E127" s="23"/>
      <c r="F127" s="23"/>
      <c r="G127" s="469"/>
      <c r="H127" s="469"/>
      <c r="I127" s="469"/>
      <c r="J127" s="469"/>
      <c r="K127" s="469"/>
      <c r="L127" s="469"/>
      <c r="M127" s="469"/>
      <c r="N127" s="469"/>
      <c r="O127" s="469"/>
      <c r="P127" s="469"/>
      <c r="Q127" s="469"/>
      <c r="R127" s="469"/>
      <c r="S127" s="469"/>
      <c r="T127" s="469"/>
      <c r="U127" s="469"/>
      <c r="V127" s="469"/>
      <c r="W127" s="469"/>
      <c r="X127" s="469"/>
      <c r="Y127" s="23"/>
      <c r="Z127" s="23"/>
    </row>
    <row r="128" ht="23.25" customHeight="1">
      <c r="A128" s="86"/>
      <c r="B128" s="86"/>
      <c r="C128" s="23"/>
      <c r="D128" s="23"/>
      <c r="E128" s="23"/>
      <c r="F128" s="23"/>
      <c r="G128" s="469"/>
      <c r="H128" s="469"/>
      <c r="I128" s="469"/>
      <c r="J128" s="469"/>
      <c r="K128" s="469"/>
      <c r="L128" s="469"/>
      <c r="M128" s="469"/>
      <c r="N128" s="469"/>
      <c r="O128" s="469"/>
      <c r="P128" s="469"/>
      <c r="Q128" s="469"/>
      <c r="R128" s="469"/>
      <c r="S128" s="469"/>
      <c r="T128" s="469"/>
      <c r="U128" s="469"/>
      <c r="V128" s="469"/>
      <c r="W128" s="469"/>
      <c r="X128" s="469"/>
      <c r="Y128" s="23"/>
      <c r="Z128" s="23"/>
    </row>
    <row r="129" ht="23.25" customHeight="1">
      <c r="A129" s="86"/>
      <c r="B129" s="86"/>
      <c r="C129" s="23"/>
      <c r="D129" s="23"/>
      <c r="E129" s="23"/>
      <c r="F129" s="23"/>
      <c r="G129" s="469"/>
      <c r="H129" s="469"/>
      <c r="I129" s="469"/>
      <c r="J129" s="469"/>
      <c r="K129" s="469"/>
      <c r="L129" s="469"/>
      <c r="M129" s="469"/>
      <c r="N129" s="469"/>
      <c r="O129" s="469"/>
      <c r="P129" s="469"/>
      <c r="Q129" s="469"/>
      <c r="R129" s="469"/>
      <c r="S129" s="469"/>
      <c r="T129" s="469"/>
      <c r="U129" s="469"/>
      <c r="V129" s="469"/>
      <c r="W129" s="469"/>
      <c r="X129" s="469"/>
      <c r="Y129" s="23"/>
      <c r="Z129" s="23"/>
    </row>
    <row r="130" ht="23.25" customHeight="1">
      <c r="A130" s="86"/>
      <c r="B130" s="86"/>
      <c r="C130" s="23"/>
      <c r="D130" s="23"/>
      <c r="E130" s="23"/>
      <c r="F130" s="23"/>
      <c r="G130" s="469"/>
      <c r="H130" s="469"/>
      <c r="I130" s="469"/>
      <c r="J130" s="469"/>
      <c r="K130" s="469"/>
      <c r="L130" s="469"/>
      <c r="M130" s="469"/>
      <c r="N130" s="469"/>
      <c r="O130" s="469"/>
      <c r="P130" s="469"/>
      <c r="Q130" s="469"/>
      <c r="R130" s="469"/>
      <c r="S130" s="469"/>
      <c r="T130" s="469"/>
      <c r="U130" s="469"/>
      <c r="V130" s="469"/>
      <c r="W130" s="469"/>
      <c r="X130" s="469"/>
      <c r="Y130" s="23"/>
      <c r="Z130" s="23"/>
    </row>
    <row r="131" ht="23.25" customHeight="1">
      <c r="A131" s="86"/>
      <c r="B131" s="86"/>
      <c r="C131" s="23"/>
      <c r="D131" s="23"/>
      <c r="E131" s="23"/>
      <c r="F131" s="23"/>
      <c r="G131" s="469"/>
      <c r="H131" s="469"/>
      <c r="I131" s="469"/>
      <c r="J131" s="469"/>
      <c r="K131" s="469"/>
      <c r="L131" s="469"/>
      <c r="M131" s="469"/>
      <c r="N131" s="469"/>
      <c r="O131" s="469"/>
      <c r="P131" s="469"/>
      <c r="Q131" s="469"/>
      <c r="R131" s="469"/>
      <c r="S131" s="469"/>
      <c r="T131" s="469"/>
      <c r="U131" s="469"/>
      <c r="V131" s="469"/>
      <c r="W131" s="469"/>
      <c r="X131" s="469"/>
      <c r="Y131" s="23"/>
      <c r="Z131" s="23"/>
    </row>
    <row r="132" ht="23.25" customHeight="1">
      <c r="A132" s="86"/>
      <c r="B132" s="86"/>
      <c r="C132" s="23"/>
      <c r="D132" s="23"/>
      <c r="E132" s="23"/>
      <c r="F132" s="23"/>
      <c r="G132" s="469"/>
      <c r="H132" s="469"/>
      <c r="I132" s="469"/>
      <c r="J132" s="469"/>
      <c r="K132" s="469"/>
      <c r="L132" s="469"/>
      <c r="M132" s="469"/>
      <c r="N132" s="469"/>
      <c r="O132" s="469"/>
      <c r="P132" s="469"/>
      <c r="Q132" s="469"/>
      <c r="R132" s="469"/>
      <c r="S132" s="469"/>
      <c r="T132" s="469"/>
      <c r="U132" s="469"/>
      <c r="V132" s="469"/>
      <c r="W132" s="469"/>
      <c r="X132" s="469"/>
      <c r="Y132" s="23"/>
      <c r="Z132" s="23"/>
    </row>
    <row r="133" ht="23.25" customHeight="1">
      <c r="A133" s="86"/>
      <c r="B133" s="86"/>
      <c r="C133" s="23"/>
      <c r="D133" s="23"/>
      <c r="E133" s="23"/>
      <c r="F133" s="23"/>
      <c r="G133" s="469"/>
      <c r="H133" s="469"/>
      <c r="I133" s="469"/>
      <c r="J133" s="469"/>
      <c r="K133" s="469"/>
      <c r="L133" s="469"/>
      <c r="M133" s="469"/>
      <c r="N133" s="469"/>
      <c r="O133" s="469"/>
      <c r="P133" s="469"/>
      <c r="Q133" s="469"/>
      <c r="R133" s="469"/>
      <c r="S133" s="469"/>
      <c r="T133" s="469"/>
      <c r="U133" s="469"/>
      <c r="V133" s="469"/>
      <c r="W133" s="469"/>
      <c r="X133" s="469"/>
      <c r="Y133" s="23"/>
      <c r="Z133" s="23"/>
    </row>
    <row r="134" ht="23.25" customHeight="1">
      <c r="A134" s="86"/>
      <c r="B134" s="86"/>
      <c r="C134" s="23"/>
      <c r="D134" s="23"/>
      <c r="E134" s="23"/>
      <c r="F134" s="23"/>
      <c r="G134" s="469"/>
      <c r="H134" s="469"/>
      <c r="I134" s="469"/>
      <c r="J134" s="469"/>
      <c r="K134" s="469"/>
      <c r="L134" s="469"/>
      <c r="M134" s="469"/>
      <c r="N134" s="469"/>
      <c r="O134" s="469"/>
      <c r="P134" s="469"/>
      <c r="Q134" s="469"/>
      <c r="R134" s="469"/>
      <c r="S134" s="469"/>
      <c r="T134" s="469"/>
      <c r="U134" s="469"/>
      <c r="V134" s="469"/>
      <c r="W134" s="469"/>
      <c r="X134" s="469"/>
      <c r="Y134" s="23"/>
      <c r="Z134" s="23"/>
    </row>
    <row r="135" ht="23.25" customHeight="1">
      <c r="A135" s="86"/>
      <c r="B135" s="86"/>
      <c r="C135" s="23"/>
      <c r="D135" s="23"/>
      <c r="E135" s="23"/>
      <c r="F135" s="23"/>
      <c r="G135" s="469"/>
      <c r="H135" s="469"/>
      <c r="I135" s="469"/>
      <c r="J135" s="469"/>
      <c r="K135" s="469"/>
      <c r="L135" s="469"/>
      <c r="M135" s="469"/>
      <c r="N135" s="469"/>
      <c r="O135" s="469"/>
      <c r="P135" s="469"/>
      <c r="Q135" s="469"/>
      <c r="R135" s="469"/>
      <c r="S135" s="469"/>
      <c r="T135" s="469"/>
      <c r="U135" s="469"/>
      <c r="V135" s="469"/>
      <c r="W135" s="469"/>
      <c r="X135" s="469"/>
      <c r="Y135" s="23"/>
      <c r="Z135" s="23"/>
    </row>
    <row r="136" ht="23.25" customHeight="1">
      <c r="A136" s="86"/>
      <c r="B136" s="86"/>
      <c r="C136" s="23"/>
      <c r="D136" s="23"/>
      <c r="E136" s="23"/>
      <c r="F136" s="23"/>
      <c r="G136" s="469"/>
      <c r="H136" s="469"/>
      <c r="I136" s="469"/>
      <c r="J136" s="469"/>
      <c r="K136" s="469"/>
      <c r="L136" s="469"/>
      <c r="M136" s="469"/>
      <c r="N136" s="469"/>
      <c r="O136" s="469"/>
      <c r="P136" s="469"/>
      <c r="Q136" s="469"/>
      <c r="R136" s="469"/>
      <c r="S136" s="469"/>
      <c r="T136" s="469"/>
      <c r="U136" s="469"/>
      <c r="V136" s="469"/>
      <c r="W136" s="469"/>
      <c r="X136" s="469"/>
      <c r="Y136" s="23"/>
      <c r="Z136" s="23"/>
    </row>
    <row r="137" ht="23.25" customHeight="1">
      <c r="A137" s="86"/>
      <c r="B137" s="86"/>
      <c r="C137" s="23"/>
      <c r="D137" s="23"/>
      <c r="E137" s="23"/>
      <c r="F137" s="23"/>
      <c r="G137" s="469"/>
      <c r="H137" s="469"/>
      <c r="I137" s="469"/>
      <c r="J137" s="469"/>
      <c r="K137" s="469"/>
      <c r="L137" s="469"/>
      <c r="M137" s="469"/>
      <c r="N137" s="469"/>
      <c r="O137" s="469"/>
      <c r="P137" s="469"/>
      <c r="Q137" s="469"/>
      <c r="R137" s="469"/>
      <c r="S137" s="469"/>
      <c r="T137" s="469"/>
      <c r="U137" s="469"/>
      <c r="V137" s="469"/>
      <c r="W137" s="469"/>
      <c r="X137" s="469"/>
      <c r="Y137" s="23"/>
      <c r="Z137" s="23"/>
    </row>
    <row r="138" ht="23.25" customHeight="1">
      <c r="A138" s="86"/>
      <c r="B138" s="86"/>
      <c r="C138" s="23"/>
      <c r="D138" s="23"/>
      <c r="E138" s="23"/>
      <c r="F138" s="23"/>
      <c r="G138" s="469"/>
      <c r="H138" s="469"/>
      <c r="I138" s="469"/>
      <c r="J138" s="469"/>
      <c r="K138" s="469"/>
      <c r="L138" s="469"/>
      <c r="M138" s="469"/>
      <c r="N138" s="469"/>
      <c r="O138" s="469"/>
      <c r="P138" s="469"/>
      <c r="Q138" s="469"/>
      <c r="R138" s="469"/>
      <c r="S138" s="469"/>
      <c r="T138" s="469"/>
      <c r="U138" s="469"/>
      <c r="V138" s="469"/>
      <c r="W138" s="469"/>
      <c r="X138" s="469"/>
      <c r="Y138" s="23"/>
      <c r="Z138" s="23"/>
    </row>
    <row r="139" ht="23.25" customHeight="1">
      <c r="A139" s="86"/>
      <c r="B139" s="86"/>
      <c r="C139" s="23"/>
      <c r="D139" s="23"/>
      <c r="E139" s="23"/>
      <c r="F139" s="23"/>
      <c r="G139" s="469"/>
      <c r="H139" s="469"/>
      <c r="I139" s="469"/>
      <c r="J139" s="469"/>
      <c r="K139" s="469"/>
      <c r="L139" s="469"/>
      <c r="M139" s="469"/>
      <c r="N139" s="469"/>
      <c r="O139" s="469"/>
      <c r="P139" s="469"/>
      <c r="Q139" s="469"/>
      <c r="R139" s="469"/>
      <c r="S139" s="469"/>
      <c r="T139" s="469"/>
      <c r="U139" s="469"/>
      <c r="V139" s="469"/>
      <c r="W139" s="469"/>
      <c r="X139" s="469"/>
      <c r="Y139" s="23"/>
      <c r="Z139" s="23"/>
    </row>
    <row r="140" ht="23.25" customHeight="1">
      <c r="A140" s="86"/>
      <c r="B140" s="86"/>
      <c r="C140" s="23"/>
      <c r="D140" s="23"/>
      <c r="E140" s="23"/>
      <c r="F140" s="23"/>
      <c r="G140" s="469"/>
      <c r="H140" s="469"/>
      <c r="I140" s="469"/>
      <c r="J140" s="469"/>
      <c r="K140" s="469"/>
      <c r="L140" s="469"/>
      <c r="M140" s="469"/>
      <c r="N140" s="469"/>
      <c r="O140" s="469"/>
      <c r="P140" s="469"/>
      <c r="Q140" s="469"/>
      <c r="R140" s="469"/>
      <c r="S140" s="469"/>
      <c r="T140" s="469"/>
      <c r="U140" s="469"/>
      <c r="V140" s="469"/>
      <c r="W140" s="469"/>
      <c r="X140" s="469"/>
      <c r="Y140" s="23"/>
      <c r="Z140" s="23"/>
    </row>
    <row r="141" ht="23.25" customHeight="1">
      <c r="A141" s="86"/>
      <c r="B141" s="86"/>
      <c r="C141" s="23"/>
      <c r="D141" s="23"/>
      <c r="E141" s="23"/>
      <c r="F141" s="23"/>
      <c r="G141" s="469"/>
      <c r="H141" s="469"/>
      <c r="I141" s="469"/>
      <c r="J141" s="469"/>
      <c r="K141" s="469"/>
      <c r="L141" s="469"/>
      <c r="M141" s="469"/>
      <c r="N141" s="469"/>
      <c r="O141" s="469"/>
      <c r="P141" s="469"/>
      <c r="Q141" s="469"/>
      <c r="R141" s="469"/>
      <c r="S141" s="469"/>
      <c r="T141" s="469"/>
      <c r="U141" s="469"/>
      <c r="V141" s="469"/>
      <c r="W141" s="469"/>
      <c r="X141" s="469"/>
      <c r="Y141" s="23"/>
      <c r="Z141" s="23"/>
    </row>
    <row r="142" ht="23.25" customHeight="1">
      <c r="A142" s="86"/>
      <c r="B142" s="86"/>
      <c r="C142" s="23"/>
      <c r="D142" s="23"/>
      <c r="E142" s="23"/>
      <c r="F142" s="23"/>
      <c r="G142" s="469"/>
      <c r="H142" s="469"/>
      <c r="I142" s="469"/>
      <c r="J142" s="469"/>
      <c r="K142" s="469"/>
      <c r="L142" s="469"/>
      <c r="M142" s="469"/>
      <c r="N142" s="469"/>
      <c r="O142" s="469"/>
      <c r="P142" s="469"/>
      <c r="Q142" s="469"/>
      <c r="R142" s="469"/>
      <c r="S142" s="469"/>
      <c r="T142" s="469"/>
      <c r="U142" s="469"/>
      <c r="V142" s="469"/>
      <c r="W142" s="469"/>
      <c r="X142" s="469"/>
      <c r="Y142" s="23"/>
      <c r="Z142" s="23"/>
    </row>
    <row r="143" ht="23.25" customHeight="1">
      <c r="A143" s="86"/>
      <c r="B143" s="86"/>
      <c r="C143" s="23"/>
      <c r="D143" s="23"/>
      <c r="E143" s="23"/>
      <c r="F143" s="23"/>
      <c r="G143" s="469"/>
      <c r="H143" s="469"/>
      <c r="I143" s="469"/>
      <c r="J143" s="469"/>
      <c r="K143" s="469"/>
      <c r="L143" s="469"/>
      <c r="M143" s="469"/>
      <c r="N143" s="469"/>
      <c r="O143" s="469"/>
      <c r="P143" s="469"/>
      <c r="Q143" s="469"/>
      <c r="R143" s="469"/>
      <c r="S143" s="469"/>
      <c r="T143" s="469"/>
      <c r="U143" s="469"/>
      <c r="V143" s="469"/>
      <c r="W143" s="469"/>
      <c r="X143" s="469"/>
      <c r="Y143" s="23"/>
      <c r="Z143" s="23"/>
    </row>
    <row r="144" ht="23.25" customHeight="1">
      <c r="A144" s="86"/>
      <c r="B144" s="86"/>
      <c r="C144" s="23"/>
      <c r="D144" s="23"/>
      <c r="E144" s="23"/>
      <c r="F144" s="23"/>
      <c r="G144" s="469"/>
      <c r="H144" s="469"/>
      <c r="I144" s="469"/>
      <c r="J144" s="469"/>
      <c r="K144" s="469"/>
      <c r="L144" s="469"/>
      <c r="M144" s="469"/>
      <c r="N144" s="469"/>
      <c r="O144" s="469"/>
      <c r="P144" s="469"/>
      <c r="Q144" s="469"/>
      <c r="R144" s="469"/>
      <c r="S144" s="469"/>
      <c r="T144" s="469"/>
      <c r="U144" s="469"/>
      <c r="V144" s="469"/>
      <c r="W144" s="469"/>
      <c r="X144" s="469"/>
      <c r="Y144" s="23"/>
      <c r="Z144" s="23"/>
    </row>
    <row r="145" ht="23.25" customHeight="1">
      <c r="A145" s="86"/>
      <c r="B145" s="86"/>
      <c r="C145" s="23"/>
      <c r="D145" s="23"/>
      <c r="E145" s="23"/>
      <c r="F145" s="23"/>
      <c r="G145" s="469"/>
      <c r="H145" s="469"/>
      <c r="I145" s="469"/>
      <c r="J145" s="469"/>
      <c r="K145" s="469"/>
      <c r="L145" s="469"/>
      <c r="M145" s="469"/>
      <c r="N145" s="469"/>
      <c r="O145" s="469"/>
      <c r="P145" s="469"/>
      <c r="Q145" s="469"/>
      <c r="R145" s="469"/>
      <c r="S145" s="469"/>
      <c r="T145" s="469"/>
      <c r="U145" s="469"/>
      <c r="V145" s="469"/>
      <c r="W145" s="469"/>
      <c r="X145" s="469"/>
      <c r="Y145" s="23"/>
      <c r="Z145" s="23"/>
    </row>
    <row r="146" ht="23.25" customHeight="1">
      <c r="A146" s="86"/>
      <c r="B146" s="86"/>
      <c r="C146" s="23"/>
      <c r="D146" s="23"/>
      <c r="E146" s="23"/>
      <c r="F146" s="23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469"/>
      <c r="U146" s="469"/>
      <c r="V146" s="469"/>
      <c r="W146" s="469"/>
      <c r="X146" s="469"/>
      <c r="Y146" s="23"/>
      <c r="Z146" s="23"/>
    </row>
    <row r="147" ht="23.25" customHeight="1">
      <c r="A147" s="86"/>
      <c r="B147" s="86"/>
      <c r="C147" s="23"/>
      <c r="D147" s="23"/>
      <c r="E147" s="23"/>
      <c r="F147" s="23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23"/>
      <c r="Z147" s="23"/>
    </row>
    <row r="148" ht="23.25" customHeight="1">
      <c r="A148" s="86"/>
      <c r="B148" s="86"/>
      <c r="C148" s="23"/>
      <c r="D148" s="23"/>
      <c r="E148" s="23"/>
      <c r="F148" s="23"/>
      <c r="G148" s="469"/>
      <c r="H148" s="469"/>
      <c r="I148" s="469"/>
      <c r="J148" s="469"/>
      <c r="K148" s="469"/>
      <c r="L148" s="469"/>
      <c r="M148" s="469"/>
      <c r="N148" s="469"/>
      <c r="O148" s="469"/>
      <c r="P148" s="469"/>
      <c r="Q148" s="469"/>
      <c r="R148" s="469"/>
      <c r="S148" s="469"/>
      <c r="T148" s="469"/>
      <c r="U148" s="469"/>
      <c r="V148" s="469"/>
      <c r="W148" s="469"/>
      <c r="X148" s="469"/>
      <c r="Y148" s="23"/>
      <c r="Z148" s="23"/>
    </row>
    <row r="149" ht="23.25" customHeight="1">
      <c r="A149" s="86"/>
      <c r="B149" s="86"/>
      <c r="C149" s="23"/>
      <c r="D149" s="23"/>
      <c r="E149" s="23"/>
      <c r="F149" s="23"/>
      <c r="G149" s="469"/>
      <c r="H149" s="469"/>
      <c r="I149" s="469"/>
      <c r="J149" s="469"/>
      <c r="K149" s="469"/>
      <c r="L149" s="469"/>
      <c r="M149" s="469"/>
      <c r="N149" s="469"/>
      <c r="O149" s="469"/>
      <c r="P149" s="469"/>
      <c r="Q149" s="469"/>
      <c r="R149" s="469"/>
      <c r="S149" s="469"/>
      <c r="T149" s="469"/>
      <c r="U149" s="469"/>
      <c r="V149" s="469"/>
      <c r="W149" s="469"/>
      <c r="X149" s="469"/>
      <c r="Y149" s="23"/>
      <c r="Z149" s="23"/>
    </row>
    <row r="150" ht="23.25" customHeight="1">
      <c r="A150" s="86"/>
      <c r="B150" s="86"/>
      <c r="C150" s="23"/>
      <c r="D150" s="23"/>
      <c r="E150" s="23"/>
      <c r="F150" s="23"/>
      <c r="G150" s="469"/>
      <c r="H150" s="469"/>
      <c r="I150" s="469"/>
      <c r="J150" s="469"/>
      <c r="K150" s="469"/>
      <c r="L150" s="469"/>
      <c r="M150" s="469"/>
      <c r="N150" s="469"/>
      <c r="O150" s="469"/>
      <c r="P150" s="469"/>
      <c r="Q150" s="469"/>
      <c r="R150" s="469"/>
      <c r="S150" s="469"/>
      <c r="T150" s="469"/>
      <c r="U150" s="469"/>
      <c r="V150" s="469"/>
      <c r="W150" s="469"/>
      <c r="X150" s="469"/>
      <c r="Y150" s="23"/>
      <c r="Z150" s="23"/>
    </row>
    <row r="151" ht="23.25" customHeight="1">
      <c r="A151" s="86"/>
      <c r="B151" s="86"/>
      <c r="C151" s="23"/>
      <c r="D151" s="23"/>
      <c r="E151" s="23"/>
      <c r="F151" s="23"/>
      <c r="G151" s="469"/>
      <c r="H151" s="469"/>
      <c r="I151" s="469"/>
      <c r="J151" s="469"/>
      <c r="K151" s="469"/>
      <c r="L151" s="469"/>
      <c r="M151" s="469"/>
      <c r="N151" s="469"/>
      <c r="O151" s="469"/>
      <c r="P151" s="469"/>
      <c r="Q151" s="469"/>
      <c r="R151" s="469"/>
      <c r="S151" s="469"/>
      <c r="T151" s="469"/>
      <c r="U151" s="469"/>
      <c r="V151" s="469"/>
      <c r="W151" s="469"/>
      <c r="X151" s="469"/>
      <c r="Y151" s="23"/>
      <c r="Z151" s="23"/>
    </row>
    <row r="152" ht="23.25" customHeight="1">
      <c r="A152" s="86"/>
      <c r="B152" s="86"/>
      <c r="C152" s="23"/>
      <c r="D152" s="23"/>
      <c r="E152" s="23"/>
      <c r="F152" s="23"/>
      <c r="G152" s="469"/>
      <c r="H152" s="469"/>
      <c r="I152" s="469"/>
      <c r="J152" s="469"/>
      <c r="K152" s="469"/>
      <c r="L152" s="469"/>
      <c r="M152" s="469"/>
      <c r="N152" s="469"/>
      <c r="O152" s="469"/>
      <c r="P152" s="469"/>
      <c r="Q152" s="469"/>
      <c r="R152" s="469"/>
      <c r="S152" s="469"/>
      <c r="T152" s="469"/>
      <c r="U152" s="469"/>
      <c r="V152" s="469"/>
      <c r="W152" s="469"/>
      <c r="X152" s="469"/>
      <c r="Y152" s="23"/>
      <c r="Z152" s="23"/>
    </row>
    <row r="153" ht="23.25" customHeight="1">
      <c r="A153" s="86"/>
      <c r="B153" s="86"/>
      <c r="C153" s="23"/>
      <c r="D153" s="23"/>
      <c r="E153" s="23"/>
      <c r="F153" s="23"/>
      <c r="G153" s="469"/>
      <c r="H153" s="469"/>
      <c r="I153" s="469"/>
      <c r="J153" s="469"/>
      <c r="K153" s="469"/>
      <c r="L153" s="469"/>
      <c r="M153" s="469"/>
      <c r="N153" s="469"/>
      <c r="O153" s="469"/>
      <c r="P153" s="469"/>
      <c r="Q153" s="469"/>
      <c r="R153" s="469"/>
      <c r="S153" s="469"/>
      <c r="T153" s="469"/>
      <c r="U153" s="469"/>
      <c r="V153" s="469"/>
      <c r="W153" s="469"/>
      <c r="X153" s="469"/>
      <c r="Y153" s="23"/>
      <c r="Z153" s="23"/>
    </row>
    <row r="154" ht="23.25" customHeight="1">
      <c r="A154" s="86"/>
      <c r="B154" s="86"/>
      <c r="C154" s="23"/>
      <c r="D154" s="23"/>
      <c r="E154" s="23"/>
      <c r="F154" s="23"/>
      <c r="G154" s="469"/>
      <c r="H154" s="469"/>
      <c r="I154" s="469"/>
      <c r="J154" s="469"/>
      <c r="K154" s="469"/>
      <c r="L154" s="469"/>
      <c r="M154" s="469"/>
      <c r="N154" s="469"/>
      <c r="O154" s="469"/>
      <c r="P154" s="469"/>
      <c r="Q154" s="469"/>
      <c r="R154" s="469"/>
      <c r="S154" s="469"/>
      <c r="T154" s="469"/>
      <c r="U154" s="469"/>
      <c r="V154" s="469"/>
      <c r="W154" s="469"/>
      <c r="X154" s="469"/>
      <c r="Y154" s="23"/>
      <c r="Z154" s="23"/>
    </row>
    <row r="155" ht="23.25" customHeight="1">
      <c r="A155" s="86"/>
      <c r="B155" s="86"/>
      <c r="C155" s="23"/>
      <c r="D155" s="23"/>
      <c r="E155" s="23"/>
      <c r="F155" s="23"/>
      <c r="G155" s="469"/>
      <c r="H155" s="469"/>
      <c r="I155" s="469"/>
      <c r="J155" s="469"/>
      <c r="K155" s="469"/>
      <c r="L155" s="469"/>
      <c r="M155" s="469"/>
      <c r="N155" s="469"/>
      <c r="O155" s="469"/>
      <c r="P155" s="469"/>
      <c r="Q155" s="469"/>
      <c r="R155" s="469"/>
      <c r="S155" s="469"/>
      <c r="T155" s="469"/>
      <c r="U155" s="469"/>
      <c r="V155" s="469"/>
      <c r="W155" s="469"/>
      <c r="X155" s="469"/>
      <c r="Y155" s="23"/>
      <c r="Z155" s="23"/>
    </row>
    <row r="156" ht="23.25" customHeight="1">
      <c r="A156" s="86"/>
      <c r="B156" s="86"/>
      <c r="C156" s="23"/>
      <c r="D156" s="23"/>
      <c r="E156" s="23"/>
      <c r="F156" s="23"/>
      <c r="G156" s="469"/>
      <c r="H156" s="469"/>
      <c r="I156" s="469"/>
      <c r="J156" s="469"/>
      <c r="K156" s="469"/>
      <c r="L156" s="469"/>
      <c r="M156" s="469"/>
      <c r="N156" s="469"/>
      <c r="O156" s="469"/>
      <c r="P156" s="469"/>
      <c r="Q156" s="469"/>
      <c r="R156" s="469"/>
      <c r="S156" s="469"/>
      <c r="T156" s="469"/>
      <c r="U156" s="469"/>
      <c r="V156" s="469"/>
      <c r="W156" s="469"/>
      <c r="X156" s="469"/>
      <c r="Y156" s="23"/>
      <c r="Z156" s="23"/>
    </row>
    <row r="157" ht="23.25" customHeight="1">
      <c r="A157" s="86"/>
      <c r="B157" s="86"/>
      <c r="C157" s="23"/>
      <c r="D157" s="23"/>
      <c r="E157" s="23"/>
      <c r="F157" s="23"/>
      <c r="G157" s="469"/>
      <c r="H157" s="469"/>
      <c r="I157" s="469"/>
      <c r="J157" s="469"/>
      <c r="K157" s="469"/>
      <c r="L157" s="469"/>
      <c r="M157" s="469"/>
      <c r="N157" s="469"/>
      <c r="O157" s="469"/>
      <c r="P157" s="469"/>
      <c r="Q157" s="469"/>
      <c r="R157" s="469"/>
      <c r="S157" s="469"/>
      <c r="T157" s="469"/>
      <c r="U157" s="469"/>
      <c r="V157" s="469"/>
      <c r="W157" s="469"/>
      <c r="X157" s="469"/>
      <c r="Y157" s="23"/>
      <c r="Z157" s="23"/>
    </row>
    <row r="158" ht="23.25" customHeight="1">
      <c r="A158" s="86"/>
      <c r="B158" s="86"/>
      <c r="C158" s="23"/>
      <c r="D158" s="23"/>
      <c r="E158" s="23"/>
      <c r="F158" s="23"/>
      <c r="G158" s="469"/>
      <c r="H158" s="469"/>
      <c r="I158" s="469"/>
      <c r="J158" s="469"/>
      <c r="K158" s="469"/>
      <c r="L158" s="469"/>
      <c r="M158" s="469"/>
      <c r="N158" s="469"/>
      <c r="O158" s="469"/>
      <c r="P158" s="469"/>
      <c r="Q158" s="469"/>
      <c r="R158" s="469"/>
      <c r="S158" s="469"/>
      <c r="T158" s="469"/>
      <c r="U158" s="469"/>
      <c r="V158" s="469"/>
      <c r="W158" s="469"/>
      <c r="X158" s="469"/>
      <c r="Y158" s="23"/>
      <c r="Z158" s="23"/>
    </row>
    <row r="159" ht="23.25" customHeight="1">
      <c r="A159" s="86"/>
      <c r="B159" s="86"/>
      <c r="C159" s="23"/>
      <c r="D159" s="23"/>
      <c r="E159" s="23"/>
      <c r="F159" s="23"/>
      <c r="G159" s="469"/>
      <c r="H159" s="469"/>
      <c r="I159" s="469"/>
      <c r="J159" s="469"/>
      <c r="K159" s="469"/>
      <c r="L159" s="469"/>
      <c r="M159" s="469"/>
      <c r="N159" s="469"/>
      <c r="O159" s="469"/>
      <c r="P159" s="469"/>
      <c r="Q159" s="469"/>
      <c r="R159" s="469"/>
      <c r="S159" s="469"/>
      <c r="T159" s="469"/>
      <c r="U159" s="469"/>
      <c r="V159" s="469"/>
      <c r="W159" s="469"/>
      <c r="X159" s="469"/>
      <c r="Y159" s="23"/>
      <c r="Z159" s="23"/>
    </row>
    <row r="160" ht="23.25" customHeight="1">
      <c r="A160" s="86"/>
      <c r="B160" s="86"/>
      <c r="C160" s="23"/>
      <c r="D160" s="23"/>
      <c r="E160" s="23"/>
      <c r="F160" s="23"/>
      <c r="G160" s="469"/>
      <c r="H160" s="469"/>
      <c r="I160" s="469"/>
      <c r="J160" s="469"/>
      <c r="K160" s="469"/>
      <c r="L160" s="469"/>
      <c r="M160" s="469"/>
      <c r="N160" s="469"/>
      <c r="O160" s="469"/>
      <c r="P160" s="469"/>
      <c r="Q160" s="469"/>
      <c r="R160" s="469"/>
      <c r="S160" s="469"/>
      <c r="T160" s="469"/>
      <c r="U160" s="469"/>
      <c r="V160" s="469"/>
      <c r="W160" s="469"/>
      <c r="X160" s="469"/>
      <c r="Y160" s="23"/>
      <c r="Z160" s="23"/>
    </row>
    <row r="161" ht="23.25" customHeight="1">
      <c r="A161" s="86"/>
      <c r="B161" s="86"/>
      <c r="C161" s="23"/>
      <c r="D161" s="23"/>
      <c r="E161" s="23"/>
      <c r="F161" s="23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69"/>
      <c r="R161" s="469"/>
      <c r="S161" s="469"/>
      <c r="T161" s="469"/>
      <c r="U161" s="469"/>
      <c r="V161" s="469"/>
      <c r="W161" s="469"/>
      <c r="X161" s="469"/>
      <c r="Y161" s="23"/>
      <c r="Z161" s="23"/>
    </row>
    <row r="162" ht="23.25" customHeight="1">
      <c r="A162" s="86"/>
      <c r="B162" s="86"/>
      <c r="C162" s="23"/>
      <c r="D162" s="23"/>
      <c r="E162" s="23"/>
      <c r="F162" s="23"/>
      <c r="G162" s="469"/>
      <c r="H162" s="469"/>
      <c r="I162" s="469"/>
      <c r="J162" s="469"/>
      <c r="K162" s="469"/>
      <c r="L162" s="469"/>
      <c r="M162" s="469"/>
      <c r="N162" s="469"/>
      <c r="O162" s="469"/>
      <c r="P162" s="469"/>
      <c r="Q162" s="469"/>
      <c r="R162" s="469"/>
      <c r="S162" s="469"/>
      <c r="T162" s="469"/>
      <c r="U162" s="469"/>
      <c r="V162" s="469"/>
      <c r="W162" s="469"/>
      <c r="X162" s="469"/>
      <c r="Y162" s="23"/>
      <c r="Z162" s="23"/>
    </row>
    <row r="163" ht="23.25" customHeight="1">
      <c r="A163" s="86"/>
      <c r="B163" s="86"/>
      <c r="C163" s="23"/>
      <c r="D163" s="23"/>
      <c r="E163" s="23"/>
      <c r="F163" s="23"/>
      <c r="G163" s="469"/>
      <c r="H163" s="469"/>
      <c r="I163" s="469"/>
      <c r="J163" s="469"/>
      <c r="K163" s="469"/>
      <c r="L163" s="469"/>
      <c r="M163" s="469"/>
      <c r="N163" s="469"/>
      <c r="O163" s="469"/>
      <c r="P163" s="469"/>
      <c r="Q163" s="469"/>
      <c r="R163" s="469"/>
      <c r="S163" s="469"/>
      <c r="T163" s="469"/>
      <c r="U163" s="469"/>
      <c r="V163" s="469"/>
      <c r="W163" s="469"/>
      <c r="X163" s="469"/>
      <c r="Y163" s="23"/>
      <c r="Z163" s="23"/>
    </row>
    <row r="164" ht="23.25" customHeight="1">
      <c r="A164" s="86"/>
      <c r="B164" s="86"/>
      <c r="C164" s="23"/>
      <c r="D164" s="23"/>
      <c r="E164" s="23"/>
      <c r="F164" s="23"/>
      <c r="G164" s="469"/>
      <c r="H164" s="469"/>
      <c r="I164" s="469"/>
      <c r="J164" s="469"/>
      <c r="K164" s="469"/>
      <c r="L164" s="469"/>
      <c r="M164" s="469"/>
      <c r="N164" s="469"/>
      <c r="O164" s="469"/>
      <c r="P164" s="469"/>
      <c r="Q164" s="469"/>
      <c r="R164" s="469"/>
      <c r="S164" s="469"/>
      <c r="T164" s="469"/>
      <c r="U164" s="469"/>
      <c r="V164" s="469"/>
      <c r="W164" s="469"/>
      <c r="X164" s="469"/>
      <c r="Y164" s="23"/>
      <c r="Z164" s="23"/>
    </row>
    <row r="165" ht="23.25" customHeight="1">
      <c r="A165" s="86"/>
      <c r="B165" s="86"/>
      <c r="C165" s="23"/>
      <c r="D165" s="23"/>
      <c r="E165" s="23"/>
      <c r="F165" s="23"/>
      <c r="G165" s="469"/>
      <c r="H165" s="469"/>
      <c r="I165" s="469"/>
      <c r="J165" s="469"/>
      <c r="K165" s="469"/>
      <c r="L165" s="469"/>
      <c r="M165" s="469"/>
      <c r="N165" s="469"/>
      <c r="O165" s="469"/>
      <c r="P165" s="469"/>
      <c r="Q165" s="469"/>
      <c r="R165" s="469"/>
      <c r="S165" s="469"/>
      <c r="T165" s="469"/>
      <c r="U165" s="469"/>
      <c r="V165" s="469"/>
      <c r="W165" s="469"/>
      <c r="X165" s="469"/>
      <c r="Y165" s="23"/>
      <c r="Z165" s="23"/>
    </row>
    <row r="166" ht="23.25" customHeight="1">
      <c r="A166" s="86"/>
      <c r="B166" s="86"/>
      <c r="C166" s="23"/>
      <c r="D166" s="23"/>
      <c r="E166" s="23"/>
      <c r="F166" s="23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69"/>
      <c r="U166" s="469"/>
      <c r="V166" s="469"/>
      <c r="W166" s="469"/>
      <c r="X166" s="469"/>
      <c r="Y166" s="23"/>
      <c r="Z166" s="23"/>
    </row>
    <row r="167" ht="23.25" customHeight="1">
      <c r="A167" s="86"/>
      <c r="B167" s="86"/>
      <c r="C167" s="23"/>
      <c r="D167" s="23"/>
      <c r="E167" s="23"/>
      <c r="F167" s="23"/>
      <c r="G167" s="469"/>
      <c r="H167" s="469"/>
      <c r="I167" s="469"/>
      <c r="J167" s="469"/>
      <c r="K167" s="469"/>
      <c r="L167" s="469"/>
      <c r="M167" s="469"/>
      <c r="N167" s="469"/>
      <c r="O167" s="469"/>
      <c r="P167" s="469"/>
      <c r="Q167" s="469"/>
      <c r="R167" s="469"/>
      <c r="S167" s="469"/>
      <c r="T167" s="469"/>
      <c r="U167" s="469"/>
      <c r="V167" s="469"/>
      <c r="W167" s="469"/>
      <c r="X167" s="469"/>
      <c r="Y167" s="23"/>
      <c r="Z167" s="23"/>
    </row>
    <row r="168" ht="23.25" customHeight="1">
      <c r="A168" s="86"/>
      <c r="B168" s="86"/>
      <c r="C168" s="23"/>
      <c r="D168" s="23"/>
      <c r="E168" s="23"/>
      <c r="F168" s="23"/>
      <c r="G168" s="469"/>
      <c r="H168" s="469"/>
      <c r="I168" s="469"/>
      <c r="J168" s="469"/>
      <c r="K168" s="469"/>
      <c r="L168" s="469"/>
      <c r="M168" s="469"/>
      <c r="N168" s="469"/>
      <c r="O168" s="469"/>
      <c r="P168" s="469"/>
      <c r="Q168" s="469"/>
      <c r="R168" s="469"/>
      <c r="S168" s="469"/>
      <c r="T168" s="469"/>
      <c r="U168" s="469"/>
      <c r="V168" s="469"/>
      <c r="W168" s="469"/>
      <c r="X168" s="469"/>
      <c r="Y168" s="23"/>
      <c r="Z168" s="23"/>
    </row>
    <row r="169" ht="23.25" customHeight="1">
      <c r="A169" s="86"/>
      <c r="B169" s="86"/>
      <c r="C169" s="23"/>
      <c r="D169" s="23"/>
      <c r="E169" s="23"/>
      <c r="F169" s="23"/>
      <c r="G169" s="469"/>
      <c r="H169" s="469"/>
      <c r="I169" s="469"/>
      <c r="J169" s="469"/>
      <c r="K169" s="469"/>
      <c r="L169" s="469"/>
      <c r="M169" s="469"/>
      <c r="N169" s="469"/>
      <c r="O169" s="469"/>
      <c r="P169" s="469"/>
      <c r="Q169" s="469"/>
      <c r="R169" s="469"/>
      <c r="S169" s="469"/>
      <c r="T169" s="469"/>
      <c r="U169" s="469"/>
      <c r="V169" s="469"/>
      <c r="W169" s="469"/>
      <c r="X169" s="469"/>
      <c r="Y169" s="23"/>
      <c r="Z169" s="23"/>
    </row>
    <row r="170" ht="23.25" customHeight="1">
      <c r="A170" s="86"/>
      <c r="B170" s="86"/>
      <c r="C170" s="23"/>
      <c r="D170" s="23"/>
      <c r="E170" s="23"/>
      <c r="F170" s="23"/>
      <c r="G170" s="469"/>
      <c r="H170" s="469"/>
      <c r="I170" s="469"/>
      <c r="J170" s="469"/>
      <c r="K170" s="469"/>
      <c r="L170" s="469"/>
      <c r="M170" s="469"/>
      <c r="N170" s="469"/>
      <c r="O170" s="469"/>
      <c r="P170" s="469"/>
      <c r="Q170" s="469"/>
      <c r="R170" s="469"/>
      <c r="S170" s="469"/>
      <c r="T170" s="469"/>
      <c r="U170" s="469"/>
      <c r="V170" s="469"/>
      <c r="W170" s="469"/>
      <c r="X170" s="469"/>
      <c r="Y170" s="23"/>
      <c r="Z170" s="23"/>
    </row>
    <row r="171" ht="23.25" customHeight="1">
      <c r="A171" s="86"/>
      <c r="B171" s="86"/>
      <c r="C171" s="23"/>
      <c r="D171" s="23"/>
      <c r="E171" s="23"/>
      <c r="F171" s="23"/>
      <c r="G171" s="469"/>
      <c r="H171" s="469"/>
      <c r="I171" s="469"/>
      <c r="J171" s="469"/>
      <c r="K171" s="469"/>
      <c r="L171" s="469"/>
      <c r="M171" s="469"/>
      <c r="N171" s="469"/>
      <c r="O171" s="469"/>
      <c r="P171" s="469"/>
      <c r="Q171" s="469"/>
      <c r="R171" s="469"/>
      <c r="S171" s="469"/>
      <c r="T171" s="469"/>
      <c r="U171" s="469"/>
      <c r="V171" s="469"/>
      <c r="W171" s="469"/>
      <c r="X171" s="469"/>
      <c r="Y171" s="23"/>
      <c r="Z171" s="23"/>
    </row>
    <row r="172" ht="23.25" customHeight="1">
      <c r="A172" s="86"/>
      <c r="B172" s="86"/>
      <c r="C172" s="23"/>
      <c r="D172" s="23"/>
      <c r="E172" s="23"/>
      <c r="F172" s="23"/>
      <c r="G172" s="469"/>
      <c r="H172" s="469"/>
      <c r="I172" s="469"/>
      <c r="J172" s="469"/>
      <c r="K172" s="469"/>
      <c r="L172" s="469"/>
      <c r="M172" s="469"/>
      <c r="N172" s="469"/>
      <c r="O172" s="469"/>
      <c r="P172" s="469"/>
      <c r="Q172" s="469"/>
      <c r="R172" s="469"/>
      <c r="S172" s="469"/>
      <c r="T172" s="469"/>
      <c r="U172" s="469"/>
      <c r="V172" s="469"/>
      <c r="W172" s="469"/>
      <c r="X172" s="469"/>
      <c r="Y172" s="23"/>
      <c r="Z172" s="23"/>
    </row>
    <row r="173" ht="23.25" customHeight="1">
      <c r="A173" s="86"/>
      <c r="B173" s="86"/>
      <c r="C173" s="23"/>
      <c r="D173" s="23"/>
      <c r="E173" s="23"/>
      <c r="F173" s="23"/>
      <c r="G173" s="469"/>
      <c r="H173" s="469"/>
      <c r="I173" s="469"/>
      <c r="J173" s="469"/>
      <c r="K173" s="469"/>
      <c r="L173" s="469"/>
      <c r="M173" s="469"/>
      <c r="N173" s="469"/>
      <c r="O173" s="469"/>
      <c r="P173" s="469"/>
      <c r="Q173" s="469"/>
      <c r="R173" s="469"/>
      <c r="S173" s="469"/>
      <c r="T173" s="469"/>
      <c r="U173" s="469"/>
      <c r="V173" s="469"/>
      <c r="W173" s="469"/>
      <c r="X173" s="469"/>
      <c r="Y173" s="23"/>
      <c r="Z173" s="23"/>
    </row>
    <row r="174" ht="23.25" customHeight="1">
      <c r="A174" s="86"/>
      <c r="B174" s="86"/>
      <c r="C174" s="23"/>
      <c r="D174" s="23"/>
      <c r="E174" s="23"/>
      <c r="F174" s="23"/>
      <c r="G174" s="469"/>
      <c r="H174" s="469"/>
      <c r="I174" s="469"/>
      <c r="J174" s="469"/>
      <c r="K174" s="469"/>
      <c r="L174" s="469"/>
      <c r="M174" s="469"/>
      <c r="N174" s="469"/>
      <c r="O174" s="469"/>
      <c r="P174" s="469"/>
      <c r="Q174" s="469"/>
      <c r="R174" s="469"/>
      <c r="S174" s="469"/>
      <c r="T174" s="469"/>
      <c r="U174" s="469"/>
      <c r="V174" s="469"/>
      <c r="W174" s="469"/>
      <c r="X174" s="469"/>
      <c r="Y174" s="23"/>
      <c r="Z174" s="23"/>
    </row>
    <row r="175" ht="23.25" customHeight="1">
      <c r="A175" s="86"/>
      <c r="B175" s="86"/>
      <c r="C175" s="23"/>
      <c r="D175" s="23"/>
      <c r="E175" s="23"/>
      <c r="F175" s="23"/>
      <c r="G175" s="469"/>
      <c r="H175" s="469"/>
      <c r="I175" s="469"/>
      <c r="J175" s="469"/>
      <c r="K175" s="469"/>
      <c r="L175" s="469"/>
      <c r="M175" s="469"/>
      <c r="N175" s="469"/>
      <c r="O175" s="469"/>
      <c r="P175" s="469"/>
      <c r="Q175" s="469"/>
      <c r="R175" s="469"/>
      <c r="S175" s="469"/>
      <c r="T175" s="469"/>
      <c r="U175" s="469"/>
      <c r="V175" s="469"/>
      <c r="W175" s="469"/>
      <c r="X175" s="469"/>
      <c r="Y175" s="23"/>
      <c r="Z175" s="23"/>
    </row>
    <row r="176" ht="23.25" customHeight="1">
      <c r="A176" s="86"/>
      <c r="B176" s="86"/>
      <c r="C176" s="23"/>
      <c r="D176" s="23"/>
      <c r="E176" s="23"/>
      <c r="F176" s="23"/>
      <c r="G176" s="469"/>
      <c r="H176" s="469"/>
      <c r="I176" s="469"/>
      <c r="J176" s="469"/>
      <c r="K176" s="469"/>
      <c r="L176" s="469"/>
      <c r="M176" s="469"/>
      <c r="N176" s="469"/>
      <c r="O176" s="469"/>
      <c r="P176" s="469"/>
      <c r="Q176" s="469"/>
      <c r="R176" s="469"/>
      <c r="S176" s="469"/>
      <c r="T176" s="469"/>
      <c r="U176" s="469"/>
      <c r="V176" s="469"/>
      <c r="W176" s="469"/>
      <c r="X176" s="469"/>
      <c r="Y176" s="23"/>
      <c r="Z176" s="23"/>
    </row>
    <row r="177" ht="23.25" customHeight="1">
      <c r="A177" s="86"/>
      <c r="B177" s="86"/>
      <c r="C177" s="23"/>
      <c r="D177" s="23"/>
      <c r="E177" s="23"/>
      <c r="F177" s="23"/>
      <c r="G177" s="469"/>
      <c r="H177" s="469"/>
      <c r="I177" s="469"/>
      <c r="J177" s="469"/>
      <c r="K177" s="469"/>
      <c r="L177" s="469"/>
      <c r="M177" s="469"/>
      <c r="N177" s="469"/>
      <c r="O177" s="469"/>
      <c r="P177" s="469"/>
      <c r="Q177" s="469"/>
      <c r="R177" s="469"/>
      <c r="S177" s="469"/>
      <c r="T177" s="469"/>
      <c r="U177" s="469"/>
      <c r="V177" s="469"/>
      <c r="W177" s="469"/>
      <c r="X177" s="469"/>
      <c r="Y177" s="23"/>
      <c r="Z177" s="23"/>
    </row>
    <row r="178" ht="23.25" customHeight="1">
      <c r="A178" s="86"/>
      <c r="B178" s="86"/>
      <c r="C178" s="23"/>
      <c r="D178" s="23"/>
      <c r="E178" s="23"/>
      <c r="F178" s="23"/>
      <c r="G178" s="469"/>
      <c r="H178" s="469"/>
      <c r="I178" s="469"/>
      <c r="J178" s="469"/>
      <c r="K178" s="469"/>
      <c r="L178" s="469"/>
      <c r="M178" s="469"/>
      <c r="N178" s="469"/>
      <c r="O178" s="469"/>
      <c r="P178" s="469"/>
      <c r="Q178" s="469"/>
      <c r="R178" s="469"/>
      <c r="S178" s="469"/>
      <c r="T178" s="469"/>
      <c r="U178" s="469"/>
      <c r="V178" s="469"/>
      <c r="W178" s="469"/>
      <c r="X178" s="469"/>
      <c r="Y178" s="23"/>
      <c r="Z178" s="23"/>
    </row>
    <row r="179" ht="23.25" customHeight="1">
      <c r="A179" s="86"/>
      <c r="B179" s="86"/>
      <c r="C179" s="23"/>
      <c r="D179" s="23"/>
      <c r="E179" s="23"/>
      <c r="F179" s="23"/>
      <c r="G179" s="469"/>
      <c r="H179" s="469"/>
      <c r="I179" s="469"/>
      <c r="J179" s="469"/>
      <c r="K179" s="469"/>
      <c r="L179" s="469"/>
      <c r="M179" s="469"/>
      <c r="N179" s="469"/>
      <c r="O179" s="469"/>
      <c r="P179" s="469"/>
      <c r="Q179" s="469"/>
      <c r="R179" s="469"/>
      <c r="S179" s="469"/>
      <c r="T179" s="469"/>
      <c r="U179" s="469"/>
      <c r="V179" s="469"/>
      <c r="W179" s="469"/>
      <c r="X179" s="469"/>
      <c r="Y179" s="23"/>
      <c r="Z179" s="23"/>
    </row>
    <row r="180" ht="23.25" customHeight="1">
      <c r="A180" s="86"/>
      <c r="B180" s="86"/>
      <c r="C180" s="23"/>
      <c r="D180" s="23"/>
      <c r="E180" s="23"/>
      <c r="F180" s="23"/>
      <c r="G180" s="469"/>
      <c r="H180" s="469"/>
      <c r="I180" s="469"/>
      <c r="J180" s="469"/>
      <c r="K180" s="469"/>
      <c r="L180" s="469"/>
      <c r="M180" s="469"/>
      <c r="N180" s="469"/>
      <c r="O180" s="469"/>
      <c r="P180" s="469"/>
      <c r="Q180" s="469"/>
      <c r="R180" s="469"/>
      <c r="S180" s="469"/>
      <c r="T180" s="469"/>
      <c r="U180" s="469"/>
      <c r="V180" s="469"/>
      <c r="W180" s="469"/>
      <c r="X180" s="469"/>
      <c r="Y180" s="23"/>
      <c r="Z180" s="23"/>
    </row>
    <row r="181" ht="23.25" customHeight="1">
      <c r="A181" s="86"/>
      <c r="B181" s="86"/>
      <c r="C181" s="23"/>
      <c r="D181" s="23"/>
      <c r="E181" s="23"/>
      <c r="F181" s="23"/>
      <c r="G181" s="469"/>
      <c r="H181" s="469"/>
      <c r="I181" s="469"/>
      <c r="J181" s="469"/>
      <c r="K181" s="469"/>
      <c r="L181" s="469"/>
      <c r="M181" s="469"/>
      <c r="N181" s="469"/>
      <c r="O181" s="469"/>
      <c r="P181" s="469"/>
      <c r="Q181" s="469"/>
      <c r="R181" s="469"/>
      <c r="S181" s="469"/>
      <c r="T181" s="469"/>
      <c r="U181" s="469"/>
      <c r="V181" s="469"/>
      <c r="W181" s="469"/>
      <c r="X181" s="469"/>
      <c r="Y181" s="23"/>
      <c r="Z181" s="23"/>
    </row>
    <row r="182" ht="23.25" customHeight="1">
      <c r="A182" s="86"/>
      <c r="B182" s="86"/>
      <c r="C182" s="23"/>
      <c r="D182" s="23"/>
      <c r="E182" s="23"/>
      <c r="F182" s="23"/>
      <c r="G182" s="469"/>
      <c r="H182" s="469"/>
      <c r="I182" s="469"/>
      <c r="J182" s="469"/>
      <c r="K182" s="469"/>
      <c r="L182" s="469"/>
      <c r="M182" s="469"/>
      <c r="N182" s="469"/>
      <c r="O182" s="469"/>
      <c r="P182" s="469"/>
      <c r="Q182" s="469"/>
      <c r="R182" s="469"/>
      <c r="S182" s="469"/>
      <c r="T182" s="469"/>
      <c r="U182" s="469"/>
      <c r="V182" s="469"/>
      <c r="W182" s="469"/>
      <c r="X182" s="469"/>
      <c r="Y182" s="23"/>
      <c r="Z182" s="23"/>
    </row>
    <row r="183" ht="23.25" customHeight="1">
      <c r="A183" s="86"/>
      <c r="B183" s="86"/>
      <c r="C183" s="23"/>
      <c r="D183" s="23"/>
      <c r="E183" s="23"/>
      <c r="F183" s="23"/>
      <c r="G183" s="469"/>
      <c r="H183" s="469"/>
      <c r="I183" s="469"/>
      <c r="J183" s="469"/>
      <c r="K183" s="469"/>
      <c r="L183" s="469"/>
      <c r="M183" s="469"/>
      <c r="N183" s="469"/>
      <c r="O183" s="469"/>
      <c r="P183" s="469"/>
      <c r="Q183" s="469"/>
      <c r="R183" s="469"/>
      <c r="S183" s="469"/>
      <c r="T183" s="469"/>
      <c r="U183" s="469"/>
      <c r="V183" s="469"/>
      <c r="W183" s="469"/>
      <c r="X183" s="469"/>
      <c r="Y183" s="23"/>
      <c r="Z183" s="23"/>
    </row>
    <row r="184" ht="23.25" customHeight="1">
      <c r="A184" s="86"/>
      <c r="B184" s="86"/>
      <c r="C184" s="23"/>
      <c r="D184" s="23"/>
      <c r="E184" s="23"/>
      <c r="F184" s="23"/>
      <c r="G184" s="469"/>
      <c r="H184" s="469"/>
      <c r="I184" s="469"/>
      <c r="J184" s="469"/>
      <c r="K184" s="469"/>
      <c r="L184" s="469"/>
      <c r="M184" s="469"/>
      <c r="N184" s="469"/>
      <c r="O184" s="469"/>
      <c r="P184" s="469"/>
      <c r="Q184" s="469"/>
      <c r="R184" s="469"/>
      <c r="S184" s="469"/>
      <c r="T184" s="469"/>
      <c r="U184" s="469"/>
      <c r="V184" s="469"/>
      <c r="W184" s="469"/>
      <c r="X184" s="469"/>
      <c r="Y184" s="23"/>
      <c r="Z184" s="23"/>
    </row>
    <row r="185" ht="23.25" customHeight="1">
      <c r="A185" s="86"/>
      <c r="B185" s="86"/>
      <c r="C185" s="23"/>
      <c r="D185" s="23"/>
      <c r="E185" s="23"/>
      <c r="F185" s="23"/>
      <c r="G185" s="469"/>
      <c r="H185" s="469"/>
      <c r="I185" s="469"/>
      <c r="J185" s="469"/>
      <c r="K185" s="469"/>
      <c r="L185" s="469"/>
      <c r="M185" s="469"/>
      <c r="N185" s="469"/>
      <c r="O185" s="469"/>
      <c r="P185" s="469"/>
      <c r="Q185" s="469"/>
      <c r="R185" s="469"/>
      <c r="S185" s="469"/>
      <c r="T185" s="469"/>
      <c r="U185" s="469"/>
      <c r="V185" s="469"/>
      <c r="W185" s="469"/>
      <c r="X185" s="469"/>
      <c r="Y185" s="23"/>
      <c r="Z185" s="23"/>
    </row>
    <row r="186" ht="23.25" customHeight="1">
      <c r="A186" s="86"/>
      <c r="B186" s="86"/>
      <c r="C186" s="23"/>
      <c r="D186" s="23"/>
      <c r="E186" s="23"/>
      <c r="F186" s="23"/>
      <c r="G186" s="469"/>
      <c r="H186" s="469"/>
      <c r="I186" s="469"/>
      <c r="J186" s="469"/>
      <c r="K186" s="469"/>
      <c r="L186" s="469"/>
      <c r="M186" s="469"/>
      <c r="N186" s="469"/>
      <c r="O186" s="469"/>
      <c r="P186" s="469"/>
      <c r="Q186" s="469"/>
      <c r="R186" s="469"/>
      <c r="S186" s="469"/>
      <c r="T186" s="469"/>
      <c r="U186" s="469"/>
      <c r="V186" s="469"/>
      <c r="W186" s="469"/>
      <c r="X186" s="469"/>
      <c r="Y186" s="23"/>
      <c r="Z186" s="23"/>
    </row>
    <row r="187" ht="23.25" customHeight="1">
      <c r="A187" s="86"/>
      <c r="B187" s="86"/>
      <c r="C187" s="23"/>
      <c r="D187" s="23"/>
      <c r="E187" s="23"/>
      <c r="F187" s="23"/>
      <c r="G187" s="469"/>
      <c r="H187" s="469"/>
      <c r="I187" s="469"/>
      <c r="J187" s="469"/>
      <c r="K187" s="469"/>
      <c r="L187" s="469"/>
      <c r="M187" s="469"/>
      <c r="N187" s="469"/>
      <c r="O187" s="469"/>
      <c r="P187" s="469"/>
      <c r="Q187" s="469"/>
      <c r="R187" s="469"/>
      <c r="S187" s="469"/>
      <c r="T187" s="469"/>
      <c r="U187" s="469"/>
      <c r="V187" s="469"/>
      <c r="W187" s="469"/>
      <c r="X187" s="469"/>
      <c r="Y187" s="23"/>
      <c r="Z187" s="23"/>
    </row>
    <row r="188" ht="23.25" customHeight="1">
      <c r="A188" s="86"/>
      <c r="B188" s="86"/>
      <c r="C188" s="23"/>
      <c r="D188" s="23"/>
      <c r="E188" s="23"/>
      <c r="F188" s="23"/>
      <c r="G188" s="469"/>
      <c r="H188" s="469"/>
      <c r="I188" s="469"/>
      <c r="J188" s="469"/>
      <c r="K188" s="469"/>
      <c r="L188" s="469"/>
      <c r="M188" s="469"/>
      <c r="N188" s="469"/>
      <c r="O188" s="469"/>
      <c r="P188" s="469"/>
      <c r="Q188" s="469"/>
      <c r="R188" s="469"/>
      <c r="S188" s="469"/>
      <c r="T188" s="469"/>
      <c r="U188" s="469"/>
      <c r="V188" s="469"/>
      <c r="W188" s="469"/>
      <c r="X188" s="469"/>
      <c r="Y188" s="23"/>
      <c r="Z188" s="23"/>
    </row>
    <row r="189" ht="23.25" customHeight="1">
      <c r="A189" s="86"/>
      <c r="B189" s="86"/>
      <c r="C189" s="23"/>
      <c r="D189" s="23"/>
      <c r="E189" s="23"/>
      <c r="F189" s="23"/>
      <c r="G189" s="469"/>
      <c r="H189" s="469"/>
      <c r="I189" s="469"/>
      <c r="J189" s="469"/>
      <c r="K189" s="469"/>
      <c r="L189" s="469"/>
      <c r="M189" s="469"/>
      <c r="N189" s="469"/>
      <c r="O189" s="469"/>
      <c r="P189" s="469"/>
      <c r="Q189" s="469"/>
      <c r="R189" s="469"/>
      <c r="S189" s="469"/>
      <c r="T189" s="469"/>
      <c r="U189" s="469"/>
      <c r="V189" s="469"/>
      <c r="W189" s="469"/>
      <c r="X189" s="469"/>
      <c r="Y189" s="23"/>
      <c r="Z189" s="23"/>
    </row>
    <row r="190" ht="23.25" customHeight="1">
      <c r="A190" s="86"/>
      <c r="B190" s="86"/>
      <c r="C190" s="23"/>
      <c r="D190" s="23"/>
      <c r="E190" s="23"/>
      <c r="F190" s="23"/>
      <c r="G190" s="469"/>
      <c r="H190" s="469"/>
      <c r="I190" s="469"/>
      <c r="J190" s="469"/>
      <c r="K190" s="469"/>
      <c r="L190" s="469"/>
      <c r="M190" s="469"/>
      <c r="N190" s="469"/>
      <c r="O190" s="469"/>
      <c r="P190" s="469"/>
      <c r="Q190" s="469"/>
      <c r="R190" s="469"/>
      <c r="S190" s="469"/>
      <c r="T190" s="469"/>
      <c r="U190" s="469"/>
      <c r="V190" s="469"/>
      <c r="W190" s="469"/>
      <c r="X190" s="469"/>
      <c r="Y190" s="23"/>
      <c r="Z190" s="23"/>
    </row>
    <row r="191" ht="23.25" customHeight="1">
      <c r="A191" s="86"/>
      <c r="B191" s="86"/>
      <c r="C191" s="23"/>
      <c r="D191" s="23"/>
      <c r="E191" s="23"/>
      <c r="F191" s="23"/>
      <c r="G191" s="469"/>
      <c r="H191" s="469"/>
      <c r="I191" s="469"/>
      <c r="J191" s="469"/>
      <c r="K191" s="469"/>
      <c r="L191" s="469"/>
      <c r="M191" s="469"/>
      <c r="N191" s="469"/>
      <c r="O191" s="469"/>
      <c r="P191" s="469"/>
      <c r="Q191" s="469"/>
      <c r="R191" s="469"/>
      <c r="S191" s="469"/>
      <c r="T191" s="469"/>
      <c r="U191" s="469"/>
      <c r="V191" s="469"/>
      <c r="W191" s="469"/>
      <c r="X191" s="469"/>
      <c r="Y191" s="23"/>
      <c r="Z191" s="23"/>
    </row>
    <row r="192" ht="23.25" customHeight="1">
      <c r="A192" s="86"/>
      <c r="B192" s="86"/>
      <c r="C192" s="23"/>
      <c r="D192" s="23"/>
      <c r="E192" s="23"/>
      <c r="F192" s="23"/>
      <c r="G192" s="469"/>
      <c r="H192" s="469"/>
      <c r="I192" s="469"/>
      <c r="J192" s="469"/>
      <c r="K192" s="469"/>
      <c r="L192" s="469"/>
      <c r="M192" s="469"/>
      <c r="N192" s="469"/>
      <c r="O192" s="469"/>
      <c r="P192" s="469"/>
      <c r="Q192" s="469"/>
      <c r="R192" s="469"/>
      <c r="S192" s="469"/>
      <c r="T192" s="469"/>
      <c r="U192" s="469"/>
      <c r="V192" s="469"/>
      <c r="W192" s="469"/>
      <c r="X192" s="469"/>
      <c r="Y192" s="23"/>
      <c r="Z192" s="23"/>
    </row>
    <row r="193" ht="23.25" customHeight="1">
      <c r="A193" s="86"/>
      <c r="B193" s="86"/>
      <c r="C193" s="23"/>
      <c r="D193" s="23"/>
      <c r="E193" s="23"/>
      <c r="F193" s="23"/>
      <c r="G193" s="469"/>
      <c r="H193" s="469"/>
      <c r="I193" s="469"/>
      <c r="J193" s="469"/>
      <c r="K193" s="469"/>
      <c r="L193" s="469"/>
      <c r="M193" s="469"/>
      <c r="N193" s="469"/>
      <c r="O193" s="469"/>
      <c r="P193" s="469"/>
      <c r="Q193" s="469"/>
      <c r="R193" s="469"/>
      <c r="S193" s="469"/>
      <c r="T193" s="469"/>
      <c r="U193" s="469"/>
      <c r="V193" s="469"/>
      <c r="W193" s="469"/>
      <c r="X193" s="469"/>
      <c r="Y193" s="23"/>
      <c r="Z193" s="23"/>
    </row>
    <row r="194" ht="23.25" customHeight="1">
      <c r="A194" s="86"/>
      <c r="B194" s="86"/>
      <c r="C194" s="23"/>
      <c r="D194" s="23"/>
      <c r="E194" s="23"/>
      <c r="F194" s="23"/>
      <c r="G194" s="469"/>
      <c r="H194" s="469"/>
      <c r="I194" s="469"/>
      <c r="J194" s="469"/>
      <c r="K194" s="469"/>
      <c r="L194" s="469"/>
      <c r="M194" s="469"/>
      <c r="N194" s="469"/>
      <c r="O194" s="469"/>
      <c r="P194" s="469"/>
      <c r="Q194" s="469"/>
      <c r="R194" s="469"/>
      <c r="S194" s="469"/>
      <c r="T194" s="469"/>
      <c r="U194" s="469"/>
      <c r="V194" s="469"/>
      <c r="W194" s="469"/>
      <c r="X194" s="469"/>
      <c r="Y194" s="23"/>
      <c r="Z194" s="23"/>
    </row>
    <row r="195" ht="23.25" customHeight="1">
      <c r="A195" s="86"/>
      <c r="B195" s="86"/>
      <c r="C195" s="23"/>
      <c r="D195" s="23"/>
      <c r="E195" s="23"/>
      <c r="F195" s="23"/>
      <c r="G195" s="469"/>
      <c r="H195" s="469"/>
      <c r="I195" s="469"/>
      <c r="J195" s="469"/>
      <c r="K195" s="469"/>
      <c r="L195" s="469"/>
      <c r="M195" s="469"/>
      <c r="N195" s="469"/>
      <c r="O195" s="469"/>
      <c r="P195" s="469"/>
      <c r="Q195" s="469"/>
      <c r="R195" s="469"/>
      <c r="S195" s="469"/>
      <c r="T195" s="469"/>
      <c r="U195" s="469"/>
      <c r="V195" s="469"/>
      <c r="W195" s="469"/>
      <c r="X195" s="469"/>
      <c r="Y195" s="23"/>
      <c r="Z195" s="23"/>
    </row>
    <row r="196" ht="23.25" customHeight="1">
      <c r="A196" s="86"/>
      <c r="B196" s="86"/>
      <c r="C196" s="23"/>
      <c r="D196" s="23"/>
      <c r="E196" s="23"/>
      <c r="F196" s="23"/>
      <c r="G196" s="469"/>
      <c r="H196" s="469"/>
      <c r="I196" s="469"/>
      <c r="J196" s="469"/>
      <c r="K196" s="469"/>
      <c r="L196" s="469"/>
      <c r="M196" s="469"/>
      <c r="N196" s="469"/>
      <c r="O196" s="469"/>
      <c r="P196" s="469"/>
      <c r="Q196" s="469"/>
      <c r="R196" s="469"/>
      <c r="S196" s="469"/>
      <c r="T196" s="469"/>
      <c r="U196" s="469"/>
      <c r="V196" s="469"/>
      <c r="W196" s="469"/>
      <c r="X196" s="469"/>
      <c r="Y196" s="23"/>
      <c r="Z196" s="23"/>
    </row>
    <row r="197" ht="23.25" customHeight="1">
      <c r="A197" s="86"/>
      <c r="B197" s="86"/>
      <c r="C197" s="23"/>
      <c r="D197" s="23"/>
      <c r="E197" s="23"/>
      <c r="F197" s="23"/>
      <c r="G197" s="469"/>
      <c r="H197" s="469"/>
      <c r="I197" s="469"/>
      <c r="J197" s="469"/>
      <c r="K197" s="469"/>
      <c r="L197" s="469"/>
      <c r="M197" s="469"/>
      <c r="N197" s="469"/>
      <c r="O197" s="469"/>
      <c r="P197" s="469"/>
      <c r="Q197" s="469"/>
      <c r="R197" s="469"/>
      <c r="S197" s="469"/>
      <c r="T197" s="469"/>
      <c r="U197" s="469"/>
      <c r="V197" s="469"/>
      <c r="W197" s="469"/>
      <c r="X197" s="469"/>
      <c r="Y197" s="23"/>
      <c r="Z197" s="23"/>
    </row>
    <row r="198" ht="23.25" customHeight="1">
      <c r="A198" s="86"/>
      <c r="B198" s="86"/>
      <c r="C198" s="23"/>
      <c r="D198" s="23"/>
      <c r="E198" s="23"/>
      <c r="F198" s="23"/>
      <c r="G198" s="469"/>
      <c r="H198" s="469"/>
      <c r="I198" s="469"/>
      <c r="J198" s="469"/>
      <c r="K198" s="469"/>
      <c r="L198" s="469"/>
      <c r="M198" s="469"/>
      <c r="N198" s="469"/>
      <c r="O198" s="469"/>
      <c r="P198" s="469"/>
      <c r="Q198" s="469"/>
      <c r="R198" s="469"/>
      <c r="S198" s="469"/>
      <c r="T198" s="469"/>
      <c r="U198" s="469"/>
      <c r="V198" s="469"/>
      <c r="W198" s="469"/>
      <c r="X198" s="469"/>
      <c r="Y198" s="23"/>
      <c r="Z198" s="23"/>
    </row>
    <row r="199" ht="23.25" customHeight="1">
      <c r="A199" s="86"/>
      <c r="B199" s="86"/>
      <c r="C199" s="23"/>
      <c r="D199" s="23"/>
      <c r="E199" s="23"/>
      <c r="F199" s="23"/>
      <c r="G199" s="469"/>
      <c r="H199" s="469"/>
      <c r="I199" s="469"/>
      <c r="J199" s="469"/>
      <c r="K199" s="469"/>
      <c r="L199" s="469"/>
      <c r="M199" s="469"/>
      <c r="N199" s="469"/>
      <c r="O199" s="469"/>
      <c r="P199" s="469"/>
      <c r="Q199" s="469"/>
      <c r="R199" s="469"/>
      <c r="S199" s="469"/>
      <c r="T199" s="469"/>
      <c r="U199" s="469"/>
      <c r="V199" s="469"/>
      <c r="W199" s="469"/>
      <c r="X199" s="469"/>
      <c r="Y199" s="23"/>
      <c r="Z199" s="23"/>
    </row>
    <row r="200" ht="23.25" customHeight="1">
      <c r="A200" s="86"/>
      <c r="B200" s="86"/>
      <c r="C200" s="23"/>
      <c r="D200" s="23"/>
      <c r="E200" s="23"/>
      <c r="F200" s="23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9"/>
      <c r="U200" s="469"/>
      <c r="V200" s="469"/>
      <c r="W200" s="469"/>
      <c r="X200" s="469"/>
      <c r="Y200" s="23"/>
      <c r="Z200" s="23"/>
    </row>
    <row r="201" ht="23.25" customHeight="1">
      <c r="A201" s="86"/>
      <c r="B201" s="86"/>
      <c r="C201" s="23"/>
      <c r="D201" s="23"/>
      <c r="E201" s="23"/>
      <c r="F201" s="23"/>
      <c r="G201" s="469"/>
      <c r="H201" s="469"/>
      <c r="I201" s="469"/>
      <c r="J201" s="469"/>
      <c r="K201" s="469"/>
      <c r="L201" s="469"/>
      <c r="M201" s="469"/>
      <c r="N201" s="469"/>
      <c r="O201" s="469"/>
      <c r="P201" s="469"/>
      <c r="Q201" s="469"/>
      <c r="R201" s="469"/>
      <c r="S201" s="469"/>
      <c r="T201" s="469"/>
      <c r="U201" s="469"/>
      <c r="V201" s="469"/>
      <c r="W201" s="469"/>
      <c r="X201" s="469"/>
      <c r="Y201" s="23"/>
      <c r="Z201" s="23"/>
    </row>
    <row r="202" ht="23.25" customHeight="1">
      <c r="A202" s="86"/>
      <c r="B202" s="86"/>
      <c r="C202" s="23"/>
      <c r="D202" s="23"/>
      <c r="E202" s="23"/>
      <c r="F202" s="23"/>
      <c r="G202" s="469"/>
      <c r="H202" s="469"/>
      <c r="I202" s="469"/>
      <c r="J202" s="469"/>
      <c r="K202" s="469"/>
      <c r="L202" s="469"/>
      <c r="M202" s="469"/>
      <c r="N202" s="469"/>
      <c r="O202" s="469"/>
      <c r="P202" s="469"/>
      <c r="Q202" s="469"/>
      <c r="R202" s="469"/>
      <c r="S202" s="469"/>
      <c r="T202" s="469"/>
      <c r="U202" s="469"/>
      <c r="V202" s="469"/>
      <c r="W202" s="469"/>
      <c r="X202" s="469"/>
      <c r="Y202" s="23"/>
      <c r="Z202" s="23"/>
    </row>
    <row r="203" ht="23.25" customHeight="1">
      <c r="A203" s="86"/>
      <c r="B203" s="86"/>
      <c r="C203" s="23"/>
      <c r="D203" s="23"/>
      <c r="E203" s="23"/>
      <c r="F203" s="23"/>
      <c r="G203" s="469"/>
      <c r="H203" s="469"/>
      <c r="I203" s="469"/>
      <c r="J203" s="469"/>
      <c r="K203" s="469"/>
      <c r="L203" s="469"/>
      <c r="M203" s="469"/>
      <c r="N203" s="469"/>
      <c r="O203" s="469"/>
      <c r="P203" s="469"/>
      <c r="Q203" s="469"/>
      <c r="R203" s="469"/>
      <c r="S203" s="469"/>
      <c r="T203" s="469"/>
      <c r="U203" s="469"/>
      <c r="V203" s="469"/>
      <c r="W203" s="469"/>
      <c r="X203" s="469"/>
      <c r="Y203" s="23"/>
      <c r="Z203" s="23"/>
    </row>
    <row r="204" ht="23.25" customHeight="1">
      <c r="A204" s="86"/>
      <c r="B204" s="86"/>
      <c r="C204" s="23"/>
      <c r="D204" s="23"/>
      <c r="E204" s="23"/>
      <c r="F204" s="23"/>
      <c r="G204" s="469"/>
      <c r="H204" s="469"/>
      <c r="I204" s="469"/>
      <c r="J204" s="469"/>
      <c r="K204" s="469"/>
      <c r="L204" s="469"/>
      <c r="M204" s="469"/>
      <c r="N204" s="469"/>
      <c r="O204" s="469"/>
      <c r="P204" s="469"/>
      <c r="Q204" s="469"/>
      <c r="R204" s="469"/>
      <c r="S204" s="469"/>
      <c r="T204" s="469"/>
      <c r="U204" s="469"/>
      <c r="V204" s="469"/>
      <c r="W204" s="469"/>
      <c r="X204" s="469"/>
      <c r="Y204" s="23"/>
      <c r="Z204" s="23"/>
    </row>
    <row r="205" ht="23.25" customHeight="1">
      <c r="A205" s="86"/>
      <c r="B205" s="86"/>
      <c r="C205" s="23"/>
      <c r="D205" s="23"/>
      <c r="E205" s="23"/>
      <c r="F205" s="23"/>
      <c r="G205" s="469"/>
      <c r="H205" s="469"/>
      <c r="I205" s="469"/>
      <c r="J205" s="469"/>
      <c r="K205" s="469"/>
      <c r="L205" s="469"/>
      <c r="M205" s="469"/>
      <c r="N205" s="469"/>
      <c r="O205" s="469"/>
      <c r="P205" s="469"/>
      <c r="Q205" s="469"/>
      <c r="R205" s="469"/>
      <c r="S205" s="469"/>
      <c r="T205" s="469"/>
      <c r="U205" s="469"/>
      <c r="V205" s="469"/>
      <c r="W205" s="469"/>
      <c r="X205" s="469"/>
      <c r="Y205" s="23"/>
      <c r="Z205" s="23"/>
    </row>
    <row r="206" ht="23.25" customHeight="1">
      <c r="A206" s="86"/>
      <c r="B206" s="86"/>
      <c r="C206" s="23"/>
      <c r="D206" s="23"/>
      <c r="E206" s="23"/>
      <c r="F206" s="23"/>
      <c r="G206" s="469"/>
      <c r="H206" s="469"/>
      <c r="I206" s="469"/>
      <c r="J206" s="469"/>
      <c r="K206" s="469"/>
      <c r="L206" s="469"/>
      <c r="M206" s="469"/>
      <c r="N206" s="469"/>
      <c r="O206" s="469"/>
      <c r="P206" s="469"/>
      <c r="Q206" s="469"/>
      <c r="R206" s="469"/>
      <c r="S206" s="469"/>
      <c r="T206" s="469"/>
      <c r="U206" s="469"/>
      <c r="V206" s="469"/>
      <c r="W206" s="469"/>
      <c r="X206" s="469"/>
      <c r="Y206" s="23"/>
      <c r="Z206" s="23"/>
    </row>
    <row r="207" ht="23.25" customHeight="1">
      <c r="A207" s="86"/>
      <c r="B207" s="86"/>
      <c r="C207" s="23"/>
      <c r="D207" s="23"/>
      <c r="E207" s="23"/>
      <c r="F207" s="23"/>
      <c r="G207" s="469"/>
      <c r="H207" s="469"/>
      <c r="I207" s="469"/>
      <c r="J207" s="469"/>
      <c r="K207" s="469"/>
      <c r="L207" s="469"/>
      <c r="M207" s="469"/>
      <c r="N207" s="469"/>
      <c r="O207" s="469"/>
      <c r="P207" s="469"/>
      <c r="Q207" s="469"/>
      <c r="R207" s="469"/>
      <c r="S207" s="469"/>
      <c r="T207" s="469"/>
      <c r="U207" s="469"/>
      <c r="V207" s="469"/>
      <c r="W207" s="469"/>
      <c r="X207" s="469"/>
      <c r="Y207" s="23"/>
      <c r="Z207" s="23"/>
    </row>
    <row r="208" ht="23.25" customHeight="1">
      <c r="A208" s="86"/>
      <c r="B208" s="86"/>
      <c r="C208" s="23"/>
      <c r="D208" s="23"/>
      <c r="E208" s="23"/>
      <c r="F208" s="23"/>
      <c r="G208" s="469"/>
      <c r="H208" s="469"/>
      <c r="I208" s="469"/>
      <c r="J208" s="469"/>
      <c r="K208" s="469"/>
      <c r="L208" s="469"/>
      <c r="M208" s="469"/>
      <c r="N208" s="469"/>
      <c r="O208" s="469"/>
      <c r="P208" s="469"/>
      <c r="Q208" s="469"/>
      <c r="R208" s="469"/>
      <c r="S208" s="469"/>
      <c r="T208" s="469"/>
      <c r="U208" s="469"/>
      <c r="V208" s="469"/>
      <c r="W208" s="469"/>
      <c r="X208" s="469"/>
      <c r="Y208" s="23"/>
      <c r="Z208" s="23"/>
    </row>
    <row r="209" ht="23.25" customHeight="1">
      <c r="A209" s="86"/>
      <c r="B209" s="86"/>
      <c r="C209" s="23"/>
      <c r="D209" s="23"/>
      <c r="E209" s="23"/>
      <c r="F209" s="23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69"/>
      <c r="U209" s="469"/>
      <c r="V209" s="469"/>
      <c r="W209" s="469"/>
      <c r="X209" s="469"/>
      <c r="Y209" s="23"/>
      <c r="Z209" s="23"/>
    </row>
    <row r="210" ht="23.25" customHeight="1">
      <c r="A210" s="86"/>
      <c r="B210" s="86"/>
      <c r="C210" s="23"/>
      <c r="D210" s="23"/>
      <c r="E210" s="23"/>
      <c r="F210" s="23"/>
      <c r="G210" s="469"/>
      <c r="H210" s="469"/>
      <c r="I210" s="469"/>
      <c r="J210" s="469"/>
      <c r="K210" s="469"/>
      <c r="L210" s="469"/>
      <c r="M210" s="469"/>
      <c r="N210" s="469"/>
      <c r="O210" s="469"/>
      <c r="P210" s="469"/>
      <c r="Q210" s="469"/>
      <c r="R210" s="469"/>
      <c r="S210" s="469"/>
      <c r="T210" s="469"/>
      <c r="U210" s="469"/>
      <c r="V210" s="469"/>
      <c r="W210" s="469"/>
      <c r="X210" s="469"/>
      <c r="Y210" s="23"/>
      <c r="Z210" s="23"/>
    </row>
    <row r="211" ht="23.25" customHeight="1">
      <c r="A211" s="86"/>
      <c r="B211" s="86"/>
      <c r="C211" s="23"/>
      <c r="D211" s="23"/>
      <c r="E211" s="23"/>
      <c r="F211" s="23"/>
      <c r="G211" s="469"/>
      <c r="H211" s="469"/>
      <c r="I211" s="469"/>
      <c r="J211" s="469"/>
      <c r="K211" s="469"/>
      <c r="L211" s="469"/>
      <c r="M211" s="469"/>
      <c r="N211" s="469"/>
      <c r="O211" s="469"/>
      <c r="P211" s="469"/>
      <c r="Q211" s="469"/>
      <c r="R211" s="469"/>
      <c r="S211" s="469"/>
      <c r="T211" s="469"/>
      <c r="U211" s="469"/>
      <c r="V211" s="469"/>
      <c r="W211" s="469"/>
      <c r="X211" s="469"/>
      <c r="Y211" s="23"/>
      <c r="Z211" s="23"/>
    </row>
    <row r="212" ht="23.25" customHeight="1">
      <c r="A212" s="86"/>
      <c r="B212" s="86"/>
      <c r="C212" s="23"/>
      <c r="D212" s="23"/>
      <c r="E212" s="23"/>
      <c r="F212" s="23"/>
      <c r="G212" s="469"/>
      <c r="H212" s="469"/>
      <c r="I212" s="469"/>
      <c r="J212" s="469"/>
      <c r="K212" s="469"/>
      <c r="L212" s="469"/>
      <c r="M212" s="469"/>
      <c r="N212" s="469"/>
      <c r="O212" s="469"/>
      <c r="P212" s="469"/>
      <c r="Q212" s="469"/>
      <c r="R212" s="469"/>
      <c r="S212" s="469"/>
      <c r="T212" s="469"/>
      <c r="U212" s="469"/>
      <c r="V212" s="469"/>
      <c r="W212" s="469"/>
      <c r="X212" s="469"/>
      <c r="Y212" s="23"/>
      <c r="Z212" s="23"/>
    </row>
    <row r="213" ht="23.25" customHeight="1">
      <c r="A213" s="86"/>
      <c r="B213" s="86"/>
      <c r="C213" s="23"/>
      <c r="D213" s="23"/>
      <c r="E213" s="23"/>
      <c r="F213" s="23"/>
      <c r="G213" s="469"/>
      <c r="H213" s="469"/>
      <c r="I213" s="469"/>
      <c r="J213" s="469"/>
      <c r="K213" s="469"/>
      <c r="L213" s="469"/>
      <c r="M213" s="469"/>
      <c r="N213" s="469"/>
      <c r="O213" s="469"/>
      <c r="P213" s="469"/>
      <c r="Q213" s="469"/>
      <c r="R213" s="469"/>
      <c r="S213" s="469"/>
      <c r="T213" s="469"/>
      <c r="U213" s="469"/>
      <c r="V213" s="469"/>
      <c r="W213" s="469"/>
      <c r="X213" s="469"/>
      <c r="Y213" s="23"/>
      <c r="Z213" s="23"/>
    </row>
    <row r="214" ht="23.25" customHeight="1">
      <c r="A214" s="86"/>
      <c r="B214" s="86"/>
      <c r="C214" s="23"/>
      <c r="D214" s="23"/>
      <c r="E214" s="23"/>
      <c r="F214" s="23"/>
      <c r="G214" s="469"/>
      <c r="H214" s="469"/>
      <c r="I214" s="469"/>
      <c r="J214" s="469"/>
      <c r="K214" s="469"/>
      <c r="L214" s="469"/>
      <c r="M214" s="469"/>
      <c r="N214" s="469"/>
      <c r="O214" s="469"/>
      <c r="P214" s="469"/>
      <c r="Q214" s="469"/>
      <c r="R214" s="469"/>
      <c r="S214" s="469"/>
      <c r="T214" s="469"/>
      <c r="U214" s="469"/>
      <c r="V214" s="469"/>
      <c r="W214" s="469"/>
      <c r="X214" s="469"/>
      <c r="Y214" s="23"/>
      <c r="Z214" s="23"/>
    </row>
    <row r="215" ht="23.25" customHeight="1">
      <c r="A215" s="86"/>
      <c r="B215" s="86"/>
      <c r="C215" s="23"/>
      <c r="D215" s="23"/>
      <c r="E215" s="23"/>
      <c r="F215" s="23"/>
      <c r="G215" s="469"/>
      <c r="H215" s="469"/>
      <c r="I215" s="469"/>
      <c r="J215" s="469"/>
      <c r="K215" s="469"/>
      <c r="L215" s="469"/>
      <c r="M215" s="469"/>
      <c r="N215" s="469"/>
      <c r="O215" s="469"/>
      <c r="P215" s="469"/>
      <c r="Q215" s="469"/>
      <c r="R215" s="469"/>
      <c r="S215" s="469"/>
      <c r="T215" s="469"/>
      <c r="U215" s="469"/>
      <c r="V215" s="469"/>
      <c r="W215" s="469"/>
      <c r="X215" s="469"/>
      <c r="Y215" s="23"/>
      <c r="Z215" s="23"/>
    </row>
    <row r="216" ht="23.25" customHeight="1">
      <c r="A216" s="86"/>
      <c r="B216" s="86"/>
      <c r="C216" s="23"/>
      <c r="D216" s="23"/>
      <c r="E216" s="23"/>
      <c r="F216" s="23"/>
      <c r="G216" s="469"/>
      <c r="H216" s="469"/>
      <c r="I216" s="469"/>
      <c r="J216" s="469"/>
      <c r="K216" s="469"/>
      <c r="L216" s="469"/>
      <c r="M216" s="469"/>
      <c r="N216" s="469"/>
      <c r="O216" s="469"/>
      <c r="P216" s="469"/>
      <c r="Q216" s="469"/>
      <c r="R216" s="469"/>
      <c r="S216" s="469"/>
      <c r="T216" s="469"/>
      <c r="U216" s="469"/>
      <c r="V216" s="469"/>
      <c r="W216" s="469"/>
      <c r="X216" s="469"/>
      <c r="Y216" s="23"/>
      <c r="Z216" s="23"/>
    </row>
    <row r="217" ht="23.25" customHeight="1">
      <c r="A217" s="86"/>
      <c r="B217" s="86"/>
      <c r="C217" s="23"/>
      <c r="D217" s="23"/>
      <c r="E217" s="23"/>
      <c r="F217" s="23"/>
      <c r="G217" s="469"/>
      <c r="H217" s="469"/>
      <c r="I217" s="469"/>
      <c r="J217" s="469"/>
      <c r="K217" s="469"/>
      <c r="L217" s="469"/>
      <c r="M217" s="469"/>
      <c r="N217" s="469"/>
      <c r="O217" s="469"/>
      <c r="P217" s="469"/>
      <c r="Q217" s="469"/>
      <c r="R217" s="469"/>
      <c r="S217" s="469"/>
      <c r="T217" s="469"/>
      <c r="U217" s="469"/>
      <c r="V217" s="469"/>
      <c r="W217" s="469"/>
      <c r="X217" s="469"/>
      <c r="Y217" s="23"/>
      <c r="Z217" s="23"/>
    </row>
    <row r="218" ht="23.25" customHeight="1">
      <c r="A218" s="86"/>
      <c r="B218" s="86"/>
      <c r="C218" s="23"/>
      <c r="D218" s="23"/>
      <c r="E218" s="23"/>
      <c r="F218" s="23"/>
      <c r="G218" s="469"/>
      <c r="H218" s="469"/>
      <c r="I218" s="469"/>
      <c r="J218" s="469"/>
      <c r="K218" s="469"/>
      <c r="L218" s="469"/>
      <c r="M218" s="469"/>
      <c r="N218" s="469"/>
      <c r="O218" s="469"/>
      <c r="P218" s="469"/>
      <c r="Q218" s="469"/>
      <c r="R218" s="469"/>
      <c r="S218" s="469"/>
      <c r="T218" s="469"/>
      <c r="U218" s="469"/>
      <c r="V218" s="469"/>
      <c r="W218" s="469"/>
      <c r="X218" s="469"/>
      <c r="Y218" s="23"/>
      <c r="Z218" s="23"/>
    </row>
    <row r="219" ht="23.25" customHeight="1">
      <c r="A219" s="86"/>
      <c r="B219" s="86"/>
      <c r="C219" s="23"/>
      <c r="D219" s="23"/>
      <c r="E219" s="23"/>
      <c r="F219" s="23"/>
      <c r="G219" s="469"/>
      <c r="H219" s="469"/>
      <c r="I219" s="469"/>
      <c r="J219" s="469"/>
      <c r="K219" s="469"/>
      <c r="L219" s="469"/>
      <c r="M219" s="469"/>
      <c r="N219" s="469"/>
      <c r="O219" s="469"/>
      <c r="P219" s="469"/>
      <c r="Q219" s="469"/>
      <c r="R219" s="469"/>
      <c r="S219" s="469"/>
      <c r="T219" s="469"/>
      <c r="U219" s="469"/>
      <c r="V219" s="469"/>
      <c r="W219" s="469"/>
      <c r="X219" s="469"/>
      <c r="Y219" s="23"/>
      <c r="Z219" s="23"/>
    </row>
    <row r="220" ht="23.25" customHeight="1">
      <c r="A220" s="86"/>
      <c r="B220" s="86"/>
      <c r="C220" s="23"/>
      <c r="D220" s="23"/>
      <c r="E220" s="23"/>
      <c r="F220" s="23"/>
      <c r="G220" s="469"/>
      <c r="H220" s="469"/>
      <c r="I220" s="469"/>
      <c r="J220" s="469"/>
      <c r="K220" s="469"/>
      <c r="L220" s="469"/>
      <c r="M220" s="469"/>
      <c r="N220" s="469"/>
      <c r="O220" s="469"/>
      <c r="P220" s="469"/>
      <c r="Q220" s="469"/>
      <c r="R220" s="469"/>
      <c r="S220" s="469"/>
      <c r="T220" s="469"/>
      <c r="U220" s="469"/>
      <c r="V220" s="469"/>
      <c r="W220" s="469"/>
      <c r="X220" s="469"/>
      <c r="Y220" s="23"/>
      <c r="Z220" s="23"/>
    </row>
    <row r="221" ht="23.25" customHeight="1">
      <c r="A221" s="86"/>
      <c r="B221" s="86"/>
      <c r="C221" s="23"/>
      <c r="D221" s="23"/>
      <c r="E221" s="23"/>
      <c r="F221" s="23"/>
      <c r="G221" s="469"/>
      <c r="H221" s="469"/>
      <c r="I221" s="469"/>
      <c r="J221" s="469"/>
      <c r="K221" s="469"/>
      <c r="L221" s="469"/>
      <c r="M221" s="469"/>
      <c r="N221" s="469"/>
      <c r="O221" s="469"/>
      <c r="P221" s="469"/>
      <c r="Q221" s="469"/>
      <c r="R221" s="469"/>
      <c r="S221" s="469"/>
      <c r="T221" s="469"/>
      <c r="U221" s="469"/>
      <c r="V221" s="469"/>
      <c r="W221" s="469"/>
      <c r="X221" s="469"/>
      <c r="Y221" s="23"/>
      <c r="Z221" s="23"/>
    </row>
    <row r="222" ht="23.25" customHeight="1">
      <c r="A222" s="86"/>
      <c r="B222" s="86"/>
      <c r="C222" s="23"/>
      <c r="D222" s="23"/>
      <c r="E222" s="23"/>
      <c r="F222" s="23"/>
      <c r="G222" s="469"/>
      <c r="H222" s="469"/>
      <c r="I222" s="469"/>
      <c r="J222" s="469"/>
      <c r="K222" s="469"/>
      <c r="L222" s="469"/>
      <c r="M222" s="469"/>
      <c r="N222" s="469"/>
      <c r="O222" s="469"/>
      <c r="P222" s="469"/>
      <c r="Q222" s="469"/>
      <c r="R222" s="469"/>
      <c r="S222" s="469"/>
      <c r="T222" s="469"/>
      <c r="U222" s="469"/>
      <c r="V222" s="469"/>
      <c r="W222" s="469"/>
      <c r="X222" s="469"/>
      <c r="Y222" s="23"/>
      <c r="Z222" s="23"/>
    </row>
    <row r="223" ht="23.25" customHeight="1">
      <c r="A223" s="86"/>
      <c r="B223" s="86"/>
      <c r="C223" s="23"/>
      <c r="D223" s="23"/>
      <c r="E223" s="23"/>
      <c r="F223" s="23"/>
      <c r="G223" s="469"/>
      <c r="H223" s="469"/>
      <c r="I223" s="469"/>
      <c r="J223" s="469"/>
      <c r="K223" s="469"/>
      <c r="L223" s="469"/>
      <c r="M223" s="469"/>
      <c r="N223" s="469"/>
      <c r="O223" s="469"/>
      <c r="P223" s="469"/>
      <c r="Q223" s="469"/>
      <c r="R223" s="469"/>
      <c r="S223" s="469"/>
      <c r="T223" s="469"/>
      <c r="U223" s="469"/>
      <c r="V223" s="469"/>
      <c r="W223" s="469"/>
      <c r="X223" s="469"/>
      <c r="Y223" s="23"/>
      <c r="Z223" s="23"/>
    </row>
    <row r="224" ht="23.25" customHeight="1">
      <c r="A224" s="86"/>
      <c r="B224" s="86"/>
      <c r="C224" s="23"/>
      <c r="D224" s="23"/>
      <c r="E224" s="23"/>
      <c r="F224" s="23"/>
      <c r="G224" s="469"/>
      <c r="H224" s="469"/>
      <c r="I224" s="469"/>
      <c r="J224" s="469"/>
      <c r="K224" s="469"/>
      <c r="L224" s="469"/>
      <c r="M224" s="469"/>
      <c r="N224" s="469"/>
      <c r="O224" s="469"/>
      <c r="P224" s="469"/>
      <c r="Q224" s="469"/>
      <c r="R224" s="469"/>
      <c r="S224" s="469"/>
      <c r="T224" s="469"/>
      <c r="U224" s="469"/>
      <c r="V224" s="469"/>
      <c r="W224" s="469"/>
      <c r="X224" s="469"/>
      <c r="Y224" s="23"/>
      <c r="Z224" s="23"/>
    </row>
    <row r="225" ht="23.25" customHeight="1">
      <c r="A225" s="86"/>
      <c r="B225" s="86"/>
      <c r="C225" s="23"/>
      <c r="D225" s="23"/>
      <c r="E225" s="23"/>
      <c r="F225" s="23"/>
      <c r="G225" s="469"/>
      <c r="H225" s="469"/>
      <c r="I225" s="469"/>
      <c r="J225" s="469"/>
      <c r="K225" s="469"/>
      <c r="L225" s="469"/>
      <c r="M225" s="469"/>
      <c r="N225" s="469"/>
      <c r="O225" s="469"/>
      <c r="P225" s="469"/>
      <c r="Q225" s="469"/>
      <c r="R225" s="469"/>
      <c r="S225" s="469"/>
      <c r="T225" s="469"/>
      <c r="U225" s="469"/>
      <c r="V225" s="469"/>
      <c r="W225" s="469"/>
      <c r="X225" s="469"/>
      <c r="Y225" s="23"/>
      <c r="Z225" s="23"/>
    </row>
    <row r="226" ht="23.25" customHeight="1">
      <c r="A226" s="86"/>
      <c r="B226" s="86"/>
      <c r="C226" s="23"/>
      <c r="D226" s="23"/>
      <c r="E226" s="23"/>
      <c r="F226" s="23"/>
      <c r="G226" s="469"/>
      <c r="H226" s="469"/>
      <c r="I226" s="469"/>
      <c r="J226" s="469"/>
      <c r="K226" s="469"/>
      <c r="L226" s="469"/>
      <c r="M226" s="469"/>
      <c r="N226" s="469"/>
      <c r="O226" s="469"/>
      <c r="P226" s="469"/>
      <c r="Q226" s="469"/>
      <c r="R226" s="469"/>
      <c r="S226" s="469"/>
      <c r="T226" s="469"/>
      <c r="U226" s="469"/>
      <c r="V226" s="469"/>
      <c r="W226" s="469"/>
      <c r="X226" s="469"/>
      <c r="Y226" s="23"/>
      <c r="Z226" s="23"/>
    </row>
    <row r="227" ht="23.25" customHeight="1">
      <c r="A227" s="86"/>
      <c r="B227" s="86"/>
      <c r="C227" s="23"/>
      <c r="D227" s="23"/>
      <c r="E227" s="23"/>
      <c r="F227" s="23"/>
      <c r="G227" s="469"/>
      <c r="H227" s="469"/>
      <c r="I227" s="469"/>
      <c r="J227" s="469"/>
      <c r="K227" s="469"/>
      <c r="L227" s="469"/>
      <c r="M227" s="469"/>
      <c r="N227" s="469"/>
      <c r="O227" s="469"/>
      <c r="P227" s="469"/>
      <c r="Q227" s="469"/>
      <c r="R227" s="469"/>
      <c r="S227" s="469"/>
      <c r="T227" s="469"/>
      <c r="U227" s="469"/>
      <c r="V227" s="469"/>
      <c r="W227" s="469"/>
      <c r="X227" s="469"/>
      <c r="Y227" s="23"/>
      <c r="Z227" s="23"/>
    </row>
    <row r="228" ht="23.25" customHeight="1">
      <c r="A228" s="86"/>
      <c r="B228" s="86"/>
      <c r="C228" s="23"/>
      <c r="D228" s="23"/>
      <c r="E228" s="23"/>
      <c r="F228" s="23"/>
      <c r="G228" s="469"/>
      <c r="H228" s="469"/>
      <c r="I228" s="469"/>
      <c r="J228" s="469"/>
      <c r="K228" s="469"/>
      <c r="L228" s="469"/>
      <c r="M228" s="469"/>
      <c r="N228" s="469"/>
      <c r="O228" s="469"/>
      <c r="P228" s="469"/>
      <c r="Q228" s="469"/>
      <c r="R228" s="469"/>
      <c r="S228" s="469"/>
      <c r="T228" s="469"/>
      <c r="U228" s="469"/>
      <c r="V228" s="469"/>
      <c r="W228" s="469"/>
      <c r="X228" s="469"/>
      <c r="Y228" s="23"/>
      <c r="Z228" s="23"/>
    </row>
    <row r="229" ht="23.25" customHeight="1">
      <c r="A229" s="86"/>
      <c r="B229" s="86"/>
      <c r="C229" s="23"/>
      <c r="D229" s="23"/>
      <c r="E229" s="23"/>
      <c r="F229" s="23"/>
      <c r="G229" s="469"/>
      <c r="H229" s="469"/>
      <c r="I229" s="469"/>
      <c r="J229" s="469"/>
      <c r="K229" s="469"/>
      <c r="L229" s="469"/>
      <c r="M229" s="469"/>
      <c r="N229" s="469"/>
      <c r="O229" s="469"/>
      <c r="P229" s="469"/>
      <c r="Q229" s="469"/>
      <c r="R229" s="469"/>
      <c r="S229" s="469"/>
      <c r="T229" s="469"/>
      <c r="U229" s="469"/>
      <c r="V229" s="469"/>
      <c r="W229" s="469"/>
      <c r="X229" s="469"/>
      <c r="Y229" s="23"/>
      <c r="Z229" s="23"/>
    </row>
    <row r="230" ht="23.25" customHeight="1">
      <c r="A230" s="86"/>
      <c r="B230" s="86"/>
      <c r="C230" s="23"/>
      <c r="D230" s="23"/>
      <c r="E230" s="23"/>
      <c r="F230" s="23"/>
      <c r="G230" s="469"/>
      <c r="H230" s="469"/>
      <c r="I230" s="469"/>
      <c r="J230" s="469"/>
      <c r="K230" s="469"/>
      <c r="L230" s="469"/>
      <c r="M230" s="469"/>
      <c r="N230" s="469"/>
      <c r="O230" s="469"/>
      <c r="P230" s="469"/>
      <c r="Q230" s="469"/>
      <c r="R230" s="469"/>
      <c r="S230" s="469"/>
      <c r="T230" s="469"/>
      <c r="U230" s="469"/>
      <c r="V230" s="469"/>
      <c r="W230" s="469"/>
      <c r="X230" s="469"/>
      <c r="Y230" s="23"/>
      <c r="Z230" s="23"/>
    </row>
    <row r="231" ht="23.25" customHeight="1">
      <c r="A231" s="86"/>
      <c r="B231" s="86"/>
      <c r="C231" s="23"/>
      <c r="D231" s="23"/>
      <c r="E231" s="23"/>
      <c r="F231" s="23"/>
      <c r="G231" s="469"/>
      <c r="H231" s="469"/>
      <c r="I231" s="469"/>
      <c r="J231" s="469"/>
      <c r="K231" s="469"/>
      <c r="L231" s="469"/>
      <c r="M231" s="469"/>
      <c r="N231" s="469"/>
      <c r="O231" s="469"/>
      <c r="P231" s="469"/>
      <c r="Q231" s="469"/>
      <c r="R231" s="469"/>
      <c r="S231" s="469"/>
      <c r="T231" s="469"/>
      <c r="U231" s="469"/>
      <c r="V231" s="469"/>
      <c r="W231" s="469"/>
      <c r="X231" s="469"/>
      <c r="Y231" s="23"/>
      <c r="Z231" s="23"/>
    </row>
    <row r="232" ht="23.25" customHeight="1">
      <c r="A232" s="86"/>
      <c r="B232" s="86"/>
      <c r="C232" s="23"/>
      <c r="D232" s="23"/>
      <c r="E232" s="23"/>
      <c r="F232" s="23"/>
      <c r="G232" s="469"/>
      <c r="H232" s="469"/>
      <c r="I232" s="469"/>
      <c r="J232" s="469"/>
      <c r="K232" s="469"/>
      <c r="L232" s="469"/>
      <c r="M232" s="469"/>
      <c r="N232" s="469"/>
      <c r="O232" s="469"/>
      <c r="P232" s="469"/>
      <c r="Q232" s="469"/>
      <c r="R232" s="469"/>
      <c r="S232" s="469"/>
      <c r="T232" s="469"/>
      <c r="U232" s="469"/>
      <c r="V232" s="469"/>
      <c r="W232" s="469"/>
      <c r="X232" s="469"/>
      <c r="Y232" s="23"/>
      <c r="Z232" s="23"/>
    </row>
    <row r="233" ht="23.25" customHeight="1">
      <c r="A233" s="86"/>
      <c r="B233" s="86"/>
      <c r="C233" s="23"/>
      <c r="D233" s="23"/>
      <c r="E233" s="23"/>
      <c r="F233" s="23"/>
      <c r="G233" s="469"/>
      <c r="H233" s="469"/>
      <c r="I233" s="469"/>
      <c r="J233" s="469"/>
      <c r="K233" s="469"/>
      <c r="L233" s="469"/>
      <c r="M233" s="469"/>
      <c r="N233" s="469"/>
      <c r="O233" s="469"/>
      <c r="P233" s="469"/>
      <c r="Q233" s="469"/>
      <c r="R233" s="469"/>
      <c r="S233" s="469"/>
      <c r="T233" s="469"/>
      <c r="U233" s="469"/>
      <c r="V233" s="469"/>
      <c r="W233" s="469"/>
      <c r="X233" s="469"/>
      <c r="Y233" s="23"/>
      <c r="Z233" s="23"/>
    </row>
    <row r="234" ht="23.25" customHeight="1">
      <c r="A234" s="86"/>
      <c r="B234" s="86"/>
      <c r="C234" s="23"/>
      <c r="D234" s="23"/>
      <c r="E234" s="23"/>
      <c r="F234" s="23"/>
      <c r="G234" s="469"/>
      <c r="H234" s="469"/>
      <c r="I234" s="469"/>
      <c r="J234" s="469"/>
      <c r="K234" s="469"/>
      <c r="L234" s="469"/>
      <c r="M234" s="469"/>
      <c r="N234" s="469"/>
      <c r="O234" s="469"/>
      <c r="P234" s="469"/>
      <c r="Q234" s="469"/>
      <c r="R234" s="469"/>
      <c r="S234" s="469"/>
      <c r="T234" s="469"/>
      <c r="U234" s="469"/>
      <c r="V234" s="469"/>
      <c r="W234" s="469"/>
      <c r="X234" s="469"/>
      <c r="Y234" s="23"/>
      <c r="Z234" s="23"/>
    </row>
    <row r="235" ht="23.25" customHeight="1">
      <c r="A235" s="86"/>
      <c r="B235" s="86"/>
      <c r="C235" s="23"/>
      <c r="D235" s="23"/>
      <c r="E235" s="23"/>
      <c r="F235" s="23"/>
      <c r="G235" s="469"/>
      <c r="H235" s="469"/>
      <c r="I235" s="469"/>
      <c r="J235" s="469"/>
      <c r="K235" s="469"/>
      <c r="L235" s="469"/>
      <c r="M235" s="469"/>
      <c r="N235" s="469"/>
      <c r="O235" s="469"/>
      <c r="P235" s="469"/>
      <c r="Q235" s="469"/>
      <c r="R235" s="469"/>
      <c r="S235" s="469"/>
      <c r="T235" s="469"/>
      <c r="U235" s="469"/>
      <c r="V235" s="469"/>
      <c r="W235" s="469"/>
      <c r="X235" s="469"/>
      <c r="Y235" s="23"/>
      <c r="Z235" s="23"/>
    </row>
    <row r="236" ht="23.25" customHeight="1">
      <c r="A236" s="86"/>
      <c r="B236" s="86"/>
      <c r="C236" s="23"/>
      <c r="D236" s="23"/>
      <c r="E236" s="23"/>
      <c r="F236" s="23"/>
      <c r="G236" s="469"/>
      <c r="H236" s="469"/>
      <c r="I236" s="469"/>
      <c r="J236" s="469"/>
      <c r="K236" s="469"/>
      <c r="L236" s="469"/>
      <c r="M236" s="469"/>
      <c r="N236" s="469"/>
      <c r="O236" s="469"/>
      <c r="P236" s="469"/>
      <c r="Q236" s="469"/>
      <c r="R236" s="469"/>
      <c r="S236" s="469"/>
      <c r="T236" s="469"/>
      <c r="U236" s="469"/>
      <c r="V236" s="469"/>
      <c r="W236" s="469"/>
      <c r="X236" s="469"/>
      <c r="Y236" s="23"/>
      <c r="Z236" s="23"/>
    </row>
    <row r="237" ht="23.25" customHeight="1">
      <c r="A237" s="86"/>
      <c r="B237" s="86"/>
      <c r="C237" s="23"/>
      <c r="D237" s="23"/>
      <c r="E237" s="23"/>
      <c r="F237" s="23"/>
      <c r="G237" s="469"/>
      <c r="H237" s="469"/>
      <c r="I237" s="469"/>
      <c r="J237" s="469"/>
      <c r="K237" s="469"/>
      <c r="L237" s="469"/>
      <c r="M237" s="469"/>
      <c r="N237" s="469"/>
      <c r="O237" s="469"/>
      <c r="P237" s="469"/>
      <c r="Q237" s="469"/>
      <c r="R237" s="469"/>
      <c r="S237" s="469"/>
      <c r="T237" s="469"/>
      <c r="U237" s="469"/>
      <c r="V237" s="469"/>
      <c r="W237" s="469"/>
      <c r="X237" s="469"/>
      <c r="Y237" s="23"/>
      <c r="Z237" s="23"/>
    </row>
    <row r="238" ht="23.25" customHeight="1">
      <c r="A238" s="86"/>
      <c r="B238" s="86"/>
      <c r="C238" s="23"/>
      <c r="D238" s="23"/>
      <c r="E238" s="23"/>
      <c r="F238" s="23"/>
      <c r="G238" s="469"/>
      <c r="H238" s="469"/>
      <c r="I238" s="469"/>
      <c r="J238" s="469"/>
      <c r="K238" s="469"/>
      <c r="L238" s="469"/>
      <c r="M238" s="469"/>
      <c r="N238" s="469"/>
      <c r="O238" s="469"/>
      <c r="P238" s="469"/>
      <c r="Q238" s="469"/>
      <c r="R238" s="469"/>
      <c r="S238" s="469"/>
      <c r="T238" s="469"/>
      <c r="U238" s="469"/>
      <c r="V238" s="469"/>
      <c r="W238" s="469"/>
      <c r="X238" s="469"/>
      <c r="Y238" s="23"/>
      <c r="Z238" s="23"/>
    </row>
    <row r="239" ht="23.25" customHeight="1">
      <c r="A239" s="86"/>
      <c r="B239" s="86"/>
      <c r="C239" s="23"/>
      <c r="D239" s="23"/>
      <c r="E239" s="23"/>
      <c r="F239" s="23"/>
      <c r="G239" s="469"/>
      <c r="H239" s="469"/>
      <c r="I239" s="469"/>
      <c r="J239" s="469"/>
      <c r="K239" s="469"/>
      <c r="L239" s="469"/>
      <c r="M239" s="469"/>
      <c r="N239" s="469"/>
      <c r="O239" s="469"/>
      <c r="P239" s="469"/>
      <c r="Q239" s="469"/>
      <c r="R239" s="469"/>
      <c r="S239" s="469"/>
      <c r="T239" s="469"/>
      <c r="U239" s="469"/>
      <c r="V239" s="469"/>
      <c r="W239" s="469"/>
      <c r="X239" s="469"/>
      <c r="Y239" s="23"/>
      <c r="Z239" s="23"/>
    </row>
    <row r="240" ht="23.25" customHeight="1">
      <c r="A240" s="86"/>
      <c r="B240" s="86"/>
      <c r="C240" s="23"/>
      <c r="D240" s="23"/>
      <c r="E240" s="23"/>
      <c r="F240" s="23"/>
      <c r="G240" s="469"/>
      <c r="H240" s="469"/>
      <c r="I240" s="469"/>
      <c r="J240" s="469"/>
      <c r="K240" s="469"/>
      <c r="L240" s="469"/>
      <c r="M240" s="469"/>
      <c r="N240" s="469"/>
      <c r="O240" s="469"/>
      <c r="P240" s="469"/>
      <c r="Q240" s="469"/>
      <c r="R240" s="469"/>
      <c r="S240" s="469"/>
      <c r="T240" s="469"/>
      <c r="U240" s="469"/>
      <c r="V240" s="469"/>
      <c r="W240" s="469"/>
      <c r="X240" s="469"/>
      <c r="Y240" s="23"/>
      <c r="Z240" s="23"/>
    </row>
    <row r="241" ht="23.25" customHeight="1">
      <c r="A241" s="86"/>
      <c r="B241" s="86"/>
      <c r="C241" s="23"/>
      <c r="D241" s="23"/>
      <c r="E241" s="23"/>
      <c r="F241" s="23"/>
      <c r="G241" s="469"/>
      <c r="H241" s="469"/>
      <c r="I241" s="469"/>
      <c r="J241" s="469"/>
      <c r="K241" s="469"/>
      <c r="L241" s="469"/>
      <c r="M241" s="469"/>
      <c r="N241" s="469"/>
      <c r="O241" s="469"/>
      <c r="P241" s="469"/>
      <c r="Q241" s="469"/>
      <c r="R241" s="469"/>
      <c r="S241" s="469"/>
      <c r="T241" s="469"/>
      <c r="U241" s="469"/>
      <c r="V241" s="469"/>
      <c r="W241" s="469"/>
      <c r="X241" s="469"/>
      <c r="Y241" s="23"/>
      <c r="Z241" s="23"/>
    </row>
    <row r="242" ht="23.25" customHeight="1">
      <c r="A242" s="86"/>
      <c r="B242" s="86"/>
      <c r="C242" s="23"/>
      <c r="D242" s="23"/>
      <c r="E242" s="23"/>
      <c r="F242" s="23"/>
      <c r="G242" s="469"/>
      <c r="H242" s="469"/>
      <c r="I242" s="469"/>
      <c r="J242" s="469"/>
      <c r="K242" s="469"/>
      <c r="L242" s="469"/>
      <c r="M242" s="469"/>
      <c r="N242" s="469"/>
      <c r="O242" s="469"/>
      <c r="P242" s="469"/>
      <c r="Q242" s="469"/>
      <c r="R242" s="469"/>
      <c r="S242" s="469"/>
      <c r="T242" s="469"/>
      <c r="U242" s="469"/>
      <c r="V242" s="469"/>
      <c r="W242" s="469"/>
      <c r="X242" s="469"/>
      <c r="Y242" s="23"/>
      <c r="Z242" s="23"/>
    </row>
    <row r="243" ht="23.25" customHeight="1">
      <c r="A243" s="86"/>
      <c r="B243" s="86"/>
      <c r="C243" s="23"/>
      <c r="D243" s="23"/>
      <c r="E243" s="23"/>
      <c r="F243" s="23"/>
      <c r="G243" s="469"/>
      <c r="H243" s="469"/>
      <c r="I243" s="469"/>
      <c r="J243" s="469"/>
      <c r="K243" s="469"/>
      <c r="L243" s="469"/>
      <c r="M243" s="469"/>
      <c r="N243" s="469"/>
      <c r="O243" s="469"/>
      <c r="P243" s="469"/>
      <c r="Q243" s="469"/>
      <c r="R243" s="469"/>
      <c r="S243" s="469"/>
      <c r="T243" s="469"/>
      <c r="U243" s="469"/>
      <c r="V243" s="469"/>
      <c r="W243" s="469"/>
      <c r="X243" s="469"/>
      <c r="Y243" s="23"/>
      <c r="Z243" s="23"/>
    </row>
    <row r="244" ht="23.25" customHeight="1">
      <c r="A244" s="86"/>
      <c r="B244" s="86"/>
      <c r="C244" s="23"/>
      <c r="D244" s="23"/>
      <c r="E244" s="23"/>
      <c r="F244" s="23"/>
      <c r="G244" s="469"/>
      <c r="H244" s="469"/>
      <c r="I244" s="469"/>
      <c r="J244" s="469"/>
      <c r="K244" s="469"/>
      <c r="L244" s="469"/>
      <c r="M244" s="469"/>
      <c r="N244" s="469"/>
      <c r="O244" s="469"/>
      <c r="P244" s="469"/>
      <c r="Q244" s="469"/>
      <c r="R244" s="469"/>
      <c r="S244" s="469"/>
      <c r="T244" s="469"/>
      <c r="U244" s="469"/>
      <c r="V244" s="469"/>
      <c r="W244" s="469"/>
      <c r="X244" s="469"/>
      <c r="Y244" s="23"/>
      <c r="Z244" s="23"/>
    </row>
    <row r="245" ht="23.25" customHeight="1">
      <c r="A245" s="86"/>
      <c r="B245" s="86"/>
      <c r="C245" s="23"/>
      <c r="D245" s="23"/>
      <c r="E245" s="23"/>
      <c r="F245" s="23"/>
      <c r="G245" s="469"/>
      <c r="H245" s="469"/>
      <c r="I245" s="469"/>
      <c r="J245" s="469"/>
      <c r="K245" s="469"/>
      <c r="L245" s="469"/>
      <c r="M245" s="469"/>
      <c r="N245" s="469"/>
      <c r="O245" s="469"/>
      <c r="P245" s="469"/>
      <c r="Q245" s="469"/>
      <c r="R245" s="469"/>
      <c r="S245" s="469"/>
      <c r="T245" s="469"/>
      <c r="U245" s="469"/>
      <c r="V245" s="469"/>
      <c r="W245" s="469"/>
      <c r="X245" s="469"/>
      <c r="Y245" s="23"/>
      <c r="Z245" s="23"/>
    </row>
    <row r="246" ht="23.25" customHeight="1">
      <c r="A246" s="86"/>
      <c r="B246" s="86"/>
      <c r="C246" s="23"/>
      <c r="D246" s="23"/>
      <c r="E246" s="23"/>
      <c r="F246" s="23"/>
      <c r="G246" s="469"/>
      <c r="H246" s="469"/>
      <c r="I246" s="469"/>
      <c r="J246" s="469"/>
      <c r="K246" s="469"/>
      <c r="L246" s="469"/>
      <c r="M246" s="469"/>
      <c r="N246" s="469"/>
      <c r="O246" s="469"/>
      <c r="P246" s="469"/>
      <c r="Q246" s="469"/>
      <c r="R246" s="469"/>
      <c r="S246" s="469"/>
      <c r="T246" s="469"/>
      <c r="U246" s="469"/>
      <c r="V246" s="469"/>
      <c r="W246" s="469"/>
      <c r="X246" s="469"/>
      <c r="Y246" s="23"/>
      <c r="Z246" s="23"/>
    </row>
    <row r="247" ht="23.25" customHeight="1">
      <c r="A247" s="86"/>
      <c r="B247" s="86"/>
      <c r="C247" s="23"/>
      <c r="D247" s="23"/>
      <c r="E247" s="23"/>
      <c r="F247" s="23"/>
      <c r="G247" s="469"/>
      <c r="H247" s="469"/>
      <c r="I247" s="469"/>
      <c r="J247" s="469"/>
      <c r="K247" s="469"/>
      <c r="L247" s="469"/>
      <c r="M247" s="469"/>
      <c r="N247" s="469"/>
      <c r="O247" s="469"/>
      <c r="P247" s="469"/>
      <c r="Q247" s="469"/>
      <c r="R247" s="469"/>
      <c r="S247" s="469"/>
      <c r="T247" s="469"/>
      <c r="U247" s="469"/>
      <c r="V247" s="469"/>
      <c r="W247" s="469"/>
      <c r="X247" s="469"/>
      <c r="Y247" s="23"/>
      <c r="Z247" s="23"/>
    </row>
    <row r="248" ht="23.25" customHeight="1">
      <c r="A248" s="86"/>
      <c r="B248" s="86"/>
      <c r="C248" s="23"/>
      <c r="D248" s="23"/>
      <c r="E248" s="23"/>
      <c r="F248" s="23"/>
      <c r="G248" s="469"/>
      <c r="H248" s="469"/>
      <c r="I248" s="469"/>
      <c r="J248" s="469"/>
      <c r="K248" s="469"/>
      <c r="L248" s="469"/>
      <c r="M248" s="469"/>
      <c r="N248" s="469"/>
      <c r="O248" s="469"/>
      <c r="P248" s="469"/>
      <c r="Q248" s="469"/>
      <c r="R248" s="469"/>
      <c r="S248" s="469"/>
      <c r="T248" s="469"/>
      <c r="U248" s="469"/>
      <c r="V248" s="469"/>
      <c r="W248" s="469"/>
      <c r="X248" s="469"/>
      <c r="Y248" s="23"/>
      <c r="Z248" s="23"/>
    </row>
    <row r="249" ht="23.25" customHeight="1">
      <c r="A249" s="86"/>
      <c r="B249" s="86"/>
      <c r="C249" s="23"/>
      <c r="D249" s="23"/>
      <c r="E249" s="23"/>
      <c r="F249" s="23"/>
      <c r="G249" s="469"/>
      <c r="H249" s="469"/>
      <c r="I249" s="469"/>
      <c r="J249" s="469"/>
      <c r="K249" s="469"/>
      <c r="L249" s="469"/>
      <c r="M249" s="469"/>
      <c r="N249" s="469"/>
      <c r="O249" s="469"/>
      <c r="P249" s="469"/>
      <c r="Q249" s="469"/>
      <c r="R249" s="469"/>
      <c r="S249" s="469"/>
      <c r="T249" s="469"/>
      <c r="U249" s="469"/>
      <c r="V249" s="469"/>
      <c r="W249" s="469"/>
      <c r="X249" s="469"/>
      <c r="Y249" s="23"/>
      <c r="Z249" s="23"/>
    </row>
    <row r="250" ht="23.25" customHeight="1">
      <c r="A250" s="86"/>
      <c r="B250" s="86"/>
      <c r="C250" s="23"/>
      <c r="D250" s="23"/>
      <c r="E250" s="23"/>
      <c r="F250" s="23"/>
      <c r="G250" s="469"/>
      <c r="H250" s="469"/>
      <c r="I250" s="469"/>
      <c r="J250" s="469"/>
      <c r="K250" s="469"/>
      <c r="L250" s="469"/>
      <c r="M250" s="469"/>
      <c r="N250" s="469"/>
      <c r="O250" s="469"/>
      <c r="P250" s="469"/>
      <c r="Q250" s="469"/>
      <c r="R250" s="469"/>
      <c r="S250" s="469"/>
      <c r="T250" s="469"/>
      <c r="U250" s="469"/>
      <c r="V250" s="469"/>
      <c r="W250" s="469"/>
      <c r="X250" s="469"/>
      <c r="Y250" s="23"/>
      <c r="Z250" s="23"/>
    </row>
    <row r="251" ht="23.25" customHeight="1">
      <c r="A251" s="86"/>
      <c r="B251" s="86"/>
      <c r="C251" s="23"/>
      <c r="D251" s="23"/>
      <c r="E251" s="23"/>
      <c r="F251" s="23"/>
      <c r="G251" s="469"/>
      <c r="H251" s="469"/>
      <c r="I251" s="469"/>
      <c r="J251" s="469"/>
      <c r="K251" s="469"/>
      <c r="L251" s="469"/>
      <c r="M251" s="469"/>
      <c r="N251" s="469"/>
      <c r="O251" s="469"/>
      <c r="P251" s="469"/>
      <c r="Q251" s="469"/>
      <c r="R251" s="469"/>
      <c r="S251" s="469"/>
      <c r="T251" s="469"/>
      <c r="U251" s="469"/>
      <c r="V251" s="469"/>
      <c r="W251" s="469"/>
      <c r="X251" s="469"/>
      <c r="Y251" s="23"/>
      <c r="Z251" s="23"/>
    </row>
    <row r="252" ht="23.25" customHeight="1">
      <c r="A252" s="86"/>
      <c r="B252" s="86"/>
      <c r="C252" s="23"/>
      <c r="D252" s="23"/>
      <c r="E252" s="23"/>
      <c r="F252" s="23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69"/>
      <c r="U252" s="469"/>
      <c r="V252" s="469"/>
      <c r="W252" s="469"/>
      <c r="X252" s="469"/>
      <c r="Y252" s="23"/>
      <c r="Z252" s="23"/>
    </row>
    <row r="253" ht="23.25" customHeight="1">
      <c r="A253" s="86"/>
      <c r="B253" s="86"/>
      <c r="C253" s="23"/>
      <c r="D253" s="23"/>
      <c r="E253" s="23"/>
      <c r="F253" s="23"/>
      <c r="G253" s="469"/>
      <c r="H253" s="469"/>
      <c r="I253" s="469"/>
      <c r="J253" s="469"/>
      <c r="K253" s="469"/>
      <c r="L253" s="469"/>
      <c r="M253" s="469"/>
      <c r="N253" s="469"/>
      <c r="O253" s="469"/>
      <c r="P253" s="469"/>
      <c r="Q253" s="469"/>
      <c r="R253" s="469"/>
      <c r="S253" s="469"/>
      <c r="T253" s="469"/>
      <c r="U253" s="469"/>
      <c r="V253" s="469"/>
      <c r="W253" s="469"/>
      <c r="X253" s="469"/>
      <c r="Y253" s="23"/>
      <c r="Z253" s="23"/>
    </row>
    <row r="254" ht="23.25" customHeight="1">
      <c r="A254" s="86"/>
      <c r="B254" s="86"/>
      <c r="C254" s="23"/>
      <c r="D254" s="23"/>
      <c r="E254" s="23"/>
      <c r="F254" s="23"/>
      <c r="G254" s="469"/>
      <c r="H254" s="469"/>
      <c r="I254" s="469"/>
      <c r="J254" s="469"/>
      <c r="K254" s="469"/>
      <c r="L254" s="469"/>
      <c r="M254" s="469"/>
      <c r="N254" s="469"/>
      <c r="O254" s="469"/>
      <c r="P254" s="469"/>
      <c r="Q254" s="469"/>
      <c r="R254" s="469"/>
      <c r="S254" s="469"/>
      <c r="T254" s="469"/>
      <c r="U254" s="469"/>
      <c r="V254" s="469"/>
      <c r="W254" s="469"/>
      <c r="X254" s="469"/>
      <c r="Y254" s="23"/>
      <c r="Z254" s="23"/>
    </row>
    <row r="255" ht="23.25" customHeight="1">
      <c r="A255" s="86"/>
      <c r="B255" s="86"/>
      <c r="C255" s="23"/>
      <c r="D255" s="23"/>
      <c r="E255" s="23"/>
      <c r="F255" s="23"/>
      <c r="G255" s="469"/>
      <c r="H255" s="469"/>
      <c r="I255" s="469"/>
      <c r="J255" s="469"/>
      <c r="K255" s="469"/>
      <c r="L255" s="469"/>
      <c r="M255" s="469"/>
      <c r="N255" s="469"/>
      <c r="O255" s="469"/>
      <c r="P255" s="469"/>
      <c r="Q255" s="469"/>
      <c r="R255" s="469"/>
      <c r="S255" s="469"/>
      <c r="T255" s="469"/>
      <c r="U255" s="469"/>
      <c r="V255" s="469"/>
      <c r="W255" s="469"/>
      <c r="X255" s="469"/>
      <c r="Y255" s="23"/>
      <c r="Z255" s="23"/>
    </row>
    <row r="256" ht="23.25" customHeight="1">
      <c r="A256" s="86"/>
      <c r="B256" s="86"/>
      <c r="C256" s="23"/>
      <c r="D256" s="23"/>
      <c r="E256" s="23"/>
      <c r="F256" s="23"/>
      <c r="G256" s="469"/>
      <c r="H256" s="469"/>
      <c r="I256" s="469"/>
      <c r="J256" s="469"/>
      <c r="K256" s="469"/>
      <c r="L256" s="469"/>
      <c r="M256" s="469"/>
      <c r="N256" s="469"/>
      <c r="O256" s="469"/>
      <c r="P256" s="469"/>
      <c r="Q256" s="469"/>
      <c r="R256" s="469"/>
      <c r="S256" s="469"/>
      <c r="T256" s="469"/>
      <c r="U256" s="469"/>
      <c r="V256" s="469"/>
      <c r="W256" s="469"/>
      <c r="X256" s="469"/>
      <c r="Y256" s="23"/>
      <c r="Z256" s="23"/>
    </row>
    <row r="257" ht="23.25" customHeight="1">
      <c r="A257" s="86"/>
      <c r="B257" s="86"/>
      <c r="C257" s="23"/>
      <c r="D257" s="23"/>
      <c r="E257" s="23"/>
      <c r="F257" s="23"/>
      <c r="G257" s="469"/>
      <c r="H257" s="469"/>
      <c r="I257" s="469"/>
      <c r="J257" s="469"/>
      <c r="K257" s="469"/>
      <c r="L257" s="469"/>
      <c r="M257" s="469"/>
      <c r="N257" s="469"/>
      <c r="O257" s="469"/>
      <c r="P257" s="469"/>
      <c r="Q257" s="469"/>
      <c r="R257" s="469"/>
      <c r="S257" s="469"/>
      <c r="T257" s="469"/>
      <c r="U257" s="469"/>
      <c r="V257" s="469"/>
      <c r="W257" s="469"/>
      <c r="X257" s="469"/>
      <c r="Y257" s="23"/>
      <c r="Z257" s="23"/>
    </row>
    <row r="258" ht="23.25" customHeight="1">
      <c r="A258" s="86"/>
      <c r="B258" s="86"/>
      <c r="C258" s="23"/>
      <c r="D258" s="23"/>
      <c r="E258" s="23"/>
      <c r="F258" s="23"/>
      <c r="G258" s="469"/>
      <c r="H258" s="469"/>
      <c r="I258" s="469"/>
      <c r="J258" s="469"/>
      <c r="K258" s="469"/>
      <c r="L258" s="469"/>
      <c r="M258" s="469"/>
      <c r="N258" s="469"/>
      <c r="O258" s="469"/>
      <c r="P258" s="469"/>
      <c r="Q258" s="469"/>
      <c r="R258" s="469"/>
      <c r="S258" s="469"/>
      <c r="T258" s="469"/>
      <c r="U258" s="469"/>
      <c r="V258" s="469"/>
      <c r="W258" s="469"/>
      <c r="X258" s="469"/>
      <c r="Y258" s="23"/>
      <c r="Z258" s="23"/>
    </row>
    <row r="259" ht="23.25" customHeight="1">
      <c r="A259" s="86"/>
      <c r="B259" s="86"/>
      <c r="C259" s="23"/>
      <c r="D259" s="23"/>
      <c r="E259" s="23"/>
      <c r="F259" s="23"/>
      <c r="G259" s="469"/>
      <c r="H259" s="469"/>
      <c r="I259" s="469"/>
      <c r="J259" s="469"/>
      <c r="K259" s="469"/>
      <c r="L259" s="469"/>
      <c r="M259" s="469"/>
      <c r="N259" s="469"/>
      <c r="O259" s="469"/>
      <c r="P259" s="469"/>
      <c r="Q259" s="469"/>
      <c r="R259" s="469"/>
      <c r="S259" s="469"/>
      <c r="T259" s="469"/>
      <c r="U259" s="469"/>
      <c r="V259" s="469"/>
      <c r="W259" s="469"/>
      <c r="X259" s="469"/>
      <c r="Y259" s="23"/>
      <c r="Z259" s="23"/>
    </row>
    <row r="260" ht="23.25" customHeight="1">
      <c r="A260" s="86"/>
      <c r="B260" s="86"/>
      <c r="C260" s="23"/>
      <c r="D260" s="23"/>
      <c r="E260" s="23"/>
      <c r="F260" s="23"/>
      <c r="G260" s="469"/>
      <c r="H260" s="469"/>
      <c r="I260" s="469"/>
      <c r="J260" s="469"/>
      <c r="K260" s="469"/>
      <c r="L260" s="469"/>
      <c r="M260" s="469"/>
      <c r="N260" s="469"/>
      <c r="O260" s="469"/>
      <c r="P260" s="469"/>
      <c r="Q260" s="469"/>
      <c r="R260" s="469"/>
      <c r="S260" s="469"/>
      <c r="T260" s="469"/>
      <c r="U260" s="469"/>
      <c r="V260" s="469"/>
      <c r="W260" s="469"/>
      <c r="X260" s="469"/>
      <c r="Y260" s="23"/>
      <c r="Z260" s="23"/>
    </row>
    <row r="261" ht="23.25" customHeight="1">
      <c r="A261" s="86"/>
      <c r="B261" s="86"/>
      <c r="C261" s="23"/>
      <c r="D261" s="23"/>
      <c r="E261" s="23"/>
      <c r="F261" s="23"/>
      <c r="G261" s="469"/>
      <c r="H261" s="469"/>
      <c r="I261" s="469"/>
      <c r="J261" s="469"/>
      <c r="K261" s="469"/>
      <c r="L261" s="469"/>
      <c r="M261" s="469"/>
      <c r="N261" s="469"/>
      <c r="O261" s="469"/>
      <c r="P261" s="469"/>
      <c r="Q261" s="469"/>
      <c r="R261" s="469"/>
      <c r="S261" s="469"/>
      <c r="T261" s="469"/>
      <c r="U261" s="469"/>
      <c r="V261" s="469"/>
      <c r="W261" s="469"/>
      <c r="X261" s="469"/>
      <c r="Y261" s="23"/>
      <c r="Z261" s="23"/>
    </row>
    <row r="262" ht="23.25" customHeight="1">
      <c r="A262" s="86"/>
      <c r="B262" s="86"/>
      <c r="C262" s="23"/>
      <c r="D262" s="23"/>
      <c r="E262" s="23"/>
      <c r="F262" s="23"/>
      <c r="G262" s="469"/>
      <c r="H262" s="469"/>
      <c r="I262" s="469"/>
      <c r="J262" s="469"/>
      <c r="K262" s="469"/>
      <c r="L262" s="469"/>
      <c r="M262" s="469"/>
      <c r="N262" s="469"/>
      <c r="O262" s="469"/>
      <c r="P262" s="469"/>
      <c r="Q262" s="469"/>
      <c r="R262" s="469"/>
      <c r="S262" s="469"/>
      <c r="T262" s="469"/>
      <c r="U262" s="469"/>
      <c r="V262" s="469"/>
      <c r="W262" s="469"/>
      <c r="X262" s="469"/>
      <c r="Y262" s="23"/>
      <c r="Z262" s="23"/>
    </row>
    <row r="263" ht="23.25" customHeight="1">
      <c r="A263" s="86"/>
      <c r="B263" s="86"/>
      <c r="C263" s="23"/>
      <c r="D263" s="23"/>
      <c r="E263" s="23"/>
      <c r="F263" s="23"/>
      <c r="G263" s="469"/>
      <c r="H263" s="469"/>
      <c r="I263" s="469"/>
      <c r="J263" s="469"/>
      <c r="K263" s="469"/>
      <c r="L263" s="469"/>
      <c r="M263" s="469"/>
      <c r="N263" s="469"/>
      <c r="O263" s="469"/>
      <c r="P263" s="469"/>
      <c r="Q263" s="469"/>
      <c r="R263" s="469"/>
      <c r="S263" s="469"/>
      <c r="T263" s="469"/>
      <c r="U263" s="469"/>
      <c r="V263" s="469"/>
      <c r="W263" s="469"/>
      <c r="X263" s="469"/>
      <c r="Y263" s="23"/>
      <c r="Z263" s="23"/>
    </row>
    <row r="264" ht="23.25" customHeight="1">
      <c r="A264" s="86"/>
      <c r="B264" s="86"/>
      <c r="C264" s="23"/>
      <c r="D264" s="23"/>
      <c r="E264" s="23"/>
      <c r="F264" s="23"/>
      <c r="G264" s="469"/>
      <c r="H264" s="469"/>
      <c r="I264" s="469"/>
      <c r="J264" s="469"/>
      <c r="K264" s="469"/>
      <c r="L264" s="469"/>
      <c r="M264" s="469"/>
      <c r="N264" s="469"/>
      <c r="O264" s="469"/>
      <c r="P264" s="469"/>
      <c r="Q264" s="469"/>
      <c r="R264" s="469"/>
      <c r="S264" s="469"/>
      <c r="T264" s="469"/>
      <c r="U264" s="469"/>
      <c r="V264" s="469"/>
      <c r="W264" s="469"/>
      <c r="X264" s="469"/>
      <c r="Y264" s="23"/>
      <c r="Z264" s="23"/>
    </row>
    <row r="265" ht="23.25" customHeight="1">
      <c r="A265" s="86"/>
      <c r="B265" s="86"/>
      <c r="C265" s="23"/>
      <c r="D265" s="23"/>
      <c r="E265" s="23"/>
      <c r="F265" s="23"/>
      <c r="G265" s="469"/>
      <c r="H265" s="469"/>
      <c r="I265" s="469"/>
      <c r="J265" s="469"/>
      <c r="K265" s="469"/>
      <c r="L265" s="469"/>
      <c r="M265" s="469"/>
      <c r="N265" s="469"/>
      <c r="O265" s="469"/>
      <c r="P265" s="469"/>
      <c r="Q265" s="469"/>
      <c r="R265" s="469"/>
      <c r="S265" s="469"/>
      <c r="T265" s="469"/>
      <c r="U265" s="469"/>
      <c r="V265" s="469"/>
      <c r="W265" s="469"/>
      <c r="X265" s="469"/>
      <c r="Y265" s="23"/>
      <c r="Z265" s="23"/>
    </row>
    <row r="266" ht="23.25" customHeight="1">
      <c r="A266" s="86"/>
      <c r="B266" s="86"/>
      <c r="C266" s="23"/>
      <c r="D266" s="23"/>
      <c r="E266" s="23"/>
      <c r="F266" s="23"/>
      <c r="G266" s="469"/>
      <c r="H266" s="469"/>
      <c r="I266" s="469"/>
      <c r="J266" s="469"/>
      <c r="K266" s="469"/>
      <c r="L266" s="469"/>
      <c r="M266" s="469"/>
      <c r="N266" s="469"/>
      <c r="O266" s="469"/>
      <c r="P266" s="469"/>
      <c r="Q266" s="469"/>
      <c r="R266" s="469"/>
      <c r="S266" s="469"/>
      <c r="T266" s="469"/>
      <c r="U266" s="469"/>
      <c r="V266" s="469"/>
      <c r="W266" s="469"/>
      <c r="X266" s="469"/>
      <c r="Y266" s="23"/>
      <c r="Z266" s="23"/>
    </row>
    <row r="267" ht="23.25" customHeight="1">
      <c r="A267" s="86"/>
      <c r="B267" s="86"/>
      <c r="C267" s="23"/>
      <c r="D267" s="23"/>
      <c r="E267" s="23"/>
      <c r="F267" s="23"/>
      <c r="G267" s="469"/>
      <c r="H267" s="469"/>
      <c r="I267" s="469"/>
      <c r="J267" s="469"/>
      <c r="K267" s="469"/>
      <c r="L267" s="469"/>
      <c r="M267" s="469"/>
      <c r="N267" s="469"/>
      <c r="O267" s="469"/>
      <c r="P267" s="469"/>
      <c r="Q267" s="469"/>
      <c r="R267" s="469"/>
      <c r="S267" s="469"/>
      <c r="T267" s="469"/>
      <c r="U267" s="469"/>
      <c r="V267" s="469"/>
      <c r="W267" s="469"/>
      <c r="X267" s="469"/>
      <c r="Y267" s="23"/>
      <c r="Z267" s="23"/>
    </row>
    <row r="268" ht="23.25" customHeight="1">
      <c r="A268" s="86"/>
      <c r="B268" s="86"/>
      <c r="C268" s="23"/>
      <c r="D268" s="23"/>
      <c r="E268" s="23"/>
      <c r="F268" s="23"/>
      <c r="G268" s="469"/>
      <c r="H268" s="469"/>
      <c r="I268" s="469"/>
      <c r="J268" s="469"/>
      <c r="K268" s="469"/>
      <c r="L268" s="469"/>
      <c r="M268" s="469"/>
      <c r="N268" s="469"/>
      <c r="O268" s="469"/>
      <c r="P268" s="469"/>
      <c r="Q268" s="469"/>
      <c r="R268" s="469"/>
      <c r="S268" s="469"/>
      <c r="T268" s="469"/>
      <c r="U268" s="469"/>
      <c r="V268" s="469"/>
      <c r="W268" s="469"/>
      <c r="X268" s="469"/>
      <c r="Y268" s="23"/>
      <c r="Z268" s="23"/>
    </row>
    <row r="269" ht="23.25" customHeight="1">
      <c r="A269" s="86"/>
      <c r="B269" s="86"/>
      <c r="C269" s="23"/>
      <c r="D269" s="23"/>
      <c r="E269" s="23"/>
      <c r="F269" s="23"/>
      <c r="G269" s="469"/>
      <c r="H269" s="469"/>
      <c r="I269" s="469"/>
      <c r="J269" s="469"/>
      <c r="K269" s="469"/>
      <c r="L269" s="469"/>
      <c r="M269" s="469"/>
      <c r="N269" s="469"/>
      <c r="O269" s="469"/>
      <c r="P269" s="469"/>
      <c r="Q269" s="469"/>
      <c r="R269" s="469"/>
      <c r="S269" s="469"/>
      <c r="T269" s="469"/>
      <c r="U269" s="469"/>
      <c r="V269" s="469"/>
      <c r="W269" s="469"/>
      <c r="X269" s="469"/>
      <c r="Y269" s="23"/>
      <c r="Z269" s="23"/>
    </row>
    <row r="270" ht="23.25" customHeight="1">
      <c r="A270" s="86"/>
      <c r="B270" s="86"/>
      <c r="C270" s="23"/>
      <c r="D270" s="23"/>
      <c r="E270" s="23"/>
      <c r="F270" s="23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9"/>
      <c r="U270" s="469"/>
      <c r="V270" s="469"/>
      <c r="W270" s="469"/>
      <c r="X270" s="469"/>
      <c r="Y270" s="23"/>
      <c r="Z270" s="23"/>
    </row>
    <row r="271" ht="23.25" customHeight="1">
      <c r="A271" s="86"/>
      <c r="B271" s="86"/>
      <c r="C271" s="23"/>
      <c r="D271" s="23"/>
      <c r="E271" s="23"/>
      <c r="F271" s="23"/>
      <c r="G271" s="469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469"/>
      <c r="U271" s="469"/>
      <c r="V271" s="469"/>
      <c r="W271" s="469"/>
      <c r="X271" s="469"/>
      <c r="Y271" s="23"/>
      <c r="Z271" s="23"/>
    </row>
    <row r="272" ht="23.25" customHeight="1">
      <c r="A272" s="86"/>
      <c r="B272" s="86"/>
      <c r="C272" s="23"/>
      <c r="D272" s="23"/>
      <c r="E272" s="23"/>
      <c r="F272" s="23"/>
      <c r="G272" s="469"/>
      <c r="H272" s="469"/>
      <c r="I272" s="469"/>
      <c r="J272" s="469"/>
      <c r="K272" s="469"/>
      <c r="L272" s="469"/>
      <c r="M272" s="469"/>
      <c r="N272" s="469"/>
      <c r="O272" s="469"/>
      <c r="P272" s="469"/>
      <c r="Q272" s="469"/>
      <c r="R272" s="469"/>
      <c r="S272" s="469"/>
      <c r="T272" s="469"/>
      <c r="U272" s="469"/>
      <c r="V272" s="469"/>
      <c r="W272" s="469"/>
      <c r="X272" s="469"/>
      <c r="Y272" s="23"/>
      <c r="Z272" s="23"/>
    </row>
    <row r="273" ht="23.25" customHeight="1">
      <c r="A273" s="86"/>
      <c r="B273" s="86"/>
      <c r="C273" s="23"/>
      <c r="D273" s="23"/>
      <c r="E273" s="23"/>
      <c r="F273" s="23"/>
      <c r="G273" s="469"/>
      <c r="H273" s="469"/>
      <c r="I273" s="469"/>
      <c r="J273" s="469"/>
      <c r="K273" s="469"/>
      <c r="L273" s="469"/>
      <c r="M273" s="469"/>
      <c r="N273" s="469"/>
      <c r="O273" s="469"/>
      <c r="P273" s="469"/>
      <c r="Q273" s="469"/>
      <c r="R273" s="469"/>
      <c r="S273" s="469"/>
      <c r="T273" s="469"/>
      <c r="U273" s="469"/>
      <c r="V273" s="469"/>
      <c r="W273" s="469"/>
      <c r="X273" s="469"/>
      <c r="Y273" s="23"/>
      <c r="Z273" s="23"/>
    </row>
    <row r="274" ht="23.25" customHeight="1">
      <c r="A274" s="86"/>
      <c r="B274" s="86"/>
      <c r="C274" s="23"/>
      <c r="D274" s="23"/>
      <c r="E274" s="23"/>
      <c r="F274" s="23"/>
      <c r="G274" s="469"/>
      <c r="H274" s="469"/>
      <c r="I274" s="469"/>
      <c r="J274" s="469"/>
      <c r="K274" s="469"/>
      <c r="L274" s="469"/>
      <c r="M274" s="469"/>
      <c r="N274" s="469"/>
      <c r="O274" s="469"/>
      <c r="P274" s="469"/>
      <c r="Q274" s="469"/>
      <c r="R274" s="469"/>
      <c r="S274" s="469"/>
      <c r="T274" s="469"/>
      <c r="U274" s="469"/>
      <c r="V274" s="469"/>
      <c r="W274" s="469"/>
      <c r="X274" s="469"/>
      <c r="Y274" s="23"/>
      <c r="Z274" s="23"/>
    </row>
    <row r="275" ht="23.25" customHeight="1">
      <c r="A275" s="86"/>
      <c r="B275" s="86"/>
      <c r="C275" s="23"/>
      <c r="D275" s="23"/>
      <c r="E275" s="23"/>
      <c r="F275" s="23"/>
      <c r="G275" s="469"/>
      <c r="H275" s="469"/>
      <c r="I275" s="469"/>
      <c r="J275" s="469"/>
      <c r="K275" s="469"/>
      <c r="L275" s="469"/>
      <c r="M275" s="469"/>
      <c r="N275" s="469"/>
      <c r="O275" s="469"/>
      <c r="P275" s="469"/>
      <c r="Q275" s="469"/>
      <c r="R275" s="469"/>
      <c r="S275" s="469"/>
      <c r="T275" s="469"/>
      <c r="U275" s="469"/>
      <c r="V275" s="469"/>
      <c r="W275" s="469"/>
      <c r="X275" s="469"/>
      <c r="Y275" s="23"/>
      <c r="Z275" s="23"/>
    </row>
    <row r="276" ht="23.25" customHeight="1">
      <c r="A276" s="86"/>
      <c r="B276" s="86"/>
      <c r="C276" s="23"/>
      <c r="D276" s="23"/>
      <c r="E276" s="23"/>
      <c r="F276" s="23"/>
      <c r="G276" s="469"/>
      <c r="H276" s="469"/>
      <c r="I276" s="469"/>
      <c r="J276" s="469"/>
      <c r="K276" s="469"/>
      <c r="L276" s="469"/>
      <c r="M276" s="469"/>
      <c r="N276" s="469"/>
      <c r="O276" s="469"/>
      <c r="P276" s="469"/>
      <c r="Q276" s="469"/>
      <c r="R276" s="469"/>
      <c r="S276" s="469"/>
      <c r="T276" s="469"/>
      <c r="U276" s="469"/>
      <c r="V276" s="469"/>
      <c r="W276" s="469"/>
      <c r="X276" s="469"/>
      <c r="Y276" s="23"/>
      <c r="Z276" s="23"/>
    </row>
    <row r="277" ht="23.25" customHeight="1">
      <c r="A277" s="86"/>
      <c r="B277" s="86"/>
      <c r="C277" s="23"/>
      <c r="D277" s="23"/>
      <c r="E277" s="23"/>
      <c r="F277" s="23"/>
      <c r="G277" s="469"/>
      <c r="H277" s="469"/>
      <c r="I277" s="469"/>
      <c r="J277" s="469"/>
      <c r="K277" s="469"/>
      <c r="L277" s="469"/>
      <c r="M277" s="469"/>
      <c r="N277" s="469"/>
      <c r="O277" s="469"/>
      <c r="P277" s="469"/>
      <c r="Q277" s="469"/>
      <c r="R277" s="469"/>
      <c r="S277" s="469"/>
      <c r="T277" s="469"/>
      <c r="U277" s="469"/>
      <c r="V277" s="469"/>
      <c r="W277" s="469"/>
      <c r="X277" s="469"/>
      <c r="Y277" s="23"/>
      <c r="Z277" s="23"/>
    </row>
    <row r="278" ht="23.25" customHeight="1">
      <c r="A278" s="86"/>
      <c r="B278" s="86"/>
      <c r="C278" s="23"/>
      <c r="D278" s="23"/>
      <c r="E278" s="23"/>
      <c r="F278" s="23"/>
      <c r="G278" s="469"/>
      <c r="H278" s="469"/>
      <c r="I278" s="469"/>
      <c r="J278" s="469"/>
      <c r="K278" s="469"/>
      <c r="L278" s="469"/>
      <c r="M278" s="469"/>
      <c r="N278" s="469"/>
      <c r="O278" s="469"/>
      <c r="P278" s="469"/>
      <c r="Q278" s="469"/>
      <c r="R278" s="469"/>
      <c r="S278" s="469"/>
      <c r="T278" s="469"/>
      <c r="U278" s="469"/>
      <c r="V278" s="469"/>
      <c r="W278" s="469"/>
      <c r="X278" s="469"/>
      <c r="Y278" s="23"/>
      <c r="Z278" s="23"/>
    </row>
    <row r="279" ht="23.25" customHeight="1">
      <c r="A279" s="86"/>
      <c r="B279" s="86"/>
      <c r="C279" s="23"/>
      <c r="D279" s="23"/>
      <c r="E279" s="23"/>
      <c r="F279" s="23"/>
      <c r="G279" s="469"/>
      <c r="H279" s="469"/>
      <c r="I279" s="469"/>
      <c r="J279" s="469"/>
      <c r="K279" s="469"/>
      <c r="L279" s="469"/>
      <c r="M279" s="469"/>
      <c r="N279" s="469"/>
      <c r="O279" s="469"/>
      <c r="P279" s="469"/>
      <c r="Q279" s="469"/>
      <c r="R279" s="469"/>
      <c r="S279" s="469"/>
      <c r="T279" s="469"/>
      <c r="U279" s="469"/>
      <c r="V279" s="469"/>
      <c r="W279" s="469"/>
      <c r="X279" s="469"/>
      <c r="Y279" s="23"/>
      <c r="Z279" s="23"/>
    </row>
    <row r="280" ht="23.25" customHeight="1">
      <c r="A280" s="86"/>
      <c r="B280" s="86"/>
      <c r="C280" s="23"/>
      <c r="D280" s="23"/>
      <c r="E280" s="23"/>
      <c r="F280" s="23"/>
      <c r="G280" s="469"/>
      <c r="H280" s="469"/>
      <c r="I280" s="469"/>
      <c r="J280" s="469"/>
      <c r="K280" s="469"/>
      <c r="L280" s="469"/>
      <c r="M280" s="469"/>
      <c r="N280" s="469"/>
      <c r="O280" s="469"/>
      <c r="P280" s="469"/>
      <c r="Q280" s="469"/>
      <c r="R280" s="469"/>
      <c r="S280" s="469"/>
      <c r="T280" s="469"/>
      <c r="U280" s="469"/>
      <c r="V280" s="469"/>
      <c r="W280" s="469"/>
      <c r="X280" s="469"/>
      <c r="Y280" s="23"/>
      <c r="Z280" s="23"/>
    </row>
    <row r="281" ht="23.25" customHeight="1">
      <c r="A281" s="86"/>
      <c r="B281" s="86"/>
      <c r="C281" s="23"/>
      <c r="D281" s="23"/>
      <c r="E281" s="23"/>
      <c r="F281" s="23"/>
      <c r="G281" s="469"/>
      <c r="H281" s="469"/>
      <c r="I281" s="469"/>
      <c r="J281" s="469"/>
      <c r="K281" s="469"/>
      <c r="L281" s="469"/>
      <c r="M281" s="469"/>
      <c r="N281" s="469"/>
      <c r="O281" s="469"/>
      <c r="P281" s="469"/>
      <c r="Q281" s="469"/>
      <c r="R281" s="469"/>
      <c r="S281" s="469"/>
      <c r="T281" s="469"/>
      <c r="U281" s="469"/>
      <c r="V281" s="469"/>
      <c r="W281" s="469"/>
      <c r="X281" s="469"/>
      <c r="Y281" s="23"/>
      <c r="Z281" s="23"/>
    </row>
    <row r="282" ht="23.25" customHeight="1">
      <c r="A282" s="86"/>
      <c r="B282" s="86"/>
      <c r="C282" s="23"/>
      <c r="D282" s="23"/>
      <c r="E282" s="23"/>
      <c r="F282" s="23"/>
      <c r="G282" s="469"/>
      <c r="H282" s="469"/>
      <c r="I282" s="469"/>
      <c r="J282" s="469"/>
      <c r="K282" s="469"/>
      <c r="L282" s="469"/>
      <c r="M282" s="469"/>
      <c r="N282" s="469"/>
      <c r="O282" s="469"/>
      <c r="P282" s="469"/>
      <c r="Q282" s="469"/>
      <c r="R282" s="469"/>
      <c r="S282" s="469"/>
      <c r="T282" s="469"/>
      <c r="U282" s="469"/>
      <c r="V282" s="469"/>
      <c r="W282" s="469"/>
      <c r="X282" s="469"/>
      <c r="Y282" s="23"/>
      <c r="Z282" s="23"/>
    </row>
    <row r="283" ht="23.25" customHeight="1">
      <c r="A283" s="86"/>
      <c r="B283" s="86"/>
      <c r="C283" s="23"/>
      <c r="D283" s="23"/>
      <c r="E283" s="23"/>
      <c r="F283" s="23"/>
      <c r="G283" s="469"/>
      <c r="H283" s="469"/>
      <c r="I283" s="469"/>
      <c r="J283" s="469"/>
      <c r="K283" s="469"/>
      <c r="L283" s="469"/>
      <c r="M283" s="469"/>
      <c r="N283" s="469"/>
      <c r="O283" s="469"/>
      <c r="P283" s="469"/>
      <c r="Q283" s="469"/>
      <c r="R283" s="469"/>
      <c r="S283" s="469"/>
      <c r="T283" s="469"/>
      <c r="U283" s="469"/>
      <c r="V283" s="469"/>
      <c r="W283" s="469"/>
      <c r="X283" s="469"/>
      <c r="Y283" s="23"/>
      <c r="Z283" s="23"/>
    </row>
    <row r="284" ht="23.25" customHeight="1">
      <c r="A284" s="86"/>
      <c r="B284" s="86"/>
      <c r="C284" s="23"/>
      <c r="D284" s="23"/>
      <c r="E284" s="23"/>
      <c r="F284" s="23"/>
      <c r="G284" s="469"/>
      <c r="H284" s="469"/>
      <c r="I284" s="469"/>
      <c r="J284" s="469"/>
      <c r="K284" s="469"/>
      <c r="L284" s="469"/>
      <c r="M284" s="469"/>
      <c r="N284" s="469"/>
      <c r="O284" s="469"/>
      <c r="P284" s="469"/>
      <c r="Q284" s="469"/>
      <c r="R284" s="469"/>
      <c r="S284" s="469"/>
      <c r="T284" s="469"/>
      <c r="U284" s="469"/>
      <c r="V284" s="469"/>
      <c r="W284" s="469"/>
      <c r="X284" s="469"/>
      <c r="Y284" s="23"/>
      <c r="Z284" s="23"/>
    </row>
    <row r="285" ht="23.25" customHeight="1">
      <c r="A285" s="86"/>
      <c r="B285" s="86"/>
      <c r="C285" s="23"/>
      <c r="D285" s="23"/>
      <c r="E285" s="23"/>
      <c r="F285" s="23"/>
      <c r="G285" s="469"/>
      <c r="H285" s="469"/>
      <c r="I285" s="469"/>
      <c r="J285" s="469"/>
      <c r="K285" s="469"/>
      <c r="L285" s="469"/>
      <c r="M285" s="469"/>
      <c r="N285" s="469"/>
      <c r="O285" s="469"/>
      <c r="P285" s="469"/>
      <c r="Q285" s="469"/>
      <c r="R285" s="469"/>
      <c r="S285" s="469"/>
      <c r="T285" s="469"/>
      <c r="U285" s="469"/>
      <c r="V285" s="469"/>
      <c r="W285" s="469"/>
      <c r="X285" s="469"/>
      <c r="Y285" s="23"/>
      <c r="Z285" s="23"/>
    </row>
    <row r="286" ht="23.25" customHeight="1">
      <c r="A286" s="86"/>
      <c r="B286" s="86"/>
      <c r="C286" s="23"/>
      <c r="D286" s="23"/>
      <c r="E286" s="23"/>
      <c r="F286" s="23"/>
      <c r="G286" s="469"/>
      <c r="H286" s="469"/>
      <c r="I286" s="469"/>
      <c r="J286" s="469"/>
      <c r="K286" s="469"/>
      <c r="L286" s="469"/>
      <c r="M286" s="469"/>
      <c r="N286" s="469"/>
      <c r="O286" s="469"/>
      <c r="P286" s="469"/>
      <c r="Q286" s="469"/>
      <c r="R286" s="469"/>
      <c r="S286" s="469"/>
      <c r="T286" s="469"/>
      <c r="U286" s="469"/>
      <c r="V286" s="469"/>
      <c r="W286" s="469"/>
      <c r="X286" s="469"/>
      <c r="Y286" s="23"/>
      <c r="Z286" s="23"/>
    </row>
    <row r="287" ht="23.25" customHeight="1">
      <c r="A287" s="86"/>
      <c r="B287" s="86"/>
      <c r="C287" s="23"/>
      <c r="D287" s="23"/>
      <c r="E287" s="23"/>
      <c r="F287" s="23"/>
      <c r="G287" s="469"/>
      <c r="H287" s="469"/>
      <c r="I287" s="469"/>
      <c r="J287" s="469"/>
      <c r="K287" s="469"/>
      <c r="L287" s="469"/>
      <c r="M287" s="469"/>
      <c r="N287" s="469"/>
      <c r="O287" s="469"/>
      <c r="P287" s="469"/>
      <c r="Q287" s="469"/>
      <c r="R287" s="469"/>
      <c r="S287" s="469"/>
      <c r="T287" s="469"/>
      <c r="U287" s="469"/>
      <c r="V287" s="469"/>
      <c r="W287" s="469"/>
      <c r="X287" s="469"/>
      <c r="Y287" s="23"/>
      <c r="Z287" s="23"/>
    </row>
    <row r="288" ht="23.25" customHeight="1">
      <c r="A288" s="86"/>
      <c r="B288" s="86"/>
      <c r="C288" s="23"/>
      <c r="D288" s="23"/>
      <c r="E288" s="23"/>
      <c r="F288" s="23"/>
      <c r="G288" s="469"/>
      <c r="H288" s="469"/>
      <c r="I288" s="469"/>
      <c r="J288" s="469"/>
      <c r="K288" s="469"/>
      <c r="L288" s="469"/>
      <c r="M288" s="469"/>
      <c r="N288" s="469"/>
      <c r="O288" s="469"/>
      <c r="P288" s="469"/>
      <c r="Q288" s="469"/>
      <c r="R288" s="469"/>
      <c r="S288" s="469"/>
      <c r="T288" s="469"/>
      <c r="U288" s="469"/>
      <c r="V288" s="469"/>
      <c r="W288" s="469"/>
      <c r="X288" s="469"/>
      <c r="Y288" s="23"/>
      <c r="Z288" s="23"/>
    </row>
    <row r="289" ht="23.25" customHeight="1">
      <c r="A289" s="86"/>
      <c r="B289" s="86"/>
      <c r="C289" s="23"/>
      <c r="D289" s="23"/>
      <c r="E289" s="23"/>
      <c r="F289" s="23"/>
      <c r="G289" s="469"/>
      <c r="H289" s="469"/>
      <c r="I289" s="469"/>
      <c r="J289" s="469"/>
      <c r="K289" s="469"/>
      <c r="L289" s="469"/>
      <c r="M289" s="469"/>
      <c r="N289" s="469"/>
      <c r="O289" s="469"/>
      <c r="P289" s="469"/>
      <c r="Q289" s="469"/>
      <c r="R289" s="469"/>
      <c r="S289" s="469"/>
      <c r="T289" s="469"/>
      <c r="U289" s="469"/>
      <c r="V289" s="469"/>
      <c r="W289" s="469"/>
      <c r="X289" s="469"/>
      <c r="Y289" s="23"/>
      <c r="Z289" s="23"/>
    </row>
    <row r="290" ht="23.25" customHeight="1">
      <c r="A290" s="86"/>
      <c r="B290" s="86"/>
      <c r="C290" s="23"/>
      <c r="D290" s="23"/>
      <c r="E290" s="23"/>
      <c r="F290" s="23"/>
      <c r="G290" s="469"/>
      <c r="H290" s="469"/>
      <c r="I290" s="469"/>
      <c r="J290" s="469"/>
      <c r="K290" s="469"/>
      <c r="L290" s="469"/>
      <c r="M290" s="469"/>
      <c r="N290" s="469"/>
      <c r="O290" s="469"/>
      <c r="P290" s="469"/>
      <c r="Q290" s="469"/>
      <c r="R290" s="469"/>
      <c r="S290" s="469"/>
      <c r="T290" s="469"/>
      <c r="U290" s="469"/>
      <c r="V290" s="469"/>
      <c r="W290" s="469"/>
      <c r="X290" s="469"/>
      <c r="Y290" s="23"/>
      <c r="Z290" s="23"/>
    </row>
    <row r="291" ht="23.25" customHeight="1">
      <c r="A291" s="86"/>
      <c r="B291" s="86"/>
      <c r="C291" s="23"/>
      <c r="D291" s="23"/>
      <c r="E291" s="23"/>
      <c r="F291" s="23"/>
      <c r="G291" s="469"/>
      <c r="H291" s="469"/>
      <c r="I291" s="469"/>
      <c r="J291" s="469"/>
      <c r="K291" s="469"/>
      <c r="L291" s="469"/>
      <c r="M291" s="469"/>
      <c r="N291" s="469"/>
      <c r="O291" s="469"/>
      <c r="P291" s="469"/>
      <c r="Q291" s="469"/>
      <c r="R291" s="469"/>
      <c r="S291" s="469"/>
      <c r="T291" s="469"/>
      <c r="U291" s="469"/>
      <c r="V291" s="469"/>
      <c r="W291" s="469"/>
      <c r="X291" s="469"/>
      <c r="Y291" s="23"/>
      <c r="Z291" s="23"/>
    </row>
    <row r="292" ht="23.25" customHeight="1">
      <c r="A292" s="86"/>
      <c r="B292" s="86"/>
      <c r="C292" s="23"/>
      <c r="D292" s="23"/>
      <c r="E292" s="23"/>
      <c r="F292" s="23"/>
      <c r="G292" s="469"/>
      <c r="H292" s="469"/>
      <c r="I292" s="469"/>
      <c r="J292" s="469"/>
      <c r="K292" s="469"/>
      <c r="L292" s="469"/>
      <c r="M292" s="469"/>
      <c r="N292" s="469"/>
      <c r="O292" s="469"/>
      <c r="P292" s="469"/>
      <c r="Q292" s="469"/>
      <c r="R292" s="469"/>
      <c r="S292" s="469"/>
      <c r="T292" s="469"/>
      <c r="U292" s="469"/>
      <c r="V292" s="469"/>
      <c r="W292" s="469"/>
      <c r="X292" s="469"/>
      <c r="Y292" s="23"/>
      <c r="Z292" s="23"/>
    </row>
    <row r="293" ht="23.25" customHeight="1">
      <c r="A293" s="86"/>
      <c r="B293" s="86"/>
      <c r="C293" s="23"/>
      <c r="D293" s="23"/>
      <c r="E293" s="23"/>
      <c r="F293" s="23"/>
      <c r="G293" s="469"/>
      <c r="H293" s="469"/>
      <c r="I293" s="469"/>
      <c r="J293" s="469"/>
      <c r="K293" s="469"/>
      <c r="L293" s="469"/>
      <c r="M293" s="469"/>
      <c r="N293" s="469"/>
      <c r="O293" s="469"/>
      <c r="P293" s="469"/>
      <c r="Q293" s="469"/>
      <c r="R293" s="469"/>
      <c r="S293" s="469"/>
      <c r="T293" s="469"/>
      <c r="U293" s="469"/>
      <c r="V293" s="469"/>
      <c r="W293" s="469"/>
      <c r="X293" s="469"/>
      <c r="Y293" s="23"/>
      <c r="Z293" s="23"/>
    </row>
    <row r="294" ht="23.25" customHeight="1">
      <c r="A294" s="86"/>
      <c r="B294" s="86"/>
      <c r="C294" s="23"/>
      <c r="D294" s="23"/>
      <c r="E294" s="23"/>
      <c r="F294" s="23"/>
      <c r="G294" s="469"/>
      <c r="H294" s="469"/>
      <c r="I294" s="469"/>
      <c r="J294" s="469"/>
      <c r="K294" s="469"/>
      <c r="L294" s="469"/>
      <c r="M294" s="469"/>
      <c r="N294" s="469"/>
      <c r="O294" s="469"/>
      <c r="P294" s="469"/>
      <c r="Q294" s="469"/>
      <c r="R294" s="469"/>
      <c r="S294" s="469"/>
      <c r="T294" s="469"/>
      <c r="U294" s="469"/>
      <c r="V294" s="469"/>
      <c r="W294" s="469"/>
      <c r="X294" s="469"/>
      <c r="Y294" s="23"/>
      <c r="Z294" s="23"/>
    </row>
    <row r="295" ht="23.25" customHeight="1">
      <c r="A295" s="86"/>
      <c r="B295" s="86"/>
      <c r="C295" s="23"/>
      <c r="D295" s="23"/>
      <c r="E295" s="23"/>
      <c r="F295" s="23"/>
      <c r="G295" s="469"/>
      <c r="H295" s="469"/>
      <c r="I295" s="469"/>
      <c r="J295" s="469"/>
      <c r="K295" s="469"/>
      <c r="L295" s="469"/>
      <c r="M295" s="469"/>
      <c r="N295" s="469"/>
      <c r="O295" s="469"/>
      <c r="P295" s="469"/>
      <c r="Q295" s="469"/>
      <c r="R295" s="469"/>
      <c r="S295" s="469"/>
      <c r="T295" s="469"/>
      <c r="U295" s="469"/>
      <c r="V295" s="469"/>
      <c r="W295" s="469"/>
      <c r="X295" s="469"/>
      <c r="Y295" s="23"/>
      <c r="Z295" s="23"/>
    </row>
    <row r="296" ht="23.25" customHeight="1">
      <c r="A296" s="86"/>
      <c r="B296" s="86"/>
      <c r="C296" s="23"/>
      <c r="D296" s="23"/>
      <c r="E296" s="23"/>
      <c r="F296" s="23"/>
      <c r="G296" s="469"/>
      <c r="H296" s="469"/>
      <c r="I296" s="469"/>
      <c r="J296" s="469"/>
      <c r="K296" s="469"/>
      <c r="L296" s="469"/>
      <c r="M296" s="469"/>
      <c r="N296" s="469"/>
      <c r="O296" s="469"/>
      <c r="P296" s="469"/>
      <c r="Q296" s="469"/>
      <c r="R296" s="469"/>
      <c r="S296" s="469"/>
      <c r="T296" s="469"/>
      <c r="U296" s="469"/>
      <c r="V296" s="469"/>
      <c r="W296" s="469"/>
      <c r="X296" s="469"/>
      <c r="Y296" s="23"/>
      <c r="Z296" s="23"/>
    </row>
    <row r="297" ht="23.25" customHeight="1">
      <c r="A297" s="86"/>
      <c r="B297" s="86"/>
      <c r="C297" s="23"/>
      <c r="D297" s="23"/>
      <c r="E297" s="23"/>
      <c r="F297" s="23"/>
      <c r="G297" s="469"/>
      <c r="H297" s="469"/>
      <c r="I297" s="469"/>
      <c r="J297" s="469"/>
      <c r="K297" s="469"/>
      <c r="L297" s="469"/>
      <c r="M297" s="469"/>
      <c r="N297" s="469"/>
      <c r="O297" s="469"/>
      <c r="P297" s="469"/>
      <c r="Q297" s="469"/>
      <c r="R297" s="469"/>
      <c r="S297" s="469"/>
      <c r="T297" s="469"/>
      <c r="U297" s="469"/>
      <c r="V297" s="469"/>
      <c r="W297" s="469"/>
      <c r="X297" s="469"/>
      <c r="Y297" s="23"/>
      <c r="Z297" s="23"/>
    </row>
    <row r="298" ht="23.25" customHeight="1">
      <c r="A298" s="86"/>
      <c r="B298" s="86"/>
      <c r="C298" s="23"/>
      <c r="D298" s="23"/>
      <c r="E298" s="23"/>
      <c r="F298" s="23"/>
      <c r="G298" s="469"/>
      <c r="H298" s="469"/>
      <c r="I298" s="469"/>
      <c r="J298" s="469"/>
      <c r="K298" s="469"/>
      <c r="L298" s="469"/>
      <c r="M298" s="469"/>
      <c r="N298" s="469"/>
      <c r="O298" s="469"/>
      <c r="P298" s="469"/>
      <c r="Q298" s="469"/>
      <c r="R298" s="469"/>
      <c r="S298" s="469"/>
      <c r="T298" s="469"/>
      <c r="U298" s="469"/>
      <c r="V298" s="469"/>
      <c r="W298" s="469"/>
      <c r="X298" s="469"/>
      <c r="Y298" s="23"/>
      <c r="Z298" s="23"/>
    </row>
    <row r="299" ht="23.25" customHeight="1">
      <c r="A299" s="86"/>
      <c r="B299" s="86"/>
      <c r="C299" s="23"/>
      <c r="D299" s="23"/>
      <c r="E299" s="23"/>
      <c r="F299" s="23"/>
      <c r="G299" s="469"/>
      <c r="H299" s="469"/>
      <c r="I299" s="469"/>
      <c r="J299" s="469"/>
      <c r="K299" s="469"/>
      <c r="L299" s="469"/>
      <c r="M299" s="469"/>
      <c r="N299" s="469"/>
      <c r="O299" s="469"/>
      <c r="P299" s="469"/>
      <c r="Q299" s="469"/>
      <c r="R299" s="469"/>
      <c r="S299" s="469"/>
      <c r="T299" s="469"/>
      <c r="U299" s="469"/>
      <c r="V299" s="469"/>
      <c r="W299" s="469"/>
      <c r="X299" s="469"/>
      <c r="Y299" s="23"/>
      <c r="Z299" s="23"/>
    </row>
    <row r="300" ht="23.25" customHeight="1">
      <c r="A300" s="86"/>
      <c r="B300" s="86"/>
      <c r="C300" s="23"/>
      <c r="D300" s="23"/>
      <c r="E300" s="23"/>
      <c r="F300" s="23"/>
      <c r="G300" s="469"/>
      <c r="H300" s="469"/>
      <c r="I300" s="469"/>
      <c r="J300" s="469"/>
      <c r="K300" s="469"/>
      <c r="L300" s="469"/>
      <c r="M300" s="469"/>
      <c r="N300" s="469"/>
      <c r="O300" s="469"/>
      <c r="P300" s="469"/>
      <c r="Q300" s="469"/>
      <c r="R300" s="469"/>
      <c r="S300" s="469"/>
      <c r="T300" s="469"/>
      <c r="U300" s="469"/>
      <c r="V300" s="469"/>
      <c r="W300" s="469"/>
      <c r="X300" s="469"/>
      <c r="Y300" s="23"/>
      <c r="Z300" s="23"/>
    </row>
    <row r="301" ht="23.25" customHeight="1">
      <c r="A301" s="86"/>
      <c r="B301" s="86"/>
      <c r="C301" s="23"/>
      <c r="D301" s="23"/>
      <c r="E301" s="23"/>
      <c r="F301" s="23"/>
      <c r="G301" s="469"/>
      <c r="H301" s="469"/>
      <c r="I301" s="469"/>
      <c r="J301" s="469"/>
      <c r="K301" s="469"/>
      <c r="L301" s="469"/>
      <c r="M301" s="469"/>
      <c r="N301" s="469"/>
      <c r="O301" s="469"/>
      <c r="P301" s="469"/>
      <c r="Q301" s="469"/>
      <c r="R301" s="469"/>
      <c r="S301" s="469"/>
      <c r="T301" s="469"/>
      <c r="U301" s="469"/>
      <c r="V301" s="469"/>
      <c r="W301" s="469"/>
      <c r="X301" s="469"/>
      <c r="Y301" s="23"/>
      <c r="Z301" s="23"/>
    </row>
    <row r="302" ht="23.25" customHeight="1">
      <c r="A302" s="86"/>
      <c r="B302" s="86"/>
      <c r="C302" s="23"/>
      <c r="D302" s="23"/>
      <c r="E302" s="23"/>
      <c r="F302" s="23"/>
      <c r="G302" s="469"/>
      <c r="H302" s="469"/>
      <c r="I302" s="469"/>
      <c r="J302" s="469"/>
      <c r="K302" s="469"/>
      <c r="L302" s="469"/>
      <c r="M302" s="469"/>
      <c r="N302" s="469"/>
      <c r="O302" s="469"/>
      <c r="P302" s="469"/>
      <c r="Q302" s="469"/>
      <c r="R302" s="469"/>
      <c r="S302" s="469"/>
      <c r="T302" s="469"/>
      <c r="U302" s="469"/>
      <c r="V302" s="469"/>
      <c r="W302" s="469"/>
      <c r="X302" s="469"/>
      <c r="Y302" s="23"/>
      <c r="Z302" s="23"/>
    </row>
    <row r="303" ht="23.25" customHeight="1">
      <c r="A303" s="86"/>
      <c r="B303" s="86"/>
      <c r="C303" s="23"/>
      <c r="D303" s="23"/>
      <c r="E303" s="23"/>
      <c r="F303" s="23"/>
      <c r="G303" s="469"/>
      <c r="H303" s="469"/>
      <c r="I303" s="469"/>
      <c r="J303" s="469"/>
      <c r="K303" s="469"/>
      <c r="L303" s="469"/>
      <c r="M303" s="469"/>
      <c r="N303" s="469"/>
      <c r="O303" s="469"/>
      <c r="P303" s="469"/>
      <c r="Q303" s="469"/>
      <c r="R303" s="469"/>
      <c r="S303" s="469"/>
      <c r="T303" s="469"/>
      <c r="U303" s="469"/>
      <c r="V303" s="469"/>
      <c r="W303" s="469"/>
      <c r="X303" s="469"/>
      <c r="Y303" s="23"/>
      <c r="Z303" s="23"/>
    </row>
    <row r="304" ht="23.25" customHeight="1">
      <c r="A304" s="86"/>
      <c r="B304" s="86"/>
      <c r="C304" s="23"/>
      <c r="D304" s="23"/>
      <c r="E304" s="23"/>
      <c r="F304" s="23"/>
      <c r="G304" s="469"/>
      <c r="H304" s="469"/>
      <c r="I304" s="469"/>
      <c r="J304" s="469"/>
      <c r="K304" s="469"/>
      <c r="L304" s="469"/>
      <c r="M304" s="469"/>
      <c r="N304" s="469"/>
      <c r="O304" s="469"/>
      <c r="P304" s="469"/>
      <c r="Q304" s="469"/>
      <c r="R304" s="469"/>
      <c r="S304" s="469"/>
      <c r="T304" s="469"/>
      <c r="U304" s="469"/>
      <c r="V304" s="469"/>
      <c r="W304" s="469"/>
      <c r="X304" s="469"/>
      <c r="Y304" s="23"/>
      <c r="Z304" s="23"/>
    </row>
    <row r="305" ht="23.25" customHeight="1">
      <c r="A305" s="86"/>
      <c r="B305" s="86"/>
      <c r="C305" s="23"/>
      <c r="D305" s="23"/>
      <c r="E305" s="23"/>
      <c r="F305" s="23"/>
      <c r="G305" s="469"/>
      <c r="H305" s="469"/>
      <c r="I305" s="469"/>
      <c r="J305" s="469"/>
      <c r="K305" s="469"/>
      <c r="L305" s="469"/>
      <c r="M305" s="469"/>
      <c r="N305" s="469"/>
      <c r="O305" s="469"/>
      <c r="P305" s="469"/>
      <c r="Q305" s="469"/>
      <c r="R305" s="469"/>
      <c r="S305" s="469"/>
      <c r="T305" s="469"/>
      <c r="U305" s="469"/>
      <c r="V305" s="469"/>
      <c r="W305" s="469"/>
      <c r="X305" s="469"/>
      <c r="Y305" s="23"/>
      <c r="Z305" s="23"/>
    </row>
    <row r="306" ht="23.25" customHeight="1">
      <c r="A306" s="86"/>
      <c r="B306" s="86"/>
      <c r="C306" s="23"/>
      <c r="D306" s="23"/>
      <c r="E306" s="23"/>
      <c r="F306" s="23"/>
      <c r="G306" s="469"/>
      <c r="H306" s="469"/>
      <c r="I306" s="469"/>
      <c r="J306" s="469"/>
      <c r="K306" s="469"/>
      <c r="L306" s="469"/>
      <c r="M306" s="469"/>
      <c r="N306" s="469"/>
      <c r="O306" s="469"/>
      <c r="P306" s="469"/>
      <c r="Q306" s="469"/>
      <c r="R306" s="469"/>
      <c r="S306" s="469"/>
      <c r="T306" s="469"/>
      <c r="U306" s="469"/>
      <c r="V306" s="469"/>
      <c r="W306" s="469"/>
      <c r="X306" s="469"/>
      <c r="Y306" s="23"/>
      <c r="Z306" s="23"/>
    </row>
    <row r="307" ht="23.25" customHeight="1">
      <c r="A307" s="86"/>
      <c r="B307" s="86"/>
      <c r="C307" s="23"/>
      <c r="D307" s="23"/>
      <c r="E307" s="23"/>
      <c r="F307" s="23"/>
      <c r="G307" s="469"/>
      <c r="H307" s="469"/>
      <c r="I307" s="469"/>
      <c r="J307" s="469"/>
      <c r="K307" s="469"/>
      <c r="L307" s="469"/>
      <c r="M307" s="469"/>
      <c r="N307" s="469"/>
      <c r="O307" s="469"/>
      <c r="P307" s="469"/>
      <c r="Q307" s="469"/>
      <c r="R307" s="469"/>
      <c r="S307" s="469"/>
      <c r="T307" s="469"/>
      <c r="U307" s="469"/>
      <c r="V307" s="469"/>
      <c r="W307" s="469"/>
      <c r="X307" s="469"/>
      <c r="Y307" s="23"/>
      <c r="Z307" s="23"/>
    </row>
    <row r="308" ht="23.25" customHeight="1">
      <c r="A308" s="86"/>
      <c r="B308" s="86"/>
      <c r="C308" s="23"/>
      <c r="D308" s="23"/>
      <c r="E308" s="23"/>
      <c r="F308" s="23"/>
      <c r="G308" s="469"/>
      <c r="H308" s="469"/>
      <c r="I308" s="469"/>
      <c r="J308" s="469"/>
      <c r="K308" s="469"/>
      <c r="L308" s="469"/>
      <c r="M308" s="469"/>
      <c r="N308" s="469"/>
      <c r="O308" s="469"/>
      <c r="P308" s="469"/>
      <c r="Q308" s="469"/>
      <c r="R308" s="469"/>
      <c r="S308" s="469"/>
      <c r="T308" s="469"/>
      <c r="U308" s="469"/>
      <c r="V308" s="469"/>
      <c r="W308" s="469"/>
      <c r="X308" s="469"/>
      <c r="Y308" s="23"/>
      <c r="Z308" s="23"/>
    </row>
    <row r="309" ht="23.25" customHeight="1">
      <c r="A309" s="86"/>
      <c r="B309" s="86"/>
      <c r="C309" s="23"/>
      <c r="D309" s="23"/>
      <c r="E309" s="23"/>
      <c r="F309" s="23"/>
      <c r="G309" s="469"/>
      <c r="H309" s="469"/>
      <c r="I309" s="469"/>
      <c r="J309" s="469"/>
      <c r="K309" s="469"/>
      <c r="L309" s="469"/>
      <c r="M309" s="469"/>
      <c r="N309" s="469"/>
      <c r="O309" s="469"/>
      <c r="P309" s="469"/>
      <c r="Q309" s="469"/>
      <c r="R309" s="469"/>
      <c r="S309" s="469"/>
      <c r="T309" s="469"/>
      <c r="U309" s="469"/>
      <c r="V309" s="469"/>
      <c r="W309" s="469"/>
      <c r="X309" s="469"/>
      <c r="Y309" s="23"/>
      <c r="Z309" s="23"/>
    </row>
    <row r="310" ht="23.25" customHeight="1">
      <c r="A310" s="86"/>
      <c r="B310" s="86"/>
      <c r="C310" s="23"/>
      <c r="D310" s="23"/>
      <c r="E310" s="23"/>
      <c r="F310" s="23"/>
      <c r="G310" s="469"/>
      <c r="H310" s="469"/>
      <c r="I310" s="469"/>
      <c r="J310" s="469"/>
      <c r="K310" s="469"/>
      <c r="L310" s="469"/>
      <c r="M310" s="469"/>
      <c r="N310" s="469"/>
      <c r="O310" s="469"/>
      <c r="P310" s="469"/>
      <c r="Q310" s="469"/>
      <c r="R310" s="469"/>
      <c r="S310" s="469"/>
      <c r="T310" s="469"/>
      <c r="U310" s="469"/>
      <c r="V310" s="469"/>
      <c r="W310" s="469"/>
      <c r="X310" s="469"/>
      <c r="Y310" s="23"/>
      <c r="Z310" s="23"/>
    </row>
    <row r="311" ht="23.25" customHeight="1">
      <c r="A311" s="86"/>
      <c r="B311" s="86"/>
      <c r="C311" s="23"/>
      <c r="D311" s="23"/>
      <c r="E311" s="23"/>
      <c r="F311" s="23"/>
      <c r="G311" s="469"/>
      <c r="H311" s="469"/>
      <c r="I311" s="469"/>
      <c r="J311" s="469"/>
      <c r="K311" s="469"/>
      <c r="L311" s="469"/>
      <c r="M311" s="469"/>
      <c r="N311" s="469"/>
      <c r="O311" s="469"/>
      <c r="P311" s="469"/>
      <c r="Q311" s="469"/>
      <c r="R311" s="469"/>
      <c r="S311" s="469"/>
      <c r="T311" s="469"/>
      <c r="U311" s="469"/>
      <c r="V311" s="469"/>
      <c r="W311" s="469"/>
      <c r="X311" s="469"/>
      <c r="Y311" s="23"/>
      <c r="Z311" s="23"/>
    </row>
    <row r="312" ht="23.25" customHeight="1">
      <c r="A312" s="86"/>
      <c r="B312" s="86"/>
      <c r="C312" s="23"/>
      <c r="D312" s="23"/>
      <c r="E312" s="23"/>
      <c r="F312" s="23"/>
      <c r="G312" s="469"/>
      <c r="H312" s="469"/>
      <c r="I312" s="469"/>
      <c r="J312" s="469"/>
      <c r="K312" s="469"/>
      <c r="L312" s="469"/>
      <c r="M312" s="469"/>
      <c r="N312" s="469"/>
      <c r="O312" s="469"/>
      <c r="P312" s="469"/>
      <c r="Q312" s="469"/>
      <c r="R312" s="469"/>
      <c r="S312" s="469"/>
      <c r="T312" s="469"/>
      <c r="U312" s="469"/>
      <c r="V312" s="469"/>
      <c r="W312" s="469"/>
      <c r="X312" s="469"/>
      <c r="Y312" s="23"/>
      <c r="Z312" s="23"/>
    </row>
    <row r="313" ht="23.25" customHeight="1">
      <c r="A313" s="86"/>
      <c r="B313" s="86"/>
      <c r="C313" s="23"/>
      <c r="D313" s="23"/>
      <c r="E313" s="23"/>
      <c r="F313" s="23"/>
      <c r="G313" s="469"/>
      <c r="H313" s="469"/>
      <c r="I313" s="469"/>
      <c r="J313" s="469"/>
      <c r="K313" s="469"/>
      <c r="L313" s="469"/>
      <c r="M313" s="469"/>
      <c r="N313" s="469"/>
      <c r="O313" s="469"/>
      <c r="P313" s="469"/>
      <c r="Q313" s="469"/>
      <c r="R313" s="469"/>
      <c r="S313" s="469"/>
      <c r="T313" s="469"/>
      <c r="U313" s="469"/>
      <c r="V313" s="469"/>
      <c r="W313" s="469"/>
      <c r="X313" s="469"/>
      <c r="Y313" s="23"/>
      <c r="Z313" s="23"/>
    </row>
    <row r="314" ht="23.25" customHeight="1">
      <c r="A314" s="86"/>
      <c r="B314" s="86"/>
      <c r="C314" s="23"/>
      <c r="D314" s="23"/>
      <c r="E314" s="23"/>
      <c r="F314" s="23"/>
      <c r="G314" s="469"/>
      <c r="H314" s="469"/>
      <c r="I314" s="469"/>
      <c r="J314" s="469"/>
      <c r="K314" s="469"/>
      <c r="L314" s="469"/>
      <c r="M314" s="469"/>
      <c r="N314" s="469"/>
      <c r="O314" s="469"/>
      <c r="P314" s="469"/>
      <c r="Q314" s="469"/>
      <c r="R314" s="469"/>
      <c r="S314" s="469"/>
      <c r="T314" s="469"/>
      <c r="U314" s="469"/>
      <c r="V314" s="469"/>
      <c r="W314" s="469"/>
      <c r="X314" s="469"/>
      <c r="Y314" s="23"/>
      <c r="Z314" s="23"/>
    </row>
    <row r="315" ht="23.25" customHeight="1">
      <c r="A315" s="86"/>
      <c r="B315" s="86"/>
      <c r="C315" s="23"/>
      <c r="D315" s="23"/>
      <c r="E315" s="23"/>
      <c r="F315" s="23"/>
      <c r="G315" s="469"/>
      <c r="H315" s="469"/>
      <c r="I315" s="469"/>
      <c r="J315" s="469"/>
      <c r="K315" s="469"/>
      <c r="L315" s="469"/>
      <c r="M315" s="469"/>
      <c r="N315" s="469"/>
      <c r="O315" s="469"/>
      <c r="P315" s="469"/>
      <c r="Q315" s="469"/>
      <c r="R315" s="469"/>
      <c r="S315" s="469"/>
      <c r="T315" s="469"/>
      <c r="U315" s="469"/>
      <c r="V315" s="469"/>
      <c r="W315" s="469"/>
      <c r="X315" s="469"/>
      <c r="Y315" s="23"/>
      <c r="Z315" s="23"/>
    </row>
    <row r="316" ht="23.25" customHeight="1">
      <c r="A316" s="86"/>
      <c r="B316" s="86"/>
      <c r="C316" s="23"/>
      <c r="D316" s="23"/>
      <c r="E316" s="23"/>
      <c r="F316" s="23"/>
      <c r="G316" s="469"/>
      <c r="H316" s="469"/>
      <c r="I316" s="469"/>
      <c r="J316" s="469"/>
      <c r="K316" s="469"/>
      <c r="L316" s="469"/>
      <c r="M316" s="469"/>
      <c r="N316" s="469"/>
      <c r="O316" s="469"/>
      <c r="P316" s="469"/>
      <c r="Q316" s="469"/>
      <c r="R316" s="469"/>
      <c r="S316" s="469"/>
      <c r="T316" s="469"/>
      <c r="U316" s="469"/>
      <c r="V316" s="469"/>
      <c r="W316" s="469"/>
      <c r="X316" s="469"/>
      <c r="Y316" s="23"/>
      <c r="Z316" s="23"/>
    </row>
    <row r="317" ht="23.25" customHeight="1">
      <c r="A317" s="86"/>
      <c r="B317" s="86"/>
      <c r="C317" s="23"/>
      <c r="D317" s="23"/>
      <c r="E317" s="23"/>
      <c r="F317" s="23"/>
      <c r="G317" s="469"/>
      <c r="H317" s="469"/>
      <c r="I317" s="469"/>
      <c r="J317" s="469"/>
      <c r="K317" s="469"/>
      <c r="L317" s="469"/>
      <c r="M317" s="469"/>
      <c r="N317" s="469"/>
      <c r="O317" s="469"/>
      <c r="P317" s="469"/>
      <c r="Q317" s="469"/>
      <c r="R317" s="469"/>
      <c r="S317" s="469"/>
      <c r="T317" s="469"/>
      <c r="U317" s="469"/>
      <c r="V317" s="469"/>
      <c r="W317" s="469"/>
      <c r="X317" s="469"/>
      <c r="Y317" s="23"/>
      <c r="Z317" s="23"/>
    </row>
    <row r="318" ht="23.25" customHeight="1">
      <c r="A318" s="86"/>
      <c r="B318" s="86"/>
      <c r="C318" s="23"/>
      <c r="D318" s="23"/>
      <c r="E318" s="23"/>
      <c r="F318" s="23"/>
      <c r="G318" s="469"/>
      <c r="H318" s="469"/>
      <c r="I318" s="469"/>
      <c r="J318" s="469"/>
      <c r="K318" s="469"/>
      <c r="L318" s="469"/>
      <c r="M318" s="469"/>
      <c r="N318" s="469"/>
      <c r="O318" s="469"/>
      <c r="P318" s="469"/>
      <c r="Q318" s="469"/>
      <c r="R318" s="469"/>
      <c r="S318" s="469"/>
      <c r="T318" s="469"/>
      <c r="U318" s="469"/>
      <c r="V318" s="469"/>
      <c r="W318" s="469"/>
      <c r="X318" s="469"/>
      <c r="Y318" s="23"/>
      <c r="Z318" s="23"/>
    </row>
    <row r="319" ht="23.25" customHeight="1">
      <c r="A319" s="86"/>
      <c r="B319" s="86"/>
      <c r="C319" s="23"/>
      <c r="D319" s="23"/>
      <c r="E319" s="23"/>
      <c r="F319" s="23"/>
      <c r="G319" s="469"/>
      <c r="H319" s="469"/>
      <c r="I319" s="469"/>
      <c r="J319" s="469"/>
      <c r="K319" s="469"/>
      <c r="L319" s="469"/>
      <c r="M319" s="469"/>
      <c r="N319" s="469"/>
      <c r="O319" s="469"/>
      <c r="P319" s="469"/>
      <c r="Q319" s="469"/>
      <c r="R319" s="469"/>
      <c r="S319" s="469"/>
      <c r="T319" s="469"/>
      <c r="U319" s="469"/>
      <c r="V319" s="469"/>
      <c r="W319" s="469"/>
      <c r="X319" s="469"/>
      <c r="Y319" s="23"/>
      <c r="Z319" s="23"/>
    </row>
    <row r="320" ht="23.25" customHeight="1">
      <c r="A320" s="86"/>
      <c r="B320" s="86"/>
      <c r="C320" s="23"/>
      <c r="D320" s="23"/>
      <c r="E320" s="23"/>
      <c r="F320" s="23"/>
      <c r="G320" s="469"/>
      <c r="H320" s="469"/>
      <c r="I320" s="469"/>
      <c r="J320" s="469"/>
      <c r="K320" s="469"/>
      <c r="L320" s="469"/>
      <c r="M320" s="469"/>
      <c r="N320" s="469"/>
      <c r="O320" s="469"/>
      <c r="P320" s="469"/>
      <c r="Q320" s="469"/>
      <c r="R320" s="469"/>
      <c r="S320" s="469"/>
      <c r="T320" s="469"/>
      <c r="U320" s="469"/>
      <c r="V320" s="469"/>
      <c r="W320" s="469"/>
      <c r="X320" s="469"/>
      <c r="Y320" s="23"/>
      <c r="Z320" s="23"/>
    </row>
    <row r="321" ht="23.25" customHeight="1">
      <c r="A321" s="86"/>
      <c r="B321" s="86"/>
      <c r="C321" s="23"/>
      <c r="D321" s="23"/>
      <c r="E321" s="23"/>
      <c r="F321" s="23"/>
      <c r="G321" s="469"/>
      <c r="H321" s="469"/>
      <c r="I321" s="469"/>
      <c r="J321" s="469"/>
      <c r="K321" s="469"/>
      <c r="L321" s="469"/>
      <c r="M321" s="469"/>
      <c r="N321" s="469"/>
      <c r="O321" s="469"/>
      <c r="P321" s="469"/>
      <c r="Q321" s="469"/>
      <c r="R321" s="469"/>
      <c r="S321" s="469"/>
      <c r="T321" s="469"/>
      <c r="U321" s="469"/>
      <c r="V321" s="469"/>
      <c r="W321" s="469"/>
      <c r="X321" s="469"/>
      <c r="Y321" s="23"/>
      <c r="Z321" s="23"/>
    </row>
    <row r="322" ht="23.25" customHeight="1">
      <c r="A322" s="86"/>
      <c r="B322" s="86"/>
      <c r="C322" s="23"/>
      <c r="D322" s="23"/>
      <c r="E322" s="23"/>
      <c r="F322" s="23"/>
      <c r="G322" s="469"/>
      <c r="H322" s="469"/>
      <c r="I322" s="469"/>
      <c r="J322" s="469"/>
      <c r="K322" s="469"/>
      <c r="L322" s="469"/>
      <c r="M322" s="469"/>
      <c r="N322" s="469"/>
      <c r="O322" s="469"/>
      <c r="P322" s="469"/>
      <c r="Q322" s="469"/>
      <c r="R322" s="469"/>
      <c r="S322" s="469"/>
      <c r="T322" s="469"/>
      <c r="U322" s="469"/>
      <c r="V322" s="469"/>
      <c r="W322" s="469"/>
      <c r="X322" s="469"/>
      <c r="Y322" s="23"/>
      <c r="Z322" s="23"/>
    </row>
    <row r="323" ht="23.25" customHeight="1">
      <c r="A323" s="86"/>
      <c r="B323" s="86"/>
      <c r="C323" s="23"/>
      <c r="D323" s="23"/>
      <c r="E323" s="23"/>
      <c r="F323" s="23"/>
      <c r="G323" s="469"/>
      <c r="H323" s="469"/>
      <c r="I323" s="469"/>
      <c r="J323" s="469"/>
      <c r="K323" s="469"/>
      <c r="L323" s="469"/>
      <c r="M323" s="469"/>
      <c r="N323" s="469"/>
      <c r="O323" s="469"/>
      <c r="P323" s="469"/>
      <c r="Q323" s="469"/>
      <c r="R323" s="469"/>
      <c r="S323" s="469"/>
      <c r="T323" s="469"/>
      <c r="U323" s="469"/>
      <c r="V323" s="469"/>
      <c r="W323" s="469"/>
      <c r="X323" s="469"/>
      <c r="Y323" s="23"/>
      <c r="Z323" s="23"/>
    </row>
    <row r="324" ht="23.25" customHeight="1">
      <c r="A324" s="86"/>
      <c r="B324" s="86"/>
      <c r="C324" s="23"/>
      <c r="D324" s="23"/>
      <c r="E324" s="23"/>
      <c r="F324" s="23"/>
      <c r="G324" s="469"/>
      <c r="H324" s="469"/>
      <c r="I324" s="469"/>
      <c r="J324" s="469"/>
      <c r="K324" s="469"/>
      <c r="L324" s="469"/>
      <c r="M324" s="469"/>
      <c r="N324" s="469"/>
      <c r="O324" s="469"/>
      <c r="P324" s="469"/>
      <c r="Q324" s="469"/>
      <c r="R324" s="469"/>
      <c r="S324" s="469"/>
      <c r="T324" s="469"/>
      <c r="U324" s="469"/>
      <c r="V324" s="469"/>
      <c r="W324" s="469"/>
      <c r="X324" s="469"/>
      <c r="Y324" s="23"/>
      <c r="Z324" s="23"/>
    </row>
    <row r="325" ht="23.25" customHeight="1">
      <c r="A325" s="86"/>
      <c r="B325" s="86"/>
      <c r="C325" s="23"/>
      <c r="D325" s="23"/>
      <c r="E325" s="23"/>
      <c r="F325" s="23"/>
      <c r="G325" s="469"/>
      <c r="H325" s="469"/>
      <c r="I325" s="469"/>
      <c r="J325" s="469"/>
      <c r="K325" s="469"/>
      <c r="L325" s="469"/>
      <c r="M325" s="469"/>
      <c r="N325" s="469"/>
      <c r="O325" s="469"/>
      <c r="P325" s="469"/>
      <c r="Q325" s="469"/>
      <c r="R325" s="469"/>
      <c r="S325" s="469"/>
      <c r="T325" s="469"/>
      <c r="U325" s="469"/>
      <c r="V325" s="469"/>
      <c r="W325" s="469"/>
      <c r="X325" s="469"/>
      <c r="Y325" s="23"/>
      <c r="Z325" s="23"/>
    </row>
    <row r="326" ht="23.25" customHeight="1">
      <c r="A326" s="86"/>
      <c r="B326" s="86"/>
      <c r="C326" s="23"/>
      <c r="D326" s="23"/>
      <c r="E326" s="23"/>
      <c r="F326" s="23"/>
      <c r="G326" s="469"/>
      <c r="H326" s="469"/>
      <c r="I326" s="469"/>
      <c r="J326" s="469"/>
      <c r="K326" s="469"/>
      <c r="L326" s="469"/>
      <c r="M326" s="469"/>
      <c r="N326" s="469"/>
      <c r="O326" s="469"/>
      <c r="P326" s="469"/>
      <c r="Q326" s="469"/>
      <c r="R326" s="469"/>
      <c r="S326" s="469"/>
      <c r="T326" s="469"/>
      <c r="U326" s="469"/>
      <c r="V326" s="469"/>
      <c r="W326" s="469"/>
      <c r="X326" s="469"/>
      <c r="Y326" s="23"/>
      <c r="Z326" s="23"/>
    </row>
    <row r="327" ht="23.25" customHeight="1">
      <c r="A327" s="86"/>
      <c r="B327" s="86"/>
      <c r="C327" s="23"/>
      <c r="D327" s="23"/>
      <c r="E327" s="23"/>
      <c r="F327" s="23"/>
      <c r="G327" s="469"/>
      <c r="H327" s="469"/>
      <c r="I327" s="469"/>
      <c r="J327" s="469"/>
      <c r="K327" s="469"/>
      <c r="L327" s="469"/>
      <c r="M327" s="469"/>
      <c r="N327" s="469"/>
      <c r="O327" s="469"/>
      <c r="P327" s="469"/>
      <c r="Q327" s="469"/>
      <c r="R327" s="469"/>
      <c r="S327" s="469"/>
      <c r="T327" s="469"/>
      <c r="U327" s="469"/>
      <c r="V327" s="469"/>
      <c r="W327" s="469"/>
      <c r="X327" s="469"/>
      <c r="Y327" s="23"/>
      <c r="Z327" s="23"/>
    </row>
    <row r="328" ht="23.25" customHeight="1">
      <c r="A328" s="86"/>
      <c r="B328" s="86"/>
      <c r="C328" s="23"/>
      <c r="D328" s="23"/>
      <c r="E328" s="23"/>
      <c r="F328" s="23"/>
      <c r="G328" s="469"/>
      <c r="H328" s="469"/>
      <c r="I328" s="469"/>
      <c r="J328" s="469"/>
      <c r="K328" s="469"/>
      <c r="L328" s="469"/>
      <c r="M328" s="469"/>
      <c r="N328" s="469"/>
      <c r="O328" s="469"/>
      <c r="P328" s="469"/>
      <c r="Q328" s="469"/>
      <c r="R328" s="469"/>
      <c r="S328" s="469"/>
      <c r="T328" s="469"/>
      <c r="U328" s="469"/>
      <c r="V328" s="469"/>
      <c r="W328" s="469"/>
      <c r="X328" s="469"/>
      <c r="Y328" s="23"/>
      <c r="Z328" s="23"/>
    </row>
    <row r="329" ht="23.25" customHeight="1">
      <c r="A329" s="86"/>
      <c r="B329" s="86"/>
      <c r="C329" s="23"/>
      <c r="D329" s="23"/>
      <c r="E329" s="23"/>
      <c r="F329" s="23"/>
      <c r="G329" s="469"/>
      <c r="H329" s="469"/>
      <c r="I329" s="469"/>
      <c r="J329" s="469"/>
      <c r="K329" s="469"/>
      <c r="L329" s="469"/>
      <c r="M329" s="469"/>
      <c r="N329" s="469"/>
      <c r="O329" s="469"/>
      <c r="P329" s="469"/>
      <c r="Q329" s="469"/>
      <c r="R329" s="469"/>
      <c r="S329" s="469"/>
      <c r="T329" s="469"/>
      <c r="U329" s="469"/>
      <c r="V329" s="469"/>
      <c r="W329" s="469"/>
      <c r="X329" s="469"/>
      <c r="Y329" s="23"/>
      <c r="Z329" s="23"/>
    </row>
    <row r="330" ht="23.25" customHeight="1">
      <c r="A330" s="86"/>
      <c r="B330" s="86"/>
      <c r="C330" s="23"/>
      <c r="D330" s="23"/>
      <c r="E330" s="23"/>
      <c r="F330" s="23"/>
      <c r="G330" s="469"/>
      <c r="H330" s="469"/>
      <c r="I330" s="469"/>
      <c r="J330" s="469"/>
      <c r="K330" s="469"/>
      <c r="L330" s="469"/>
      <c r="M330" s="469"/>
      <c r="N330" s="469"/>
      <c r="O330" s="469"/>
      <c r="P330" s="469"/>
      <c r="Q330" s="469"/>
      <c r="R330" s="469"/>
      <c r="S330" s="469"/>
      <c r="T330" s="469"/>
      <c r="U330" s="469"/>
      <c r="V330" s="469"/>
      <c r="W330" s="469"/>
      <c r="X330" s="469"/>
      <c r="Y330" s="23"/>
      <c r="Z330" s="23"/>
    </row>
    <row r="331" ht="23.25" customHeight="1">
      <c r="A331" s="86"/>
      <c r="B331" s="86"/>
      <c r="C331" s="23"/>
      <c r="D331" s="23"/>
      <c r="E331" s="23"/>
      <c r="F331" s="23"/>
      <c r="G331" s="469"/>
      <c r="H331" s="469"/>
      <c r="I331" s="469"/>
      <c r="J331" s="469"/>
      <c r="K331" s="469"/>
      <c r="L331" s="469"/>
      <c r="M331" s="469"/>
      <c r="N331" s="469"/>
      <c r="O331" s="469"/>
      <c r="P331" s="469"/>
      <c r="Q331" s="469"/>
      <c r="R331" s="469"/>
      <c r="S331" s="469"/>
      <c r="T331" s="469"/>
      <c r="U331" s="469"/>
      <c r="V331" s="469"/>
      <c r="W331" s="469"/>
      <c r="X331" s="469"/>
      <c r="Y331" s="23"/>
      <c r="Z331" s="23"/>
    </row>
    <row r="332" ht="23.25" customHeight="1">
      <c r="A332" s="86"/>
      <c r="B332" s="86"/>
      <c r="C332" s="23"/>
      <c r="D332" s="23"/>
      <c r="E332" s="23"/>
      <c r="F332" s="23"/>
      <c r="G332" s="469"/>
      <c r="H332" s="469"/>
      <c r="I332" s="469"/>
      <c r="J332" s="469"/>
      <c r="K332" s="469"/>
      <c r="L332" s="469"/>
      <c r="M332" s="469"/>
      <c r="N332" s="469"/>
      <c r="O332" s="469"/>
      <c r="P332" s="469"/>
      <c r="Q332" s="469"/>
      <c r="R332" s="469"/>
      <c r="S332" s="469"/>
      <c r="T332" s="469"/>
      <c r="U332" s="469"/>
      <c r="V332" s="469"/>
      <c r="W332" s="469"/>
      <c r="X332" s="469"/>
      <c r="Y332" s="23"/>
      <c r="Z332" s="23"/>
    </row>
    <row r="333" ht="23.25" customHeight="1">
      <c r="A333" s="86"/>
      <c r="B333" s="86"/>
      <c r="C333" s="23"/>
      <c r="D333" s="23"/>
      <c r="E333" s="23"/>
      <c r="F333" s="23"/>
      <c r="G333" s="469"/>
      <c r="H333" s="469"/>
      <c r="I333" s="469"/>
      <c r="J333" s="469"/>
      <c r="K333" s="469"/>
      <c r="L333" s="469"/>
      <c r="M333" s="469"/>
      <c r="N333" s="469"/>
      <c r="O333" s="469"/>
      <c r="P333" s="469"/>
      <c r="Q333" s="469"/>
      <c r="R333" s="469"/>
      <c r="S333" s="469"/>
      <c r="T333" s="469"/>
      <c r="U333" s="469"/>
      <c r="V333" s="469"/>
      <c r="W333" s="469"/>
      <c r="X333" s="469"/>
      <c r="Y333" s="23"/>
      <c r="Z333" s="23"/>
    </row>
    <row r="334" ht="23.25" customHeight="1">
      <c r="A334" s="86"/>
      <c r="B334" s="86"/>
      <c r="C334" s="23"/>
      <c r="D334" s="23"/>
      <c r="E334" s="23"/>
      <c r="F334" s="23"/>
      <c r="G334" s="469"/>
      <c r="H334" s="469"/>
      <c r="I334" s="469"/>
      <c r="J334" s="469"/>
      <c r="K334" s="469"/>
      <c r="L334" s="469"/>
      <c r="M334" s="469"/>
      <c r="N334" s="469"/>
      <c r="O334" s="469"/>
      <c r="P334" s="469"/>
      <c r="Q334" s="469"/>
      <c r="R334" s="469"/>
      <c r="S334" s="469"/>
      <c r="T334" s="469"/>
      <c r="U334" s="469"/>
      <c r="V334" s="469"/>
      <c r="W334" s="469"/>
      <c r="X334" s="469"/>
      <c r="Y334" s="23"/>
      <c r="Z334" s="23"/>
    </row>
    <row r="335" ht="23.25" customHeight="1">
      <c r="A335" s="86"/>
      <c r="B335" s="86"/>
      <c r="C335" s="23"/>
      <c r="D335" s="23"/>
      <c r="E335" s="23"/>
      <c r="F335" s="23"/>
      <c r="G335" s="469"/>
      <c r="H335" s="469"/>
      <c r="I335" s="469"/>
      <c r="J335" s="469"/>
      <c r="K335" s="469"/>
      <c r="L335" s="469"/>
      <c r="M335" s="469"/>
      <c r="N335" s="469"/>
      <c r="O335" s="469"/>
      <c r="P335" s="469"/>
      <c r="Q335" s="469"/>
      <c r="R335" s="469"/>
      <c r="S335" s="469"/>
      <c r="T335" s="469"/>
      <c r="U335" s="469"/>
      <c r="V335" s="469"/>
      <c r="W335" s="469"/>
      <c r="X335" s="469"/>
      <c r="Y335" s="23"/>
      <c r="Z335" s="23"/>
    </row>
    <row r="336" ht="23.25" customHeight="1">
      <c r="A336" s="86"/>
      <c r="B336" s="86"/>
      <c r="C336" s="23"/>
      <c r="D336" s="23"/>
      <c r="E336" s="23"/>
      <c r="F336" s="23"/>
      <c r="G336" s="469"/>
      <c r="H336" s="469"/>
      <c r="I336" s="469"/>
      <c r="J336" s="469"/>
      <c r="K336" s="469"/>
      <c r="L336" s="469"/>
      <c r="M336" s="469"/>
      <c r="N336" s="469"/>
      <c r="O336" s="469"/>
      <c r="P336" s="469"/>
      <c r="Q336" s="469"/>
      <c r="R336" s="469"/>
      <c r="S336" s="469"/>
      <c r="T336" s="469"/>
      <c r="U336" s="469"/>
      <c r="V336" s="469"/>
      <c r="W336" s="469"/>
      <c r="X336" s="469"/>
      <c r="Y336" s="23"/>
      <c r="Z336" s="23"/>
    </row>
    <row r="337" ht="23.25" customHeight="1">
      <c r="A337" s="86"/>
      <c r="B337" s="86"/>
      <c r="C337" s="23"/>
      <c r="D337" s="23"/>
      <c r="E337" s="23"/>
      <c r="F337" s="23"/>
      <c r="G337" s="469"/>
      <c r="H337" s="469"/>
      <c r="I337" s="469"/>
      <c r="J337" s="469"/>
      <c r="K337" s="469"/>
      <c r="L337" s="469"/>
      <c r="M337" s="469"/>
      <c r="N337" s="469"/>
      <c r="O337" s="469"/>
      <c r="P337" s="469"/>
      <c r="Q337" s="469"/>
      <c r="R337" s="469"/>
      <c r="S337" s="469"/>
      <c r="T337" s="469"/>
      <c r="U337" s="469"/>
      <c r="V337" s="469"/>
      <c r="W337" s="469"/>
      <c r="X337" s="469"/>
      <c r="Y337" s="23"/>
      <c r="Z337" s="23"/>
    </row>
    <row r="338" ht="23.25" customHeight="1">
      <c r="A338" s="86"/>
      <c r="B338" s="86"/>
      <c r="C338" s="23"/>
      <c r="D338" s="23"/>
      <c r="E338" s="23"/>
      <c r="F338" s="23"/>
      <c r="G338" s="469"/>
      <c r="H338" s="469"/>
      <c r="I338" s="469"/>
      <c r="J338" s="469"/>
      <c r="K338" s="469"/>
      <c r="L338" s="469"/>
      <c r="M338" s="469"/>
      <c r="N338" s="469"/>
      <c r="O338" s="469"/>
      <c r="P338" s="469"/>
      <c r="Q338" s="469"/>
      <c r="R338" s="469"/>
      <c r="S338" s="469"/>
      <c r="T338" s="469"/>
      <c r="U338" s="469"/>
      <c r="V338" s="469"/>
      <c r="W338" s="469"/>
      <c r="X338" s="469"/>
      <c r="Y338" s="23"/>
      <c r="Z338" s="23"/>
    </row>
    <row r="339" ht="23.25" customHeight="1">
      <c r="A339" s="86"/>
      <c r="B339" s="86"/>
      <c r="C339" s="23"/>
      <c r="D339" s="23"/>
      <c r="E339" s="23"/>
      <c r="F339" s="23"/>
      <c r="G339" s="469"/>
      <c r="H339" s="469"/>
      <c r="I339" s="469"/>
      <c r="J339" s="469"/>
      <c r="K339" s="469"/>
      <c r="L339" s="469"/>
      <c r="M339" s="469"/>
      <c r="N339" s="469"/>
      <c r="O339" s="469"/>
      <c r="P339" s="469"/>
      <c r="Q339" s="469"/>
      <c r="R339" s="469"/>
      <c r="S339" s="469"/>
      <c r="T339" s="469"/>
      <c r="U339" s="469"/>
      <c r="V339" s="469"/>
      <c r="W339" s="469"/>
      <c r="X339" s="469"/>
      <c r="Y339" s="23"/>
      <c r="Z339" s="23"/>
    </row>
    <row r="340" ht="23.25" customHeight="1">
      <c r="A340" s="86"/>
      <c r="B340" s="86"/>
      <c r="C340" s="23"/>
      <c r="D340" s="23"/>
      <c r="E340" s="23"/>
      <c r="F340" s="23"/>
      <c r="G340" s="469"/>
      <c r="H340" s="469"/>
      <c r="I340" s="469"/>
      <c r="J340" s="469"/>
      <c r="K340" s="469"/>
      <c r="L340" s="469"/>
      <c r="M340" s="469"/>
      <c r="N340" s="469"/>
      <c r="O340" s="469"/>
      <c r="P340" s="469"/>
      <c r="Q340" s="469"/>
      <c r="R340" s="469"/>
      <c r="S340" s="469"/>
      <c r="T340" s="469"/>
      <c r="U340" s="469"/>
      <c r="V340" s="469"/>
      <c r="W340" s="469"/>
      <c r="X340" s="469"/>
      <c r="Y340" s="23"/>
      <c r="Z340" s="23"/>
    </row>
    <row r="341" ht="23.25" customHeight="1">
      <c r="A341" s="86"/>
      <c r="B341" s="86"/>
      <c r="C341" s="23"/>
      <c r="D341" s="23"/>
      <c r="E341" s="23"/>
      <c r="F341" s="23"/>
      <c r="G341" s="469"/>
      <c r="H341" s="469"/>
      <c r="I341" s="469"/>
      <c r="J341" s="469"/>
      <c r="K341" s="469"/>
      <c r="L341" s="469"/>
      <c r="M341" s="469"/>
      <c r="N341" s="469"/>
      <c r="O341" s="469"/>
      <c r="P341" s="469"/>
      <c r="Q341" s="469"/>
      <c r="R341" s="469"/>
      <c r="S341" s="469"/>
      <c r="T341" s="469"/>
      <c r="U341" s="469"/>
      <c r="V341" s="469"/>
      <c r="W341" s="469"/>
      <c r="X341" s="469"/>
      <c r="Y341" s="23"/>
      <c r="Z341" s="23"/>
    </row>
    <row r="342" ht="23.25" customHeight="1">
      <c r="A342" s="86"/>
      <c r="B342" s="86"/>
      <c r="C342" s="23"/>
      <c r="D342" s="23"/>
      <c r="E342" s="23"/>
      <c r="F342" s="23"/>
      <c r="G342" s="469"/>
      <c r="H342" s="469"/>
      <c r="I342" s="469"/>
      <c r="J342" s="469"/>
      <c r="K342" s="469"/>
      <c r="L342" s="469"/>
      <c r="M342" s="469"/>
      <c r="N342" s="469"/>
      <c r="O342" s="469"/>
      <c r="P342" s="469"/>
      <c r="Q342" s="469"/>
      <c r="R342" s="469"/>
      <c r="S342" s="469"/>
      <c r="T342" s="469"/>
      <c r="U342" s="469"/>
      <c r="V342" s="469"/>
      <c r="W342" s="469"/>
      <c r="X342" s="469"/>
      <c r="Y342" s="23"/>
      <c r="Z342" s="23"/>
    </row>
    <row r="343" ht="23.25" customHeight="1">
      <c r="A343" s="86"/>
      <c r="B343" s="86"/>
      <c r="C343" s="23"/>
      <c r="D343" s="23"/>
      <c r="E343" s="23"/>
      <c r="F343" s="23"/>
      <c r="G343" s="469"/>
      <c r="H343" s="469"/>
      <c r="I343" s="469"/>
      <c r="J343" s="469"/>
      <c r="K343" s="469"/>
      <c r="L343" s="469"/>
      <c r="M343" s="469"/>
      <c r="N343" s="469"/>
      <c r="O343" s="469"/>
      <c r="P343" s="469"/>
      <c r="Q343" s="469"/>
      <c r="R343" s="469"/>
      <c r="S343" s="469"/>
      <c r="T343" s="469"/>
      <c r="U343" s="469"/>
      <c r="V343" s="469"/>
      <c r="W343" s="469"/>
      <c r="X343" s="469"/>
      <c r="Y343" s="23"/>
      <c r="Z343" s="23"/>
    </row>
    <row r="344" ht="23.25" customHeight="1">
      <c r="A344" s="86"/>
      <c r="B344" s="86"/>
      <c r="C344" s="23"/>
      <c r="D344" s="23"/>
      <c r="E344" s="23"/>
      <c r="F344" s="23"/>
      <c r="G344" s="469"/>
      <c r="H344" s="469"/>
      <c r="I344" s="469"/>
      <c r="J344" s="469"/>
      <c r="K344" s="469"/>
      <c r="L344" s="469"/>
      <c r="M344" s="469"/>
      <c r="N344" s="469"/>
      <c r="O344" s="469"/>
      <c r="P344" s="469"/>
      <c r="Q344" s="469"/>
      <c r="R344" s="469"/>
      <c r="S344" s="469"/>
      <c r="T344" s="469"/>
      <c r="U344" s="469"/>
      <c r="V344" s="469"/>
      <c r="W344" s="469"/>
      <c r="X344" s="469"/>
      <c r="Y344" s="23"/>
      <c r="Z344" s="23"/>
    </row>
    <row r="345" ht="23.25" customHeight="1">
      <c r="A345" s="86"/>
      <c r="B345" s="86"/>
      <c r="C345" s="23"/>
      <c r="D345" s="23"/>
      <c r="E345" s="23"/>
      <c r="F345" s="23"/>
      <c r="G345" s="469"/>
      <c r="H345" s="469"/>
      <c r="I345" s="469"/>
      <c r="J345" s="469"/>
      <c r="K345" s="469"/>
      <c r="L345" s="469"/>
      <c r="M345" s="469"/>
      <c r="N345" s="469"/>
      <c r="O345" s="469"/>
      <c r="P345" s="469"/>
      <c r="Q345" s="469"/>
      <c r="R345" s="469"/>
      <c r="S345" s="469"/>
      <c r="T345" s="469"/>
      <c r="U345" s="469"/>
      <c r="V345" s="469"/>
      <c r="W345" s="469"/>
      <c r="X345" s="469"/>
      <c r="Y345" s="23"/>
      <c r="Z345" s="23"/>
    </row>
    <row r="346" ht="23.25" customHeight="1">
      <c r="A346" s="86"/>
      <c r="B346" s="86"/>
      <c r="C346" s="23"/>
      <c r="D346" s="23"/>
      <c r="E346" s="23"/>
      <c r="F346" s="23"/>
      <c r="G346" s="469"/>
      <c r="H346" s="469"/>
      <c r="I346" s="469"/>
      <c r="J346" s="469"/>
      <c r="K346" s="469"/>
      <c r="L346" s="469"/>
      <c r="M346" s="469"/>
      <c r="N346" s="469"/>
      <c r="O346" s="469"/>
      <c r="P346" s="469"/>
      <c r="Q346" s="469"/>
      <c r="R346" s="469"/>
      <c r="S346" s="469"/>
      <c r="T346" s="469"/>
      <c r="U346" s="469"/>
      <c r="V346" s="469"/>
      <c r="W346" s="469"/>
      <c r="X346" s="469"/>
      <c r="Y346" s="23"/>
      <c r="Z346" s="23"/>
    </row>
    <row r="347" ht="23.25" customHeight="1">
      <c r="A347" s="86"/>
      <c r="B347" s="86"/>
      <c r="C347" s="23"/>
      <c r="D347" s="23"/>
      <c r="E347" s="23"/>
      <c r="F347" s="23"/>
      <c r="G347" s="469"/>
      <c r="H347" s="469"/>
      <c r="I347" s="469"/>
      <c r="J347" s="469"/>
      <c r="K347" s="469"/>
      <c r="L347" s="469"/>
      <c r="M347" s="469"/>
      <c r="N347" s="469"/>
      <c r="O347" s="469"/>
      <c r="P347" s="469"/>
      <c r="Q347" s="469"/>
      <c r="R347" s="469"/>
      <c r="S347" s="469"/>
      <c r="T347" s="469"/>
      <c r="U347" s="469"/>
      <c r="V347" s="469"/>
      <c r="W347" s="469"/>
      <c r="X347" s="469"/>
      <c r="Y347" s="23"/>
      <c r="Z347" s="23"/>
    </row>
    <row r="348" ht="23.25" customHeight="1">
      <c r="A348" s="86"/>
      <c r="B348" s="86"/>
      <c r="C348" s="23"/>
      <c r="D348" s="23"/>
      <c r="E348" s="23"/>
      <c r="F348" s="23"/>
      <c r="G348" s="469"/>
      <c r="H348" s="469"/>
      <c r="I348" s="469"/>
      <c r="J348" s="469"/>
      <c r="K348" s="469"/>
      <c r="L348" s="469"/>
      <c r="M348" s="469"/>
      <c r="N348" s="469"/>
      <c r="O348" s="469"/>
      <c r="P348" s="469"/>
      <c r="Q348" s="469"/>
      <c r="R348" s="469"/>
      <c r="S348" s="469"/>
      <c r="T348" s="469"/>
      <c r="U348" s="469"/>
      <c r="V348" s="469"/>
      <c r="W348" s="469"/>
      <c r="X348" s="469"/>
      <c r="Y348" s="23"/>
      <c r="Z348" s="23"/>
    </row>
    <row r="349" ht="23.25" customHeight="1">
      <c r="A349" s="86"/>
      <c r="B349" s="86"/>
      <c r="C349" s="23"/>
      <c r="D349" s="23"/>
      <c r="E349" s="23"/>
      <c r="F349" s="23"/>
      <c r="G349" s="469"/>
      <c r="H349" s="469"/>
      <c r="I349" s="469"/>
      <c r="J349" s="469"/>
      <c r="K349" s="469"/>
      <c r="L349" s="469"/>
      <c r="M349" s="469"/>
      <c r="N349" s="469"/>
      <c r="O349" s="469"/>
      <c r="P349" s="469"/>
      <c r="Q349" s="469"/>
      <c r="R349" s="469"/>
      <c r="S349" s="469"/>
      <c r="T349" s="469"/>
      <c r="U349" s="469"/>
      <c r="V349" s="469"/>
      <c r="W349" s="469"/>
      <c r="X349" s="469"/>
      <c r="Y349" s="23"/>
      <c r="Z349" s="23"/>
    </row>
    <row r="350" ht="23.25" customHeight="1">
      <c r="A350" s="86"/>
      <c r="B350" s="86"/>
      <c r="C350" s="23"/>
      <c r="D350" s="23"/>
      <c r="E350" s="23"/>
      <c r="F350" s="23"/>
      <c r="G350" s="469"/>
      <c r="H350" s="469"/>
      <c r="I350" s="469"/>
      <c r="J350" s="469"/>
      <c r="K350" s="469"/>
      <c r="L350" s="469"/>
      <c r="M350" s="469"/>
      <c r="N350" s="469"/>
      <c r="O350" s="469"/>
      <c r="P350" s="469"/>
      <c r="Q350" s="469"/>
      <c r="R350" s="469"/>
      <c r="S350" s="469"/>
      <c r="T350" s="469"/>
      <c r="U350" s="469"/>
      <c r="V350" s="469"/>
      <c r="W350" s="469"/>
      <c r="X350" s="469"/>
      <c r="Y350" s="23"/>
      <c r="Z350" s="23"/>
    </row>
    <row r="351" ht="23.25" customHeight="1">
      <c r="A351" s="86"/>
      <c r="B351" s="86"/>
      <c r="C351" s="23"/>
      <c r="D351" s="23"/>
      <c r="E351" s="23"/>
      <c r="F351" s="23"/>
      <c r="G351" s="469"/>
      <c r="H351" s="469"/>
      <c r="I351" s="469"/>
      <c r="J351" s="469"/>
      <c r="K351" s="469"/>
      <c r="L351" s="469"/>
      <c r="M351" s="469"/>
      <c r="N351" s="469"/>
      <c r="O351" s="469"/>
      <c r="P351" s="469"/>
      <c r="Q351" s="469"/>
      <c r="R351" s="469"/>
      <c r="S351" s="469"/>
      <c r="T351" s="469"/>
      <c r="U351" s="469"/>
      <c r="V351" s="469"/>
      <c r="W351" s="469"/>
      <c r="X351" s="469"/>
      <c r="Y351" s="23"/>
      <c r="Z351" s="23"/>
    </row>
    <row r="352" ht="23.25" customHeight="1">
      <c r="A352" s="86"/>
      <c r="B352" s="86"/>
      <c r="C352" s="23"/>
      <c r="D352" s="23"/>
      <c r="E352" s="23"/>
      <c r="F352" s="23"/>
      <c r="G352" s="469"/>
      <c r="H352" s="469"/>
      <c r="I352" s="469"/>
      <c r="J352" s="469"/>
      <c r="K352" s="469"/>
      <c r="L352" s="469"/>
      <c r="M352" s="469"/>
      <c r="N352" s="469"/>
      <c r="O352" s="469"/>
      <c r="P352" s="469"/>
      <c r="Q352" s="469"/>
      <c r="R352" s="469"/>
      <c r="S352" s="469"/>
      <c r="T352" s="469"/>
      <c r="U352" s="469"/>
      <c r="V352" s="469"/>
      <c r="W352" s="469"/>
      <c r="X352" s="469"/>
      <c r="Y352" s="23"/>
      <c r="Z352" s="23"/>
    </row>
    <row r="353" ht="23.25" customHeight="1">
      <c r="A353" s="86"/>
      <c r="B353" s="86"/>
      <c r="C353" s="23"/>
      <c r="D353" s="23"/>
      <c r="E353" s="23"/>
      <c r="F353" s="23"/>
      <c r="G353" s="469"/>
      <c r="H353" s="469"/>
      <c r="I353" s="469"/>
      <c r="J353" s="469"/>
      <c r="K353" s="469"/>
      <c r="L353" s="469"/>
      <c r="M353" s="469"/>
      <c r="N353" s="469"/>
      <c r="O353" s="469"/>
      <c r="P353" s="469"/>
      <c r="Q353" s="469"/>
      <c r="R353" s="469"/>
      <c r="S353" s="469"/>
      <c r="T353" s="469"/>
      <c r="U353" s="469"/>
      <c r="V353" s="469"/>
      <c r="W353" s="469"/>
      <c r="X353" s="469"/>
      <c r="Y353" s="23"/>
      <c r="Z353" s="23"/>
    </row>
    <row r="354" ht="23.25" customHeight="1">
      <c r="A354" s="86"/>
      <c r="B354" s="86"/>
      <c r="C354" s="23"/>
      <c r="D354" s="23"/>
      <c r="E354" s="23"/>
      <c r="F354" s="23"/>
      <c r="G354" s="469"/>
      <c r="H354" s="469"/>
      <c r="I354" s="469"/>
      <c r="J354" s="469"/>
      <c r="K354" s="469"/>
      <c r="L354" s="469"/>
      <c r="M354" s="469"/>
      <c r="N354" s="469"/>
      <c r="O354" s="469"/>
      <c r="P354" s="469"/>
      <c r="Q354" s="469"/>
      <c r="R354" s="469"/>
      <c r="S354" s="469"/>
      <c r="T354" s="469"/>
      <c r="U354" s="469"/>
      <c r="V354" s="469"/>
      <c r="W354" s="469"/>
      <c r="X354" s="469"/>
      <c r="Y354" s="23"/>
      <c r="Z354" s="23"/>
    </row>
    <row r="355" ht="23.25" customHeight="1">
      <c r="A355" s="86"/>
      <c r="B355" s="86"/>
      <c r="C355" s="23"/>
      <c r="D355" s="23"/>
      <c r="E355" s="23"/>
      <c r="F355" s="23"/>
      <c r="G355" s="469"/>
      <c r="H355" s="469"/>
      <c r="I355" s="469"/>
      <c r="J355" s="469"/>
      <c r="K355" s="469"/>
      <c r="L355" s="469"/>
      <c r="M355" s="469"/>
      <c r="N355" s="469"/>
      <c r="O355" s="469"/>
      <c r="P355" s="469"/>
      <c r="Q355" s="469"/>
      <c r="R355" s="469"/>
      <c r="S355" s="469"/>
      <c r="T355" s="469"/>
      <c r="U355" s="469"/>
      <c r="V355" s="469"/>
      <c r="W355" s="469"/>
      <c r="X355" s="469"/>
      <c r="Y355" s="23"/>
      <c r="Z355" s="23"/>
    </row>
    <row r="356" ht="23.25" customHeight="1">
      <c r="A356" s="86"/>
      <c r="B356" s="86"/>
      <c r="C356" s="23"/>
      <c r="D356" s="23"/>
      <c r="E356" s="23"/>
      <c r="F356" s="23"/>
      <c r="G356" s="469"/>
      <c r="H356" s="469"/>
      <c r="I356" s="469"/>
      <c r="J356" s="469"/>
      <c r="K356" s="469"/>
      <c r="L356" s="469"/>
      <c r="M356" s="469"/>
      <c r="N356" s="469"/>
      <c r="O356" s="469"/>
      <c r="P356" s="469"/>
      <c r="Q356" s="469"/>
      <c r="R356" s="469"/>
      <c r="S356" s="469"/>
      <c r="T356" s="469"/>
      <c r="U356" s="469"/>
      <c r="V356" s="469"/>
      <c r="W356" s="469"/>
      <c r="X356" s="469"/>
      <c r="Y356" s="23"/>
      <c r="Z356" s="23"/>
    </row>
    <row r="357" ht="23.25" customHeight="1">
      <c r="A357" s="86"/>
      <c r="B357" s="86"/>
      <c r="C357" s="23"/>
      <c r="D357" s="23"/>
      <c r="E357" s="23"/>
      <c r="F357" s="23"/>
      <c r="G357" s="469"/>
      <c r="H357" s="469"/>
      <c r="I357" s="469"/>
      <c r="J357" s="469"/>
      <c r="K357" s="469"/>
      <c r="L357" s="469"/>
      <c r="M357" s="469"/>
      <c r="N357" s="469"/>
      <c r="O357" s="469"/>
      <c r="P357" s="469"/>
      <c r="Q357" s="469"/>
      <c r="R357" s="469"/>
      <c r="S357" s="469"/>
      <c r="T357" s="469"/>
      <c r="U357" s="469"/>
      <c r="V357" s="469"/>
      <c r="W357" s="469"/>
      <c r="X357" s="469"/>
      <c r="Y357" s="23"/>
      <c r="Z357" s="23"/>
    </row>
    <row r="358" ht="23.25" customHeight="1">
      <c r="A358" s="86"/>
      <c r="B358" s="86"/>
      <c r="C358" s="23"/>
      <c r="D358" s="23"/>
      <c r="E358" s="23"/>
      <c r="F358" s="23"/>
      <c r="G358" s="469"/>
      <c r="H358" s="469"/>
      <c r="I358" s="469"/>
      <c r="J358" s="469"/>
      <c r="K358" s="469"/>
      <c r="L358" s="469"/>
      <c r="M358" s="469"/>
      <c r="N358" s="469"/>
      <c r="O358" s="469"/>
      <c r="P358" s="469"/>
      <c r="Q358" s="469"/>
      <c r="R358" s="469"/>
      <c r="S358" s="469"/>
      <c r="T358" s="469"/>
      <c r="U358" s="469"/>
      <c r="V358" s="469"/>
      <c r="W358" s="469"/>
      <c r="X358" s="469"/>
      <c r="Y358" s="23"/>
      <c r="Z358" s="23"/>
    </row>
    <row r="359" ht="23.25" customHeight="1">
      <c r="A359" s="86"/>
      <c r="B359" s="86"/>
      <c r="C359" s="23"/>
      <c r="D359" s="23"/>
      <c r="E359" s="23"/>
      <c r="F359" s="23"/>
      <c r="G359" s="469"/>
      <c r="H359" s="469"/>
      <c r="I359" s="469"/>
      <c r="J359" s="469"/>
      <c r="K359" s="469"/>
      <c r="L359" s="469"/>
      <c r="M359" s="469"/>
      <c r="N359" s="469"/>
      <c r="O359" s="469"/>
      <c r="P359" s="469"/>
      <c r="Q359" s="469"/>
      <c r="R359" s="469"/>
      <c r="S359" s="469"/>
      <c r="T359" s="469"/>
      <c r="U359" s="469"/>
      <c r="V359" s="469"/>
      <c r="W359" s="469"/>
      <c r="X359" s="469"/>
      <c r="Y359" s="23"/>
      <c r="Z359" s="23"/>
    </row>
    <row r="360" ht="23.25" customHeight="1">
      <c r="A360" s="86"/>
      <c r="B360" s="86"/>
      <c r="C360" s="23"/>
      <c r="D360" s="23"/>
      <c r="E360" s="23"/>
      <c r="F360" s="23"/>
      <c r="G360" s="469"/>
      <c r="H360" s="469"/>
      <c r="I360" s="469"/>
      <c r="J360" s="469"/>
      <c r="K360" s="469"/>
      <c r="L360" s="469"/>
      <c r="M360" s="469"/>
      <c r="N360" s="469"/>
      <c r="O360" s="469"/>
      <c r="P360" s="469"/>
      <c r="Q360" s="469"/>
      <c r="R360" s="469"/>
      <c r="S360" s="469"/>
      <c r="T360" s="469"/>
      <c r="U360" s="469"/>
      <c r="V360" s="469"/>
      <c r="W360" s="469"/>
      <c r="X360" s="469"/>
      <c r="Y360" s="23"/>
      <c r="Z360" s="23"/>
    </row>
    <row r="361" ht="23.25" customHeight="1">
      <c r="A361" s="86"/>
      <c r="B361" s="86"/>
      <c r="C361" s="23"/>
      <c r="D361" s="23"/>
      <c r="E361" s="23"/>
      <c r="F361" s="23"/>
      <c r="G361" s="469"/>
      <c r="H361" s="469"/>
      <c r="I361" s="469"/>
      <c r="J361" s="469"/>
      <c r="K361" s="469"/>
      <c r="L361" s="469"/>
      <c r="M361" s="469"/>
      <c r="N361" s="469"/>
      <c r="O361" s="469"/>
      <c r="P361" s="469"/>
      <c r="Q361" s="469"/>
      <c r="R361" s="469"/>
      <c r="S361" s="469"/>
      <c r="T361" s="469"/>
      <c r="U361" s="469"/>
      <c r="V361" s="469"/>
      <c r="W361" s="469"/>
      <c r="X361" s="469"/>
      <c r="Y361" s="23"/>
      <c r="Z361" s="23"/>
    </row>
    <row r="362" ht="23.25" customHeight="1">
      <c r="A362" s="86"/>
      <c r="B362" s="86"/>
      <c r="C362" s="23"/>
      <c r="D362" s="23"/>
      <c r="E362" s="23"/>
      <c r="F362" s="23"/>
      <c r="G362" s="469"/>
      <c r="H362" s="469"/>
      <c r="I362" s="469"/>
      <c r="J362" s="469"/>
      <c r="K362" s="469"/>
      <c r="L362" s="469"/>
      <c r="M362" s="469"/>
      <c r="N362" s="469"/>
      <c r="O362" s="469"/>
      <c r="P362" s="469"/>
      <c r="Q362" s="469"/>
      <c r="R362" s="469"/>
      <c r="S362" s="469"/>
      <c r="T362" s="469"/>
      <c r="U362" s="469"/>
      <c r="V362" s="469"/>
      <c r="W362" s="469"/>
      <c r="X362" s="469"/>
      <c r="Y362" s="23"/>
      <c r="Z362" s="23"/>
    </row>
    <row r="363" ht="23.25" customHeight="1">
      <c r="A363" s="86"/>
      <c r="B363" s="86"/>
      <c r="C363" s="23"/>
      <c r="D363" s="23"/>
      <c r="E363" s="23"/>
      <c r="F363" s="23"/>
      <c r="G363" s="469"/>
      <c r="H363" s="469"/>
      <c r="I363" s="469"/>
      <c r="J363" s="469"/>
      <c r="K363" s="469"/>
      <c r="L363" s="469"/>
      <c r="M363" s="469"/>
      <c r="N363" s="469"/>
      <c r="O363" s="469"/>
      <c r="P363" s="469"/>
      <c r="Q363" s="469"/>
      <c r="R363" s="469"/>
      <c r="S363" s="469"/>
      <c r="T363" s="469"/>
      <c r="U363" s="469"/>
      <c r="V363" s="469"/>
      <c r="W363" s="469"/>
      <c r="X363" s="469"/>
      <c r="Y363" s="23"/>
      <c r="Z363" s="23"/>
    </row>
    <row r="364" ht="23.25" customHeight="1">
      <c r="A364" s="86"/>
      <c r="B364" s="86"/>
      <c r="C364" s="23"/>
      <c r="D364" s="23"/>
      <c r="E364" s="23"/>
      <c r="F364" s="23"/>
      <c r="G364" s="469"/>
      <c r="H364" s="469"/>
      <c r="I364" s="469"/>
      <c r="J364" s="469"/>
      <c r="K364" s="469"/>
      <c r="L364" s="469"/>
      <c r="M364" s="469"/>
      <c r="N364" s="469"/>
      <c r="O364" s="469"/>
      <c r="P364" s="469"/>
      <c r="Q364" s="469"/>
      <c r="R364" s="469"/>
      <c r="S364" s="469"/>
      <c r="T364" s="469"/>
      <c r="U364" s="469"/>
      <c r="V364" s="469"/>
      <c r="W364" s="469"/>
      <c r="X364" s="469"/>
      <c r="Y364" s="23"/>
      <c r="Z364" s="23"/>
    </row>
    <row r="365" ht="23.25" customHeight="1">
      <c r="A365" s="86"/>
      <c r="B365" s="86"/>
      <c r="C365" s="23"/>
      <c r="D365" s="23"/>
      <c r="E365" s="23"/>
      <c r="F365" s="23"/>
      <c r="G365" s="469"/>
      <c r="H365" s="469"/>
      <c r="I365" s="469"/>
      <c r="J365" s="469"/>
      <c r="K365" s="469"/>
      <c r="L365" s="469"/>
      <c r="M365" s="469"/>
      <c r="N365" s="469"/>
      <c r="O365" s="469"/>
      <c r="P365" s="469"/>
      <c r="Q365" s="469"/>
      <c r="R365" s="469"/>
      <c r="S365" s="469"/>
      <c r="T365" s="469"/>
      <c r="U365" s="469"/>
      <c r="V365" s="469"/>
      <c r="W365" s="469"/>
      <c r="X365" s="469"/>
      <c r="Y365" s="23"/>
      <c r="Z365" s="23"/>
    </row>
    <row r="366" ht="23.25" customHeight="1">
      <c r="A366" s="86"/>
      <c r="B366" s="86"/>
      <c r="C366" s="23"/>
      <c r="D366" s="23"/>
      <c r="E366" s="23"/>
      <c r="F366" s="23"/>
      <c r="G366" s="469"/>
      <c r="H366" s="469"/>
      <c r="I366" s="469"/>
      <c r="J366" s="469"/>
      <c r="K366" s="469"/>
      <c r="L366" s="469"/>
      <c r="M366" s="469"/>
      <c r="N366" s="469"/>
      <c r="O366" s="469"/>
      <c r="P366" s="469"/>
      <c r="Q366" s="469"/>
      <c r="R366" s="469"/>
      <c r="S366" s="469"/>
      <c r="T366" s="469"/>
      <c r="U366" s="469"/>
      <c r="V366" s="469"/>
      <c r="W366" s="469"/>
      <c r="X366" s="469"/>
      <c r="Y366" s="23"/>
      <c r="Z366" s="23"/>
    </row>
    <row r="367" ht="23.25" customHeight="1">
      <c r="A367" s="86"/>
      <c r="B367" s="86"/>
      <c r="C367" s="23"/>
      <c r="D367" s="23"/>
      <c r="E367" s="23"/>
      <c r="F367" s="23"/>
      <c r="G367" s="469"/>
      <c r="H367" s="469"/>
      <c r="I367" s="469"/>
      <c r="J367" s="469"/>
      <c r="K367" s="469"/>
      <c r="L367" s="469"/>
      <c r="M367" s="469"/>
      <c r="N367" s="469"/>
      <c r="O367" s="469"/>
      <c r="P367" s="469"/>
      <c r="Q367" s="469"/>
      <c r="R367" s="469"/>
      <c r="S367" s="469"/>
      <c r="T367" s="469"/>
      <c r="U367" s="469"/>
      <c r="V367" s="469"/>
      <c r="W367" s="469"/>
      <c r="X367" s="469"/>
      <c r="Y367" s="23"/>
      <c r="Z367" s="23"/>
    </row>
    <row r="368" ht="23.25" customHeight="1">
      <c r="A368" s="86"/>
      <c r="B368" s="86"/>
      <c r="C368" s="23"/>
      <c r="D368" s="23"/>
      <c r="E368" s="23"/>
      <c r="F368" s="23"/>
      <c r="G368" s="469"/>
      <c r="H368" s="469"/>
      <c r="I368" s="469"/>
      <c r="J368" s="469"/>
      <c r="K368" s="469"/>
      <c r="L368" s="469"/>
      <c r="M368" s="469"/>
      <c r="N368" s="469"/>
      <c r="O368" s="469"/>
      <c r="P368" s="469"/>
      <c r="Q368" s="469"/>
      <c r="R368" s="469"/>
      <c r="S368" s="469"/>
      <c r="T368" s="469"/>
      <c r="U368" s="469"/>
      <c r="V368" s="469"/>
      <c r="W368" s="469"/>
      <c r="X368" s="469"/>
      <c r="Y368" s="23"/>
      <c r="Z368" s="23"/>
    </row>
    <row r="369" ht="23.25" customHeight="1">
      <c r="A369" s="86"/>
      <c r="B369" s="86"/>
      <c r="C369" s="23"/>
      <c r="D369" s="23"/>
      <c r="E369" s="23"/>
      <c r="F369" s="23"/>
      <c r="G369" s="469"/>
      <c r="H369" s="469"/>
      <c r="I369" s="469"/>
      <c r="J369" s="469"/>
      <c r="K369" s="469"/>
      <c r="L369" s="469"/>
      <c r="M369" s="469"/>
      <c r="N369" s="469"/>
      <c r="O369" s="469"/>
      <c r="P369" s="469"/>
      <c r="Q369" s="469"/>
      <c r="R369" s="469"/>
      <c r="S369" s="469"/>
      <c r="T369" s="469"/>
      <c r="U369" s="469"/>
      <c r="V369" s="469"/>
      <c r="W369" s="469"/>
      <c r="X369" s="469"/>
      <c r="Y369" s="23"/>
      <c r="Z369" s="23"/>
    </row>
    <row r="370" ht="23.25" customHeight="1">
      <c r="A370" s="86"/>
      <c r="B370" s="86"/>
      <c r="C370" s="23"/>
      <c r="D370" s="23"/>
      <c r="E370" s="23"/>
      <c r="F370" s="23"/>
      <c r="G370" s="469"/>
      <c r="H370" s="469"/>
      <c r="I370" s="469"/>
      <c r="J370" s="469"/>
      <c r="K370" s="469"/>
      <c r="L370" s="469"/>
      <c r="M370" s="469"/>
      <c r="N370" s="469"/>
      <c r="O370" s="469"/>
      <c r="P370" s="469"/>
      <c r="Q370" s="469"/>
      <c r="R370" s="469"/>
      <c r="S370" s="469"/>
      <c r="T370" s="469"/>
      <c r="U370" s="469"/>
      <c r="V370" s="469"/>
      <c r="W370" s="469"/>
      <c r="X370" s="469"/>
      <c r="Y370" s="23"/>
      <c r="Z370" s="23"/>
    </row>
    <row r="371" ht="23.25" customHeight="1">
      <c r="A371" s="86"/>
      <c r="B371" s="86"/>
      <c r="C371" s="23"/>
      <c r="D371" s="23"/>
      <c r="E371" s="23"/>
      <c r="F371" s="23"/>
      <c r="G371" s="469"/>
      <c r="H371" s="469"/>
      <c r="I371" s="469"/>
      <c r="J371" s="469"/>
      <c r="K371" s="469"/>
      <c r="L371" s="469"/>
      <c r="M371" s="469"/>
      <c r="N371" s="469"/>
      <c r="O371" s="469"/>
      <c r="P371" s="469"/>
      <c r="Q371" s="469"/>
      <c r="R371" s="469"/>
      <c r="S371" s="469"/>
      <c r="T371" s="469"/>
      <c r="U371" s="469"/>
      <c r="V371" s="469"/>
      <c r="W371" s="469"/>
      <c r="X371" s="469"/>
      <c r="Y371" s="23"/>
      <c r="Z371" s="23"/>
    </row>
    <row r="372" ht="23.25" customHeight="1">
      <c r="A372" s="86"/>
      <c r="B372" s="86"/>
      <c r="C372" s="23"/>
      <c r="D372" s="23"/>
      <c r="E372" s="23"/>
      <c r="F372" s="23"/>
      <c r="G372" s="469"/>
      <c r="H372" s="469"/>
      <c r="I372" s="469"/>
      <c r="J372" s="469"/>
      <c r="K372" s="469"/>
      <c r="L372" s="469"/>
      <c r="M372" s="469"/>
      <c r="N372" s="469"/>
      <c r="O372" s="469"/>
      <c r="P372" s="469"/>
      <c r="Q372" s="469"/>
      <c r="R372" s="469"/>
      <c r="S372" s="469"/>
      <c r="T372" s="469"/>
      <c r="U372" s="469"/>
      <c r="V372" s="469"/>
      <c r="W372" s="469"/>
      <c r="X372" s="469"/>
      <c r="Y372" s="23"/>
      <c r="Z372" s="23"/>
    </row>
    <row r="373" ht="23.25" customHeight="1">
      <c r="A373" s="86"/>
      <c r="B373" s="86"/>
      <c r="C373" s="23"/>
      <c r="D373" s="23"/>
      <c r="E373" s="23"/>
      <c r="F373" s="23"/>
      <c r="G373" s="469"/>
      <c r="H373" s="469"/>
      <c r="I373" s="469"/>
      <c r="J373" s="469"/>
      <c r="K373" s="469"/>
      <c r="L373" s="469"/>
      <c r="M373" s="469"/>
      <c r="N373" s="469"/>
      <c r="O373" s="469"/>
      <c r="P373" s="469"/>
      <c r="Q373" s="469"/>
      <c r="R373" s="469"/>
      <c r="S373" s="469"/>
      <c r="T373" s="469"/>
      <c r="U373" s="469"/>
      <c r="V373" s="469"/>
      <c r="W373" s="469"/>
      <c r="X373" s="469"/>
      <c r="Y373" s="23"/>
      <c r="Z373" s="23"/>
    </row>
    <row r="374" ht="23.25" customHeight="1">
      <c r="A374" s="86"/>
      <c r="B374" s="86"/>
      <c r="C374" s="23"/>
      <c r="D374" s="23"/>
      <c r="E374" s="23"/>
      <c r="F374" s="23"/>
      <c r="G374" s="469"/>
      <c r="H374" s="469"/>
      <c r="I374" s="469"/>
      <c r="J374" s="469"/>
      <c r="K374" s="469"/>
      <c r="L374" s="469"/>
      <c r="M374" s="469"/>
      <c r="N374" s="469"/>
      <c r="O374" s="469"/>
      <c r="P374" s="469"/>
      <c r="Q374" s="469"/>
      <c r="R374" s="469"/>
      <c r="S374" s="469"/>
      <c r="T374" s="469"/>
      <c r="U374" s="469"/>
      <c r="V374" s="469"/>
      <c r="W374" s="469"/>
      <c r="X374" s="469"/>
      <c r="Y374" s="23"/>
      <c r="Z374" s="23"/>
    </row>
    <row r="375" ht="23.25" customHeight="1">
      <c r="A375" s="86"/>
      <c r="B375" s="86"/>
      <c r="C375" s="23"/>
      <c r="D375" s="23"/>
      <c r="E375" s="23"/>
      <c r="F375" s="23"/>
      <c r="G375" s="469"/>
      <c r="H375" s="469"/>
      <c r="I375" s="469"/>
      <c r="J375" s="469"/>
      <c r="K375" s="469"/>
      <c r="L375" s="469"/>
      <c r="M375" s="469"/>
      <c r="N375" s="469"/>
      <c r="O375" s="469"/>
      <c r="P375" s="469"/>
      <c r="Q375" s="469"/>
      <c r="R375" s="469"/>
      <c r="S375" s="469"/>
      <c r="T375" s="469"/>
      <c r="U375" s="469"/>
      <c r="V375" s="469"/>
      <c r="W375" s="469"/>
      <c r="X375" s="469"/>
      <c r="Y375" s="23"/>
      <c r="Z375" s="23"/>
    </row>
    <row r="376" ht="23.25" customHeight="1">
      <c r="A376" s="86"/>
      <c r="B376" s="86"/>
      <c r="C376" s="23"/>
      <c r="D376" s="23"/>
      <c r="E376" s="23"/>
      <c r="F376" s="23"/>
      <c r="G376" s="469"/>
      <c r="H376" s="469"/>
      <c r="I376" s="469"/>
      <c r="J376" s="469"/>
      <c r="K376" s="469"/>
      <c r="L376" s="469"/>
      <c r="M376" s="469"/>
      <c r="N376" s="469"/>
      <c r="O376" s="469"/>
      <c r="P376" s="469"/>
      <c r="Q376" s="469"/>
      <c r="R376" s="469"/>
      <c r="S376" s="469"/>
      <c r="T376" s="469"/>
      <c r="U376" s="469"/>
      <c r="V376" s="469"/>
      <c r="W376" s="469"/>
      <c r="X376" s="469"/>
      <c r="Y376" s="23"/>
      <c r="Z376" s="23"/>
    </row>
    <row r="377" ht="23.25" customHeight="1">
      <c r="A377" s="86"/>
      <c r="B377" s="86"/>
      <c r="C377" s="23"/>
      <c r="D377" s="23"/>
      <c r="E377" s="23"/>
      <c r="F377" s="23"/>
      <c r="G377" s="469"/>
      <c r="H377" s="469"/>
      <c r="I377" s="469"/>
      <c r="J377" s="469"/>
      <c r="K377" s="469"/>
      <c r="L377" s="469"/>
      <c r="M377" s="469"/>
      <c r="N377" s="469"/>
      <c r="O377" s="469"/>
      <c r="P377" s="469"/>
      <c r="Q377" s="469"/>
      <c r="R377" s="469"/>
      <c r="S377" s="469"/>
      <c r="T377" s="469"/>
      <c r="U377" s="469"/>
      <c r="V377" s="469"/>
      <c r="W377" s="469"/>
      <c r="X377" s="469"/>
      <c r="Y377" s="23"/>
      <c r="Z377" s="23"/>
    </row>
    <row r="378" ht="23.25" customHeight="1">
      <c r="A378" s="86"/>
      <c r="B378" s="86"/>
      <c r="C378" s="23"/>
      <c r="D378" s="23"/>
      <c r="E378" s="23"/>
      <c r="F378" s="23"/>
      <c r="G378" s="469"/>
      <c r="H378" s="469"/>
      <c r="I378" s="469"/>
      <c r="J378" s="469"/>
      <c r="K378" s="469"/>
      <c r="L378" s="469"/>
      <c r="M378" s="469"/>
      <c r="N378" s="469"/>
      <c r="O378" s="469"/>
      <c r="P378" s="469"/>
      <c r="Q378" s="469"/>
      <c r="R378" s="469"/>
      <c r="S378" s="469"/>
      <c r="T378" s="469"/>
      <c r="U378" s="469"/>
      <c r="V378" s="469"/>
      <c r="W378" s="469"/>
      <c r="X378" s="469"/>
      <c r="Y378" s="23"/>
      <c r="Z378" s="23"/>
    </row>
    <row r="379" ht="23.25" customHeight="1">
      <c r="A379" s="86"/>
      <c r="B379" s="86"/>
      <c r="C379" s="23"/>
      <c r="D379" s="23"/>
      <c r="E379" s="23"/>
      <c r="F379" s="23"/>
      <c r="G379" s="469"/>
      <c r="H379" s="469"/>
      <c r="I379" s="469"/>
      <c r="J379" s="469"/>
      <c r="K379" s="469"/>
      <c r="L379" s="469"/>
      <c r="M379" s="469"/>
      <c r="N379" s="469"/>
      <c r="O379" s="469"/>
      <c r="P379" s="469"/>
      <c r="Q379" s="469"/>
      <c r="R379" s="469"/>
      <c r="S379" s="469"/>
      <c r="T379" s="469"/>
      <c r="U379" s="469"/>
      <c r="V379" s="469"/>
      <c r="W379" s="469"/>
      <c r="X379" s="469"/>
      <c r="Y379" s="23"/>
      <c r="Z379" s="23"/>
    </row>
    <row r="380" ht="23.25" customHeight="1">
      <c r="A380" s="86"/>
      <c r="B380" s="86"/>
      <c r="C380" s="23"/>
      <c r="D380" s="23"/>
      <c r="E380" s="23"/>
      <c r="F380" s="23"/>
      <c r="G380" s="469"/>
      <c r="H380" s="469"/>
      <c r="I380" s="469"/>
      <c r="J380" s="469"/>
      <c r="K380" s="469"/>
      <c r="L380" s="469"/>
      <c r="M380" s="469"/>
      <c r="N380" s="469"/>
      <c r="O380" s="469"/>
      <c r="P380" s="469"/>
      <c r="Q380" s="469"/>
      <c r="R380" s="469"/>
      <c r="S380" s="469"/>
      <c r="T380" s="469"/>
      <c r="U380" s="469"/>
      <c r="V380" s="469"/>
      <c r="W380" s="469"/>
      <c r="X380" s="469"/>
      <c r="Y380" s="23"/>
      <c r="Z380" s="23"/>
    </row>
    <row r="381" ht="23.25" customHeight="1">
      <c r="A381" s="86"/>
      <c r="B381" s="86"/>
      <c r="C381" s="23"/>
      <c r="D381" s="23"/>
      <c r="E381" s="23"/>
      <c r="F381" s="23"/>
      <c r="G381" s="469"/>
      <c r="H381" s="469"/>
      <c r="I381" s="469"/>
      <c r="J381" s="469"/>
      <c r="K381" s="469"/>
      <c r="L381" s="469"/>
      <c r="M381" s="469"/>
      <c r="N381" s="469"/>
      <c r="O381" s="469"/>
      <c r="P381" s="469"/>
      <c r="Q381" s="469"/>
      <c r="R381" s="469"/>
      <c r="S381" s="469"/>
      <c r="T381" s="469"/>
      <c r="U381" s="469"/>
      <c r="V381" s="469"/>
      <c r="W381" s="469"/>
      <c r="X381" s="469"/>
      <c r="Y381" s="23"/>
      <c r="Z381" s="23"/>
    </row>
    <row r="382" ht="23.25" customHeight="1">
      <c r="A382" s="86"/>
      <c r="B382" s="86"/>
      <c r="C382" s="23"/>
      <c r="D382" s="23"/>
      <c r="E382" s="23"/>
      <c r="F382" s="23"/>
      <c r="G382" s="469"/>
      <c r="H382" s="469"/>
      <c r="I382" s="469"/>
      <c r="J382" s="469"/>
      <c r="K382" s="469"/>
      <c r="L382" s="469"/>
      <c r="M382" s="469"/>
      <c r="N382" s="469"/>
      <c r="O382" s="469"/>
      <c r="P382" s="469"/>
      <c r="Q382" s="469"/>
      <c r="R382" s="469"/>
      <c r="S382" s="469"/>
      <c r="T382" s="469"/>
      <c r="U382" s="469"/>
      <c r="V382" s="469"/>
      <c r="W382" s="469"/>
      <c r="X382" s="469"/>
      <c r="Y382" s="23"/>
      <c r="Z382" s="23"/>
    </row>
    <row r="383" ht="23.25" customHeight="1">
      <c r="A383" s="86"/>
      <c r="B383" s="86"/>
      <c r="C383" s="23"/>
      <c r="D383" s="23"/>
      <c r="E383" s="23"/>
      <c r="F383" s="23"/>
      <c r="G383" s="469"/>
      <c r="H383" s="469"/>
      <c r="I383" s="469"/>
      <c r="J383" s="469"/>
      <c r="K383" s="469"/>
      <c r="L383" s="469"/>
      <c r="M383" s="469"/>
      <c r="N383" s="469"/>
      <c r="O383" s="469"/>
      <c r="P383" s="469"/>
      <c r="Q383" s="469"/>
      <c r="R383" s="469"/>
      <c r="S383" s="469"/>
      <c r="T383" s="469"/>
      <c r="U383" s="469"/>
      <c r="V383" s="469"/>
      <c r="W383" s="469"/>
      <c r="X383" s="469"/>
      <c r="Y383" s="23"/>
      <c r="Z383" s="23"/>
    </row>
    <row r="384" ht="23.25" customHeight="1">
      <c r="A384" s="86"/>
      <c r="B384" s="86"/>
      <c r="C384" s="23"/>
      <c r="D384" s="23"/>
      <c r="E384" s="23"/>
      <c r="F384" s="23"/>
      <c r="G384" s="469"/>
      <c r="H384" s="469"/>
      <c r="I384" s="469"/>
      <c r="J384" s="469"/>
      <c r="K384" s="469"/>
      <c r="L384" s="469"/>
      <c r="M384" s="469"/>
      <c r="N384" s="469"/>
      <c r="O384" s="469"/>
      <c r="P384" s="469"/>
      <c r="Q384" s="469"/>
      <c r="R384" s="469"/>
      <c r="S384" s="469"/>
      <c r="T384" s="469"/>
      <c r="U384" s="469"/>
      <c r="V384" s="469"/>
      <c r="W384" s="469"/>
      <c r="X384" s="469"/>
      <c r="Y384" s="23"/>
      <c r="Z384" s="23"/>
    </row>
    <row r="385" ht="23.25" customHeight="1">
      <c r="A385" s="86"/>
      <c r="B385" s="86"/>
      <c r="C385" s="23"/>
      <c r="D385" s="23"/>
      <c r="E385" s="23"/>
      <c r="F385" s="23"/>
      <c r="G385" s="469"/>
      <c r="H385" s="469"/>
      <c r="I385" s="469"/>
      <c r="J385" s="469"/>
      <c r="K385" s="469"/>
      <c r="L385" s="469"/>
      <c r="M385" s="469"/>
      <c r="N385" s="469"/>
      <c r="O385" s="469"/>
      <c r="P385" s="469"/>
      <c r="Q385" s="469"/>
      <c r="R385" s="469"/>
      <c r="S385" s="469"/>
      <c r="T385" s="469"/>
      <c r="U385" s="469"/>
      <c r="V385" s="469"/>
      <c r="W385" s="469"/>
      <c r="X385" s="469"/>
      <c r="Y385" s="23"/>
      <c r="Z385" s="23"/>
    </row>
    <row r="386" ht="23.25" customHeight="1">
      <c r="A386" s="86"/>
      <c r="B386" s="86"/>
      <c r="C386" s="23"/>
      <c r="D386" s="23"/>
      <c r="E386" s="23"/>
      <c r="F386" s="23"/>
      <c r="G386" s="469"/>
      <c r="H386" s="469"/>
      <c r="I386" s="469"/>
      <c r="J386" s="469"/>
      <c r="K386" s="469"/>
      <c r="L386" s="469"/>
      <c r="M386" s="469"/>
      <c r="N386" s="469"/>
      <c r="O386" s="469"/>
      <c r="P386" s="469"/>
      <c r="Q386" s="469"/>
      <c r="R386" s="469"/>
      <c r="S386" s="469"/>
      <c r="T386" s="469"/>
      <c r="U386" s="469"/>
      <c r="V386" s="469"/>
      <c r="W386" s="469"/>
      <c r="X386" s="469"/>
      <c r="Y386" s="23"/>
      <c r="Z386" s="23"/>
    </row>
    <row r="387" ht="23.25" customHeight="1">
      <c r="A387" s="86"/>
      <c r="B387" s="86"/>
      <c r="C387" s="23"/>
      <c r="D387" s="23"/>
      <c r="E387" s="23"/>
      <c r="F387" s="23"/>
      <c r="G387" s="469"/>
      <c r="H387" s="469"/>
      <c r="I387" s="469"/>
      <c r="J387" s="469"/>
      <c r="K387" s="469"/>
      <c r="L387" s="469"/>
      <c r="M387" s="469"/>
      <c r="N387" s="469"/>
      <c r="O387" s="469"/>
      <c r="P387" s="469"/>
      <c r="Q387" s="469"/>
      <c r="R387" s="469"/>
      <c r="S387" s="469"/>
      <c r="T387" s="469"/>
      <c r="U387" s="469"/>
      <c r="V387" s="469"/>
      <c r="W387" s="469"/>
      <c r="X387" s="469"/>
      <c r="Y387" s="23"/>
      <c r="Z387" s="23"/>
    </row>
    <row r="388" ht="23.25" customHeight="1">
      <c r="A388" s="86"/>
      <c r="B388" s="86"/>
      <c r="C388" s="23"/>
      <c r="D388" s="23"/>
      <c r="E388" s="23"/>
      <c r="F388" s="23"/>
      <c r="G388" s="469"/>
      <c r="H388" s="469"/>
      <c r="I388" s="469"/>
      <c r="J388" s="469"/>
      <c r="K388" s="469"/>
      <c r="L388" s="469"/>
      <c r="M388" s="469"/>
      <c r="N388" s="469"/>
      <c r="O388" s="469"/>
      <c r="P388" s="469"/>
      <c r="Q388" s="469"/>
      <c r="R388" s="469"/>
      <c r="S388" s="469"/>
      <c r="T388" s="469"/>
      <c r="U388" s="469"/>
      <c r="V388" s="469"/>
      <c r="W388" s="469"/>
      <c r="X388" s="469"/>
      <c r="Y388" s="23"/>
      <c r="Z388" s="23"/>
    </row>
    <row r="389" ht="23.25" customHeight="1">
      <c r="A389" s="86"/>
      <c r="B389" s="86"/>
      <c r="C389" s="23"/>
      <c r="D389" s="23"/>
      <c r="E389" s="23"/>
      <c r="F389" s="23"/>
      <c r="G389" s="469"/>
      <c r="H389" s="469"/>
      <c r="I389" s="469"/>
      <c r="J389" s="469"/>
      <c r="K389" s="469"/>
      <c r="L389" s="469"/>
      <c r="M389" s="469"/>
      <c r="N389" s="469"/>
      <c r="O389" s="469"/>
      <c r="P389" s="469"/>
      <c r="Q389" s="469"/>
      <c r="R389" s="469"/>
      <c r="S389" s="469"/>
      <c r="T389" s="469"/>
      <c r="U389" s="469"/>
      <c r="V389" s="469"/>
      <c r="W389" s="469"/>
      <c r="X389" s="469"/>
      <c r="Y389" s="23"/>
      <c r="Z389" s="23"/>
    </row>
    <row r="390" ht="23.25" customHeight="1">
      <c r="A390" s="86"/>
      <c r="B390" s="86"/>
      <c r="C390" s="23"/>
      <c r="D390" s="23"/>
      <c r="E390" s="23"/>
      <c r="F390" s="23"/>
      <c r="G390" s="469"/>
      <c r="H390" s="469"/>
      <c r="I390" s="469"/>
      <c r="J390" s="469"/>
      <c r="K390" s="469"/>
      <c r="L390" s="469"/>
      <c r="M390" s="469"/>
      <c r="N390" s="469"/>
      <c r="O390" s="469"/>
      <c r="P390" s="469"/>
      <c r="Q390" s="469"/>
      <c r="R390" s="469"/>
      <c r="S390" s="469"/>
      <c r="T390" s="469"/>
      <c r="U390" s="469"/>
      <c r="V390" s="469"/>
      <c r="W390" s="469"/>
      <c r="X390" s="469"/>
      <c r="Y390" s="23"/>
      <c r="Z390" s="23"/>
    </row>
    <row r="391" ht="23.25" customHeight="1">
      <c r="A391" s="86"/>
      <c r="B391" s="86"/>
      <c r="C391" s="23"/>
      <c r="D391" s="23"/>
      <c r="E391" s="23"/>
      <c r="F391" s="23"/>
      <c r="G391" s="469"/>
      <c r="H391" s="469"/>
      <c r="I391" s="469"/>
      <c r="J391" s="469"/>
      <c r="K391" s="469"/>
      <c r="L391" s="469"/>
      <c r="M391" s="469"/>
      <c r="N391" s="469"/>
      <c r="O391" s="469"/>
      <c r="P391" s="469"/>
      <c r="Q391" s="469"/>
      <c r="R391" s="469"/>
      <c r="S391" s="469"/>
      <c r="T391" s="469"/>
      <c r="U391" s="469"/>
      <c r="V391" s="469"/>
      <c r="W391" s="469"/>
      <c r="X391" s="469"/>
      <c r="Y391" s="23"/>
      <c r="Z391" s="23"/>
    </row>
    <row r="392" ht="23.25" customHeight="1">
      <c r="A392" s="86"/>
      <c r="B392" s="86"/>
      <c r="C392" s="23"/>
      <c r="D392" s="23"/>
      <c r="E392" s="23"/>
      <c r="F392" s="23"/>
      <c r="G392" s="469"/>
      <c r="H392" s="469"/>
      <c r="I392" s="469"/>
      <c r="J392" s="469"/>
      <c r="K392" s="469"/>
      <c r="L392" s="469"/>
      <c r="M392" s="469"/>
      <c r="N392" s="469"/>
      <c r="O392" s="469"/>
      <c r="P392" s="469"/>
      <c r="Q392" s="469"/>
      <c r="R392" s="469"/>
      <c r="S392" s="469"/>
      <c r="T392" s="469"/>
      <c r="U392" s="469"/>
      <c r="V392" s="469"/>
      <c r="W392" s="469"/>
      <c r="X392" s="469"/>
      <c r="Y392" s="23"/>
      <c r="Z392" s="23"/>
    </row>
    <row r="393" ht="23.25" customHeight="1">
      <c r="A393" s="86"/>
      <c r="B393" s="86"/>
      <c r="C393" s="23"/>
      <c r="D393" s="23"/>
      <c r="E393" s="23"/>
      <c r="F393" s="23"/>
      <c r="G393" s="469"/>
      <c r="H393" s="469"/>
      <c r="I393" s="469"/>
      <c r="J393" s="469"/>
      <c r="K393" s="469"/>
      <c r="L393" s="469"/>
      <c r="M393" s="469"/>
      <c r="N393" s="469"/>
      <c r="O393" s="469"/>
      <c r="P393" s="469"/>
      <c r="Q393" s="469"/>
      <c r="R393" s="469"/>
      <c r="S393" s="469"/>
      <c r="T393" s="469"/>
      <c r="U393" s="469"/>
      <c r="V393" s="469"/>
      <c r="W393" s="469"/>
      <c r="X393" s="469"/>
      <c r="Y393" s="23"/>
      <c r="Z393" s="23"/>
    </row>
    <row r="394" ht="23.25" customHeight="1">
      <c r="A394" s="86"/>
      <c r="B394" s="86"/>
      <c r="C394" s="23"/>
      <c r="D394" s="23"/>
      <c r="E394" s="23"/>
      <c r="F394" s="23"/>
      <c r="G394" s="469"/>
      <c r="H394" s="469"/>
      <c r="I394" s="469"/>
      <c r="J394" s="469"/>
      <c r="K394" s="469"/>
      <c r="L394" s="469"/>
      <c r="M394" s="469"/>
      <c r="N394" s="469"/>
      <c r="O394" s="469"/>
      <c r="P394" s="469"/>
      <c r="Q394" s="469"/>
      <c r="R394" s="469"/>
      <c r="S394" s="469"/>
      <c r="T394" s="469"/>
      <c r="U394" s="469"/>
      <c r="V394" s="469"/>
      <c r="W394" s="469"/>
      <c r="X394" s="469"/>
      <c r="Y394" s="23"/>
      <c r="Z394" s="23"/>
    </row>
    <row r="395" ht="23.25" customHeight="1">
      <c r="A395" s="86"/>
      <c r="B395" s="86"/>
      <c r="C395" s="23"/>
      <c r="D395" s="23"/>
      <c r="E395" s="23"/>
      <c r="F395" s="23"/>
      <c r="G395" s="469"/>
      <c r="H395" s="469"/>
      <c r="I395" s="469"/>
      <c r="J395" s="469"/>
      <c r="K395" s="469"/>
      <c r="L395" s="469"/>
      <c r="M395" s="469"/>
      <c r="N395" s="469"/>
      <c r="O395" s="469"/>
      <c r="P395" s="469"/>
      <c r="Q395" s="469"/>
      <c r="R395" s="469"/>
      <c r="S395" s="469"/>
      <c r="T395" s="469"/>
      <c r="U395" s="469"/>
      <c r="V395" s="469"/>
      <c r="W395" s="469"/>
      <c r="X395" s="469"/>
      <c r="Y395" s="23"/>
      <c r="Z395" s="23"/>
    </row>
    <row r="396" ht="23.25" customHeight="1">
      <c r="A396" s="86"/>
      <c r="B396" s="86"/>
      <c r="C396" s="23"/>
      <c r="D396" s="23"/>
      <c r="E396" s="23"/>
      <c r="F396" s="23"/>
      <c r="G396" s="469"/>
      <c r="H396" s="469"/>
      <c r="I396" s="469"/>
      <c r="J396" s="469"/>
      <c r="K396" s="469"/>
      <c r="L396" s="469"/>
      <c r="M396" s="469"/>
      <c r="N396" s="469"/>
      <c r="O396" s="469"/>
      <c r="P396" s="469"/>
      <c r="Q396" s="469"/>
      <c r="R396" s="469"/>
      <c r="S396" s="469"/>
      <c r="T396" s="469"/>
      <c r="U396" s="469"/>
      <c r="V396" s="469"/>
      <c r="W396" s="469"/>
      <c r="X396" s="469"/>
      <c r="Y396" s="23"/>
      <c r="Z396" s="23"/>
    </row>
    <row r="397" ht="23.25" customHeight="1">
      <c r="A397" s="86"/>
      <c r="B397" s="86"/>
      <c r="C397" s="23"/>
      <c r="D397" s="23"/>
      <c r="E397" s="23"/>
      <c r="F397" s="23"/>
      <c r="G397" s="469"/>
      <c r="H397" s="469"/>
      <c r="I397" s="469"/>
      <c r="J397" s="469"/>
      <c r="K397" s="469"/>
      <c r="L397" s="469"/>
      <c r="M397" s="469"/>
      <c r="N397" s="469"/>
      <c r="O397" s="469"/>
      <c r="P397" s="469"/>
      <c r="Q397" s="469"/>
      <c r="R397" s="469"/>
      <c r="S397" s="469"/>
      <c r="T397" s="469"/>
      <c r="U397" s="469"/>
      <c r="V397" s="469"/>
      <c r="W397" s="469"/>
      <c r="X397" s="469"/>
      <c r="Y397" s="23"/>
      <c r="Z397" s="23"/>
    </row>
    <row r="398" ht="23.25" customHeight="1">
      <c r="A398" s="86"/>
      <c r="B398" s="86"/>
      <c r="C398" s="23"/>
      <c r="D398" s="23"/>
      <c r="E398" s="23"/>
      <c r="F398" s="23"/>
      <c r="G398" s="469"/>
      <c r="H398" s="469"/>
      <c r="I398" s="469"/>
      <c r="J398" s="469"/>
      <c r="K398" s="469"/>
      <c r="L398" s="469"/>
      <c r="M398" s="469"/>
      <c r="N398" s="469"/>
      <c r="O398" s="469"/>
      <c r="P398" s="469"/>
      <c r="Q398" s="469"/>
      <c r="R398" s="469"/>
      <c r="S398" s="469"/>
      <c r="T398" s="469"/>
      <c r="U398" s="469"/>
      <c r="V398" s="469"/>
      <c r="W398" s="469"/>
      <c r="X398" s="469"/>
      <c r="Y398" s="23"/>
      <c r="Z398" s="23"/>
    </row>
    <row r="399" ht="23.25" customHeight="1">
      <c r="A399" s="86"/>
      <c r="B399" s="86"/>
      <c r="C399" s="23"/>
      <c r="D399" s="23"/>
      <c r="E399" s="23"/>
      <c r="F399" s="23"/>
      <c r="G399" s="469"/>
      <c r="H399" s="469"/>
      <c r="I399" s="469"/>
      <c r="J399" s="469"/>
      <c r="K399" s="469"/>
      <c r="L399" s="469"/>
      <c r="M399" s="469"/>
      <c r="N399" s="469"/>
      <c r="O399" s="469"/>
      <c r="P399" s="469"/>
      <c r="Q399" s="469"/>
      <c r="R399" s="469"/>
      <c r="S399" s="469"/>
      <c r="T399" s="469"/>
      <c r="U399" s="469"/>
      <c r="V399" s="469"/>
      <c r="W399" s="469"/>
      <c r="X399" s="469"/>
      <c r="Y399" s="23"/>
      <c r="Z399" s="23"/>
    </row>
    <row r="400" ht="23.25" customHeight="1">
      <c r="A400" s="86"/>
      <c r="B400" s="86"/>
      <c r="C400" s="23"/>
      <c r="D400" s="23"/>
      <c r="E400" s="23"/>
      <c r="F400" s="23"/>
      <c r="G400" s="469"/>
      <c r="H400" s="469"/>
      <c r="I400" s="469"/>
      <c r="J400" s="469"/>
      <c r="K400" s="469"/>
      <c r="L400" s="469"/>
      <c r="M400" s="469"/>
      <c r="N400" s="469"/>
      <c r="O400" s="469"/>
      <c r="P400" s="469"/>
      <c r="Q400" s="469"/>
      <c r="R400" s="469"/>
      <c r="S400" s="469"/>
      <c r="T400" s="469"/>
      <c r="U400" s="469"/>
      <c r="V400" s="469"/>
      <c r="W400" s="469"/>
      <c r="X400" s="469"/>
      <c r="Y400" s="23"/>
      <c r="Z400" s="23"/>
    </row>
    <row r="401" ht="23.25" customHeight="1">
      <c r="A401" s="86"/>
      <c r="B401" s="86"/>
      <c r="C401" s="23"/>
      <c r="D401" s="23"/>
      <c r="E401" s="23"/>
      <c r="F401" s="23"/>
      <c r="G401" s="469"/>
      <c r="H401" s="469"/>
      <c r="I401" s="469"/>
      <c r="J401" s="469"/>
      <c r="K401" s="469"/>
      <c r="L401" s="469"/>
      <c r="M401" s="469"/>
      <c r="N401" s="469"/>
      <c r="O401" s="469"/>
      <c r="P401" s="469"/>
      <c r="Q401" s="469"/>
      <c r="R401" s="469"/>
      <c r="S401" s="469"/>
      <c r="T401" s="469"/>
      <c r="U401" s="469"/>
      <c r="V401" s="469"/>
      <c r="W401" s="469"/>
      <c r="X401" s="469"/>
      <c r="Y401" s="23"/>
      <c r="Z401" s="23"/>
    </row>
    <row r="402" ht="23.25" customHeight="1">
      <c r="A402" s="86"/>
      <c r="B402" s="86"/>
      <c r="C402" s="23"/>
      <c r="D402" s="23"/>
      <c r="E402" s="23"/>
      <c r="F402" s="23"/>
      <c r="G402" s="469"/>
      <c r="H402" s="469"/>
      <c r="I402" s="469"/>
      <c r="J402" s="469"/>
      <c r="K402" s="469"/>
      <c r="L402" s="469"/>
      <c r="M402" s="469"/>
      <c r="N402" s="469"/>
      <c r="O402" s="469"/>
      <c r="P402" s="469"/>
      <c r="Q402" s="469"/>
      <c r="R402" s="469"/>
      <c r="S402" s="469"/>
      <c r="T402" s="469"/>
      <c r="U402" s="469"/>
      <c r="V402" s="469"/>
      <c r="W402" s="469"/>
      <c r="X402" s="469"/>
      <c r="Y402" s="23"/>
      <c r="Z402" s="23"/>
    </row>
    <row r="403" ht="23.25" customHeight="1">
      <c r="A403" s="86"/>
      <c r="B403" s="86"/>
      <c r="C403" s="23"/>
      <c r="D403" s="23"/>
      <c r="E403" s="23"/>
      <c r="F403" s="23"/>
      <c r="G403" s="469"/>
      <c r="H403" s="469"/>
      <c r="I403" s="469"/>
      <c r="J403" s="469"/>
      <c r="K403" s="469"/>
      <c r="L403" s="469"/>
      <c r="M403" s="469"/>
      <c r="N403" s="469"/>
      <c r="O403" s="469"/>
      <c r="P403" s="469"/>
      <c r="Q403" s="469"/>
      <c r="R403" s="469"/>
      <c r="S403" s="469"/>
      <c r="T403" s="469"/>
      <c r="U403" s="469"/>
      <c r="V403" s="469"/>
      <c r="W403" s="469"/>
      <c r="X403" s="469"/>
      <c r="Y403" s="23"/>
      <c r="Z403" s="23"/>
    </row>
    <row r="404" ht="23.25" customHeight="1">
      <c r="A404" s="86"/>
      <c r="B404" s="86"/>
      <c r="C404" s="23"/>
      <c r="D404" s="23"/>
      <c r="E404" s="23"/>
      <c r="F404" s="23"/>
      <c r="G404" s="469"/>
      <c r="H404" s="469"/>
      <c r="I404" s="469"/>
      <c r="J404" s="469"/>
      <c r="K404" s="469"/>
      <c r="L404" s="469"/>
      <c r="M404" s="469"/>
      <c r="N404" s="469"/>
      <c r="O404" s="469"/>
      <c r="P404" s="469"/>
      <c r="Q404" s="469"/>
      <c r="R404" s="469"/>
      <c r="S404" s="469"/>
      <c r="T404" s="469"/>
      <c r="U404" s="469"/>
      <c r="V404" s="469"/>
      <c r="W404" s="469"/>
      <c r="X404" s="469"/>
      <c r="Y404" s="23"/>
      <c r="Z404" s="23"/>
    </row>
    <row r="405" ht="23.25" customHeight="1">
      <c r="A405" s="86"/>
      <c r="B405" s="86"/>
      <c r="C405" s="23"/>
      <c r="D405" s="23"/>
      <c r="E405" s="23"/>
      <c r="F405" s="23"/>
      <c r="G405" s="469"/>
      <c r="H405" s="469"/>
      <c r="I405" s="469"/>
      <c r="J405" s="469"/>
      <c r="K405" s="469"/>
      <c r="L405" s="469"/>
      <c r="M405" s="469"/>
      <c r="N405" s="469"/>
      <c r="O405" s="469"/>
      <c r="P405" s="469"/>
      <c r="Q405" s="469"/>
      <c r="R405" s="469"/>
      <c r="S405" s="469"/>
      <c r="T405" s="469"/>
      <c r="U405" s="469"/>
      <c r="V405" s="469"/>
      <c r="W405" s="469"/>
      <c r="X405" s="469"/>
      <c r="Y405" s="23"/>
      <c r="Z405" s="23"/>
    </row>
    <row r="406" ht="23.25" customHeight="1">
      <c r="A406" s="86"/>
      <c r="B406" s="86"/>
      <c r="C406" s="23"/>
      <c r="D406" s="23"/>
      <c r="E406" s="23"/>
      <c r="F406" s="23"/>
      <c r="G406" s="469"/>
      <c r="H406" s="469"/>
      <c r="I406" s="469"/>
      <c r="J406" s="469"/>
      <c r="K406" s="469"/>
      <c r="L406" s="469"/>
      <c r="M406" s="469"/>
      <c r="N406" s="469"/>
      <c r="O406" s="469"/>
      <c r="P406" s="469"/>
      <c r="Q406" s="469"/>
      <c r="R406" s="469"/>
      <c r="S406" s="469"/>
      <c r="T406" s="469"/>
      <c r="U406" s="469"/>
      <c r="V406" s="469"/>
      <c r="W406" s="469"/>
      <c r="X406" s="469"/>
      <c r="Y406" s="23"/>
      <c r="Z406" s="23"/>
    </row>
    <row r="407" ht="23.25" customHeight="1">
      <c r="A407" s="86"/>
      <c r="B407" s="86"/>
      <c r="C407" s="23"/>
      <c r="D407" s="23"/>
      <c r="E407" s="23"/>
      <c r="F407" s="23"/>
      <c r="G407" s="469"/>
      <c r="H407" s="469"/>
      <c r="I407" s="469"/>
      <c r="J407" s="469"/>
      <c r="K407" s="469"/>
      <c r="L407" s="469"/>
      <c r="M407" s="469"/>
      <c r="N407" s="469"/>
      <c r="O407" s="469"/>
      <c r="P407" s="469"/>
      <c r="Q407" s="469"/>
      <c r="R407" s="469"/>
      <c r="S407" s="469"/>
      <c r="T407" s="469"/>
      <c r="U407" s="469"/>
      <c r="V407" s="469"/>
      <c r="W407" s="469"/>
      <c r="X407" s="469"/>
      <c r="Y407" s="23"/>
      <c r="Z407" s="23"/>
    </row>
    <row r="408" ht="23.25" customHeight="1">
      <c r="A408" s="86"/>
      <c r="B408" s="86"/>
      <c r="C408" s="23"/>
      <c r="D408" s="23"/>
      <c r="E408" s="23"/>
      <c r="F408" s="23"/>
      <c r="G408" s="469"/>
      <c r="H408" s="469"/>
      <c r="I408" s="469"/>
      <c r="J408" s="469"/>
      <c r="K408" s="469"/>
      <c r="L408" s="469"/>
      <c r="M408" s="469"/>
      <c r="N408" s="469"/>
      <c r="O408" s="469"/>
      <c r="P408" s="469"/>
      <c r="Q408" s="469"/>
      <c r="R408" s="469"/>
      <c r="S408" s="469"/>
      <c r="T408" s="469"/>
      <c r="U408" s="469"/>
      <c r="V408" s="469"/>
      <c r="W408" s="469"/>
      <c r="X408" s="469"/>
      <c r="Y408" s="23"/>
      <c r="Z408" s="23"/>
    </row>
    <row r="409" ht="23.25" customHeight="1">
      <c r="A409" s="86"/>
      <c r="B409" s="86"/>
      <c r="C409" s="23"/>
      <c r="D409" s="23"/>
      <c r="E409" s="23"/>
      <c r="F409" s="23"/>
      <c r="G409" s="469"/>
      <c r="H409" s="469"/>
      <c r="I409" s="469"/>
      <c r="J409" s="469"/>
      <c r="K409" s="469"/>
      <c r="L409" s="469"/>
      <c r="M409" s="469"/>
      <c r="N409" s="469"/>
      <c r="O409" s="469"/>
      <c r="P409" s="469"/>
      <c r="Q409" s="469"/>
      <c r="R409" s="469"/>
      <c r="S409" s="469"/>
      <c r="T409" s="469"/>
      <c r="U409" s="469"/>
      <c r="V409" s="469"/>
      <c r="W409" s="469"/>
      <c r="X409" s="469"/>
      <c r="Y409" s="23"/>
      <c r="Z409" s="23"/>
    </row>
    <row r="410" ht="23.25" customHeight="1">
      <c r="A410" s="86"/>
      <c r="B410" s="86"/>
      <c r="C410" s="23"/>
      <c r="D410" s="23"/>
      <c r="E410" s="23"/>
      <c r="F410" s="23"/>
      <c r="G410" s="469"/>
      <c r="H410" s="469"/>
      <c r="I410" s="469"/>
      <c r="J410" s="469"/>
      <c r="K410" s="469"/>
      <c r="L410" s="469"/>
      <c r="M410" s="469"/>
      <c r="N410" s="469"/>
      <c r="O410" s="469"/>
      <c r="P410" s="469"/>
      <c r="Q410" s="469"/>
      <c r="R410" s="469"/>
      <c r="S410" s="469"/>
      <c r="T410" s="469"/>
      <c r="U410" s="469"/>
      <c r="V410" s="469"/>
      <c r="W410" s="469"/>
      <c r="X410" s="469"/>
      <c r="Y410" s="23"/>
      <c r="Z410" s="23"/>
    </row>
    <row r="411" ht="23.25" customHeight="1">
      <c r="A411" s="86"/>
      <c r="B411" s="86"/>
      <c r="C411" s="23"/>
      <c r="D411" s="23"/>
      <c r="E411" s="23"/>
      <c r="F411" s="23"/>
      <c r="G411" s="469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469"/>
      <c r="U411" s="469"/>
      <c r="V411" s="469"/>
      <c r="W411" s="469"/>
      <c r="X411" s="469"/>
      <c r="Y411" s="23"/>
      <c r="Z411" s="23"/>
    </row>
    <row r="412" ht="23.25" customHeight="1">
      <c r="A412" s="86"/>
      <c r="B412" s="86"/>
      <c r="C412" s="23"/>
      <c r="D412" s="23"/>
      <c r="E412" s="23"/>
      <c r="F412" s="23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23"/>
      <c r="Z412" s="23"/>
    </row>
    <row r="413" ht="23.25" customHeight="1">
      <c r="A413" s="86"/>
      <c r="B413" s="86"/>
      <c r="C413" s="23"/>
      <c r="D413" s="23"/>
      <c r="E413" s="23"/>
      <c r="F413" s="23"/>
      <c r="G413" s="469"/>
      <c r="H413" s="469"/>
      <c r="I413" s="469"/>
      <c r="J413" s="469"/>
      <c r="K413" s="469"/>
      <c r="L413" s="469"/>
      <c r="M413" s="469"/>
      <c r="N413" s="469"/>
      <c r="O413" s="469"/>
      <c r="P413" s="469"/>
      <c r="Q413" s="469"/>
      <c r="R413" s="469"/>
      <c r="S413" s="469"/>
      <c r="T413" s="469"/>
      <c r="U413" s="469"/>
      <c r="V413" s="469"/>
      <c r="W413" s="469"/>
      <c r="X413" s="469"/>
      <c r="Y413" s="23"/>
      <c r="Z413" s="23"/>
    </row>
    <row r="414" ht="23.25" customHeight="1">
      <c r="A414" s="86"/>
      <c r="B414" s="86"/>
      <c r="C414" s="23"/>
      <c r="D414" s="23"/>
      <c r="E414" s="23"/>
      <c r="F414" s="23"/>
      <c r="G414" s="469"/>
      <c r="H414" s="469"/>
      <c r="I414" s="469"/>
      <c r="J414" s="469"/>
      <c r="K414" s="469"/>
      <c r="L414" s="469"/>
      <c r="M414" s="469"/>
      <c r="N414" s="469"/>
      <c r="O414" s="469"/>
      <c r="P414" s="469"/>
      <c r="Q414" s="469"/>
      <c r="R414" s="469"/>
      <c r="S414" s="469"/>
      <c r="T414" s="469"/>
      <c r="U414" s="469"/>
      <c r="V414" s="469"/>
      <c r="W414" s="469"/>
      <c r="X414" s="469"/>
      <c r="Y414" s="23"/>
      <c r="Z414" s="23"/>
    </row>
    <row r="415" ht="23.25" customHeight="1">
      <c r="A415" s="86"/>
      <c r="B415" s="86"/>
      <c r="C415" s="23"/>
      <c r="D415" s="23"/>
      <c r="E415" s="23"/>
      <c r="F415" s="23"/>
      <c r="G415" s="469"/>
      <c r="H415" s="469"/>
      <c r="I415" s="469"/>
      <c r="J415" s="469"/>
      <c r="K415" s="469"/>
      <c r="L415" s="469"/>
      <c r="M415" s="469"/>
      <c r="N415" s="469"/>
      <c r="O415" s="469"/>
      <c r="P415" s="469"/>
      <c r="Q415" s="469"/>
      <c r="R415" s="469"/>
      <c r="S415" s="469"/>
      <c r="T415" s="469"/>
      <c r="U415" s="469"/>
      <c r="V415" s="469"/>
      <c r="W415" s="469"/>
      <c r="X415" s="469"/>
      <c r="Y415" s="23"/>
      <c r="Z415" s="23"/>
    </row>
    <row r="416" ht="23.25" customHeight="1">
      <c r="A416" s="86"/>
      <c r="B416" s="86"/>
      <c r="C416" s="23"/>
      <c r="D416" s="23"/>
      <c r="E416" s="23"/>
      <c r="F416" s="23"/>
      <c r="G416" s="469"/>
      <c r="H416" s="469"/>
      <c r="I416" s="469"/>
      <c r="J416" s="469"/>
      <c r="K416" s="469"/>
      <c r="L416" s="469"/>
      <c r="M416" s="469"/>
      <c r="N416" s="469"/>
      <c r="O416" s="469"/>
      <c r="P416" s="469"/>
      <c r="Q416" s="469"/>
      <c r="R416" s="469"/>
      <c r="S416" s="469"/>
      <c r="T416" s="469"/>
      <c r="U416" s="469"/>
      <c r="V416" s="469"/>
      <c r="W416" s="469"/>
      <c r="X416" s="469"/>
      <c r="Y416" s="23"/>
      <c r="Z416" s="23"/>
    </row>
    <row r="417" ht="23.25" customHeight="1">
      <c r="A417" s="86"/>
      <c r="B417" s="86"/>
      <c r="C417" s="23"/>
      <c r="D417" s="23"/>
      <c r="E417" s="23"/>
      <c r="F417" s="23"/>
      <c r="G417" s="469"/>
      <c r="H417" s="469"/>
      <c r="I417" s="469"/>
      <c r="J417" s="469"/>
      <c r="K417" s="469"/>
      <c r="L417" s="469"/>
      <c r="M417" s="469"/>
      <c r="N417" s="469"/>
      <c r="O417" s="469"/>
      <c r="P417" s="469"/>
      <c r="Q417" s="469"/>
      <c r="R417" s="469"/>
      <c r="S417" s="469"/>
      <c r="T417" s="469"/>
      <c r="U417" s="469"/>
      <c r="V417" s="469"/>
      <c r="W417" s="469"/>
      <c r="X417" s="469"/>
      <c r="Y417" s="23"/>
      <c r="Z417" s="23"/>
    </row>
    <row r="418" ht="23.25" customHeight="1">
      <c r="A418" s="86"/>
      <c r="B418" s="86"/>
      <c r="C418" s="23"/>
      <c r="D418" s="23"/>
      <c r="E418" s="23"/>
      <c r="F418" s="23"/>
      <c r="G418" s="469"/>
      <c r="H418" s="469"/>
      <c r="I418" s="469"/>
      <c r="J418" s="469"/>
      <c r="K418" s="469"/>
      <c r="L418" s="469"/>
      <c r="M418" s="469"/>
      <c r="N418" s="469"/>
      <c r="O418" s="469"/>
      <c r="P418" s="469"/>
      <c r="Q418" s="469"/>
      <c r="R418" s="469"/>
      <c r="S418" s="469"/>
      <c r="T418" s="469"/>
      <c r="U418" s="469"/>
      <c r="V418" s="469"/>
      <c r="W418" s="469"/>
      <c r="X418" s="469"/>
      <c r="Y418" s="23"/>
      <c r="Z418" s="23"/>
    </row>
    <row r="419" ht="23.25" customHeight="1">
      <c r="A419" s="86"/>
      <c r="B419" s="86"/>
      <c r="C419" s="23"/>
      <c r="D419" s="23"/>
      <c r="E419" s="23"/>
      <c r="F419" s="23"/>
      <c r="G419" s="469"/>
      <c r="H419" s="469"/>
      <c r="I419" s="469"/>
      <c r="J419" s="469"/>
      <c r="K419" s="469"/>
      <c r="L419" s="469"/>
      <c r="M419" s="469"/>
      <c r="N419" s="469"/>
      <c r="O419" s="469"/>
      <c r="P419" s="469"/>
      <c r="Q419" s="469"/>
      <c r="R419" s="469"/>
      <c r="S419" s="469"/>
      <c r="T419" s="469"/>
      <c r="U419" s="469"/>
      <c r="V419" s="469"/>
      <c r="W419" s="469"/>
      <c r="X419" s="469"/>
      <c r="Y419" s="23"/>
      <c r="Z419" s="23"/>
    </row>
    <row r="420" ht="23.25" customHeight="1">
      <c r="A420" s="86"/>
      <c r="B420" s="86"/>
      <c r="C420" s="23"/>
      <c r="D420" s="23"/>
      <c r="E420" s="23"/>
      <c r="F420" s="23"/>
      <c r="G420" s="469"/>
      <c r="H420" s="469"/>
      <c r="I420" s="469"/>
      <c r="J420" s="469"/>
      <c r="K420" s="469"/>
      <c r="L420" s="469"/>
      <c r="M420" s="469"/>
      <c r="N420" s="469"/>
      <c r="O420" s="469"/>
      <c r="P420" s="469"/>
      <c r="Q420" s="469"/>
      <c r="R420" s="469"/>
      <c r="S420" s="469"/>
      <c r="T420" s="469"/>
      <c r="U420" s="469"/>
      <c r="V420" s="469"/>
      <c r="W420" s="469"/>
      <c r="X420" s="469"/>
      <c r="Y420" s="23"/>
      <c r="Z420" s="23"/>
    </row>
    <row r="421" ht="23.25" customHeight="1">
      <c r="A421" s="86"/>
      <c r="B421" s="86"/>
      <c r="C421" s="23"/>
      <c r="D421" s="23"/>
      <c r="E421" s="23"/>
      <c r="F421" s="23"/>
      <c r="G421" s="469"/>
      <c r="H421" s="469"/>
      <c r="I421" s="469"/>
      <c r="J421" s="469"/>
      <c r="K421" s="469"/>
      <c r="L421" s="469"/>
      <c r="M421" s="469"/>
      <c r="N421" s="469"/>
      <c r="O421" s="469"/>
      <c r="P421" s="469"/>
      <c r="Q421" s="469"/>
      <c r="R421" s="469"/>
      <c r="S421" s="469"/>
      <c r="T421" s="469"/>
      <c r="U421" s="469"/>
      <c r="V421" s="469"/>
      <c r="W421" s="469"/>
      <c r="X421" s="469"/>
      <c r="Y421" s="23"/>
      <c r="Z421" s="23"/>
    </row>
    <row r="422" ht="23.25" customHeight="1">
      <c r="A422" s="86"/>
      <c r="B422" s="86"/>
      <c r="C422" s="23"/>
      <c r="D422" s="23"/>
      <c r="E422" s="23"/>
      <c r="F422" s="23"/>
      <c r="G422" s="469"/>
      <c r="H422" s="469"/>
      <c r="I422" s="469"/>
      <c r="J422" s="469"/>
      <c r="K422" s="469"/>
      <c r="L422" s="469"/>
      <c r="M422" s="469"/>
      <c r="N422" s="469"/>
      <c r="O422" s="469"/>
      <c r="P422" s="469"/>
      <c r="Q422" s="469"/>
      <c r="R422" s="469"/>
      <c r="S422" s="469"/>
      <c r="T422" s="469"/>
      <c r="U422" s="469"/>
      <c r="V422" s="469"/>
      <c r="W422" s="469"/>
      <c r="X422" s="469"/>
      <c r="Y422" s="23"/>
      <c r="Z422" s="23"/>
    </row>
    <row r="423" ht="23.25" customHeight="1">
      <c r="A423" s="86"/>
      <c r="B423" s="86"/>
      <c r="C423" s="23"/>
      <c r="D423" s="23"/>
      <c r="E423" s="23"/>
      <c r="F423" s="23"/>
      <c r="G423" s="469"/>
      <c r="H423" s="469"/>
      <c r="I423" s="469"/>
      <c r="J423" s="469"/>
      <c r="K423" s="469"/>
      <c r="L423" s="469"/>
      <c r="M423" s="469"/>
      <c r="N423" s="469"/>
      <c r="O423" s="469"/>
      <c r="P423" s="469"/>
      <c r="Q423" s="469"/>
      <c r="R423" s="469"/>
      <c r="S423" s="469"/>
      <c r="T423" s="469"/>
      <c r="U423" s="469"/>
      <c r="V423" s="469"/>
      <c r="W423" s="469"/>
      <c r="X423" s="469"/>
      <c r="Y423" s="23"/>
      <c r="Z423" s="23"/>
    </row>
    <row r="424" ht="23.25" customHeight="1">
      <c r="A424" s="86"/>
      <c r="B424" s="86"/>
      <c r="C424" s="23"/>
      <c r="D424" s="23"/>
      <c r="E424" s="23"/>
      <c r="F424" s="23"/>
      <c r="G424" s="469"/>
      <c r="H424" s="469"/>
      <c r="I424" s="469"/>
      <c r="J424" s="469"/>
      <c r="K424" s="469"/>
      <c r="L424" s="469"/>
      <c r="M424" s="469"/>
      <c r="N424" s="469"/>
      <c r="O424" s="469"/>
      <c r="P424" s="469"/>
      <c r="Q424" s="469"/>
      <c r="R424" s="469"/>
      <c r="S424" s="469"/>
      <c r="T424" s="469"/>
      <c r="U424" s="469"/>
      <c r="V424" s="469"/>
      <c r="W424" s="469"/>
      <c r="X424" s="469"/>
      <c r="Y424" s="23"/>
      <c r="Z424" s="23"/>
    </row>
    <row r="425" ht="23.25" customHeight="1">
      <c r="A425" s="86"/>
      <c r="B425" s="86"/>
      <c r="C425" s="23"/>
      <c r="D425" s="23"/>
      <c r="E425" s="23"/>
      <c r="F425" s="23"/>
      <c r="G425" s="469"/>
      <c r="H425" s="469"/>
      <c r="I425" s="469"/>
      <c r="J425" s="469"/>
      <c r="K425" s="469"/>
      <c r="L425" s="469"/>
      <c r="M425" s="469"/>
      <c r="N425" s="469"/>
      <c r="O425" s="469"/>
      <c r="P425" s="469"/>
      <c r="Q425" s="469"/>
      <c r="R425" s="469"/>
      <c r="S425" s="469"/>
      <c r="T425" s="469"/>
      <c r="U425" s="469"/>
      <c r="V425" s="469"/>
      <c r="W425" s="469"/>
      <c r="X425" s="469"/>
      <c r="Y425" s="23"/>
      <c r="Z425" s="23"/>
    </row>
    <row r="426" ht="23.25" customHeight="1">
      <c r="A426" s="86"/>
      <c r="B426" s="86"/>
      <c r="C426" s="23"/>
      <c r="D426" s="23"/>
      <c r="E426" s="23"/>
      <c r="F426" s="23"/>
      <c r="G426" s="469"/>
      <c r="H426" s="469"/>
      <c r="I426" s="469"/>
      <c r="J426" s="469"/>
      <c r="K426" s="469"/>
      <c r="L426" s="469"/>
      <c r="M426" s="469"/>
      <c r="N426" s="469"/>
      <c r="O426" s="469"/>
      <c r="P426" s="469"/>
      <c r="Q426" s="469"/>
      <c r="R426" s="469"/>
      <c r="S426" s="469"/>
      <c r="T426" s="469"/>
      <c r="U426" s="469"/>
      <c r="V426" s="469"/>
      <c r="W426" s="469"/>
      <c r="X426" s="469"/>
      <c r="Y426" s="23"/>
      <c r="Z426" s="23"/>
    </row>
    <row r="427" ht="23.25" customHeight="1">
      <c r="A427" s="86"/>
      <c r="B427" s="86"/>
      <c r="C427" s="23"/>
      <c r="D427" s="23"/>
      <c r="E427" s="23"/>
      <c r="F427" s="23"/>
      <c r="G427" s="469"/>
      <c r="H427" s="469"/>
      <c r="I427" s="469"/>
      <c r="J427" s="469"/>
      <c r="K427" s="469"/>
      <c r="L427" s="469"/>
      <c r="M427" s="469"/>
      <c r="N427" s="469"/>
      <c r="O427" s="469"/>
      <c r="P427" s="469"/>
      <c r="Q427" s="469"/>
      <c r="R427" s="469"/>
      <c r="S427" s="469"/>
      <c r="T427" s="469"/>
      <c r="U427" s="469"/>
      <c r="V427" s="469"/>
      <c r="W427" s="469"/>
      <c r="X427" s="469"/>
      <c r="Y427" s="23"/>
      <c r="Z427" s="23"/>
    </row>
    <row r="428" ht="23.25" customHeight="1">
      <c r="A428" s="86"/>
      <c r="B428" s="86"/>
      <c r="C428" s="23"/>
      <c r="D428" s="23"/>
      <c r="E428" s="23"/>
      <c r="F428" s="23"/>
      <c r="G428" s="469"/>
      <c r="H428" s="469"/>
      <c r="I428" s="469"/>
      <c r="J428" s="469"/>
      <c r="K428" s="469"/>
      <c r="L428" s="469"/>
      <c r="M428" s="469"/>
      <c r="N428" s="469"/>
      <c r="O428" s="469"/>
      <c r="P428" s="469"/>
      <c r="Q428" s="469"/>
      <c r="R428" s="469"/>
      <c r="S428" s="469"/>
      <c r="T428" s="469"/>
      <c r="U428" s="469"/>
      <c r="V428" s="469"/>
      <c r="W428" s="469"/>
      <c r="X428" s="469"/>
      <c r="Y428" s="23"/>
      <c r="Z428" s="23"/>
    </row>
    <row r="429" ht="23.25" customHeight="1">
      <c r="A429" s="86"/>
      <c r="B429" s="86"/>
      <c r="C429" s="23"/>
      <c r="D429" s="23"/>
      <c r="E429" s="23"/>
      <c r="F429" s="23"/>
      <c r="G429" s="469"/>
      <c r="H429" s="469"/>
      <c r="I429" s="469"/>
      <c r="J429" s="469"/>
      <c r="K429" s="469"/>
      <c r="L429" s="469"/>
      <c r="M429" s="469"/>
      <c r="N429" s="469"/>
      <c r="O429" s="469"/>
      <c r="P429" s="469"/>
      <c r="Q429" s="469"/>
      <c r="R429" s="469"/>
      <c r="S429" s="469"/>
      <c r="T429" s="469"/>
      <c r="U429" s="469"/>
      <c r="V429" s="469"/>
      <c r="W429" s="469"/>
      <c r="X429" s="469"/>
      <c r="Y429" s="23"/>
      <c r="Z429" s="23"/>
    </row>
    <row r="430" ht="23.25" customHeight="1">
      <c r="A430" s="86"/>
      <c r="B430" s="86"/>
      <c r="C430" s="23"/>
      <c r="D430" s="23"/>
      <c r="E430" s="23"/>
      <c r="F430" s="23"/>
      <c r="G430" s="469"/>
      <c r="H430" s="469"/>
      <c r="I430" s="469"/>
      <c r="J430" s="469"/>
      <c r="K430" s="469"/>
      <c r="L430" s="469"/>
      <c r="M430" s="469"/>
      <c r="N430" s="469"/>
      <c r="O430" s="469"/>
      <c r="P430" s="469"/>
      <c r="Q430" s="469"/>
      <c r="R430" s="469"/>
      <c r="S430" s="469"/>
      <c r="T430" s="469"/>
      <c r="U430" s="469"/>
      <c r="V430" s="469"/>
      <c r="W430" s="469"/>
      <c r="X430" s="469"/>
      <c r="Y430" s="23"/>
      <c r="Z430" s="23"/>
    </row>
    <row r="431" ht="23.25" customHeight="1">
      <c r="A431" s="86"/>
      <c r="B431" s="86"/>
      <c r="C431" s="23"/>
      <c r="D431" s="23"/>
      <c r="E431" s="23"/>
      <c r="F431" s="23"/>
      <c r="G431" s="469"/>
      <c r="H431" s="469"/>
      <c r="I431" s="469"/>
      <c r="J431" s="469"/>
      <c r="K431" s="469"/>
      <c r="L431" s="469"/>
      <c r="M431" s="469"/>
      <c r="N431" s="469"/>
      <c r="O431" s="469"/>
      <c r="P431" s="469"/>
      <c r="Q431" s="469"/>
      <c r="R431" s="469"/>
      <c r="S431" s="469"/>
      <c r="T431" s="469"/>
      <c r="U431" s="469"/>
      <c r="V431" s="469"/>
      <c r="W431" s="469"/>
      <c r="X431" s="469"/>
      <c r="Y431" s="23"/>
      <c r="Z431" s="23"/>
    </row>
    <row r="432" ht="23.25" customHeight="1">
      <c r="A432" s="86"/>
      <c r="B432" s="86"/>
      <c r="C432" s="23"/>
      <c r="D432" s="23"/>
      <c r="E432" s="23"/>
      <c r="F432" s="23"/>
      <c r="G432" s="469"/>
      <c r="H432" s="469"/>
      <c r="I432" s="469"/>
      <c r="J432" s="469"/>
      <c r="K432" s="469"/>
      <c r="L432" s="469"/>
      <c r="M432" s="469"/>
      <c r="N432" s="469"/>
      <c r="O432" s="469"/>
      <c r="P432" s="469"/>
      <c r="Q432" s="469"/>
      <c r="R432" s="469"/>
      <c r="S432" s="469"/>
      <c r="T432" s="469"/>
      <c r="U432" s="469"/>
      <c r="V432" s="469"/>
      <c r="W432" s="469"/>
      <c r="X432" s="469"/>
      <c r="Y432" s="23"/>
      <c r="Z432" s="23"/>
    </row>
    <row r="433" ht="23.25" customHeight="1">
      <c r="A433" s="86"/>
      <c r="B433" s="86"/>
      <c r="C433" s="23"/>
      <c r="D433" s="23"/>
      <c r="E433" s="23"/>
      <c r="F433" s="23"/>
      <c r="G433" s="469"/>
      <c r="H433" s="469"/>
      <c r="I433" s="469"/>
      <c r="J433" s="469"/>
      <c r="K433" s="469"/>
      <c r="L433" s="469"/>
      <c r="M433" s="469"/>
      <c r="N433" s="469"/>
      <c r="O433" s="469"/>
      <c r="P433" s="469"/>
      <c r="Q433" s="469"/>
      <c r="R433" s="469"/>
      <c r="S433" s="469"/>
      <c r="T433" s="469"/>
      <c r="U433" s="469"/>
      <c r="V433" s="469"/>
      <c r="W433" s="469"/>
      <c r="X433" s="469"/>
      <c r="Y433" s="23"/>
      <c r="Z433" s="23"/>
    </row>
    <row r="434" ht="23.25" customHeight="1">
      <c r="A434" s="86"/>
      <c r="B434" s="86"/>
      <c r="C434" s="23"/>
      <c r="D434" s="23"/>
      <c r="E434" s="23"/>
      <c r="F434" s="23"/>
      <c r="G434" s="469"/>
      <c r="H434" s="469"/>
      <c r="I434" s="469"/>
      <c r="J434" s="469"/>
      <c r="K434" s="469"/>
      <c r="L434" s="469"/>
      <c r="M434" s="469"/>
      <c r="N434" s="469"/>
      <c r="O434" s="469"/>
      <c r="P434" s="469"/>
      <c r="Q434" s="469"/>
      <c r="R434" s="469"/>
      <c r="S434" s="469"/>
      <c r="T434" s="469"/>
      <c r="U434" s="469"/>
      <c r="V434" s="469"/>
      <c r="W434" s="469"/>
      <c r="X434" s="469"/>
      <c r="Y434" s="23"/>
      <c r="Z434" s="23"/>
    </row>
    <row r="435" ht="23.25" customHeight="1">
      <c r="A435" s="86"/>
      <c r="B435" s="86"/>
      <c r="C435" s="23"/>
      <c r="D435" s="23"/>
      <c r="E435" s="23"/>
      <c r="F435" s="23"/>
      <c r="G435" s="469"/>
      <c r="H435" s="469"/>
      <c r="I435" s="469"/>
      <c r="J435" s="469"/>
      <c r="K435" s="469"/>
      <c r="L435" s="469"/>
      <c r="M435" s="469"/>
      <c r="N435" s="469"/>
      <c r="O435" s="469"/>
      <c r="P435" s="469"/>
      <c r="Q435" s="469"/>
      <c r="R435" s="469"/>
      <c r="S435" s="469"/>
      <c r="T435" s="469"/>
      <c r="U435" s="469"/>
      <c r="V435" s="469"/>
      <c r="W435" s="469"/>
      <c r="X435" s="469"/>
      <c r="Y435" s="23"/>
      <c r="Z435" s="23"/>
    </row>
    <row r="436" ht="23.25" customHeight="1">
      <c r="A436" s="86"/>
      <c r="B436" s="86"/>
      <c r="C436" s="23"/>
      <c r="D436" s="23"/>
      <c r="E436" s="23"/>
      <c r="F436" s="23"/>
      <c r="G436" s="469"/>
      <c r="H436" s="469"/>
      <c r="I436" s="469"/>
      <c r="J436" s="469"/>
      <c r="K436" s="469"/>
      <c r="L436" s="469"/>
      <c r="M436" s="469"/>
      <c r="N436" s="469"/>
      <c r="O436" s="469"/>
      <c r="P436" s="469"/>
      <c r="Q436" s="469"/>
      <c r="R436" s="469"/>
      <c r="S436" s="469"/>
      <c r="T436" s="469"/>
      <c r="U436" s="469"/>
      <c r="V436" s="469"/>
      <c r="W436" s="469"/>
      <c r="X436" s="469"/>
      <c r="Y436" s="23"/>
      <c r="Z436" s="23"/>
    </row>
    <row r="437" ht="23.25" customHeight="1">
      <c r="A437" s="86"/>
      <c r="B437" s="86"/>
      <c r="C437" s="23"/>
      <c r="D437" s="23"/>
      <c r="E437" s="23"/>
      <c r="F437" s="23"/>
      <c r="G437" s="469"/>
      <c r="H437" s="469"/>
      <c r="I437" s="469"/>
      <c r="J437" s="469"/>
      <c r="K437" s="469"/>
      <c r="L437" s="469"/>
      <c r="M437" s="469"/>
      <c r="N437" s="469"/>
      <c r="O437" s="469"/>
      <c r="P437" s="469"/>
      <c r="Q437" s="469"/>
      <c r="R437" s="469"/>
      <c r="S437" s="469"/>
      <c r="T437" s="469"/>
      <c r="U437" s="469"/>
      <c r="V437" s="469"/>
      <c r="W437" s="469"/>
      <c r="X437" s="469"/>
      <c r="Y437" s="23"/>
      <c r="Z437" s="23"/>
    </row>
    <row r="438" ht="23.25" customHeight="1">
      <c r="A438" s="86"/>
      <c r="B438" s="86"/>
      <c r="C438" s="23"/>
      <c r="D438" s="23"/>
      <c r="E438" s="23"/>
      <c r="F438" s="23"/>
      <c r="G438" s="469"/>
      <c r="H438" s="469"/>
      <c r="I438" s="469"/>
      <c r="J438" s="469"/>
      <c r="K438" s="469"/>
      <c r="L438" s="469"/>
      <c r="M438" s="469"/>
      <c r="N438" s="469"/>
      <c r="O438" s="469"/>
      <c r="P438" s="469"/>
      <c r="Q438" s="469"/>
      <c r="R438" s="469"/>
      <c r="S438" s="469"/>
      <c r="T438" s="469"/>
      <c r="U438" s="469"/>
      <c r="V438" s="469"/>
      <c r="W438" s="469"/>
      <c r="X438" s="469"/>
      <c r="Y438" s="23"/>
      <c r="Z438" s="23"/>
    </row>
    <row r="439" ht="23.25" customHeight="1">
      <c r="A439" s="86"/>
      <c r="B439" s="86"/>
      <c r="C439" s="23"/>
      <c r="D439" s="23"/>
      <c r="E439" s="23"/>
      <c r="F439" s="23"/>
      <c r="G439" s="469"/>
      <c r="H439" s="469"/>
      <c r="I439" s="469"/>
      <c r="J439" s="469"/>
      <c r="K439" s="469"/>
      <c r="L439" s="469"/>
      <c r="M439" s="469"/>
      <c r="N439" s="469"/>
      <c r="O439" s="469"/>
      <c r="P439" s="469"/>
      <c r="Q439" s="469"/>
      <c r="R439" s="469"/>
      <c r="S439" s="469"/>
      <c r="T439" s="469"/>
      <c r="U439" s="469"/>
      <c r="V439" s="469"/>
      <c r="W439" s="469"/>
      <c r="X439" s="469"/>
      <c r="Y439" s="23"/>
      <c r="Z439" s="23"/>
    </row>
    <row r="440" ht="23.25" customHeight="1">
      <c r="A440" s="86"/>
      <c r="B440" s="86"/>
      <c r="C440" s="23"/>
      <c r="D440" s="23"/>
      <c r="E440" s="23"/>
      <c r="F440" s="23"/>
      <c r="G440" s="469"/>
      <c r="H440" s="469"/>
      <c r="I440" s="469"/>
      <c r="J440" s="469"/>
      <c r="K440" s="469"/>
      <c r="L440" s="469"/>
      <c r="M440" s="469"/>
      <c r="N440" s="469"/>
      <c r="O440" s="469"/>
      <c r="P440" s="469"/>
      <c r="Q440" s="469"/>
      <c r="R440" s="469"/>
      <c r="S440" s="469"/>
      <c r="T440" s="469"/>
      <c r="U440" s="469"/>
      <c r="V440" s="469"/>
      <c r="W440" s="469"/>
      <c r="X440" s="469"/>
      <c r="Y440" s="23"/>
      <c r="Z440" s="23"/>
    </row>
    <row r="441" ht="23.25" customHeight="1">
      <c r="A441" s="86"/>
      <c r="B441" s="86"/>
      <c r="C441" s="23"/>
      <c r="D441" s="23"/>
      <c r="E441" s="23"/>
      <c r="F441" s="23"/>
      <c r="G441" s="469"/>
      <c r="H441" s="469"/>
      <c r="I441" s="469"/>
      <c r="J441" s="469"/>
      <c r="K441" s="469"/>
      <c r="L441" s="469"/>
      <c r="M441" s="469"/>
      <c r="N441" s="469"/>
      <c r="O441" s="469"/>
      <c r="P441" s="469"/>
      <c r="Q441" s="469"/>
      <c r="R441" s="469"/>
      <c r="S441" s="469"/>
      <c r="T441" s="469"/>
      <c r="U441" s="469"/>
      <c r="V441" s="469"/>
      <c r="W441" s="469"/>
      <c r="X441" s="469"/>
      <c r="Y441" s="23"/>
      <c r="Z441" s="23"/>
    </row>
    <row r="442" ht="23.25" customHeight="1">
      <c r="A442" s="86"/>
      <c r="B442" s="86"/>
      <c r="C442" s="23"/>
      <c r="D442" s="23"/>
      <c r="E442" s="23"/>
      <c r="F442" s="23"/>
      <c r="G442" s="469"/>
      <c r="H442" s="469"/>
      <c r="I442" s="469"/>
      <c r="J442" s="469"/>
      <c r="K442" s="469"/>
      <c r="L442" s="469"/>
      <c r="M442" s="469"/>
      <c r="N442" s="469"/>
      <c r="O442" s="469"/>
      <c r="P442" s="469"/>
      <c r="Q442" s="469"/>
      <c r="R442" s="469"/>
      <c r="S442" s="469"/>
      <c r="T442" s="469"/>
      <c r="U442" s="469"/>
      <c r="V442" s="469"/>
      <c r="W442" s="469"/>
      <c r="X442" s="469"/>
      <c r="Y442" s="23"/>
      <c r="Z442" s="23"/>
    </row>
    <row r="443" ht="23.25" customHeight="1">
      <c r="A443" s="86"/>
      <c r="B443" s="86"/>
      <c r="C443" s="23"/>
      <c r="D443" s="23"/>
      <c r="E443" s="23"/>
      <c r="F443" s="23"/>
      <c r="G443" s="469"/>
      <c r="H443" s="469"/>
      <c r="I443" s="469"/>
      <c r="J443" s="469"/>
      <c r="K443" s="469"/>
      <c r="L443" s="469"/>
      <c r="M443" s="469"/>
      <c r="N443" s="469"/>
      <c r="O443" s="469"/>
      <c r="P443" s="469"/>
      <c r="Q443" s="469"/>
      <c r="R443" s="469"/>
      <c r="S443" s="469"/>
      <c r="T443" s="469"/>
      <c r="U443" s="469"/>
      <c r="V443" s="469"/>
      <c r="W443" s="469"/>
      <c r="X443" s="469"/>
      <c r="Y443" s="23"/>
      <c r="Z443" s="23"/>
    </row>
    <row r="444" ht="23.25" customHeight="1">
      <c r="A444" s="86"/>
      <c r="B444" s="86"/>
      <c r="C444" s="23"/>
      <c r="D444" s="23"/>
      <c r="E444" s="23"/>
      <c r="F444" s="23"/>
      <c r="G444" s="469"/>
      <c r="H444" s="469"/>
      <c r="I444" s="469"/>
      <c r="J444" s="469"/>
      <c r="K444" s="469"/>
      <c r="L444" s="469"/>
      <c r="M444" s="469"/>
      <c r="N444" s="469"/>
      <c r="O444" s="469"/>
      <c r="P444" s="469"/>
      <c r="Q444" s="469"/>
      <c r="R444" s="469"/>
      <c r="S444" s="469"/>
      <c r="T444" s="469"/>
      <c r="U444" s="469"/>
      <c r="V444" s="469"/>
      <c r="W444" s="469"/>
      <c r="X444" s="469"/>
      <c r="Y444" s="23"/>
      <c r="Z444" s="23"/>
    </row>
    <row r="445" ht="23.25" customHeight="1">
      <c r="A445" s="86"/>
      <c r="B445" s="86"/>
      <c r="C445" s="23"/>
      <c r="D445" s="23"/>
      <c r="E445" s="23"/>
      <c r="F445" s="23"/>
      <c r="G445" s="469"/>
      <c r="H445" s="469"/>
      <c r="I445" s="469"/>
      <c r="J445" s="469"/>
      <c r="K445" s="469"/>
      <c r="L445" s="469"/>
      <c r="M445" s="469"/>
      <c r="N445" s="469"/>
      <c r="O445" s="469"/>
      <c r="P445" s="469"/>
      <c r="Q445" s="469"/>
      <c r="R445" s="469"/>
      <c r="S445" s="469"/>
      <c r="T445" s="469"/>
      <c r="U445" s="469"/>
      <c r="V445" s="469"/>
      <c r="W445" s="469"/>
      <c r="X445" s="469"/>
      <c r="Y445" s="23"/>
      <c r="Z445" s="23"/>
    </row>
    <row r="446" ht="23.25" customHeight="1">
      <c r="A446" s="86"/>
      <c r="B446" s="86"/>
      <c r="C446" s="23"/>
      <c r="D446" s="23"/>
      <c r="E446" s="23"/>
      <c r="F446" s="23"/>
      <c r="G446" s="469"/>
      <c r="H446" s="469"/>
      <c r="I446" s="469"/>
      <c r="J446" s="469"/>
      <c r="K446" s="469"/>
      <c r="L446" s="469"/>
      <c r="M446" s="469"/>
      <c r="N446" s="469"/>
      <c r="O446" s="469"/>
      <c r="P446" s="469"/>
      <c r="Q446" s="469"/>
      <c r="R446" s="469"/>
      <c r="S446" s="469"/>
      <c r="T446" s="469"/>
      <c r="U446" s="469"/>
      <c r="V446" s="469"/>
      <c r="W446" s="469"/>
      <c r="X446" s="469"/>
      <c r="Y446" s="23"/>
      <c r="Z446" s="23"/>
    </row>
    <row r="447" ht="23.25" customHeight="1">
      <c r="A447" s="86"/>
      <c r="B447" s="86"/>
      <c r="C447" s="23"/>
      <c r="D447" s="23"/>
      <c r="E447" s="23"/>
      <c r="F447" s="23"/>
      <c r="G447" s="469"/>
      <c r="H447" s="469"/>
      <c r="I447" s="469"/>
      <c r="J447" s="469"/>
      <c r="K447" s="469"/>
      <c r="L447" s="469"/>
      <c r="M447" s="469"/>
      <c r="N447" s="469"/>
      <c r="O447" s="469"/>
      <c r="P447" s="469"/>
      <c r="Q447" s="469"/>
      <c r="R447" s="469"/>
      <c r="S447" s="469"/>
      <c r="T447" s="469"/>
      <c r="U447" s="469"/>
      <c r="V447" s="469"/>
      <c r="W447" s="469"/>
      <c r="X447" s="469"/>
      <c r="Y447" s="23"/>
      <c r="Z447" s="23"/>
    </row>
    <row r="448" ht="23.25" customHeight="1">
      <c r="A448" s="86"/>
      <c r="B448" s="86"/>
      <c r="C448" s="23"/>
      <c r="D448" s="23"/>
      <c r="E448" s="23"/>
      <c r="F448" s="23"/>
      <c r="G448" s="469"/>
      <c r="H448" s="469"/>
      <c r="I448" s="469"/>
      <c r="J448" s="469"/>
      <c r="K448" s="469"/>
      <c r="L448" s="469"/>
      <c r="M448" s="469"/>
      <c r="N448" s="469"/>
      <c r="O448" s="469"/>
      <c r="P448" s="469"/>
      <c r="Q448" s="469"/>
      <c r="R448" s="469"/>
      <c r="S448" s="469"/>
      <c r="T448" s="469"/>
      <c r="U448" s="469"/>
      <c r="V448" s="469"/>
      <c r="W448" s="469"/>
      <c r="X448" s="469"/>
      <c r="Y448" s="23"/>
      <c r="Z448" s="23"/>
    </row>
    <row r="449" ht="23.25" customHeight="1">
      <c r="A449" s="86"/>
      <c r="B449" s="86"/>
      <c r="C449" s="23"/>
      <c r="D449" s="23"/>
      <c r="E449" s="23"/>
      <c r="F449" s="23"/>
      <c r="G449" s="469"/>
      <c r="H449" s="469"/>
      <c r="I449" s="469"/>
      <c r="J449" s="469"/>
      <c r="K449" s="469"/>
      <c r="L449" s="469"/>
      <c r="M449" s="469"/>
      <c r="N449" s="469"/>
      <c r="O449" s="469"/>
      <c r="P449" s="469"/>
      <c r="Q449" s="469"/>
      <c r="R449" s="469"/>
      <c r="S449" s="469"/>
      <c r="T449" s="469"/>
      <c r="U449" s="469"/>
      <c r="V449" s="469"/>
      <c r="W449" s="469"/>
      <c r="X449" s="469"/>
      <c r="Y449" s="23"/>
      <c r="Z449" s="23"/>
    </row>
    <row r="450" ht="23.25" customHeight="1">
      <c r="A450" s="86"/>
      <c r="B450" s="86"/>
      <c r="C450" s="23"/>
      <c r="D450" s="23"/>
      <c r="E450" s="23"/>
      <c r="F450" s="23"/>
      <c r="G450" s="469"/>
      <c r="H450" s="469"/>
      <c r="I450" s="469"/>
      <c r="J450" s="469"/>
      <c r="K450" s="469"/>
      <c r="L450" s="469"/>
      <c r="M450" s="469"/>
      <c r="N450" s="469"/>
      <c r="O450" s="469"/>
      <c r="P450" s="469"/>
      <c r="Q450" s="469"/>
      <c r="R450" s="469"/>
      <c r="S450" s="469"/>
      <c r="T450" s="469"/>
      <c r="U450" s="469"/>
      <c r="V450" s="469"/>
      <c r="W450" s="469"/>
      <c r="X450" s="469"/>
      <c r="Y450" s="23"/>
      <c r="Z450" s="23"/>
    </row>
    <row r="451" ht="23.25" customHeight="1">
      <c r="A451" s="86"/>
      <c r="B451" s="86"/>
      <c r="C451" s="23"/>
      <c r="D451" s="23"/>
      <c r="E451" s="23"/>
      <c r="F451" s="23"/>
      <c r="G451" s="469"/>
      <c r="H451" s="469"/>
      <c r="I451" s="469"/>
      <c r="J451" s="469"/>
      <c r="K451" s="469"/>
      <c r="L451" s="469"/>
      <c r="M451" s="469"/>
      <c r="N451" s="469"/>
      <c r="O451" s="469"/>
      <c r="P451" s="469"/>
      <c r="Q451" s="469"/>
      <c r="R451" s="469"/>
      <c r="S451" s="469"/>
      <c r="T451" s="469"/>
      <c r="U451" s="469"/>
      <c r="V451" s="469"/>
      <c r="W451" s="469"/>
      <c r="X451" s="469"/>
      <c r="Y451" s="23"/>
      <c r="Z451" s="23"/>
    </row>
    <row r="452" ht="23.25" customHeight="1">
      <c r="A452" s="86"/>
      <c r="B452" s="86"/>
      <c r="C452" s="23"/>
      <c r="D452" s="23"/>
      <c r="E452" s="23"/>
      <c r="F452" s="23"/>
      <c r="G452" s="469"/>
      <c r="H452" s="469"/>
      <c r="I452" s="469"/>
      <c r="J452" s="469"/>
      <c r="K452" s="469"/>
      <c r="L452" s="469"/>
      <c r="M452" s="469"/>
      <c r="N452" s="469"/>
      <c r="O452" s="469"/>
      <c r="P452" s="469"/>
      <c r="Q452" s="469"/>
      <c r="R452" s="469"/>
      <c r="S452" s="469"/>
      <c r="T452" s="469"/>
      <c r="U452" s="469"/>
      <c r="V452" s="469"/>
      <c r="W452" s="469"/>
      <c r="X452" s="469"/>
      <c r="Y452" s="23"/>
      <c r="Z452" s="23"/>
    </row>
    <row r="453" ht="23.25" customHeight="1">
      <c r="A453" s="86"/>
      <c r="B453" s="86"/>
      <c r="C453" s="23"/>
      <c r="D453" s="23"/>
      <c r="E453" s="23"/>
      <c r="F453" s="23"/>
      <c r="G453" s="469"/>
      <c r="H453" s="469"/>
      <c r="I453" s="469"/>
      <c r="J453" s="469"/>
      <c r="K453" s="469"/>
      <c r="L453" s="469"/>
      <c r="M453" s="469"/>
      <c r="N453" s="469"/>
      <c r="O453" s="469"/>
      <c r="P453" s="469"/>
      <c r="Q453" s="469"/>
      <c r="R453" s="469"/>
      <c r="S453" s="469"/>
      <c r="T453" s="469"/>
      <c r="U453" s="469"/>
      <c r="V453" s="469"/>
      <c r="W453" s="469"/>
      <c r="X453" s="469"/>
      <c r="Y453" s="23"/>
      <c r="Z453" s="23"/>
    </row>
    <row r="454" ht="23.25" customHeight="1">
      <c r="A454" s="86"/>
      <c r="B454" s="86"/>
      <c r="C454" s="23"/>
      <c r="D454" s="23"/>
      <c r="E454" s="23"/>
      <c r="F454" s="23"/>
      <c r="G454" s="469"/>
      <c r="H454" s="469"/>
      <c r="I454" s="469"/>
      <c r="J454" s="469"/>
      <c r="K454" s="469"/>
      <c r="L454" s="469"/>
      <c r="M454" s="469"/>
      <c r="N454" s="469"/>
      <c r="O454" s="469"/>
      <c r="P454" s="469"/>
      <c r="Q454" s="469"/>
      <c r="R454" s="469"/>
      <c r="S454" s="469"/>
      <c r="T454" s="469"/>
      <c r="U454" s="469"/>
      <c r="V454" s="469"/>
      <c r="W454" s="469"/>
      <c r="X454" s="469"/>
      <c r="Y454" s="23"/>
      <c r="Z454" s="23"/>
    </row>
    <row r="455" ht="23.25" customHeight="1">
      <c r="A455" s="86"/>
      <c r="B455" s="86"/>
      <c r="C455" s="23"/>
      <c r="D455" s="23"/>
      <c r="E455" s="23"/>
      <c r="F455" s="23"/>
      <c r="G455" s="469"/>
      <c r="H455" s="469"/>
      <c r="I455" s="469"/>
      <c r="J455" s="469"/>
      <c r="K455" s="469"/>
      <c r="L455" s="469"/>
      <c r="M455" s="469"/>
      <c r="N455" s="469"/>
      <c r="O455" s="469"/>
      <c r="P455" s="469"/>
      <c r="Q455" s="469"/>
      <c r="R455" s="469"/>
      <c r="S455" s="469"/>
      <c r="T455" s="469"/>
      <c r="U455" s="469"/>
      <c r="V455" s="469"/>
      <c r="W455" s="469"/>
      <c r="X455" s="469"/>
      <c r="Y455" s="23"/>
      <c r="Z455" s="23"/>
    </row>
    <row r="456" ht="23.25" customHeight="1">
      <c r="A456" s="86"/>
      <c r="B456" s="86"/>
      <c r="C456" s="23"/>
      <c r="D456" s="23"/>
      <c r="E456" s="23"/>
      <c r="F456" s="23"/>
      <c r="G456" s="469"/>
      <c r="H456" s="469"/>
      <c r="I456" s="469"/>
      <c r="J456" s="469"/>
      <c r="K456" s="469"/>
      <c r="L456" s="469"/>
      <c r="M456" s="469"/>
      <c r="N456" s="469"/>
      <c r="O456" s="469"/>
      <c r="P456" s="469"/>
      <c r="Q456" s="469"/>
      <c r="R456" s="469"/>
      <c r="S456" s="469"/>
      <c r="T456" s="469"/>
      <c r="U456" s="469"/>
      <c r="V456" s="469"/>
      <c r="W456" s="469"/>
      <c r="X456" s="469"/>
      <c r="Y456" s="23"/>
      <c r="Z456" s="23"/>
    </row>
    <row r="457" ht="23.25" customHeight="1">
      <c r="A457" s="86"/>
      <c r="B457" s="86"/>
      <c r="C457" s="23"/>
      <c r="D457" s="23"/>
      <c r="E457" s="23"/>
      <c r="F457" s="23"/>
      <c r="G457" s="469"/>
      <c r="H457" s="469"/>
      <c r="I457" s="469"/>
      <c r="J457" s="469"/>
      <c r="K457" s="469"/>
      <c r="L457" s="469"/>
      <c r="M457" s="469"/>
      <c r="N457" s="469"/>
      <c r="O457" s="469"/>
      <c r="P457" s="469"/>
      <c r="Q457" s="469"/>
      <c r="R457" s="469"/>
      <c r="S457" s="469"/>
      <c r="T457" s="469"/>
      <c r="U457" s="469"/>
      <c r="V457" s="469"/>
      <c r="W457" s="469"/>
      <c r="X457" s="469"/>
      <c r="Y457" s="23"/>
      <c r="Z457" s="23"/>
    </row>
    <row r="458" ht="23.25" customHeight="1">
      <c r="A458" s="86"/>
      <c r="B458" s="86"/>
      <c r="C458" s="23"/>
      <c r="D458" s="23"/>
      <c r="E458" s="23"/>
      <c r="F458" s="23"/>
      <c r="G458" s="469"/>
      <c r="H458" s="469"/>
      <c r="I458" s="469"/>
      <c r="J458" s="469"/>
      <c r="K458" s="469"/>
      <c r="L458" s="469"/>
      <c r="M458" s="469"/>
      <c r="N458" s="469"/>
      <c r="O458" s="469"/>
      <c r="P458" s="469"/>
      <c r="Q458" s="469"/>
      <c r="R458" s="469"/>
      <c r="S458" s="469"/>
      <c r="T458" s="469"/>
      <c r="U458" s="469"/>
      <c r="V458" s="469"/>
      <c r="W458" s="469"/>
      <c r="X458" s="469"/>
      <c r="Y458" s="23"/>
      <c r="Z458" s="23"/>
    </row>
    <row r="459" ht="23.25" customHeight="1">
      <c r="A459" s="86"/>
      <c r="B459" s="86"/>
      <c r="C459" s="23"/>
      <c r="D459" s="23"/>
      <c r="E459" s="23"/>
      <c r="F459" s="23"/>
      <c r="G459" s="469"/>
      <c r="H459" s="469"/>
      <c r="I459" s="469"/>
      <c r="J459" s="469"/>
      <c r="K459" s="469"/>
      <c r="L459" s="469"/>
      <c r="M459" s="469"/>
      <c r="N459" s="469"/>
      <c r="O459" s="469"/>
      <c r="P459" s="469"/>
      <c r="Q459" s="469"/>
      <c r="R459" s="469"/>
      <c r="S459" s="469"/>
      <c r="T459" s="469"/>
      <c r="U459" s="469"/>
      <c r="V459" s="469"/>
      <c r="W459" s="469"/>
      <c r="X459" s="469"/>
      <c r="Y459" s="23"/>
      <c r="Z459" s="23"/>
    </row>
    <row r="460" ht="23.25" customHeight="1">
      <c r="A460" s="86"/>
      <c r="B460" s="86"/>
      <c r="C460" s="23"/>
      <c r="D460" s="23"/>
      <c r="E460" s="23"/>
      <c r="F460" s="23"/>
      <c r="G460" s="469"/>
      <c r="H460" s="469"/>
      <c r="I460" s="469"/>
      <c r="J460" s="469"/>
      <c r="K460" s="469"/>
      <c r="L460" s="469"/>
      <c r="M460" s="469"/>
      <c r="N460" s="469"/>
      <c r="O460" s="469"/>
      <c r="P460" s="469"/>
      <c r="Q460" s="469"/>
      <c r="R460" s="469"/>
      <c r="S460" s="469"/>
      <c r="T460" s="469"/>
      <c r="U460" s="469"/>
      <c r="V460" s="469"/>
      <c r="W460" s="469"/>
      <c r="X460" s="469"/>
      <c r="Y460" s="23"/>
      <c r="Z460" s="23"/>
    </row>
    <row r="461" ht="23.25" customHeight="1">
      <c r="A461" s="86"/>
      <c r="B461" s="86"/>
      <c r="C461" s="23"/>
      <c r="D461" s="23"/>
      <c r="E461" s="23"/>
      <c r="F461" s="23"/>
      <c r="G461" s="469"/>
      <c r="H461" s="469"/>
      <c r="I461" s="469"/>
      <c r="J461" s="469"/>
      <c r="K461" s="469"/>
      <c r="L461" s="469"/>
      <c r="M461" s="469"/>
      <c r="N461" s="469"/>
      <c r="O461" s="469"/>
      <c r="P461" s="469"/>
      <c r="Q461" s="469"/>
      <c r="R461" s="469"/>
      <c r="S461" s="469"/>
      <c r="T461" s="469"/>
      <c r="U461" s="469"/>
      <c r="V461" s="469"/>
      <c r="W461" s="469"/>
      <c r="X461" s="469"/>
      <c r="Y461" s="23"/>
      <c r="Z461" s="23"/>
    </row>
    <row r="462" ht="23.25" customHeight="1">
      <c r="A462" s="86"/>
      <c r="B462" s="86"/>
      <c r="C462" s="23"/>
      <c r="D462" s="23"/>
      <c r="E462" s="23"/>
      <c r="F462" s="23"/>
      <c r="G462" s="469"/>
      <c r="H462" s="469"/>
      <c r="I462" s="469"/>
      <c r="J462" s="469"/>
      <c r="K462" s="469"/>
      <c r="L462" s="469"/>
      <c r="M462" s="469"/>
      <c r="N462" s="469"/>
      <c r="O462" s="469"/>
      <c r="P462" s="469"/>
      <c r="Q462" s="469"/>
      <c r="R462" s="469"/>
      <c r="S462" s="469"/>
      <c r="T462" s="469"/>
      <c r="U462" s="469"/>
      <c r="V462" s="469"/>
      <c r="W462" s="469"/>
      <c r="X462" s="469"/>
      <c r="Y462" s="23"/>
      <c r="Z462" s="23"/>
    </row>
    <row r="463" ht="23.25" customHeight="1">
      <c r="A463" s="86"/>
      <c r="B463" s="86"/>
      <c r="C463" s="23"/>
      <c r="D463" s="23"/>
      <c r="E463" s="23"/>
      <c r="F463" s="23"/>
      <c r="G463" s="469"/>
      <c r="H463" s="469"/>
      <c r="I463" s="469"/>
      <c r="J463" s="469"/>
      <c r="K463" s="469"/>
      <c r="L463" s="469"/>
      <c r="M463" s="469"/>
      <c r="N463" s="469"/>
      <c r="O463" s="469"/>
      <c r="P463" s="469"/>
      <c r="Q463" s="469"/>
      <c r="R463" s="469"/>
      <c r="S463" s="469"/>
      <c r="T463" s="469"/>
      <c r="U463" s="469"/>
      <c r="V463" s="469"/>
      <c r="W463" s="469"/>
      <c r="X463" s="469"/>
      <c r="Y463" s="23"/>
      <c r="Z463" s="23"/>
    </row>
    <row r="464" ht="23.25" customHeight="1">
      <c r="A464" s="86"/>
      <c r="B464" s="86"/>
      <c r="C464" s="23"/>
      <c r="D464" s="23"/>
      <c r="E464" s="23"/>
      <c r="F464" s="23"/>
      <c r="G464" s="469"/>
      <c r="H464" s="469"/>
      <c r="I464" s="469"/>
      <c r="J464" s="469"/>
      <c r="K464" s="469"/>
      <c r="L464" s="469"/>
      <c r="M464" s="469"/>
      <c r="N464" s="469"/>
      <c r="O464" s="469"/>
      <c r="P464" s="469"/>
      <c r="Q464" s="469"/>
      <c r="R464" s="469"/>
      <c r="S464" s="469"/>
      <c r="T464" s="469"/>
      <c r="U464" s="469"/>
      <c r="V464" s="469"/>
      <c r="W464" s="469"/>
      <c r="X464" s="469"/>
      <c r="Y464" s="23"/>
      <c r="Z464" s="23"/>
    </row>
    <row r="465" ht="23.25" customHeight="1">
      <c r="A465" s="86"/>
      <c r="B465" s="86"/>
      <c r="C465" s="23"/>
      <c r="D465" s="23"/>
      <c r="E465" s="23"/>
      <c r="F465" s="23"/>
      <c r="G465" s="469"/>
      <c r="H465" s="469"/>
      <c r="I465" s="469"/>
      <c r="J465" s="469"/>
      <c r="K465" s="469"/>
      <c r="L465" s="469"/>
      <c r="M465" s="469"/>
      <c r="N465" s="469"/>
      <c r="O465" s="469"/>
      <c r="P465" s="469"/>
      <c r="Q465" s="469"/>
      <c r="R465" s="469"/>
      <c r="S465" s="469"/>
      <c r="T465" s="469"/>
      <c r="U465" s="469"/>
      <c r="V465" s="469"/>
      <c r="W465" s="469"/>
      <c r="X465" s="469"/>
      <c r="Y465" s="23"/>
      <c r="Z465" s="23"/>
    </row>
    <row r="466" ht="23.25" customHeight="1">
      <c r="A466" s="86"/>
      <c r="B466" s="86"/>
      <c r="C466" s="23"/>
      <c r="D466" s="23"/>
      <c r="E466" s="23"/>
      <c r="F466" s="23"/>
      <c r="G466" s="469"/>
      <c r="H466" s="469"/>
      <c r="I466" s="469"/>
      <c r="J466" s="469"/>
      <c r="K466" s="469"/>
      <c r="L466" s="469"/>
      <c r="M466" s="469"/>
      <c r="N466" s="469"/>
      <c r="O466" s="469"/>
      <c r="P466" s="469"/>
      <c r="Q466" s="469"/>
      <c r="R466" s="469"/>
      <c r="S466" s="469"/>
      <c r="T466" s="469"/>
      <c r="U466" s="469"/>
      <c r="V466" s="469"/>
      <c r="W466" s="469"/>
      <c r="X466" s="469"/>
      <c r="Y466" s="23"/>
      <c r="Z466" s="23"/>
    </row>
    <row r="467" ht="23.25" customHeight="1">
      <c r="A467" s="86"/>
      <c r="B467" s="86"/>
      <c r="C467" s="23"/>
      <c r="D467" s="23"/>
      <c r="E467" s="23"/>
      <c r="F467" s="23"/>
      <c r="G467" s="469"/>
      <c r="H467" s="469"/>
      <c r="I467" s="469"/>
      <c r="J467" s="469"/>
      <c r="K467" s="469"/>
      <c r="L467" s="469"/>
      <c r="M467" s="469"/>
      <c r="N467" s="469"/>
      <c r="O467" s="469"/>
      <c r="P467" s="469"/>
      <c r="Q467" s="469"/>
      <c r="R467" s="469"/>
      <c r="S467" s="469"/>
      <c r="T467" s="469"/>
      <c r="U467" s="469"/>
      <c r="V467" s="469"/>
      <c r="W467" s="469"/>
      <c r="X467" s="469"/>
      <c r="Y467" s="23"/>
      <c r="Z467" s="23"/>
    </row>
    <row r="468" ht="23.25" customHeight="1">
      <c r="A468" s="86"/>
      <c r="B468" s="86"/>
      <c r="C468" s="23"/>
      <c r="D468" s="23"/>
      <c r="E468" s="23"/>
      <c r="F468" s="23"/>
      <c r="G468" s="469"/>
      <c r="H468" s="469"/>
      <c r="I468" s="469"/>
      <c r="J468" s="469"/>
      <c r="K468" s="469"/>
      <c r="L468" s="469"/>
      <c r="M468" s="469"/>
      <c r="N468" s="469"/>
      <c r="O468" s="469"/>
      <c r="P468" s="469"/>
      <c r="Q468" s="469"/>
      <c r="R468" s="469"/>
      <c r="S468" s="469"/>
      <c r="T468" s="469"/>
      <c r="U468" s="469"/>
      <c r="V468" s="469"/>
      <c r="W468" s="469"/>
      <c r="X468" s="469"/>
      <c r="Y468" s="23"/>
      <c r="Z468" s="23"/>
    </row>
    <row r="469" ht="23.25" customHeight="1">
      <c r="A469" s="86"/>
      <c r="B469" s="86"/>
      <c r="C469" s="23"/>
      <c r="D469" s="23"/>
      <c r="E469" s="23"/>
      <c r="F469" s="23"/>
      <c r="G469" s="469"/>
      <c r="H469" s="469"/>
      <c r="I469" s="469"/>
      <c r="J469" s="469"/>
      <c r="K469" s="469"/>
      <c r="L469" s="469"/>
      <c r="M469" s="469"/>
      <c r="N469" s="469"/>
      <c r="O469" s="469"/>
      <c r="P469" s="469"/>
      <c r="Q469" s="469"/>
      <c r="R469" s="469"/>
      <c r="S469" s="469"/>
      <c r="T469" s="469"/>
      <c r="U469" s="469"/>
      <c r="V469" s="469"/>
      <c r="W469" s="469"/>
      <c r="X469" s="469"/>
      <c r="Y469" s="23"/>
      <c r="Z469" s="23"/>
    </row>
    <row r="470" ht="23.25" customHeight="1">
      <c r="A470" s="86"/>
      <c r="B470" s="86"/>
      <c r="C470" s="23"/>
      <c r="D470" s="23"/>
      <c r="E470" s="23"/>
      <c r="F470" s="23"/>
      <c r="G470" s="469"/>
      <c r="H470" s="469"/>
      <c r="I470" s="469"/>
      <c r="J470" s="469"/>
      <c r="K470" s="469"/>
      <c r="L470" s="469"/>
      <c r="M470" s="469"/>
      <c r="N470" s="469"/>
      <c r="O470" s="469"/>
      <c r="P470" s="469"/>
      <c r="Q470" s="469"/>
      <c r="R470" s="469"/>
      <c r="S470" s="469"/>
      <c r="T470" s="469"/>
      <c r="U470" s="469"/>
      <c r="V470" s="469"/>
      <c r="W470" s="469"/>
      <c r="X470" s="469"/>
      <c r="Y470" s="23"/>
      <c r="Z470" s="23"/>
    </row>
    <row r="471" ht="23.25" customHeight="1">
      <c r="A471" s="86"/>
      <c r="B471" s="86"/>
      <c r="C471" s="23"/>
      <c r="D471" s="23"/>
      <c r="E471" s="23"/>
      <c r="F471" s="23"/>
      <c r="G471" s="469"/>
      <c r="H471" s="469"/>
      <c r="I471" s="469"/>
      <c r="J471" s="469"/>
      <c r="K471" s="469"/>
      <c r="L471" s="469"/>
      <c r="M471" s="469"/>
      <c r="N471" s="469"/>
      <c r="O471" s="469"/>
      <c r="P471" s="469"/>
      <c r="Q471" s="469"/>
      <c r="R471" s="469"/>
      <c r="S471" s="469"/>
      <c r="T471" s="469"/>
      <c r="U471" s="469"/>
      <c r="V471" s="469"/>
      <c r="W471" s="469"/>
      <c r="X471" s="469"/>
      <c r="Y471" s="23"/>
      <c r="Z471" s="23"/>
    </row>
    <row r="472" ht="23.25" customHeight="1">
      <c r="A472" s="86"/>
      <c r="B472" s="86"/>
      <c r="C472" s="23"/>
      <c r="D472" s="23"/>
      <c r="E472" s="23"/>
      <c r="F472" s="23"/>
      <c r="G472" s="469"/>
      <c r="H472" s="469"/>
      <c r="I472" s="469"/>
      <c r="J472" s="469"/>
      <c r="K472" s="469"/>
      <c r="L472" s="469"/>
      <c r="M472" s="469"/>
      <c r="N472" s="469"/>
      <c r="O472" s="469"/>
      <c r="P472" s="469"/>
      <c r="Q472" s="469"/>
      <c r="R472" s="469"/>
      <c r="S472" s="469"/>
      <c r="T472" s="469"/>
      <c r="U472" s="469"/>
      <c r="V472" s="469"/>
      <c r="W472" s="469"/>
      <c r="X472" s="469"/>
      <c r="Y472" s="23"/>
      <c r="Z472" s="23"/>
    </row>
    <row r="473" ht="23.25" customHeight="1">
      <c r="A473" s="86"/>
      <c r="B473" s="86"/>
      <c r="C473" s="23"/>
      <c r="D473" s="23"/>
      <c r="E473" s="23"/>
      <c r="F473" s="23"/>
      <c r="G473" s="469"/>
      <c r="H473" s="469"/>
      <c r="I473" s="469"/>
      <c r="J473" s="469"/>
      <c r="K473" s="469"/>
      <c r="L473" s="469"/>
      <c r="M473" s="469"/>
      <c r="N473" s="469"/>
      <c r="O473" s="469"/>
      <c r="P473" s="469"/>
      <c r="Q473" s="469"/>
      <c r="R473" s="469"/>
      <c r="S473" s="469"/>
      <c r="T473" s="469"/>
      <c r="U473" s="469"/>
      <c r="V473" s="469"/>
      <c r="W473" s="469"/>
      <c r="X473" s="469"/>
      <c r="Y473" s="23"/>
      <c r="Z473" s="23"/>
    </row>
    <row r="474" ht="23.25" customHeight="1">
      <c r="A474" s="86"/>
      <c r="B474" s="86"/>
      <c r="C474" s="23"/>
      <c r="D474" s="23"/>
      <c r="E474" s="23"/>
      <c r="F474" s="23"/>
      <c r="G474" s="469"/>
      <c r="H474" s="469"/>
      <c r="I474" s="469"/>
      <c r="J474" s="469"/>
      <c r="K474" s="469"/>
      <c r="L474" s="469"/>
      <c r="M474" s="469"/>
      <c r="N474" s="469"/>
      <c r="O474" s="469"/>
      <c r="P474" s="469"/>
      <c r="Q474" s="469"/>
      <c r="R474" s="469"/>
      <c r="S474" s="469"/>
      <c r="T474" s="469"/>
      <c r="U474" s="469"/>
      <c r="V474" s="469"/>
      <c r="W474" s="469"/>
      <c r="X474" s="469"/>
      <c r="Y474" s="23"/>
      <c r="Z474" s="23"/>
    </row>
    <row r="475" ht="23.25" customHeight="1">
      <c r="A475" s="86"/>
      <c r="B475" s="86"/>
      <c r="C475" s="23"/>
      <c r="D475" s="23"/>
      <c r="E475" s="23"/>
      <c r="F475" s="23"/>
      <c r="G475" s="469"/>
      <c r="H475" s="469"/>
      <c r="I475" s="469"/>
      <c r="J475" s="469"/>
      <c r="K475" s="469"/>
      <c r="L475" s="469"/>
      <c r="M475" s="469"/>
      <c r="N475" s="469"/>
      <c r="O475" s="469"/>
      <c r="P475" s="469"/>
      <c r="Q475" s="469"/>
      <c r="R475" s="469"/>
      <c r="S475" s="469"/>
      <c r="T475" s="469"/>
      <c r="U475" s="469"/>
      <c r="V475" s="469"/>
      <c r="W475" s="469"/>
      <c r="X475" s="469"/>
      <c r="Y475" s="23"/>
      <c r="Z475" s="23"/>
    </row>
    <row r="476" ht="23.25" customHeight="1">
      <c r="A476" s="86"/>
      <c r="B476" s="86"/>
      <c r="C476" s="23"/>
      <c r="D476" s="23"/>
      <c r="E476" s="23"/>
      <c r="F476" s="23"/>
      <c r="G476" s="469"/>
      <c r="H476" s="469"/>
      <c r="I476" s="469"/>
      <c r="J476" s="469"/>
      <c r="K476" s="469"/>
      <c r="L476" s="469"/>
      <c r="M476" s="469"/>
      <c r="N476" s="469"/>
      <c r="O476" s="469"/>
      <c r="P476" s="469"/>
      <c r="Q476" s="469"/>
      <c r="R476" s="469"/>
      <c r="S476" s="469"/>
      <c r="T476" s="469"/>
      <c r="U476" s="469"/>
      <c r="V476" s="469"/>
      <c r="W476" s="469"/>
      <c r="X476" s="469"/>
      <c r="Y476" s="23"/>
      <c r="Z476" s="23"/>
    </row>
    <row r="477" ht="23.25" customHeight="1">
      <c r="A477" s="86"/>
      <c r="B477" s="86"/>
      <c r="C477" s="23"/>
      <c r="D477" s="23"/>
      <c r="E477" s="23"/>
      <c r="F477" s="23"/>
      <c r="G477" s="469"/>
      <c r="H477" s="469"/>
      <c r="I477" s="469"/>
      <c r="J477" s="469"/>
      <c r="K477" s="469"/>
      <c r="L477" s="469"/>
      <c r="M477" s="469"/>
      <c r="N477" s="469"/>
      <c r="O477" s="469"/>
      <c r="P477" s="469"/>
      <c r="Q477" s="469"/>
      <c r="R477" s="469"/>
      <c r="S477" s="469"/>
      <c r="T477" s="469"/>
      <c r="U477" s="469"/>
      <c r="V477" s="469"/>
      <c r="W477" s="469"/>
      <c r="X477" s="469"/>
      <c r="Y477" s="23"/>
      <c r="Z477" s="23"/>
    </row>
    <row r="478" ht="23.25" customHeight="1">
      <c r="A478" s="86"/>
      <c r="B478" s="86"/>
      <c r="C478" s="23"/>
      <c r="D478" s="23"/>
      <c r="E478" s="23"/>
      <c r="F478" s="23"/>
      <c r="G478" s="469"/>
      <c r="H478" s="469"/>
      <c r="I478" s="469"/>
      <c r="J478" s="469"/>
      <c r="K478" s="469"/>
      <c r="L478" s="469"/>
      <c r="M478" s="469"/>
      <c r="N478" s="469"/>
      <c r="O478" s="469"/>
      <c r="P478" s="469"/>
      <c r="Q478" s="469"/>
      <c r="R478" s="469"/>
      <c r="S478" s="469"/>
      <c r="T478" s="469"/>
      <c r="U478" s="469"/>
      <c r="V478" s="469"/>
      <c r="W478" s="469"/>
      <c r="X478" s="469"/>
      <c r="Y478" s="23"/>
      <c r="Z478" s="23"/>
    </row>
    <row r="479" ht="23.25" customHeight="1">
      <c r="A479" s="86"/>
      <c r="B479" s="86"/>
      <c r="C479" s="23"/>
      <c r="D479" s="23"/>
      <c r="E479" s="23"/>
      <c r="F479" s="23"/>
      <c r="G479" s="469"/>
      <c r="H479" s="469"/>
      <c r="I479" s="469"/>
      <c r="J479" s="469"/>
      <c r="K479" s="469"/>
      <c r="L479" s="469"/>
      <c r="M479" s="469"/>
      <c r="N479" s="469"/>
      <c r="O479" s="469"/>
      <c r="P479" s="469"/>
      <c r="Q479" s="469"/>
      <c r="R479" s="469"/>
      <c r="S479" s="469"/>
      <c r="T479" s="469"/>
      <c r="U479" s="469"/>
      <c r="V479" s="469"/>
      <c r="W479" s="469"/>
      <c r="X479" s="469"/>
      <c r="Y479" s="23"/>
      <c r="Z479" s="23"/>
    </row>
    <row r="480" ht="23.25" customHeight="1">
      <c r="A480" s="86"/>
      <c r="B480" s="86"/>
      <c r="C480" s="23"/>
      <c r="D480" s="23"/>
      <c r="E480" s="23"/>
      <c r="F480" s="23"/>
      <c r="G480" s="469"/>
      <c r="H480" s="469"/>
      <c r="I480" s="469"/>
      <c r="J480" s="469"/>
      <c r="K480" s="469"/>
      <c r="L480" s="469"/>
      <c r="M480" s="469"/>
      <c r="N480" s="469"/>
      <c r="O480" s="469"/>
      <c r="P480" s="469"/>
      <c r="Q480" s="469"/>
      <c r="R480" s="469"/>
      <c r="S480" s="469"/>
      <c r="T480" s="469"/>
      <c r="U480" s="469"/>
      <c r="V480" s="469"/>
      <c r="W480" s="469"/>
      <c r="X480" s="469"/>
      <c r="Y480" s="23"/>
      <c r="Z480" s="23"/>
    </row>
    <row r="481" ht="23.25" customHeight="1">
      <c r="A481" s="86"/>
      <c r="B481" s="86"/>
      <c r="C481" s="23"/>
      <c r="D481" s="23"/>
      <c r="E481" s="23"/>
      <c r="F481" s="23"/>
      <c r="G481" s="469"/>
      <c r="H481" s="469"/>
      <c r="I481" s="469"/>
      <c r="J481" s="469"/>
      <c r="K481" s="469"/>
      <c r="L481" s="469"/>
      <c r="M481" s="469"/>
      <c r="N481" s="469"/>
      <c r="O481" s="469"/>
      <c r="P481" s="469"/>
      <c r="Q481" s="469"/>
      <c r="R481" s="469"/>
      <c r="S481" s="469"/>
      <c r="T481" s="469"/>
      <c r="U481" s="469"/>
      <c r="V481" s="469"/>
      <c r="W481" s="469"/>
      <c r="X481" s="469"/>
      <c r="Y481" s="23"/>
      <c r="Z481" s="23"/>
    </row>
    <row r="482" ht="23.25" customHeight="1">
      <c r="A482" s="86"/>
      <c r="B482" s="86"/>
      <c r="C482" s="23"/>
      <c r="D482" s="23"/>
      <c r="E482" s="23"/>
      <c r="F482" s="23"/>
      <c r="G482" s="469"/>
      <c r="H482" s="469"/>
      <c r="I482" s="469"/>
      <c r="J482" s="469"/>
      <c r="K482" s="469"/>
      <c r="L482" s="469"/>
      <c r="M482" s="469"/>
      <c r="N482" s="469"/>
      <c r="O482" s="469"/>
      <c r="P482" s="469"/>
      <c r="Q482" s="469"/>
      <c r="R482" s="469"/>
      <c r="S482" s="469"/>
      <c r="T482" s="469"/>
      <c r="U482" s="469"/>
      <c r="V482" s="469"/>
      <c r="W482" s="469"/>
      <c r="X482" s="469"/>
      <c r="Y482" s="23"/>
      <c r="Z482" s="23"/>
    </row>
    <row r="483" ht="23.25" customHeight="1">
      <c r="A483" s="86"/>
      <c r="B483" s="86"/>
      <c r="C483" s="23"/>
      <c r="D483" s="23"/>
      <c r="E483" s="23"/>
      <c r="F483" s="23"/>
      <c r="G483" s="469"/>
      <c r="H483" s="469"/>
      <c r="I483" s="469"/>
      <c r="J483" s="469"/>
      <c r="K483" s="469"/>
      <c r="L483" s="469"/>
      <c r="M483" s="469"/>
      <c r="N483" s="469"/>
      <c r="O483" s="469"/>
      <c r="P483" s="469"/>
      <c r="Q483" s="469"/>
      <c r="R483" s="469"/>
      <c r="S483" s="469"/>
      <c r="T483" s="469"/>
      <c r="U483" s="469"/>
      <c r="V483" s="469"/>
      <c r="W483" s="469"/>
      <c r="X483" s="469"/>
      <c r="Y483" s="23"/>
      <c r="Z483" s="23"/>
    </row>
    <row r="484" ht="23.25" customHeight="1">
      <c r="A484" s="86"/>
      <c r="B484" s="86"/>
      <c r="C484" s="23"/>
      <c r="D484" s="23"/>
      <c r="E484" s="23"/>
      <c r="F484" s="23"/>
      <c r="G484" s="469"/>
      <c r="H484" s="469"/>
      <c r="I484" s="469"/>
      <c r="J484" s="469"/>
      <c r="K484" s="469"/>
      <c r="L484" s="469"/>
      <c r="M484" s="469"/>
      <c r="N484" s="469"/>
      <c r="O484" s="469"/>
      <c r="P484" s="469"/>
      <c r="Q484" s="469"/>
      <c r="R484" s="469"/>
      <c r="S484" s="469"/>
      <c r="T484" s="469"/>
      <c r="U484" s="469"/>
      <c r="V484" s="469"/>
      <c r="W484" s="469"/>
      <c r="X484" s="469"/>
      <c r="Y484" s="23"/>
      <c r="Z484" s="23"/>
    </row>
    <row r="485" ht="23.25" customHeight="1">
      <c r="A485" s="86"/>
      <c r="B485" s="86"/>
      <c r="C485" s="23"/>
      <c r="D485" s="23"/>
      <c r="E485" s="23"/>
      <c r="F485" s="23"/>
      <c r="G485" s="469"/>
      <c r="H485" s="469"/>
      <c r="I485" s="469"/>
      <c r="J485" s="469"/>
      <c r="K485" s="469"/>
      <c r="L485" s="469"/>
      <c r="M485" s="469"/>
      <c r="N485" s="469"/>
      <c r="O485" s="469"/>
      <c r="P485" s="469"/>
      <c r="Q485" s="469"/>
      <c r="R485" s="469"/>
      <c r="S485" s="469"/>
      <c r="T485" s="469"/>
      <c r="U485" s="469"/>
      <c r="V485" s="469"/>
      <c r="W485" s="469"/>
      <c r="X485" s="469"/>
      <c r="Y485" s="23"/>
      <c r="Z485" s="23"/>
    </row>
    <row r="486" ht="23.25" customHeight="1">
      <c r="A486" s="86"/>
      <c r="B486" s="86"/>
      <c r="C486" s="23"/>
      <c r="D486" s="23"/>
      <c r="E486" s="23"/>
      <c r="F486" s="23"/>
      <c r="G486" s="469"/>
      <c r="H486" s="469"/>
      <c r="I486" s="469"/>
      <c r="J486" s="469"/>
      <c r="K486" s="469"/>
      <c r="L486" s="469"/>
      <c r="M486" s="469"/>
      <c r="N486" s="469"/>
      <c r="O486" s="469"/>
      <c r="P486" s="469"/>
      <c r="Q486" s="469"/>
      <c r="R486" s="469"/>
      <c r="S486" s="469"/>
      <c r="T486" s="469"/>
      <c r="U486" s="469"/>
      <c r="V486" s="469"/>
      <c r="W486" s="469"/>
      <c r="X486" s="469"/>
      <c r="Y486" s="23"/>
      <c r="Z486" s="23"/>
    </row>
    <row r="487" ht="23.25" customHeight="1">
      <c r="A487" s="86"/>
      <c r="B487" s="86"/>
      <c r="C487" s="23"/>
      <c r="D487" s="23"/>
      <c r="E487" s="23"/>
      <c r="F487" s="23"/>
      <c r="G487" s="469"/>
      <c r="H487" s="469"/>
      <c r="I487" s="469"/>
      <c r="J487" s="469"/>
      <c r="K487" s="469"/>
      <c r="L487" s="469"/>
      <c r="M487" s="469"/>
      <c r="N487" s="469"/>
      <c r="O487" s="469"/>
      <c r="P487" s="469"/>
      <c r="Q487" s="469"/>
      <c r="R487" s="469"/>
      <c r="S487" s="469"/>
      <c r="T487" s="469"/>
      <c r="U487" s="469"/>
      <c r="V487" s="469"/>
      <c r="W487" s="469"/>
      <c r="X487" s="469"/>
      <c r="Y487" s="23"/>
      <c r="Z487" s="23"/>
    </row>
    <row r="488" ht="23.25" customHeight="1">
      <c r="A488" s="86"/>
      <c r="B488" s="86"/>
      <c r="C488" s="23"/>
      <c r="D488" s="23"/>
      <c r="E488" s="23"/>
      <c r="F488" s="23"/>
      <c r="G488" s="469"/>
      <c r="H488" s="469"/>
      <c r="I488" s="469"/>
      <c r="J488" s="469"/>
      <c r="K488" s="469"/>
      <c r="L488" s="469"/>
      <c r="M488" s="469"/>
      <c r="N488" s="469"/>
      <c r="O488" s="469"/>
      <c r="P488" s="469"/>
      <c r="Q488" s="469"/>
      <c r="R488" s="469"/>
      <c r="S488" s="469"/>
      <c r="T488" s="469"/>
      <c r="U488" s="469"/>
      <c r="V488" s="469"/>
      <c r="W488" s="469"/>
      <c r="X488" s="469"/>
      <c r="Y488" s="23"/>
      <c r="Z488" s="23"/>
    </row>
    <row r="489" ht="23.25" customHeight="1">
      <c r="A489" s="86"/>
      <c r="B489" s="86"/>
      <c r="C489" s="23"/>
      <c r="D489" s="23"/>
      <c r="E489" s="23"/>
      <c r="F489" s="23"/>
      <c r="G489" s="469"/>
      <c r="H489" s="469"/>
      <c r="I489" s="469"/>
      <c r="J489" s="469"/>
      <c r="K489" s="469"/>
      <c r="L489" s="469"/>
      <c r="M489" s="469"/>
      <c r="N489" s="469"/>
      <c r="O489" s="469"/>
      <c r="P489" s="469"/>
      <c r="Q489" s="469"/>
      <c r="R489" s="469"/>
      <c r="S489" s="469"/>
      <c r="T489" s="469"/>
      <c r="U489" s="469"/>
      <c r="V489" s="469"/>
      <c r="W489" s="469"/>
      <c r="X489" s="469"/>
      <c r="Y489" s="23"/>
      <c r="Z489" s="23"/>
    </row>
    <row r="490" ht="23.25" customHeight="1">
      <c r="A490" s="86"/>
      <c r="B490" s="86"/>
      <c r="C490" s="23"/>
      <c r="D490" s="23"/>
      <c r="E490" s="23"/>
      <c r="F490" s="23"/>
      <c r="G490" s="469"/>
      <c r="H490" s="469"/>
      <c r="I490" s="469"/>
      <c r="J490" s="469"/>
      <c r="K490" s="469"/>
      <c r="L490" s="469"/>
      <c r="M490" s="469"/>
      <c r="N490" s="469"/>
      <c r="O490" s="469"/>
      <c r="P490" s="469"/>
      <c r="Q490" s="469"/>
      <c r="R490" s="469"/>
      <c r="S490" s="469"/>
      <c r="T490" s="469"/>
      <c r="U490" s="469"/>
      <c r="V490" s="469"/>
      <c r="W490" s="469"/>
      <c r="X490" s="469"/>
      <c r="Y490" s="23"/>
      <c r="Z490" s="23"/>
    </row>
    <row r="491" ht="23.25" customHeight="1">
      <c r="A491" s="86"/>
      <c r="B491" s="86"/>
      <c r="C491" s="23"/>
      <c r="D491" s="23"/>
      <c r="E491" s="23"/>
      <c r="F491" s="23"/>
      <c r="G491" s="469"/>
      <c r="H491" s="469"/>
      <c r="I491" s="469"/>
      <c r="J491" s="469"/>
      <c r="K491" s="469"/>
      <c r="L491" s="469"/>
      <c r="M491" s="469"/>
      <c r="N491" s="469"/>
      <c r="O491" s="469"/>
      <c r="P491" s="469"/>
      <c r="Q491" s="469"/>
      <c r="R491" s="469"/>
      <c r="S491" s="469"/>
      <c r="T491" s="469"/>
      <c r="U491" s="469"/>
      <c r="V491" s="469"/>
      <c r="W491" s="469"/>
      <c r="X491" s="469"/>
      <c r="Y491" s="23"/>
      <c r="Z491" s="23"/>
    </row>
    <row r="492" ht="23.25" customHeight="1">
      <c r="A492" s="86"/>
      <c r="B492" s="86"/>
      <c r="C492" s="23"/>
      <c r="D492" s="23"/>
      <c r="E492" s="23"/>
      <c r="F492" s="23"/>
      <c r="G492" s="469"/>
      <c r="H492" s="469"/>
      <c r="I492" s="469"/>
      <c r="J492" s="469"/>
      <c r="K492" s="469"/>
      <c r="L492" s="469"/>
      <c r="M492" s="469"/>
      <c r="N492" s="469"/>
      <c r="O492" s="469"/>
      <c r="P492" s="469"/>
      <c r="Q492" s="469"/>
      <c r="R492" s="469"/>
      <c r="S492" s="469"/>
      <c r="T492" s="469"/>
      <c r="U492" s="469"/>
      <c r="V492" s="469"/>
      <c r="W492" s="469"/>
      <c r="X492" s="469"/>
      <c r="Y492" s="23"/>
      <c r="Z492" s="23"/>
    </row>
    <row r="493" ht="23.25" customHeight="1">
      <c r="A493" s="86"/>
      <c r="B493" s="86"/>
      <c r="C493" s="23"/>
      <c r="D493" s="23"/>
      <c r="E493" s="23"/>
      <c r="F493" s="23"/>
      <c r="G493" s="469"/>
      <c r="H493" s="469"/>
      <c r="I493" s="469"/>
      <c r="J493" s="469"/>
      <c r="K493" s="469"/>
      <c r="L493" s="469"/>
      <c r="M493" s="469"/>
      <c r="N493" s="469"/>
      <c r="O493" s="469"/>
      <c r="P493" s="469"/>
      <c r="Q493" s="469"/>
      <c r="R493" s="469"/>
      <c r="S493" s="469"/>
      <c r="T493" s="469"/>
      <c r="U493" s="469"/>
      <c r="V493" s="469"/>
      <c r="W493" s="469"/>
      <c r="X493" s="469"/>
      <c r="Y493" s="23"/>
      <c r="Z493" s="23"/>
    </row>
    <row r="494" ht="23.25" customHeight="1">
      <c r="A494" s="86"/>
      <c r="B494" s="86"/>
      <c r="C494" s="23"/>
      <c r="D494" s="23"/>
      <c r="E494" s="23"/>
      <c r="F494" s="23"/>
      <c r="G494" s="469"/>
      <c r="H494" s="469"/>
      <c r="I494" s="469"/>
      <c r="J494" s="469"/>
      <c r="K494" s="469"/>
      <c r="L494" s="469"/>
      <c r="M494" s="469"/>
      <c r="N494" s="469"/>
      <c r="O494" s="469"/>
      <c r="P494" s="469"/>
      <c r="Q494" s="469"/>
      <c r="R494" s="469"/>
      <c r="S494" s="469"/>
      <c r="T494" s="469"/>
      <c r="U494" s="469"/>
      <c r="V494" s="469"/>
      <c r="W494" s="469"/>
      <c r="X494" s="469"/>
      <c r="Y494" s="23"/>
      <c r="Z494" s="23"/>
    </row>
    <row r="495" ht="23.25" customHeight="1">
      <c r="A495" s="86"/>
      <c r="B495" s="86"/>
      <c r="C495" s="23"/>
      <c r="D495" s="23"/>
      <c r="E495" s="23"/>
      <c r="F495" s="23"/>
      <c r="G495" s="469"/>
      <c r="H495" s="469"/>
      <c r="I495" s="469"/>
      <c r="J495" s="469"/>
      <c r="K495" s="469"/>
      <c r="L495" s="469"/>
      <c r="M495" s="469"/>
      <c r="N495" s="469"/>
      <c r="O495" s="469"/>
      <c r="P495" s="469"/>
      <c r="Q495" s="469"/>
      <c r="R495" s="469"/>
      <c r="S495" s="469"/>
      <c r="T495" s="469"/>
      <c r="U495" s="469"/>
      <c r="V495" s="469"/>
      <c r="W495" s="469"/>
      <c r="X495" s="469"/>
      <c r="Y495" s="23"/>
      <c r="Z495" s="23"/>
    </row>
    <row r="496" ht="23.25" customHeight="1">
      <c r="A496" s="86"/>
      <c r="B496" s="86"/>
      <c r="C496" s="23"/>
      <c r="D496" s="23"/>
      <c r="E496" s="23"/>
      <c r="F496" s="23"/>
      <c r="G496" s="469"/>
      <c r="H496" s="469"/>
      <c r="I496" s="469"/>
      <c r="J496" s="469"/>
      <c r="K496" s="469"/>
      <c r="L496" s="469"/>
      <c r="M496" s="469"/>
      <c r="N496" s="469"/>
      <c r="O496" s="469"/>
      <c r="P496" s="469"/>
      <c r="Q496" s="469"/>
      <c r="R496" s="469"/>
      <c r="S496" s="469"/>
      <c r="T496" s="469"/>
      <c r="U496" s="469"/>
      <c r="V496" s="469"/>
      <c r="W496" s="469"/>
      <c r="X496" s="469"/>
      <c r="Y496" s="23"/>
      <c r="Z496" s="23"/>
    </row>
    <row r="497" ht="23.25" customHeight="1">
      <c r="A497" s="86"/>
      <c r="B497" s="86"/>
      <c r="C497" s="23"/>
      <c r="D497" s="23"/>
      <c r="E497" s="23"/>
      <c r="F497" s="23"/>
      <c r="G497" s="469"/>
      <c r="H497" s="469"/>
      <c r="I497" s="469"/>
      <c r="J497" s="469"/>
      <c r="K497" s="469"/>
      <c r="L497" s="469"/>
      <c r="M497" s="469"/>
      <c r="N497" s="469"/>
      <c r="O497" s="469"/>
      <c r="P497" s="469"/>
      <c r="Q497" s="469"/>
      <c r="R497" s="469"/>
      <c r="S497" s="469"/>
      <c r="T497" s="469"/>
      <c r="U497" s="469"/>
      <c r="V497" s="469"/>
      <c r="W497" s="469"/>
      <c r="X497" s="469"/>
      <c r="Y497" s="23"/>
      <c r="Z497" s="23"/>
    </row>
    <row r="498" ht="23.25" customHeight="1">
      <c r="A498" s="86"/>
      <c r="B498" s="86"/>
      <c r="C498" s="23"/>
      <c r="D498" s="23"/>
      <c r="E498" s="23"/>
      <c r="F498" s="23"/>
      <c r="G498" s="469"/>
      <c r="H498" s="469"/>
      <c r="I498" s="469"/>
      <c r="J498" s="469"/>
      <c r="K498" s="469"/>
      <c r="L498" s="469"/>
      <c r="M498" s="469"/>
      <c r="N498" s="469"/>
      <c r="O498" s="469"/>
      <c r="P498" s="469"/>
      <c r="Q498" s="469"/>
      <c r="R498" s="469"/>
      <c r="S498" s="469"/>
      <c r="T498" s="469"/>
      <c r="U498" s="469"/>
      <c r="V498" s="469"/>
      <c r="W498" s="469"/>
      <c r="X498" s="469"/>
      <c r="Y498" s="23"/>
      <c r="Z498" s="23"/>
    </row>
    <row r="499" ht="23.25" customHeight="1">
      <c r="A499" s="86"/>
      <c r="B499" s="86"/>
      <c r="C499" s="23"/>
      <c r="D499" s="23"/>
      <c r="E499" s="23"/>
      <c r="F499" s="23"/>
      <c r="G499" s="469"/>
      <c r="H499" s="469"/>
      <c r="I499" s="469"/>
      <c r="J499" s="469"/>
      <c r="K499" s="469"/>
      <c r="L499" s="469"/>
      <c r="M499" s="469"/>
      <c r="N499" s="469"/>
      <c r="O499" s="469"/>
      <c r="P499" s="469"/>
      <c r="Q499" s="469"/>
      <c r="R499" s="469"/>
      <c r="S499" s="469"/>
      <c r="T499" s="469"/>
      <c r="U499" s="469"/>
      <c r="V499" s="469"/>
      <c r="W499" s="469"/>
      <c r="X499" s="469"/>
      <c r="Y499" s="23"/>
      <c r="Z499" s="23"/>
    </row>
    <row r="500" ht="23.25" customHeight="1">
      <c r="A500" s="86"/>
      <c r="B500" s="86"/>
      <c r="C500" s="23"/>
      <c r="D500" s="23"/>
      <c r="E500" s="23"/>
      <c r="F500" s="23"/>
      <c r="G500" s="469"/>
      <c r="H500" s="469"/>
      <c r="I500" s="469"/>
      <c r="J500" s="469"/>
      <c r="K500" s="469"/>
      <c r="L500" s="469"/>
      <c r="M500" s="469"/>
      <c r="N500" s="469"/>
      <c r="O500" s="469"/>
      <c r="P500" s="469"/>
      <c r="Q500" s="469"/>
      <c r="R500" s="469"/>
      <c r="S500" s="469"/>
      <c r="T500" s="469"/>
      <c r="U500" s="469"/>
      <c r="V500" s="469"/>
      <c r="W500" s="469"/>
      <c r="X500" s="469"/>
      <c r="Y500" s="23"/>
      <c r="Z500" s="23"/>
    </row>
    <row r="501" ht="23.25" customHeight="1">
      <c r="A501" s="86"/>
      <c r="B501" s="86"/>
      <c r="C501" s="23"/>
      <c r="D501" s="23"/>
      <c r="E501" s="23"/>
      <c r="F501" s="23"/>
      <c r="G501" s="469"/>
      <c r="H501" s="469"/>
      <c r="I501" s="469"/>
      <c r="J501" s="469"/>
      <c r="K501" s="469"/>
      <c r="L501" s="469"/>
      <c r="M501" s="469"/>
      <c r="N501" s="469"/>
      <c r="O501" s="469"/>
      <c r="P501" s="469"/>
      <c r="Q501" s="469"/>
      <c r="R501" s="469"/>
      <c r="S501" s="469"/>
      <c r="T501" s="469"/>
      <c r="U501" s="469"/>
      <c r="V501" s="469"/>
      <c r="W501" s="469"/>
      <c r="X501" s="469"/>
      <c r="Y501" s="23"/>
      <c r="Z501" s="23"/>
    </row>
    <row r="502" ht="23.25" customHeight="1">
      <c r="A502" s="86"/>
      <c r="B502" s="86"/>
      <c r="C502" s="23"/>
      <c r="D502" s="23"/>
      <c r="E502" s="23"/>
      <c r="F502" s="23"/>
      <c r="G502" s="469"/>
      <c r="H502" s="469"/>
      <c r="I502" s="469"/>
      <c r="J502" s="469"/>
      <c r="K502" s="469"/>
      <c r="L502" s="469"/>
      <c r="M502" s="469"/>
      <c r="N502" s="469"/>
      <c r="O502" s="469"/>
      <c r="P502" s="469"/>
      <c r="Q502" s="469"/>
      <c r="R502" s="469"/>
      <c r="S502" s="469"/>
      <c r="T502" s="469"/>
      <c r="U502" s="469"/>
      <c r="V502" s="469"/>
      <c r="W502" s="469"/>
      <c r="X502" s="469"/>
      <c r="Y502" s="23"/>
      <c r="Z502" s="23"/>
    </row>
    <row r="503" ht="23.25" customHeight="1">
      <c r="A503" s="86"/>
      <c r="B503" s="86"/>
      <c r="C503" s="23"/>
      <c r="D503" s="23"/>
      <c r="E503" s="23"/>
      <c r="F503" s="23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9"/>
      <c r="U503" s="469"/>
      <c r="V503" s="469"/>
      <c r="W503" s="469"/>
      <c r="X503" s="469"/>
      <c r="Y503" s="23"/>
      <c r="Z503" s="23"/>
    </row>
    <row r="504" ht="23.25" customHeight="1">
      <c r="A504" s="86"/>
      <c r="B504" s="86"/>
      <c r="C504" s="23"/>
      <c r="D504" s="23"/>
      <c r="E504" s="23"/>
      <c r="F504" s="23"/>
      <c r="G504" s="469"/>
      <c r="H504" s="469"/>
      <c r="I504" s="469"/>
      <c r="J504" s="469"/>
      <c r="K504" s="469"/>
      <c r="L504" s="469"/>
      <c r="M504" s="469"/>
      <c r="N504" s="469"/>
      <c r="O504" s="469"/>
      <c r="P504" s="469"/>
      <c r="Q504" s="469"/>
      <c r="R504" s="469"/>
      <c r="S504" s="469"/>
      <c r="T504" s="469"/>
      <c r="U504" s="469"/>
      <c r="V504" s="469"/>
      <c r="W504" s="469"/>
      <c r="X504" s="469"/>
      <c r="Y504" s="23"/>
      <c r="Z504" s="23"/>
    </row>
    <row r="505" ht="23.25" customHeight="1">
      <c r="A505" s="86"/>
      <c r="B505" s="86"/>
      <c r="C505" s="23"/>
      <c r="D505" s="23"/>
      <c r="E505" s="23"/>
      <c r="F505" s="23"/>
      <c r="G505" s="469"/>
      <c r="H505" s="469"/>
      <c r="I505" s="469"/>
      <c r="J505" s="469"/>
      <c r="K505" s="469"/>
      <c r="L505" s="469"/>
      <c r="M505" s="469"/>
      <c r="N505" s="469"/>
      <c r="O505" s="469"/>
      <c r="P505" s="469"/>
      <c r="Q505" s="469"/>
      <c r="R505" s="469"/>
      <c r="S505" s="469"/>
      <c r="T505" s="469"/>
      <c r="U505" s="469"/>
      <c r="V505" s="469"/>
      <c r="W505" s="469"/>
      <c r="X505" s="469"/>
      <c r="Y505" s="23"/>
      <c r="Z505" s="23"/>
    </row>
    <row r="506" ht="23.25" customHeight="1">
      <c r="A506" s="86"/>
      <c r="B506" s="86"/>
      <c r="C506" s="23"/>
      <c r="D506" s="23"/>
      <c r="E506" s="23"/>
      <c r="F506" s="23"/>
      <c r="G506" s="469"/>
      <c r="H506" s="469"/>
      <c r="I506" s="469"/>
      <c r="J506" s="469"/>
      <c r="K506" s="469"/>
      <c r="L506" s="469"/>
      <c r="M506" s="469"/>
      <c r="N506" s="469"/>
      <c r="O506" s="469"/>
      <c r="P506" s="469"/>
      <c r="Q506" s="469"/>
      <c r="R506" s="469"/>
      <c r="S506" s="469"/>
      <c r="T506" s="469"/>
      <c r="U506" s="469"/>
      <c r="V506" s="469"/>
      <c r="W506" s="469"/>
      <c r="X506" s="469"/>
      <c r="Y506" s="23"/>
      <c r="Z506" s="23"/>
    </row>
    <row r="507" ht="23.25" customHeight="1">
      <c r="A507" s="86"/>
      <c r="B507" s="86"/>
      <c r="C507" s="23"/>
      <c r="D507" s="23"/>
      <c r="E507" s="23"/>
      <c r="F507" s="23"/>
      <c r="G507" s="469"/>
      <c r="H507" s="469"/>
      <c r="I507" s="469"/>
      <c r="J507" s="469"/>
      <c r="K507" s="469"/>
      <c r="L507" s="469"/>
      <c r="M507" s="469"/>
      <c r="N507" s="469"/>
      <c r="O507" s="469"/>
      <c r="P507" s="469"/>
      <c r="Q507" s="469"/>
      <c r="R507" s="469"/>
      <c r="S507" s="469"/>
      <c r="T507" s="469"/>
      <c r="U507" s="469"/>
      <c r="V507" s="469"/>
      <c r="W507" s="469"/>
      <c r="X507" s="469"/>
      <c r="Y507" s="23"/>
      <c r="Z507" s="23"/>
    </row>
    <row r="508" ht="23.25" customHeight="1">
      <c r="A508" s="86"/>
      <c r="B508" s="86"/>
      <c r="C508" s="23"/>
      <c r="D508" s="23"/>
      <c r="E508" s="23"/>
      <c r="F508" s="23"/>
      <c r="G508" s="469"/>
      <c r="H508" s="469"/>
      <c r="I508" s="469"/>
      <c r="J508" s="469"/>
      <c r="K508" s="469"/>
      <c r="L508" s="469"/>
      <c r="M508" s="469"/>
      <c r="N508" s="469"/>
      <c r="O508" s="469"/>
      <c r="P508" s="469"/>
      <c r="Q508" s="469"/>
      <c r="R508" s="469"/>
      <c r="S508" s="469"/>
      <c r="T508" s="469"/>
      <c r="U508" s="469"/>
      <c r="V508" s="469"/>
      <c r="W508" s="469"/>
      <c r="X508" s="469"/>
      <c r="Y508" s="23"/>
      <c r="Z508" s="23"/>
    </row>
    <row r="509" ht="23.25" customHeight="1">
      <c r="A509" s="86"/>
      <c r="B509" s="86"/>
      <c r="C509" s="23"/>
      <c r="D509" s="23"/>
      <c r="E509" s="23"/>
      <c r="F509" s="23"/>
      <c r="G509" s="469"/>
      <c r="H509" s="469"/>
      <c r="I509" s="469"/>
      <c r="J509" s="469"/>
      <c r="K509" s="469"/>
      <c r="L509" s="469"/>
      <c r="M509" s="469"/>
      <c r="N509" s="469"/>
      <c r="O509" s="469"/>
      <c r="P509" s="469"/>
      <c r="Q509" s="469"/>
      <c r="R509" s="469"/>
      <c r="S509" s="469"/>
      <c r="T509" s="469"/>
      <c r="U509" s="469"/>
      <c r="V509" s="469"/>
      <c r="W509" s="469"/>
      <c r="X509" s="469"/>
      <c r="Y509" s="23"/>
      <c r="Z509" s="23"/>
    </row>
    <row r="510" ht="23.25" customHeight="1">
      <c r="A510" s="86"/>
      <c r="B510" s="86"/>
      <c r="C510" s="23"/>
      <c r="D510" s="23"/>
      <c r="E510" s="23"/>
      <c r="F510" s="23"/>
      <c r="G510" s="469"/>
      <c r="H510" s="469"/>
      <c r="I510" s="469"/>
      <c r="J510" s="469"/>
      <c r="K510" s="469"/>
      <c r="L510" s="469"/>
      <c r="M510" s="469"/>
      <c r="N510" s="469"/>
      <c r="O510" s="469"/>
      <c r="P510" s="469"/>
      <c r="Q510" s="469"/>
      <c r="R510" s="469"/>
      <c r="S510" s="469"/>
      <c r="T510" s="469"/>
      <c r="U510" s="469"/>
      <c r="V510" s="469"/>
      <c r="W510" s="469"/>
      <c r="X510" s="469"/>
      <c r="Y510" s="23"/>
      <c r="Z510" s="23"/>
    </row>
    <row r="511" ht="23.25" customHeight="1">
      <c r="A511" s="86"/>
      <c r="B511" s="86"/>
      <c r="C511" s="23"/>
      <c r="D511" s="23"/>
      <c r="E511" s="23"/>
      <c r="F511" s="23"/>
      <c r="G511" s="469"/>
      <c r="H511" s="469"/>
      <c r="I511" s="469"/>
      <c r="J511" s="469"/>
      <c r="K511" s="469"/>
      <c r="L511" s="469"/>
      <c r="M511" s="469"/>
      <c r="N511" s="469"/>
      <c r="O511" s="469"/>
      <c r="P511" s="469"/>
      <c r="Q511" s="469"/>
      <c r="R511" s="469"/>
      <c r="S511" s="469"/>
      <c r="T511" s="469"/>
      <c r="U511" s="469"/>
      <c r="V511" s="469"/>
      <c r="W511" s="469"/>
      <c r="X511" s="469"/>
      <c r="Y511" s="23"/>
      <c r="Z511" s="23"/>
    </row>
    <row r="512" ht="23.25" customHeight="1">
      <c r="A512" s="86"/>
      <c r="B512" s="86"/>
      <c r="C512" s="23"/>
      <c r="D512" s="23"/>
      <c r="E512" s="23"/>
      <c r="F512" s="23"/>
      <c r="G512" s="469"/>
      <c r="H512" s="469"/>
      <c r="I512" s="469"/>
      <c r="J512" s="469"/>
      <c r="K512" s="469"/>
      <c r="L512" s="469"/>
      <c r="M512" s="469"/>
      <c r="N512" s="469"/>
      <c r="O512" s="469"/>
      <c r="P512" s="469"/>
      <c r="Q512" s="469"/>
      <c r="R512" s="469"/>
      <c r="S512" s="469"/>
      <c r="T512" s="469"/>
      <c r="U512" s="469"/>
      <c r="V512" s="469"/>
      <c r="W512" s="469"/>
      <c r="X512" s="469"/>
      <c r="Y512" s="23"/>
      <c r="Z512" s="23"/>
    </row>
    <row r="513" ht="23.25" customHeight="1">
      <c r="A513" s="86"/>
      <c r="B513" s="86"/>
      <c r="C513" s="23"/>
      <c r="D513" s="23"/>
      <c r="E513" s="23"/>
      <c r="F513" s="23"/>
      <c r="G513" s="469"/>
      <c r="H513" s="469"/>
      <c r="I513" s="469"/>
      <c r="J513" s="469"/>
      <c r="K513" s="469"/>
      <c r="L513" s="469"/>
      <c r="M513" s="469"/>
      <c r="N513" s="469"/>
      <c r="O513" s="469"/>
      <c r="P513" s="469"/>
      <c r="Q513" s="469"/>
      <c r="R513" s="469"/>
      <c r="S513" s="469"/>
      <c r="T513" s="469"/>
      <c r="U513" s="469"/>
      <c r="V513" s="469"/>
      <c r="W513" s="469"/>
      <c r="X513" s="469"/>
      <c r="Y513" s="23"/>
      <c r="Z513" s="23"/>
    </row>
    <row r="514" ht="23.25" customHeight="1">
      <c r="A514" s="86"/>
      <c r="B514" s="86"/>
      <c r="C514" s="23"/>
      <c r="D514" s="23"/>
      <c r="E514" s="23"/>
      <c r="F514" s="23"/>
      <c r="G514" s="469"/>
      <c r="H514" s="469"/>
      <c r="I514" s="469"/>
      <c r="J514" s="469"/>
      <c r="K514" s="469"/>
      <c r="L514" s="469"/>
      <c r="M514" s="469"/>
      <c r="N514" s="469"/>
      <c r="O514" s="469"/>
      <c r="P514" s="469"/>
      <c r="Q514" s="469"/>
      <c r="R514" s="469"/>
      <c r="S514" s="469"/>
      <c r="T514" s="469"/>
      <c r="U514" s="469"/>
      <c r="V514" s="469"/>
      <c r="W514" s="469"/>
      <c r="X514" s="469"/>
      <c r="Y514" s="23"/>
      <c r="Z514" s="23"/>
    </row>
    <row r="515" ht="23.25" customHeight="1">
      <c r="A515" s="86"/>
      <c r="B515" s="86"/>
      <c r="C515" s="23"/>
      <c r="D515" s="23"/>
      <c r="E515" s="23"/>
      <c r="F515" s="23"/>
      <c r="G515" s="469"/>
      <c r="H515" s="469"/>
      <c r="I515" s="469"/>
      <c r="J515" s="469"/>
      <c r="K515" s="469"/>
      <c r="L515" s="469"/>
      <c r="M515" s="469"/>
      <c r="N515" s="469"/>
      <c r="O515" s="469"/>
      <c r="P515" s="469"/>
      <c r="Q515" s="469"/>
      <c r="R515" s="469"/>
      <c r="S515" s="469"/>
      <c r="T515" s="469"/>
      <c r="U515" s="469"/>
      <c r="V515" s="469"/>
      <c r="W515" s="469"/>
      <c r="X515" s="469"/>
      <c r="Y515" s="23"/>
      <c r="Z515" s="23"/>
    </row>
    <row r="516" ht="23.25" customHeight="1">
      <c r="A516" s="86"/>
      <c r="B516" s="86"/>
      <c r="C516" s="23"/>
      <c r="D516" s="23"/>
      <c r="E516" s="23"/>
      <c r="F516" s="23"/>
      <c r="G516" s="469"/>
      <c r="H516" s="469"/>
      <c r="I516" s="469"/>
      <c r="J516" s="469"/>
      <c r="K516" s="469"/>
      <c r="L516" s="469"/>
      <c r="M516" s="469"/>
      <c r="N516" s="469"/>
      <c r="O516" s="469"/>
      <c r="P516" s="469"/>
      <c r="Q516" s="469"/>
      <c r="R516" s="469"/>
      <c r="S516" s="469"/>
      <c r="T516" s="469"/>
      <c r="U516" s="469"/>
      <c r="V516" s="469"/>
      <c r="W516" s="469"/>
      <c r="X516" s="469"/>
      <c r="Y516" s="23"/>
      <c r="Z516" s="23"/>
    </row>
    <row r="517" ht="23.25" customHeight="1">
      <c r="A517" s="86"/>
      <c r="B517" s="86"/>
      <c r="C517" s="23"/>
      <c r="D517" s="23"/>
      <c r="E517" s="23"/>
      <c r="F517" s="23"/>
      <c r="G517" s="469"/>
      <c r="H517" s="469"/>
      <c r="I517" s="469"/>
      <c r="J517" s="469"/>
      <c r="K517" s="469"/>
      <c r="L517" s="469"/>
      <c r="M517" s="469"/>
      <c r="N517" s="469"/>
      <c r="O517" s="469"/>
      <c r="P517" s="469"/>
      <c r="Q517" s="469"/>
      <c r="R517" s="469"/>
      <c r="S517" s="469"/>
      <c r="T517" s="469"/>
      <c r="U517" s="469"/>
      <c r="V517" s="469"/>
      <c r="W517" s="469"/>
      <c r="X517" s="469"/>
      <c r="Y517" s="23"/>
      <c r="Z517" s="23"/>
    </row>
    <row r="518" ht="23.25" customHeight="1">
      <c r="A518" s="86"/>
      <c r="B518" s="86"/>
      <c r="C518" s="23"/>
      <c r="D518" s="23"/>
      <c r="E518" s="23"/>
      <c r="F518" s="23"/>
      <c r="G518" s="469"/>
      <c r="H518" s="469"/>
      <c r="I518" s="469"/>
      <c r="J518" s="469"/>
      <c r="K518" s="469"/>
      <c r="L518" s="469"/>
      <c r="M518" s="469"/>
      <c r="N518" s="469"/>
      <c r="O518" s="469"/>
      <c r="P518" s="469"/>
      <c r="Q518" s="469"/>
      <c r="R518" s="469"/>
      <c r="S518" s="469"/>
      <c r="T518" s="469"/>
      <c r="U518" s="469"/>
      <c r="V518" s="469"/>
      <c r="W518" s="469"/>
      <c r="X518" s="469"/>
      <c r="Y518" s="23"/>
      <c r="Z518" s="23"/>
    </row>
    <row r="519" ht="23.25" customHeight="1">
      <c r="A519" s="86"/>
      <c r="B519" s="86"/>
      <c r="C519" s="23"/>
      <c r="D519" s="23"/>
      <c r="E519" s="23"/>
      <c r="F519" s="23"/>
      <c r="G519" s="469"/>
      <c r="H519" s="469"/>
      <c r="I519" s="469"/>
      <c r="J519" s="469"/>
      <c r="K519" s="469"/>
      <c r="L519" s="469"/>
      <c r="M519" s="469"/>
      <c r="N519" s="469"/>
      <c r="O519" s="469"/>
      <c r="P519" s="469"/>
      <c r="Q519" s="469"/>
      <c r="R519" s="469"/>
      <c r="S519" s="469"/>
      <c r="T519" s="469"/>
      <c r="U519" s="469"/>
      <c r="V519" s="469"/>
      <c r="W519" s="469"/>
      <c r="X519" s="469"/>
      <c r="Y519" s="23"/>
      <c r="Z519" s="23"/>
    </row>
    <row r="520" ht="23.25" customHeight="1">
      <c r="A520" s="86"/>
      <c r="B520" s="86"/>
      <c r="C520" s="23"/>
      <c r="D520" s="23"/>
      <c r="E520" s="23"/>
      <c r="F520" s="23"/>
      <c r="G520" s="469"/>
      <c r="H520" s="469"/>
      <c r="I520" s="469"/>
      <c r="J520" s="469"/>
      <c r="K520" s="469"/>
      <c r="L520" s="469"/>
      <c r="M520" s="469"/>
      <c r="N520" s="469"/>
      <c r="O520" s="469"/>
      <c r="P520" s="469"/>
      <c r="Q520" s="469"/>
      <c r="R520" s="469"/>
      <c r="S520" s="469"/>
      <c r="T520" s="469"/>
      <c r="U520" s="469"/>
      <c r="V520" s="469"/>
      <c r="W520" s="469"/>
      <c r="X520" s="469"/>
      <c r="Y520" s="23"/>
      <c r="Z520" s="23"/>
    </row>
    <row r="521" ht="23.25" customHeight="1">
      <c r="A521" s="86"/>
      <c r="B521" s="86"/>
      <c r="C521" s="23"/>
      <c r="D521" s="23"/>
      <c r="E521" s="23"/>
      <c r="F521" s="23"/>
      <c r="G521" s="469"/>
      <c r="H521" s="469"/>
      <c r="I521" s="469"/>
      <c r="J521" s="469"/>
      <c r="K521" s="469"/>
      <c r="L521" s="469"/>
      <c r="M521" s="469"/>
      <c r="N521" s="469"/>
      <c r="O521" s="469"/>
      <c r="P521" s="469"/>
      <c r="Q521" s="469"/>
      <c r="R521" s="469"/>
      <c r="S521" s="469"/>
      <c r="T521" s="469"/>
      <c r="U521" s="469"/>
      <c r="V521" s="469"/>
      <c r="W521" s="469"/>
      <c r="X521" s="469"/>
      <c r="Y521" s="23"/>
      <c r="Z521" s="23"/>
    </row>
    <row r="522" ht="23.25" customHeight="1">
      <c r="A522" s="86"/>
      <c r="B522" s="86"/>
      <c r="C522" s="23"/>
      <c r="D522" s="23"/>
      <c r="E522" s="23"/>
      <c r="F522" s="23"/>
      <c r="G522" s="469"/>
      <c r="H522" s="469"/>
      <c r="I522" s="469"/>
      <c r="J522" s="469"/>
      <c r="K522" s="469"/>
      <c r="L522" s="469"/>
      <c r="M522" s="469"/>
      <c r="N522" s="469"/>
      <c r="O522" s="469"/>
      <c r="P522" s="469"/>
      <c r="Q522" s="469"/>
      <c r="R522" s="469"/>
      <c r="S522" s="469"/>
      <c r="T522" s="469"/>
      <c r="U522" s="469"/>
      <c r="V522" s="469"/>
      <c r="W522" s="469"/>
      <c r="X522" s="469"/>
      <c r="Y522" s="23"/>
      <c r="Z522" s="23"/>
    </row>
    <row r="523" ht="23.25" customHeight="1">
      <c r="A523" s="86"/>
      <c r="B523" s="86"/>
      <c r="C523" s="23"/>
      <c r="D523" s="23"/>
      <c r="E523" s="23"/>
      <c r="F523" s="23"/>
      <c r="G523" s="469"/>
      <c r="H523" s="469"/>
      <c r="I523" s="469"/>
      <c r="J523" s="469"/>
      <c r="K523" s="469"/>
      <c r="L523" s="469"/>
      <c r="M523" s="469"/>
      <c r="N523" s="469"/>
      <c r="O523" s="469"/>
      <c r="P523" s="469"/>
      <c r="Q523" s="469"/>
      <c r="R523" s="469"/>
      <c r="S523" s="469"/>
      <c r="T523" s="469"/>
      <c r="U523" s="469"/>
      <c r="V523" s="469"/>
      <c r="W523" s="469"/>
      <c r="X523" s="469"/>
      <c r="Y523" s="23"/>
      <c r="Z523" s="23"/>
    </row>
    <row r="524" ht="23.25" customHeight="1">
      <c r="A524" s="86"/>
      <c r="B524" s="86"/>
      <c r="C524" s="23"/>
      <c r="D524" s="23"/>
      <c r="E524" s="23"/>
      <c r="F524" s="23"/>
      <c r="G524" s="469"/>
      <c r="H524" s="469"/>
      <c r="I524" s="469"/>
      <c r="J524" s="469"/>
      <c r="K524" s="469"/>
      <c r="L524" s="469"/>
      <c r="M524" s="469"/>
      <c r="N524" s="469"/>
      <c r="O524" s="469"/>
      <c r="P524" s="469"/>
      <c r="Q524" s="469"/>
      <c r="R524" s="469"/>
      <c r="S524" s="469"/>
      <c r="T524" s="469"/>
      <c r="U524" s="469"/>
      <c r="V524" s="469"/>
      <c r="W524" s="469"/>
      <c r="X524" s="469"/>
      <c r="Y524" s="23"/>
      <c r="Z524" s="23"/>
    </row>
    <row r="525" ht="23.25" customHeight="1">
      <c r="A525" s="86"/>
      <c r="B525" s="86"/>
      <c r="C525" s="23"/>
      <c r="D525" s="23"/>
      <c r="E525" s="23"/>
      <c r="F525" s="23"/>
      <c r="G525" s="469"/>
      <c r="H525" s="469"/>
      <c r="I525" s="469"/>
      <c r="J525" s="469"/>
      <c r="K525" s="469"/>
      <c r="L525" s="469"/>
      <c r="M525" s="469"/>
      <c r="N525" s="469"/>
      <c r="O525" s="469"/>
      <c r="P525" s="469"/>
      <c r="Q525" s="469"/>
      <c r="R525" s="469"/>
      <c r="S525" s="469"/>
      <c r="T525" s="469"/>
      <c r="U525" s="469"/>
      <c r="V525" s="469"/>
      <c r="W525" s="469"/>
      <c r="X525" s="469"/>
      <c r="Y525" s="23"/>
      <c r="Z525" s="23"/>
    </row>
    <row r="526" ht="23.25" customHeight="1">
      <c r="A526" s="86"/>
      <c r="B526" s="86"/>
      <c r="C526" s="23"/>
      <c r="D526" s="23"/>
      <c r="E526" s="23"/>
      <c r="F526" s="23"/>
      <c r="G526" s="469"/>
      <c r="H526" s="469"/>
      <c r="I526" s="469"/>
      <c r="J526" s="469"/>
      <c r="K526" s="469"/>
      <c r="L526" s="469"/>
      <c r="M526" s="469"/>
      <c r="N526" s="469"/>
      <c r="O526" s="469"/>
      <c r="P526" s="469"/>
      <c r="Q526" s="469"/>
      <c r="R526" s="469"/>
      <c r="S526" s="469"/>
      <c r="T526" s="469"/>
      <c r="U526" s="469"/>
      <c r="V526" s="469"/>
      <c r="W526" s="469"/>
      <c r="X526" s="469"/>
      <c r="Y526" s="23"/>
      <c r="Z526" s="23"/>
    </row>
    <row r="527" ht="23.25" customHeight="1">
      <c r="A527" s="86"/>
      <c r="B527" s="86"/>
      <c r="C527" s="23"/>
      <c r="D527" s="23"/>
      <c r="E527" s="23"/>
      <c r="F527" s="23"/>
      <c r="G527" s="469"/>
      <c r="H527" s="469"/>
      <c r="I527" s="469"/>
      <c r="J527" s="469"/>
      <c r="K527" s="469"/>
      <c r="L527" s="469"/>
      <c r="M527" s="469"/>
      <c r="N527" s="469"/>
      <c r="O527" s="469"/>
      <c r="P527" s="469"/>
      <c r="Q527" s="469"/>
      <c r="R527" s="469"/>
      <c r="S527" s="469"/>
      <c r="T527" s="469"/>
      <c r="U527" s="469"/>
      <c r="V527" s="469"/>
      <c r="W527" s="469"/>
      <c r="X527" s="469"/>
      <c r="Y527" s="23"/>
      <c r="Z527" s="23"/>
    </row>
    <row r="528" ht="23.25" customHeight="1">
      <c r="A528" s="86"/>
      <c r="B528" s="86"/>
      <c r="C528" s="23"/>
      <c r="D528" s="23"/>
      <c r="E528" s="23"/>
      <c r="F528" s="23"/>
      <c r="G528" s="469"/>
      <c r="H528" s="469"/>
      <c r="I528" s="469"/>
      <c r="J528" s="469"/>
      <c r="K528" s="469"/>
      <c r="L528" s="469"/>
      <c r="M528" s="469"/>
      <c r="N528" s="469"/>
      <c r="O528" s="469"/>
      <c r="P528" s="469"/>
      <c r="Q528" s="469"/>
      <c r="R528" s="469"/>
      <c r="S528" s="469"/>
      <c r="T528" s="469"/>
      <c r="U528" s="469"/>
      <c r="V528" s="469"/>
      <c r="W528" s="469"/>
      <c r="X528" s="469"/>
      <c r="Y528" s="23"/>
      <c r="Z528" s="23"/>
    </row>
    <row r="529" ht="23.25" customHeight="1">
      <c r="A529" s="86"/>
      <c r="B529" s="86"/>
      <c r="C529" s="23"/>
      <c r="D529" s="23"/>
      <c r="E529" s="23"/>
      <c r="F529" s="23"/>
      <c r="G529" s="469"/>
      <c r="H529" s="469"/>
      <c r="I529" s="469"/>
      <c r="J529" s="469"/>
      <c r="K529" s="469"/>
      <c r="L529" s="469"/>
      <c r="M529" s="469"/>
      <c r="N529" s="469"/>
      <c r="O529" s="469"/>
      <c r="P529" s="469"/>
      <c r="Q529" s="469"/>
      <c r="R529" s="469"/>
      <c r="S529" s="469"/>
      <c r="T529" s="469"/>
      <c r="U529" s="469"/>
      <c r="V529" s="469"/>
      <c r="W529" s="469"/>
      <c r="X529" s="469"/>
      <c r="Y529" s="23"/>
      <c r="Z529" s="23"/>
    </row>
    <row r="530" ht="23.25" customHeight="1">
      <c r="A530" s="86"/>
      <c r="B530" s="86"/>
      <c r="C530" s="23"/>
      <c r="D530" s="23"/>
      <c r="E530" s="23"/>
      <c r="F530" s="23"/>
      <c r="G530" s="469"/>
      <c r="H530" s="469"/>
      <c r="I530" s="469"/>
      <c r="J530" s="469"/>
      <c r="K530" s="469"/>
      <c r="L530" s="469"/>
      <c r="M530" s="469"/>
      <c r="N530" s="469"/>
      <c r="O530" s="469"/>
      <c r="P530" s="469"/>
      <c r="Q530" s="469"/>
      <c r="R530" s="469"/>
      <c r="S530" s="469"/>
      <c r="T530" s="469"/>
      <c r="U530" s="469"/>
      <c r="V530" s="469"/>
      <c r="W530" s="469"/>
      <c r="X530" s="469"/>
      <c r="Y530" s="23"/>
      <c r="Z530" s="23"/>
    </row>
    <row r="531" ht="23.25" customHeight="1">
      <c r="A531" s="86"/>
      <c r="B531" s="86"/>
      <c r="C531" s="23"/>
      <c r="D531" s="23"/>
      <c r="E531" s="23"/>
      <c r="F531" s="23"/>
      <c r="G531" s="469"/>
      <c r="H531" s="469"/>
      <c r="I531" s="469"/>
      <c r="J531" s="469"/>
      <c r="K531" s="469"/>
      <c r="L531" s="469"/>
      <c r="M531" s="469"/>
      <c r="N531" s="469"/>
      <c r="O531" s="469"/>
      <c r="P531" s="469"/>
      <c r="Q531" s="469"/>
      <c r="R531" s="469"/>
      <c r="S531" s="469"/>
      <c r="T531" s="469"/>
      <c r="U531" s="469"/>
      <c r="V531" s="469"/>
      <c r="W531" s="469"/>
      <c r="X531" s="469"/>
      <c r="Y531" s="23"/>
      <c r="Z531" s="23"/>
    </row>
    <row r="532" ht="23.25" customHeight="1">
      <c r="A532" s="86"/>
      <c r="B532" s="86"/>
      <c r="C532" s="23"/>
      <c r="D532" s="23"/>
      <c r="E532" s="23"/>
      <c r="F532" s="23"/>
      <c r="G532" s="469"/>
      <c r="H532" s="469"/>
      <c r="I532" s="469"/>
      <c r="J532" s="469"/>
      <c r="K532" s="469"/>
      <c r="L532" s="469"/>
      <c r="M532" s="469"/>
      <c r="N532" s="469"/>
      <c r="O532" s="469"/>
      <c r="P532" s="469"/>
      <c r="Q532" s="469"/>
      <c r="R532" s="469"/>
      <c r="S532" s="469"/>
      <c r="T532" s="469"/>
      <c r="U532" s="469"/>
      <c r="V532" s="469"/>
      <c r="W532" s="469"/>
      <c r="X532" s="469"/>
      <c r="Y532" s="23"/>
      <c r="Z532" s="23"/>
    </row>
    <row r="533" ht="23.25" customHeight="1">
      <c r="A533" s="86"/>
      <c r="B533" s="86"/>
      <c r="C533" s="23"/>
      <c r="D533" s="23"/>
      <c r="E533" s="23"/>
      <c r="F533" s="23"/>
      <c r="G533" s="469"/>
      <c r="H533" s="469"/>
      <c r="I533" s="469"/>
      <c r="J533" s="469"/>
      <c r="K533" s="469"/>
      <c r="L533" s="469"/>
      <c r="M533" s="469"/>
      <c r="N533" s="469"/>
      <c r="O533" s="469"/>
      <c r="P533" s="469"/>
      <c r="Q533" s="469"/>
      <c r="R533" s="469"/>
      <c r="S533" s="469"/>
      <c r="T533" s="469"/>
      <c r="U533" s="469"/>
      <c r="V533" s="469"/>
      <c r="W533" s="469"/>
      <c r="X533" s="469"/>
      <c r="Y533" s="23"/>
      <c r="Z533" s="23"/>
    </row>
    <row r="534" ht="23.25" customHeight="1">
      <c r="A534" s="86"/>
      <c r="B534" s="86"/>
      <c r="C534" s="23"/>
      <c r="D534" s="23"/>
      <c r="E534" s="23"/>
      <c r="F534" s="23"/>
      <c r="G534" s="469"/>
      <c r="H534" s="469"/>
      <c r="I534" s="469"/>
      <c r="J534" s="469"/>
      <c r="K534" s="469"/>
      <c r="L534" s="469"/>
      <c r="M534" s="469"/>
      <c r="N534" s="469"/>
      <c r="O534" s="469"/>
      <c r="P534" s="469"/>
      <c r="Q534" s="469"/>
      <c r="R534" s="469"/>
      <c r="S534" s="469"/>
      <c r="T534" s="469"/>
      <c r="U534" s="469"/>
      <c r="V534" s="469"/>
      <c r="W534" s="469"/>
      <c r="X534" s="469"/>
      <c r="Y534" s="23"/>
      <c r="Z534" s="23"/>
    </row>
    <row r="535" ht="23.25" customHeight="1">
      <c r="A535" s="86"/>
      <c r="B535" s="86"/>
      <c r="C535" s="23"/>
      <c r="D535" s="23"/>
      <c r="E535" s="23"/>
      <c r="F535" s="23"/>
      <c r="G535" s="469"/>
      <c r="H535" s="469"/>
      <c r="I535" s="469"/>
      <c r="J535" s="469"/>
      <c r="K535" s="469"/>
      <c r="L535" s="469"/>
      <c r="M535" s="469"/>
      <c r="N535" s="469"/>
      <c r="O535" s="469"/>
      <c r="P535" s="469"/>
      <c r="Q535" s="469"/>
      <c r="R535" s="469"/>
      <c r="S535" s="469"/>
      <c r="T535" s="469"/>
      <c r="U535" s="469"/>
      <c r="V535" s="469"/>
      <c r="W535" s="469"/>
      <c r="X535" s="469"/>
      <c r="Y535" s="23"/>
      <c r="Z535" s="23"/>
    </row>
    <row r="536" ht="23.25" customHeight="1">
      <c r="A536" s="86"/>
      <c r="B536" s="86"/>
      <c r="C536" s="23"/>
      <c r="D536" s="23"/>
      <c r="E536" s="23"/>
      <c r="F536" s="23"/>
      <c r="G536" s="469"/>
      <c r="H536" s="469"/>
      <c r="I536" s="469"/>
      <c r="J536" s="469"/>
      <c r="K536" s="469"/>
      <c r="L536" s="469"/>
      <c r="M536" s="469"/>
      <c r="N536" s="469"/>
      <c r="O536" s="469"/>
      <c r="P536" s="469"/>
      <c r="Q536" s="469"/>
      <c r="R536" s="469"/>
      <c r="S536" s="469"/>
      <c r="T536" s="469"/>
      <c r="U536" s="469"/>
      <c r="V536" s="469"/>
      <c r="W536" s="469"/>
      <c r="X536" s="469"/>
      <c r="Y536" s="23"/>
      <c r="Z536" s="23"/>
    </row>
    <row r="537" ht="23.25" customHeight="1">
      <c r="A537" s="86"/>
      <c r="B537" s="86"/>
      <c r="C537" s="23"/>
      <c r="D537" s="23"/>
      <c r="E537" s="23"/>
      <c r="F537" s="23"/>
      <c r="G537" s="469"/>
      <c r="H537" s="469"/>
      <c r="I537" s="469"/>
      <c r="J537" s="469"/>
      <c r="K537" s="469"/>
      <c r="L537" s="469"/>
      <c r="M537" s="469"/>
      <c r="N537" s="469"/>
      <c r="O537" s="469"/>
      <c r="P537" s="469"/>
      <c r="Q537" s="469"/>
      <c r="R537" s="469"/>
      <c r="S537" s="469"/>
      <c r="T537" s="469"/>
      <c r="U537" s="469"/>
      <c r="V537" s="469"/>
      <c r="W537" s="469"/>
      <c r="X537" s="469"/>
      <c r="Y537" s="23"/>
      <c r="Z537" s="23"/>
    </row>
    <row r="538" ht="23.25" customHeight="1">
      <c r="A538" s="86"/>
      <c r="B538" s="86"/>
      <c r="C538" s="23"/>
      <c r="D538" s="23"/>
      <c r="E538" s="23"/>
      <c r="F538" s="23"/>
      <c r="G538" s="469"/>
      <c r="H538" s="469"/>
      <c r="I538" s="469"/>
      <c r="J538" s="469"/>
      <c r="K538" s="469"/>
      <c r="L538" s="469"/>
      <c r="M538" s="469"/>
      <c r="N538" s="469"/>
      <c r="O538" s="469"/>
      <c r="P538" s="469"/>
      <c r="Q538" s="469"/>
      <c r="R538" s="469"/>
      <c r="S538" s="469"/>
      <c r="T538" s="469"/>
      <c r="U538" s="469"/>
      <c r="V538" s="469"/>
      <c r="W538" s="469"/>
      <c r="X538" s="469"/>
      <c r="Y538" s="23"/>
      <c r="Z538" s="23"/>
    </row>
    <row r="539" ht="23.25" customHeight="1">
      <c r="A539" s="86"/>
      <c r="B539" s="86"/>
      <c r="C539" s="23"/>
      <c r="D539" s="23"/>
      <c r="E539" s="23"/>
      <c r="F539" s="23"/>
      <c r="G539" s="469"/>
      <c r="H539" s="469"/>
      <c r="I539" s="469"/>
      <c r="J539" s="469"/>
      <c r="K539" s="469"/>
      <c r="L539" s="469"/>
      <c r="M539" s="469"/>
      <c r="N539" s="469"/>
      <c r="O539" s="469"/>
      <c r="P539" s="469"/>
      <c r="Q539" s="469"/>
      <c r="R539" s="469"/>
      <c r="S539" s="469"/>
      <c r="T539" s="469"/>
      <c r="U539" s="469"/>
      <c r="V539" s="469"/>
      <c r="W539" s="469"/>
      <c r="X539" s="469"/>
      <c r="Y539" s="23"/>
      <c r="Z539" s="23"/>
    </row>
    <row r="540" ht="23.25" customHeight="1">
      <c r="A540" s="86"/>
      <c r="B540" s="86"/>
      <c r="C540" s="23"/>
      <c r="D540" s="23"/>
      <c r="E540" s="23"/>
      <c r="F540" s="23"/>
      <c r="G540" s="469"/>
      <c r="H540" s="469"/>
      <c r="I540" s="469"/>
      <c r="J540" s="469"/>
      <c r="K540" s="469"/>
      <c r="L540" s="469"/>
      <c r="M540" s="469"/>
      <c r="N540" s="469"/>
      <c r="O540" s="469"/>
      <c r="P540" s="469"/>
      <c r="Q540" s="469"/>
      <c r="R540" s="469"/>
      <c r="S540" s="469"/>
      <c r="T540" s="469"/>
      <c r="U540" s="469"/>
      <c r="V540" s="469"/>
      <c r="W540" s="469"/>
      <c r="X540" s="469"/>
      <c r="Y540" s="23"/>
      <c r="Z540" s="23"/>
    </row>
    <row r="541" ht="23.25" customHeight="1">
      <c r="A541" s="86"/>
      <c r="B541" s="86"/>
      <c r="C541" s="23"/>
      <c r="D541" s="23"/>
      <c r="E541" s="23"/>
      <c r="F541" s="23"/>
      <c r="G541" s="469"/>
      <c r="H541" s="469"/>
      <c r="I541" s="469"/>
      <c r="J541" s="469"/>
      <c r="K541" s="469"/>
      <c r="L541" s="469"/>
      <c r="M541" s="469"/>
      <c r="N541" s="469"/>
      <c r="O541" s="469"/>
      <c r="P541" s="469"/>
      <c r="Q541" s="469"/>
      <c r="R541" s="469"/>
      <c r="S541" s="469"/>
      <c r="T541" s="469"/>
      <c r="U541" s="469"/>
      <c r="V541" s="469"/>
      <c r="W541" s="469"/>
      <c r="X541" s="469"/>
      <c r="Y541" s="23"/>
      <c r="Z541" s="23"/>
    </row>
    <row r="542" ht="23.25" customHeight="1">
      <c r="A542" s="86"/>
      <c r="B542" s="86"/>
      <c r="C542" s="23"/>
      <c r="D542" s="23"/>
      <c r="E542" s="23"/>
      <c r="F542" s="23"/>
      <c r="G542" s="469"/>
      <c r="H542" s="469"/>
      <c r="I542" s="469"/>
      <c r="J542" s="469"/>
      <c r="K542" s="469"/>
      <c r="L542" s="469"/>
      <c r="M542" s="469"/>
      <c r="N542" s="469"/>
      <c r="O542" s="469"/>
      <c r="P542" s="469"/>
      <c r="Q542" s="469"/>
      <c r="R542" s="469"/>
      <c r="S542" s="469"/>
      <c r="T542" s="469"/>
      <c r="U542" s="469"/>
      <c r="V542" s="469"/>
      <c r="W542" s="469"/>
      <c r="X542" s="469"/>
      <c r="Y542" s="23"/>
      <c r="Z542" s="23"/>
    </row>
    <row r="543" ht="23.25" customHeight="1">
      <c r="A543" s="86"/>
      <c r="B543" s="86"/>
      <c r="C543" s="23"/>
      <c r="D543" s="23"/>
      <c r="E543" s="23"/>
      <c r="F543" s="23"/>
      <c r="G543" s="469"/>
      <c r="H543" s="469"/>
      <c r="I543" s="469"/>
      <c r="J543" s="469"/>
      <c r="K543" s="469"/>
      <c r="L543" s="469"/>
      <c r="M543" s="469"/>
      <c r="N543" s="469"/>
      <c r="O543" s="469"/>
      <c r="P543" s="469"/>
      <c r="Q543" s="469"/>
      <c r="R543" s="469"/>
      <c r="S543" s="469"/>
      <c r="T543" s="469"/>
      <c r="U543" s="469"/>
      <c r="V543" s="469"/>
      <c r="W543" s="469"/>
      <c r="X543" s="469"/>
      <c r="Y543" s="23"/>
      <c r="Z543" s="23"/>
    </row>
    <row r="544" ht="23.25" customHeight="1">
      <c r="A544" s="86"/>
      <c r="B544" s="86"/>
      <c r="C544" s="23"/>
      <c r="D544" s="23"/>
      <c r="E544" s="23"/>
      <c r="F544" s="23"/>
      <c r="G544" s="469"/>
      <c r="H544" s="469"/>
      <c r="I544" s="469"/>
      <c r="J544" s="469"/>
      <c r="K544" s="469"/>
      <c r="L544" s="469"/>
      <c r="M544" s="469"/>
      <c r="N544" s="469"/>
      <c r="O544" s="469"/>
      <c r="P544" s="469"/>
      <c r="Q544" s="469"/>
      <c r="R544" s="469"/>
      <c r="S544" s="469"/>
      <c r="T544" s="469"/>
      <c r="U544" s="469"/>
      <c r="V544" s="469"/>
      <c r="W544" s="469"/>
      <c r="X544" s="469"/>
      <c r="Y544" s="23"/>
      <c r="Z544" s="23"/>
    </row>
    <row r="545" ht="23.25" customHeight="1">
      <c r="A545" s="86"/>
      <c r="B545" s="86"/>
      <c r="C545" s="23"/>
      <c r="D545" s="23"/>
      <c r="E545" s="23"/>
      <c r="F545" s="23"/>
      <c r="G545" s="469"/>
      <c r="H545" s="469"/>
      <c r="I545" s="469"/>
      <c r="J545" s="469"/>
      <c r="K545" s="469"/>
      <c r="L545" s="469"/>
      <c r="M545" s="469"/>
      <c r="N545" s="469"/>
      <c r="O545" s="469"/>
      <c r="P545" s="469"/>
      <c r="Q545" s="469"/>
      <c r="R545" s="469"/>
      <c r="S545" s="469"/>
      <c r="T545" s="469"/>
      <c r="U545" s="469"/>
      <c r="V545" s="469"/>
      <c r="W545" s="469"/>
      <c r="X545" s="469"/>
      <c r="Y545" s="23"/>
      <c r="Z545" s="23"/>
    </row>
    <row r="546" ht="23.25" customHeight="1">
      <c r="A546" s="86"/>
      <c r="B546" s="86"/>
      <c r="C546" s="23"/>
      <c r="D546" s="23"/>
      <c r="E546" s="23"/>
      <c r="F546" s="23"/>
      <c r="G546" s="469"/>
      <c r="H546" s="469"/>
      <c r="I546" s="469"/>
      <c r="J546" s="469"/>
      <c r="K546" s="469"/>
      <c r="L546" s="469"/>
      <c r="M546" s="469"/>
      <c r="N546" s="469"/>
      <c r="O546" s="469"/>
      <c r="P546" s="469"/>
      <c r="Q546" s="469"/>
      <c r="R546" s="469"/>
      <c r="S546" s="469"/>
      <c r="T546" s="469"/>
      <c r="U546" s="469"/>
      <c r="V546" s="469"/>
      <c r="W546" s="469"/>
      <c r="X546" s="469"/>
      <c r="Y546" s="23"/>
      <c r="Z546" s="23"/>
    </row>
    <row r="547" ht="23.25" customHeight="1">
      <c r="A547" s="86"/>
      <c r="B547" s="86"/>
      <c r="C547" s="23"/>
      <c r="D547" s="23"/>
      <c r="E547" s="23"/>
      <c r="F547" s="23"/>
      <c r="G547" s="469"/>
      <c r="H547" s="469"/>
      <c r="I547" s="469"/>
      <c r="J547" s="469"/>
      <c r="K547" s="469"/>
      <c r="L547" s="469"/>
      <c r="M547" s="469"/>
      <c r="N547" s="469"/>
      <c r="O547" s="469"/>
      <c r="P547" s="469"/>
      <c r="Q547" s="469"/>
      <c r="R547" s="469"/>
      <c r="S547" s="469"/>
      <c r="T547" s="469"/>
      <c r="U547" s="469"/>
      <c r="V547" s="469"/>
      <c r="W547" s="469"/>
      <c r="X547" s="469"/>
      <c r="Y547" s="23"/>
      <c r="Z547" s="23"/>
    </row>
    <row r="548" ht="23.25" customHeight="1">
      <c r="A548" s="86"/>
      <c r="B548" s="86"/>
      <c r="C548" s="23"/>
      <c r="D548" s="23"/>
      <c r="E548" s="23"/>
      <c r="F548" s="23"/>
      <c r="G548" s="469"/>
      <c r="H548" s="469"/>
      <c r="I548" s="469"/>
      <c r="J548" s="469"/>
      <c r="K548" s="469"/>
      <c r="L548" s="469"/>
      <c r="M548" s="469"/>
      <c r="N548" s="469"/>
      <c r="O548" s="469"/>
      <c r="P548" s="469"/>
      <c r="Q548" s="469"/>
      <c r="R548" s="469"/>
      <c r="S548" s="469"/>
      <c r="T548" s="469"/>
      <c r="U548" s="469"/>
      <c r="V548" s="469"/>
      <c r="W548" s="469"/>
      <c r="X548" s="469"/>
      <c r="Y548" s="23"/>
      <c r="Z548" s="23"/>
    </row>
    <row r="549" ht="23.25" customHeight="1">
      <c r="A549" s="86"/>
      <c r="B549" s="86"/>
      <c r="C549" s="23"/>
      <c r="D549" s="23"/>
      <c r="E549" s="23"/>
      <c r="F549" s="23"/>
      <c r="G549" s="469"/>
      <c r="H549" s="469"/>
      <c r="I549" s="469"/>
      <c r="J549" s="469"/>
      <c r="K549" s="469"/>
      <c r="L549" s="469"/>
      <c r="M549" s="469"/>
      <c r="N549" s="469"/>
      <c r="O549" s="469"/>
      <c r="P549" s="469"/>
      <c r="Q549" s="469"/>
      <c r="R549" s="469"/>
      <c r="S549" s="469"/>
      <c r="T549" s="469"/>
      <c r="U549" s="469"/>
      <c r="V549" s="469"/>
      <c r="W549" s="469"/>
      <c r="X549" s="469"/>
      <c r="Y549" s="23"/>
      <c r="Z549" s="23"/>
    </row>
    <row r="550" ht="23.25" customHeight="1">
      <c r="A550" s="86"/>
      <c r="B550" s="86"/>
      <c r="C550" s="23"/>
      <c r="D550" s="23"/>
      <c r="E550" s="23"/>
      <c r="F550" s="23"/>
      <c r="G550" s="469"/>
      <c r="H550" s="469"/>
      <c r="I550" s="469"/>
      <c r="J550" s="469"/>
      <c r="K550" s="469"/>
      <c r="L550" s="469"/>
      <c r="M550" s="469"/>
      <c r="N550" s="469"/>
      <c r="O550" s="469"/>
      <c r="P550" s="469"/>
      <c r="Q550" s="469"/>
      <c r="R550" s="469"/>
      <c r="S550" s="469"/>
      <c r="T550" s="469"/>
      <c r="U550" s="469"/>
      <c r="V550" s="469"/>
      <c r="W550" s="469"/>
      <c r="X550" s="469"/>
      <c r="Y550" s="23"/>
      <c r="Z550" s="23"/>
    </row>
    <row r="551" ht="23.25" customHeight="1">
      <c r="A551" s="86"/>
      <c r="B551" s="86"/>
      <c r="C551" s="23"/>
      <c r="D551" s="23"/>
      <c r="E551" s="23"/>
      <c r="F551" s="23"/>
      <c r="G551" s="469"/>
      <c r="H551" s="469"/>
      <c r="I551" s="469"/>
      <c r="J551" s="469"/>
      <c r="K551" s="469"/>
      <c r="L551" s="469"/>
      <c r="M551" s="469"/>
      <c r="N551" s="469"/>
      <c r="O551" s="469"/>
      <c r="P551" s="469"/>
      <c r="Q551" s="469"/>
      <c r="R551" s="469"/>
      <c r="S551" s="469"/>
      <c r="T551" s="469"/>
      <c r="U551" s="469"/>
      <c r="V551" s="469"/>
      <c r="W551" s="469"/>
      <c r="X551" s="469"/>
      <c r="Y551" s="23"/>
      <c r="Z551" s="23"/>
    </row>
    <row r="552" ht="23.25" customHeight="1">
      <c r="A552" s="86"/>
      <c r="B552" s="86"/>
      <c r="C552" s="23"/>
      <c r="D552" s="23"/>
      <c r="E552" s="23"/>
      <c r="F552" s="23"/>
      <c r="G552" s="469"/>
      <c r="H552" s="469"/>
      <c r="I552" s="469"/>
      <c r="J552" s="469"/>
      <c r="K552" s="469"/>
      <c r="L552" s="469"/>
      <c r="M552" s="469"/>
      <c r="N552" s="469"/>
      <c r="O552" s="469"/>
      <c r="P552" s="469"/>
      <c r="Q552" s="469"/>
      <c r="R552" s="469"/>
      <c r="S552" s="469"/>
      <c r="T552" s="469"/>
      <c r="U552" s="469"/>
      <c r="V552" s="469"/>
      <c r="W552" s="469"/>
      <c r="X552" s="469"/>
      <c r="Y552" s="23"/>
      <c r="Z552" s="23"/>
    </row>
    <row r="553" ht="23.25" customHeight="1">
      <c r="A553" s="86"/>
      <c r="B553" s="86"/>
      <c r="C553" s="23"/>
      <c r="D553" s="23"/>
      <c r="E553" s="23"/>
      <c r="F553" s="23"/>
      <c r="G553" s="469"/>
      <c r="H553" s="469"/>
      <c r="I553" s="469"/>
      <c r="J553" s="469"/>
      <c r="K553" s="469"/>
      <c r="L553" s="469"/>
      <c r="M553" s="469"/>
      <c r="N553" s="469"/>
      <c r="O553" s="469"/>
      <c r="P553" s="469"/>
      <c r="Q553" s="469"/>
      <c r="R553" s="469"/>
      <c r="S553" s="469"/>
      <c r="T553" s="469"/>
      <c r="U553" s="469"/>
      <c r="V553" s="469"/>
      <c r="W553" s="469"/>
      <c r="X553" s="469"/>
      <c r="Y553" s="23"/>
      <c r="Z553" s="23"/>
    </row>
    <row r="554" ht="23.25" customHeight="1">
      <c r="A554" s="86"/>
      <c r="B554" s="86"/>
      <c r="C554" s="23"/>
      <c r="D554" s="23"/>
      <c r="E554" s="23"/>
      <c r="F554" s="23"/>
      <c r="G554" s="469"/>
      <c r="H554" s="469"/>
      <c r="I554" s="469"/>
      <c r="J554" s="469"/>
      <c r="K554" s="469"/>
      <c r="L554" s="469"/>
      <c r="M554" s="469"/>
      <c r="N554" s="469"/>
      <c r="O554" s="469"/>
      <c r="P554" s="469"/>
      <c r="Q554" s="469"/>
      <c r="R554" s="469"/>
      <c r="S554" s="469"/>
      <c r="T554" s="469"/>
      <c r="U554" s="469"/>
      <c r="V554" s="469"/>
      <c r="W554" s="469"/>
      <c r="X554" s="469"/>
      <c r="Y554" s="23"/>
      <c r="Z554" s="23"/>
    </row>
    <row r="555" ht="23.25" customHeight="1">
      <c r="A555" s="86"/>
      <c r="B555" s="86"/>
      <c r="C555" s="23"/>
      <c r="D555" s="23"/>
      <c r="E555" s="23"/>
      <c r="F555" s="23"/>
      <c r="G555" s="469"/>
      <c r="H555" s="469"/>
      <c r="I555" s="469"/>
      <c r="J555" s="469"/>
      <c r="K555" s="469"/>
      <c r="L555" s="469"/>
      <c r="M555" s="469"/>
      <c r="N555" s="469"/>
      <c r="O555" s="469"/>
      <c r="P555" s="469"/>
      <c r="Q555" s="469"/>
      <c r="R555" s="469"/>
      <c r="S555" s="469"/>
      <c r="T555" s="469"/>
      <c r="U555" s="469"/>
      <c r="V555" s="469"/>
      <c r="W555" s="469"/>
      <c r="X555" s="469"/>
      <c r="Y555" s="23"/>
      <c r="Z555" s="23"/>
    </row>
    <row r="556" ht="23.25" customHeight="1">
      <c r="A556" s="86"/>
      <c r="B556" s="86"/>
      <c r="C556" s="23"/>
      <c r="D556" s="23"/>
      <c r="E556" s="23"/>
      <c r="F556" s="23"/>
      <c r="G556" s="469"/>
      <c r="H556" s="469"/>
      <c r="I556" s="469"/>
      <c r="J556" s="469"/>
      <c r="K556" s="469"/>
      <c r="L556" s="469"/>
      <c r="M556" s="469"/>
      <c r="N556" s="469"/>
      <c r="O556" s="469"/>
      <c r="P556" s="469"/>
      <c r="Q556" s="469"/>
      <c r="R556" s="469"/>
      <c r="S556" s="469"/>
      <c r="T556" s="469"/>
      <c r="U556" s="469"/>
      <c r="V556" s="469"/>
      <c r="W556" s="469"/>
      <c r="X556" s="469"/>
      <c r="Y556" s="23"/>
      <c r="Z556" s="23"/>
    </row>
    <row r="557" ht="23.25" customHeight="1">
      <c r="A557" s="86"/>
      <c r="B557" s="86"/>
      <c r="C557" s="23"/>
      <c r="D557" s="23"/>
      <c r="E557" s="23"/>
      <c r="F557" s="23"/>
      <c r="G557" s="469"/>
      <c r="H557" s="469"/>
      <c r="I557" s="469"/>
      <c r="J557" s="469"/>
      <c r="K557" s="469"/>
      <c r="L557" s="469"/>
      <c r="M557" s="469"/>
      <c r="N557" s="469"/>
      <c r="O557" s="469"/>
      <c r="P557" s="469"/>
      <c r="Q557" s="469"/>
      <c r="R557" s="469"/>
      <c r="S557" s="469"/>
      <c r="T557" s="469"/>
      <c r="U557" s="469"/>
      <c r="V557" s="469"/>
      <c r="W557" s="469"/>
      <c r="X557" s="469"/>
      <c r="Y557" s="23"/>
      <c r="Z557" s="23"/>
    </row>
    <row r="558" ht="23.25" customHeight="1">
      <c r="A558" s="86"/>
      <c r="B558" s="86"/>
      <c r="C558" s="23"/>
      <c r="D558" s="23"/>
      <c r="E558" s="23"/>
      <c r="F558" s="23"/>
      <c r="G558" s="469"/>
      <c r="H558" s="469"/>
      <c r="I558" s="469"/>
      <c r="J558" s="469"/>
      <c r="K558" s="469"/>
      <c r="L558" s="469"/>
      <c r="M558" s="469"/>
      <c r="N558" s="469"/>
      <c r="O558" s="469"/>
      <c r="P558" s="469"/>
      <c r="Q558" s="469"/>
      <c r="R558" s="469"/>
      <c r="S558" s="469"/>
      <c r="T558" s="469"/>
      <c r="U558" s="469"/>
      <c r="V558" s="469"/>
      <c r="W558" s="469"/>
      <c r="X558" s="469"/>
      <c r="Y558" s="23"/>
      <c r="Z558" s="23"/>
    </row>
    <row r="559" ht="23.25" customHeight="1">
      <c r="A559" s="86"/>
      <c r="B559" s="86"/>
      <c r="C559" s="23"/>
      <c r="D559" s="23"/>
      <c r="E559" s="23"/>
      <c r="F559" s="23"/>
      <c r="G559" s="469"/>
      <c r="H559" s="469"/>
      <c r="I559" s="469"/>
      <c r="J559" s="469"/>
      <c r="K559" s="469"/>
      <c r="L559" s="469"/>
      <c r="M559" s="469"/>
      <c r="N559" s="469"/>
      <c r="O559" s="469"/>
      <c r="P559" s="469"/>
      <c r="Q559" s="469"/>
      <c r="R559" s="469"/>
      <c r="S559" s="469"/>
      <c r="T559" s="469"/>
      <c r="U559" s="469"/>
      <c r="V559" s="469"/>
      <c r="W559" s="469"/>
      <c r="X559" s="469"/>
      <c r="Y559" s="23"/>
      <c r="Z559" s="23"/>
    </row>
    <row r="560" ht="23.25" customHeight="1">
      <c r="A560" s="86"/>
      <c r="B560" s="86"/>
      <c r="C560" s="23"/>
      <c r="D560" s="23"/>
      <c r="E560" s="23"/>
      <c r="F560" s="23"/>
      <c r="G560" s="469"/>
      <c r="H560" s="469"/>
      <c r="I560" s="469"/>
      <c r="J560" s="469"/>
      <c r="K560" s="469"/>
      <c r="L560" s="469"/>
      <c r="M560" s="469"/>
      <c r="N560" s="469"/>
      <c r="O560" s="469"/>
      <c r="P560" s="469"/>
      <c r="Q560" s="469"/>
      <c r="R560" s="469"/>
      <c r="S560" s="469"/>
      <c r="T560" s="469"/>
      <c r="U560" s="469"/>
      <c r="V560" s="469"/>
      <c r="W560" s="469"/>
      <c r="X560" s="469"/>
      <c r="Y560" s="23"/>
      <c r="Z560" s="23"/>
    </row>
    <row r="561" ht="23.25" customHeight="1">
      <c r="A561" s="86"/>
      <c r="B561" s="86"/>
      <c r="C561" s="23"/>
      <c r="D561" s="23"/>
      <c r="E561" s="23"/>
      <c r="F561" s="23"/>
      <c r="G561" s="469"/>
      <c r="H561" s="469"/>
      <c r="I561" s="469"/>
      <c r="J561" s="469"/>
      <c r="K561" s="469"/>
      <c r="L561" s="469"/>
      <c r="M561" s="469"/>
      <c r="N561" s="469"/>
      <c r="O561" s="469"/>
      <c r="P561" s="469"/>
      <c r="Q561" s="469"/>
      <c r="R561" s="469"/>
      <c r="S561" s="469"/>
      <c r="T561" s="469"/>
      <c r="U561" s="469"/>
      <c r="V561" s="469"/>
      <c r="W561" s="469"/>
      <c r="X561" s="469"/>
      <c r="Y561" s="23"/>
      <c r="Z561" s="23"/>
    </row>
    <row r="562" ht="23.25" customHeight="1">
      <c r="A562" s="86"/>
      <c r="B562" s="86"/>
      <c r="C562" s="23"/>
      <c r="D562" s="23"/>
      <c r="E562" s="23"/>
      <c r="F562" s="23"/>
      <c r="G562" s="469"/>
      <c r="H562" s="469"/>
      <c r="I562" s="469"/>
      <c r="J562" s="469"/>
      <c r="K562" s="469"/>
      <c r="L562" s="469"/>
      <c r="M562" s="469"/>
      <c r="N562" s="469"/>
      <c r="O562" s="469"/>
      <c r="P562" s="469"/>
      <c r="Q562" s="469"/>
      <c r="R562" s="469"/>
      <c r="S562" s="469"/>
      <c r="T562" s="469"/>
      <c r="U562" s="469"/>
      <c r="V562" s="469"/>
      <c r="W562" s="469"/>
      <c r="X562" s="469"/>
      <c r="Y562" s="23"/>
      <c r="Z562" s="23"/>
    </row>
    <row r="563" ht="23.25" customHeight="1">
      <c r="A563" s="86"/>
      <c r="B563" s="86"/>
      <c r="C563" s="23"/>
      <c r="D563" s="23"/>
      <c r="E563" s="23"/>
      <c r="F563" s="23"/>
      <c r="G563" s="469"/>
      <c r="H563" s="469"/>
      <c r="I563" s="469"/>
      <c r="J563" s="469"/>
      <c r="K563" s="469"/>
      <c r="L563" s="469"/>
      <c r="M563" s="469"/>
      <c r="N563" s="469"/>
      <c r="O563" s="469"/>
      <c r="P563" s="469"/>
      <c r="Q563" s="469"/>
      <c r="R563" s="469"/>
      <c r="S563" s="469"/>
      <c r="T563" s="469"/>
      <c r="U563" s="469"/>
      <c r="V563" s="469"/>
      <c r="W563" s="469"/>
      <c r="X563" s="469"/>
      <c r="Y563" s="23"/>
      <c r="Z563" s="23"/>
    </row>
    <row r="564" ht="23.25" customHeight="1">
      <c r="A564" s="86"/>
      <c r="B564" s="86"/>
      <c r="C564" s="23"/>
      <c r="D564" s="23"/>
      <c r="E564" s="23"/>
      <c r="F564" s="23"/>
      <c r="G564" s="469"/>
      <c r="H564" s="469"/>
      <c r="I564" s="469"/>
      <c r="J564" s="469"/>
      <c r="K564" s="469"/>
      <c r="L564" s="469"/>
      <c r="M564" s="469"/>
      <c r="N564" s="469"/>
      <c r="O564" s="469"/>
      <c r="P564" s="469"/>
      <c r="Q564" s="469"/>
      <c r="R564" s="469"/>
      <c r="S564" s="469"/>
      <c r="T564" s="469"/>
      <c r="U564" s="469"/>
      <c r="V564" s="469"/>
      <c r="W564" s="469"/>
      <c r="X564" s="469"/>
      <c r="Y564" s="23"/>
      <c r="Z564" s="23"/>
    </row>
    <row r="565" ht="23.25" customHeight="1">
      <c r="A565" s="86"/>
      <c r="B565" s="86"/>
      <c r="C565" s="23"/>
      <c r="D565" s="23"/>
      <c r="E565" s="23"/>
      <c r="F565" s="23"/>
      <c r="G565" s="469"/>
      <c r="H565" s="469"/>
      <c r="I565" s="469"/>
      <c r="J565" s="469"/>
      <c r="K565" s="469"/>
      <c r="L565" s="469"/>
      <c r="M565" s="469"/>
      <c r="N565" s="469"/>
      <c r="O565" s="469"/>
      <c r="P565" s="469"/>
      <c r="Q565" s="469"/>
      <c r="R565" s="469"/>
      <c r="S565" s="469"/>
      <c r="T565" s="469"/>
      <c r="U565" s="469"/>
      <c r="V565" s="469"/>
      <c r="W565" s="469"/>
      <c r="X565" s="469"/>
      <c r="Y565" s="23"/>
      <c r="Z565" s="23"/>
    </row>
    <row r="566" ht="23.25" customHeight="1">
      <c r="A566" s="86"/>
      <c r="B566" s="86"/>
      <c r="C566" s="23"/>
      <c r="D566" s="23"/>
      <c r="E566" s="23"/>
      <c r="F566" s="23"/>
      <c r="G566" s="469"/>
      <c r="H566" s="469"/>
      <c r="I566" s="469"/>
      <c r="J566" s="469"/>
      <c r="K566" s="469"/>
      <c r="L566" s="469"/>
      <c r="M566" s="469"/>
      <c r="N566" s="469"/>
      <c r="O566" s="469"/>
      <c r="P566" s="469"/>
      <c r="Q566" s="469"/>
      <c r="R566" s="469"/>
      <c r="S566" s="469"/>
      <c r="T566" s="469"/>
      <c r="U566" s="469"/>
      <c r="V566" s="469"/>
      <c r="W566" s="469"/>
      <c r="X566" s="469"/>
      <c r="Y566" s="23"/>
      <c r="Z566" s="23"/>
    </row>
    <row r="567" ht="23.25" customHeight="1">
      <c r="A567" s="86"/>
      <c r="B567" s="86"/>
      <c r="C567" s="23"/>
      <c r="D567" s="23"/>
      <c r="E567" s="23"/>
      <c r="F567" s="23"/>
      <c r="G567" s="469"/>
      <c r="H567" s="469"/>
      <c r="I567" s="469"/>
      <c r="J567" s="469"/>
      <c r="K567" s="469"/>
      <c r="L567" s="469"/>
      <c r="M567" s="469"/>
      <c r="N567" s="469"/>
      <c r="O567" s="469"/>
      <c r="P567" s="469"/>
      <c r="Q567" s="469"/>
      <c r="R567" s="469"/>
      <c r="S567" s="469"/>
      <c r="T567" s="469"/>
      <c r="U567" s="469"/>
      <c r="V567" s="469"/>
      <c r="W567" s="469"/>
      <c r="X567" s="469"/>
      <c r="Y567" s="23"/>
      <c r="Z567" s="23"/>
    </row>
    <row r="568" ht="23.25" customHeight="1">
      <c r="A568" s="86"/>
      <c r="B568" s="86"/>
      <c r="C568" s="23"/>
      <c r="D568" s="23"/>
      <c r="E568" s="23"/>
      <c r="F568" s="23"/>
      <c r="G568" s="469"/>
      <c r="H568" s="469"/>
      <c r="I568" s="469"/>
      <c r="J568" s="469"/>
      <c r="K568" s="469"/>
      <c r="L568" s="469"/>
      <c r="M568" s="469"/>
      <c r="N568" s="469"/>
      <c r="O568" s="469"/>
      <c r="P568" s="469"/>
      <c r="Q568" s="469"/>
      <c r="R568" s="469"/>
      <c r="S568" s="469"/>
      <c r="T568" s="469"/>
      <c r="U568" s="469"/>
      <c r="V568" s="469"/>
      <c r="W568" s="469"/>
      <c r="X568" s="469"/>
      <c r="Y568" s="23"/>
      <c r="Z568" s="23"/>
    </row>
    <row r="569" ht="23.25" customHeight="1">
      <c r="A569" s="86"/>
      <c r="B569" s="86"/>
      <c r="C569" s="23"/>
      <c r="D569" s="23"/>
      <c r="E569" s="23"/>
      <c r="F569" s="23"/>
      <c r="G569" s="469"/>
      <c r="H569" s="469"/>
      <c r="I569" s="469"/>
      <c r="J569" s="469"/>
      <c r="K569" s="469"/>
      <c r="L569" s="469"/>
      <c r="M569" s="469"/>
      <c r="N569" s="469"/>
      <c r="O569" s="469"/>
      <c r="P569" s="469"/>
      <c r="Q569" s="469"/>
      <c r="R569" s="469"/>
      <c r="S569" s="469"/>
      <c r="T569" s="469"/>
      <c r="U569" s="469"/>
      <c r="V569" s="469"/>
      <c r="W569" s="469"/>
      <c r="X569" s="469"/>
      <c r="Y569" s="23"/>
      <c r="Z569" s="23"/>
    </row>
    <row r="570" ht="23.25" customHeight="1">
      <c r="A570" s="86"/>
      <c r="B570" s="86"/>
      <c r="C570" s="23"/>
      <c r="D570" s="23"/>
      <c r="E570" s="23"/>
      <c r="F570" s="23"/>
      <c r="G570" s="469"/>
      <c r="H570" s="469"/>
      <c r="I570" s="469"/>
      <c r="J570" s="469"/>
      <c r="K570" s="469"/>
      <c r="L570" s="469"/>
      <c r="M570" s="469"/>
      <c r="N570" s="469"/>
      <c r="O570" s="469"/>
      <c r="P570" s="469"/>
      <c r="Q570" s="469"/>
      <c r="R570" s="469"/>
      <c r="S570" s="469"/>
      <c r="T570" s="469"/>
      <c r="U570" s="469"/>
      <c r="V570" s="469"/>
      <c r="W570" s="469"/>
      <c r="X570" s="469"/>
      <c r="Y570" s="23"/>
      <c r="Z570" s="23"/>
    </row>
    <row r="571" ht="23.25" customHeight="1">
      <c r="A571" s="86"/>
      <c r="B571" s="86"/>
      <c r="C571" s="23"/>
      <c r="D571" s="23"/>
      <c r="E571" s="23"/>
      <c r="F571" s="23"/>
      <c r="G571" s="469"/>
      <c r="H571" s="469"/>
      <c r="I571" s="469"/>
      <c r="J571" s="469"/>
      <c r="K571" s="469"/>
      <c r="L571" s="469"/>
      <c r="M571" s="469"/>
      <c r="N571" s="469"/>
      <c r="O571" s="469"/>
      <c r="P571" s="469"/>
      <c r="Q571" s="469"/>
      <c r="R571" s="469"/>
      <c r="S571" s="469"/>
      <c r="T571" s="469"/>
      <c r="U571" s="469"/>
      <c r="V571" s="469"/>
      <c r="W571" s="469"/>
      <c r="X571" s="469"/>
      <c r="Y571" s="23"/>
      <c r="Z571" s="23"/>
    </row>
    <row r="572" ht="23.25" customHeight="1">
      <c r="A572" s="86"/>
      <c r="B572" s="86"/>
      <c r="C572" s="23"/>
      <c r="D572" s="23"/>
      <c r="E572" s="23"/>
      <c r="F572" s="23"/>
      <c r="G572" s="469"/>
      <c r="H572" s="469"/>
      <c r="I572" s="469"/>
      <c r="J572" s="469"/>
      <c r="K572" s="469"/>
      <c r="L572" s="469"/>
      <c r="M572" s="469"/>
      <c r="N572" s="469"/>
      <c r="O572" s="469"/>
      <c r="P572" s="469"/>
      <c r="Q572" s="469"/>
      <c r="R572" s="469"/>
      <c r="S572" s="469"/>
      <c r="T572" s="469"/>
      <c r="U572" s="469"/>
      <c r="V572" s="469"/>
      <c r="W572" s="469"/>
      <c r="X572" s="469"/>
      <c r="Y572" s="23"/>
      <c r="Z572" s="23"/>
    </row>
    <row r="573" ht="23.25" customHeight="1">
      <c r="A573" s="86"/>
      <c r="B573" s="86"/>
      <c r="C573" s="23"/>
      <c r="D573" s="23"/>
      <c r="E573" s="23"/>
      <c r="F573" s="23"/>
      <c r="G573" s="469"/>
      <c r="H573" s="469"/>
      <c r="I573" s="469"/>
      <c r="J573" s="469"/>
      <c r="K573" s="469"/>
      <c r="L573" s="469"/>
      <c r="M573" s="469"/>
      <c r="N573" s="469"/>
      <c r="O573" s="469"/>
      <c r="P573" s="469"/>
      <c r="Q573" s="469"/>
      <c r="R573" s="469"/>
      <c r="S573" s="469"/>
      <c r="T573" s="469"/>
      <c r="U573" s="469"/>
      <c r="V573" s="469"/>
      <c r="W573" s="469"/>
      <c r="X573" s="469"/>
      <c r="Y573" s="23"/>
      <c r="Z573" s="23"/>
    </row>
    <row r="574" ht="23.25" customHeight="1">
      <c r="A574" s="86"/>
      <c r="B574" s="86"/>
      <c r="C574" s="23"/>
      <c r="D574" s="23"/>
      <c r="E574" s="23"/>
      <c r="F574" s="23"/>
      <c r="G574" s="469"/>
      <c r="H574" s="469"/>
      <c r="I574" s="469"/>
      <c r="J574" s="469"/>
      <c r="K574" s="469"/>
      <c r="L574" s="469"/>
      <c r="M574" s="469"/>
      <c r="N574" s="469"/>
      <c r="O574" s="469"/>
      <c r="P574" s="469"/>
      <c r="Q574" s="469"/>
      <c r="R574" s="469"/>
      <c r="S574" s="469"/>
      <c r="T574" s="469"/>
      <c r="U574" s="469"/>
      <c r="V574" s="469"/>
      <c r="W574" s="469"/>
      <c r="X574" s="469"/>
      <c r="Y574" s="23"/>
      <c r="Z574" s="23"/>
    </row>
    <row r="575" ht="23.25" customHeight="1">
      <c r="A575" s="86"/>
      <c r="B575" s="86"/>
      <c r="C575" s="23"/>
      <c r="D575" s="23"/>
      <c r="E575" s="23"/>
      <c r="F575" s="23"/>
      <c r="G575" s="469"/>
      <c r="H575" s="469"/>
      <c r="I575" s="469"/>
      <c r="J575" s="469"/>
      <c r="K575" s="469"/>
      <c r="L575" s="469"/>
      <c r="M575" s="469"/>
      <c r="N575" s="469"/>
      <c r="O575" s="469"/>
      <c r="P575" s="469"/>
      <c r="Q575" s="469"/>
      <c r="R575" s="469"/>
      <c r="S575" s="469"/>
      <c r="T575" s="469"/>
      <c r="U575" s="469"/>
      <c r="V575" s="469"/>
      <c r="W575" s="469"/>
      <c r="X575" s="469"/>
      <c r="Y575" s="23"/>
      <c r="Z575" s="23"/>
    </row>
    <row r="576" ht="23.25" customHeight="1">
      <c r="A576" s="86"/>
      <c r="B576" s="86"/>
      <c r="C576" s="23"/>
      <c r="D576" s="23"/>
      <c r="E576" s="23"/>
      <c r="F576" s="23"/>
      <c r="G576" s="469"/>
      <c r="H576" s="469"/>
      <c r="I576" s="469"/>
      <c r="J576" s="469"/>
      <c r="K576" s="469"/>
      <c r="L576" s="469"/>
      <c r="M576" s="469"/>
      <c r="N576" s="469"/>
      <c r="O576" s="469"/>
      <c r="P576" s="469"/>
      <c r="Q576" s="469"/>
      <c r="R576" s="469"/>
      <c r="S576" s="469"/>
      <c r="T576" s="469"/>
      <c r="U576" s="469"/>
      <c r="V576" s="469"/>
      <c r="W576" s="469"/>
      <c r="X576" s="469"/>
      <c r="Y576" s="23"/>
      <c r="Z576" s="23"/>
    </row>
    <row r="577" ht="23.25" customHeight="1">
      <c r="A577" s="86"/>
      <c r="B577" s="86"/>
      <c r="C577" s="23"/>
      <c r="D577" s="23"/>
      <c r="E577" s="23"/>
      <c r="F577" s="23"/>
      <c r="G577" s="469"/>
      <c r="H577" s="469"/>
      <c r="I577" s="469"/>
      <c r="J577" s="469"/>
      <c r="K577" s="469"/>
      <c r="L577" s="469"/>
      <c r="M577" s="469"/>
      <c r="N577" s="469"/>
      <c r="O577" s="469"/>
      <c r="P577" s="469"/>
      <c r="Q577" s="469"/>
      <c r="R577" s="469"/>
      <c r="S577" s="469"/>
      <c r="T577" s="469"/>
      <c r="U577" s="469"/>
      <c r="V577" s="469"/>
      <c r="W577" s="469"/>
      <c r="X577" s="469"/>
      <c r="Y577" s="23"/>
      <c r="Z577" s="23"/>
    </row>
    <row r="578" ht="23.25" customHeight="1">
      <c r="A578" s="86"/>
      <c r="B578" s="86"/>
      <c r="C578" s="23"/>
      <c r="D578" s="23"/>
      <c r="E578" s="23"/>
      <c r="F578" s="23"/>
      <c r="G578" s="469"/>
      <c r="H578" s="469"/>
      <c r="I578" s="469"/>
      <c r="J578" s="469"/>
      <c r="K578" s="469"/>
      <c r="L578" s="469"/>
      <c r="M578" s="469"/>
      <c r="N578" s="469"/>
      <c r="O578" s="469"/>
      <c r="P578" s="469"/>
      <c r="Q578" s="469"/>
      <c r="R578" s="469"/>
      <c r="S578" s="469"/>
      <c r="T578" s="469"/>
      <c r="U578" s="469"/>
      <c r="V578" s="469"/>
      <c r="W578" s="469"/>
      <c r="X578" s="469"/>
      <c r="Y578" s="23"/>
      <c r="Z578" s="23"/>
    </row>
    <row r="579" ht="23.25" customHeight="1">
      <c r="A579" s="86"/>
      <c r="B579" s="86"/>
      <c r="C579" s="23"/>
      <c r="D579" s="23"/>
      <c r="E579" s="23"/>
      <c r="F579" s="23"/>
      <c r="G579" s="469"/>
      <c r="H579" s="469"/>
      <c r="I579" s="469"/>
      <c r="J579" s="469"/>
      <c r="K579" s="469"/>
      <c r="L579" s="469"/>
      <c r="M579" s="469"/>
      <c r="N579" s="469"/>
      <c r="O579" s="469"/>
      <c r="P579" s="469"/>
      <c r="Q579" s="469"/>
      <c r="R579" s="469"/>
      <c r="S579" s="469"/>
      <c r="T579" s="469"/>
      <c r="U579" s="469"/>
      <c r="V579" s="469"/>
      <c r="W579" s="469"/>
      <c r="X579" s="469"/>
      <c r="Y579" s="23"/>
      <c r="Z579" s="23"/>
    </row>
    <row r="580" ht="23.25" customHeight="1">
      <c r="A580" s="86"/>
      <c r="B580" s="86"/>
      <c r="C580" s="23"/>
      <c r="D580" s="23"/>
      <c r="E580" s="23"/>
      <c r="F580" s="23"/>
      <c r="G580" s="469"/>
      <c r="H580" s="469"/>
      <c r="I580" s="469"/>
      <c r="J580" s="469"/>
      <c r="K580" s="469"/>
      <c r="L580" s="469"/>
      <c r="M580" s="469"/>
      <c r="N580" s="469"/>
      <c r="O580" s="469"/>
      <c r="P580" s="469"/>
      <c r="Q580" s="469"/>
      <c r="R580" s="469"/>
      <c r="S580" s="469"/>
      <c r="T580" s="469"/>
      <c r="U580" s="469"/>
      <c r="V580" s="469"/>
      <c r="W580" s="469"/>
      <c r="X580" s="469"/>
      <c r="Y580" s="23"/>
      <c r="Z580" s="23"/>
    </row>
    <row r="581" ht="23.25" customHeight="1">
      <c r="A581" s="86"/>
      <c r="B581" s="86"/>
      <c r="C581" s="23"/>
      <c r="D581" s="23"/>
      <c r="E581" s="23"/>
      <c r="F581" s="23"/>
      <c r="G581" s="469"/>
      <c r="H581" s="469"/>
      <c r="I581" s="469"/>
      <c r="J581" s="469"/>
      <c r="K581" s="469"/>
      <c r="L581" s="469"/>
      <c r="M581" s="469"/>
      <c r="N581" s="469"/>
      <c r="O581" s="469"/>
      <c r="P581" s="469"/>
      <c r="Q581" s="469"/>
      <c r="R581" s="469"/>
      <c r="S581" s="469"/>
      <c r="T581" s="469"/>
      <c r="U581" s="469"/>
      <c r="V581" s="469"/>
      <c r="W581" s="469"/>
      <c r="X581" s="469"/>
      <c r="Y581" s="23"/>
      <c r="Z581" s="23"/>
    </row>
    <row r="582" ht="23.25" customHeight="1">
      <c r="A582" s="86"/>
      <c r="B582" s="86"/>
      <c r="C582" s="23"/>
      <c r="D582" s="23"/>
      <c r="E582" s="23"/>
      <c r="F582" s="23"/>
      <c r="G582" s="469"/>
      <c r="H582" s="469"/>
      <c r="I582" s="469"/>
      <c r="J582" s="469"/>
      <c r="K582" s="469"/>
      <c r="L582" s="469"/>
      <c r="M582" s="469"/>
      <c r="N582" s="469"/>
      <c r="O582" s="469"/>
      <c r="P582" s="469"/>
      <c r="Q582" s="469"/>
      <c r="R582" s="469"/>
      <c r="S582" s="469"/>
      <c r="T582" s="469"/>
      <c r="U582" s="469"/>
      <c r="V582" s="469"/>
      <c r="W582" s="469"/>
      <c r="X582" s="469"/>
      <c r="Y582" s="23"/>
      <c r="Z582" s="23"/>
    </row>
    <row r="583" ht="23.25" customHeight="1">
      <c r="A583" s="86"/>
      <c r="B583" s="86"/>
      <c r="C583" s="23"/>
      <c r="D583" s="23"/>
      <c r="E583" s="23"/>
      <c r="F583" s="23"/>
      <c r="G583" s="469"/>
      <c r="H583" s="469"/>
      <c r="I583" s="469"/>
      <c r="J583" s="469"/>
      <c r="K583" s="469"/>
      <c r="L583" s="469"/>
      <c r="M583" s="469"/>
      <c r="N583" s="469"/>
      <c r="O583" s="469"/>
      <c r="P583" s="469"/>
      <c r="Q583" s="469"/>
      <c r="R583" s="469"/>
      <c r="S583" s="469"/>
      <c r="T583" s="469"/>
      <c r="U583" s="469"/>
      <c r="V583" s="469"/>
      <c r="W583" s="469"/>
      <c r="X583" s="469"/>
      <c r="Y583" s="23"/>
      <c r="Z583" s="23"/>
    </row>
    <row r="584" ht="23.25" customHeight="1">
      <c r="A584" s="86"/>
      <c r="B584" s="86"/>
      <c r="C584" s="23"/>
      <c r="D584" s="23"/>
      <c r="E584" s="23"/>
      <c r="F584" s="23"/>
      <c r="G584" s="469"/>
      <c r="H584" s="469"/>
      <c r="I584" s="469"/>
      <c r="J584" s="469"/>
      <c r="K584" s="469"/>
      <c r="L584" s="469"/>
      <c r="M584" s="469"/>
      <c r="N584" s="469"/>
      <c r="O584" s="469"/>
      <c r="P584" s="469"/>
      <c r="Q584" s="469"/>
      <c r="R584" s="469"/>
      <c r="S584" s="469"/>
      <c r="T584" s="469"/>
      <c r="U584" s="469"/>
      <c r="V584" s="469"/>
      <c r="W584" s="469"/>
      <c r="X584" s="469"/>
      <c r="Y584" s="23"/>
      <c r="Z584" s="23"/>
    </row>
    <row r="585" ht="23.25" customHeight="1">
      <c r="A585" s="86"/>
      <c r="B585" s="86"/>
      <c r="C585" s="23"/>
      <c r="D585" s="23"/>
      <c r="E585" s="23"/>
      <c r="F585" s="23"/>
      <c r="G585" s="469"/>
      <c r="H585" s="469"/>
      <c r="I585" s="469"/>
      <c r="J585" s="469"/>
      <c r="K585" s="469"/>
      <c r="L585" s="469"/>
      <c r="M585" s="469"/>
      <c r="N585" s="469"/>
      <c r="O585" s="469"/>
      <c r="P585" s="469"/>
      <c r="Q585" s="469"/>
      <c r="R585" s="469"/>
      <c r="S585" s="469"/>
      <c r="T585" s="469"/>
      <c r="U585" s="469"/>
      <c r="V585" s="469"/>
      <c r="W585" s="469"/>
      <c r="X585" s="469"/>
      <c r="Y585" s="23"/>
      <c r="Z585" s="23"/>
    </row>
    <row r="586" ht="23.25" customHeight="1">
      <c r="A586" s="86"/>
      <c r="B586" s="86"/>
      <c r="C586" s="23"/>
      <c r="D586" s="23"/>
      <c r="E586" s="23"/>
      <c r="F586" s="23"/>
      <c r="G586" s="469"/>
      <c r="H586" s="469"/>
      <c r="I586" s="469"/>
      <c r="J586" s="469"/>
      <c r="K586" s="469"/>
      <c r="L586" s="469"/>
      <c r="M586" s="469"/>
      <c r="N586" s="469"/>
      <c r="O586" s="469"/>
      <c r="P586" s="469"/>
      <c r="Q586" s="469"/>
      <c r="R586" s="469"/>
      <c r="S586" s="469"/>
      <c r="T586" s="469"/>
      <c r="U586" s="469"/>
      <c r="V586" s="469"/>
      <c r="W586" s="469"/>
      <c r="X586" s="469"/>
      <c r="Y586" s="23"/>
      <c r="Z586" s="23"/>
    </row>
    <row r="587" ht="23.25" customHeight="1">
      <c r="A587" s="86"/>
      <c r="B587" s="86"/>
      <c r="C587" s="23"/>
      <c r="D587" s="23"/>
      <c r="E587" s="23"/>
      <c r="F587" s="23"/>
      <c r="G587" s="469"/>
      <c r="H587" s="469"/>
      <c r="I587" s="469"/>
      <c r="J587" s="469"/>
      <c r="K587" s="469"/>
      <c r="L587" s="469"/>
      <c r="M587" s="469"/>
      <c r="N587" s="469"/>
      <c r="O587" s="469"/>
      <c r="P587" s="469"/>
      <c r="Q587" s="469"/>
      <c r="R587" s="469"/>
      <c r="S587" s="469"/>
      <c r="T587" s="469"/>
      <c r="U587" s="469"/>
      <c r="V587" s="469"/>
      <c r="W587" s="469"/>
      <c r="X587" s="469"/>
      <c r="Y587" s="23"/>
      <c r="Z587" s="23"/>
    </row>
    <row r="588" ht="23.25" customHeight="1">
      <c r="A588" s="86"/>
      <c r="B588" s="86"/>
      <c r="C588" s="23"/>
      <c r="D588" s="23"/>
      <c r="E588" s="23"/>
      <c r="F588" s="23"/>
      <c r="G588" s="469"/>
      <c r="H588" s="469"/>
      <c r="I588" s="469"/>
      <c r="J588" s="469"/>
      <c r="K588" s="469"/>
      <c r="L588" s="469"/>
      <c r="M588" s="469"/>
      <c r="N588" s="469"/>
      <c r="O588" s="469"/>
      <c r="P588" s="469"/>
      <c r="Q588" s="469"/>
      <c r="R588" s="469"/>
      <c r="S588" s="469"/>
      <c r="T588" s="469"/>
      <c r="U588" s="469"/>
      <c r="V588" s="469"/>
      <c r="W588" s="469"/>
      <c r="X588" s="469"/>
      <c r="Y588" s="23"/>
      <c r="Z588" s="23"/>
    </row>
    <row r="589" ht="23.25" customHeight="1">
      <c r="A589" s="86"/>
      <c r="B589" s="86"/>
      <c r="C589" s="23"/>
      <c r="D589" s="23"/>
      <c r="E589" s="23"/>
      <c r="F589" s="23"/>
      <c r="G589" s="469"/>
      <c r="H589" s="469"/>
      <c r="I589" s="469"/>
      <c r="J589" s="469"/>
      <c r="K589" s="469"/>
      <c r="L589" s="469"/>
      <c r="M589" s="469"/>
      <c r="N589" s="469"/>
      <c r="O589" s="469"/>
      <c r="P589" s="469"/>
      <c r="Q589" s="469"/>
      <c r="R589" s="469"/>
      <c r="S589" s="469"/>
      <c r="T589" s="469"/>
      <c r="U589" s="469"/>
      <c r="V589" s="469"/>
      <c r="W589" s="469"/>
      <c r="X589" s="469"/>
      <c r="Y589" s="23"/>
      <c r="Z589" s="23"/>
    </row>
    <row r="590" ht="23.25" customHeight="1">
      <c r="A590" s="86"/>
      <c r="B590" s="86"/>
      <c r="C590" s="23"/>
      <c r="D590" s="23"/>
      <c r="E590" s="23"/>
      <c r="F590" s="23"/>
      <c r="G590" s="469"/>
      <c r="H590" s="469"/>
      <c r="I590" s="469"/>
      <c r="J590" s="469"/>
      <c r="K590" s="469"/>
      <c r="L590" s="469"/>
      <c r="M590" s="469"/>
      <c r="N590" s="469"/>
      <c r="O590" s="469"/>
      <c r="P590" s="469"/>
      <c r="Q590" s="469"/>
      <c r="R590" s="469"/>
      <c r="S590" s="469"/>
      <c r="T590" s="469"/>
      <c r="U590" s="469"/>
      <c r="V590" s="469"/>
      <c r="W590" s="469"/>
      <c r="X590" s="469"/>
      <c r="Y590" s="23"/>
      <c r="Z590" s="23"/>
    </row>
    <row r="591" ht="23.25" customHeight="1">
      <c r="A591" s="86"/>
      <c r="B591" s="86"/>
      <c r="C591" s="23"/>
      <c r="D591" s="23"/>
      <c r="E591" s="23"/>
      <c r="F591" s="23"/>
      <c r="G591" s="469"/>
      <c r="H591" s="469"/>
      <c r="I591" s="469"/>
      <c r="J591" s="469"/>
      <c r="K591" s="469"/>
      <c r="L591" s="469"/>
      <c r="M591" s="469"/>
      <c r="N591" s="469"/>
      <c r="O591" s="469"/>
      <c r="P591" s="469"/>
      <c r="Q591" s="469"/>
      <c r="R591" s="469"/>
      <c r="S591" s="469"/>
      <c r="T591" s="469"/>
      <c r="U591" s="469"/>
      <c r="V591" s="469"/>
      <c r="W591" s="469"/>
      <c r="X591" s="469"/>
      <c r="Y591" s="23"/>
      <c r="Z591" s="23"/>
    </row>
    <row r="592" ht="23.25" customHeight="1">
      <c r="A592" s="86"/>
      <c r="B592" s="86"/>
      <c r="C592" s="23"/>
      <c r="D592" s="23"/>
      <c r="E592" s="23"/>
      <c r="F592" s="23"/>
      <c r="G592" s="469"/>
      <c r="H592" s="469"/>
      <c r="I592" s="469"/>
      <c r="J592" s="469"/>
      <c r="K592" s="469"/>
      <c r="L592" s="469"/>
      <c r="M592" s="469"/>
      <c r="N592" s="469"/>
      <c r="O592" s="469"/>
      <c r="P592" s="469"/>
      <c r="Q592" s="469"/>
      <c r="R592" s="469"/>
      <c r="S592" s="469"/>
      <c r="T592" s="469"/>
      <c r="U592" s="469"/>
      <c r="V592" s="469"/>
      <c r="W592" s="469"/>
      <c r="X592" s="469"/>
      <c r="Y592" s="23"/>
      <c r="Z592" s="23"/>
    </row>
    <row r="593" ht="23.25" customHeight="1">
      <c r="A593" s="86"/>
      <c r="B593" s="86"/>
      <c r="C593" s="23"/>
      <c r="D593" s="23"/>
      <c r="E593" s="23"/>
      <c r="F593" s="23"/>
      <c r="G593" s="469"/>
      <c r="H593" s="469"/>
      <c r="I593" s="469"/>
      <c r="J593" s="469"/>
      <c r="K593" s="469"/>
      <c r="L593" s="469"/>
      <c r="M593" s="469"/>
      <c r="N593" s="469"/>
      <c r="O593" s="469"/>
      <c r="P593" s="469"/>
      <c r="Q593" s="469"/>
      <c r="R593" s="469"/>
      <c r="S593" s="469"/>
      <c r="T593" s="469"/>
      <c r="U593" s="469"/>
      <c r="V593" s="469"/>
      <c r="W593" s="469"/>
      <c r="X593" s="469"/>
      <c r="Y593" s="23"/>
      <c r="Z593" s="23"/>
    </row>
    <row r="594" ht="23.25" customHeight="1">
      <c r="A594" s="86"/>
      <c r="B594" s="86"/>
      <c r="C594" s="23"/>
      <c r="D594" s="23"/>
      <c r="E594" s="23"/>
      <c r="F594" s="23"/>
      <c r="G594" s="469"/>
      <c r="H594" s="469"/>
      <c r="I594" s="469"/>
      <c r="J594" s="469"/>
      <c r="K594" s="469"/>
      <c r="L594" s="469"/>
      <c r="M594" s="469"/>
      <c r="N594" s="469"/>
      <c r="O594" s="469"/>
      <c r="P594" s="469"/>
      <c r="Q594" s="469"/>
      <c r="R594" s="469"/>
      <c r="S594" s="469"/>
      <c r="T594" s="469"/>
      <c r="U594" s="469"/>
      <c r="V594" s="469"/>
      <c r="W594" s="469"/>
      <c r="X594" s="469"/>
      <c r="Y594" s="23"/>
      <c r="Z594" s="23"/>
    </row>
    <row r="595" ht="23.25" customHeight="1">
      <c r="A595" s="86"/>
      <c r="B595" s="86"/>
      <c r="C595" s="23"/>
      <c r="D595" s="23"/>
      <c r="E595" s="23"/>
      <c r="F595" s="23"/>
      <c r="G595" s="469"/>
      <c r="H595" s="469"/>
      <c r="I595" s="469"/>
      <c r="J595" s="469"/>
      <c r="K595" s="469"/>
      <c r="L595" s="469"/>
      <c r="M595" s="469"/>
      <c r="N595" s="469"/>
      <c r="O595" s="469"/>
      <c r="P595" s="469"/>
      <c r="Q595" s="469"/>
      <c r="R595" s="469"/>
      <c r="S595" s="469"/>
      <c r="T595" s="469"/>
      <c r="U595" s="469"/>
      <c r="V595" s="469"/>
      <c r="W595" s="469"/>
      <c r="X595" s="469"/>
      <c r="Y595" s="23"/>
      <c r="Z595" s="23"/>
    </row>
    <row r="596" ht="23.25" customHeight="1">
      <c r="A596" s="86"/>
      <c r="B596" s="86"/>
      <c r="C596" s="23"/>
      <c r="D596" s="23"/>
      <c r="E596" s="23"/>
      <c r="F596" s="23"/>
      <c r="G596" s="469"/>
      <c r="H596" s="469"/>
      <c r="I596" s="469"/>
      <c r="J596" s="469"/>
      <c r="K596" s="469"/>
      <c r="L596" s="469"/>
      <c r="M596" s="469"/>
      <c r="N596" s="469"/>
      <c r="O596" s="469"/>
      <c r="P596" s="469"/>
      <c r="Q596" s="469"/>
      <c r="R596" s="469"/>
      <c r="S596" s="469"/>
      <c r="T596" s="469"/>
      <c r="U596" s="469"/>
      <c r="V596" s="469"/>
      <c r="W596" s="469"/>
      <c r="X596" s="469"/>
      <c r="Y596" s="23"/>
      <c r="Z596" s="23"/>
    </row>
    <row r="597" ht="23.25" customHeight="1">
      <c r="A597" s="86"/>
      <c r="B597" s="86"/>
      <c r="C597" s="23"/>
      <c r="D597" s="23"/>
      <c r="E597" s="23"/>
      <c r="F597" s="23"/>
      <c r="G597" s="469"/>
      <c r="H597" s="469"/>
      <c r="I597" s="469"/>
      <c r="J597" s="469"/>
      <c r="K597" s="469"/>
      <c r="L597" s="469"/>
      <c r="M597" s="469"/>
      <c r="N597" s="469"/>
      <c r="O597" s="469"/>
      <c r="P597" s="469"/>
      <c r="Q597" s="469"/>
      <c r="R597" s="469"/>
      <c r="S597" s="469"/>
      <c r="T597" s="469"/>
      <c r="U597" s="469"/>
      <c r="V597" s="469"/>
      <c r="W597" s="469"/>
      <c r="X597" s="469"/>
      <c r="Y597" s="23"/>
      <c r="Z597" s="23"/>
    </row>
    <row r="598" ht="23.25" customHeight="1">
      <c r="A598" s="86"/>
      <c r="B598" s="86"/>
      <c r="C598" s="23"/>
      <c r="D598" s="23"/>
      <c r="E598" s="23"/>
      <c r="F598" s="23"/>
      <c r="G598" s="469"/>
      <c r="H598" s="469"/>
      <c r="I598" s="469"/>
      <c r="J598" s="469"/>
      <c r="K598" s="469"/>
      <c r="L598" s="469"/>
      <c r="M598" s="469"/>
      <c r="N598" s="469"/>
      <c r="O598" s="469"/>
      <c r="P598" s="469"/>
      <c r="Q598" s="469"/>
      <c r="R598" s="469"/>
      <c r="S598" s="469"/>
      <c r="T598" s="469"/>
      <c r="U598" s="469"/>
      <c r="V598" s="469"/>
      <c r="W598" s="469"/>
      <c r="X598" s="469"/>
      <c r="Y598" s="23"/>
      <c r="Z598" s="23"/>
    </row>
    <row r="599" ht="23.25" customHeight="1">
      <c r="A599" s="86"/>
      <c r="B599" s="86"/>
      <c r="C599" s="23"/>
      <c r="D599" s="23"/>
      <c r="E599" s="23"/>
      <c r="F599" s="23"/>
      <c r="G599" s="469"/>
      <c r="H599" s="469"/>
      <c r="I599" s="469"/>
      <c r="J599" s="469"/>
      <c r="K599" s="469"/>
      <c r="L599" s="469"/>
      <c r="M599" s="469"/>
      <c r="N599" s="469"/>
      <c r="O599" s="469"/>
      <c r="P599" s="469"/>
      <c r="Q599" s="469"/>
      <c r="R599" s="469"/>
      <c r="S599" s="469"/>
      <c r="T599" s="469"/>
      <c r="U599" s="469"/>
      <c r="V599" s="469"/>
      <c r="W599" s="469"/>
      <c r="X599" s="469"/>
      <c r="Y599" s="23"/>
      <c r="Z599" s="23"/>
    </row>
    <row r="600" ht="23.25" customHeight="1">
      <c r="A600" s="86"/>
      <c r="B600" s="86"/>
      <c r="C600" s="23"/>
      <c r="D600" s="23"/>
      <c r="E600" s="23"/>
      <c r="F600" s="23"/>
      <c r="G600" s="469"/>
      <c r="H600" s="469"/>
      <c r="I600" s="469"/>
      <c r="J600" s="469"/>
      <c r="K600" s="469"/>
      <c r="L600" s="469"/>
      <c r="M600" s="469"/>
      <c r="N600" s="469"/>
      <c r="O600" s="469"/>
      <c r="P600" s="469"/>
      <c r="Q600" s="469"/>
      <c r="R600" s="469"/>
      <c r="S600" s="469"/>
      <c r="T600" s="469"/>
      <c r="U600" s="469"/>
      <c r="V600" s="469"/>
      <c r="W600" s="469"/>
      <c r="X600" s="469"/>
      <c r="Y600" s="23"/>
      <c r="Z600" s="23"/>
    </row>
    <row r="601" ht="23.25" customHeight="1">
      <c r="A601" s="86"/>
      <c r="B601" s="86"/>
      <c r="C601" s="23"/>
      <c r="D601" s="23"/>
      <c r="E601" s="23"/>
      <c r="F601" s="23"/>
      <c r="G601" s="469"/>
      <c r="H601" s="469"/>
      <c r="I601" s="469"/>
      <c r="J601" s="469"/>
      <c r="K601" s="469"/>
      <c r="L601" s="469"/>
      <c r="M601" s="469"/>
      <c r="N601" s="469"/>
      <c r="O601" s="469"/>
      <c r="P601" s="469"/>
      <c r="Q601" s="469"/>
      <c r="R601" s="469"/>
      <c r="S601" s="469"/>
      <c r="T601" s="469"/>
      <c r="U601" s="469"/>
      <c r="V601" s="469"/>
      <c r="W601" s="469"/>
      <c r="X601" s="469"/>
      <c r="Y601" s="23"/>
      <c r="Z601" s="23"/>
    </row>
    <row r="602" ht="23.25" customHeight="1">
      <c r="A602" s="86"/>
      <c r="B602" s="86"/>
      <c r="C602" s="23"/>
      <c r="D602" s="23"/>
      <c r="E602" s="23"/>
      <c r="F602" s="23"/>
      <c r="G602" s="469"/>
      <c r="H602" s="469"/>
      <c r="I602" s="469"/>
      <c r="J602" s="469"/>
      <c r="K602" s="469"/>
      <c r="L602" s="469"/>
      <c r="M602" s="469"/>
      <c r="N602" s="469"/>
      <c r="O602" s="469"/>
      <c r="P602" s="469"/>
      <c r="Q602" s="469"/>
      <c r="R602" s="469"/>
      <c r="S602" s="469"/>
      <c r="T602" s="469"/>
      <c r="U602" s="469"/>
      <c r="V602" s="469"/>
      <c r="W602" s="469"/>
      <c r="X602" s="469"/>
      <c r="Y602" s="23"/>
      <c r="Z602" s="23"/>
    </row>
    <row r="603" ht="23.25" customHeight="1">
      <c r="A603" s="86"/>
      <c r="B603" s="86"/>
      <c r="C603" s="23"/>
      <c r="D603" s="23"/>
      <c r="E603" s="23"/>
      <c r="F603" s="23"/>
      <c r="G603" s="469"/>
      <c r="H603" s="469"/>
      <c r="I603" s="469"/>
      <c r="J603" s="469"/>
      <c r="K603" s="469"/>
      <c r="L603" s="469"/>
      <c r="M603" s="469"/>
      <c r="N603" s="469"/>
      <c r="O603" s="469"/>
      <c r="P603" s="469"/>
      <c r="Q603" s="469"/>
      <c r="R603" s="469"/>
      <c r="S603" s="469"/>
      <c r="T603" s="469"/>
      <c r="U603" s="469"/>
      <c r="V603" s="469"/>
      <c r="W603" s="469"/>
      <c r="X603" s="469"/>
      <c r="Y603" s="23"/>
      <c r="Z603" s="23"/>
    </row>
    <row r="604" ht="23.25" customHeight="1">
      <c r="A604" s="86"/>
      <c r="B604" s="86"/>
      <c r="C604" s="23"/>
      <c r="D604" s="23"/>
      <c r="E604" s="23"/>
      <c r="F604" s="23"/>
      <c r="G604" s="469"/>
      <c r="H604" s="469"/>
      <c r="I604" s="469"/>
      <c r="J604" s="469"/>
      <c r="K604" s="469"/>
      <c r="L604" s="469"/>
      <c r="M604" s="469"/>
      <c r="N604" s="469"/>
      <c r="O604" s="469"/>
      <c r="P604" s="469"/>
      <c r="Q604" s="469"/>
      <c r="R604" s="469"/>
      <c r="S604" s="469"/>
      <c r="T604" s="469"/>
      <c r="U604" s="469"/>
      <c r="V604" s="469"/>
      <c r="W604" s="469"/>
      <c r="X604" s="469"/>
      <c r="Y604" s="23"/>
      <c r="Z604" s="23"/>
    </row>
    <row r="605" ht="23.25" customHeight="1">
      <c r="A605" s="86"/>
      <c r="B605" s="86"/>
      <c r="C605" s="23"/>
      <c r="D605" s="23"/>
      <c r="E605" s="23"/>
      <c r="F605" s="23"/>
      <c r="G605" s="469"/>
      <c r="H605" s="469"/>
      <c r="I605" s="469"/>
      <c r="J605" s="469"/>
      <c r="K605" s="469"/>
      <c r="L605" s="469"/>
      <c r="M605" s="469"/>
      <c r="N605" s="469"/>
      <c r="O605" s="469"/>
      <c r="P605" s="469"/>
      <c r="Q605" s="469"/>
      <c r="R605" s="469"/>
      <c r="S605" s="469"/>
      <c r="T605" s="469"/>
      <c r="U605" s="469"/>
      <c r="V605" s="469"/>
      <c r="W605" s="469"/>
      <c r="X605" s="469"/>
      <c r="Y605" s="23"/>
      <c r="Z605" s="23"/>
    </row>
    <row r="606" ht="23.25" customHeight="1">
      <c r="A606" s="86"/>
      <c r="B606" s="86"/>
      <c r="C606" s="23"/>
      <c r="D606" s="23"/>
      <c r="E606" s="23"/>
      <c r="F606" s="23"/>
      <c r="G606" s="469"/>
      <c r="H606" s="469"/>
      <c r="I606" s="469"/>
      <c r="J606" s="469"/>
      <c r="K606" s="469"/>
      <c r="L606" s="469"/>
      <c r="M606" s="469"/>
      <c r="N606" s="469"/>
      <c r="O606" s="469"/>
      <c r="P606" s="469"/>
      <c r="Q606" s="469"/>
      <c r="R606" s="469"/>
      <c r="S606" s="469"/>
      <c r="T606" s="469"/>
      <c r="U606" s="469"/>
      <c r="V606" s="469"/>
      <c r="W606" s="469"/>
      <c r="X606" s="469"/>
      <c r="Y606" s="23"/>
      <c r="Z606" s="23"/>
    </row>
    <row r="607" ht="23.25" customHeight="1">
      <c r="A607" s="86"/>
      <c r="B607" s="86"/>
      <c r="C607" s="23"/>
      <c r="D607" s="23"/>
      <c r="E607" s="23"/>
      <c r="F607" s="23"/>
      <c r="G607" s="469"/>
      <c r="H607" s="469"/>
      <c r="I607" s="469"/>
      <c r="J607" s="469"/>
      <c r="K607" s="469"/>
      <c r="L607" s="469"/>
      <c r="M607" s="469"/>
      <c r="N607" s="469"/>
      <c r="O607" s="469"/>
      <c r="P607" s="469"/>
      <c r="Q607" s="469"/>
      <c r="R607" s="469"/>
      <c r="S607" s="469"/>
      <c r="T607" s="469"/>
      <c r="U607" s="469"/>
      <c r="V607" s="469"/>
      <c r="W607" s="469"/>
      <c r="X607" s="469"/>
      <c r="Y607" s="23"/>
      <c r="Z607" s="23"/>
    </row>
    <row r="608" ht="23.25" customHeight="1">
      <c r="A608" s="86"/>
      <c r="B608" s="86"/>
      <c r="C608" s="23"/>
      <c r="D608" s="23"/>
      <c r="E608" s="23"/>
      <c r="F608" s="23"/>
      <c r="G608" s="469"/>
      <c r="H608" s="469"/>
      <c r="I608" s="469"/>
      <c r="J608" s="469"/>
      <c r="K608" s="469"/>
      <c r="L608" s="469"/>
      <c r="M608" s="469"/>
      <c r="N608" s="469"/>
      <c r="O608" s="469"/>
      <c r="P608" s="469"/>
      <c r="Q608" s="469"/>
      <c r="R608" s="469"/>
      <c r="S608" s="469"/>
      <c r="T608" s="469"/>
      <c r="U608" s="469"/>
      <c r="V608" s="469"/>
      <c r="W608" s="469"/>
      <c r="X608" s="469"/>
      <c r="Y608" s="23"/>
      <c r="Z608" s="23"/>
    </row>
    <row r="609" ht="23.25" customHeight="1">
      <c r="A609" s="86"/>
      <c r="B609" s="86"/>
      <c r="C609" s="23"/>
      <c r="D609" s="23"/>
      <c r="E609" s="23"/>
      <c r="F609" s="23"/>
      <c r="G609" s="469"/>
      <c r="H609" s="469"/>
      <c r="I609" s="469"/>
      <c r="J609" s="469"/>
      <c r="K609" s="469"/>
      <c r="L609" s="469"/>
      <c r="M609" s="469"/>
      <c r="N609" s="469"/>
      <c r="O609" s="469"/>
      <c r="P609" s="469"/>
      <c r="Q609" s="469"/>
      <c r="R609" s="469"/>
      <c r="S609" s="469"/>
      <c r="T609" s="469"/>
      <c r="U609" s="469"/>
      <c r="V609" s="469"/>
      <c r="W609" s="469"/>
      <c r="X609" s="469"/>
      <c r="Y609" s="23"/>
      <c r="Z609" s="23"/>
    </row>
    <row r="610" ht="23.25" customHeight="1">
      <c r="A610" s="86"/>
      <c r="B610" s="86"/>
      <c r="C610" s="23"/>
      <c r="D610" s="23"/>
      <c r="E610" s="23"/>
      <c r="F610" s="23"/>
      <c r="G610" s="469"/>
      <c r="H610" s="469"/>
      <c r="I610" s="469"/>
      <c r="J610" s="469"/>
      <c r="K610" s="469"/>
      <c r="L610" s="469"/>
      <c r="M610" s="469"/>
      <c r="N610" s="469"/>
      <c r="O610" s="469"/>
      <c r="P610" s="469"/>
      <c r="Q610" s="469"/>
      <c r="R610" s="469"/>
      <c r="S610" s="469"/>
      <c r="T610" s="469"/>
      <c r="U610" s="469"/>
      <c r="V610" s="469"/>
      <c r="W610" s="469"/>
      <c r="X610" s="469"/>
      <c r="Y610" s="23"/>
      <c r="Z610" s="23"/>
    </row>
    <row r="611" ht="23.25" customHeight="1">
      <c r="A611" s="86"/>
      <c r="B611" s="86"/>
      <c r="C611" s="23"/>
      <c r="D611" s="23"/>
      <c r="E611" s="23"/>
      <c r="F611" s="23"/>
      <c r="G611" s="469"/>
      <c r="H611" s="469"/>
      <c r="I611" s="469"/>
      <c r="J611" s="469"/>
      <c r="K611" s="469"/>
      <c r="L611" s="469"/>
      <c r="M611" s="469"/>
      <c r="N611" s="469"/>
      <c r="O611" s="469"/>
      <c r="P611" s="469"/>
      <c r="Q611" s="469"/>
      <c r="R611" s="469"/>
      <c r="S611" s="469"/>
      <c r="T611" s="469"/>
      <c r="U611" s="469"/>
      <c r="V611" s="469"/>
      <c r="W611" s="469"/>
      <c r="X611" s="469"/>
      <c r="Y611" s="23"/>
      <c r="Z611" s="23"/>
    </row>
    <row r="612" ht="23.25" customHeight="1">
      <c r="A612" s="86"/>
      <c r="B612" s="86"/>
      <c r="C612" s="23"/>
      <c r="D612" s="23"/>
      <c r="E612" s="23"/>
      <c r="F612" s="23"/>
      <c r="G612" s="469"/>
      <c r="H612" s="469"/>
      <c r="I612" s="469"/>
      <c r="J612" s="469"/>
      <c r="K612" s="469"/>
      <c r="L612" s="469"/>
      <c r="M612" s="469"/>
      <c r="N612" s="469"/>
      <c r="O612" s="469"/>
      <c r="P612" s="469"/>
      <c r="Q612" s="469"/>
      <c r="R612" s="469"/>
      <c r="S612" s="469"/>
      <c r="T612" s="469"/>
      <c r="U612" s="469"/>
      <c r="V612" s="469"/>
      <c r="W612" s="469"/>
      <c r="X612" s="469"/>
      <c r="Y612" s="23"/>
      <c r="Z612" s="23"/>
    </row>
    <row r="613" ht="23.25" customHeight="1">
      <c r="A613" s="86"/>
      <c r="B613" s="86"/>
      <c r="C613" s="23"/>
      <c r="D613" s="23"/>
      <c r="E613" s="23"/>
      <c r="F613" s="23"/>
      <c r="G613" s="469"/>
      <c r="H613" s="469"/>
      <c r="I613" s="469"/>
      <c r="J613" s="469"/>
      <c r="K613" s="469"/>
      <c r="L613" s="469"/>
      <c r="M613" s="469"/>
      <c r="N613" s="469"/>
      <c r="O613" s="469"/>
      <c r="P613" s="469"/>
      <c r="Q613" s="469"/>
      <c r="R613" s="469"/>
      <c r="S613" s="469"/>
      <c r="T613" s="469"/>
      <c r="U613" s="469"/>
      <c r="V613" s="469"/>
      <c r="W613" s="469"/>
      <c r="X613" s="469"/>
      <c r="Y613" s="23"/>
      <c r="Z613" s="23"/>
    </row>
    <row r="614" ht="23.25" customHeight="1">
      <c r="A614" s="86"/>
      <c r="B614" s="86"/>
      <c r="C614" s="23"/>
      <c r="D614" s="23"/>
      <c r="E614" s="23"/>
      <c r="F614" s="23"/>
      <c r="G614" s="469"/>
      <c r="H614" s="469"/>
      <c r="I614" s="469"/>
      <c r="J614" s="469"/>
      <c r="K614" s="469"/>
      <c r="L614" s="469"/>
      <c r="M614" s="469"/>
      <c r="N614" s="469"/>
      <c r="O614" s="469"/>
      <c r="P614" s="469"/>
      <c r="Q614" s="469"/>
      <c r="R614" s="469"/>
      <c r="S614" s="469"/>
      <c r="T614" s="469"/>
      <c r="U614" s="469"/>
      <c r="V614" s="469"/>
      <c r="W614" s="469"/>
      <c r="X614" s="469"/>
      <c r="Y614" s="23"/>
      <c r="Z614" s="23"/>
    </row>
    <row r="615" ht="23.25" customHeight="1">
      <c r="A615" s="86"/>
      <c r="B615" s="86"/>
      <c r="C615" s="23"/>
      <c r="D615" s="23"/>
      <c r="E615" s="23"/>
      <c r="F615" s="23"/>
      <c r="G615" s="469"/>
      <c r="H615" s="469"/>
      <c r="I615" s="469"/>
      <c r="J615" s="469"/>
      <c r="K615" s="469"/>
      <c r="L615" s="469"/>
      <c r="M615" s="469"/>
      <c r="N615" s="469"/>
      <c r="O615" s="469"/>
      <c r="P615" s="469"/>
      <c r="Q615" s="469"/>
      <c r="R615" s="469"/>
      <c r="S615" s="469"/>
      <c r="T615" s="469"/>
      <c r="U615" s="469"/>
      <c r="V615" s="469"/>
      <c r="W615" s="469"/>
      <c r="X615" s="469"/>
      <c r="Y615" s="23"/>
      <c r="Z615" s="23"/>
    </row>
    <row r="616" ht="23.25" customHeight="1">
      <c r="A616" s="86"/>
      <c r="B616" s="86"/>
      <c r="C616" s="23"/>
      <c r="D616" s="23"/>
      <c r="E616" s="23"/>
      <c r="F616" s="23"/>
      <c r="G616" s="469"/>
      <c r="H616" s="469"/>
      <c r="I616" s="469"/>
      <c r="J616" s="469"/>
      <c r="K616" s="469"/>
      <c r="L616" s="469"/>
      <c r="M616" s="469"/>
      <c r="N616" s="469"/>
      <c r="O616" s="469"/>
      <c r="P616" s="469"/>
      <c r="Q616" s="469"/>
      <c r="R616" s="469"/>
      <c r="S616" s="469"/>
      <c r="T616" s="469"/>
      <c r="U616" s="469"/>
      <c r="V616" s="469"/>
      <c r="W616" s="469"/>
      <c r="X616" s="469"/>
      <c r="Y616" s="23"/>
      <c r="Z616" s="23"/>
    </row>
    <row r="617" ht="23.25" customHeight="1">
      <c r="A617" s="86"/>
      <c r="B617" s="86"/>
      <c r="C617" s="23"/>
      <c r="D617" s="23"/>
      <c r="E617" s="23"/>
      <c r="F617" s="23"/>
      <c r="G617" s="469"/>
      <c r="H617" s="469"/>
      <c r="I617" s="469"/>
      <c r="J617" s="469"/>
      <c r="K617" s="469"/>
      <c r="L617" s="469"/>
      <c r="M617" s="469"/>
      <c r="N617" s="469"/>
      <c r="O617" s="469"/>
      <c r="P617" s="469"/>
      <c r="Q617" s="469"/>
      <c r="R617" s="469"/>
      <c r="S617" s="469"/>
      <c r="T617" s="469"/>
      <c r="U617" s="469"/>
      <c r="V617" s="469"/>
      <c r="W617" s="469"/>
      <c r="X617" s="469"/>
      <c r="Y617" s="23"/>
      <c r="Z617" s="23"/>
    </row>
    <row r="618" ht="23.25" customHeight="1">
      <c r="A618" s="86"/>
      <c r="B618" s="86"/>
      <c r="C618" s="23"/>
      <c r="D618" s="23"/>
      <c r="E618" s="23"/>
      <c r="F618" s="23"/>
      <c r="G618" s="469"/>
      <c r="H618" s="469"/>
      <c r="I618" s="469"/>
      <c r="J618" s="469"/>
      <c r="K618" s="469"/>
      <c r="L618" s="469"/>
      <c r="M618" s="469"/>
      <c r="N618" s="469"/>
      <c r="O618" s="469"/>
      <c r="P618" s="469"/>
      <c r="Q618" s="469"/>
      <c r="R618" s="469"/>
      <c r="S618" s="469"/>
      <c r="T618" s="469"/>
      <c r="U618" s="469"/>
      <c r="V618" s="469"/>
      <c r="W618" s="469"/>
      <c r="X618" s="469"/>
      <c r="Y618" s="23"/>
      <c r="Z618" s="23"/>
    </row>
    <row r="619" ht="23.25" customHeight="1">
      <c r="A619" s="86"/>
      <c r="B619" s="86"/>
      <c r="C619" s="23"/>
      <c r="D619" s="23"/>
      <c r="E619" s="23"/>
      <c r="F619" s="23"/>
      <c r="G619" s="469"/>
      <c r="H619" s="469"/>
      <c r="I619" s="469"/>
      <c r="J619" s="469"/>
      <c r="K619" s="469"/>
      <c r="L619" s="469"/>
      <c r="M619" s="469"/>
      <c r="N619" s="469"/>
      <c r="O619" s="469"/>
      <c r="P619" s="469"/>
      <c r="Q619" s="469"/>
      <c r="R619" s="469"/>
      <c r="S619" s="469"/>
      <c r="T619" s="469"/>
      <c r="U619" s="469"/>
      <c r="V619" s="469"/>
      <c r="W619" s="469"/>
      <c r="X619" s="469"/>
      <c r="Y619" s="23"/>
      <c r="Z619" s="23"/>
    </row>
    <row r="620" ht="23.25" customHeight="1">
      <c r="A620" s="86"/>
      <c r="B620" s="86"/>
      <c r="C620" s="23"/>
      <c r="D620" s="23"/>
      <c r="E620" s="23"/>
      <c r="F620" s="23"/>
      <c r="G620" s="469"/>
      <c r="H620" s="469"/>
      <c r="I620" s="469"/>
      <c r="J620" s="469"/>
      <c r="K620" s="469"/>
      <c r="L620" s="469"/>
      <c r="M620" s="469"/>
      <c r="N620" s="469"/>
      <c r="O620" s="469"/>
      <c r="P620" s="469"/>
      <c r="Q620" s="469"/>
      <c r="R620" s="469"/>
      <c r="S620" s="469"/>
      <c r="T620" s="469"/>
      <c r="U620" s="469"/>
      <c r="V620" s="469"/>
      <c r="W620" s="469"/>
      <c r="X620" s="469"/>
      <c r="Y620" s="23"/>
      <c r="Z620" s="23"/>
    </row>
    <row r="621" ht="23.25" customHeight="1">
      <c r="A621" s="86"/>
      <c r="B621" s="86"/>
      <c r="C621" s="23"/>
      <c r="D621" s="23"/>
      <c r="E621" s="23"/>
      <c r="F621" s="23"/>
      <c r="G621" s="469"/>
      <c r="H621" s="469"/>
      <c r="I621" s="469"/>
      <c r="J621" s="469"/>
      <c r="K621" s="469"/>
      <c r="L621" s="469"/>
      <c r="M621" s="469"/>
      <c r="N621" s="469"/>
      <c r="O621" s="469"/>
      <c r="P621" s="469"/>
      <c r="Q621" s="469"/>
      <c r="R621" s="469"/>
      <c r="S621" s="469"/>
      <c r="T621" s="469"/>
      <c r="U621" s="469"/>
      <c r="V621" s="469"/>
      <c r="W621" s="469"/>
      <c r="X621" s="469"/>
      <c r="Y621" s="23"/>
      <c r="Z621" s="23"/>
    </row>
    <row r="622" ht="23.25" customHeight="1">
      <c r="A622" s="86"/>
      <c r="B622" s="86"/>
      <c r="C622" s="23"/>
      <c r="D622" s="23"/>
      <c r="E622" s="23"/>
      <c r="F622" s="23"/>
      <c r="G622" s="469"/>
      <c r="H622" s="469"/>
      <c r="I622" s="469"/>
      <c r="J622" s="469"/>
      <c r="K622" s="469"/>
      <c r="L622" s="469"/>
      <c r="M622" s="469"/>
      <c r="N622" s="469"/>
      <c r="O622" s="469"/>
      <c r="P622" s="469"/>
      <c r="Q622" s="469"/>
      <c r="R622" s="469"/>
      <c r="S622" s="469"/>
      <c r="T622" s="469"/>
      <c r="U622" s="469"/>
      <c r="V622" s="469"/>
      <c r="W622" s="469"/>
      <c r="X622" s="469"/>
      <c r="Y622" s="23"/>
      <c r="Z622" s="23"/>
    </row>
    <row r="623" ht="23.25" customHeight="1">
      <c r="A623" s="86"/>
      <c r="B623" s="86"/>
      <c r="C623" s="23"/>
      <c r="D623" s="23"/>
      <c r="E623" s="23"/>
      <c r="F623" s="23"/>
      <c r="G623" s="469"/>
      <c r="H623" s="469"/>
      <c r="I623" s="469"/>
      <c r="J623" s="469"/>
      <c r="K623" s="469"/>
      <c r="L623" s="469"/>
      <c r="M623" s="469"/>
      <c r="N623" s="469"/>
      <c r="O623" s="469"/>
      <c r="P623" s="469"/>
      <c r="Q623" s="469"/>
      <c r="R623" s="469"/>
      <c r="S623" s="469"/>
      <c r="T623" s="469"/>
      <c r="U623" s="469"/>
      <c r="V623" s="469"/>
      <c r="W623" s="469"/>
      <c r="X623" s="469"/>
      <c r="Y623" s="23"/>
      <c r="Z623" s="23"/>
    </row>
    <row r="624" ht="23.25" customHeight="1">
      <c r="A624" s="86"/>
      <c r="B624" s="86"/>
      <c r="C624" s="23"/>
      <c r="D624" s="23"/>
      <c r="E624" s="23"/>
      <c r="F624" s="23"/>
      <c r="G624" s="469"/>
      <c r="H624" s="469"/>
      <c r="I624" s="469"/>
      <c r="J624" s="469"/>
      <c r="K624" s="469"/>
      <c r="L624" s="469"/>
      <c r="M624" s="469"/>
      <c r="N624" s="469"/>
      <c r="O624" s="469"/>
      <c r="P624" s="469"/>
      <c r="Q624" s="469"/>
      <c r="R624" s="469"/>
      <c r="S624" s="469"/>
      <c r="T624" s="469"/>
      <c r="U624" s="469"/>
      <c r="V624" s="469"/>
      <c r="W624" s="469"/>
      <c r="X624" s="469"/>
      <c r="Y624" s="23"/>
      <c r="Z624" s="23"/>
    </row>
    <row r="625" ht="23.25" customHeight="1">
      <c r="A625" s="86"/>
      <c r="B625" s="86"/>
      <c r="C625" s="23"/>
      <c r="D625" s="23"/>
      <c r="E625" s="23"/>
      <c r="F625" s="23"/>
      <c r="G625" s="469"/>
      <c r="H625" s="469"/>
      <c r="I625" s="469"/>
      <c r="J625" s="469"/>
      <c r="K625" s="469"/>
      <c r="L625" s="469"/>
      <c r="M625" s="469"/>
      <c r="N625" s="469"/>
      <c r="O625" s="469"/>
      <c r="P625" s="469"/>
      <c r="Q625" s="469"/>
      <c r="R625" s="469"/>
      <c r="S625" s="469"/>
      <c r="T625" s="469"/>
      <c r="U625" s="469"/>
      <c r="V625" s="469"/>
      <c r="W625" s="469"/>
      <c r="X625" s="469"/>
      <c r="Y625" s="23"/>
      <c r="Z625" s="23"/>
    </row>
    <row r="626" ht="23.25" customHeight="1">
      <c r="A626" s="86"/>
      <c r="B626" s="86"/>
      <c r="C626" s="23"/>
      <c r="D626" s="23"/>
      <c r="E626" s="23"/>
      <c r="F626" s="23"/>
      <c r="G626" s="469"/>
      <c r="H626" s="469"/>
      <c r="I626" s="469"/>
      <c r="J626" s="469"/>
      <c r="K626" s="469"/>
      <c r="L626" s="469"/>
      <c r="M626" s="469"/>
      <c r="N626" s="469"/>
      <c r="O626" s="469"/>
      <c r="P626" s="469"/>
      <c r="Q626" s="469"/>
      <c r="R626" s="469"/>
      <c r="S626" s="469"/>
      <c r="T626" s="469"/>
      <c r="U626" s="469"/>
      <c r="V626" s="469"/>
      <c r="W626" s="469"/>
      <c r="X626" s="469"/>
      <c r="Y626" s="23"/>
      <c r="Z626" s="23"/>
    </row>
    <row r="627" ht="23.25" customHeight="1">
      <c r="A627" s="86"/>
      <c r="B627" s="86"/>
      <c r="C627" s="23"/>
      <c r="D627" s="23"/>
      <c r="E627" s="23"/>
      <c r="F627" s="23"/>
      <c r="G627" s="469"/>
      <c r="H627" s="469"/>
      <c r="I627" s="469"/>
      <c r="J627" s="469"/>
      <c r="K627" s="469"/>
      <c r="L627" s="469"/>
      <c r="M627" s="469"/>
      <c r="N627" s="469"/>
      <c r="O627" s="469"/>
      <c r="P627" s="469"/>
      <c r="Q627" s="469"/>
      <c r="R627" s="469"/>
      <c r="S627" s="469"/>
      <c r="T627" s="469"/>
      <c r="U627" s="469"/>
      <c r="V627" s="469"/>
      <c r="W627" s="469"/>
      <c r="X627" s="469"/>
      <c r="Y627" s="23"/>
      <c r="Z627" s="23"/>
    </row>
    <row r="628" ht="23.25" customHeight="1">
      <c r="A628" s="86"/>
      <c r="B628" s="86"/>
      <c r="C628" s="23"/>
      <c r="D628" s="23"/>
      <c r="E628" s="23"/>
      <c r="F628" s="23"/>
      <c r="G628" s="469"/>
      <c r="H628" s="469"/>
      <c r="I628" s="469"/>
      <c r="J628" s="469"/>
      <c r="K628" s="469"/>
      <c r="L628" s="469"/>
      <c r="M628" s="469"/>
      <c r="N628" s="469"/>
      <c r="O628" s="469"/>
      <c r="P628" s="469"/>
      <c r="Q628" s="469"/>
      <c r="R628" s="469"/>
      <c r="S628" s="469"/>
      <c r="T628" s="469"/>
      <c r="U628" s="469"/>
      <c r="V628" s="469"/>
      <c r="W628" s="469"/>
      <c r="X628" s="469"/>
      <c r="Y628" s="23"/>
      <c r="Z628" s="23"/>
    </row>
    <row r="629" ht="23.25" customHeight="1">
      <c r="A629" s="86"/>
      <c r="B629" s="86"/>
      <c r="C629" s="23"/>
      <c r="D629" s="23"/>
      <c r="E629" s="23"/>
      <c r="F629" s="23"/>
      <c r="G629" s="469"/>
      <c r="H629" s="469"/>
      <c r="I629" s="469"/>
      <c r="J629" s="469"/>
      <c r="K629" s="469"/>
      <c r="L629" s="469"/>
      <c r="M629" s="469"/>
      <c r="N629" s="469"/>
      <c r="O629" s="469"/>
      <c r="P629" s="469"/>
      <c r="Q629" s="469"/>
      <c r="R629" s="469"/>
      <c r="S629" s="469"/>
      <c r="T629" s="469"/>
      <c r="U629" s="469"/>
      <c r="V629" s="469"/>
      <c r="W629" s="469"/>
      <c r="X629" s="469"/>
      <c r="Y629" s="23"/>
      <c r="Z629" s="23"/>
    </row>
    <row r="630" ht="23.25" customHeight="1">
      <c r="A630" s="86"/>
      <c r="B630" s="86"/>
      <c r="C630" s="23"/>
      <c r="D630" s="23"/>
      <c r="E630" s="23"/>
      <c r="F630" s="23"/>
      <c r="G630" s="469"/>
      <c r="H630" s="469"/>
      <c r="I630" s="469"/>
      <c r="J630" s="469"/>
      <c r="K630" s="469"/>
      <c r="L630" s="469"/>
      <c r="M630" s="469"/>
      <c r="N630" s="469"/>
      <c r="O630" s="469"/>
      <c r="P630" s="469"/>
      <c r="Q630" s="469"/>
      <c r="R630" s="469"/>
      <c r="S630" s="469"/>
      <c r="T630" s="469"/>
      <c r="U630" s="469"/>
      <c r="V630" s="469"/>
      <c r="W630" s="469"/>
      <c r="X630" s="469"/>
      <c r="Y630" s="23"/>
      <c r="Z630" s="23"/>
    </row>
    <row r="631" ht="23.25" customHeight="1">
      <c r="A631" s="86"/>
      <c r="B631" s="86"/>
      <c r="C631" s="23"/>
      <c r="D631" s="23"/>
      <c r="E631" s="23"/>
      <c r="F631" s="23"/>
      <c r="G631" s="469"/>
      <c r="H631" s="469"/>
      <c r="I631" s="469"/>
      <c r="J631" s="469"/>
      <c r="K631" s="469"/>
      <c r="L631" s="469"/>
      <c r="M631" s="469"/>
      <c r="N631" s="469"/>
      <c r="O631" s="469"/>
      <c r="P631" s="469"/>
      <c r="Q631" s="469"/>
      <c r="R631" s="469"/>
      <c r="S631" s="469"/>
      <c r="T631" s="469"/>
      <c r="U631" s="469"/>
      <c r="V631" s="469"/>
      <c r="W631" s="469"/>
      <c r="X631" s="469"/>
      <c r="Y631" s="23"/>
      <c r="Z631" s="23"/>
    </row>
    <row r="632" ht="23.25" customHeight="1">
      <c r="A632" s="86"/>
      <c r="B632" s="86"/>
      <c r="C632" s="23"/>
      <c r="D632" s="23"/>
      <c r="E632" s="23"/>
      <c r="F632" s="23"/>
      <c r="G632" s="469"/>
      <c r="H632" s="469"/>
      <c r="I632" s="469"/>
      <c r="J632" s="469"/>
      <c r="K632" s="469"/>
      <c r="L632" s="469"/>
      <c r="M632" s="469"/>
      <c r="N632" s="469"/>
      <c r="O632" s="469"/>
      <c r="P632" s="469"/>
      <c r="Q632" s="469"/>
      <c r="R632" s="469"/>
      <c r="S632" s="469"/>
      <c r="T632" s="469"/>
      <c r="U632" s="469"/>
      <c r="V632" s="469"/>
      <c r="W632" s="469"/>
      <c r="X632" s="469"/>
      <c r="Y632" s="23"/>
      <c r="Z632" s="23"/>
    </row>
    <row r="633" ht="23.25" customHeight="1">
      <c r="A633" s="86"/>
      <c r="B633" s="86"/>
      <c r="C633" s="23"/>
      <c r="D633" s="23"/>
      <c r="E633" s="23"/>
      <c r="F633" s="23"/>
      <c r="G633" s="469"/>
      <c r="H633" s="469"/>
      <c r="I633" s="469"/>
      <c r="J633" s="469"/>
      <c r="K633" s="469"/>
      <c r="L633" s="469"/>
      <c r="M633" s="469"/>
      <c r="N633" s="469"/>
      <c r="O633" s="469"/>
      <c r="P633" s="469"/>
      <c r="Q633" s="469"/>
      <c r="R633" s="469"/>
      <c r="S633" s="469"/>
      <c r="T633" s="469"/>
      <c r="U633" s="469"/>
      <c r="V633" s="469"/>
      <c r="W633" s="469"/>
      <c r="X633" s="469"/>
      <c r="Y633" s="23"/>
      <c r="Z633" s="23"/>
    </row>
    <row r="634" ht="23.25" customHeight="1">
      <c r="A634" s="86"/>
      <c r="B634" s="86"/>
      <c r="C634" s="23"/>
      <c r="D634" s="23"/>
      <c r="E634" s="23"/>
      <c r="F634" s="23"/>
      <c r="G634" s="469"/>
      <c r="H634" s="469"/>
      <c r="I634" s="469"/>
      <c r="J634" s="469"/>
      <c r="K634" s="469"/>
      <c r="L634" s="469"/>
      <c r="M634" s="469"/>
      <c r="N634" s="469"/>
      <c r="O634" s="469"/>
      <c r="P634" s="469"/>
      <c r="Q634" s="469"/>
      <c r="R634" s="469"/>
      <c r="S634" s="469"/>
      <c r="T634" s="469"/>
      <c r="U634" s="469"/>
      <c r="V634" s="469"/>
      <c r="W634" s="469"/>
      <c r="X634" s="469"/>
      <c r="Y634" s="23"/>
      <c r="Z634" s="23"/>
    </row>
    <row r="635" ht="23.25" customHeight="1">
      <c r="A635" s="86"/>
      <c r="B635" s="86"/>
      <c r="C635" s="23"/>
      <c r="D635" s="23"/>
      <c r="E635" s="23"/>
      <c r="F635" s="23"/>
      <c r="G635" s="469"/>
      <c r="H635" s="469"/>
      <c r="I635" s="469"/>
      <c r="J635" s="469"/>
      <c r="K635" s="469"/>
      <c r="L635" s="469"/>
      <c r="M635" s="469"/>
      <c r="N635" s="469"/>
      <c r="O635" s="469"/>
      <c r="P635" s="469"/>
      <c r="Q635" s="469"/>
      <c r="R635" s="469"/>
      <c r="S635" s="469"/>
      <c r="T635" s="469"/>
      <c r="U635" s="469"/>
      <c r="V635" s="469"/>
      <c r="W635" s="469"/>
      <c r="X635" s="469"/>
      <c r="Y635" s="23"/>
      <c r="Z635" s="23"/>
    </row>
    <row r="636" ht="23.25" customHeight="1">
      <c r="A636" s="86"/>
      <c r="B636" s="86"/>
      <c r="C636" s="23"/>
      <c r="D636" s="23"/>
      <c r="E636" s="23"/>
      <c r="F636" s="23"/>
      <c r="G636" s="469"/>
      <c r="H636" s="469"/>
      <c r="I636" s="469"/>
      <c r="J636" s="469"/>
      <c r="K636" s="469"/>
      <c r="L636" s="469"/>
      <c r="M636" s="469"/>
      <c r="N636" s="469"/>
      <c r="O636" s="469"/>
      <c r="P636" s="469"/>
      <c r="Q636" s="469"/>
      <c r="R636" s="469"/>
      <c r="S636" s="469"/>
      <c r="T636" s="469"/>
      <c r="U636" s="469"/>
      <c r="V636" s="469"/>
      <c r="W636" s="469"/>
      <c r="X636" s="469"/>
      <c r="Y636" s="23"/>
      <c r="Z636" s="23"/>
    </row>
    <row r="637" ht="23.25" customHeight="1">
      <c r="A637" s="86"/>
      <c r="B637" s="86"/>
      <c r="C637" s="23"/>
      <c r="D637" s="23"/>
      <c r="E637" s="23"/>
      <c r="F637" s="23"/>
      <c r="G637" s="469"/>
      <c r="H637" s="469"/>
      <c r="I637" s="469"/>
      <c r="J637" s="469"/>
      <c r="K637" s="469"/>
      <c r="L637" s="469"/>
      <c r="M637" s="469"/>
      <c r="N637" s="469"/>
      <c r="O637" s="469"/>
      <c r="P637" s="469"/>
      <c r="Q637" s="469"/>
      <c r="R637" s="469"/>
      <c r="S637" s="469"/>
      <c r="T637" s="469"/>
      <c r="U637" s="469"/>
      <c r="V637" s="469"/>
      <c r="W637" s="469"/>
      <c r="X637" s="469"/>
      <c r="Y637" s="23"/>
      <c r="Z637" s="23"/>
    </row>
    <row r="638" ht="23.25" customHeight="1">
      <c r="A638" s="86"/>
      <c r="B638" s="86"/>
      <c r="C638" s="23"/>
      <c r="D638" s="23"/>
      <c r="E638" s="23"/>
      <c r="F638" s="23"/>
      <c r="G638" s="469"/>
      <c r="H638" s="469"/>
      <c r="I638" s="469"/>
      <c r="J638" s="469"/>
      <c r="K638" s="469"/>
      <c r="L638" s="469"/>
      <c r="M638" s="469"/>
      <c r="N638" s="469"/>
      <c r="O638" s="469"/>
      <c r="P638" s="469"/>
      <c r="Q638" s="469"/>
      <c r="R638" s="469"/>
      <c r="S638" s="469"/>
      <c r="T638" s="469"/>
      <c r="U638" s="469"/>
      <c r="V638" s="469"/>
      <c r="W638" s="469"/>
      <c r="X638" s="469"/>
      <c r="Y638" s="23"/>
      <c r="Z638" s="23"/>
    </row>
    <row r="639" ht="23.25" customHeight="1">
      <c r="A639" s="86"/>
      <c r="B639" s="86"/>
      <c r="C639" s="23"/>
      <c r="D639" s="23"/>
      <c r="E639" s="23"/>
      <c r="F639" s="23"/>
      <c r="G639" s="469"/>
      <c r="H639" s="469"/>
      <c r="I639" s="469"/>
      <c r="J639" s="469"/>
      <c r="K639" s="469"/>
      <c r="L639" s="469"/>
      <c r="M639" s="469"/>
      <c r="N639" s="469"/>
      <c r="O639" s="469"/>
      <c r="P639" s="469"/>
      <c r="Q639" s="469"/>
      <c r="R639" s="469"/>
      <c r="S639" s="469"/>
      <c r="T639" s="469"/>
      <c r="U639" s="469"/>
      <c r="V639" s="469"/>
      <c r="W639" s="469"/>
      <c r="X639" s="469"/>
      <c r="Y639" s="23"/>
      <c r="Z639" s="23"/>
    </row>
    <row r="640" ht="23.25" customHeight="1">
      <c r="A640" s="86"/>
      <c r="B640" s="86"/>
      <c r="C640" s="23"/>
      <c r="D640" s="23"/>
      <c r="E640" s="23"/>
      <c r="F640" s="23"/>
      <c r="G640" s="469"/>
      <c r="H640" s="469"/>
      <c r="I640" s="469"/>
      <c r="J640" s="469"/>
      <c r="K640" s="469"/>
      <c r="L640" s="469"/>
      <c r="M640" s="469"/>
      <c r="N640" s="469"/>
      <c r="O640" s="469"/>
      <c r="P640" s="469"/>
      <c r="Q640" s="469"/>
      <c r="R640" s="469"/>
      <c r="S640" s="469"/>
      <c r="T640" s="469"/>
      <c r="U640" s="469"/>
      <c r="V640" s="469"/>
      <c r="W640" s="469"/>
      <c r="X640" s="469"/>
      <c r="Y640" s="23"/>
      <c r="Z640" s="23"/>
    </row>
    <row r="641" ht="23.25" customHeight="1">
      <c r="A641" s="86"/>
      <c r="B641" s="86"/>
      <c r="C641" s="23"/>
      <c r="D641" s="23"/>
      <c r="E641" s="23"/>
      <c r="F641" s="23"/>
      <c r="G641" s="469"/>
      <c r="H641" s="469"/>
      <c r="I641" s="469"/>
      <c r="J641" s="469"/>
      <c r="K641" s="469"/>
      <c r="L641" s="469"/>
      <c r="M641" s="469"/>
      <c r="N641" s="469"/>
      <c r="O641" s="469"/>
      <c r="P641" s="469"/>
      <c r="Q641" s="469"/>
      <c r="R641" s="469"/>
      <c r="S641" s="469"/>
      <c r="T641" s="469"/>
      <c r="U641" s="469"/>
      <c r="V641" s="469"/>
      <c r="W641" s="469"/>
      <c r="X641" s="469"/>
      <c r="Y641" s="23"/>
      <c r="Z641" s="23"/>
    </row>
    <row r="642" ht="23.25" customHeight="1">
      <c r="A642" s="86"/>
      <c r="B642" s="86"/>
      <c r="C642" s="23"/>
      <c r="D642" s="23"/>
      <c r="E642" s="23"/>
      <c r="F642" s="23"/>
      <c r="G642" s="469"/>
      <c r="H642" s="469"/>
      <c r="I642" s="469"/>
      <c r="J642" s="469"/>
      <c r="K642" s="469"/>
      <c r="L642" s="469"/>
      <c r="M642" s="469"/>
      <c r="N642" s="469"/>
      <c r="O642" s="469"/>
      <c r="P642" s="469"/>
      <c r="Q642" s="469"/>
      <c r="R642" s="469"/>
      <c r="S642" s="469"/>
      <c r="T642" s="469"/>
      <c r="U642" s="469"/>
      <c r="V642" s="469"/>
      <c r="W642" s="469"/>
      <c r="X642" s="469"/>
      <c r="Y642" s="23"/>
      <c r="Z642" s="23"/>
    </row>
    <row r="643" ht="23.25" customHeight="1">
      <c r="A643" s="86"/>
      <c r="B643" s="86"/>
      <c r="C643" s="23"/>
      <c r="D643" s="23"/>
      <c r="E643" s="23"/>
      <c r="F643" s="23"/>
      <c r="G643" s="469"/>
      <c r="H643" s="469"/>
      <c r="I643" s="469"/>
      <c r="J643" s="469"/>
      <c r="K643" s="469"/>
      <c r="L643" s="469"/>
      <c r="M643" s="469"/>
      <c r="N643" s="469"/>
      <c r="O643" s="469"/>
      <c r="P643" s="469"/>
      <c r="Q643" s="469"/>
      <c r="R643" s="469"/>
      <c r="S643" s="469"/>
      <c r="T643" s="469"/>
      <c r="U643" s="469"/>
      <c r="V643" s="469"/>
      <c r="W643" s="469"/>
      <c r="X643" s="469"/>
      <c r="Y643" s="23"/>
      <c r="Z643" s="23"/>
    </row>
    <row r="644" ht="23.25" customHeight="1">
      <c r="A644" s="86"/>
      <c r="B644" s="86"/>
      <c r="C644" s="23"/>
      <c r="D644" s="23"/>
      <c r="E644" s="23"/>
      <c r="F644" s="23"/>
      <c r="G644" s="469"/>
      <c r="H644" s="469"/>
      <c r="I644" s="469"/>
      <c r="J644" s="469"/>
      <c r="K644" s="469"/>
      <c r="L644" s="469"/>
      <c r="M644" s="469"/>
      <c r="N644" s="469"/>
      <c r="O644" s="469"/>
      <c r="P644" s="469"/>
      <c r="Q644" s="469"/>
      <c r="R644" s="469"/>
      <c r="S644" s="469"/>
      <c r="T644" s="469"/>
      <c r="U644" s="469"/>
      <c r="V644" s="469"/>
      <c r="W644" s="469"/>
      <c r="X644" s="469"/>
      <c r="Y644" s="23"/>
      <c r="Z644" s="23"/>
    </row>
    <row r="645" ht="23.25" customHeight="1">
      <c r="A645" s="86"/>
      <c r="B645" s="86"/>
      <c r="C645" s="23"/>
      <c r="D645" s="23"/>
      <c r="E645" s="23"/>
      <c r="F645" s="23"/>
      <c r="G645" s="469"/>
      <c r="H645" s="469"/>
      <c r="I645" s="469"/>
      <c r="J645" s="469"/>
      <c r="K645" s="469"/>
      <c r="L645" s="469"/>
      <c r="M645" s="469"/>
      <c r="N645" s="469"/>
      <c r="O645" s="469"/>
      <c r="P645" s="469"/>
      <c r="Q645" s="469"/>
      <c r="R645" s="469"/>
      <c r="S645" s="469"/>
      <c r="T645" s="469"/>
      <c r="U645" s="469"/>
      <c r="V645" s="469"/>
      <c r="W645" s="469"/>
      <c r="X645" s="469"/>
      <c r="Y645" s="23"/>
      <c r="Z645" s="23"/>
    </row>
    <row r="646" ht="23.25" customHeight="1">
      <c r="A646" s="86"/>
      <c r="B646" s="86"/>
      <c r="C646" s="23"/>
      <c r="D646" s="23"/>
      <c r="E646" s="23"/>
      <c r="F646" s="23"/>
      <c r="G646" s="469"/>
      <c r="H646" s="469"/>
      <c r="I646" s="469"/>
      <c r="J646" s="469"/>
      <c r="K646" s="469"/>
      <c r="L646" s="469"/>
      <c r="M646" s="469"/>
      <c r="N646" s="469"/>
      <c r="O646" s="469"/>
      <c r="P646" s="469"/>
      <c r="Q646" s="469"/>
      <c r="R646" s="469"/>
      <c r="S646" s="469"/>
      <c r="T646" s="469"/>
      <c r="U646" s="469"/>
      <c r="V646" s="469"/>
      <c r="W646" s="469"/>
      <c r="X646" s="469"/>
      <c r="Y646" s="23"/>
      <c r="Z646" s="23"/>
    </row>
    <row r="647" ht="23.25" customHeight="1">
      <c r="A647" s="86"/>
      <c r="B647" s="86"/>
      <c r="C647" s="23"/>
      <c r="D647" s="23"/>
      <c r="E647" s="23"/>
      <c r="F647" s="23"/>
      <c r="G647" s="469"/>
      <c r="H647" s="469"/>
      <c r="I647" s="469"/>
      <c r="J647" s="469"/>
      <c r="K647" s="469"/>
      <c r="L647" s="469"/>
      <c r="M647" s="469"/>
      <c r="N647" s="469"/>
      <c r="O647" s="469"/>
      <c r="P647" s="469"/>
      <c r="Q647" s="469"/>
      <c r="R647" s="469"/>
      <c r="S647" s="469"/>
      <c r="T647" s="469"/>
      <c r="U647" s="469"/>
      <c r="V647" s="469"/>
      <c r="W647" s="469"/>
      <c r="X647" s="469"/>
      <c r="Y647" s="23"/>
      <c r="Z647" s="23"/>
    </row>
    <row r="648" ht="23.25" customHeight="1">
      <c r="A648" s="86"/>
      <c r="B648" s="86"/>
      <c r="C648" s="23"/>
      <c r="D648" s="23"/>
      <c r="E648" s="23"/>
      <c r="F648" s="23"/>
      <c r="G648" s="469"/>
      <c r="H648" s="469"/>
      <c r="I648" s="469"/>
      <c r="J648" s="469"/>
      <c r="K648" s="469"/>
      <c r="L648" s="469"/>
      <c r="M648" s="469"/>
      <c r="N648" s="469"/>
      <c r="O648" s="469"/>
      <c r="P648" s="469"/>
      <c r="Q648" s="469"/>
      <c r="R648" s="469"/>
      <c r="S648" s="469"/>
      <c r="T648" s="469"/>
      <c r="U648" s="469"/>
      <c r="V648" s="469"/>
      <c r="W648" s="469"/>
      <c r="X648" s="469"/>
      <c r="Y648" s="23"/>
      <c r="Z648" s="23"/>
    </row>
    <row r="649" ht="23.25" customHeight="1">
      <c r="A649" s="86"/>
      <c r="B649" s="86"/>
      <c r="C649" s="23"/>
      <c r="D649" s="23"/>
      <c r="E649" s="23"/>
      <c r="F649" s="23"/>
      <c r="G649" s="469"/>
      <c r="H649" s="469"/>
      <c r="I649" s="469"/>
      <c r="J649" s="469"/>
      <c r="K649" s="469"/>
      <c r="L649" s="469"/>
      <c r="M649" s="469"/>
      <c r="N649" s="469"/>
      <c r="O649" s="469"/>
      <c r="P649" s="469"/>
      <c r="Q649" s="469"/>
      <c r="R649" s="469"/>
      <c r="S649" s="469"/>
      <c r="T649" s="469"/>
      <c r="U649" s="469"/>
      <c r="V649" s="469"/>
      <c r="W649" s="469"/>
      <c r="X649" s="469"/>
      <c r="Y649" s="23"/>
      <c r="Z649" s="23"/>
    </row>
    <row r="650" ht="23.25" customHeight="1">
      <c r="A650" s="86"/>
      <c r="B650" s="86"/>
      <c r="C650" s="23"/>
      <c r="D650" s="23"/>
      <c r="E650" s="23"/>
      <c r="F650" s="23"/>
      <c r="G650" s="469"/>
      <c r="H650" s="469"/>
      <c r="I650" s="469"/>
      <c r="J650" s="469"/>
      <c r="K650" s="469"/>
      <c r="L650" s="469"/>
      <c r="M650" s="469"/>
      <c r="N650" s="469"/>
      <c r="O650" s="469"/>
      <c r="P650" s="469"/>
      <c r="Q650" s="469"/>
      <c r="R650" s="469"/>
      <c r="S650" s="469"/>
      <c r="T650" s="469"/>
      <c r="U650" s="469"/>
      <c r="V650" s="469"/>
      <c r="W650" s="469"/>
      <c r="X650" s="469"/>
      <c r="Y650" s="23"/>
      <c r="Z650" s="23"/>
    </row>
    <row r="651" ht="23.25" customHeight="1">
      <c r="A651" s="86"/>
      <c r="B651" s="86"/>
      <c r="C651" s="23"/>
      <c r="D651" s="23"/>
      <c r="E651" s="23"/>
      <c r="F651" s="23"/>
      <c r="G651" s="469"/>
      <c r="H651" s="469"/>
      <c r="I651" s="469"/>
      <c r="J651" s="469"/>
      <c r="K651" s="469"/>
      <c r="L651" s="469"/>
      <c r="M651" s="469"/>
      <c r="N651" s="469"/>
      <c r="O651" s="469"/>
      <c r="P651" s="469"/>
      <c r="Q651" s="469"/>
      <c r="R651" s="469"/>
      <c r="S651" s="469"/>
      <c r="T651" s="469"/>
      <c r="U651" s="469"/>
      <c r="V651" s="469"/>
      <c r="W651" s="469"/>
      <c r="X651" s="469"/>
      <c r="Y651" s="23"/>
      <c r="Z651" s="23"/>
    </row>
    <row r="652" ht="23.25" customHeight="1">
      <c r="A652" s="86"/>
      <c r="B652" s="86"/>
      <c r="C652" s="23"/>
      <c r="D652" s="23"/>
      <c r="E652" s="23"/>
      <c r="F652" s="23"/>
      <c r="G652" s="469"/>
      <c r="H652" s="469"/>
      <c r="I652" s="469"/>
      <c r="J652" s="469"/>
      <c r="K652" s="469"/>
      <c r="L652" s="469"/>
      <c r="M652" s="469"/>
      <c r="N652" s="469"/>
      <c r="O652" s="469"/>
      <c r="P652" s="469"/>
      <c r="Q652" s="469"/>
      <c r="R652" s="469"/>
      <c r="S652" s="469"/>
      <c r="T652" s="469"/>
      <c r="U652" s="469"/>
      <c r="V652" s="469"/>
      <c r="W652" s="469"/>
      <c r="X652" s="469"/>
      <c r="Y652" s="23"/>
      <c r="Z652" s="23"/>
    </row>
    <row r="653" ht="23.25" customHeight="1">
      <c r="A653" s="86"/>
      <c r="B653" s="86"/>
      <c r="C653" s="23"/>
      <c r="D653" s="23"/>
      <c r="E653" s="23"/>
      <c r="F653" s="23"/>
      <c r="G653" s="469"/>
      <c r="H653" s="469"/>
      <c r="I653" s="469"/>
      <c r="J653" s="469"/>
      <c r="K653" s="469"/>
      <c r="L653" s="469"/>
      <c r="M653" s="469"/>
      <c r="N653" s="469"/>
      <c r="O653" s="469"/>
      <c r="P653" s="469"/>
      <c r="Q653" s="469"/>
      <c r="R653" s="469"/>
      <c r="S653" s="469"/>
      <c r="T653" s="469"/>
      <c r="U653" s="469"/>
      <c r="V653" s="469"/>
      <c r="W653" s="469"/>
      <c r="X653" s="469"/>
      <c r="Y653" s="23"/>
      <c r="Z653" s="23"/>
    </row>
    <row r="654" ht="23.25" customHeight="1">
      <c r="A654" s="86"/>
      <c r="B654" s="86"/>
      <c r="C654" s="23"/>
      <c r="D654" s="23"/>
      <c r="E654" s="23"/>
      <c r="F654" s="23"/>
      <c r="G654" s="469"/>
      <c r="H654" s="469"/>
      <c r="I654" s="469"/>
      <c r="J654" s="469"/>
      <c r="K654" s="469"/>
      <c r="L654" s="469"/>
      <c r="M654" s="469"/>
      <c r="N654" s="469"/>
      <c r="O654" s="469"/>
      <c r="P654" s="469"/>
      <c r="Q654" s="469"/>
      <c r="R654" s="469"/>
      <c r="S654" s="469"/>
      <c r="T654" s="469"/>
      <c r="U654" s="469"/>
      <c r="V654" s="469"/>
      <c r="W654" s="469"/>
      <c r="X654" s="469"/>
      <c r="Y654" s="23"/>
      <c r="Z654" s="23"/>
    </row>
    <row r="655" ht="23.25" customHeight="1">
      <c r="A655" s="86"/>
      <c r="B655" s="86"/>
      <c r="C655" s="23"/>
      <c r="D655" s="23"/>
      <c r="E655" s="23"/>
      <c r="F655" s="23"/>
      <c r="G655" s="469"/>
      <c r="H655" s="469"/>
      <c r="I655" s="469"/>
      <c r="J655" s="469"/>
      <c r="K655" s="469"/>
      <c r="L655" s="469"/>
      <c r="M655" s="469"/>
      <c r="N655" s="469"/>
      <c r="O655" s="469"/>
      <c r="P655" s="469"/>
      <c r="Q655" s="469"/>
      <c r="R655" s="469"/>
      <c r="S655" s="469"/>
      <c r="T655" s="469"/>
      <c r="U655" s="469"/>
      <c r="V655" s="469"/>
      <c r="W655" s="469"/>
      <c r="X655" s="469"/>
      <c r="Y655" s="23"/>
      <c r="Z655" s="23"/>
    </row>
    <row r="656" ht="23.25" customHeight="1">
      <c r="A656" s="86"/>
      <c r="B656" s="86"/>
      <c r="C656" s="23"/>
      <c r="D656" s="23"/>
      <c r="E656" s="23"/>
      <c r="F656" s="23"/>
      <c r="G656" s="469"/>
      <c r="H656" s="469"/>
      <c r="I656" s="469"/>
      <c r="J656" s="469"/>
      <c r="K656" s="469"/>
      <c r="L656" s="469"/>
      <c r="M656" s="469"/>
      <c r="N656" s="469"/>
      <c r="O656" s="469"/>
      <c r="P656" s="469"/>
      <c r="Q656" s="469"/>
      <c r="R656" s="469"/>
      <c r="S656" s="469"/>
      <c r="T656" s="469"/>
      <c r="U656" s="469"/>
      <c r="V656" s="469"/>
      <c r="W656" s="469"/>
      <c r="X656" s="469"/>
      <c r="Y656" s="23"/>
      <c r="Z656" s="23"/>
    </row>
    <row r="657" ht="23.25" customHeight="1">
      <c r="A657" s="86"/>
      <c r="B657" s="86"/>
      <c r="C657" s="23"/>
      <c r="D657" s="23"/>
      <c r="E657" s="23"/>
      <c r="F657" s="23"/>
      <c r="G657" s="469"/>
      <c r="H657" s="469"/>
      <c r="I657" s="469"/>
      <c r="J657" s="469"/>
      <c r="K657" s="469"/>
      <c r="L657" s="469"/>
      <c r="M657" s="469"/>
      <c r="N657" s="469"/>
      <c r="O657" s="469"/>
      <c r="P657" s="469"/>
      <c r="Q657" s="469"/>
      <c r="R657" s="469"/>
      <c r="S657" s="469"/>
      <c r="T657" s="469"/>
      <c r="U657" s="469"/>
      <c r="V657" s="469"/>
      <c r="W657" s="469"/>
      <c r="X657" s="469"/>
      <c r="Y657" s="23"/>
      <c r="Z657" s="23"/>
    </row>
    <row r="658" ht="23.25" customHeight="1">
      <c r="A658" s="86"/>
      <c r="B658" s="86"/>
      <c r="C658" s="23"/>
      <c r="D658" s="23"/>
      <c r="E658" s="23"/>
      <c r="F658" s="23"/>
      <c r="G658" s="469"/>
      <c r="H658" s="469"/>
      <c r="I658" s="469"/>
      <c r="J658" s="469"/>
      <c r="K658" s="469"/>
      <c r="L658" s="469"/>
      <c r="M658" s="469"/>
      <c r="N658" s="469"/>
      <c r="O658" s="469"/>
      <c r="P658" s="469"/>
      <c r="Q658" s="469"/>
      <c r="R658" s="469"/>
      <c r="S658" s="469"/>
      <c r="T658" s="469"/>
      <c r="U658" s="469"/>
      <c r="V658" s="469"/>
      <c r="W658" s="469"/>
      <c r="X658" s="469"/>
      <c r="Y658" s="23"/>
      <c r="Z658" s="23"/>
    </row>
    <row r="659" ht="23.25" customHeight="1">
      <c r="A659" s="86"/>
      <c r="B659" s="86"/>
      <c r="C659" s="23"/>
      <c r="D659" s="23"/>
      <c r="E659" s="23"/>
      <c r="F659" s="23"/>
      <c r="G659" s="469"/>
      <c r="H659" s="469"/>
      <c r="I659" s="469"/>
      <c r="J659" s="469"/>
      <c r="K659" s="469"/>
      <c r="L659" s="469"/>
      <c r="M659" s="469"/>
      <c r="N659" s="469"/>
      <c r="O659" s="469"/>
      <c r="P659" s="469"/>
      <c r="Q659" s="469"/>
      <c r="R659" s="469"/>
      <c r="S659" s="469"/>
      <c r="T659" s="469"/>
      <c r="U659" s="469"/>
      <c r="V659" s="469"/>
      <c r="W659" s="469"/>
      <c r="X659" s="469"/>
      <c r="Y659" s="23"/>
      <c r="Z659" s="23"/>
    </row>
    <row r="660" ht="23.25" customHeight="1">
      <c r="A660" s="86"/>
      <c r="B660" s="86"/>
      <c r="C660" s="23"/>
      <c r="D660" s="23"/>
      <c r="E660" s="23"/>
      <c r="F660" s="23"/>
      <c r="G660" s="469"/>
      <c r="H660" s="469"/>
      <c r="I660" s="469"/>
      <c r="J660" s="469"/>
      <c r="K660" s="469"/>
      <c r="L660" s="469"/>
      <c r="M660" s="469"/>
      <c r="N660" s="469"/>
      <c r="O660" s="469"/>
      <c r="P660" s="469"/>
      <c r="Q660" s="469"/>
      <c r="R660" s="469"/>
      <c r="S660" s="469"/>
      <c r="T660" s="469"/>
      <c r="U660" s="469"/>
      <c r="V660" s="469"/>
      <c r="W660" s="469"/>
      <c r="X660" s="469"/>
      <c r="Y660" s="23"/>
      <c r="Z660" s="23"/>
    </row>
    <row r="661" ht="23.25" customHeight="1">
      <c r="A661" s="86"/>
      <c r="B661" s="86"/>
      <c r="C661" s="23"/>
      <c r="D661" s="23"/>
      <c r="E661" s="23"/>
      <c r="F661" s="23"/>
      <c r="G661" s="469"/>
      <c r="H661" s="469"/>
      <c r="I661" s="469"/>
      <c r="J661" s="469"/>
      <c r="K661" s="469"/>
      <c r="L661" s="469"/>
      <c r="M661" s="469"/>
      <c r="N661" s="469"/>
      <c r="O661" s="469"/>
      <c r="P661" s="469"/>
      <c r="Q661" s="469"/>
      <c r="R661" s="469"/>
      <c r="S661" s="469"/>
      <c r="T661" s="469"/>
      <c r="U661" s="469"/>
      <c r="V661" s="469"/>
      <c r="W661" s="469"/>
      <c r="X661" s="469"/>
      <c r="Y661" s="23"/>
      <c r="Z661" s="23"/>
    </row>
    <row r="662" ht="23.25" customHeight="1">
      <c r="A662" s="86"/>
      <c r="B662" s="86"/>
      <c r="C662" s="23"/>
      <c r="D662" s="23"/>
      <c r="E662" s="23"/>
      <c r="F662" s="23"/>
      <c r="G662" s="469"/>
      <c r="H662" s="469"/>
      <c r="I662" s="469"/>
      <c r="J662" s="469"/>
      <c r="K662" s="469"/>
      <c r="L662" s="469"/>
      <c r="M662" s="469"/>
      <c r="N662" s="469"/>
      <c r="O662" s="469"/>
      <c r="P662" s="469"/>
      <c r="Q662" s="469"/>
      <c r="R662" s="469"/>
      <c r="S662" s="469"/>
      <c r="T662" s="469"/>
      <c r="U662" s="469"/>
      <c r="V662" s="469"/>
      <c r="W662" s="469"/>
      <c r="X662" s="469"/>
      <c r="Y662" s="23"/>
      <c r="Z662" s="23"/>
    </row>
    <row r="663" ht="23.25" customHeight="1">
      <c r="A663" s="86"/>
      <c r="B663" s="86"/>
      <c r="C663" s="23"/>
      <c r="D663" s="23"/>
      <c r="E663" s="23"/>
      <c r="F663" s="23"/>
      <c r="G663" s="469"/>
      <c r="H663" s="469"/>
      <c r="I663" s="469"/>
      <c r="J663" s="469"/>
      <c r="K663" s="469"/>
      <c r="L663" s="469"/>
      <c r="M663" s="469"/>
      <c r="N663" s="469"/>
      <c r="O663" s="469"/>
      <c r="P663" s="469"/>
      <c r="Q663" s="469"/>
      <c r="R663" s="469"/>
      <c r="S663" s="469"/>
      <c r="T663" s="469"/>
      <c r="U663" s="469"/>
      <c r="V663" s="469"/>
      <c r="W663" s="469"/>
      <c r="X663" s="469"/>
      <c r="Y663" s="23"/>
      <c r="Z663" s="23"/>
    </row>
    <row r="664" ht="23.25" customHeight="1">
      <c r="A664" s="86"/>
      <c r="B664" s="86"/>
      <c r="C664" s="23"/>
      <c r="D664" s="23"/>
      <c r="E664" s="23"/>
      <c r="F664" s="23"/>
      <c r="G664" s="469"/>
      <c r="H664" s="469"/>
      <c r="I664" s="469"/>
      <c r="J664" s="469"/>
      <c r="K664" s="469"/>
      <c r="L664" s="469"/>
      <c r="M664" s="469"/>
      <c r="N664" s="469"/>
      <c r="O664" s="469"/>
      <c r="P664" s="469"/>
      <c r="Q664" s="469"/>
      <c r="R664" s="469"/>
      <c r="S664" s="469"/>
      <c r="T664" s="469"/>
      <c r="U664" s="469"/>
      <c r="V664" s="469"/>
      <c r="W664" s="469"/>
      <c r="X664" s="469"/>
      <c r="Y664" s="23"/>
      <c r="Z664" s="23"/>
    </row>
    <row r="665" ht="23.25" customHeight="1">
      <c r="A665" s="86"/>
      <c r="B665" s="86"/>
      <c r="C665" s="23"/>
      <c r="D665" s="23"/>
      <c r="E665" s="23"/>
      <c r="F665" s="23"/>
      <c r="G665" s="469"/>
      <c r="H665" s="469"/>
      <c r="I665" s="469"/>
      <c r="J665" s="469"/>
      <c r="K665" s="469"/>
      <c r="L665" s="469"/>
      <c r="M665" s="469"/>
      <c r="N665" s="469"/>
      <c r="O665" s="469"/>
      <c r="P665" s="469"/>
      <c r="Q665" s="469"/>
      <c r="R665" s="469"/>
      <c r="S665" s="469"/>
      <c r="T665" s="469"/>
      <c r="U665" s="469"/>
      <c r="V665" s="469"/>
      <c r="W665" s="469"/>
      <c r="X665" s="469"/>
      <c r="Y665" s="23"/>
      <c r="Z665" s="23"/>
    </row>
    <row r="666" ht="23.25" customHeight="1">
      <c r="A666" s="86"/>
      <c r="B666" s="86"/>
      <c r="C666" s="23"/>
      <c r="D666" s="23"/>
      <c r="E666" s="23"/>
      <c r="F666" s="23"/>
      <c r="G666" s="469"/>
      <c r="H666" s="469"/>
      <c r="I666" s="469"/>
      <c r="J666" s="469"/>
      <c r="K666" s="469"/>
      <c r="L666" s="469"/>
      <c r="M666" s="469"/>
      <c r="N666" s="469"/>
      <c r="O666" s="469"/>
      <c r="P666" s="469"/>
      <c r="Q666" s="469"/>
      <c r="R666" s="469"/>
      <c r="S666" s="469"/>
      <c r="T666" s="469"/>
      <c r="U666" s="469"/>
      <c r="V666" s="469"/>
      <c r="W666" s="469"/>
      <c r="X666" s="469"/>
      <c r="Y666" s="23"/>
      <c r="Z666" s="23"/>
    </row>
    <row r="667" ht="23.25" customHeight="1">
      <c r="A667" s="86"/>
      <c r="B667" s="86"/>
      <c r="C667" s="23"/>
      <c r="D667" s="23"/>
      <c r="E667" s="23"/>
      <c r="F667" s="23"/>
      <c r="G667" s="469"/>
      <c r="H667" s="469"/>
      <c r="I667" s="469"/>
      <c r="J667" s="469"/>
      <c r="K667" s="469"/>
      <c r="L667" s="469"/>
      <c r="M667" s="469"/>
      <c r="N667" s="469"/>
      <c r="O667" s="469"/>
      <c r="P667" s="469"/>
      <c r="Q667" s="469"/>
      <c r="R667" s="469"/>
      <c r="S667" s="469"/>
      <c r="T667" s="469"/>
      <c r="U667" s="469"/>
      <c r="V667" s="469"/>
      <c r="W667" s="469"/>
      <c r="X667" s="469"/>
      <c r="Y667" s="23"/>
      <c r="Z667" s="23"/>
    </row>
    <row r="668" ht="23.25" customHeight="1">
      <c r="A668" s="86"/>
      <c r="B668" s="86"/>
      <c r="C668" s="23"/>
      <c r="D668" s="23"/>
      <c r="E668" s="23"/>
      <c r="F668" s="23"/>
      <c r="G668" s="469"/>
      <c r="H668" s="469"/>
      <c r="I668" s="469"/>
      <c r="J668" s="469"/>
      <c r="K668" s="469"/>
      <c r="L668" s="469"/>
      <c r="M668" s="469"/>
      <c r="N668" s="469"/>
      <c r="O668" s="469"/>
      <c r="P668" s="469"/>
      <c r="Q668" s="469"/>
      <c r="R668" s="469"/>
      <c r="S668" s="469"/>
      <c r="T668" s="469"/>
      <c r="U668" s="469"/>
      <c r="V668" s="469"/>
      <c r="W668" s="469"/>
      <c r="X668" s="469"/>
      <c r="Y668" s="23"/>
      <c r="Z668" s="23"/>
    </row>
    <row r="669" ht="23.25" customHeight="1">
      <c r="A669" s="86"/>
      <c r="B669" s="86"/>
      <c r="C669" s="23"/>
      <c r="D669" s="23"/>
      <c r="E669" s="23"/>
      <c r="F669" s="23"/>
      <c r="G669" s="469"/>
      <c r="H669" s="469"/>
      <c r="I669" s="469"/>
      <c r="J669" s="469"/>
      <c r="K669" s="469"/>
      <c r="L669" s="469"/>
      <c r="M669" s="469"/>
      <c r="N669" s="469"/>
      <c r="O669" s="469"/>
      <c r="P669" s="469"/>
      <c r="Q669" s="469"/>
      <c r="R669" s="469"/>
      <c r="S669" s="469"/>
      <c r="T669" s="469"/>
      <c r="U669" s="469"/>
      <c r="V669" s="469"/>
      <c r="W669" s="469"/>
      <c r="X669" s="469"/>
      <c r="Y669" s="23"/>
      <c r="Z669" s="23"/>
    </row>
    <row r="670" ht="23.25" customHeight="1">
      <c r="A670" s="86"/>
      <c r="B670" s="86"/>
      <c r="C670" s="23"/>
      <c r="D670" s="23"/>
      <c r="E670" s="23"/>
      <c r="F670" s="23"/>
      <c r="G670" s="469"/>
      <c r="H670" s="469"/>
      <c r="I670" s="469"/>
      <c r="J670" s="469"/>
      <c r="K670" s="469"/>
      <c r="L670" s="469"/>
      <c r="M670" s="469"/>
      <c r="N670" s="469"/>
      <c r="O670" s="469"/>
      <c r="P670" s="469"/>
      <c r="Q670" s="469"/>
      <c r="R670" s="469"/>
      <c r="S670" s="469"/>
      <c r="T670" s="469"/>
      <c r="U670" s="469"/>
      <c r="V670" s="469"/>
      <c r="W670" s="469"/>
      <c r="X670" s="469"/>
      <c r="Y670" s="23"/>
      <c r="Z670" s="23"/>
    </row>
    <row r="671" ht="23.25" customHeight="1">
      <c r="A671" s="86"/>
      <c r="B671" s="86"/>
      <c r="C671" s="23"/>
      <c r="D671" s="23"/>
      <c r="E671" s="23"/>
      <c r="F671" s="23"/>
      <c r="G671" s="469"/>
      <c r="H671" s="469"/>
      <c r="I671" s="469"/>
      <c r="J671" s="469"/>
      <c r="K671" s="469"/>
      <c r="L671" s="469"/>
      <c r="M671" s="469"/>
      <c r="N671" s="469"/>
      <c r="O671" s="469"/>
      <c r="P671" s="469"/>
      <c r="Q671" s="469"/>
      <c r="R671" s="469"/>
      <c r="S671" s="469"/>
      <c r="T671" s="469"/>
      <c r="U671" s="469"/>
      <c r="V671" s="469"/>
      <c r="W671" s="469"/>
      <c r="X671" s="469"/>
      <c r="Y671" s="23"/>
      <c r="Z671" s="23"/>
    </row>
    <row r="672" ht="23.25" customHeight="1">
      <c r="A672" s="86"/>
      <c r="B672" s="86"/>
      <c r="C672" s="23"/>
      <c r="D672" s="23"/>
      <c r="E672" s="23"/>
      <c r="F672" s="23"/>
      <c r="G672" s="469"/>
      <c r="H672" s="469"/>
      <c r="I672" s="469"/>
      <c r="J672" s="469"/>
      <c r="K672" s="469"/>
      <c r="L672" s="469"/>
      <c r="M672" s="469"/>
      <c r="N672" s="469"/>
      <c r="O672" s="469"/>
      <c r="P672" s="469"/>
      <c r="Q672" s="469"/>
      <c r="R672" s="469"/>
      <c r="S672" s="469"/>
      <c r="T672" s="469"/>
      <c r="U672" s="469"/>
      <c r="V672" s="469"/>
      <c r="W672" s="469"/>
      <c r="X672" s="469"/>
      <c r="Y672" s="23"/>
      <c r="Z672" s="23"/>
    </row>
    <row r="673" ht="23.25" customHeight="1">
      <c r="A673" s="86"/>
      <c r="B673" s="86"/>
      <c r="C673" s="23"/>
      <c r="D673" s="23"/>
      <c r="E673" s="23"/>
      <c r="F673" s="23"/>
      <c r="G673" s="469"/>
      <c r="H673" s="469"/>
      <c r="I673" s="469"/>
      <c r="J673" s="469"/>
      <c r="K673" s="469"/>
      <c r="L673" s="469"/>
      <c r="M673" s="469"/>
      <c r="N673" s="469"/>
      <c r="O673" s="469"/>
      <c r="P673" s="469"/>
      <c r="Q673" s="469"/>
      <c r="R673" s="469"/>
      <c r="S673" s="469"/>
      <c r="T673" s="469"/>
      <c r="U673" s="469"/>
      <c r="V673" s="469"/>
      <c r="W673" s="469"/>
      <c r="X673" s="469"/>
      <c r="Y673" s="23"/>
      <c r="Z673" s="23"/>
    </row>
    <row r="674" ht="23.25" customHeight="1">
      <c r="A674" s="86"/>
      <c r="B674" s="86"/>
      <c r="C674" s="23"/>
      <c r="D674" s="23"/>
      <c r="E674" s="23"/>
      <c r="F674" s="23"/>
      <c r="G674" s="469"/>
      <c r="H674" s="469"/>
      <c r="I674" s="469"/>
      <c r="J674" s="469"/>
      <c r="K674" s="469"/>
      <c r="L674" s="469"/>
      <c r="M674" s="469"/>
      <c r="N674" s="469"/>
      <c r="O674" s="469"/>
      <c r="P674" s="469"/>
      <c r="Q674" s="469"/>
      <c r="R674" s="469"/>
      <c r="S674" s="469"/>
      <c r="T674" s="469"/>
      <c r="U674" s="469"/>
      <c r="V674" s="469"/>
      <c r="W674" s="469"/>
      <c r="X674" s="469"/>
      <c r="Y674" s="23"/>
      <c r="Z674" s="23"/>
    </row>
    <row r="675" ht="23.25" customHeight="1">
      <c r="A675" s="86"/>
      <c r="B675" s="86"/>
      <c r="C675" s="23"/>
      <c r="D675" s="23"/>
      <c r="E675" s="23"/>
      <c r="F675" s="23"/>
      <c r="G675" s="469"/>
      <c r="H675" s="469"/>
      <c r="I675" s="469"/>
      <c r="J675" s="469"/>
      <c r="K675" s="469"/>
      <c r="L675" s="469"/>
      <c r="M675" s="469"/>
      <c r="N675" s="469"/>
      <c r="O675" s="469"/>
      <c r="P675" s="469"/>
      <c r="Q675" s="469"/>
      <c r="R675" s="469"/>
      <c r="S675" s="469"/>
      <c r="T675" s="469"/>
      <c r="U675" s="469"/>
      <c r="V675" s="469"/>
      <c r="W675" s="469"/>
      <c r="X675" s="469"/>
      <c r="Y675" s="23"/>
      <c r="Z675" s="23"/>
    </row>
    <row r="676" ht="23.25" customHeight="1">
      <c r="A676" s="86"/>
      <c r="B676" s="86"/>
      <c r="C676" s="23"/>
      <c r="D676" s="23"/>
      <c r="E676" s="23"/>
      <c r="F676" s="23"/>
      <c r="G676" s="469"/>
      <c r="H676" s="469"/>
      <c r="I676" s="469"/>
      <c r="J676" s="469"/>
      <c r="K676" s="469"/>
      <c r="L676" s="469"/>
      <c r="M676" s="469"/>
      <c r="N676" s="469"/>
      <c r="O676" s="469"/>
      <c r="P676" s="469"/>
      <c r="Q676" s="469"/>
      <c r="R676" s="469"/>
      <c r="S676" s="469"/>
      <c r="T676" s="469"/>
      <c r="U676" s="469"/>
      <c r="V676" s="469"/>
      <c r="W676" s="469"/>
      <c r="X676" s="469"/>
      <c r="Y676" s="23"/>
      <c r="Z676" s="23"/>
    </row>
    <row r="677" ht="23.25" customHeight="1">
      <c r="A677" s="86"/>
      <c r="B677" s="86"/>
      <c r="C677" s="23"/>
      <c r="D677" s="23"/>
      <c r="E677" s="23"/>
      <c r="F677" s="23"/>
      <c r="G677" s="469"/>
      <c r="H677" s="469"/>
      <c r="I677" s="469"/>
      <c r="J677" s="469"/>
      <c r="K677" s="469"/>
      <c r="L677" s="469"/>
      <c r="M677" s="469"/>
      <c r="N677" s="469"/>
      <c r="O677" s="469"/>
      <c r="P677" s="469"/>
      <c r="Q677" s="469"/>
      <c r="R677" s="469"/>
      <c r="S677" s="469"/>
      <c r="T677" s="469"/>
      <c r="U677" s="469"/>
      <c r="V677" s="469"/>
      <c r="W677" s="469"/>
      <c r="X677" s="469"/>
      <c r="Y677" s="23"/>
      <c r="Z677" s="23"/>
    </row>
    <row r="678" ht="23.25" customHeight="1">
      <c r="A678" s="86"/>
      <c r="B678" s="86"/>
      <c r="C678" s="23"/>
      <c r="D678" s="23"/>
      <c r="E678" s="23"/>
      <c r="F678" s="23"/>
      <c r="G678" s="469"/>
      <c r="H678" s="469"/>
      <c r="I678" s="469"/>
      <c r="J678" s="469"/>
      <c r="K678" s="469"/>
      <c r="L678" s="469"/>
      <c r="M678" s="469"/>
      <c r="N678" s="469"/>
      <c r="O678" s="469"/>
      <c r="P678" s="469"/>
      <c r="Q678" s="469"/>
      <c r="R678" s="469"/>
      <c r="S678" s="469"/>
      <c r="T678" s="469"/>
      <c r="U678" s="469"/>
      <c r="V678" s="469"/>
      <c r="W678" s="469"/>
      <c r="X678" s="469"/>
      <c r="Y678" s="23"/>
      <c r="Z678" s="23"/>
    </row>
    <row r="679" ht="23.25" customHeight="1">
      <c r="A679" s="86"/>
      <c r="B679" s="86"/>
      <c r="C679" s="23"/>
      <c r="D679" s="23"/>
      <c r="E679" s="23"/>
      <c r="F679" s="23"/>
      <c r="G679" s="469"/>
      <c r="H679" s="469"/>
      <c r="I679" s="469"/>
      <c r="J679" s="469"/>
      <c r="K679" s="469"/>
      <c r="L679" s="469"/>
      <c r="M679" s="469"/>
      <c r="N679" s="469"/>
      <c r="O679" s="469"/>
      <c r="P679" s="469"/>
      <c r="Q679" s="469"/>
      <c r="R679" s="469"/>
      <c r="S679" s="469"/>
      <c r="T679" s="469"/>
      <c r="U679" s="469"/>
      <c r="V679" s="469"/>
      <c r="W679" s="469"/>
      <c r="X679" s="469"/>
      <c r="Y679" s="23"/>
      <c r="Z679" s="23"/>
    </row>
    <row r="680" ht="23.25" customHeight="1">
      <c r="A680" s="86"/>
      <c r="B680" s="86"/>
      <c r="C680" s="23"/>
      <c r="D680" s="23"/>
      <c r="E680" s="23"/>
      <c r="F680" s="23"/>
      <c r="G680" s="469"/>
      <c r="H680" s="469"/>
      <c r="I680" s="469"/>
      <c r="J680" s="469"/>
      <c r="K680" s="469"/>
      <c r="L680" s="469"/>
      <c r="M680" s="469"/>
      <c r="N680" s="469"/>
      <c r="O680" s="469"/>
      <c r="P680" s="469"/>
      <c r="Q680" s="469"/>
      <c r="R680" s="469"/>
      <c r="S680" s="469"/>
      <c r="T680" s="469"/>
      <c r="U680" s="469"/>
      <c r="V680" s="469"/>
      <c r="W680" s="469"/>
      <c r="X680" s="469"/>
      <c r="Y680" s="23"/>
      <c r="Z680" s="23"/>
    </row>
    <row r="681" ht="23.25" customHeight="1">
      <c r="A681" s="86"/>
      <c r="B681" s="86"/>
      <c r="C681" s="23"/>
      <c r="D681" s="23"/>
      <c r="E681" s="23"/>
      <c r="F681" s="23"/>
      <c r="G681" s="469"/>
      <c r="H681" s="469"/>
      <c r="I681" s="469"/>
      <c r="J681" s="469"/>
      <c r="K681" s="469"/>
      <c r="L681" s="469"/>
      <c r="M681" s="469"/>
      <c r="N681" s="469"/>
      <c r="O681" s="469"/>
      <c r="P681" s="469"/>
      <c r="Q681" s="469"/>
      <c r="R681" s="469"/>
      <c r="S681" s="469"/>
      <c r="T681" s="469"/>
      <c r="U681" s="469"/>
      <c r="V681" s="469"/>
      <c r="W681" s="469"/>
      <c r="X681" s="469"/>
      <c r="Y681" s="23"/>
      <c r="Z681" s="23"/>
    </row>
    <row r="682" ht="23.25" customHeight="1">
      <c r="A682" s="86"/>
      <c r="B682" s="86"/>
      <c r="C682" s="23"/>
      <c r="D682" s="23"/>
      <c r="E682" s="23"/>
      <c r="F682" s="23"/>
      <c r="G682" s="469"/>
      <c r="H682" s="469"/>
      <c r="I682" s="469"/>
      <c r="J682" s="469"/>
      <c r="K682" s="469"/>
      <c r="L682" s="469"/>
      <c r="M682" s="469"/>
      <c r="N682" s="469"/>
      <c r="O682" s="469"/>
      <c r="P682" s="469"/>
      <c r="Q682" s="469"/>
      <c r="R682" s="469"/>
      <c r="S682" s="469"/>
      <c r="T682" s="469"/>
      <c r="U682" s="469"/>
      <c r="V682" s="469"/>
      <c r="W682" s="469"/>
      <c r="X682" s="469"/>
      <c r="Y682" s="23"/>
      <c r="Z682" s="23"/>
    </row>
    <row r="683" ht="23.25" customHeight="1">
      <c r="A683" s="86"/>
      <c r="B683" s="86"/>
      <c r="C683" s="23"/>
      <c r="D683" s="23"/>
      <c r="E683" s="23"/>
      <c r="F683" s="23"/>
      <c r="G683" s="469"/>
      <c r="H683" s="469"/>
      <c r="I683" s="469"/>
      <c r="J683" s="469"/>
      <c r="K683" s="469"/>
      <c r="L683" s="469"/>
      <c r="M683" s="469"/>
      <c r="N683" s="469"/>
      <c r="O683" s="469"/>
      <c r="P683" s="469"/>
      <c r="Q683" s="469"/>
      <c r="R683" s="469"/>
      <c r="S683" s="469"/>
      <c r="T683" s="469"/>
      <c r="U683" s="469"/>
      <c r="V683" s="469"/>
      <c r="W683" s="469"/>
      <c r="X683" s="469"/>
      <c r="Y683" s="23"/>
      <c r="Z683" s="23"/>
    </row>
    <row r="684" ht="23.25" customHeight="1">
      <c r="A684" s="86"/>
      <c r="B684" s="86"/>
      <c r="C684" s="23"/>
      <c r="D684" s="23"/>
      <c r="E684" s="23"/>
      <c r="F684" s="23"/>
      <c r="G684" s="469"/>
      <c r="H684" s="469"/>
      <c r="I684" s="469"/>
      <c r="J684" s="469"/>
      <c r="K684" s="469"/>
      <c r="L684" s="469"/>
      <c r="M684" s="469"/>
      <c r="N684" s="469"/>
      <c r="O684" s="469"/>
      <c r="P684" s="469"/>
      <c r="Q684" s="469"/>
      <c r="R684" s="469"/>
      <c r="S684" s="469"/>
      <c r="T684" s="469"/>
      <c r="U684" s="469"/>
      <c r="V684" s="469"/>
      <c r="W684" s="469"/>
      <c r="X684" s="469"/>
      <c r="Y684" s="23"/>
      <c r="Z684" s="23"/>
    </row>
    <row r="685" ht="23.25" customHeight="1">
      <c r="A685" s="86"/>
      <c r="B685" s="86"/>
      <c r="C685" s="23"/>
      <c r="D685" s="23"/>
      <c r="E685" s="23"/>
      <c r="F685" s="23"/>
      <c r="G685" s="469"/>
      <c r="H685" s="469"/>
      <c r="I685" s="469"/>
      <c r="J685" s="469"/>
      <c r="K685" s="469"/>
      <c r="L685" s="469"/>
      <c r="M685" s="469"/>
      <c r="N685" s="469"/>
      <c r="O685" s="469"/>
      <c r="P685" s="469"/>
      <c r="Q685" s="469"/>
      <c r="R685" s="469"/>
      <c r="S685" s="469"/>
      <c r="T685" s="469"/>
      <c r="U685" s="469"/>
      <c r="V685" s="469"/>
      <c r="W685" s="469"/>
      <c r="X685" s="469"/>
      <c r="Y685" s="23"/>
      <c r="Z685" s="23"/>
    </row>
    <row r="686" ht="23.25" customHeight="1">
      <c r="A686" s="86"/>
      <c r="B686" s="86"/>
      <c r="C686" s="23"/>
      <c r="D686" s="23"/>
      <c r="E686" s="23"/>
      <c r="F686" s="23"/>
      <c r="G686" s="469"/>
      <c r="H686" s="469"/>
      <c r="I686" s="469"/>
      <c r="J686" s="469"/>
      <c r="K686" s="469"/>
      <c r="L686" s="469"/>
      <c r="M686" s="469"/>
      <c r="N686" s="469"/>
      <c r="O686" s="469"/>
      <c r="P686" s="469"/>
      <c r="Q686" s="469"/>
      <c r="R686" s="469"/>
      <c r="S686" s="469"/>
      <c r="T686" s="469"/>
      <c r="U686" s="469"/>
      <c r="V686" s="469"/>
      <c r="W686" s="469"/>
      <c r="X686" s="469"/>
      <c r="Y686" s="23"/>
      <c r="Z686" s="23"/>
    </row>
    <row r="687" ht="23.25" customHeight="1">
      <c r="A687" s="86"/>
      <c r="B687" s="86"/>
      <c r="C687" s="23"/>
      <c r="D687" s="23"/>
      <c r="E687" s="23"/>
      <c r="F687" s="23"/>
      <c r="G687" s="469"/>
      <c r="H687" s="469"/>
      <c r="I687" s="469"/>
      <c r="J687" s="469"/>
      <c r="K687" s="469"/>
      <c r="L687" s="469"/>
      <c r="M687" s="469"/>
      <c r="N687" s="469"/>
      <c r="O687" s="469"/>
      <c r="P687" s="469"/>
      <c r="Q687" s="469"/>
      <c r="R687" s="469"/>
      <c r="S687" s="469"/>
      <c r="T687" s="469"/>
      <c r="U687" s="469"/>
      <c r="V687" s="469"/>
      <c r="W687" s="469"/>
      <c r="X687" s="469"/>
      <c r="Y687" s="23"/>
      <c r="Z687" s="23"/>
    </row>
    <row r="688" ht="23.25" customHeight="1">
      <c r="A688" s="86"/>
      <c r="B688" s="86"/>
      <c r="C688" s="23"/>
      <c r="D688" s="23"/>
      <c r="E688" s="23"/>
      <c r="F688" s="23"/>
      <c r="G688" s="469"/>
      <c r="H688" s="469"/>
      <c r="I688" s="469"/>
      <c r="J688" s="469"/>
      <c r="K688" s="469"/>
      <c r="L688" s="469"/>
      <c r="M688" s="469"/>
      <c r="N688" s="469"/>
      <c r="O688" s="469"/>
      <c r="P688" s="469"/>
      <c r="Q688" s="469"/>
      <c r="R688" s="469"/>
      <c r="S688" s="469"/>
      <c r="T688" s="469"/>
      <c r="U688" s="469"/>
      <c r="V688" s="469"/>
      <c r="W688" s="469"/>
      <c r="X688" s="469"/>
      <c r="Y688" s="23"/>
      <c r="Z688" s="23"/>
    </row>
    <row r="689" ht="23.25" customHeight="1">
      <c r="A689" s="86"/>
      <c r="B689" s="86"/>
      <c r="C689" s="23"/>
      <c r="D689" s="23"/>
      <c r="E689" s="23"/>
      <c r="F689" s="23"/>
      <c r="G689" s="469"/>
      <c r="H689" s="469"/>
      <c r="I689" s="469"/>
      <c r="J689" s="469"/>
      <c r="K689" s="469"/>
      <c r="L689" s="469"/>
      <c r="M689" s="469"/>
      <c r="N689" s="469"/>
      <c r="O689" s="469"/>
      <c r="P689" s="469"/>
      <c r="Q689" s="469"/>
      <c r="R689" s="469"/>
      <c r="S689" s="469"/>
      <c r="T689" s="469"/>
      <c r="U689" s="469"/>
      <c r="V689" s="469"/>
      <c r="W689" s="469"/>
      <c r="X689" s="469"/>
      <c r="Y689" s="23"/>
      <c r="Z689" s="23"/>
    </row>
    <row r="690" ht="23.25" customHeight="1">
      <c r="A690" s="86"/>
      <c r="B690" s="86"/>
      <c r="C690" s="23"/>
      <c r="D690" s="23"/>
      <c r="E690" s="23"/>
      <c r="F690" s="23"/>
      <c r="G690" s="469"/>
      <c r="H690" s="469"/>
      <c r="I690" s="469"/>
      <c r="J690" s="469"/>
      <c r="K690" s="469"/>
      <c r="L690" s="469"/>
      <c r="M690" s="469"/>
      <c r="N690" s="469"/>
      <c r="O690" s="469"/>
      <c r="P690" s="469"/>
      <c r="Q690" s="469"/>
      <c r="R690" s="469"/>
      <c r="S690" s="469"/>
      <c r="T690" s="469"/>
      <c r="U690" s="469"/>
      <c r="V690" s="469"/>
      <c r="W690" s="469"/>
      <c r="X690" s="469"/>
      <c r="Y690" s="23"/>
      <c r="Z690" s="23"/>
    </row>
    <row r="691" ht="23.25" customHeight="1">
      <c r="A691" s="86"/>
      <c r="B691" s="86"/>
      <c r="C691" s="23"/>
      <c r="D691" s="23"/>
      <c r="E691" s="23"/>
      <c r="F691" s="23"/>
      <c r="G691" s="469"/>
      <c r="H691" s="469"/>
      <c r="I691" s="469"/>
      <c r="J691" s="469"/>
      <c r="K691" s="469"/>
      <c r="L691" s="469"/>
      <c r="M691" s="469"/>
      <c r="N691" s="469"/>
      <c r="O691" s="469"/>
      <c r="P691" s="469"/>
      <c r="Q691" s="469"/>
      <c r="R691" s="469"/>
      <c r="S691" s="469"/>
      <c r="T691" s="469"/>
      <c r="U691" s="469"/>
      <c r="V691" s="469"/>
      <c r="W691" s="469"/>
      <c r="X691" s="469"/>
      <c r="Y691" s="23"/>
      <c r="Z691" s="23"/>
    </row>
    <row r="692" ht="23.25" customHeight="1">
      <c r="A692" s="86"/>
      <c r="B692" s="86"/>
      <c r="C692" s="23"/>
      <c r="D692" s="23"/>
      <c r="E692" s="23"/>
      <c r="F692" s="23"/>
      <c r="G692" s="469"/>
      <c r="H692" s="469"/>
      <c r="I692" s="469"/>
      <c r="J692" s="469"/>
      <c r="K692" s="469"/>
      <c r="L692" s="469"/>
      <c r="M692" s="469"/>
      <c r="N692" s="469"/>
      <c r="O692" s="469"/>
      <c r="P692" s="469"/>
      <c r="Q692" s="469"/>
      <c r="R692" s="469"/>
      <c r="S692" s="469"/>
      <c r="T692" s="469"/>
      <c r="U692" s="469"/>
      <c r="V692" s="469"/>
      <c r="W692" s="469"/>
      <c r="X692" s="469"/>
      <c r="Y692" s="23"/>
      <c r="Z692" s="23"/>
    </row>
    <row r="693" ht="23.25" customHeight="1">
      <c r="A693" s="86"/>
      <c r="B693" s="86"/>
      <c r="C693" s="23"/>
      <c r="D693" s="23"/>
      <c r="E693" s="23"/>
      <c r="F693" s="23"/>
      <c r="G693" s="469"/>
      <c r="H693" s="469"/>
      <c r="I693" s="469"/>
      <c r="J693" s="469"/>
      <c r="K693" s="469"/>
      <c r="L693" s="469"/>
      <c r="M693" s="469"/>
      <c r="N693" s="469"/>
      <c r="O693" s="469"/>
      <c r="P693" s="469"/>
      <c r="Q693" s="469"/>
      <c r="R693" s="469"/>
      <c r="S693" s="469"/>
      <c r="T693" s="469"/>
      <c r="U693" s="469"/>
      <c r="V693" s="469"/>
      <c r="W693" s="469"/>
      <c r="X693" s="469"/>
      <c r="Y693" s="23"/>
      <c r="Z693" s="23"/>
    </row>
    <row r="694" ht="23.25" customHeight="1">
      <c r="A694" s="86"/>
      <c r="B694" s="86"/>
      <c r="C694" s="23"/>
      <c r="D694" s="23"/>
      <c r="E694" s="23"/>
      <c r="F694" s="23"/>
      <c r="G694" s="469"/>
      <c r="H694" s="469"/>
      <c r="I694" s="469"/>
      <c r="J694" s="469"/>
      <c r="K694" s="469"/>
      <c r="L694" s="469"/>
      <c r="M694" s="469"/>
      <c r="N694" s="469"/>
      <c r="O694" s="469"/>
      <c r="P694" s="469"/>
      <c r="Q694" s="469"/>
      <c r="R694" s="469"/>
      <c r="S694" s="469"/>
      <c r="T694" s="469"/>
      <c r="U694" s="469"/>
      <c r="V694" s="469"/>
      <c r="W694" s="469"/>
      <c r="X694" s="469"/>
      <c r="Y694" s="23"/>
      <c r="Z694" s="23"/>
    </row>
    <row r="695" ht="23.25" customHeight="1">
      <c r="A695" s="86"/>
      <c r="B695" s="86"/>
      <c r="C695" s="23"/>
      <c r="D695" s="23"/>
      <c r="E695" s="23"/>
      <c r="F695" s="23"/>
      <c r="G695" s="469"/>
      <c r="H695" s="469"/>
      <c r="I695" s="469"/>
      <c r="J695" s="469"/>
      <c r="K695" s="469"/>
      <c r="L695" s="469"/>
      <c r="M695" s="469"/>
      <c r="N695" s="469"/>
      <c r="O695" s="469"/>
      <c r="P695" s="469"/>
      <c r="Q695" s="469"/>
      <c r="R695" s="469"/>
      <c r="S695" s="469"/>
      <c r="T695" s="469"/>
      <c r="U695" s="469"/>
      <c r="V695" s="469"/>
      <c r="W695" s="469"/>
      <c r="X695" s="469"/>
      <c r="Y695" s="23"/>
      <c r="Z695" s="23"/>
    </row>
    <row r="696" ht="23.25" customHeight="1">
      <c r="A696" s="86"/>
      <c r="B696" s="86"/>
      <c r="C696" s="23"/>
      <c r="D696" s="23"/>
      <c r="E696" s="23"/>
      <c r="F696" s="23"/>
      <c r="G696" s="469"/>
      <c r="H696" s="469"/>
      <c r="I696" s="469"/>
      <c r="J696" s="469"/>
      <c r="K696" s="469"/>
      <c r="L696" s="469"/>
      <c r="M696" s="469"/>
      <c r="N696" s="469"/>
      <c r="O696" s="469"/>
      <c r="P696" s="469"/>
      <c r="Q696" s="469"/>
      <c r="R696" s="469"/>
      <c r="S696" s="469"/>
      <c r="T696" s="469"/>
      <c r="U696" s="469"/>
      <c r="V696" s="469"/>
      <c r="W696" s="469"/>
      <c r="X696" s="469"/>
      <c r="Y696" s="23"/>
      <c r="Z696" s="23"/>
    </row>
    <row r="697" ht="23.25" customHeight="1">
      <c r="A697" s="86"/>
      <c r="B697" s="86"/>
      <c r="C697" s="23"/>
      <c r="D697" s="23"/>
      <c r="E697" s="23"/>
      <c r="F697" s="23"/>
      <c r="G697" s="469"/>
      <c r="H697" s="469"/>
      <c r="I697" s="469"/>
      <c r="J697" s="469"/>
      <c r="K697" s="469"/>
      <c r="L697" s="469"/>
      <c r="M697" s="469"/>
      <c r="N697" s="469"/>
      <c r="O697" s="469"/>
      <c r="P697" s="469"/>
      <c r="Q697" s="469"/>
      <c r="R697" s="469"/>
      <c r="S697" s="469"/>
      <c r="T697" s="469"/>
      <c r="U697" s="469"/>
      <c r="V697" s="469"/>
      <c r="W697" s="469"/>
      <c r="X697" s="469"/>
      <c r="Y697" s="23"/>
      <c r="Z697" s="23"/>
    </row>
    <row r="698" ht="23.25" customHeight="1">
      <c r="A698" s="86"/>
      <c r="B698" s="86"/>
      <c r="C698" s="23"/>
      <c r="D698" s="23"/>
      <c r="E698" s="23"/>
      <c r="F698" s="23"/>
      <c r="G698" s="469"/>
      <c r="H698" s="469"/>
      <c r="I698" s="469"/>
      <c r="J698" s="469"/>
      <c r="K698" s="469"/>
      <c r="L698" s="469"/>
      <c r="M698" s="469"/>
      <c r="N698" s="469"/>
      <c r="O698" s="469"/>
      <c r="P698" s="469"/>
      <c r="Q698" s="469"/>
      <c r="R698" s="469"/>
      <c r="S698" s="469"/>
      <c r="T698" s="469"/>
      <c r="U698" s="469"/>
      <c r="V698" s="469"/>
      <c r="W698" s="469"/>
      <c r="X698" s="469"/>
      <c r="Y698" s="23"/>
      <c r="Z698" s="23"/>
    </row>
    <row r="699" ht="23.25" customHeight="1">
      <c r="A699" s="86"/>
      <c r="B699" s="86"/>
      <c r="C699" s="23"/>
      <c r="D699" s="23"/>
      <c r="E699" s="23"/>
      <c r="F699" s="23"/>
      <c r="G699" s="469"/>
      <c r="H699" s="469"/>
      <c r="I699" s="469"/>
      <c r="J699" s="469"/>
      <c r="K699" s="469"/>
      <c r="L699" s="469"/>
      <c r="M699" s="469"/>
      <c r="N699" s="469"/>
      <c r="O699" s="469"/>
      <c r="P699" s="469"/>
      <c r="Q699" s="469"/>
      <c r="R699" s="469"/>
      <c r="S699" s="469"/>
      <c r="T699" s="469"/>
      <c r="U699" s="469"/>
      <c r="V699" s="469"/>
      <c r="W699" s="469"/>
      <c r="X699" s="469"/>
      <c r="Y699" s="23"/>
      <c r="Z699" s="23"/>
    </row>
    <row r="700" ht="23.25" customHeight="1">
      <c r="A700" s="86"/>
      <c r="B700" s="86"/>
      <c r="C700" s="23"/>
      <c r="D700" s="23"/>
      <c r="E700" s="23"/>
      <c r="F700" s="23"/>
      <c r="G700" s="469"/>
      <c r="H700" s="469"/>
      <c r="I700" s="469"/>
      <c r="J700" s="469"/>
      <c r="K700" s="469"/>
      <c r="L700" s="469"/>
      <c r="M700" s="469"/>
      <c r="N700" s="469"/>
      <c r="O700" s="469"/>
      <c r="P700" s="469"/>
      <c r="Q700" s="469"/>
      <c r="R700" s="469"/>
      <c r="S700" s="469"/>
      <c r="T700" s="469"/>
      <c r="U700" s="469"/>
      <c r="V700" s="469"/>
      <c r="W700" s="469"/>
      <c r="X700" s="469"/>
      <c r="Y700" s="23"/>
      <c r="Z700" s="23"/>
    </row>
    <row r="701" ht="23.25" customHeight="1">
      <c r="A701" s="86"/>
      <c r="B701" s="86"/>
      <c r="C701" s="23"/>
      <c r="D701" s="23"/>
      <c r="E701" s="23"/>
      <c r="F701" s="23"/>
      <c r="G701" s="469"/>
      <c r="H701" s="469"/>
      <c r="I701" s="469"/>
      <c r="J701" s="469"/>
      <c r="K701" s="469"/>
      <c r="L701" s="469"/>
      <c r="M701" s="469"/>
      <c r="N701" s="469"/>
      <c r="O701" s="469"/>
      <c r="P701" s="469"/>
      <c r="Q701" s="469"/>
      <c r="R701" s="469"/>
      <c r="S701" s="469"/>
      <c r="T701" s="469"/>
      <c r="U701" s="469"/>
      <c r="V701" s="469"/>
      <c r="W701" s="469"/>
      <c r="X701" s="469"/>
      <c r="Y701" s="23"/>
      <c r="Z701" s="23"/>
    </row>
    <row r="702" ht="23.25" customHeight="1">
      <c r="A702" s="86"/>
      <c r="B702" s="86"/>
      <c r="C702" s="23"/>
      <c r="D702" s="23"/>
      <c r="E702" s="23"/>
      <c r="F702" s="23"/>
      <c r="G702" s="469"/>
      <c r="H702" s="469"/>
      <c r="I702" s="469"/>
      <c r="J702" s="469"/>
      <c r="K702" s="469"/>
      <c r="L702" s="469"/>
      <c r="M702" s="469"/>
      <c r="N702" s="469"/>
      <c r="O702" s="469"/>
      <c r="P702" s="469"/>
      <c r="Q702" s="469"/>
      <c r="R702" s="469"/>
      <c r="S702" s="469"/>
      <c r="T702" s="469"/>
      <c r="U702" s="469"/>
      <c r="V702" s="469"/>
      <c r="W702" s="469"/>
      <c r="X702" s="469"/>
      <c r="Y702" s="23"/>
      <c r="Z702" s="23"/>
    </row>
    <row r="703" ht="23.25" customHeight="1">
      <c r="A703" s="86"/>
      <c r="B703" s="86"/>
      <c r="C703" s="23"/>
      <c r="D703" s="23"/>
      <c r="E703" s="23"/>
      <c r="F703" s="23"/>
      <c r="G703" s="469"/>
      <c r="H703" s="469"/>
      <c r="I703" s="469"/>
      <c r="J703" s="469"/>
      <c r="K703" s="469"/>
      <c r="L703" s="469"/>
      <c r="M703" s="469"/>
      <c r="N703" s="469"/>
      <c r="O703" s="469"/>
      <c r="P703" s="469"/>
      <c r="Q703" s="469"/>
      <c r="R703" s="469"/>
      <c r="S703" s="469"/>
      <c r="T703" s="469"/>
      <c r="U703" s="469"/>
      <c r="V703" s="469"/>
      <c r="W703" s="469"/>
      <c r="X703" s="469"/>
      <c r="Y703" s="23"/>
      <c r="Z703" s="23"/>
    </row>
    <row r="704" ht="23.25" customHeight="1">
      <c r="A704" s="86"/>
      <c r="B704" s="86"/>
      <c r="C704" s="23"/>
      <c r="D704" s="23"/>
      <c r="E704" s="23"/>
      <c r="F704" s="23"/>
      <c r="G704" s="469"/>
      <c r="H704" s="469"/>
      <c r="I704" s="469"/>
      <c r="J704" s="469"/>
      <c r="K704" s="469"/>
      <c r="L704" s="469"/>
      <c r="M704" s="469"/>
      <c r="N704" s="469"/>
      <c r="O704" s="469"/>
      <c r="P704" s="469"/>
      <c r="Q704" s="469"/>
      <c r="R704" s="469"/>
      <c r="S704" s="469"/>
      <c r="T704" s="469"/>
      <c r="U704" s="469"/>
      <c r="V704" s="469"/>
      <c r="W704" s="469"/>
      <c r="X704" s="469"/>
      <c r="Y704" s="23"/>
      <c r="Z704" s="23"/>
    </row>
    <row r="705" ht="23.25" customHeight="1">
      <c r="A705" s="86"/>
      <c r="B705" s="86"/>
      <c r="C705" s="23"/>
      <c r="D705" s="23"/>
      <c r="E705" s="23"/>
      <c r="F705" s="23"/>
      <c r="G705" s="469"/>
      <c r="H705" s="469"/>
      <c r="I705" s="469"/>
      <c r="J705" s="469"/>
      <c r="K705" s="469"/>
      <c r="L705" s="469"/>
      <c r="M705" s="469"/>
      <c r="N705" s="469"/>
      <c r="O705" s="469"/>
      <c r="P705" s="469"/>
      <c r="Q705" s="469"/>
      <c r="R705" s="469"/>
      <c r="S705" s="469"/>
      <c r="T705" s="469"/>
      <c r="U705" s="469"/>
      <c r="V705" s="469"/>
      <c r="W705" s="469"/>
      <c r="X705" s="469"/>
      <c r="Y705" s="23"/>
      <c r="Z705" s="23"/>
    </row>
    <row r="706" ht="23.25" customHeight="1">
      <c r="A706" s="86"/>
      <c r="B706" s="86"/>
      <c r="C706" s="23"/>
      <c r="D706" s="23"/>
      <c r="E706" s="23"/>
      <c r="F706" s="23"/>
      <c r="G706" s="469"/>
      <c r="H706" s="469"/>
      <c r="I706" s="469"/>
      <c r="J706" s="469"/>
      <c r="K706" s="469"/>
      <c r="L706" s="469"/>
      <c r="M706" s="469"/>
      <c r="N706" s="469"/>
      <c r="O706" s="469"/>
      <c r="P706" s="469"/>
      <c r="Q706" s="469"/>
      <c r="R706" s="469"/>
      <c r="S706" s="469"/>
      <c r="T706" s="469"/>
      <c r="U706" s="469"/>
      <c r="V706" s="469"/>
      <c r="W706" s="469"/>
      <c r="X706" s="469"/>
      <c r="Y706" s="23"/>
      <c r="Z706" s="23"/>
    </row>
    <row r="707" ht="23.25" customHeight="1">
      <c r="A707" s="86"/>
      <c r="B707" s="86"/>
      <c r="C707" s="23"/>
      <c r="D707" s="23"/>
      <c r="E707" s="23"/>
      <c r="F707" s="23"/>
      <c r="G707" s="469"/>
      <c r="H707" s="469"/>
      <c r="I707" s="469"/>
      <c r="J707" s="469"/>
      <c r="K707" s="469"/>
      <c r="L707" s="469"/>
      <c r="M707" s="469"/>
      <c r="N707" s="469"/>
      <c r="O707" s="469"/>
      <c r="P707" s="469"/>
      <c r="Q707" s="469"/>
      <c r="R707" s="469"/>
      <c r="S707" s="469"/>
      <c r="T707" s="469"/>
      <c r="U707" s="469"/>
      <c r="V707" s="469"/>
      <c r="W707" s="469"/>
      <c r="X707" s="469"/>
      <c r="Y707" s="23"/>
      <c r="Z707" s="23"/>
    </row>
    <row r="708" ht="23.25" customHeight="1">
      <c r="A708" s="86"/>
      <c r="B708" s="86"/>
      <c r="C708" s="23"/>
      <c r="D708" s="23"/>
      <c r="E708" s="23"/>
      <c r="F708" s="23"/>
      <c r="G708" s="469"/>
      <c r="H708" s="469"/>
      <c r="I708" s="469"/>
      <c r="J708" s="469"/>
      <c r="K708" s="469"/>
      <c r="L708" s="469"/>
      <c r="M708" s="469"/>
      <c r="N708" s="469"/>
      <c r="O708" s="469"/>
      <c r="P708" s="469"/>
      <c r="Q708" s="469"/>
      <c r="R708" s="469"/>
      <c r="S708" s="469"/>
      <c r="T708" s="469"/>
      <c r="U708" s="469"/>
      <c r="V708" s="469"/>
      <c r="W708" s="469"/>
      <c r="X708" s="469"/>
      <c r="Y708" s="23"/>
      <c r="Z708" s="23"/>
    </row>
    <row r="709" ht="23.25" customHeight="1">
      <c r="A709" s="86"/>
      <c r="B709" s="86"/>
      <c r="C709" s="23"/>
      <c r="D709" s="23"/>
      <c r="E709" s="23"/>
      <c r="F709" s="23"/>
      <c r="G709" s="469"/>
      <c r="H709" s="469"/>
      <c r="I709" s="469"/>
      <c r="J709" s="469"/>
      <c r="K709" s="469"/>
      <c r="L709" s="469"/>
      <c r="M709" s="469"/>
      <c r="N709" s="469"/>
      <c r="O709" s="469"/>
      <c r="P709" s="469"/>
      <c r="Q709" s="469"/>
      <c r="R709" s="469"/>
      <c r="S709" s="469"/>
      <c r="T709" s="469"/>
      <c r="U709" s="469"/>
      <c r="V709" s="469"/>
      <c r="W709" s="469"/>
      <c r="X709" s="469"/>
      <c r="Y709" s="23"/>
      <c r="Z709" s="23"/>
    </row>
    <row r="710" ht="23.25" customHeight="1">
      <c r="A710" s="86"/>
      <c r="B710" s="86"/>
      <c r="C710" s="23"/>
      <c r="D710" s="23"/>
      <c r="E710" s="23"/>
      <c r="F710" s="23"/>
      <c r="G710" s="469"/>
      <c r="H710" s="469"/>
      <c r="I710" s="469"/>
      <c r="J710" s="469"/>
      <c r="K710" s="469"/>
      <c r="L710" s="469"/>
      <c r="M710" s="469"/>
      <c r="N710" s="469"/>
      <c r="O710" s="469"/>
      <c r="P710" s="469"/>
      <c r="Q710" s="469"/>
      <c r="R710" s="469"/>
      <c r="S710" s="469"/>
      <c r="T710" s="469"/>
      <c r="U710" s="469"/>
      <c r="V710" s="469"/>
      <c r="W710" s="469"/>
      <c r="X710" s="469"/>
      <c r="Y710" s="23"/>
      <c r="Z710" s="23"/>
    </row>
    <row r="711" ht="23.25" customHeight="1">
      <c r="A711" s="86"/>
      <c r="B711" s="86"/>
      <c r="C711" s="23"/>
      <c r="D711" s="23"/>
      <c r="E711" s="23"/>
      <c r="F711" s="23"/>
      <c r="G711" s="469"/>
      <c r="H711" s="469"/>
      <c r="I711" s="469"/>
      <c r="J711" s="469"/>
      <c r="K711" s="469"/>
      <c r="L711" s="469"/>
      <c r="M711" s="469"/>
      <c r="N711" s="469"/>
      <c r="O711" s="469"/>
      <c r="P711" s="469"/>
      <c r="Q711" s="469"/>
      <c r="R711" s="469"/>
      <c r="S711" s="469"/>
      <c r="T711" s="469"/>
      <c r="U711" s="469"/>
      <c r="V711" s="469"/>
      <c r="W711" s="469"/>
      <c r="X711" s="469"/>
      <c r="Y711" s="23"/>
      <c r="Z711" s="23"/>
    </row>
    <row r="712" ht="23.25" customHeight="1">
      <c r="A712" s="86"/>
      <c r="B712" s="86"/>
      <c r="C712" s="23"/>
      <c r="D712" s="23"/>
      <c r="E712" s="23"/>
      <c r="F712" s="23"/>
      <c r="G712" s="469"/>
      <c r="H712" s="469"/>
      <c r="I712" s="469"/>
      <c r="J712" s="469"/>
      <c r="K712" s="469"/>
      <c r="L712" s="469"/>
      <c r="M712" s="469"/>
      <c r="N712" s="469"/>
      <c r="O712" s="469"/>
      <c r="P712" s="469"/>
      <c r="Q712" s="469"/>
      <c r="R712" s="469"/>
      <c r="S712" s="469"/>
      <c r="T712" s="469"/>
      <c r="U712" s="469"/>
      <c r="V712" s="469"/>
      <c r="W712" s="469"/>
      <c r="X712" s="469"/>
      <c r="Y712" s="23"/>
      <c r="Z712" s="23"/>
    </row>
    <row r="713" ht="23.25" customHeight="1">
      <c r="A713" s="86"/>
      <c r="B713" s="86"/>
      <c r="C713" s="23"/>
      <c r="D713" s="23"/>
      <c r="E713" s="23"/>
      <c r="F713" s="23"/>
      <c r="G713" s="469"/>
      <c r="H713" s="469"/>
      <c r="I713" s="469"/>
      <c r="J713" s="469"/>
      <c r="K713" s="469"/>
      <c r="L713" s="469"/>
      <c r="M713" s="469"/>
      <c r="N713" s="469"/>
      <c r="O713" s="469"/>
      <c r="P713" s="469"/>
      <c r="Q713" s="469"/>
      <c r="R713" s="469"/>
      <c r="S713" s="469"/>
      <c r="T713" s="469"/>
      <c r="U713" s="469"/>
      <c r="V713" s="469"/>
      <c r="W713" s="469"/>
      <c r="X713" s="469"/>
      <c r="Y713" s="23"/>
      <c r="Z713" s="23"/>
    </row>
    <row r="714" ht="23.25" customHeight="1">
      <c r="A714" s="86"/>
      <c r="B714" s="86"/>
      <c r="C714" s="23"/>
      <c r="D714" s="23"/>
      <c r="E714" s="23"/>
      <c r="F714" s="23"/>
      <c r="G714" s="469"/>
      <c r="H714" s="469"/>
      <c r="I714" s="469"/>
      <c r="J714" s="469"/>
      <c r="K714" s="469"/>
      <c r="L714" s="469"/>
      <c r="M714" s="469"/>
      <c r="N714" s="469"/>
      <c r="O714" s="469"/>
      <c r="P714" s="469"/>
      <c r="Q714" s="469"/>
      <c r="R714" s="469"/>
      <c r="S714" s="469"/>
      <c r="T714" s="469"/>
      <c r="U714" s="469"/>
      <c r="V714" s="469"/>
      <c r="W714" s="469"/>
      <c r="X714" s="469"/>
      <c r="Y714" s="23"/>
      <c r="Z714" s="23"/>
    </row>
    <row r="715" ht="23.25" customHeight="1">
      <c r="A715" s="86"/>
      <c r="B715" s="86"/>
      <c r="C715" s="23"/>
      <c r="D715" s="23"/>
      <c r="E715" s="23"/>
      <c r="F715" s="23"/>
      <c r="G715" s="469"/>
      <c r="H715" s="469"/>
      <c r="I715" s="469"/>
      <c r="J715" s="469"/>
      <c r="K715" s="469"/>
      <c r="L715" s="469"/>
      <c r="M715" s="469"/>
      <c r="N715" s="469"/>
      <c r="O715" s="469"/>
      <c r="P715" s="469"/>
      <c r="Q715" s="469"/>
      <c r="R715" s="469"/>
      <c r="S715" s="469"/>
      <c r="T715" s="469"/>
      <c r="U715" s="469"/>
      <c r="V715" s="469"/>
      <c r="W715" s="469"/>
      <c r="X715" s="469"/>
      <c r="Y715" s="23"/>
      <c r="Z715" s="23"/>
    </row>
    <row r="716" ht="23.25" customHeight="1">
      <c r="A716" s="86"/>
      <c r="B716" s="86"/>
      <c r="C716" s="23"/>
      <c r="D716" s="23"/>
      <c r="E716" s="23"/>
      <c r="F716" s="23"/>
      <c r="G716" s="469"/>
      <c r="H716" s="469"/>
      <c r="I716" s="469"/>
      <c r="J716" s="469"/>
      <c r="K716" s="469"/>
      <c r="L716" s="469"/>
      <c r="M716" s="469"/>
      <c r="N716" s="469"/>
      <c r="O716" s="469"/>
      <c r="P716" s="469"/>
      <c r="Q716" s="469"/>
      <c r="R716" s="469"/>
      <c r="S716" s="469"/>
      <c r="T716" s="469"/>
      <c r="U716" s="469"/>
      <c r="V716" s="469"/>
      <c r="W716" s="469"/>
      <c r="X716" s="469"/>
      <c r="Y716" s="23"/>
      <c r="Z716" s="23"/>
    </row>
    <row r="717" ht="23.25" customHeight="1">
      <c r="A717" s="86"/>
      <c r="B717" s="86"/>
      <c r="C717" s="23"/>
      <c r="D717" s="23"/>
      <c r="E717" s="23"/>
      <c r="F717" s="23"/>
      <c r="G717" s="469"/>
      <c r="H717" s="469"/>
      <c r="I717" s="469"/>
      <c r="J717" s="469"/>
      <c r="K717" s="469"/>
      <c r="L717" s="469"/>
      <c r="M717" s="469"/>
      <c r="N717" s="469"/>
      <c r="O717" s="469"/>
      <c r="P717" s="469"/>
      <c r="Q717" s="469"/>
      <c r="R717" s="469"/>
      <c r="S717" s="469"/>
      <c r="T717" s="469"/>
      <c r="U717" s="469"/>
      <c r="V717" s="469"/>
      <c r="W717" s="469"/>
      <c r="X717" s="469"/>
      <c r="Y717" s="23"/>
      <c r="Z717" s="23"/>
    </row>
    <row r="718" ht="23.25" customHeight="1">
      <c r="A718" s="86"/>
      <c r="B718" s="86"/>
      <c r="C718" s="23"/>
      <c r="D718" s="23"/>
      <c r="E718" s="23"/>
      <c r="F718" s="23"/>
      <c r="G718" s="469"/>
      <c r="H718" s="469"/>
      <c r="I718" s="469"/>
      <c r="J718" s="469"/>
      <c r="K718" s="469"/>
      <c r="L718" s="469"/>
      <c r="M718" s="469"/>
      <c r="N718" s="469"/>
      <c r="O718" s="469"/>
      <c r="P718" s="469"/>
      <c r="Q718" s="469"/>
      <c r="R718" s="469"/>
      <c r="S718" s="469"/>
      <c r="T718" s="469"/>
      <c r="U718" s="469"/>
      <c r="V718" s="469"/>
      <c r="W718" s="469"/>
      <c r="X718" s="469"/>
      <c r="Y718" s="23"/>
      <c r="Z718" s="23"/>
    </row>
    <row r="719" ht="23.25" customHeight="1">
      <c r="A719" s="86"/>
      <c r="B719" s="86"/>
      <c r="C719" s="23"/>
      <c r="D719" s="23"/>
      <c r="E719" s="23"/>
      <c r="F719" s="23"/>
      <c r="G719" s="469"/>
      <c r="H719" s="469"/>
      <c r="I719" s="469"/>
      <c r="J719" s="469"/>
      <c r="K719" s="469"/>
      <c r="L719" s="469"/>
      <c r="M719" s="469"/>
      <c r="N719" s="469"/>
      <c r="O719" s="469"/>
      <c r="P719" s="469"/>
      <c r="Q719" s="469"/>
      <c r="R719" s="469"/>
      <c r="S719" s="469"/>
      <c r="T719" s="469"/>
      <c r="U719" s="469"/>
      <c r="V719" s="469"/>
      <c r="W719" s="469"/>
      <c r="X719" s="469"/>
      <c r="Y719" s="23"/>
      <c r="Z719" s="23"/>
    </row>
    <row r="720" ht="23.25" customHeight="1">
      <c r="A720" s="86"/>
      <c r="B720" s="86"/>
      <c r="C720" s="23"/>
      <c r="D720" s="23"/>
      <c r="E720" s="23"/>
      <c r="F720" s="23"/>
      <c r="G720" s="469"/>
      <c r="H720" s="469"/>
      <c r="I720" s="469"/>
      <c r="J720" s="469"/>
      <c r="K720" s="469"/>
      <c r="L720" s="469"/>
      <c r="M720" s="469"/>
      <c r="N720" s="469"/>
      <c r="O720" s="469"/>
      <c r="P720" s="469"/>
      <c r="Q720" s="469"/>
      <c r="R720" s="469"/>
      <c r="S720" s="469"/>
      <c r="T720" s="469"/>
      <c r="U720" s="469"/>
      <c r="V720" s="469"/>
      <c r="W720" s="469"/>
      <c r="X720" s="469"/>
      <c r="Y720" s="23"/>
      <c r="Z720" s="23"/>
    </row>
    <row r="721" ht="23.25" customHeight="1">
      <c r="A721" s="86"/>
      <c r="B721" s="86"/>
      <c r="C721" s="23"/>
      <c r="D721" s="23"/>
      <c r="E721" s="23"/>
      <c r="F721" s="23"/>
      <c r="G721" s="469"/>
      <c r="H721" s="469"/>
      <c r="I721" s="469"/>
      <c r="J721" s="469"/>
      <c r="K721" s="469"/>
      <c r="L721" s="469"/>
      <c r="M721" s="469"/>
      <c r="N721" s="469"/>
      <c r="O721" s="469"/>
      <c r="P721" s="469"/>
      <c r="Q721" s="469"/>
      <c r="R721" s="469"/>
      <c r="S721" s="469"/>
      <c r="T721" s="469"/>
      <c r="U721" s="469"/>
      <c r="V721" s="469"/>
      <c r="W721" s="469"/>
      <c r="X721" s="469"/>
      <c r="Y721" s="23"/>
      <c r="Z721" s="23"/>
    </row>
    <row r="722" ht="23.25" customHeight="1">
      <c r="A722" s="86"/>
      <c r="B722" s="86"/>
      <c r="C722" s="23"/>
      <c r="D722" s="23"/>
      <c r="E722" s="23"/>
      <c r="F722" s="23"/>
      <c r="G722" s="469"/>
      <c r="H722" s="469"/>
      <c r="I722" s="469"/>
      <c r="J722" s="469"/>
      <c r="K722" s="469"/>
      <c r="L722" s="469"/>
      <c r="M722" s="469"/>
      <c r="N722" s="469"/>
      <c r="O722" s="469"/>
      <c r="P722" s="469"/>
      <c r="Q722" s="469"/>
      <c r="R722" s="469"/>
      <c r="S722" s="469"/>
      <c r="T722" s="469"/>
      <c r="U722" s="469"/>
      <c r="V722" s="469"/>
      <c r="W722" s="469"/>
      <c r="X722" s="469"/>
      <c r="Y722" s="23"/>
      <c r="Z722" s="23"/>
    </row>
    <row r="723" ht="23.25" customHeight="1">
      <c r="A723" s="86"/>
      <c r="B723" s="86"/>
      <c r="C723" s="23"/>
      <c r="D723" s="23"/>
      <c r="E723" s="23"/>
      <c r="F723" s="23"/>
      <c r="G723" s="469"/>
      <c r="H723" s="469"/>
      <c r="I723" s="469"/>
      <c r="J723" s="469"/>
      <c r="K723" s="469"/>
      <c r="L723" s="469"/>
      <c r="M723" s="469"/>
      <c r="N723" s="469"/>
      <c r="O723" s="469"/>
      <c r="P723" s="469"/>
      <c r="Q723" s="469"/>
      <c r="R723" s="469"/>
      <c r="S723" s="469"/>
      <c r="T723" s="469"/>
      <c r="U723" s="469"/>
      <c r="V723" s="469"/>
      <c r="W723" s="469"/>
      <c r="X723" s="469"/>
      <c r="Y723" s="23"/>
      <c r="Z723" s="23"/>
    </row>
    <row r="724" ht="23.25" customHeight="1">
      <c r="A724" s="86"/>
      <c r="B724" s="86"/>
      <c r="C724" s="23"/>
      <c r="D724" s="23"/>
      <c r="E724" s="23"/>
      <c r="F724" s="23"/>
      <c r="G724" s="469"/>
      <c r="H724" s="469"/>
      <c r="I724" s="469"/>
      <c r="J724" s="469"/>
      <c r="K724" s="469"/>
      <c r="L724" s="469"/>
      <c r="M724" s="469"/>
      <c r="N724" s="469"/>
      <c r="O724" s="469"/>
      <c r="P724" s="469"/>
      <c r="Q724" s="469"/>
      <c r="R724" s="469"/>
      <c r="S724" s="469"/>
      <c r="T724" s="469"/>
      <c r="U724" s="469"/>
      <c r="V724" s="469"/>
      <c r="W724" s="469"/>
      <c r="X724" s="469"/>
      <c r="Y724" s="23"/>
      <c r="Z724" s="23"/>
    </row>
    <row r="725" ht="23.25" customHeight="1">
      <c r="A725" s="86"/>
      <c r="B725" s="86"/>
      <c r="C725" s="23"/>
      <c r="D725" s="23"/>
      <c r="E725" s="23"/>
      <c r="F725" s="23"/>
      <c r="G725" s="469"/>
      <c r="H725" s="469"/>
      <c r="I725" s="469"/>
      <c r="J725" s="469"/>
      <c r="K725" s="469"/>
      <c r="L725" s="469"/>
      <c r="M725" s="469"/>
      <c r="N725" s="469"/>
      <c r="O725" s="469"/>
      <c r="P725" s="469"/>
      <c r="Q725" s="469"/>
      <c r="R725" s="469"/>
      <c r="S725" s="469"/>
      <c r="T725" s="469"/>
      <c r="U725" s="469"/>
      <c r="V725" s="469"/>
      <c r="W725" s="469"/>
      <c r="X725" s="469"/>
      <c r="Y725" s="23"/>
      <c r="Z725" s="23"/>
    </row>
    <row r="726" ht="23.25" customHeight="1">
      <c r="A726" s="86"/>
      <c r="B726" s="86"/>
      <c r="C726" s="23"/>
      <c r="D726" s="23"/>
      <c r="E726" s="23"/>
      <c r="F726" s="23"/>
      <c r="G726" s="469"/>
      <c r="H726" s="469"/>
      <c r="I726" s="469"/>
      <c r="J726" s="469"/>
      <c r="K726" s="469"/>
      <c r="L726" s="469"/>
      <c r="M726" s="469"/>
      <c r="N726" s="469"/>
      <c r="O726" s="469"/>
      <c r="P726" s="469"/>
      <c r="Q726" s="469"/>
      <c r="R726" s="469"/>
      <c r="S726" s="469"/>
      <c r="T726" s="469"/>
      <c r="U726" s="469"/>
      <c r="V726" s="469"/>
      <c r="W726" s="469"/>
      <c r="X726" s="469"/>
      <c r="Y726" s="23"/>
      <c r="Z726" s="23"/>
    </row>
    <row r="727" ht="23.25" customHeight="1">
      <c r="A727" s="86"/>
      <c r="B727" s="86"/>
      <c r="C727" s="23"/>
      <c r="D727" s="23"/>
      <c r="E727" s="23"/>
      <c r="F727" s="23"/>
      <c r="G727" s="469"/>
      <c r="H727" s="469"/>
      <c r="I727" s="469"/>
      <c r="J727" s="469"/>
      <c r="K727" s="469"/>
      <c r="L727" s="469"/>
      <c r="M727" s="469"/>
      <c r="N727" s="469"/>
      <c r="O727" s="469"/>
      <c r="P727" s="469"/>
      <c r="Q727" s="469"/>
      <c r="R727" s="469"/>
      <c r="S727" s="469"/>
      <c r="T727" s="469"/>
      <c r="U727" s="469"/>
      <c r="V727" s="469"/>
      <c r="W727" s="469"/>
      <c r="X727" s="469"/>
      <c r="Y727" s="23"/>
      <c r="Z727" s="23"/>
    </row>
    <row r="728" ht="23.25" customHeight="1">
      <c r="A728" s="86"/>
      <c r="B728" s="86"/>
      <c r="C728" s="23"/>
      <c r="D728" s="23"/>
      <c r="E728" s="23"/>
      <c r="F728" s="23"/>
      <c r="G728" s="469"/>
      <c r="H728" s="469"/>
      <c r="I728" s="469"/>
      <c r="J728" s="469"/>
      <c r="K728" s="469"/>
      <c r="L728" s="469"/>
      <c r="M728" s="469"/>
      <c r="N728" s="469"/>
      <c r="O728" s="469"/>
      <c r="P728" s="469"/>
      <c r="Q728" s="469"/>
      <c r="R728" s="469"/>
      <c r="S728" s="469"/>
      <c r="T728" s="469"/>
      <c r="U728" s="469"/>
      <c r="V728" s="469"/>
      <c r="W728" s="469"/>
      <c r="X728" s="469"/>
      <c r="Y728" s="23"/>
      <c r="Z728" s="23"/>
    </row>
    <row r="729" ht="23.25" customHeight="1">
      <c r="A729" s="86"/>
      <c r="B729" s="86"/>
      <c r="C729" s="23"/>
      <c r="D729" s="23"/>
      <c r="E729" s="23"/>
      <c r="F729" s="23"/>
      <c r="G729" s="469"/>
      <c r="H729" s="469"/>
      <c r="I729" s="469"/>
      <c r="J729" s="469"/>
      <c r="K729" s="469"/>
      <c r="L729" s="469"/>
      <c r="M729" s="469"/>
      <c r="N729" s="469"/>
      <c r="O729" s="469"/>
      <c r="P729" s="469"/>
      <c r="Q729" s="469"/>
      <c r="R729" s="469"/>
      <c r="S729" s="469"/>
      <c r="T729" s="469"/>
      <c r="U729" s="469"/>
      <c r="V729" s="469"/>
      <c r="W729" s="469"/>
      <c r="X729" s="469"/>
      <c r="Y729" s="23"/>
      <c r="Z729" s="23"/>
    </row>
    <row r="730" ht="23.25" customHeight="1">
      <c r="A730" s="86"/>
      <c r="B730" s="86"/>
      <c r="C730" s="23"/>
      <c r="D730" s="23"/>
      <c r="E730" s="23"/>
      <c r="F730" s="23"/>
      <c r="G730" s="469"/>
      <c r="H730" s="469"/>
      <c r="I730" s="469"/>
      <c r="J730" s="469"/>
      <c r="K730" s="469"/>
      <c r="L730" s="469"/>
      <c r="M730" s="469"/>
      <c r="N730" s="469"/>
      <c r="O730" s="469"/>
      <c r="P730" s="469"/>
      <c r="Q730" s="469"/>
      <c r="R730" s="469"/>
      <c r="S730" s="469"/>
      <c r="T730" s="469"/>
      <c r="U730" s="469"/>
      <c r="V730" s="469"/>
      <c r="W730" s="469"/>
      <c r="X730" s="469"/>
      <c r="Y730" s="23"/>
      <c r="Z730" s="23"/>
    </row>
    <row r="731" ht="23.25" customHeight="1">
      <c r="A731" s="86"/>
      <c r="B731" s="86"/>
      <c r="C731" s="23"/>
      <c r="D731" s="23"/>
      <c r="E731" s="23"/>
      <c r="F731" s="23"/>
      <c r="G731" s="469"/>
      <c r="H731" s="469"/>
      <c r="I731" s="469"/>
      <c r="J731" s="469"/>
      <c r="K731" s="469"/>
      <c r="L731" s="469"/>
      <c r="M731" s="469"/>
      <c r="N731" s="469"/>
      <c r="O731" s="469"/>
      <c r="P731" s="469"/>
      <c r="Q731" s="469"/>
      <c r="R731" s="469"/>
      <c r="S731" s="469"/>
      <c r="T731" s="469"/>
      <c r="U731" s="469"/>
      <c r="V731" s="469"/>
      <c r="W731" s="469"/>
      <c r="X731" s="469"/>
      <c r="Y731" s="23"/>
      <c r="Z731" s="23"/>
    </row>
    <row r="732" ht="23.25" customHeight="1">
      <c r="A732" s="86"/>
      <c r="B732" s="86"/>
      <c r="C732" s="23"/>
      <c r="D732" s="23"/>
      <c r="E732" s="23"/>
      <c r="F732" s="23"/>
      <c r="G732" s="469"/>
      <c r="H732" s="469"/>
      <c r="I732" s="469"/>
      <c r="J732" s="469"/>
      <c r="K732" s="469"/>
      <c r="L732" s="469"/>
      <c r="M732" s="469"/>
      <c r="N732" s="469"/>
      <c r="O732" s="469"/>
      <c r="P732" s="469"/>
      <c r="Q732" s="469"/>
      <c r="R732" s="469"/>
      <c r="S732" s="469"/>
      <c r="T732" s="469"/>
      <c r="U732" s="469"/>
      <c r="V732" s="469"/>
      <c r="W732" s="469"/>
      <c r="X732" s="469"/>
      <c r="Y732" s="23"/>
      <c r="Z732" s="23"/>
    </row>
    <row r="733" ht="23.25" customHeight="1">
      <c r="A733" s="86"/>
      <c r="B733" s="86"/>
      <c r="C733" s="23"/>
      <c r="D733" s="23"/>
      <c r="E733" s="23"/>
      <c r="F733" s="23"/>
      <c r="G733" s="469"/>
      <c r="H733" s="469"/>
      <c r="I733" s="469"/>
      <c r="J733" s="469"/>
      <c r="K733" s="469"/>
      <c r="L733" s="469"/>
      <c r="M733" s="469"/>
      <c r="N733" s="469"/>
      <c r="O733" s="469"/>
      <c r="P733" s="469"/>
      <c r="Q733" s="469"/>
      <c r="R733" s="469"/>
      <c r="S733" s="469"/>
      <c r="T733" s="469"/>
      <c r="U733" s="469"/>
      <c r="V733" s="469"/>
      <c r="W733" s="469"/>
      <c r="X733" s="469"/>
      <c r="Y733" s="23"/>
      <c r="Z733" s="23"/>
    </row>
    <row r="734" ht="23.25" customHeight="1">
      <c r="A734" s="86"/>
      <c r="B734" s="86"/>
      <c r="C734" s="23"/>
      <c r="D734" s="23"/>
      <c r="E734" s="23"/>
      <c r="F734" s="23"/>
      <c r="G734" s="469"/>
      <c r="H734" s="469"/>
      <c r="I734" s="469"/>
      <c r="J734" s="469"/>
      <c r="K734" s="469"/>
      <c r="L734" s="469"/>
      <c r="M734" s="469"/>
      <c r="N734" s="469"/>
      <c r="O734" s="469"/>
      <c r="P734" s="469"/>
      <c r="Q734" s="469"/>
      <c r="R734" s="469"/>
      <c r="S734" s="469"/>
      <c r="T734" s="469"/>
      <c r="U734" s="469"/>
      <c r="V734" s="469"/>
      <c r="W734" s="469"/>
      <c r="X734" s="469"/>
      <c r="Y734" s="23"/>
      <c r="Z734" s="23"/>
    </row>
    <row r="735" ht="23.25" customHeight="1">
      <c r="A735" s="86"/>
      <c r="B735" s="86"/>
      <c r="C735" s="23"/>
      <c r="D735" s="23"/>
      <c r="E735" s="23"/>
      <c r="F735" s="23"/>
      <c r="G735" s="469"/>
      <c r="H735" s="469"/>
      <c r="I735" s="469"/>
      <c r="J735" s="469"/>
      <c r="K735" s="469"/>
      <c r="L735" s="469"/>
      <c r="M735" s="469"/>
      <c r="N735" s="469"/>
      <c r="O735" s="469"/>
      <c r="P735" s="469"/>
      <c r="Q735" s="469"/>
      <c r="R735" s="469"/>
      <c r="S735" s="469"/>
      <c r="T735" s="469"/>
      <c r="U735" s="469"/>
      <c r="V735" s="469"/>
      <c r="W735" s="469"/>
      <c r="X735" s="469"/>
      <c r="Y735" s="23"/>
      <c r="Z735" s="23"/>
    </row>
    <row r="736" ht="23.25" customHeight="1">
      <c r="A736" s="86"/>
      <c r="B736" s="86"/>
      <c r="C736" s="23"/>
      <c r="D736" s="23"/>
      <c r="E736" s="23"/>
      <c r="F736" s="23"/>
      <c r="G736" s="469"/>
      <c r="H736" s="469"/>
      <c r="I736" s="469"/>
      <c r="J736" s="469"/>
      <c r="K736" s="469"/>
      <c r="L736" s="469"/>
      <c r="M736" s="469"/>
      <c r="N736" s="469"/>
      <c r="O736" s="469"/>
      <c r="P736" s="469"/>
      <c r="Q736" s="469"/>
      <c r="R736" s="469"/>
      <c r="S736" s="469"/>
      <c r="T736" s="469"/>
      <c r="U736" s="469"/>
      <c r="V736" s="469"/>
      <c r="W736" s="469"/>
      <c r="X736" s="469"/>
      <c r="Y736" s="23"/>
      <c r="Z736" s="23"/>
    </row>
    <row r="737" ht="23.25" customHeight="1">
      <c r="A737" s="86"/>
      <c r="B737" s="86"/>
      <c r="C737" s="23"/>
      <c r="D737" s="23"/>
      <c r="E737" s="23"/>
      <c r="F737" s="23"/>
      <c r="G737" s="469"/>
      <c r="H737" s="469"/>
      <c r="I737" s="469"/>
      <c r="J737" s="469"/>
      <c r="K737" s="469"/>
      <c r="L737" s="469"/>
      <c r="M737" s="469"/>
      <c r="N737" s="469"/>
      <c r="O737" s="469"/>
      <c r="P737" s="469"/>
      <c r="Q737" s="469"/>
      <c r="R737" s="469"/>
      <c r="S737" s="469"/>
      <c r="T737" s="469"/>
      <c r="U737" s="469"/>
      <c r="V737" s="469"/>
      <c r="W737" s="469"/>
      <c r="X737" s="469"/>
      <c r="Y737" s="23"/>
      <c r="Z737" s="23"/>
    </row>
    <row r="738" ht="23.25" customHeight="1">
      <c r="A738" s="86"/>
      <c r="B738" s="86"/>
      <c r="C738" s="23"/>
      <c r="D738" s="23"/>
      <c r="E738" s="23"/>
      <c r="F738" s="23"/>
      <c r="G738" s="469"/>
      <c r="H738" s="469"/>
      <c r="I738" s="469"/>
      <c r="J738" s="469"/>
      <c r="K738" s="469"/>
      <c r="L738" s="469"/>
      <c r="M738" s="469"/>
      <c r="N738" s="469"/>
      <c r="O738" s="469"/>
      <c r="P738" s="469"/>
      <c r="Q738" s="469"/>
      <c r="R738" s="469"/>
      <c r="S738" s="469"/>
      <c r="T738" s="469"/>
      <c r="U738" s="469"/>
      <c r="V738" s="469"/>
      <c r="W738" s="469"/>
      <c r="X738" s="469"/>
      <c r="Y738" s="23"/>
      <c r="Z738" s="23"/>
    </row>
    <row r="739" ht="23.25" customHeight="1">
      <c r="A739" s="86"/>
      <c r="B739" s="86"/>
      <c r="C739" s="23"/>
      <c r="D739" s="23"/>
      <c r="E739" s="23"/>
      <c r="F739" s="23"/>
      <c r="G739" s="469"/>
      <c r="H739" s="469"/>
      <c r="I739" s="469"/>
      <c r="J739" s="469"/>
      <c r="K739" s="469"/>
      <c r="L739" s="469"/>
      <c r="M739" s="469"/>
      <c r="N739" s="469"/>
      <c r="O739" s="469"/>
      <c r="P739" s="469"/>
      <c r="Q739" s="469"/>
      <c r="R739" s="469"/>
      <c r="S739" s="469"/>
      <c r="T739" s="469"/>
      <c r="U739" s="469"/>
      <c r="V739" s="469"/>
      <c r="W739" s="469"/>
      <c r="X739" s="469"/>
      <c r="Y739" s="23"/>
      <c r="Z739" s="23"/>
    </row>
    <row r="740" ht="23.25" customHeight="1">
      <c r="A740" s="86"/>
      <c r="B740" s="86"/>
      <c r="C740" s="23"/>
      <c r="D740" s="23"/>
      <c r="E740" s="23"/>
      <c r="F740" s="23"/>
      <c r="G740" s="469"/>
      <c r="H740" s="469"/>
      <c r="I740" s="469"/>
      <c r="J740" s="469"/>
      <c r="K740" s="469"/>
      <c r="L740" s="469"/>
      <c r="M740" s="469"/>
      <c r="N740" s="469"/>
      <c r="O740" s="469"/>
      <c r="P740" s="469"/>
      <c r="Q740" s="469"/>
      <c r="R740" s="469"/>
      <c r="S740" s="469"/>
      <c r="T740" s="469"/>
      <c r="U740" s="469"/>
      <c r="V740" s="469"/>
      <c r="W740" s="469"/>
      <c r="X740" s="469"/>
      <c r="Y740" s="23"/>
      <c r="Z740" s="23"/>
    </row>
    <row r="741" ht="23.25" customHeight="1">
      <c r="A741" s="86"/>
      <c r="B741" s="86"/>
      <c r="C741" s="23"/>
      <c r="D741" s="23"/>
      <c r="E741" s="23"/>
      <c r="F741" s="23"/>
      <c r="G741" s="469"/>
      <c r="H741" s="469"/>
      <c r="I741" s="469"/>
      <c r="J741" s="469"/>
      <c r="K741" s="469"/>
      <c r="L741" s="469"/>
      <c r="M741" s="469"/>
      <c r="N741" s="469"/>
      <c r="O741" s="469"/>
      <c r="P741" s="469"/>
      <c r="Q741" s="469"/>
      <c r="R741" s="469"/>
      <c r="S741" s="469"/>
      <c r="T741" s="469"/>
      <c r="U741" s="469"/>
      <c r="V741" s="469"/>
      <c r="W741" s="469"/>
      <c r="X741" s="469"/>
      <c r="Y741" s="23"/>
      <c r="Z741" s="23"/>
    </row>
    <row r="742" ht="23.25" customHeight="1">
      <c r="A742" s="86"/>
      <c r="B742" s="86"/>
      <c r="C742" s="23"/>
      <c r="D742" s="23"/>
      <c r="E742" s="23"/>
      <c r="F742" s="23"/>
      <c r="G742" s="469"/>
      <c r="H742" s="469"/>
      <c r="I742" s="469"/>
      <c r="J742" s="469"/>
      <c r="K742" s="469"/>
      <c r="L742" s="469"/>
      <c r="M742" s="469"/>
      <c r="N742" s="469"/>
      <c r="O742" s="469"/>
      <c r="P742" s="469"/>
      <c r="Q742" s="469"/>
      <c r="R742" s="469"/>
      <c r="S742" s="469"/>
      <c r="T742" s="469"/>
      <c r="U742" s="469"/>
      <c r="V742" s="469"/>
      <c r="W742" s="469"/>
      <c r="X742" s="469"/>
      <c r="Y742" s="23"/>
      <c r="Z742" s="23"/>
    </row>
    <row r="743" ht="23.25" customHeight="1">
      <c r="A743" s="86"/>
      <c r="B743" s="86"/>
      <c r="C743" s="23"/>
      <c r="D743" s="23"/>
      <c r="E743" s="23"/>
      <c r="F743" s="23"/>
      <c r="G743" s="469"/>
      <c r="H743" s="469"/>
      <c r="I743" s="469"/>
      <c r="J743" s="469"/>
      <c r="K743" s="469"/>
      <c r="L743" s="469"/>
      <c r="M743" s="469"/>
      <c r="N743" s="469"/>
      <c r="O743" s="469"/>
      <c r="P743" s="469"/>
      <c r="Q743" s="469"/>
      <c r="R743" s="469"/>
      <c r="S743" s="469"/>
      <c r="T743" s="469"/>
      <c r="U743" s="469"/>
      <c r="V743" s="469"/>
      <c r="W743" s="469"/>
      <c r="X743" s="469"/>
      <c r="Y743" s="23"/>
      <c r="Z743" s="23"/>
    </row>
    <row r="744" ht="23.25" customHeight="1">
      <c r="A744" s="86"/>
      <c r="B744" s="86"/>
      <c r="C744" s="23"/>
      <c r="D744" s="23"/>
      <c r="E744" s="23"/>
      <c r="F744" s="23"/>
      <c r="G744" s="469"/>
      <c r="H744" s="469"/>
      <c r="I744" s="469"/>
      <c r="J744" s="469"/>
      <c r="K744" s="469"/>
      <c r="L744" s="469"/>
      <c r="M744" s="469"/>
      <c r="N744" s="469"/>
      <c r="O744" s="469"/>
      <c r="P744" s="469"/>
      <c r="Q744" s="469"/>
      <c r="R744" s="469"/>
      <c r="S744" s="469"/>
      <c r="T744" s="469"/>
      <c r="U744" s="469"/>
      <c r="V744" s="469"/>
      <c r="W744" s="469"/>
      <c r="X744" s="469"/>
      <c r="Y744" s="23"/>
      <c r="Z744" s="23"/>
    </row>
    <row r="745" ht="23.25" customHeight="1">
      <c r="A745" s="86"/>
      <c r="B745" s="86"/>
      <c r="C745" s="23"/>
      <c r="D745" s="23"/>
      <c r="E745" s="23"/>
      <c r="F745" s="23"/>
      <c r="G745" s="469"/>
      <c r="H745" s="469"/>
      <c r="I745" s="469"/>
      <c r="J745" s="469"/>
      <c r="K745" s="469"/>
      <c r="L745" s="469"/>
      <c r="M745" s="469"/>
      <c r="N745" s="469"/>
      <c r="O745" s="469"/>
      <c r="P745" s="469"/>
      <c r="Q745" s="469"/>
      <c r="R745" s="469"/>
      <c r="S745" s="469"/>
      <c r="T745" s="469"/>
      <c r="U745" s="469"/>
      <c r="V745" s="469"/>
      <c r="W745" s="469"/>
      <c r="X745" s="469"/>
      <c r="Y745" s="23"/>
      <c r="Z745" s="23"/>
    </row>
    <row r="746" ht="23.25" customHeight="1">
      <c r="A746" s="86"/>
      <c r="B746" s="86"/>
      <c r="C746" s="23"/>
      <c r="D746" s="23"/>
      <c r="E746" s="23"/>
      <c r="F746" s="23"/>
      <c r="G746" s="469"/>
      <c r="H746" s="469"/>
      <c r="I746" s="469"/>
      <c r="J746" s="469"/>
      <c r="K746" s="469"/>
      <c r="L746" s="469"/>
      <c r="M746" s="469"/>
      <c r="N746" s="469"/>
      <c r="O746" s="469"/>
      <c r="P746" s="469"/>
      <c r="Q746" s="469"/>
      <c r="R746" s="469"/>
      <c r="S746" s="469"/>
      <c r="T746" s="469"/>
      <c r="U746" s="469"/>
      <c r="V746" s="469"/>
      <c r="W746" s="469"/>
      <c r="X746" s="469"/>
      <c r="Y746" s="23"/>
      <c r="Z746" s="23"/>
    </row>
    <row r="747" ht="23.25" customHeight="1">
      <c r="A747" s="86"/>
      <c r="B747" s="86"/>
      <c r="C747" s="23"/>
      <c r="D747" s="23"/>
      <c r="E747" s="23"/>
      <c r="F747" s="23"/>
      <c r="G747" s="469"/>
      <c r="H747" s="469"/>
      <c r="I747" s="469"/>
      <c r="J747" s="469"/>
      <c r="K747" s="469"/>
      <c r="L747" s="469"/>
      <c r="M747" s="469"/>
      <c r="N747" s="469"/>
      <c r="O747" s="469"/>
      <c r="P747" s="469"/>
      <c r="Q747" s="469"/>
      <c r="R747" s="469"/>
      <c r="S747" s="469"/>
      <c r="T747" s="469"/>
      <c r="U747" s="469"/>
      <c r="V747" s="469"/>
      <c r="W747" s="469"/>
      <c r="X747" s="469"/>
      <c r="Y747" s="23"/>
      <c r="Z747" s="23"/>
    </row>
    <row r="748" ht="23.25" customHeight="1">
      <c r="A748" s="86"/>
      <c r="B748" s="86"/>
      <c r="C748" s="23"/>
      <c r="D748" s="23"/>
      <c r="E748" s="23"/>
      <c r="F748" s="23"/>
      <c r="G748" s="469"/>
      <c r="H748" s="469"/>
      <c r="I748" s="469"/>
      <c r="J748" s="469"/>
      <c r="K748" s="469"/>
      <c r="L748" s="469"/>
      <c r="M748" s="469"/>
      <c r="N748" s="469"/>
      <c r="O748" s="469"/>
      <c r="P748" s="469"/>
      <c r="Q748" s="469"/>
      <c r="R748" s="469"/>
      <c r="S748" s="469"/>
      <c r="T748" s="469"/>
      <c r="U748" s="469"/>
      <c r="V748" s="469"/>
      <c r="W748" s="469"/>
      <c r="X748" s="469"/>
      <c r="Y748" s="23"/>
      <c r="Z748" s="23"/>
    </row>
    <row r="749" ht="23.25" customHeight="1">
      <c r="A749" s="86"/>
      <c r="B749" s="86"/>
      <c r="C749" s="23"/>
      <c r="D749" s="23"/>
      <c r="E749" s="23"/>
      <c r="F749" s="23"/>
      <c r="G749" s="469"/>
      <c r="H749" s="469"/>
      <c r="I749" s="469"/>
      <c r="J749" s="469"/>
      <c r="K749" s="469"/>
      <c r="L749" s="469"/>
      <c r="M749" s="469"/>
      <c r="N749" s="469"/>
      <c r="O749" s="469"/>
      <c r="P749" s="469"/>
      <c r="Q749" s="469"/>
      <c r="R749" s="469"/>
      <c r="S749" s="469"/>
      <c r="T749" s="469"/>
      <c r="U749" s="469"/>
      <c r="V749" s="469"/>
      <c r="W749" s="469"/>
      <c r="X749" s="469"/>
      <c r="Y749" s="23"/>
      <c r="Z749" s="23"/>
    </row>
    <row r="750" ht="23.25" customHeight="1">
      <c r="A750" s="86"/>
      <c r="B750" s="86"/>
      <c r="C750" s="23"/>
      <c r="D750" s="23"/>
      <c r="E750" s="23"/>
      <c r="F750" s="23"/>
      <c r="G750" s="469"/>
      <c r="H750" s="469"/>
      <c r="I750" s="469"/>
      <c r="J750" s="469"/>
      <c r="K750" s="469"/>
      <c r="L750" s="469"/>
      <c r="M750" s="469"/>
      <c r="N750" s="469"/>
      <c r="O750" s="469"/>
      <c r="P750" s="469"/>
      <c r="Q750" s="469"/>
      <c r="R750" s="469"/>
      <c r="S750" s="469"/>
      <c r="T750" s="469"/>
      <c r="U750" s="469"/>
      <c r="V750" s="469"/>
      <c r="W750" s="469"/>
      <c r="X750" s="469"/>
      <c r="Y750" s="23"/>
      <c r="Z750" s="23"/>
    </row>
    <row r="751" ht="23.25" customHeight="1">
      <c r="A751" s="86"/>
      <c r="B751" s="86"/>
      <c r="C751" s="23"/>
      <c r="D751" s="23"/>
      <c r="E751" s="23"/>
      <c r="F751" s="23"/>
      <c r="G751" s="469"/>
      <c r="H751" s="469"/>
      <c r="I751" s="469"/>
      <c r="J751" s="469"/>
      <c r="K751" s="469"/>
      <c r="L751" s="469"/>
      <c r="M751" s="469"/>
      <c r="N751" s="469"/>
      <c r="O751" s="469"/>
      <c r="P751" s="469"/>
      <c r="Q751" s="469"/>
      <c r="R751" s="469"/>
      <c r="S751" s="469"/>
      <c r="T751" s="469"/>
      <c r="U751" s="469"/>
      <c r="V751" s="469"/>
      <c r="W751" s="469"/>
      <c r="X751" s="469"/>
      <c r="Y751" s="23"/>
      <c r="Z751" s="23"/>
    </row>
    <row r="752" ht="23.25" customHeight="1">
      <c r="A752" s="86"/>
      <c r="B752" s="86"/>
      <c r="C752" s="23"/>
      <c r="D752" s="23"/>
      <c r="E752" s="23"/>
      <c r="F752" s="23"/>
      <c r="G752" s="469"/>
      <c r="H752" s="469"/>
      <c r="I752" s="469"/>
      <c r="J752" s="469"/>
      <c r="K752" s="469"/>
      <c r="L752" s="469"/>
      <c r="M752" s="469"/>
      <c r="N752" s="469"/>
      <c r="O752" s="469"/>
      <c r="P752" s="469"/>
      <c r="Q752" s="469"/>
      <c r="R752" s="469"/>
      <c r="S752" s="469"/>
      <c r="T752" s="469"/>
      <c r="U752" s="469"/>
      <c r="V752" s="469"/>
      <c r="W752" s="469"/>
      <c r="X752" s="469"/>
      <c r="Y752" s="23"/>
      <c r="Z752" s="23"/>
    </row>
    <row r="753" ht="23.25" customHeight="1">
      <c r="A753" s="86"/>
      <c r="B753" s="86"/>
      <c r="C753" s="23"/>
      <c r="D753" s="23"/>
      <c r="E753" s="23"/>
      <c r="F753" s="23"/>
      <c r="G753" s="469"/>
      <c r="H753" s="469"/>
      <c r="I753" s="469"/>
      <c r="J753" s="469"/>
      <c r="K753" s="469"/>
      <c r="L753" s="469"/>
      <c r="M753" s="469"/>
      <c r="N753" s="469"/>
      <c r="O753" s="469"/>
      <c r="P753" s="469"/>
      <c r="Q753" s="469"/>
      <c r="R753" s="469"/>
      <c r="S753" s="469"/>
      <c r="T753" s="469"/>
      <c r="U753" s="469"/>
      <c r="V753" s="469"/>
      <c r="W753" s="469"/>
      <c r="X753" s="469"/>
      <c r="Y753" s="23"/>
      <c r="Z753" s="23"/>
    </row>
    <row r="754" ht="23.25" customHeight="1">
      <c r="A754" s="86"/>
      <c r="B754" s="86"/>
      <c r="C754" s="23"/>
      <c r="D754" s="23"/>
      <c r="E754" s="23"/>
      <c r="F754" s="23"/>
      <c r="G754" s="469"/>
      <c r="H754" s="469"/>
      <c r="I754" s="469"/>
      <c r="J754" s="469"/>
      <c r="K754" s="469"/>
      <c r="L754" s="469"/>
      <c r="M754" s="469"/>
      <c r="N754" s="469"/>
      <c r="O754" s="469"/>
      <c r="P754" s="469"/>
      <c r="Q754" s="469"/>
      <c r="R754" s="469"/>
      <c r="S754" s="469"/>
      <c r="T754" s="469"/>
      <c r="U754" s="469"/>
      <c r="V754" s="469"/>
      <c r="W754" s="469"/>
      <c r="X754" s="469"/>
      <c r="Y754" s="23"/>
      <c r="Z754" s="23"/>
    </row>
    <row r="755" ht="23.25" customHeight="1">
      <c r="A755" s="86"/>
      <c r="B755" s="86"/>
      <c r="C755" s="23"/>
      <c r="D755" s="23"/>
      <c r="E755" s="23"/>
      <c r="F755" s="23"/>
      <c r="G755" s="469"/>
      <c r="H755" s="469"/>
      <c r="I755" s="469"/>
      <c r="J755" s="469"/>
      <c r="K755" s="469"/>
      <c r="L755" s="469"/>
      <c r="M755" s="469"/>
      <c r="N755" s="469"/>
      <c r="O755" s="469"/>
      <c r="P755" s="469"/>
      <c r="Q755" s="469"/>
      <c r="R755" s="469"/>
      <c r="S755" s="469"/>
      <c r="T755" s="469"/>
      <c r="U755" s="469"/>
      <c r="V755" s="469"/>
      <c r="W755" s="469"/>
      <c r="X755" s="469"/>
      <c r="Y755" s="23"/>
      <c r="Z755" s="23"/>
    </row>
    <row r="756" ht="23.25" customHeight="1">
      <c r="A756" s="86"/>
      <c r="B756" s="86"/>
      <c r="C756" s="23"/>
      <c r="D756" s="23"/>
      <c r="E756" s="23"/>
      <c r="F756" s="23"/>
      <c r="G756" s="469"/>
      <c r="H756" s="469"/>
      <c r="I756" s="469"/>
      <c r="J756" s="469"/>
      <c r="K756" s="469"/>
      <c r="L756" s="469"/>
      <c r="M756" s="469"/>
      <c r="N756" s="469"/>
      <c r="O756" s="469"/>
      <c r="P756" s="469"/>
      <c r="Q756" s="469"/>
      <c r="R756" s="469"/>
      <c r="S756" s="469"/>
      <c r="T756" s="469"/>
      <c r="U756" s="469"/>
      <c r="V756" s="469"/>
      <c r="W756" s="469"/>
      <c r="X756" s="469"/>
      <c r="Y756" s="23"/>
      <c r="Z756" s="23"/>
    </row>
    <row r="757" ht="23.25" customHeight="1">
      <c r="A757" s="86"/>
      <c r="B757" s="86"/>
      <c r="C757" s="23"/>
      <c r="D757" s="23"/>
      <c r="E757" s="23"/>
      <c r="F757" s="23"/>
      <c r="G757" s="469"/>
      <c r="H757" s="469"/>
      <c r="I757" s="469"/>
      <c r="J757" s="469"/>
      <c r="K757" s="469"/>
      <c r="L757" s="469"/>
      <c r="M757" s="469"/>
      <c r="N757" s="469"/>
      <c r="O757" s="469"/>
      <c r="P757" s="469"/>
      <c r="Q757" s="469"/>
      <c r="R757" s="469"/>
      <c r="S757" s="469"/>
      <c r="T757" s="469"/>
      <c r="U757" s="469"/>
      <c r="V757" s="469"/>
      <c r="W757" s="469"/>
      <c r="X757" s="469"/>
      <c r="Y757" s="23"/>
      <c r="Z757" s="23"/>
    </row>
    <row r="758" ht="23.25" customHeight="1">
      <c r="A758" s="86"/>
      <c r="B758" s="86"/>
      <c r="C758" s="23"/>
      <c r="D758" s="23"/>
      <c r="E758" s="23"/>
      <c r="F758" s="23"/>
      <c r="G758" s="469"/>
      <c r="H758" s="469"/>
      <c r="I758" s="469"/>
      <c r="J758" s="469"/>
      <c r="K758" s="469"/>
      <c r="L758" s="469"/>
      <c r="M758" s="469"/>
      <c r="N758" s="469"/>
      <c r="O758" s="469"/>
      <c r="P758" s="469"/>
      <c r="Q758" s="469"/>
      <c r="R758" s="469"/>
      <c r="S758" s="469"/>
      <c r="T758" s="469"/>
      <c r="U758" s="469"/>
      <c r="V758" s="469"/>
      <c r="W758" s="469"/>
      <c r="X758" s="469"/>
      <c r="Y758" s="23"/>
      <c r="Z758" s="23"/>
    </row>
    <row r="759" ht="23.25" customHeight="1">
      <c r="A759" s="86"/>
      <c r="B759" s="86"/>
      <c r="C759" s="23"/>
      <c r="D759" s="23"/>
      <c r="E759" s="23"/>
      <c r="F759" s="23"/>
      <c r="G759" s="469"/>
      <c r="H759" s="469"/>
      <c r="I759" s="469"/>
      <c r="J759" s="469"/>
      <c r="K759" s="469"/>
      <c r="L759" s="469"/>
      <c r="M759" s="469"/>
      <c r="N759" s="469"/>
      <c r="O759" s="469"/>
      <c r="P759" s="469"/>
      <c r="Q759" s="469"/>
      <c r="R759" s="469"/>
      <c r="S759" s="469"/>
      <c r="T759" s="469"/>
      <c r="U759" s="469"/>
      <c r="V759" s="469"/>
      <c r="W759" s="469"/>
      <c r="X759" s="469"/>
      <c r="Y759" s="23"/>
      <c r="Z759" s="23"/>
    </row>
    <row r="760" ht="23.25" customHeight="1">
      <c r="A760" s="86"/>
      <c r="B760" s="86"/>
      <c r="C760" s="23"/>
      <c r="D760" s="23"/>
      <c r="E760" s="23"/>
      <c r="F760" s="23"/>
      <c r="G760" s="469"/>
      <c r="H760" s="469"/>
      <c r="I760" s="469"/>
      <c r="J760" s="469"/>
      <c r="K760" s="469"/>
      <c r="L760" s="469"/>
      <c r="M760" s="469"/>
      <c r="N760" s="469"/>
      <c r="O760" s="469"/>
      <c r="P760" s="469"/>
      <c r="Q760" s="469"/>
      <c r="R760" s="469"/>
      <c r="S760" s="469"/>
      <c r="T760" s="469"/>
      <c r="U760" s="469"/>
      <c r="V760" s="469"/>
      <c r="W760" s="469"/>
      <c r="X760" s="469"/>
      <c r="Y760" s="23"/>
      <c r="Z760" s="23"/>
    </row>
    <row r="761" ht="23.25" customHeight="1">
      <c r="A761" s="86"/>
      <c r="B761" s="86"/>
      <c r="C761" s="23"/>
      <c r="D761" s="23"/>
      <c r="E761" s="23"/>
      <c r="F761" s="23"/>
      <c r="G761" s="469"/>
      <c r="H761" s="469"/>
      <c r="I761" s="469"/>
      <c r="J761" s="469"/>
      <c r="K761" s="469"/>
      <c r="L761" s="469"/>
      <c r="M761" s="469"/>
      <c r="N761" s="469"/>
      <c r="O761" s="469"/>
      <c r="P761" s="469"/>
      <c r="Q761" s="469"/>
      <c r="R761" s="469"/>
      <c r="S761" s="469"/>
      <c r="T761" s="469"/>
      <c r="U761" s="469"/>
      <c r="V761" s="469"/>
      <c r="W761" s="469"/>
      <c r="X761" s="469"/>
      <c r="Y761" s="23"/>
      <c r="Z761" s="23"/>
    </row>
    <row r="762" ht="23.25" customHeight="1">
      <c r="A762" s="86"/>
      <c r="B762" s="86"/>
      <c r="C762" s="23"/>
      <c r="D762" s="23"/>
      <c r="E762" s="23"/>
      <c r="F762" s="23"/>
      <c r="G762" s="469"/>
      <c r="H762" s="469"/>
      <c r="I762" s="469"/>
      <c r="J762" s="469"/>
      <c r="K762" s="469"/>
      <c r="L762" s="469"/>
      <c r="M762" s="469"/>
      <c r="N762" s="469"/>
      <c r="O762" s="469"/>
      <c r="P762" s="469"/>
      <c r="Q762" s="469"/>
      <c r="R762" s="469"/>
      <c r="S762" s="469"/>
      <c r="T762" s="469"/>
      <c r="U762" s="469"/>
      <c r="V762" s="469"/>
      <c r="W762" s="469"/>
      <c r="X762" s="469"/>
      <c r="Y762" s="23"/>
      <c r="Z762" s="23"/>
    </row>
    <row r="763" ht="23.25" customHeight="1">
      <c r="A763" s="86"/>
      <c r="B763" s="86"/>
      <c r="C763" s="23"/>
      <c r="D763" s="23"/>
      <c r="E763" s="23"/>
      <c r="F763" s="23"/>
      <c r="G763" s="469"/>
      <c r="H763" s="469"/>
      <c r="I763" s="469"/>
      <c r="J763" s="469"/>
      <c r="K763" s="469"/>
      <c r="L763" s="469"/>
      <c r="M763" s="469"/>
      <c r="N763" s="469"/>
      <c r="O763" s="469"/>
      <c r="P763" s="469"/>
      <c r="Q763" s="469"/>
      <c r="R763" s="469"/>
      <c r="S763" s="469"/>
      <c r="T763" s="469"/>
      <c r="U763" s="469"/>
      <c r="V763" s="469"/>
      <c r="W763" s="469"/>
      <c r="X763" s="469"/>
      <c r="Y763" s="23"/>
      <c r="Z763" s="23"/>
    </row>
    <row r="764" ht="23.25" customHeight="1">
      <c r="A764" s="86"/>
      <c r="B764" s="86"/>
      <c r="C764" s="23"/>
      <c r="D764" s="23"/>
      <c r="E764" s="23"/>
      <c r="F764" s="23"/>
      <c r="G764" s="469"/>
      <c r="H764" s="469"/>
      <c r="I764" s="469"/>
      <c r="J764" s="469"/>
      <c r="K764" s="469"/>
      <c r="L764" s="469"/>
      <c r="M764" s="469"/>
      <c r="N764" s="469"/>
      <c r="O764" s="469"/>
      <c r="P764" s="469"/>
      <c r="Q764" s="469"/>
      <c r="R764" s="469"/>
      <c r="S764" s="469"/>
      <c r="T764" s="469"/>
      <c r="U764" s="469"/>
      <c r="V764" s="469"/>
      <c r="W764" s="469"/>
      <c r="X764" s="469"/>
      <c r="Y764" s="23"/>
      <c r="Z764" s="23"/>
    </row>
    <row r="765" ht="23.25" customHeight="1">
      <c r="A765" s="86"/>
      <c r="B765" s="86"/>
      <c r="C765" s="23"/>
      <c r="D765" s="23"/>
      <c r="E765" s="23"/>
      <c r="F765" s="23"/>
      <c r="G765" s="469"/>
      <c r="H765" s="469"/>
      <c r="I765" s="469"/>
      <c r="J765" s="469"/>
      <c r="K765" s="469"/>
      <c r="L765" s="469"/>
      <c r="M765" s="469"/>
      <c r="N765" s="469"/>
      <c r="O765" s="469"/>
      <c r="P765" s="469"/>
      <c r="Q765" s="469"/>
      <c r="R765" s="469"/>
      <c r="S765" s="469"/>
      <c r="T765" s="469"/>
      <c r="U765" s="469"/>
      <c r="V765" s="469"/>
      <c r="W765" s="469"/>
      <c r="X765" s="469"/>
      <c r="Y765" s="23"/>
      <c r="Z765" s="23"/>
    </row>
    <row r="766" ht="23.25" customHeight="1">
      <c r="A766" s="86"/>
      <c r="B766" s="86"/>
      <c r="C766" s="23"/>
      <c r="D766" s="23"/>
      <c r="E766" s="23"/>
      <c r="F766" s="23"/>
      <c r="G766" s="469"/>
      <c r="H766" s="469"/>
      <c r="I766" s="469"/>
      <c r="J766" s="469"/>
      <c r="K766" s="469"/>
      <c r="L766" s="469"/>
      <c r="M766" s="469"/>
      <c r="N766" s="469"/>
      <c r="O766" s="469"/>
      <c r="P766" s="469"/>
      <c r="Q766" s="469"/>
      <c r="R766" s="469"/>
      <c r="S766" s="469"/>
      <c r="T766" s="469"/>
      <c r="U766" s="469"/>
      <c r="V766" s="469"/>
      <c r="W766" s="469"/>
      <c r="X766" s="469"/>
      <c r="Y766" s="23"/>
      <c r="Z766" s="23"/>
    </row>
    <row r="767" ht="23.25" customHeight="1">
      <c r="A767" s="86"/>
      <c r="B767" s="86"/>
      <c r="C767" s="23"/>
      <c r="D767" s="23"/>
      <c r="E767" s="23"/>
      <c r="F767" s="23"/>
      <c r="G767" s="469"/>
      <c r="H767" s="469"/>
      <c r="I767" s="469"/>
      <c r="J767" s="469"/>
      <c r="K767" s="469"/>
      <c r="L767" s="469"/>
      <c r="M767" s="469"/>
      <c r="N767" s="469"/>
      <c r="O767" s="469"/>
      <c r="P767" s="469"/>
      <c r="Q767" s="469"/>
      <c r="R767" s="469"/>
      <c r="S767" s="469"/>
      <c r="T767" s="469"/>
      <c r="U767" s="469"/>
      <c r="V767" s="469"/>
      <c r="W767" s="469"/>
      <c r="X767" s="469"/>
      <c r="Y767" s="23"/>
      <c r="Z767" s="23"/>
    </row>
    <row r="768" ht="23.25" customHeight="1">
      <c r="A768" s="86"/>
      <c r="B768" s="86"/>
      <c r="C768" s="23"/>
      <c r="D768" s="23"/>
      <c r="E768" s="23"/>
      <c r="F768" s="23"/>
      <c r="G768" s="469"/>
      <c r="H768" s="469"/>
      <c r="I768" s="469"/>
      <c r="J768" s="469"/>
      <c r="K768" s="469"/>
      <c r="L768" s="469"/>
      <c r="M768" s="469"/>
      <c r="N768" s="469"/>
      <c r="O768" s="469"/>
      <c r="P768" s="469"/>
      <c r="Q768" s="469"/>
      <c r="R768" s="469"/>
      <c r="S768" s="469"/>
      <c r="T768" s="469"/>
      <c r="U768" s="469"/>
      <c r="V768" s="469"/>
      <c r="W768" s="469"/>
      <c r="X768" s="469"/>
      <c r="Y768" s="23"/>
      <c r="Z768" s="23"/>
    </row>
    <row r="769" ht="23.25" customHeight="1">
      <c r="A769" s="86"/>
      <c r="B769" s="86"/>
      <c r="C769" s="23"/>
      <c r="D769" s="23"/>
      <c r="E769" s="23"/>
      <c r="F769" s="23"/>
      <c r="G769" s="469"/>
      <c r="H769" s="469"/>
      <c r="I769" s="469"/>
      <c r="J769" s="469"/>
      <c r="K769" s="469"/>
      <c r="L769" s="469"/>
      <c r="M769" s="469"/>
      <c r="N769" s="469"/>
      <c r="O769" s="469"/>
      <c r="P769" s="469"/>
      <c r="Q769" s="469"/>
      <c r="R769" s="469"/>
      <c r="S769" s="469"/>
      <c r="T769" s="469"/>
      <c r="U769" s="469"/>
      <c r="V769" s="469"/>
      <c r="W769" s="469"/>
      <c r="X769" s="469"/>
      <c r="Y769" s="23"/>
      <c r="Z769" s="23"/>
    </row>
    <row r="770" ht="23.25" customHeight="1">
      <c r="A770" s="86"/>
      <c r="B770" s="86"/>
      <c r="C770" s="23"/>
      <c r="D770" s="23"/>
      <c r="E770" s="23"/>
      <c r="F770" s="23"/>
      <c r="G770" s="469"/>
      <c r="H770" s="469"/>
      <c r="I770" s="469"/>
      <c r="J770" s="469"/>
      <c r="K770" s="469"/>
      <c r="L770" s="469"/>
      <c r="M770" s="469"/>
      <c r="N770" s="469"/>
      <c r="O770" s="469"/>
      <c r="P770" s="469"/>
      <c r="Q770" s="469"/>
      <c r="R770" s="469"/>
      <c r="S770" s="469"/>
      <c r="T770" s="469"/>
      <c r="U770" s="469"/>
      <c r="V770" s="469"/>
      <c r="W770" s="469"/>
      <c r="X770" s="469"/>
      <c r="Y770" s="23"/>
      <c r="Z770" s="23"/>
    </row>
    <row r="771" ht="23.25" customHeight="1">
      <c r="A771" s="86"/>
      <c r="B771" s="86"/>
      <c r="C771" s="23"/>
      <c r="D771" s="23"/>
      <c r="E771" s="23"/>
      <c r="F771" s="23"/>
      <c r="G771" s="469"/>
      <c r="H771" s="469"/>
      <c r="I771" s="469"/>
      <c r="J771" s="469"/>
      <c r="K771" s="469"/>
      <c r="L771" s="469"/>
      <c r="M771" s="469"/>
      <c r="N771" s="469"/>
      <c r="O771" s="469"/>
      <c r="P771" s="469"/>
      <c r="Q771" s="469"/>
      <c r="R771" s="469"/>
      <c r="S771" s="469"/>
      <c r="T771" s="469"/>
      <c r="U771" s="469"/>
      <c r="V771" s="469"/>
      <c r="W771" s="469"/>
      <c r="X771" s="469"/>
      <c r="Y771" s="23"/>
      <c r="Z771" s="23"/>
    </row>
    <row r="772" ht="23.25" customHeight="1">
      <c r="A772" s="86"/>
      <c r="B772" s="86"/>
      <c r="C772" s="23"/>
      <c r="D772" s="23"/>
      <c r="E772" s="23"/>
      <c r="F772" s="23"/>
      <c r="G772" s="469"/>
      <c r="H772" s="469"/>
      <c r="I772" s="469"/>
      <c r="J772" s="469"/>
      <c r="K772" s="469"/>
      <c r="L772" s="469"/>
      <c r="M772" s="469"/>
      <c r="N772" s="469"/>
      <c r="O772" s="469"/>
      <c r="P772" s="469"/>
      <c r="Q772" s="469"/>
      <c r="R772" s="469"/>
      <c r="S772" s="469"/>
      <c r="T772" s="469"/>
      <c r="U772" s="469"/>
      <c r="V772" s="469"/>
      <c r="W772" s="469"/>
      <c r="X772" s="469"/>
      <c r="Y772" s="23"/>
      <c r="Z772" s="23"/>
    </row>
    <row r="773" ht="23.25" customHeight="1">
      <c r="A773" s="86"/>
      <c r="B773" s="86"/>
      <c r="C773" s="23"/>
      <c r="D773" s="23"/>
      <c r="E773" s="23"/>
      <c r="F773" s="23"/>
      <c r="G773" s="469"/>
      <c r="H773" s="469"/>
      <c r="I773" s="469"/>
      <c r="J773" s="469"/>
      <c r="K773" s="469"/>
      <c r="L773" s="469"/>
      <c r="M773" s="469"/>
      <c r="N773" s="469"/>
      <c r="O773" s="469"/>
      <c r="P773" s="469"/>
      <c r="Q773" s="469"/>
      <c r="R773" s="469"/>
      <c r="S773" s="469"/>
      <c r="T773" s="469"/>
      <c r="U773" s="469"/>
      <c r="V773" s="469"/>
      <c r="W773" s="469"/>
      <c r="X773" s="469"/>
      <c r="Y773" s="23"/>
      <c r="Z773" s="23"/>
    </row>
    <row r="774" ht="23.25" customHeight="1">
      <c r="A774" s="86"/>
      <c r="B774" s="86"/>
      <c r="C774" s="23"/>
      <c r="D774" s="23"/>
      <c r="E774" s="23"/>
      <c r="F774" s="23"/>
      <c r="G774" s="469"/>
      <c r="H774" s="469"/>
      <c r="I774" s="469"/>
      <c r="J774" s="469"/>
      <c r="K774" s="469"/>
      <c r="L774" s="469"/>
      <c r="M774" s="469"/>
      <c r="N774" s="469"/>
      <c r="O774" s="469"/>
      <c r="P774" s="469"/>
      <c r="Q774" s="469"/>
      <c r="R774" s="469"/>
      <c r="S774" s="469"/>
      <c r="T774" s="469"/>
      <c r="U774" s="469"/>
      <c r="V774" s="469"/>
      <c r="W774" s="469"/>
      <c r="X774" s="469"/>
      <c r="Y774" s="23"/>
      <c r="Z774" s="23"/>
    </row>
    <row r="775" ht="23.25" customHeight="1">
      <c r="A775" s="86"/>
      <c r="B775" s="86"/>
      <c r="C775" s="23"/>
      <c r="D775" s="23"/>
      <c r="E775" s="23"/>
      <c r="F775" s="23"/>
      <c r="G775" s="469"/>
      <c r="H775" s="469"/>
      <c r="I775" s="469"/>
      <c r="J775" s="469"/>
      <c r="K775" s="469"/>
      <c r="L775" s="469"/>
      <c r="M775" s="469"/>
      <c r="N775" s="469"/>
      <c r="O775" s="469"/>
      <c r="P775" s="469"/>
      <c r="Q775" s="469"/>
      <c r="R775" s="469"/>
      <c r="S775" s="469"/>
      <c r="T775" s="469"/>
      <c r="U775" s="469"/>
      <c r="V775" s="469"/>
      <c r="W775" s="469"/>
      <c r="X775" s="469"/>
      <c r="Y775" s="23"/>
      <c r="Z775" s="23"/>
    </row>
    <row r="776" ht="23.25" customHeight="1">
      <c r="A776" s="86"/>
      <c r="B776" s="86"/>
      <c r="C776" s="23"/>
      <c r="D776" s="23"/>
      <c r="E776" s="23"/>
      <c r="F776" s="23"/>
      <c r="G776" s="469"/>
      <c r="H776" s="469"/>
      <c r="I776" s="469"/>
      <c r="J776" s="469"/>
      <c r="K776" s="469"/>
      <c r="L776" s="469"/>
      <c r="M776" s="469"/>
      <c r="N776" s="469"/>
      <c r="O776" s="469"/>
      <c r="P776" s="469"/>
      <c r="Q776" s="469"/>
      <c r="R776" s="469"/>
      <c r="S776" s="469"/>
      <c r="T776" s="469"/>
      <c r="U776" s="469"/>
      <c r="V776" s="469"/>
      <c r="W776" s="469"/>
      <c r="X776" s="469"/>
      <c r="Y776" s="23"/>
      <c r="Z776" s="23"/>
    </row>
    <row r="777" ht="23.25" customHeight="1">
      <c r="A777" s="86"/>
      <c r="B777" s="86"/>
      <c r="C777" s="23"/>
      <c r="D777" s="23"/>
      <c r="E777" s="23"/>
      <c r="F777" s="23"/>
      <c r="G777" s="469"/>
      <c r="H777" s="469"/>
      <c r="I777" s="469"/>
      <c r="J777" s="469"/>
      <c r="K777" s="469"/>
      <c r="L777" s="469"/>
      <c r="M777" s="469"/>
      <c r="N777" s="469"/>
      <c r="O777" s="469"/>
      <c r="P777" s="469"/>
      <c r="Q777" s="469"/>
      <c r="R777" s="469"/>
      <c r="S777" s="469"/>
      <c r="T777" s="469"/>
      <c r="U777" s="469"/>
      <c r="V777" s="469"/>
      <c r="W777" s="469"/>
      <c r="X777" s="469"/>
      <c r="Y777" s="23"/>
      <c r="Z777" s="23"/>
    </row>
    <row r="778" ht="23.25" customHeight="1">
      <c r="A778" s="86"/>
      <c r="B778" s="86"/>
      <c r="C778" s="23"/>
      <c r="D778" s="23"/>
      <c r="E778" s="23"/>
      <c r="F778" s="23"/>
      <c r="G778" s="469"/>
      <c r="H778" s="469"/>
      <c r="I778" s="469"/>
      <c r="J778" s="469"/>
      <c r="K778" s="469"/>
      <c r="L778" s="469"/>
      <c r="M778" s="469"/>
      <c r="N778" s="469"/>
      <c r="O778" s="469"/>
      <c r="P778" s="469"/>
      <c r="Q778" s="469"/>
      <c r="R778" s="469"/>
      <c r="S778" s="469"/>
      <c r="T778" s="469"/>
      <c r="U778" s="469"/>
      <c r="V778" s="469"/>
      <c r="W778" s="469"/>
      <c r="X778" s="469"/>
      <c r="Y778" s="23"/>
      <c r="Z778" s="23"/>
    </row>
    <row r="779" ht="23.25" customHeight="1">
      <c r="A779" s="86"/>
      <c r="B779" s="86"/>
      <c r="C779" s="23"/>
      <c r="D779" s="23"/>
      <c r="E779" s="23"/>
      <c r="F779" s="23"/>
      <c r="G779" s="469"/>
      <c r="H779" s="469"/>
      <c r="I779" s="469"/>
      <c r="J779" s="469"/>
      <c r="K779" s="469"/>
      <c r="L779" s="469"/>
      <c r="M779" s="469"/>
      <c r="N779" s="469"/>
      <c r="O779" s="469"/>
      <c r="P779" s="469"/>
      <c r="Q779" s="469"/>
      <c r="R779" s="469"/>
      <c r="S779" s="469"/>
      <c r="T779" s="469"/>
      <c r="U779" s="469"/>
      <c r="V779" s="469"/>
      <c r="W779" s="469"/>
      <c r="X779" s="469"/>
      <c r="Y779" s="23"/>
      <c r="Z779" s="23"/>
    </row>
    <row r="780" ht="23.25" customHeight="1">
      <c r="A780" s="86"/>
      <c r="B780" s="86"/>
      <c r="C780" s="23"/>
      <c r="D780" s="23"/>
      <c r="E780" s="23"/>
      <c r="F780" s="23"/>
      <c r="G780" s="469"/>
      <c r="H780" s="469"/>
      <c r="I780" s="469"/>
      <c r="J780" s="469"/>
      <c r="K780" s="469"/>
      <c r="L780" s="469"/>
      <c r="M780" s="469"/>
      <c r="N780" s="469"/>
      <c r="O780" s="469"/>
      <c r="P780" s="469"/>
      <c r="Q780" s="469"/>
      <c r="R780" s="469"/>
      <c r="S780" s="469"/>
      <c r="T780" s="469"/>
      <c r="U780" s="469"/>
      <c r="V780" s="469"/>
      <c r="W780" s="469"/>
      <c r="X780" s="469"/>
      <c r="Y780" s="23"/>
      <c r="Z780" s="23"/>
    </row>
    <row r="781" ht="23.25" customHeight="1">
      <c r="A781" s="86"/>
      <c r="B781" s="86"/>
      <c r="C781" s="23"/>
      <c r="D781" s="23"/>
      <c r="E781" s="23"/>
      <c r="F781" s="23"/>
      <c r="G781" s="469"/>
      <c r="H781" s="469"/>
      <c r="I781" s="469"/>
      <c r="J781" s="469"/>
      <c r="K781" s="469"/>
      <c r="L781" s="469"/>
      <c r="M781" s="469"/>
      <c r="N781" s="469"/>
      <c r="O781" s="469"/>
      <c r="P781" s="469"/>
      <c r="Q781" s="469"/>
      <c r="R781" s="469"/>
      <c r="S781" s="469"/>
      <c r="T781" s="469"/>
      <c r="U781" s="469"/>
      <c r="V781" s="469"/>
      <c r="W781" s="469"/>
      <c r="X781" s="469"/>
      <c r="Y781" s="23"/>
      <c r="Z781" s="23"/>
    </row>
    <row r="782" ht="23.25" customHeight="1">
      <c r="A782" s="86"/>
      <c r="B782" s="86"/>
      <c r="C782" s="23"/>
      <c r="D782" s="23"/>
      <c r="E782" s="23"/>
      <c r="F782" s="23"/>
      <c r="G782" s="469"/>
      <c r="H782" s="469"/>
      <c r="I782" s="469"/>
      <c r="J782" s="469"/>
      <c r="K782" s="469"/>
      <c r="L782" s="469"/>
      <c r="M782" s="469"/>
      <c r="N782" s="469"/>
      <c r="O782" s="469"/>
      <c r="P782" s="469"/>
      <c r="Q782" s="469"/>
      <c r="R782" s="469"/>
      <c r="S782" s="469"/>
      <c r="T782" s="469"/>
      <c r="U782" s="469"/>
      <c r="V782" s="469"/>
      <c r="W782" s="469"/>
      <c r="X782" s="469"/>
      <c r="Y782" s="23"/>
      <c r="Z782" s="23"/>
    </row>
    <row r="783" ht="23.25" customHeight="1">
      <c r="A783" s="86"/>
      <c r="B783" s="86"/>
      <c r="C783" s="23"/>
      <c r="D783" s="23"/>
      <c r="E783" s="23"/>
      <c r="F783" s="23"/>
      <c r="G783" s="469"/>
      <c r="H783" s="469"/>
      <c r="I783" s="469"/>
      <c r="J783" s="469"/>
      <c r="K783" s="469"/>
      <c r="L783" s="469"/>
      <c r="M783" s="469"/>
      <c r="N783" s="469"/>
      <c r="O783" s="469"/>
      <c r="P783" s="469"/>
      <c r="Q783" s="469"/>
      <c r="R783" s="469"/>
      <c r="S783" s="469"/>
      <c r="T783" s="469"/>
      <c r="U783" s="469"/>
      <c r="V783" s="469"/>
      <c r="W783" s="469"/>
      <c r="X783" s="469"/>
      <c r="Y783" s="23"/>
      <c r="Z783" s="23"/>
    </row>
    <row r="784" ht="23.25" customHeight="1">
      <c r="A784" s="86"/>
      <c r="B784" s="86"/>
      <c r="C784" s="23"/>
      <c r="D784" s="23"/>
      <c r="E784" s="23"/>
      <c r="F784" s="23"/>
      <c r="G784" s="469"/>
      <c r="H784" s="469"/>
      <c r="I784" s="469"/>
      <c r="J784" s="469"/>
      <c r="K784" s="469"/>
      <c r="L784" s="469"/>
      <c r="M784" s="469"/>
      <c r="N784" s="469"/>
      <c r="O784" s="469"/>
      <c r="P784" s="469"/>
      <c r="Q784" s="469"/>
      <c r="R784" s="469"/>
      <c r="S784" s="469"/>
      <c r="T784" s="469"/>
      <c r="U784" s="469"/>
      <c r="V784" s="469"/>
      <c r="W784" s="469"/>
      <c r="X784" s="469"/>
      <c r="Y784" s="23"/>
      <c r="Z784" s="23"/>
    </row>
    <row r="785" ht="23.25" customHeight="1">
      <c r="A785" s="86"/>
      <c r="B785" s="86"/>
      <c r="C785" s="23"/>
      <c r="D785" s="23"/>
      <c r="E785" s="23"/>
      <c r="F785" s="23"/>
      <c r="G785" s="469"/>
      <c r="H785" s="469"/>
      <c r="I785" s="469"/>
      <c r="J785" s="469"/>
      <c r="K785" s="469"/>
      <c r="L785" s="469"/>
      <c r="M785" s="469"/>
      <c r="N785" s="469"/>
      <c r="O785" s="469"/>
      <c r="P785" s="469"/>
      <c r="Q785" s="469"/>
      <c r="R785" s="469"/>
      <c r="S785" s="469"/>
      <c r="T785" s="469"/>
      <c r="U785" s="469"/>
      <c r="V785" s="469"/>
      <c r="W785" s="469"/>
      <c r="X785" s="469"/>
      <c r="Y785" s="23"/>
      <c r="Z785" s="23"/>
    </row>
    <row r="786" ht="23.25" customHeight="1">
      <c r="A786" s="86"/>
      <c r="B786" s="86"/>
      <c r="C786" s="23"/>
      <c r="D786" s="23"/>
      <c r="E786" s="23"/>
      <c r="F786" s="23"/>
      <c r="G786" s="469"/>
      <c r="H786" s="469"/>
      <c r="I786" s="469"/>
      <c r="J786" s="469"/>
      <c r="K786" s="469"/>
      <c r="L786" s="469"/>
      <c r="M786" s="469"/>
      <c r="N786" s="469"/>
      <c r="O786" s="469"/>
      <c r="P786" s="469"/>
      <c r="Q786" s="469"/>
      <c r="R786" s="469"/>
      <c r="S786" s="469"/>
      <c r="T786" s="469"/>
      <c r="U786" s="469"/>
      <c r="V786" s="469"/>
      <c r="W786" s="469"/>
      <c r="X786" s="469"/>
      <c r="Y786" s="23"/>
      <c r="Z786" s="23"/>
    </row>
    <row r="787" ht="23.25" customHeight="1">
      <c r="A787" s="86"/>
      <c r="B787" s="86"/>
      <c r="C787" s="23"/>
      <c r="D787" s="23"/>
      <c r="E787" s="23"/>
      <c r="F787" s="23"/>
      <c r="G787" s="469"/>
      <c r="H787" s="469"/>
      <c r="I787" s="469"/>
      <c r="J787" s="469"/>
      <c r="K787" s="469"/>
      <c r="L787" s="469"/>
      <c r="M787" s="469"/>
      <c r="N787" s="469"/>
      <c r="O787" s="469"/>
      <c r="P787" s="469"/>
      <c r="Q787" s="469"/>
      <c r="R787" s="469"/>
      <c r="S787" s="469"/>
      <c r="T787" s="469"/>
      <c r="U787" s="469"/>
      <c r="V787" s="469"/>
      <c r="W787" s="469"/>
      <c r="X787" s="469"/>
      <c r="Y787" s="23"/>
      <c r="Z787" s="23"/>
    </row>
    <row r="788" ht="23.25" customHeight="1">
      <c r="A788" s="86"/>
      <c r="B788" s="86"/>
      <c r="C788" s="23"/>
      <c r="D788" s="23"/>
      <c r="E788" s="23"/>
      <c r="F788" s="23"/>
      <c r="G788" s="469"/>
      <c r="H788" s="469"/>
      <c r="I788" s="469"/>
      <c r="J788" s="469"/>
      <c r="K788" s="469"/>
      <c r="L788" s="469"/>
      <c r="M788" s="469"/>
      <c r="N788" s="469"/>
      <c r="O788" s="469"/>
      <c r="P788" s="469"/>
      <c r="Q788" s="469"/>
      <c r="R788" s="469"/>
      <c r="S788" s="469"/>
      <c r="T788" s="469"/>
      <c r="U788" s="469"/>
      <c r="V788" s="469"/>
      <c r="W788" s="469"/>
      <c r="X788" s="469"/>
      <c r="Y788" s="23"/>
      <c r="Z788" s="23"/>
    </row>
    <row r="789" ht="23.25" customHeight="1">
      <c r="A789" s="86"/>
      <c r="B789" s="86"/>
      <c r="C789" s="23"/>
      <c r="D789" s="23"/>
      <c r="E789" s="23"/>
      <c r="F789" s="23"/>
      <c r="G789" s="469"/>
      <c r="H789" s="469"/>
      <c r="I789" s="469"/>
      <c r="J789" s="469"/>
      <c r="K789" s="469"/>
      <c r="L789" s="469"/>
      <c r="M789" s="469"/>
      <c r="N789" s="469"/>
      <c r="O789" s="469"/>
      <c r="P789" s="469"/>
      <c r="Q789" s="469"/>
      <c r="R789" s="469"/>
      <c r="S789" s="469"/>
      <c r="T789" s="469"/>
      <c r="U789" s="469"/>
      <c r="V789" s="469"/>
      <c r="W789" s="469"/>
      <c r="X789" s="469"/>
      <c r="Y789" s="23"/>
      <c r="Z789" s="23"/>
    </row>
    <row r="790" ht="23.25" customHeight="1">
      <c r="A790" s="86"/>
      <c r="B790" s="86"/>
      <c r="C790" s="23"/>
      <c r="D790" s="23"/>
      <c r="E790" s="23"/>
      <c r="F790" s="23"/>
      <c r="G790" s="469"/>
      <c r="H790" s="469"/>
      <c r="I790" s="469"/>
      <c r="J790" s="469"/>
      <c r="K790" s="469"/>
      <c r="L790" s="469"/>
      <c r="M790" s="469"/>
      <c r="N790" s="469"/>
      <c r="O790" s="469"/>
      <c r="P790" s="469"/>
      <c r="Q790" s="469"/>
      <c r="R790" s="469"/>
      <c r="S790" s="469"/>
      <c r="T790" s="469"/>
      <c r="U790" s="469"/>
      <c r="V790" s="469"/>
      <c r="W790" s="469"/>
      <c r="X790" s="469"/>
      <c r="Y790" s="23"/>
      <c r="Z790" s="23"/>
    </row>
    <row r="791" ht="23.25" customHeight="1">
      <c r="A791" s="86"/>
      <c r="B791" s="86"/>
      <c r="C791" s="23"/>
      <c r="D791" s="23"/>
      <c r="E791" s="23"/>
      <c r="F791" s="23"/>
      <c r="G791" s="469"/>
      <c r="H791" s="469"/>
      <c r="I791" s="469"/>
      <c r="J791" s="469"/>
      <c r="K791" s="469"/>
      <c r="L791" s="469"/>
      <c r="M791" s="469"/>
      <c r="N791" s="469"/>
      <c r="O791" s="469"/>
      <c r="P791" s="469"/>
      <c r="Q791" s="469"/>
      <c r="R791" s="469"/>
      <c r="S791" s="469"/>
      <c r="T791" s="469"/>
      <c r="U791" s="469"/>
      <c r="V791" s="469"/>
      <c r="W791" s="469"/>
      <c r="X791" s="469"/>
      <c r="Y791" s="23"/>
      <c r="Z791" s="23"/>
    </row>
    <row r="792" ht="23.25" customHeight="1">
      <c r="A792" s="86"/>
      <c r="B792" s="86"/>
      <c r="C792" s="23"/>
      <c r="D792" s="23"/>
      <c r="E792" s="23"/>
      <c r="F792" s="23"/>
      <c r="G792" s="469"/>
      <c r="H792" s="469"/>
      <c r="I792" s="469"/>
      <c r="J792" s="469"/>
      <c r="K792" s="469"/>
      <c r="L792" s="469"/>
      <c r="M792" s="469"/>
      <c r="N792" s="469"/>
      <c r="O792" s="469"/>
      <c r="P792" s="469"/>
      <c r="Q792" s="469"/>
      <c r="R792" s="469"/>
      <c r="S792" s="469"/>
      <c r="T792" s="469"/>
      <c r="U792" s="469"/>
      <c r="V792" s="469"/>
      <c r="W792" s="469"/>
      <c r="X792" s="469"/>
      <c r="Y792" s="23"/>
      <c r="Z792" s="23"/>
    </row>
    <row r="793" ht="23.25" customHeight="1">
      <c r="A793" s="86"/>
      <c r="B793" s="86"/>
      <c r="C793" s="23"/>
      <c r="D793" s="23"/>
      <c r="E793" s="23"/>
      <c r="F793" s="23"/>
      <c r="G793" s="469"/>
      <c r="H793" s="469"/>
      <c r="I793" s="469"/>
      <c r="J793" s="469"/>
      <c r="K793" s="469"/>
      <c r="L793" s="469"/>
      <c r="M793" s="469"/>
      <c r="N793" s="469"/>
      <c r="O793" s="469"/>
      <c r="P793" s="469"/>
      <c r="Q793" s="469"/>
      <c r="R793" s="469"/>
      <c r="S793" s="469"/>
      <c r="T793" s="469"/>
      <c r="U793" s="469"/>
      <c r="V793" s="469"/>
      <c r="W793" s="469"/>
      <c r="X793" s="469"/>
      <c r="Y793" s="23"/>
      <c r="Z793" s="23"/>
    </row>
    <row r="794" ht="23.25" customHeight="1">
      <c r="A794" s="86"/>
      <c r="B794" s="86"/>
      <c r="C794" s="23"/>
      <c r="D794" s="23"/>
      <c r="E794" s="23"/>
      <c r="F794" s="23"/>
      <c r="G794" s="469"/>
      <c r="H794" s="469"/>
      <c r="I794" s="469"/>
      <c r="J794" s="469"/>
      <c r="K794" s="469"/>
      <c r="L794" s="469"/>
      <c r="M794" s="469"/>
      <c r="N794" s="469"/>
      <c r="O794" s="469"/>
      <c r="P794" s="469"/>
      <c r="Q794" s="469"/>
      <c r="R794" s="469"/>
      <c r="S794" s="469"/>
      <c r="T794" s="469"/>
      <c r="U794" s="469"/>
      <c r="V794" s="469"/>
      <c r="W794" s="469"/>
      <c r="X794" s="469"/>
      <c r="Y794" s="23"/>
      <c r="Z794" s="23"/>
    </row>
    <row r="795" ht="23.25" customHeight="1">
      <c r="A795" s="86"/>
      <c r="B795" s="86"/>
      <c r="C795" s="23"/>
      <c r="D795" s="23"/>
      <c r="E795" s="23"/>
      <c r="F795" s="23"/>
      <c r="G795" s="469"/>
      <c r="H795" s="469"/>
      <c r="I795" s="469"/>
      <c r="J795" s="469"/>
      <c r="K795" s="469"/>
      <c r="L795" s="469"/>
      <c r="M795" s="469"/>
      <c r="N795" s="469"/>
      <c r="O795" s="469"/>
      <c r="P795" s="469"/>
      <c r="Q795" s="469"/>
      <c r="R795" s="469"/>
      <c r="S795" s="469"/>
      <c r="T795" s="469"/>
      <c r="U795" s="469"/>
      <c r="V795" s="469"/>
      <c r="W795" s="469"/>
      <c r="X795" s="469"/>
      <c r="Y795" s="23"/>
      <c r="Z795" s="23"/>
    </row>
    <row r="796" ht="23.25" customHeight="1">
      <c r="A796" s="86"/>
      <c r="B796" s="86"/>
      <c r="C796" s="23"/>
      <c r="D796" s="23"/>
      <c r="E796" s="23"/>
      <c r="F796" s="23"/>
      <c r="G796" s="469"/>
      <c r="H796" s="469"/>
      <c r="I796" s="469"/>
      <c r="J796" s="469"/>
      <c r="K796" s="469"/>
      <c r="L796" s="469"/>
      <c r="M796" s="469"/>
      <c r="N796" s="469"/>
      <c r="O796" s="469"/>
      <c r="P796" s="469"/>
      <c r="Q796" s="469"/>
      <c r="R796" s="469"/>
      <c r="S796" s="469"/>
      <c r="T796" s="469"/>
      <c r="U796" s="469"/>
      <c r="V796" s="469"/>
      <c r="W796" s="469"/>
      <c r="X796" s="469"/>
      <c r="Y796" s="23"/>
      <c r="Z796" s="23"/>
    </row>
    <row r="797" ht="23.25" customHeight="1">
      <c r="A797" s="86"/>
      <c r="B797" s="86"/>
      <c r="C797" s="23"/>
      <c r="D797" s="23"/>
      <c r="E797" s="23"/>
      <c r="F797" s="23"/>
      <c r="G797" s="469"/>
      <c r="H797" s="469"/>
      <c r="I797" s="469"/>
      <c r="J797" s="469"/>
      <c r="K797" s="469"/>
      <c r="L797" s="469"/>
      <c r="M797" s="469"/>
      <c r="N797" s="469"/>
      <c r="O797" s="469"/>
      <c r="P797" s="469"/>
      <c r="Q797" s="469"/>
      <c r="R797" s="469"/>
      <c r="S797" s="469"/>
      <c r="T797" s="469"/>
      <c r="U797" s="469"/>
      <c r="V797" s="469"/>
      <c r="W797" s="469"/>
      <c r="X797" s="469"/>
      <c r="Y797" s="23"/>
      <c r="Z797" s="23"/>
    </row>
    <row r="798" ht="23.25" customHeight="1">
      <c r="A798" s="86"/>
      <c r="B798" s="86"/>
      <c r="C798" s="23"/>
      <c r="D798" s="23"/>
      <c r="E798" s="23"/>
      <c r="F798" s="23"/>
      <c r="G798" s="469"/>
      <c r="H798" s="469"/>
      <c r="I798" s="469"/>
      <c r="J798" s="469"/>
      <c r="K798" s="469"/>
      <c r="L798" s="469"/>
      <c r="M798" s="469"/>
      <c r="N798" s="469"/>
      <c r="O798" s="469"/>
      <c r="P798" s="469"/>
      <c r="Q798" s="469"/>
      <c r="R798" s="469"/>
      <c r="S798" s="469"/>
      <c r="T798" s="469"/>
      <c r="U798" s="469"/>
      <c r="V798" s="469"/>
      <c r="W798" s="469"/>
      <c r="X798" s="469"/>
      <c r="Y798" s="23"/>
      <c r="Z798" s="23"/>
    </row>
    <row r="799" ht="23.25" customHeight="1">
      <c r="A799" s="86"/>
      <c r="B799" s="86"/>
      <c r="C799" s="23"/>
      <c r="D799" s="23"/>
      <c r="E799" s="23"/>
      <c r="F799" s="23"/>
      <c r="G799" s="469"/>
      <c r="H799" s="469"/>
      <c r="I799" s="469"/>
      <c r="J799" s="469"/>
      <c r="K799" s="469"/>
      <c r="L799" s="469"/>
      <c r="M799" s="469"/>
      <c r="N799" s="469"/>
      <c r="O799" s="469"/>
      <c r="P799" s="469"/>
      <c r="Q799" s="469"/>
      <c r="R799" s="469"/>
      <c r="S799" s="469"/>
      <c r="T799" s="469"/>
      <c r="U799" s="469"/>
      <c r="V799" s="469"/>
      <c r="W799" s="469"/>
      <c r="X799" s="469"/>
      <c r="Y799" s="23"/>
      <c r="Z799" s="23"/>
    </row>
    <row r="800" ht="23.25" customHeight="1">
      <c r="A800" s="86"/>
      <c r="B800" s="86"/>
      <c r="C800" s="23"/>
      <c r="D800" s="23"/>
      <c r="E800" s="23"/>
      <c r="F800" s="23"/>
      <c r="G800" s="469"/>
      <c r="H800" s="469"/>
      <c r="I800" s="469"/>
      <c r="J800" s="469"/>
      <c r="K800" s="469"/>
      <c r="L800" s="469"/>
      <c r="M800" s="469"/>
      <c r="N800" s="469"/>
      <c r="O800" s="469"/>
      <c r="P800" s="469"/>
      <c r="Q800" s="469"/>
      <c r="R800" s="469"/>
      <c r="S800" s="469"/>
      <c r="T800" s="469"/>
      <c r="U800" s="469"/>
      <c r="V800" s="469"/>
      <c r="W800" s="469"/>
      <c r="X800" s="469"/>
      <c r="Y800" s="23"/>
      <c r="Z800" s="23"/>
    </row>
    <row r="801" ht="23.25" customHeight="1">
      <c r="A801" s="86"/>
      <c r="B801" s="86"/>
      <c r="C801" s="23"/>
      <c r="D801" s="23"/>
      <c r="E801" s="23"/>
      <c r="F801" s="23"/>
      <c r="G801" s="469"/>
      <c r="H801" s="469"/>
      <c r="I801" s="469"/>
      <c r="J801" s="469"/>
      <c r="K801" s="469"/>
      <c r="L801" s="469"/>
      <c r="M801" s="469"/>
      <c r="N801" s="469"/>
      <c r="O801" s="469"/>
      <c r="P801" s="469"/>
      <c r="Q801" s="469"/>
      <c r="R801" s="469"/>
      <c r="S801" s="469"/>
      <c r="T801" s="469"/>
      <c r="U801" s="469"/>
      <c r="V801" s="469"/>
      <c r="W801" s="469"/>
      <c r="X801" s="469"/>
      <c r="Y801" s="23"/>
      <c r="Z801" s="23"/>
    </row>
    <row r="802" ht="23.25" customHeight="1">
      <c r="A802" s="86"/>
      <c r="B802" s="86"/>
      <c r="C802" s="23"/>
      <c r="D802" s="23"/>
      <c r="E802" s="23"/>
      <c r="F802" s="23"/>
      <c r="G802" s="469"/>
      <c r="H802" s="469"/>
      <c r="I802" s="469"/>
      <c r="J802" s="469"/>
      <c r="K802" s="469"/>
      <c r="L802" s="469"/>
      <c r="M802" s="469"/>
      <c r="N802" s="469"/>
      <c r="O802" s="469"/>
      <c r="P802" s="469"/>
      <c r="Q802" s="469"/>
      <c r="R802" s="469"/>
      <c r="S802" s="469"/>
      <c r="T802" s="469"/>
      <c r="U802" s="469"/>
      <c r="V802" s="469"/>
      <c r="W802" s="469"/>
      <c r="X802" s="469"/>
      <c r="Y802" s="23"/>
      <c r="Z802" s="23"/>
    </row>
    <row r="803" ht="23.25" customHeight="1">
      <c r="A803" s="86"/>
      <c r="B803" s="86"/>
      <c r="C803" s="23"/>
      <c r="D803" s="23"/>
      <c r="E803" s="23"/>
      <c r="F803" s="23"/>
      <c r="G803" s="469"/>
      <c r="H803" s="469"/>
      <c r="I803" s="469"/>
      <c r="J803" s="469"/>
      <c r="K803" s="469"/>
      <c r="L803" s="469"/>
      <c r="M803" s="469"/>
      <c r="N803" s="469"/>
      <c r="O803" s="469"/>
      <c r="P803" s="469"/>
      <c r="Q803" s="469"/>
      <c r="R803" s="469"/>
      <c r="S803" s="469"/>
      <c r="T803" s="469"/>
      <c r="U803" s="469"/>
      <c r="V803" s="469"/>
      <c r="W803" s="469"/>
      <c r="X803" s="469"/>
      <c r="Y803" s="23"/>
      <c r="Z803" s="23"/>
    </row>
    <row r="804" ht="23.25" customHeight="1">
      <c r="A804" s="86"/>
      <c r="B804" s="86"/>
      <c r="C804" s="23"/>
      <c r="D804" s="23"/>
      <c r="E804" s="23"/>
      <c r="F804" s="23"/>
      <c r="G804" s="469"/>
      <c r="H804" s="469"/>
      <c r="I804" s="469"/>
      <c r="J804" s="469"/>
      <c r="K804" s="469"/>
      <c r="L804" s="469"/>
      <c r="M804" s="469"/>
      <c r="N804" s="469"/>
      <c r="O804" s="469"/>
      <c r="P804" s="469"/>
      <c r="Q804" s="469"/>
      <c r="R804" s="469"/>
      <c r="S804" s="469"/>
      <c r="T804" s="469"/>
      <c r="U804" s="469"/>
      <c r="V804" s="469"/>
      <c r="W804" s="469"/>
      <c r="X804" s="469"/>
      <c r="Y804" s="23"/>
      <c r="Z804" s="23"/>
    </row>
    <row r="805" ht="23.25" customHeight="1">
      <c r="A805" s="86"/>
      <c r="B805" s="86"/>
      <c r="C805" s="23"/>
      <c r="D805" s="23"/>
      <c r="E805" s="23"/>
      <c r="F805" s="23"/>
      <c r="G805" s="469"/>
      <c r="H805" s="469"/>
      <c r="I805" s="469"/>
      <c r="J805" s="469"/>
      <c r="K805" s="469"/>
      <c r="L805" s="469"/>
      <c r="M805" s="469"/>
      <c r="N805" s="469"/>
      <c r="O805" s="469"/>
      <c r="P805" s="469"/>
      <c r="Q805" s="469"/>
      <c r="R805" s="469"/>
      <c r="S805" s="469"/>
      <c r="T805" s="469"/>
      <c r="U805" s="469"/>
      <c r="V805" s="469"/>
      <c r="W805" s="469"/>
      <c r="X805" s="469"/>
      <c r="Y805" s="23"/>
      <c r="Z805" s="23"/>
    </row>
    <row r="806" ht="23.25" customHeight="1">
      <c r="A806" s="86"/>
      <c r="B806" s="86"/>
      <c r="C806" s="23"/>
      <c r="D806" s="23"/>
      <c r="E806" s="23"/>
      <c r="F806" s="23"/>
      <c r="G806" s="469"/>
      <c r="H806" s="469"/>
      <c r="I806" s="469"/>
      <c r="J806" s="469"/>
      <c r="K806" s="469"/>
      <c r="L806" s="469"/>
      <c r="M806" s="469"/>
      <c r="N806" s="469"/>
      <c r="O806" s="469"/>
      <c r="P806" s="469"/>
      <c r="Q806" s="469"/>
      <c r="R806" s="469"/>
      <c r="S806" s="469"/>
      <c r="T806" s="469"/>
      <c r="U806" s="469"/>
      <c r="V806" s="469"/>
      <c r="W806" s="469"/>
      <c r="X806" s="469"/>
      <c r="Y806" s="23"/>
      <c r="Z806" s="23"/>
    </row>
    <row r="807" ht="23.25" customHeight="1">
      <c r="A807" s="86"/>
      <c r="B807" s="86"/>
      <c r="C807" s="23"/>
      <c r="D807" s="23"/>
      <c r="E807" s="23"/>
      <c r="F807" s="23"/>
      <c r="G807" s="469"/>
      <c r="H807" s="469"/>
      <c r="I807" s="469"/>
      <c r="J807" s="469"/>
      <c r="K807" s="469"/>
      <c r="L807" s="469"/>
      <c r="M807" s="469"/>
      <c r="N807" s="469"/>
      <c r="O807" s="469"/>
      <c r="P807" s="469"/>
      <c r="Q807" s="469"/>
      <c r="R807" s="469"/>
      <c r="S807" s="469"/>
      <c r="T807" s="469"/>
      <c r="U807" s="469"/>
      <c r="V807" s="469"/>
      <c r="W807" s="469"/>
      <c r="X807" s="469"/>
      <c r="Y807" s="23"/>
      <c r="Z807" s="23"/>
    </row>
    <row r="808" ht="23.25" customHeight="1">
      <c r="A808" s="86"/>
      <c r="B808" s="86"/>
      <c r="C808" s="23"/>
      <c r="D808" s="23"/>
      <c r="E808" s="23"/>
      <c r="F808" s="23"/>
      <c r="G808" s="469"/>
      <c r="H808" s="469"/>
      <c r="I808" s="469"/>
      <c r="J808" s="469"/>
      <c r="K808" s="469"/>
      <c r="L808" s="469"/>
      <c r="M808" s="469"/>
      <c r="N808" s="469"/>
      <c r="O808" s="469"/>
      <c r="P808" s="469"/>
      <c r="Q808" s="469"/>
      <c r="R808" s="469"/>
      <c r="S808" s="469"/>
      <c r="T808" s="469"/>
      <c r="U808" s="469"/>
      <c r="V808" s="469"/>
      <c r="W808" s="469"/>
      <c r="X808" s="469"/>
      <c r="Y808" s="23"/>
      <c r="Z808" s="23"/>
    </row>
    <row r="809" ht="23.25" customHeight="1">
      <c r="A809" s="86"/>
      <c r="B809" s="86"/>
      <c r="C809" s="23"/>
      <c r="D809" s="23"/>
      <c r="E809" s="23"/>
      <c r="F809" s="23"/>
      <c r="G809" s="469"/>
      <c r="H809" s="469"/>
      <c r="I809" s="469"/>
      <c r="J809" s="469"/>
      <c r="K809" s="469"/>
      <c r="L809" s="469"/>
      <c r="M809" s="469"/>
      <c r="N809" s="469"/>
      <c r="O809" s="469"/>
      <c r="P809" s="469"/>
      <c r="Q809" s="469"/>
      <c r="R809" s="469"/>
      <c r="S809" s="469"/>
      <c r="T809" s="469"/>
      <c r="U809" s="469"/>
      <c r="V809" s="469"/>
      <c r="W809" s="469"/>
      <c r="X809" s="469"/>
      <c r="Y809" s="23"/>
      <c r="Z809" s="23"/>
    </row>
    <row r="810" ht="23.25" customHeight="1">
      <c r="A810" s="86"/>
      <c r="B810" s="86"/>
      <c r="C810" s="23"/>
      <c r="D810" s="23"/>
      <c r="E810" s="23"/>
      <c r="F810" s="23"/>
      <c r="G810" s="469"/>
      <c r="H810" s="469"/>
      <c r="I810" s="469"/>
      <c r="J810" s="469"/>
      <c r="K810" s="469"/>
      <c r="L810" s="469"/>
      <c r="M810" s="469"/>
      <c r="N810" s="469"/>
      <c r="O810" s="469"/>
      <c r="P810" s="469"/>
      <c r="Q810" s="469"/>
      <c r="R810" s="469"/>
      <c r="S810" s="469"/>
      <c r="T810" s="469"/>
      <c r="U810" s="469"/>
      <c r="V810" s="469"/>
      <c r="W810" s="469"/>
      <c r="X810" s="469"/>
      <c r="Y810" s="23"/>
      <c r="Z810" s="23"/>
    </row>
    <row r="811" ht="23.25" customHeight="1">
      <c r="A811" s="86"/>
      <c r="B811" s="86"/>
      <c r="C811" s="23"/>
      <c r="D811" s="23"/>
      <c r="E811" s="23"/>
      <c r="F811" s="23"/>
      <c r="G811" s="469"/>
      <c r="H811" s="469"/>
      <c r="I811" s="469"/>
      <c r="J811" s="469"/>
      <c r="K811" s="469"/>
      <c r="L811" s="469"/>
      <c r="M811" s="469"/>
      <c r="N811" s="469"/>
      <c r="O811" s="469"/>
      <c r="P811" s="469"/>
      <c r="Q811" s="469"/>
      <c r="R811" s="469"/>
      <c r="S811" s="469"/>
      <c r="T811" s="469"/>
      <c r="U811" s="469"/>
      <c r="V811" s="469"/>
      <c r="W811" s="469"/>
      <c r="X811" s="469"/>
      <c r="Y811" s="23"/>
      <c r="Z811" s="23"/>
    </row>
    <row r="812" ht="23.25" customHeight="1">
      <c r="A812" s="86"/>
      <c r="B812" s="86"/>
      <c r="C812" s="23"/>
      <c r="D812" s="23"/>
      <c r="E812" s="23"/>
      <c r="F812" s="23"/>
      <c r="G812" s="469"/>
      <c r="H812" s="469"/>
      <c r="I812" s="469"/>
      <c r="J812" s="469"/>
      <c r="K812" s="469"/>
      <c r="L812" s="469"/>
      <c r="M812" s="469"/>
      <c r="N812" s="469"/>
      <c r="O812" s="469"/>
      <c r="P812" s="469"/>
      <c r="Q812" s="469"/>
      <c r="R812" s="469"/>
      <c r="S812" s="469"/>
      <c r="T812" s="469"/>
      <c r="U812" s="469"/>
      <c r="V812" s="469"/>
      <c r="W812" s="469"/>
      <c r="X812" s="469"/>
      <c r="Y812" s="23"/>
      <c r="Z812" s="23"/>
    </row>
    <row r="813" ht="23.25" customHeight="1">
      <c r="A813" s="86"/>
      <c r="B813" s="86"/>
      <c r="C813" s="23"/>
      <c r="D813" s="23"/>
      <c r="E813" s="23"/>
      <c r="F813" s="23"/>
      <c r="G813" s="469"/>
      <c r="H813" s="469"/>
      <c r="I813" s="469"/>
      <c r="J813" s="469"/>
      <c r="K813" s="469"/>
      <c r="L813" s="469"/>
      <c r="M813" s="469"/>
      <c r="N813" s="469"/>
      <c r="O813" s="469"/>
      <c r="P813" s="469"/>
      <c r="Q813" s="469"/>
      <c r="R813" s="469"/>
      <c r="S813" s="469"/>
      <c r="T813" s="469"/>
      <c r="U813" s="469"/>
      <c r="V813" s="469"/>
      <c r="W813" s="469"/>
      <c r="X813" s="469"/>
      <c r="Y813" s="23"/>
      <c r="Z813" s="23"/>
    </row>
    <row r="814" ht="23.25" customHeight="1">
      <c r="A814" s="86"/>
      <c r="B814" s="86"/>
      <c r="C814" s="23"/>
      <c r="D814" s="23"/>
      <c r="E814" s="23"/>
      <c r="F814" s="23"/>
      <c r="G814" s="469"/>
      <c r="H814" s="469"/>
      <c r="I814" s="469"/>
      <c r="J814" s="469"/>
      <c r="K814" s="469"/>
      <c r="L814" s="469"/>
      <c r="M814" s="469"/>
      <c r="N814" s="469"/>
      <c r="O814" s="469"/>
      <c r="P814" s="469"/>
      <c r="Q814" s="469"/>
      <c r="R814" s="469"/>
      <c r="S814" s="469"/>
      <c r="T814" s="469"/>
      <c r="U814" s="469"/>
      <c r="V814" s="469"/>
      <c r="W814" s="469"/>
      <c r="X814" s="469"/>
      <c r="Y814" s="23"/>
      <c r="Z814" s="23"/>
    </row>
    <row r="815" ht="23.25" customHeight="1">
      <c r="A815" s="86"/>
      <c r="B815" s="86"/>
      <c r="C815" s="23"/>
      <c r="D815" s="23"/>
      <c r="E815" s="23"/>
      <c r="F815" s="23"/>
      <c r="G815" s="469"/>
      <c r="H815" s="469"/>
      <c r="I815" s="469"/>
      <c r="J815" s="469"/>
      <c r="K815" s="469"/>
      <c r="L815" s="469"/>
      <c r="M815" s="469"/>
      <c r="N815" s="469"/>
      <c r="O815" s="469"/>
      <c r="P815" s="469"/>
      <c r="Q815" s="469"/>
      <c r="R815" s="469"/>
      <c r="S815" s="469"/>
      <c r="T815" s="469"/>
      <c r="U815" s="469"/>
      <c r="V815" s="469"/>
      <c r="W815" s="469"/>
      <c r="X815" s="469"/>
      <c r="Y815" s="23"/>
      <c r="Z815" s="23"/>
    </row>
    <row r="816" ht="23.25" customHeight="1">
      <c r="A816" s="86"/>
      <c r="B816" s="86"/>
      <c r="C816" s="23"/>
      <c r="D816" s="23"/>
      <c r="E816" s="23"/>
      <c r="F816" s="23"/>
      <c r="G816" s="469"/>
      <c r="H816" s="469"/>
      <c r="I816" s="469"/>
      <c r="J816" s="469"/>
      <c r="K816" s="469"/>
      <c r="L816" s="469"/>
      <c r="M816" s="469"/>
      <c r="N816" s="469"/>
      <c r="O816" s="469"/>
      <c r="P816" s="469"/>
      <c r="Q816" s="469"/>
      <c r="R816" s="469"/>
      <c r="S816" s="469"/>
      <c r="T816" s="469"/>
      <c r="U816" s="469"/>
      <c r="V816" s="469"/>
      <c r="W816" s="469"/>
      <c r="X816" s="469"/>
      <c r="Y816" s="23"/>
      <c r="Z816" s="23"/>
    </row>
    <row r="817" ht="23.25" customHeight="1">
      <c r="A817" s="86"/>
      <c r="B817" s="86"/>
      <c r="C817" s="23"/>
      <c r="D817" s="23"/>
      <c r="E817" s="23"/>
      <c r="F817" s="23"/>
      <c r="G817" s="469"/>
      <c r="H817" s="469"/>
      <c r="I817" s="469"/>
      <c r="J817" s="469"/>
      <c r="K817" s="469"/>
      <c r="L817" s="469"/>
      <c r="M817" s="469"/>
      <c r="N817" s="469"/>
      <c r="O817" s="469"/>
      <c r="P817" s="469"/>
      <c r="Q817" s="469"/>
      <c r="R817" s="469"/>
      <c r="S817" s="469"/>
      <c r="T817" s="469"/>
      <c r="U817" s="469"/>
      <c r="V817" s="469"/>
      <c r="W817" s="469"/>
      <c r="X817" s="469"/>
      <c r="Y817" s="23"/>
      <c r="Z817" s="23"/>
    </row>
    <row r="818" ht="23.25" customHeight="1">
      <c r="A818" s="86"/>
      <c r="B818" s="86"/>
      <c r="C818" s="23"/>
      <c r="D818" s="23"/>
      <c r="E818" s="23"/>
      <c r="F818" s="23"/>
      <c r="G818" s="469"/>
      <c r="H818" s="469"/>
      <c r="I818" s="469"/>
      <c r="J818" s="469"/>
      <c r="K818" s="469"/>
      <c r="L818" s="469"/>
      <c r="M818" s="469"/>
      <c r="N818" s="469"/>
      <c r="O818" s="469"/>
      <c r="P818" s="469"/>
      <c r="Q818" s="469"/>
      <c r="R818" s="469"/>
      <c r="S818" s="469"/>
      <c r="T818" s="469"/>
      <c r="U818" s="469"/>
      <c r="V818" s="469"/>
      <c r="W818" s="469"/>
      <c r="X818" s="469"/>
      <c r="Y818" s="23"/>
      <c r="Z818" s="23"/>
    </row>
    <row r="819" ht="23.25" customHeight="1">
      <c r="A819" s="86"/>
      <c r="B819" s="86"/>
      <c r="C819" s="23"/>
      <c r="D819" s="23"/>
      <c r="E819" s="23"/>
      <c r="F819" s="23"/>
      <c r="G819" s="469"/>
      <c r="H819" s="469"/>
      <c r="I819" s="469"/>
      <c r="J819" s="469"/>
      <c r="K819" s="469"/>
      <c r="L819" s="469"/>
      <c r="M819" s="469"/>
      <c r="N819" s="469"/>
      <c r="O819" s="469"/>
      <c r="P819" s="469"/>
      <c r="Q819" s="469"/>
      <c r="R819" s="469"/>
      <c r="S819" s="469"/>
      <c r="T819" s="469"/>
      <c r="U819" s="469"/>
      <c r="V819" s="469"/>
      <c r="W819" s="469"/>
      <c r="X819" s="469"/>
      <c r="Y819" s="23"/>
      <c r="Z819" s="23"/>
    </row>
    <row r="820" ht="23.25" customHeight="1">
      <c r="A820" s="86"/>
      <c r="B820" s="86"/>
      <c r="C820" s="23"/>
      <c r="D820" s="23"/>
      <c r="E820" s="23"/>
      <c r="F820" s="23"/>
      <c r="G820" s="469"/>
      <c r="H820" s="469"/>
      <c r="I820" s="469"/>
      <c r="J820" s="469"/>
      <c r="K820" s="469"/>
      <c r="L820" s="469"/>
      <c r="M820" s="469"/>
      <c r="N820" s="469"/>
      <c r="O820" s="469"/>
      <c r="P820" s="469"/>
      <c r="Q820" s="469"/>
      <c r="R820" s="469"/>
      <c r="S820" s="469"/>
      <c r="T820" s="469"/>
      <c r="U820" s="469"/>
      <c r="V820" s="469"/>
      <c r="W820" s="469"/>
      <c r="X820" s="469"/>
      <c r="Y820" s="23"/>
      <c r="Z820" s="23"/>
    </row>
    <row r="821" ht="23.25" customHeight="1">
      <c r="A821" s="86"/>
      <c r="B821" s="86"/>
      <c r="C821" s="23"/>
      <c r="D821" s="23"/>
      <c r="E821" s="23"/>
      <c r="F821" s="23"/>
      <c r="G821" s="469"/>
      <c r="H821" s="469"/>
      <c r="I821" s="469"/>
      <c r="J821" s="469"/>
      <c r="K821" s="469"/>
      <c r="L821" s="469"/>
      <c r="M821" s="469"/>
      <c r="N821" s="469"/>
      <c r="O821" s="469"/>
      <c r="P821" s="469"/>
      <c r="Q821" s="469"/>
      <c r="R821" s="469"/>
      <c r="S821" s="469"/>
      <c r="T821" s="469"/>
      <c r="U821" s="469"/>
      <c r="V821" s="469"/>
      <c r="W821" s="469"/>
      <c r="X821" s="469"/>
      <c r="Y821" s="23"/>
      <c r="Z821" s="23"/>
    </row>
    <row r="822" ht="23.25" customHeight="1">
      <c r="A822" s="86"/>
      <c r="B822" s="86"/>
      <c r="C822" s="23"/>
      <c r="D822" s="23"/>
      <c r="E822" s="23"/>
      <c r="F822" s="23"/>
      <c r="G822" s="469"/>
      <c r="H822" s="469"/>
      <c r="I822" s="469"/>
      <c r="J822" s="469"/>
      <c r="K822" s="469"/>
      <c r="L822" s="469"/>
      <c r="M822" s="469"/>
      <c r="N822" s="469"/>
      <c r="O822" s="469"/>
      <c r="P822" s="469"/>
      <c r="Q822" s="469"/>
      <c r="R822" s="469"/>
      <c r="S822" s="469"/>
      <c r="T822" s="469"/>
      <c r="U822" s="469"/>
      <c r="V822" s="469"/>
      <c r="W822" s="469"/>
      <c r="X822" s="469"/>
      <c r="Y822" s="23"/>
      <c r="Z822" s="23"/>
    </row>
    <row r="823" ht="23.25" customHeight="1">
      <c r="A823" s="86"/>
      <c r="B823" s="86"/>
      <c r="C823" s="23"/>
      <c r="D823" s="23"/>
      <c r="E823" s="23"/>
      <c r="F823" s="23"/>
      <c r="G823" s="469"/>
      <c r="H823" s="469"/>
      <c r="I823" s="469"/>
      <c r="J823" s="469"/>
      <c r="K823" s="469"/>
      <c r="L823" s="469"/>
      <c r="M823" s="469"/>
      <c r="N823" s="469"/>
      <c r="O823" s="469"/>
      <c r="P823" s="469"/>
      <c r="Q823" s="469"/>
      <c r="R823" s="469"/>
      <c r="S823" s="469"/>
      <c r="T823" s="469"/>
      <c r="U823" s="469"/>
      <c r="V823" s="469"/>
      <c r="W823" s="469"/>
      <c r="X823" s="469"/>
      <c r="Y823" s="23"/>
      <c r="Z823" s="23"/>
    </row>
    <row r="824" ht="23.25" customHeight="1">
      <c r="A824" s="86"/>
      <c r="B824" s="86"/>
      <c r="C824" s="23"/>
      <c r="D824" s="23"/>
      <c r="E824" s="23"/>
      <c r="F824" s="23"/>
      <c r="G824" s="469"/>
      <c r="H824" s="469"/>
      <c r="I824" s="469"/>
      <c r="J824" s="469"/>
      <c r="K824" s="469"/>
      <c r="L824" s="469"/>
      <c r="M824" s="469"/>
      <c r="N824" s="469"/>
      <c r="O824" s="469"/>
      <c r="P824" s="469"/>
      <c r="Q824" s="469"/>
      <c r="R824" s="469"/>
      <c r="S824" s="469"/>
      <c r="T824" s="469"/>
      <c r="U824" s="469"/>
      <c r="V824" s="469"/>
      <c r="W824" s="469"/>
      <c r="X824" s="469"/>
      <c r="Y824" s="23"/>
      <c r="Z824" s="23"/>
    </row>
    <row r="825" ht="23.25" customHeight="1">
      <c r="A825" s="86"/>
      <c r="B825" s="86"/>
      <c r="C825" s="23"/>
      <c r="D825" s="23"/>
      <c r="E825" s="23"/>
      <c r="F825" s="23"/>
      <c r="G825" s="469"/>
      <c r="H825" s="469"/>
      <c r="I825" s="469"/>
      <c r="J825" s="469"/>
      <c r="K825" s="469"/>
      <c r="L825" s="469"/>
      <c r="M825" s="469"/>
      <c r="N825" s="469"/>
      <c r="O825" s="469"/>
      <c r="P825" s="469"/>
      <c r="Q825" s="469"/>
      <c r="R825" s="469"/>
      <c r="S825" s="469"/>
      <c r="T825" s="469"/>
      <c r="U825" s="469"/>
      <c r="V825" s="469"/>
      <c r="W825" s="469"/>
      <c r="X825" s="469"/>
      <c r="Y825" s="23"/>
      <c r="Z825" s="23"/>
    </row>
    <row r="826" ht="23.25" customHeight="1">
      <c r="A826" s="86"/>
      <c r="B826" s="86"/>
      <c r="C826" s="23"/>
      <c r="D826" s="23"/>
      <c r="E826" s="23"/>
      <c r="F826" s="23"/>
      <c r="G826" s="469"/>
      <c r="H826" s="469"/>
      <c r="I826" s="469"/>
      <c r="J826" s="469"/>
      <c r="K826" s="469"/>
      <c r="L826" s="469"/>
      <c r="M826" s="469"/>
      <c r="N826" s="469"/>
      <c r="O826" s="469"/>
      <c r="P826" s="469"/>
      <c r="Q826" s="469"/>
      <c r="R826" s="469"/>
      <c r="S826" s="469"/>
      <c r="T826" s="469"/>
      <c r="U826" s="469"/>
      <c r="V826" s="469"/>
      <c r="W826" s="469"/>
      <c r="X826" s="469"/>
      <c r="Y826" s="23"/>
      <c r="Z826" s="23"/>
    </row>
    <row r="827" ht="23.25" customHeight="1">
      <c r="A827" s="86"/>
      <c r="B827" s="86"/>
      <c r="C827" s="23"/>
      <c r="D827" s="23"/>
      <c r="E827" s="23"/>
      <c r="F827" s="23"/>
      <c r="G827" s="469"/>
      <c r="H827" s="469"/>
      <c r="I827" s="469"/>
      <c r="J827" s="469"/>
      <c r="K827" s="469"/>
      <c r="L827" s="469"/>
      <c r="M827" s="469"/>
      <c r="N827" s="469"/>
      <c r="O827" s="469"/>
      <c r="P827" s="469"/>
      <c r="Q827" s="469"/>
      <c r="R827" s="469"/>
      <c r="S827" s="469"/>
      <c r="T827" s="469"/>
      <c r="U827" s="469"/>
      <c r="V827" s="469"/>
      <c r="W827" s="469"/>
      <c r="X827" s="469"/>
      <c r="Y827" s="23"/>
      <c r="Z827" s="23"/>
    </row>
    <row r="828" ht="23.25" customHeight="1">
      <c r="A828" s="86"/>
      <c r="B828" s="86"/>
      <c r="C828" s="23"/>
      <c r="D828" s="23"/>
      <c r="E828" s="23"/>
      <c r="F828" s="23"/>
      <c r="G828" s="469"/>
      <c r="H828" s="469"/>
      <c r="I828" s="469"/>
      <c r="J828" s="469"/>
      <c r="K828" s="469"/>
      <c r="L828" s="469"/>
      <c r="M828" s="469"/>
      <c r="N828" s="469"/>
      <c r="O828" s="469"/>
      <c r="P828" s="469"/>
      <c r="Q828" s="469"/>
      <c r="R828" s="469"/>
      <c r="S828" s="469"/>
      <c r="T828" s="469"/>
      <c r="U828" s="469"/>
      <c r="V828" s="469"/>
      <c r="W828" s="469"/>
      <c r="X828" s="469"/>
      <c r="Y828" s="23"/>
      <c r="Z828" s="23"/>
    </row>
    <row r="829" ht="23.25" customHeight="1">
      <c r="A829" s="86"/>
      <c r="B829" s="86"/>
      <c r="C829" s="23"/>
      <c r="D829" s="23"/>
      <c r="E829" s="23"/>
      <c r="F829" s="23"/>
      <c r="G829" s="469"/>
      <c r="H829" s="469"/>
      <c r="I829" s="469"/>
      <c r="J829" s="469"/>
      <c r="K829" s="469"/>
      <c r="L829" s="469"/>
      <c r="M829" s="469"/>
      <c r="N829" s="469"/>
      <c r="O829" s="469"/>
      <c r="P829" s="469"/>
      <c r="Q829" s="469"/>
      <c r="R829" s="469"/>
      <c r="S829" s="469"/>
      <c r="T829" s="469"/>
      <c r="U829" s="469"/>
      <c r="V829" s="469"/>
      <c r="W829" s="469"/>
      <c r="X829" s="469"/>
      <c r="Y829" s="23"/>
      <c r="Z829" s="23"/>
    </row>
    <row r="830" ht="23.25" customHeight="1">
      <c r="A830" s="86"/>
      <c r="B830" s="86"/>
      <c r="C830" s="23"/>
      <c r="D830" s="23"/>
      <c r="E830" s="23"/>
      <c r="F830" s="23"/>
      <c r="G830" s="469"/>
      <c r="H830" s="469"/>
      <c r="I830" s="469"/>
      <c r="J830" s="469"/>
      <c r="K830" s="469"/>
      <c r="L830" s="469"/>
      <c r="M830" s="469"/>
      <c r="N830" s="469"/>
      <c r="O830" s="469"/>
      <c r="P830" s="469"/>
      <c r="Q830" s="469"/>
      <c r="R830" s="469"/>
      <c r="S830" s="469"/>
      <c r="T830" s="469"/>
      <c r="U830" s="469"/>
      <c r="V830" s="469"/>
      <c r="W830" s="469"/>
      <c r="X830" s="469"/>
      <c r="Y830" s="23"/>
      <c r="Z830" s="23"/>
    </row>
    <row r="831" ht="23.25" customHeight="1">
      <c r="A831" s="86"/>
      <c r="B831" s="86"/>
      <c r="C831" s="23"/>
      <c r="D831" s="23"/>
      <c r="E831" s="23"/>
      <c r="F831" s="23"/>
      <c r="G831" s="469"/>
      <c r="H831" s="469"/>
      <c r="I831" s="469"/>
      <c r="J831" s="469"/>
      <c r="K831" s="469"/>
      <c r="L831" s="469"/>
      <c r="M831" s="469"/>
      <c r="N831" s="469"/>
      <c r="O831" s="469"/>
      <c r="P831" s="469"/>
      <c r="Q831" s="469"/>
      <c r="R831" s="469"/>
      <c r="S831" s="469"/>
      <c r="T831" s="469"/>
      <c r="U831" s="469"/>
      <c r="V831" s="469"/>
      <c r="W831" s="469"/>
      <c r="X831" s="469"/>
      <c r="Y831" s="23"/>
      <c r="Z831" s="23"/>
    </row>
    <row r="832" ht="23.25" customHeight="1">
      <c r="A832" s="86"/>
      <c r="B832" s="86"/>
      <c r="C832" s="23"/>
      <c r="D832" s="23"/>
      <c r="E832" s="23"/>
      <c r="F832" s="23"/>
      <c r="G832" s="469"/>
      <c r="H832" s="469"/>
      <c r="I832" s="469"/>
      <c r="J832" s="469"/>
      <c r="K832" s="469"/>
      <c r="L832" s="469"/>
      <c r="M832" s="469"/>
      <c r="N832" s="469"/>
      <c r="O832" s="469"/>
      <c r="P832" s="469"/>
      <c r="Q832" s="469"/>
      <c r="R832" s="469"/>
      <c r="S832" s="469"/>
      <c r="T832" s="469"/>
      <c r="U832" s="469"/>
      <c r="V832" s="469"/>
      <c r="W832" s="469"/>
      <c r="X832" s="469"/>
      <c r="Y832" s="23"/>
      <c r="Z832" s="23"/>
    </row>
    <row r="833" ht="23.25" customHeight="1">
      <c r="A833" s="86"/>
      <c r="B833" s="86"/>
      <c r="C833" s="23"/>
      <c r="D833" s="23"/>
      <c r="E833" s="23"/>
      <c r="F833" s="23"/>
      <c r="G833" s="469"/>
      <c r="H833" s="469"/>
      <c r="I833" s="469"/>
      <c r="J833" s="469"/>
      <c r="K833" s="469"/>
      <c r="L833" s="469"/>
      <c r="M833" s="469"/>
      <c r="N833" s="469"/>
      <c r="O833" s="469"/>
      <c r="P833" s="469"/>
      <c r="Q833" s="469"/>
      <c r="R833" s="469"/>
      <c r="S833" s="469"/>
      <c r="T833" s="469"/>
      <c r="U833" s="469"/>
      <c r="V833" s="469"/>
      <c r="W833" s="469"/>
      <c r="X833" s="469"/>
      <c r="Y833" s="23"/>
      <c r="Z833" s="23"/>
    </row>
    <row r="834" ht="23.25" customHeight="1">
      <c r="A834" s="86"/>
      <c r="B834" s="86"/>
      <c r="C834" s="23"/>
      <c r="D834" s="23"/>
      <c r="E834" s="23"/>
      <c r="F834" s="23"/>
      <c r="G834" s="469"/>
      <c r="H834" s="469"/>
      <c r="I834" s="469"/>
      <c r="J834" s="469"/>
      <c r="K834" s="469"/>
      <c r="L834" s="469"/>
      <c r="M834" s="469"/>
      <c r="N834" s="469"/>
      <c r="O834" s="469"/>
      <c r="P834" s="469"/>
      <c r="Q834" s="469"/>
      <c r="R834" s="469"/>
      <c r="S834" s="469"/>
      <c r="T834" s="469"/>
      <c r="U834" s="469"/>
      <c r="V834" s="469"/>
      <c r="W834" s="469"/>
      <c r="X834" s="469"/>
      <c r="Y834" s="23"/>
      <c r="Z834" s="23"/>
    </row>
    <row r="835" ht="23.25" customHeight="1">
      <c r="A835" s="86"/>
      <c r="B835" s="86"/>
      <c r="C835" s="23"/>
      <c r="D835" s="23"/>
      <c r="E835" s="23"/>
      <c r="F835" s="23"/>
      <c r="G835" s="469"/>
      <c r="H835" s="469"/>
      <c r="I835" s="469"/>
      <c r="J835" s="469"/>
      <c r="K835" s="469"/>
      <c r="L835" s="469"/>
      <c r="M835" s="469"/>
      <c r="N835" s="469"/>
      <c r="O835" s="469"/>
      <c r="P835" s="469"/>
      <c r="Q835" s="469"/>
      <c r="R835" s="469"/>
      <c r="S835" s="469"/>
      <c r="T835" s="469"/>
      <c r="U835" s="469"/>
      <c r="V835" s="469"/>
      <c r="W835" s="469"/>
      <c r="X835" s="469"/>
      <c r="Y835" s="23"/>
      <c r="Z835" s="23"/>
    </row>
    <row r="836" ht="23.25" customHeight="1">
      <c r="A836" s="86"/>
      <c r="B836" s="86"/>
      <c r="C836" s="23"/>
      <c r="D836" s="23"/>
      <c r="E836" s="23"/>
      <c r="F836" s="23"/>
      <c r="G836" s="469"/>
      <c r="H836" s="469"/>
      <c r="I836" s="469"/>
      <c r="J836" s="469"/>
      <c r="K836" s="469"/>
      <c r="L836" s="469"/>
      <c r="M836" s="469"/>
      <c r="N836" s="469"/>
      <c r="O836" s="469"/>
      <c r="P836" s="469"/>
      <c r="Q836" s="469"/>
      <c r="R836" s="469"/>
      <c r="S836" s="469"/>
      <c r="T836" s="469"/>
      <c r="U836" s="469"/>
      <c r="V836" s="469"/>
      <c r="W836" s="469"/>
      <c r="X836" s="469"/>
      <c r="Y836" s="23"/>
      <c r="Z836" s="23"/>
    </row>
    <row r="837" ht="23.25" customHeight="1">
      <c r="A837" s="86"/>
      <c r="B837" s="86"/>
      <c r="C837" s="23"/>
      <c r="D837" s="23"/>
      <c r="E837" s="23"/>
      <c r="F837" s="23"/>
      <c r="G837" s="469"/>
      <c r="H837" s="469"/>
      <c r="I837" s="469"/>
      <c r="J837" s="469"/>
      <c r="K837" s="469"/>
      <c r="L837" s="469"/>
      <c r="M837" s="469"/>
      <c r="N837" s="469"/>
      <c r="O837" s="469"/>
      <c r="P837" s="469"/>
      <c r="Q837" s="469"/>
      <c r="R837" s="469"/>
      <c r="S837" s="469"/>
      <c r="T837" s="469"/>
      <c r="U837" s="469"/>
      <c r="V837" s="469"/>
      <c r="W837" s="469"/>
      <c r="X837" s="469"/>
      <c r="Y837" s="23"/>
      <c r="Z837" s="23"/>
    </row>
    <row r="838" ht="23.25" customHeight="1">
      <c r="A838" s="86"/>
      <c r="B838" s="86"/>
      <c r="C838" s="23"/>
      <c r="D838" s="23"/>
      <c r="E838" s="23"/>
      <c r="F838" s="23"/>
      <c r="G838" s="469"/>
      <c r="H838" s="469"/>
      <c r="I838" s="469"/>
      <c r="J838" s="469"/>
      <c r="K838" s="469"/>
      <c r="L838" s="469"/>
      <c r="M838" s="469"/>
      <c r="N838" s="469"/>
      <c r="O838" s="469"/>
      <c r="P838" s="469"/>
      <c r="Q838" s="469"/>
      <c r="R838" s="469"/>
      <c r="S838" s="469"/>
      <c r="T838" s="469"/>
      <c r="U838" s="469"/>
      <c r="V838" s="469"/>
      <c r="W838" s="469"/>
      <c r="X838" s="469"/>
      <c r="Y838" s="23"/>
      <c r="Z838" s="23"/>
    </row>
    <row r="839" ht="23.25" customHeight="1">
      <c r="A839" s="86"/>
      <c r="B839" s="86"/>
      <c r="C839" s="23"/>
      <c r="D839" s="23"/>
      <c r="E839" s="23"/>
      <c r="F839" s="23"/>
      <c r="G839" s="469"/>
      <c r="H839" s="469"/>
      <c r="I839" s="469"/>
      <c r="J839" s="469"/>
      <c r="K839" s="469"/>
      <c r="L839" s="469"/>
      <c r="M839" s="469"/>
      <c r="N839" s="469"/>
      <c r="O839" s="469"/>
      <c r="P839" s="469"/>
      <c r="Q839" s="469"/>
      <c r="R839" s="469"/>
      <c r="S839" s="469"/>
      <c r="T839" s="469"/>
      <c r="U839" s="469"/>
      <c r="V839" s="469"/>
      <c r="W839" s="469"/>
      <c r="X839" s="469"/>
      <c r="Y839" s="23"/>
      <c r="Z839" s="23"/>
    </row>
    <row r="840" ht="23.25" customHeight="1">
      <c r="A840" s="86"/>
      <c r="B840" s="86"/>
      <c r="C840" s="23"/>
      <c r="D840" s="23"/>
      <c r="E840" s="23"/>
      <c r="F840" s="23"/>
      <c r="G840" s="469"/>
      <c r="H840" s="469"/>
      <c r="I840" s="469"/>
      <c r="J840" s="469"/>
      <c r="K840" s="469"/>
      <c r="L840" s="469"/>
      <c r="M840" s="469"/>
      <c r="N840" s="469"/>
      <c r="O840" s="469"/>
      <c r="P840" s="469"/>
      <c r="Q840" s="469"/>
      <c r="R840" s="469"/>
      <c r="S840" s="469"/>
      <c r="T840" s="469"/>
      <c r="U840" s="469"/>
      <c r="V840" s="469"/>
      <c r="W840" s="469"/>
      <c r="X840" s="469"/>
      <c r="Y840" s="23"/>
      <c r="Z840" s="23"/>
    </row>
    <row r="841" ht="23.25" customHeight="1">
      <c r="A841" s="86"/>
      <c r="B841" s="86"/>
      <c r="C841" s="23"/>
      <c r="D841" s="23"/>
      <c r="E841" s="23"/>
      <c r="F841" s="23"/>
      <c r="G841" s="469"/>
      <c r="H841" s="469"/>
      <c r="I841" s="469"/>
      <c r="J841" s="469"/>
      <c r="K841" s="469"/>
      <c r="L841" s="469"/>
      <c r="M841" s="469"/>
      <c r="N841" s="469"/>
      <c r="O841" s="469"/>
      <c r="P841" s="469"/>
      <c r="Q841" s="469"/>
      <c r="R841" s="469"/>
      <c r="S841" s="469"/>
      <c r="T841" s="469"/>
      <c r="U841" s="469"/>
      <c r="V841" s="469"/>
      <c r="W841" s="469"/>
      <c r="X841" s="469"/>
      <c r="Y841" s="23"/>
      <c r="Z841" s="23"/>
    </row>
    <row r="842" ht="23.25" customHeight="1">
      <c r="A842" s="86"/>
      <c r="B842" s="86"/>
      <c r="C842" s="23"/>
      <c r="D842" s="23"/>
      <c r="E842" s="23"/>
      <c r="F842" s="23"/>
      <c r="G842" s="469"/>
      <c r="H842" s="469"/>
      <c r="I842" s="469"/>
      <c r="J842" s="469"/>
      <c r="K842" s="469"/>
      <c r="L842" s="469"/>
      <c r="M842" s="469"/>
      <c r="N842" s="469"/>
      <c r="O842" s="469"/>
      <c r="P842" s="469"/>
      <c r="Q842" s="469"/>
      <c r="R842" s="469"/>
      <c r="S842" s="469"/>
      <c r="T842" s="469"/>
      <c r="U842" s="469"/>
      <c r="V842" s="469"/>
      <c r="W842" s="469"/>
      <c r="X842" s="469"/>
      <c r="Y842" s="23"/>
      <c r="Z842" s="23"/>
    </row>
    <row r="843" ht="23.25" customHeight="1">
      <c r="A843" s="86"/>
      <c r="B843" s="86"/>
      <c r="C843" s="23"/>
      <c r="D843" s="23"/>
      <c r="E843" s="23"/>
      <c r="F843" s="23"/>
      <c r="G843" s="469"/>
      <c r="H843" s="469"/>
      <c r="I843" s="469"/>
      <c r="J843" s="469"/>
      <c r="K843" s="469"/>
      <c r="L843" s="469"/>
      <c r="M843" s="469"/>
      <c r="N843" s="469"/>
      <c r="O843" s="469"/>
      <c r="P843" s="469"/>
      <c r="Q843" s="469"/>
      <c r="R843" s="469"/>
      <c r="S843" s="469"/>
      <c r="T843" s="469"/>
      <c r="U843" s="469"/>
      <c r="V843" s="469"/>
      <c r="W843" s="469"/>
      <c r="X843" s="469"/>
      <c r="Y843" s="23"/>
      <c r="Z843" s="23"/>
    </row>
    <row r="844" ht="23.25" customHeight="1">
      <c r="A844" s="86"/>
      <c r="B844" s="86"/>
      <c r="C844" s="23"/>
      <c r="D844" s="23"/>
      <c r="E844" s="23"/>
      <c r="F844" s="23"/>
      <c r="G844" s="469"/>
      <c r="H844" s="469"/>
      <c r="I844" s="469"/>
      <c r="J844" s="469"/>
      <c r="K844" s="469"/>
      <c r="L844" s="469"/>
      <c r="M844" s="469"/>
      <c r="N844" s="469"/>
      <c r="O844" s="469"/>
      <c r="P844" s="469"/>
      <c r="Q844" s="469"/>
      <c r="R844" s="469"/>
      <c r="S844" s="469"/>
      <c r="T844" s="469"/>
      <c r="U844" s="469"/>
      <c r="V844" s="469"/>
      <c r="W844" s="469"/>
      <c r="X844" s="469"/>
      <c r="Y844" s="23"/>
      <c r="Z844" s="23"/>
    </row>
    <row r="845" ht="23.25" customHeight="1">
      <c r="A845" s="86"/>
      <c r="B845" s="86"/>
      <c r="C845" s="23"/>
      <c r="D845" s="23"/>
      <c r="E845" s="23"/>
      <c r="F845" s="23"/>
      <c r="G845" s="469"/>
      <c r="H845" s="469"/>
      <c r="I845" s="469"/>
      <c r="J845" s="469"/>
      <c r="K845" s="469"/>
      <c r="L845" s="469"/>
      <c r="M845" s="469"/>
      <c r="N845" s="469"/>
      <c r="O845" s="469"/>
      <c r="P845" s="469"/>
      <c r="Q845" s="469"/>
      <c r="R845" s="469"/>
      <c r="S845" s="469"/>
      <c r="T845" s="469"/>
      <c r="U845" s="469"/>
      <c r="V845" s="469"/>
      <c r="W845" s="469"/>
      <c r="X845" s="469"/>
      <c r="Y845" s="23"/>
      <c r="Z845" s="23"/>
    </row>
    <row r="846" ht="23.25" customHeight="1">
      <c r="A846" s="86"/>
      <c r="B846" s="86"/>
      <c r="C846" s="23"/>
      <c r="D846" s="23"/>
      <c r="E846" s="23"/>
      <c r="F846" s="23"/>
      <c r="G846" s="469"/>
      <c r="H846" s="469"/>
      <c r="I846" s="469"/>
      <c r="J846" s="469"/>
      <c r="K846" s="469"/>
      <c r="L846" s="469"/>
      <c r="M846" s="469"/>
      <c r="N846" s="469"/>
      <c r="O846" s="469"/>
      <c r="P846" s="469"/>
      <c r="Q846" s="469"/>
      <c r="R846" s="469"/>
      <c r="S846" s="469"/>
      <c r="T846" s="469"/>
      <c r="U846" s="469"/>
      <c r="V846" s="469"/>
      <c r="W846" s="469"/>
      <c r="X846" s="469"/>
      <c r="Y846" s="23"/>
      <c r="Z846" s="23"/>
    </row>
    <row r="847" ht="23.25" customHeight="1">
      <c r="A847" s="86"/>
      <c r="B847" s="86"/>
      <c r="C847" s="23"/>
      <c r="D847" s="23"/>
      <c r="E847" s="23"/>
      <c r="F847" s="23"/>
      <c r="G847" s="469"/>
      <c r="H847" s="469"/>
      <c r="I847" s="469"/>
      <c r="J847" s="469"/>
      <c r="K847" s="469"/>
      <c r="L847" s="469"/>
      <c r="M847" s="469"/>
      <c r="N847" s="469"/>
      <c r="O847" s="469"/>
      <c r="P847" s="469"/>
      <c r="Q847" s="469"/>
      <c r="R847" s="469"/>
      <c r="S847" s="469"/>
      <c r="T847" s="469"/>
      <c r="U847" s="469"/>
      <c r="V847" s="469"/>
      <c r="W847" s="469"/>
      <c r="X847" s="469"/>
      <c r="Y847" s="23"/>
      <c r="Z847" s="23"/>
    </row>
    <row r="848" ht="23.25" customHeight="1">
      <c r="A848" s="86"/>
      <c r="B848" s="86"/>
      <c r="C848" s="23"/>
      <c r="D848" s="23"/>
      <c r="E848" s="23"/>
      <c r="F848" s="23"/>
      <c r="G848" s="469"/>
      <c r="H848" s="469"/>
      <c r="I848" s="469"/>
      <c r="J848" s="469"/>
      <c r="K848" s="469"/>
      <c r="L848" s="469"/>
      <c r="M848" s="469"/>
      <c r="N848" s="469"/>
      <c r="O848" s="469"/>
      <c r="P848" s="469"/>
      <c r="Q848" s="469"/>
      <c r="R848" s="469"/>
      <c r="S848" s="469"/>
      <c r="T848" s="469"/>
      <c r="U848" s="469"/>
      <c r="V848" s="469"/>
      <c r="W848" s="469"/>
      <c r="X848" s="469"/>
      <c r="Y848" s="23"/>
      <c r="Z848" s="23"/>
    </row>
    <row r="849" ht="23.25" customHeight="1">
      <c r="A849" s="86"/>
      <c r="B849" s="86"/>
      <c r="C849" s="23"/>
      <c r="D849" s="23"/>
      <c r="E849" s="23"/>
      <c r="F849" s="23"/>
      <c r="G849" s="469"/>
      <c r="H849" s="469"/>
      <c r="I849" s="469"/>
      <c r="J849" s="469"/>
      <c r="K849" s="469"/>
      <c r="L849" s="469"/>
      <c r="M849" s="469"/>
      <c r="N849" s="469"/>
      <c r="O849" s="469"/>
      <c r="P849" s="469"/>
      <c r="Q849" s="469"/>
      <c r="R849" s="469"/>
      <c r="S849" s="469"/>
      <c r="T849" s="469"/>
      <c r="U849" s="469"/>
      <c r="V849" s="469"/>
      <c r="W849" s="469"/>
      <c r="X849" s="469"/>
      <c r="Y849" s="23"/>
      <c r="Z849" s="23"/>
    </row>
    <row r="850" ht="23.25" customHeight="1">
      <c r="A850" s="86"/>
      <c r="B850" s="86"/>
      <c r="C850" s="23"/>
      <c r="D850" s="23"/>
      <c r="E850" s="23"/>
      <c r="F850" s="23"/>
      <c r="G850" s="469"/>
      <c r="H850" s="469"/>
      <c r="I850" s="469"/>
      <c r="J850" s="469"/>
      <c r="K850" s="469"/>
      <c r="L850" s="469"/>
      <c r="M850" s="469"/>
      <c r="N850" s="469"/>
      <c r="O850" s="469"/>
      <c r="P850" s="469"/>
      <c r="Q850" s="469"/>
      <c r="R850" s="469"/>
      <c r="S850" s="469"/>
      <c r="T850" s="469"/>
      <c r="U850" s="469"/>
      <c r="V850" s="469"/>
      <c r="W850" s="469"/>
      <c r="X850" s="469"/>
      <c r="Y850" s="23"/>
      <c r="Z850" s="23"/>
    </row>
    <row r="851" ht="23.25" customHeight="1">
      <c r="A851" s="86"/>
      <c r="B851" s="86"/>
      <c r="C851" s="23"/>
      <c r="D851" s="23"/>
      <c r="E851" s="23"/>
      <c r="F851" s="23"/>
      <c r="G851" s="469"/>
      <c r="H851" s="469"/>
      <c r="I851" s="469"/>
      <c r="J851" s="469"/>
      <c r="K851" s="469"/>
      <c r="L851" s="469"/>
      <c r="M851" s="469"/>
      <c r="N851" s="469"/>
      <c r="O851" s="469"/>
      <c r="P851" s="469"/>
      <c r="Q851" s="469"/>
      <c r="R851" s="469"/>
      <c r="S851" s="469"/>
      <c r="T851" s="469"/>
      <c r="U851" s="469"/>
      <c r="V851" s="469"/>
      <c r="W851" s="469"/>
      <c r="X851" s="469"/>
      <c r="Y851" s="23"/>
      <c r="Z851" s="23"/>
    </row>
    <row r="852" ht="23.25" customHeight="1">
      <c r="A852" s="86"/>
      <c r="B852" s="86"/>
      <c r="C852" s="23"/>
      <c r="D852" s="23"/>
      <c r="E852" s="23"/>
      <c r="F852" s="23"/>
      <c r="G852" s="469"/>
      <c r="H852" s="469"/>
      <c r="I852" s="469"/>
      <c r="J852" s="469"/>
      <c r="K852" s="469"/>
      <c r="L852" s="469"/>
      <c r="M852" s="469"/>
      <c r="N852" s="469"/>
      <c r="O852" s="469"/>
      <c r="P852" s="469"/>
      <c r="Q852" s="469"/>
      <c r="R852" s="469"/>
      <c r="S852" s="469"/>
      <c r="T852" s="469"/>
      <c r="U852" s="469"/>
      <c r="V852" s="469"/>
      <c r="W852" s="469"/>
      <c r="X852" s="469"/>
      <c r="Y852" s="23"/>
      <c r="Z852" s="23"/>
    </row>
    <row r="853" ht="23.25" customHeight="1">
      <c r="A853" s="86"/>
      <c r="B853" s="86"/>
      <c r="C853" s="23"/>
      <c r="D853" s="23"/>
      <c r="E853" s="23"/>
      <c r="F853" s="23"/>
      <c r="G853" s="469"/>
      <c r="H853" s="469"/>
      <c r="I853" s="469"/>
      <c r="J853" s="469"/>
      <c r="K853" s="469"/>
      <c r="L853" s="469"/>
      <c r="M853" s="469"/>
      <c r="N853" s="469"/>
      <c r="O853" s="469"/>
      <c r="P853" s="469"/>
      <c r="Q853" s="469"/>
      <c r="R853" s="469"/>
      <c r="S853" s="469"/>
      <c r="T853" s="469"/>
      <c r="U853" s="469"/>
      <c r="V853" s="469"/>
      <c r="W853" s="469"/>
      <c r="X853" s="469"/>
      <c r="Y853" s="23"/>
      <c r="Z853" s="23"/>
    </row>
    <row r="854" ht="23.25" customHeight="1">
      <c r="A854" s="86"/>
      <c r="B854" s="86"/>
      <c r="C854" s="23"/>
      <c r="D854" s="23"/>
      <c r="E854" s="23"/>
      <c r="F854" s="23"/>
      <c r="G854" s="469"/>
      <c r="H854" s="469"/>
      <c r="I854" s="469"/>
      <c r="J854" s="469"/>
      <c r="K854" s="469"/>
      <c r="L854" s="469"/>
      <c r="M854" s="469"/>
      <c r="N854" s="469"/>
      <c r="O854" s="469"/>
      <c r="P854" s="469"/>
      <c r="Q854" s="469"/>
      <c r="R854" s="469"/>
      <c r="S854" s="469"/>
      <c r="T854" s="469"/>
      <c r="U854" s="469"/>
      <c r="V854" s="469"/>
      <c r="W854" s="469"/>
      <c r="X854" s="469"/>
      <c r="Y854" s="23"/>
      <c r="Z854" s="23"/>
    </row>
    <row r="855" ht="23.25" customHeight="1">
      <c r="A855" s="86"/>
      <c r="B855" s="86"/>
      <c r="C855" s="23"/>
      <c r="D855" s="23"/>
      <c r="E855" s="23"/>
      <c r="F855" s="23"/>
      <c r="G855" s="469"/>
      <c r="H855" s="469"/>
      <c r="I855" s="469"/>
      <c r="J855" s="469"/>
      <c r="K855" s="469"/>
      <c r="L855" s="469"/>
      <c r="M855" s="469"/>
      <c r="N855" s="469"/>
      <c r="O855" s="469"/>
      <c r="P855" s="469"/>
      <c r="Q855" s="469"/>
      <c r="R855" s="469"/>
      <c r="S855" s="469"/>
      <c r="T855" s="469"/>
      <c r="U855" s="469"/>
      <c r="V855" s="469"/>
      <c r="W855" s="469"/>
      <c r="X855" s="469"/>
      <c r="Y855" s="23"/>
      <c r="Z855" s="23"/>
    </row>
    <row r="856" ht="23.25" customHeight="1">
      <c r="A856" s="86"/>
      <c r="B856" s="86"/>
      <c r="C856" s="23"/>
      <c r="D856" s="23"/>
      <c r="E856" s="23"/>
      <c r="F856" s="23"/>
      <c r="G856" s="469"/>
      <c r="H856" s="469"/>
      <c r="I856" s="469"/>
      <c r="J856" s="469"/>
      <c r="K856" s="469"/>
      <c r="L856" s="469"/>
      <c r="M856" s="469"/>
      <c r="N856" s="469"/>
      <c r="O856" s="469"/>
      <c r="P856" s="469"/>
      <c r="Q856" s="469"/>
      <c r="R856" s="469"/>
      <c r="S856" s="469"/>
      <c r="T856" s="469"/>
      <c r="U856" s="469"/>
      <c r="V856" s="469"/>
      <c r="W856" s="469"/>
      <c r="X856" s="469"/>
      <c r="Y856" s="23"/>
      <c r="Z856" s="23"/>
    </row>
    <row r="857" ht="23.25" customHeight="1">
      <c r="A857" s="86"/>
      <c r="B857" s="86"/>
      <c r="C857" s="23"/>
      <c r="D857" s="23"/>
      <c r="E857" s="23"/>
      <c r="F857" s="23"/>
      <c r="G857" s="469"/>
      <c r="H857" s="469"/>
      <c r="I857" s="469"/>
      <c r="J857" s="469"/>
      <c r="K857" s="469"/>
      <c r="L857" s="469"/>
      <c r="M857" s="469"/>
      <c r="N857" s="469"/>
      <c r="O857" s="469"/>
      <c r="P857" s="469"/>
      <c r="Q857" s="469"/>
      <c r="R857" s="469"/>
      <c r="S857" s="469"/>
      <c r="T857" s="469"/>
      <c r="U857" s="469"/>
      <c r="V857" s="469"/>
      <c r="W857" s="469"/>
      <c r="X857" s="469"/>
      <c r="Y857" s="23"/>
      <c r="Z857" s="23"/>
    </row>
    <row r="858" ht="23.25" customHeight="1">
      <c r="A858" s="86"/>
      <c r="B858" s="86"/>
      <c r="C858" s="23"/>
      <c r="D858" s="23"/>
      <c r="E858" s="23"/>
      <c r="F858" s="23"/>
      <c r="G858" s="469"/>
      <c r="H858" s="469"/>
      <c r="I858" s="469"/>
      <c r="J858" s="469"/>
      <c r="K858" s="469"/>
      <c r="L858" s="469"/>
      <c r="M858" s="469"/>
      <c r="N858" s="469"/>
      <c r="O858" s="469"/>
      <c r="P858" s="469"/>
      <c r="Q858" s="469"/>
      <c r="R858" s="469"/>
      <c r="S858" s="469"/>
      <c r="T858" s="469"/>
      <c r="U858" s="469"/>
      <c r="V858" s="469"/>
      <c r="W858" s="469"/>
      <c r="X858" s="469"/>
      <c r="Y858" s="23"/>
      <c r="Z858" s="23"/>
    </row>
    <row r="859" ht="23.25" customHeight="1">
      <c r="A859" s="86"/>
      <c r="B859" s="86"/>
      <c r="C859" s="23"/>
      <c r="D859" s="23"/>
      <c r="E859" s="23"/>
      <c r="F859" s="23"/>
      <c r="G859" s="469"/>
      <c r="H859" s="469"/>
      <c r="I859" s="469"/>
      <c r="J859" s="469"/>
      <c r="K859" s="469"/>
      <c r="L859" s="469"/>
      <c r="M859" s="469"/>
      <c r="N859" s="469"/>
      <c r="O859" s="469"/>
      <c r="P859" s="469"/>
      <c r="Q859" s="469"/>
      <c r="R859" s="469"/>
      <c r="S859" s="469"/>
      <c r="T859" s="469"/>
      <c r="U859" s="469"/>
      <c r="V859" s="469"/>
      <c r="W859" s="469"/>
      <c r="X859" s="469"/>
      <c r="Y859" s="23"/>
      <c r="Z859" s="23"/>
    </row>
    <row r="860" ht="23.25" customHeight="1">
      <c r="A860" s="86"/>
      <c r="B860" s="86"/>
      <c r="C860" s="23"/>
      <c r="D860" s="23"/>
      <c r="E860" s="23"/>
      <c r="F860" s="23"/>
      <c r="G860" s="469"/>
      <c r="H860" s="469"/>
      <c r="I860" s="469"/>
      <c r="J860" s="469"/>
      <c r="K860" s="469"/>
      <c r="L860" s="469"/>
      <c r="M860" s="469"/>
      <c r="N860" s="469"/>
      <c r="O860" s="469"/>
      <c r="P860" s="469"/>
      <c r="Q860" s="469"/>
      <c r="R860" s="469"/>
      <c r="S860" s="469"/>
      <c r="T860" s="469"/>
      <c r="U860" s="469"/>
      <c r="V860" s="469"/>
      <c r="W860" s="469"/>
      <c r="X860" s="469"/>
      <c r="Y860" s="23"/>
      <c r="Z860" s="23"/>
    </row>
    <row r="861" ht="23.25" customHeight="1">
      <c r="A861" s="86"/>
      <c r="B861" s="86"/>
      <c r="C861" s="23"/>
      <c r="D861" s="23"/>
      <c r="E861" s="23"/>
      <c r="F861" s="23"/>
      <c r="G861" s="469"/>
      <c r="H861" s="469"/>
      <c r="I861" s="469"/>
      <c r="J861" s="469"/>
      <c r="K861" s="469"/>
      <c r="L861" s="469"/>
      <c r="M861" s="469"/>
      <c r="N861" s="469"/>
      <c r="O861" s="469"/>
      <c r="P861" s="469"/>
      <c r="Q861" s="469"/>
      <c r="R861" s="469"/>
      <c r="S861" s="469"/>
      <c r="T861" s="469"/>
      <c r="U861" s="469"/>
      <c r="V861" s="469"/>
      <c r="W861" s="469"/>
      <c r="X861" s="469"/>
      <c r="Y861" s="23"/>
      <c r="Z861" s="23"/>
    </row>
    <row r="862" ht="23.25" customHeight="1">
      <c r="A862" s="86"/>
      <c r="B862" s="86"/>
      <c r="C862" s="23"/>
      <c r="D862" s="23"/>
      <c r="E862" s="23"/>
      <c r="F862" s="23"/>
      <c r="G862" s="469"/>
      <c r="H862" s="469"/>
      <c r="I862" s="469"/>
      <c r="J862" s="469"/>
      <c r="K862" s="469"/>
      <c r="L862" s="469"/>
      <c r="M862" s="469"/>
      <c r="N862" s="469"/>
      <c r="O862" s="469"/>
      <c r="P862" s="469"/>
      <c r="Q862" s="469"/>
      <c r="R862" s="469"/>
      <c r="S862" s="469"/>
      <c r="T862" s="469"/>
      <c r="U862" s="469"/>
      <c r="V862" s="469"/>
      <c r="W862" s="469"/>
      <c r="X862" s="469"/>
      <c r="Y862" s="23"/>
      <c r="Z862" s="23"/>
    </row>
    <row r="863" ht="23.25" customHeight="1">
      <c r="A863" s="86"/>
      <c r="B863" s="86"/>
      <c r="C863" s="23"/>
      <c r="D863" s="23"/>
      <c r="E863" s="23"/>
      <c r="F863" s="23"/>
      <c r="G863" s="469"/>
      <c r="H863" s="469"/>
      <c r="I863" s="469"/>
      <c r="J863" s="469"/>
      <c r="K863" s="469"/>
      <c r="L863" s="469"/>
      <c r="M863" s="469"/>
      <c r="N863" s="469"/>
      <c r="O863" s="469"/>
      <c r="P863" s="469"/>
      <c r="Q863" s="469"/>
      <c r="R863" s="469"/>
      <c r="S863" s="469"/>
      <c r="T863" s="469"/>
      <c r="U863" s="469"/>
      <c r="V863" s="469"/>
      <c r="W863" s="469"/>
      <c r="X863" s="469"/>
      <c r="Y863" s="23"/>
      <c r="Z863" s="23"/>
    </row>
    <row r="864" ht="23.25" customHeight="1">
      <c r="A864" s="86"/>
      <c r="B864" s="86"/>
      <c r="C864" s="23"/>
      <c r="D864" s="23"/>
      <c r="E864" s="23"/>
      <c r="F864" s="23"/>
      <c r="G864" s="469"/>
      <c r="H864" s="469"/>
      <c r="I864" s="469"/>
      <c r="J864" s="469"/>
      <c r="K864" s="469"/>
      <c r="L864" s="469"/>
      <c r="M864" s="469"/>
      <c r="N864" s="469"/>
      <c r="O864" s="469"/>
      <c r="P864" s="469"/>
      <c r="Q864" s="469"/>
      <c r="R864" s="469"/>
      <c r="S864" s="469"/>
      <c r="T864" s="469"/>
      <c r="U864" s="469"/>
      <c r="V864" s="469"/>
      <c r="W864" s="469"/>
      <c r="X864" s="469"/>
      <c r="Y864" s="23"/>
      <c r="Z864" s="23"/>
    </row>
    <row r="865" ht="23.25" customHeight="1">
      <c r="A865" s="86"/>
      <c r="B865" s="86"/>
      <c r="C865" s="23"/>
      <c r="D865" s="23"/>
      <c r="E865" s="23"/>
      <c r="F865" s="23"/>
      <c r="G865" s="469"/>
      <c r="H865" s="469"/>
      <c r="I865" s="469"/>
      <c r="J865" s="469"/>
      <c r="K865" s="469"/>
      <c r="L865" s="469"/>
      <c r="M865" s="469"/>
      <c r="N865" s="469"/>
      <c r="O865" s="469"/>
      <c r="P865" s="469"/>
      <c r="Q865" s="469"/>
      <c r="R865" s="469"/>
      <c r="S865" s="469"/>
      <c r="T865" s="469"/>
      <c r="U865" s="469"/>
      <c r="V865" s="469"/>
      <c r="W865" s="469"/>
      <c r="X865" s="469"/>
      <c r="Y865" s="23"/>
      <c r="Z865" s="23"/>
    </row>
    <row r="866" ht="23.25" customHeight="1">
      <c r="A866" s="86"/>
      <c r="B866" s="86"/>
      <c r="C866" s="23"/>
      <c r="D866" s="23"/>
      <c r="E866" s="23"/>
      <c r="F866" s="23"/>
      <c r="G866" s="469"/>
      <c r="H866" s="469"/>
      <c r="I866" s="469"/>
      <c r="J866" s="469"/>
      <c r="K866" s="469"/>
      <c r="L866" s="469"/>
      <c r="M866" s="469"/>
      <c r="N866" s="469"/>
      <c r="O866" s="469"/>
      <c r="P866" s="469"/>
      <c r="Q866" s="469"/>
      <c r="R866" s="469"/>
      <c r="S866" s="469"/>
      <c r="T866" s="469"/>
      <c r="U866" s="469"/>
      <c r="V866" s="469"/>
      <c r="W866" s="469"/>
      <c r="X866" s="469"/>
      <c r="Y866" s="23"/>
      <c r="Z866" s="23"/>
    </row>
    <row r="867" ht="23.25" customHeight="1">
      <c r="A867" s="86"/>
      <c r="B867" s="86"/>
      <c r="C867" s="23"/>
      <c r="D867" s="23"/>
      <c r="E867" s="23"/>
      <c r="F867" s="23"/>
      <c r="G867" s="469"/>
      <c r="H867" s="469"/>
      <c r="I867" s="469"/>
      <c r="J867" s="469"/>
      <c r="K867" s="469"/>
      <c r="L867" s="469"/>
      <c r="M867" s="469"/>
      <c r="N867" s="469"/>
      <c r="O867" s="469"/>
      <c r="P867" s="469"/>
      <c r="Q867" s="469"/>
      <c r="R867" s="469"/>
      <c r="S867" s="469"/>
      <c r="T867" s="469"/>
      <c r="U867" s="469"/>
      <c r="V867" s="469"/>
      <c r="W867" s="469"/>
      <c r="X867" s="469"/>
      <c r="Y867" s="23"/>
      <c r="Z867" s="23"/>
    </row>
    <row r="868" ht="23.25" customHeight="1">
      <c r="A868" s="86"/>
      <c r="B868" s="86"/>
      <c r="C868" s="23"/>
      <c r="D868" s="23"/>
      <c r="E868" s="23"/>
      <c r="F868" s="23"/>
      <c r="G868" s="469"/>
      <c r="H868" s="469"/>
      <c r="I868" s="469"/>
      <c r="J868" s="469"/>
      <c r="K868" s="469"/>
      <c r="L868" s="469"/>
      <c r="M868" s="469"/>
      <c r="N868" s="469"/>
      <c r="O868" s="469"/>
      <c r="P868" s="469"/>
      <c r="Q868" s="469"/>
      <c r="R868" s="469"/>
      <c r="S868" s="469"/>
      <c r="T868" s="469"/>
      <c r="U868" s="469"/>
      <c r="V868" s="469"/>
      <c r="W868" s="469"/>
      <c r="X868" s="469"/>
      <c r="Y868" s="23"/>
      <c r="Z868" s="23"/>
    </row>
    <row r="869" ht="23.25" customHeight="1">
      <c r="A869" s="86"/>
      <c r="B869" s="86"/>
      <c r="C869" s="23"/>
      <c r="D869" s="23"/>
      <c r="E869" s="23"/>
      <c r="F869" s="23"/>
      <c r="G869" s="469"/>
      <c r="H869" s="469"/>
      <c r="I869" s="469"/>
      <c r="J869" s="469"/>
      <c r="K869" s="469"/>
      <c r="L869" s="469"/>
      <c r="M869" s="469"/>
      <c r="N869" s="469"/>
      <c r="O869" s="469"/>
      <c r="P869" s="469"/>
      <c r="Q869" s="469"/>
      <c r="R869" s="469"/>
      <c r="S869" s="469"/>
      <c r="T869" s="469"/>
      <c r="U869" s="469"/>
      <c r="V869" s="469"/>
      <c r="W869" s="469"/>
      <c r="X869" s="469"/>
      <c r="Y869" s="23"/>
      <c r="Z869" s="23"/>
    </row>
    <row r="870" ht="23.25" customHeight="1">
      <c r="A870" s="86"/>
      <c r="B870" s="86"/>
      <c r="C870" s="23"/>
      <c r="D870" s="23"/>
      <c r="E870" s="23"/>
      <c r="F870" s="23"/>
      <c r="G870" s="469"/>
      <c r="H870" s="469"/>
      <c r="I870" s="469"/>
      <c r="J870" s="469"/>
      <c r="K870" s="469"/>
      <c r="L870" s="469"/>
      <c r="M870" s="469"/>
      <c r="N870" s="469"/>
      <c r="O870" s="469"/>
      <c r="P870" s="469"/>
      <c r="Q870" s="469"/>
      <c r="R870" s="469"/>
      <c r="S870" s="469"/>
      <c r="T870" s="469"/>
      <c r="U870" s="469"/>
      <c r="V870" s="469"/>
      <c r="W870" s="469"/>
      <c r="X870" s="469"/>
      <c r="Y870" s="23"/>
      <c r="Z870" s="23"/>
    </row>
    <row r="871" ht="23.25" customHeight="1">
      <c r="A871" s="86"/>
      <c r="B871" s="86"/>
      <c r="C871" s="23"/>
      <c r="D871" s="23"/>
      <c r="E871" s="23"/>
      <c r="F871" s="23"/>
      <c r="G871" s="469"/>
      <c r="H871" s="469"/>
      <c r="I871" s="469"/>
      <c r="J871" s="469"/>
      <c r="K871" s="469"/>
      <c r="L871" s="469"/>
      <c r="M871" s="469"/>
      <c r="N871" s="469"/>
      <c r="O871" s="469"/>
      <c r="P871" s="469"/>
      <c r="Q871" s="469"/>
      <c r="R871" s="469"/>
      <c r="S871" s="469"/>
      <c r="T871" s="469"/>
      <c r="U871" s="469"/>
      <c r="V871" s="469"/>
      <c r="W871" s="469"/>
      <c r="X871" s="469"/>
      <c r="Y871" s="23"/>
      <c r="Z871" s="23"/>
    </row>
    <row r="872" ht="23.25" customHeight="1">
      <c r="A872" s="86"/>
      <c r="B872" s="86"/>
      <c r="C872" s="23"/>
      <c r="D872" s="23"/>
      <c r="E872" s="23"/>
      <c r="F872" s="23"/>
      <c r="G872" s="469"/>
      <c r="H872" s="469"/>
      <c r="I872" s="469"/>
      <c r="J872" s="469"/>
      <c r="K872" s="469"/>
      <c r="L872" s="469"/>
      <c r="M872" s="469"/>
      <c r="N872" s="469"/>
      <c r="O872" s="469"/>
      <c r="P872" s="469"/>
      <c r="Q872" s="469"/>
      <c r="R872" s="469"/>
      <c r="S872" s="469"/>
      <c r="T872" s="469"/>
      <c r="U872" s="469"/>
      <c r="V872" s="469"/>
      <c r="W872" s="469"/>
      <c r="X872" s="469"/>
      <c r="Y872" s="23"/>
      <c r="Z872" s="23"/>
    </row>
    <row r="873" ht="23.25" customHeight="1">
      <c r="A873" s="86"/>
      <c r="B873" s="86"/>
      <c r="C873" s="23"/>
      <c r="D873" s="23"/>
      <c r="E873" s="23"/>
      <c r="F873" s="23"/>
      <c r="G873" s="469"/>
      <c r="H873" s="469"/>
      <c r="I873" s="469"/>
      <c r="J873" s="469"/>
      <c r="K873" s="469"/>
      <c r="L873" s="469"/>
      <c r="M873" s="469"/>
      <c r="N873" s="469"/>
      <c r="O873" s="469"/>
      <c r="P873" s="469"/>
      <c r="Q873" s="469"/>
      <c r="R873" s="469"/>
      <c r="S873" s="469"/>
      <c r="T873" s="469"/>
      <c r="U873" s="469"/>
      <c r="V873" s="469"/>
      <c r="W873" s="469"/>
      <c r="X873" s="469"/>
      <c r="Y873" s="23"/>
      <c r="Z873" s="23"/>
    </row>
    <row r="874" ht="23.25" customHeight="1">
      <c r="A874" s="86"/>
      <c r="B874" s="86"/>
      <c r="C874" s="23"/>
      <c r="D874" s="23"/>
      <c r="E874" s="23"/>
      <c r="F874" s="23"/>
      <c r="G874" s="469"/>
      <c r="H874" s="469"/>
      <c r="I874" s="469"/>
      <c r="J874" s="469"/>
      <c r="K874" s="469"/>
      <c r="L874" s="469"/>
      <c r="M874" s="469"/>
      <c r="N874" s="469"/>
      <c r="O874" s="469"/>
      <c r="P874" s="469"/>
      <c r="Q874" s="469"/>
      <c r="R874" s="469"/>
      <c r="S874" s="469"/>
      <c r="T874" s="469"/>
      <c r="U874" s="469"/>
      <c r="V874" s="469"/>
      <c r="W874" s="469"/>
      <c r="X874" s="469"/>
      <c r="Y874" s="23"/>
      <c r="Z874" s="23"/>
    </row>
    <row r="875" ht="23.25" customHeight="1">
      <c r="A875" s="86"/>
      <c r="B875" s="86"/>
      <c r="C875" s="23"/>
      <c r="D875" s="23"/>
      <c r="E875" s="23"/>
      <c r="F875" s="23"/>
      <c r="G875" s="469"/>
      <c r="H875" s="469"/>
      <c r="I875" s="469"/>
      <c r="J875" s="469"/>
      <c r="K875" s="469"/>
      <c r="L875" s="469"/>
      <c r="M875" s="469"/>
      <c r="N875" s="469"/>
      <c r="O875" s="469"/>
      <c r="P875" s="469"/>
      <c r="Q875" s="469"/>
      <c r="R875" s="469"/>
      <c r="S875" s="469"/>
      <c r="T875" s="469"/>
      <c r="U875" s="469"/>
      <c r="V875" s="469"/>
      <c r="W875" s="469"/>
      <c r="X875" s="469"/>
      <c r="Y875" s="23"/>
      <c r="Z875" s="23"/>
    </row>
    <row r="876" ht="23.25" customHeight="1">
      <c r="A876" s="86"/>
      <c r="B876" s="86"/>
      <c r="C876" s="23"/>
      <c r="D876" s="23"/>
      <c r="E876" s="23"/>
      <c r="F876" s="23"/>
      <c r="G876" s="469"/>
      <c r="H876" s="469"/>
      <c r="I876" s="469"/>
      <c r="J876" s="469"/>
      <c r="K876" s="469"/>
      <c r="L876" s="469"/>
      <c r="M876" s="469"/>
      <c r="N876" s="469"/>
      <c r="O876" s="469"/>
      <c r="P876" s="469"/>
      <c r="Q876" s="469"/>
      <c r="R876" s="469"/>
      <c r="S876" s="469"/>
      <c r="T876" s="469"/>
      <c r="U876" s="469"/>
      <c r="V876" s="469"/>
      <c r="W876" s="469"/>
      <c r="X876" s="469"/>
      <c r="Y876" s="23"/>
      <c r="Z876" s="23"/>
    </row>
    <row r="877" ht="23.25" customHeight="1">
      <c r="A877" s="86"/>
      <c r="B877" s="86"/>
      <c r="C877" s="23"/>
      <c r="D877" s="23"/>
      <c r="E877" s="23"/>
      <c r="F877" s="23"/>
      <c r="G877" s="469"/>
      <c r="H877" s="469"/>
      <c r="I877" s="469"/>
      <c r="J877" s="469"/>
      <c r="K877" s="469"/>
      <c r="L877" s="469"/>
      <c r="M877" s="469"/>
      <c r="N877" s="469"/>
      <c r="O877" s="469"/>
      <c r="P877" s="469"/>
      <c r="Q877" s="469"/>
      <c r="R877" s="469"/>
      <c r="S877" s="469"/>
      <c r="T877" s="469"/>
      <c r="U877" s="469"/>
      <c r="V877" s="469"/>
      <c r="W877" s="469"/>
      <c r="X877" s="469"/>
      <c r="Y877" s="23"/>
      <c r="Z877" s="23"/>
    </row>
    <row r="878" ht="23.25" customHeight="1">
      <c r="A878" s="86"/>
      <c r="B878" s="86"/>
      <c r="C878" s="23"/>
      <c r="D878" s="23"/>
      <c r="E878" s="23"/>
      <c r="F878" s="23"/>
      <c r="G878" s="469"/>
      <c r="H878" s="469"/>
      <c r="I878" s="469"/>
      <c r="J878" s="469"/>
      <c r="K878" s="469"/>
      <c r="L878" s="469"/>
      <c r="M878" s="469"/>
      <c r="N878" s="469"/>
      <c r="O878" s="469"/>
      <c r="P878" s="469"/>
      <c r="Q878" s="469"/>
      <c r="R878" s="469"/>
      <c r="S878" s="469"/>
      <c r="T878" s="469"/>
      <c r="U878" s="469"/>
      <c r="V878" s="469"/>
      <c r="W878" s="469"/>
      <c r="X878" s="469"/>
      <c r="Y878" s="23"/>
      <c r="Z878" s="23"/>
    </row>
    <row r="879" ht="23.25" customHeight="1">
      <c r="A879" s="86"/>
      <c r="B879" s="86"/>
      <c r="C879" s="23"/>
      <c r="D879" s="23"/>
      <c r="E879" s="23"/>
      <c r="F879" s="23"/>
      <c r="G879" s="469"/>
      <c r="H879" s="469"/>
      <c r="I879" s="469"/>
      <c r="J879" s="469"/>
      <c r="K879" s="469"/>
      <c r="L879" s="469"/>
      <c r="M879" s="469"/>
      <c r="N879" s="469"/>
      <c r="O879" s="469"/>
      <c r="P879" s="469"/>
      <c r="Q879" s="469"/>
      <c r="R879" s="469"/>
      <c r="S879" s="469"/>
      <c r="T879" s="469"/>
      <c r="U879" s="469"/>
      <c r="V879" s="469"/>
      <c r="W879" s="469"/>
      <c r="X879" s="469"/>
      <c r="Y879" s="23"/>
      <c r="Z879" s="23"/>
    </row>
    <row r="880" ht="23.25" customHeight="1">
      <c r="A880" s="86"/>
      <c r="B880" s="86"/>
      <c r="C880" s="23"/>
      <c r="D880" s="23"/>
      <c r="E880" s="23"/>
      <c r="F880" s="23"/>
      <c r="G880" s="469"/>
      <c r="H880" s="469"/>
      <c r="I880" s="469"/>
      <c r="J880" s="469"/>
      <c r="K880" s="469"/>
      <c r="L880" s="469"/>
      <c r="M880" s="469"/>
      <c r="N880" s="469"/>
      <c r="O880" s="469"/>
      <c r="P880" s="469"/>
      <c r="Q880" s="469"/>
      <c r="R880" s="469"/>
      <c r="S880" s="469"/>
      <c r="T880" s="469"/>
      <c r="U880" s="469"/>
      <c r="V880" s="469"/>
      <c r="W880" s="469"/>
      <c r="X880" s="469"/>
      <c r="Y880" s="23"/>
      <c r="Z880" s="23"/>
    </row>
    <row r="881" ht="23.25" customHeight="1">
      <c r="A881" s="86"/>
      <c r="B881" s="86"/>
      <c r="C881" s="23"/>
      <c r="D881" s="23"/>
      <c r="E881" s="23"/>
      <c r="F881" s="23"/>
      <c r="G881" s="469"/>
      <c r="H881" s="469"/>
      <c r="I881" s="469"/>
      <c r="J881" s="469"/>
      <c r="K881" s="469"/>
      <c r="L881" s="469"/>
      <c r="M881" s="469"/>
      <c r="N881" s="469"/>
      <c r="O881" s="469"/>
      <c r="P881" s="469"/>
      <c r="Q881" s="469"/>
      <c r="R881" s="469"/>
      <c r="S881" s="469"/>
      <c r="T881" s="469"/>
      <c r="U881" s="469"/>
      <c r="V881" s="469"/>
      <c r="W881" s="469"/>
      <c r="X881" s="469"/>
      <c r="Y881" s="23"/>
      <c r="Z881" s="23"/>
    </row>
    <row r="882" ht="23.25" customHeight="1">
      <c r="A882" s="86"/>
      <c r="B882" s="86"/>
      <c r="C882" s="23"/>
      <c r="D882" s="23"/>
      <c r="E882" s="23"/>
      <c r="F882" s="23"/>
      <c r="G882" s="469"/>
      <c r="H882" s="469"/>
      <c r="I882" s="469"/>
      <c r="J882" s="469"/>
      <c r="K882" s="469"/>
      <c r="L882" s="469"/>
      <c r="M882" s="469"/>
      <c r="N882" s="469"/>
      <c r="O882" s="469"/>
      <c r="P882" s="469"/>
      <c r="Q882" s="469"/>
      <c r="R882" s="469"/>
      <c r="S882" s="469"/>
      <c r="T882" s="469"/>
      <c r="U882" s="469"/>
      <c r="V882" s="469"/>
      <c r="W882" s="469"/>
      <c r="X882" s="469"/>
      <c r="Y882" s="23"/>
      <c r="Z882" s="23"/>
    </row>
    <row r="883" ht="23.25" customHeight="1">
      <c r="A883" s="86"/>
      <c r="B883" s="86"/>
      <c r="C883" s="23"/>
      <c r="D883" s="23"/>
      <c r="E883" s="23"/>
      <c r="F883" s="23"/>
      <c r="G883" s="469"/>
      <c r="H883" s="469"/>
      <c r="I883" s="469"/>
      <c r="J883" s="469"/>
      <c r="K883" s="469"/>
      <c r="L883" s="469"/>
      <c r="M883" s="469"/>
      <c r="N883" s="469"/>
      <c r="O883" s="469"/>
      <c r="P883" s="469"/>
      <c r="Q883" s="469"/>
      <c r="R883" s="469"/>
      <c r="S883" s="469"/>
      <c r="T883" s="469"/>
      <c r="U883" s="469"/>
      <c r="V883" s="469"/>
      <c r="W883" s="469"/>
      <c r="X883" s="469"/>
      <c r="Y883" s="23"/>
      <c r="Z883" s="23"/>
    </row>
    <row r="884" ht="23.25" customHeight="1">
      <c r="A884" s="86"/>
      <c r="B884" s="86"/>
      <c r="C884" s="23"/>
      <c r="D884" s="23"/>
      <c r="E884" s="23"/>
      <c r="F884" s="23"/>
      <c r="G884" s="469"/>
      <c r="H884" s="469"/>
      <c r="I884" s="469"/>
      <c r="J884" s="469"/>
      <c r="K884" s="469"/>
      <c r="L884" s="469"/>
      <c r="M884" s="469"/>
      <c r="N884" s="469"/>
      <c r="O884" s="469"/>
      <c r="P884" s="469"/>
      <c r="Q884" s="469"/>
      <c r="R884" s="469"/>
      <c r="S884" s="469"/>
      <c r="T884" s="469"/>
      <c r="U884" s="469"/>
      <c r="V884" s="469"/>
      <c r="W884" s="469"/>
      <c r="X884" s="469"/>
      <c r="Y884" s="23"/>
      <c r="Z884" s="23"/>
    </row>
    <row r="885" ht="23.25" customHeight="1">
      <c r="A885" s="86"/>
      <c r="B885" s="86"/>
      <c r="C885" s="23"/>
      <c r="D885" s="23"/>
      <c r="E885" s="23"/>
      <c r="F885" s="23"/>
      <c r="G885" s="469"/>
      <c r="H885" s="469"/>
      <c r="I885" s="469"/>
      <c r="J885" s="469"/>
      <c r="K885" s="469"/>
      <c r="L885" s="469"/>
      <c r="M885" s="469"/>
      <c r="N885" s="469"/>
      <c r="O885" s="469"/>
      <c r="P885" s="469"/>
      <c r="Q885" s="469"/>
      <c r="R885" s="469"/>
      <c r="S885" s="469"/>
      <c r="T885" s="469"/>
      <c r="U885" s="469"/>
      <c r="V885" s="469"/>
      <c r="W885" s="469"/>
      <c r="X885" s="469"/>
      <c r="Y885" s="23"/>
      <c r="Z885" s="23"/>
    </row>
    <row r="886" ht="23.25" customHeight="1">
      <c r="A886" s="86"/>
      <c r="B886" s="86"/>
      <c r="C886" s="23"/>
      <c r="D886" s="23"/>
      <c r="E886" s="23"/>
      <c r="F886" s="23"/>
      <c r="G886" s="469"/>
      <c r="H886" s="469"/>
      <c r="I886" s="469"/>
      <c r="J886" s="469"/>
      <c r="K886" s="469"/>
      <c r="L886" s="469"/>
      <c r="M886" s="469"/>
      <c r="N886" s="469"/>
      <c r="O886" s="469"/>
      <c r="P886" s="469"/>
      <c r="Q886" s="469"/>
      <c r="R886" s="469"/>
      <c r="S886" s="469"/>
      <c r="T886" s="469"/>
      <c r="U886" s="469"/>
      <c r="V886" s="469"/>
      <c r="W886" s="469"/>
      <c r="X886" s="469"/>
      <c r="Y886" s="23"/>
      <c r="Z886" s="23"/>
    </row>
    <row r="887" ht="23.25" customHeight="1">
      <c r="A887" s="86"/>
      <c r="B887" s="86"/>
      <c r="C887" s="23"/>
      <c r="D887" s="23"/>
      <c r="E887" s="23"/>
      <c r="F887" s="23"/>
      <c r="G887" s="469"/>
      <c r="H887" s="469"/>
      <c r="I887" s="469"/>
      <c r="J887" s="469"/>
      <c r="K887" s="469"/>
      <c r="L887" s="469"/>
      <c r="M887" s="469"/>
      <c r="N887" s="469"/>
      <c r="O887" s="469"/>
      <c r="P887" s="469"/>
      <c r="Q887" s="469"/>
      <c r="R887" s="469"/>
      <c r="S887" s="469"/>
      <c r="T887" s="469"/>
      <c r="U887" s="469"/>
      <c r="V887" s="469"/>
      <c r="W887" s="469"/>
      <c r="X887" s="469"/>
      <c r="Y887" s="23"/>
      <c r="Z887" s="23"/>
    </row>
    <row r="888" ht="23.25" customHeight="1">
      <c r="A888" s="86"/>
      <c r="B888" s="86"/>
      <c r="C888" s="23"/>
      <c r="D888" s="23"/>
      <c r="E888" s="23"/>
      <c r="F888" s="23"/>
      <c r="G888" s="469"/>
      <c r="H888" s="469"/>
      <c r="I888" s="469"/>
      <c r="J888" s="469"/>
      <c r="K888" s="469"/>
      <c r="L888" s="469"/>
      <c r="M888" s="469"/>
      <c r="N888" s="469"/>
      <c r="O888" s="469"/>
      <c r="P888" s="469"/>
      <c r="Q888" s="469"/>
      <c r="R888" s="469"/>
      <c r="S888" s="469"/>
      <c r="T888" s="469"/>
      <c r="U888" s="469"/>
      <c r="V888" s="469"/>
      <c r="W888" s="469"/>
      <c r="X888" s="469"/>
      <c r="Y888" s="23"/>
      <c r="Z888" s="23"/>
    </row>
    <row r="889" ht="23.25" customHeight="1">
      <c r="A889" s="86"/>
      <c r="B889" s="86"/>
      <c r="C889" s="23"/>
      <c r="D889" s="23"/>
      <c r="E889" s="23"/>
      <c r="F889" s="23"/>
      <c r="G889" s="469"/>
      <c r="H889" s="469"/>
      <c r="I889" s="469"/>
      <c r="J889" s="469"/>
      <c r="K889" s="469"/>
      <c r="L889" s="469"/>
      <c r="M889" s="469"/>
      <c r="N889" s="469"/>
      <c r="O889" s="469"/>
      <c r="P889" s="469"/>
      <c r="Q889" s="469"/>
      <c r="R889" s="469"/>
      <c r="S889" s="469"/>
      <c r="T889" s="469"/>
      <c r="U889" s="469"/>
      <c r="V889" s="469"/>
      <c r="W889" s="469"/>
      <c r="X889" s="469"/>
      <c r="Y889" s="23"/>
      <c r="Z889" s="23"/>
    </row>
    <row r="890" ht="23.25" customHeight="1">
      <c r="A890" s="86"/>
      <c r="B890" s="86"/>
      <c r="C890" s="23"/>
      <c r="D890" s="23"/>
      <c r="E890" s="23"/>
      <c r="F890" s="23"/>
      <c r="G890" s="469"/>
      <c r="H890" s="469"/>
      <c r="I890" s="469"/>
      <c r="J890" s="469"/>
      <c r="K890" s="469"/>
      <c r="L890" s="469"/>
      <c r="M890" s="469"/>
      <c r="N890" s="469"/>
      <c r="O890" s="469"/>
      <c r="P890" s="469"/>
      <c r="Q890" s="469"/>
      <c r="R890" s="469"/>
      <c r="S890" s="469"/>
      <c r="T890" s="469"/>
      <c r="U890" s="469"/>
      <c r="V890" s="469"/>
      <c r="W890" s="469"/>
      <c r="X890" s="469"/>
      <c r="Y890" s="23"/>
      <c r="Z890" s="23"/>
    </row>
    <row r="891" ht="23.25" customHeight="1">
      <c r="A891" s="86"/>
      <c r="B891" s="86"/>
      <c r="C891" s="23"/>
      <c r="D891" s="23"/>
      <c r="E891" s="23"/>
      <c r="F891" s="23"/>
      <c r="G891" s="469"/>
      <c r="H891" s="469"/>
      <c r="I891" s="469"/>
      <c r="J891" s="469"/>
      <c r="K891" s="469"/>
      <c r="L891" s="469"/>
      <c r="M891" s="469"/>
      <c r="N891" s="469"/>
      <c r="O891" s="469"/>
      <c r="P891" s="469"/>
      <c r="Q891" s="469"/>
      <c r="R891" s="469"/>
      <c r="S891" s="469"/>
      <c r="T891" s="469"/>
      <c r="U891" s="469"/>
      <c r="V891" s="469"/>
      <c r="W891" s="469"/>
      <c r="X891" s="469"/>
      <c r="Y891" s="23"/>
      <c r="Z891" s="23"/>
    </row>
    <row r="892" ht="23.25" customHeight="1">
      <c r="A892" s="86"/>
      <c r="B892" s="86"/>
      <c r="C892" s="23"/>
      <c r="D892" s="23"/>
      <c r="E892" s="23"/>
      <c r="F892" s="23"/>
      <c r="G892" s="469"/>
      <c r="H892" s="469"/>
      <c r="I892" s="469"/>
      <c r="J892" s="469"/>
      <c r="K892" s="469"/>
      <c r="L892" s="469"/>
      <c r="M892" s="469"/>
      <c r="N892" s="469"/>
      <c r="O892" s="469"/>
      <c r="P892" s="469"/>
      <c r="Q892" s="469"/>
      <c r="R892" s="469"/>
      <c r="S892" s="469"/>
      <c r="T892" s="469"/>
      <c r="U892" s="469"/>
      <c r="V892" s="469"/>
      <c r="W892" s="469"/>
      <c r="X892" s="469"/>
      <c r="Y892" s="23"/>
      <c r="Z892" s="23"/>
    </row>
    <row r="893" ht="23.25" customHeight="1">
      <c r="A893" s="86"/>
      <c r="B893" s="86"/>
      <c r="C893" s="23"/>
      <c r="D893" s="23"/>
      <c r="E893" s="23"/>
      <c r="F893" s="23"/>
      <c r="G893" s="469"/>
      <c r="H893" s="469"/>
      <c r="I893" s="469"/>
      <c r="J893" s="469"/>
      <c r="K893" s="469"/>
      <c r="L893" s="469"/>
      <c r="M893" s="469"/>
      <c r="N893" s="469"/>
      <c r="O893" s="469"/>
      <c r="P893" s="469"/>
      <c r="Q893" s="469"/>
      <c r="R893" s="469"/>
      <c r="S893" s="469"/>
      <c r="T893" s="469"/>
      <c r="U893" s="469"/>
      <c r="V893" s="469"/>
      <c r="W893" s="469"/>
      <c r="X893" s="469"/>
      <c r="Y893" s="23"/>
      <c r="Z893" s="23"/>
    </row>
    <row r="894" ht="23.25" customHeight="1">
      <c r="A894" s="86"/>
      <c r="B894" s="86"/>
      <c r="C894" s="23"/>
      <c r="D894" s="23"/>
      <c r="E894" s="23"/>
      <c r="F894" s="23"/>
      <c r="G894" s="469"/>
      <c r="H894" s="469"/>
      <c r="I894" s="469"/>
      <c r="J894" s="469"/>
      <c r="K894" s="469"/>
      <c r="L894" s="469"/>
      <c r="M894" s="469"/>
      <c r="N894" s="469"/>
      <c r="O894" s="469"/>
      <c r="P894" s="469"/>
      <c r="Q894" s="469"/>
      <c r="R894" s="469"/>
      <c r="S894" s="469"/>
      <c r="T894" s="469"/>
      <c r="U894" s="469"/>
      <c r="V894" s="469"/>
      <c r="W894" s="469"/>
      <c r="X894" s="469"/>
      <c r="Y894" s="23"/>
      <c r="Z894" s="23"/>
    </row>
    <row r="895" ht="23.25" customHeight="1">
      <c r="A895" s="86"/>
      <c r="B895" s="86"/>
      <c r="C895" s="23"/>
      <c r="D895" s="23"/>
      <c r="E895" s="23"/>
      <c r="F895" s="23"/>
      <c r="G895" s="469"/>
      <c r="H895" s="469"/>
      <c r="I895" s="469"/>
      <c r="J895" s="469"/>
      <c r="K895" s="469"/>
      <c r="L895" s="469"/>
      <c r="M895" s="469"/>
      <c r="N895" s="469"/>
      <c r="O895" s="469"/>
      <c r="P895" s="469"/>
      <c r="Q895" s="469"/>
      <c r="R895" s="469"/>
      <c r="S895" s="469"/>
      <c r="T895" s="469"/>
      <c r="U895" s="469"/>
      <c r="V895" s="469"/>
      <c r="W895" s="469"/>
      <c r="X895" s="469"/>
      <c r="Y895" s="23"/>
      <c r="Z895" s="23"/>
    </row>
    <row r="896" ht="23.25" customHeight="1">
      <c r="A896" s="86"/>
      <c r="B896" s="86"/>
      <c r="C896" s="23"/>
      <c r="D896" s="23"/>
      <c r="E896" s="23"/>
      <c r="F896" s="23"/>
      <c r="G896" s="469"/>
      <c r="H896" s="469"/>
      <c r="I896" s="469"/>
      <c r="J896" s="469"/>
      <c r="K896" s="469"/>
      <c r="L896" s="469"/>
      <c r="M896" s="469"/>
      <c r="N896" s="469"/>
      <c r="O896" s="469"/>
      <c r="P896" s="469"/>
      <c r="Q896" s="469"/>
      <c r="R896" s="469"/>
      <c r="S896" s="469"/>
      <c r="T896" s="469"/>
      <c r="U896" s="469"/>
      <c r="V896" s="469"/>
      <c r="W896" s="469"/>
      <c r="X896" s="469"/>
      <c r="Y896" s="23"/>
      <c r="Z896" s="23"/>
    </row>
    <row r="897" ht="23.25" customHeight="1">
      <c r="A897" s="86"/>
      <c r="B897" s="86"/>
      <c r="C897" s="23"/>
      <c r="D897" s="23"/>
      <c r="E897" s="23"/>
      <c r="F897" s="23"/>
      <c r="G897" s="469"/>
      <c r="H897" s="469"/>
      <c r="I897" s="469"/>
      <c r="J897" s="469"/>
      <c r="K897" s="469"/>
      <c r="L897" s="469"/>
      <c r="M897" s="469"/>
      <c r="N897" s="469"/>
      <c r="O897" s="469"/>
      <c r="P897" s="469"/>
      <c r="Q897" s="469"/>
      <c r="R897" s="469"/>
      <c r="S897" s="469"/>
      <c r="T897" s="469"/>
      <c r="U897" s="469"/>
      <c r="V897" s="469"/>
      <c r="W897" s="469"/>
      <c r="X897" s="469"/>
      <c r="Y897" s="23"/>
      <c r="Z897" s="23"/>
    </row>
    <row r="898" ht="23.25" customHeight="1">
      <c r="A898" s="86"/>
      <c r="B898" s="86"/>
      <c r="C898" s="23"/>
      <c r="D898" s="23"/>
      <c r="E898" s="23"/>
      <c r="F898" s="23"/>
      <c r="G898" s="469"/>
      <c r="H898" s="469"/>
      <c r="I898" s="469"/>
      <c r="J898" s="469"/>
      <c r="K898" s="469"/>
      <c r="L898" s="469"/>
      <c r="M898" s="469"/>
      <c r="N898" s="469"/>
      <c r="O898" s="469"/>
      <c r="P898" s="469"/>
      <c r="Q898" s="469"/>
      <c r="R898" s="469"/>
      <c r="S898" s="469"/>
      <c r="T898" s="469"/>
      <c r="U898" s="469"/>
      <c r="V898" s="469"/>
      <c r="W898" s="469"/>
      <c r="X898" s="469"/>
      <c r="Y898" s="23"/>
      <c r="Z898" s="23"/>
    </row>
    <row r="899" ht="23.25" customHeight="1">
      <c r="A899" s="86"/>
      <c r="B899" s="86"/>
      <c r="C899" s="23"/>
      <c r="D899" s="23"/>
      <c r="E899" s="23"/>
      <c r="F899" s="23"/>
      <c r="G899" s="469"/>
      <c r="H899" s="469"/>
      <c r="I899" s="469"/>
      <c r="J899" s="469"/>
      <c r="K899" s="469"/>
      <c r="L899" s="469"/>
      <c r="M899" s="469"/>
      <c r="N899" s="469"/>
      <c r="O899" s="469"/>
      <c r="P899" s="469"/>
      <c r="Q899" s="469"/>
      <c r="R899" s="469"/>
      <c r="S899" s="469"/>
      <c r="T899" s="469"/>
      <c r="U899" s="469"/>
      <c r="V899" s="469"/>
      <c r="W899" s="469"/>
      <c r="X899" s="469"/>
      <c r="Y899" s="23"/>
      <c r="Z899" s="23"/>
    </row>
    <row r="900" ht="23.25" customHeight="1">
      <c r="A900" s="86"/>
      <c r="B900" s="86"/>
      <c r="C900" s="23"/>
      <c r="D900" s="23"/>
      <c r="E900" s="23"/>
      <c r="F900" s="23"/>
      <c r="G900" s="469"/>
      <c r="H900" s="469"/>
      <c r="I900" s="469"/>
      <c r="J900" s="469"/>
      <c r="K900" s="469"/>
      <c r="L900" s="469"/>
      <c r="M900" s="469"/>
      <c r="N900" s="469"/>
      <c r="O900" s="469"/>
      <c r="P900" s="469"/>
      <c r="Q900" s="469"/>
      <c r="R900" s="469"/>
      <c r="S900" s="469"/>
      <c r="T900" s="469"/>
      <c r="U900" s="469"/>
      <c r="V900" s="469"/>
      <c r="W900" s="469"/>
      <c r="X900" s="469"/>
      <c r="Y900" s="23"/>
      <c r="Z900" s="23"/>
    </row>
    <row r="901" ht="23.25" customHeight="1">
      <c r="A901" s="86"/>
      <c r="B901" s="86"/>
      <c r="C901" s="23"/>
      <c r="D901" s="23"/>
      <c r="E901" s="23"/>
      <c r="F901" s="23"/>
      <c r="G901" s="469"/>
      <c r="H901" s="469"/>
      <c r="I901" s="469"/>
      <c r="J901" s="469"/>
      <c r="K901" s="469"/>
      <c r="L901" s="469"/>
      <c r="M901" s="469"/>
      <c r="N901" s="469"/>
      <c r="O901" s="469"/>
      <c r="P901" s="469"/>
      <c r="Q901" s="469"/>
      <c r="R901" s="469"/>
      <c r="S901" s="469"/>
      <c r="T901" s="469"/>
      <c r="U901" s="469"/>
      <c r="V901" s="469"/>
      <c r="W901" s="469"/>
      <c r="X901" s="469"/>
      <c r="Y901" s="23"/>
      <c r="Z901" s="23"/>
    </row>
    <row r="902" ht="23.25" customHeight="1">
      <c r="A902" s="86"/>
      <c r="B902" s="86"/>
      <c r="C902" s="23"/>
      <c r="D902" s="23"/>
      <c r="E902" s="23"/>
      <c r="F902" s="23"/>
      <c r="G902" s="469"/>
      <c r="H902" s="469"/>
      <c r="I902" s="469"/>
      <c r="J902" s="469"/>
      <c r="K902" s="469"/>
      <c r="L902" s="469"/>
      <c r="M902" s="469"/>
      <c r="N902" s="469"/>
      <c r="O902" s="469"/>
      <c r="P902" s="469"/>
      <c r="Q902" s="469"/>
      <c r="R902" s="469"/>
      <c r="S902" s="469"/>
      <c r="T902" s="469"/>
      <c r="U902" s="469"/>
      <c r="V902" s="469"/>
      <c r="W902" s="469"/>
      <c r="X902" s="469"/>
      <c r="Y902" s="23"/>
      <c r="Z902" s="23"/>
    </row>
    <row r="903" ht="23.25" customHeight="1">
      <c r="A903" s="86"/>
      <c r="B903" s="86"/>
      <c r="C903" s="23"/>
      <c r="D903" s="23"/>
      <c r="E903" s="23"/>
      <c r="F903" s="23"/>
      <c r="G903" s="469"/>
      <c r="H903" s="469"/>
      <c r="I903" s="469"/>
      <c r="J903" s="469"/>
      <c r="K903" s="469"/>
      <c r="L903" s="469"/>
      <c r="M903" s="469"/>
      <c r="N903" s="469"/>
      <c r="O903" s="469"/>
      <c r="P903" s="469"/>
      <c r="Q903" s="469"/>
      <c r="R903" s="469"/>
      <c r="S903" s="469"/>
      <c r="T903" s="469"/>
      <c r="U903" s="469"/>
      <c r="V903" s="469"/>
      <c r="W903" s="469"/>
      <c r="X903" s="469"/>
      <c r="Y903" s="23"/>
      <c r="Z903" s="23"/>
    </row>
    <row r="904" ht="23.25" customHeight="1">
      <c r="A904" s="86"/>
      <c r="B904" s="86"/>
      <c r="C904" s="23"/>
      <c r="D904" s="23"/>
      <c r="E904" s="23"/>
      <c r="F904" s="23"/>
      <c r="G904" s="469"/>
      <c r="H904" s="469"/>
      <c r="I904" s="469"/>
      <c r="J904" s="469"/>
      <c r="K904" s="469"/>
      <c r="L904" s="469"/>
      <c r="M904" s="469"/>
      <c r="N904" s="469"/>
      <c r="O904" s="469"/>
      <c r="P904" s="469"/>
      <c r="Q904" s="469"/>
      <c r="R904" s="469"/>
      <c r="S904" s="469"/>
      <c r="T904" s="469"/>
      <c r="U904" s="469"/>
      <c r="V904" s="469"/>
      <c r="W904" s="469"/>
      <c r="X904" s="469"/>
      <c r="Y904" s="23"/>
      <c r="Z904" s="23"/>
    </row>
    <row r="905" ht="23.25" customHeight="1">
      <c r="A905" s="86"/>
      <c r="B905" s="86"/>
      <c r="C905" s="23"/>
      <c r="D905" s="23"/>
      <c r="E905" s="23"/>
      <c r="F905" s="23"/>
      <c r="G905" s="469"/>
      <c r="H905" s="469"/>
      <c r="I905" s="469"/>
      <c r="J905" s="469"/>
      <c r="K905" s="469"/>
      <c r="L905" s="469"/>
      <c r="M905" s="469"/>
      <c r="N905" s="469"/>
      <c r="O905" s="469"/>
      <c r="P905" s="469"/>
      <c r="Q905" s="469"/>
      <c r="R905" s="469"/>
      <c r="S905" s="469"/>
      <c r="T905" s="469"/>
      <c r="U905" s="469"/>
      <c r="V905" s="469"/>
      <c r="W905" s="469"/>
      <c r="X905" s="469"/>
      <c r="Y905" s="23"/>
      <c r="Z905" s="23"/>
    </row>
    <row r="906" ht="23.25" customHeight="1">
      <c r="A906" s="86"/>
      <c r="B906" s="86"/>
      <c r="C906" s="23"/>
      <c r="D906" s="23"/>
      <c r="E906" s="23"/>
      <c r="F906" s="23"/>
      <c r="G906" s="469"/>
      <c r="H906" s="469"/>
      <c r="I906" s="469"/>
      <c r="J906" s="469"/>
      <c r="K906" s="469"/>
      <c r="L906" s="469"/>
      <c r="M906" s="469"/>
      <c r="N906" s="469"/>
      <c r="O906" s="469"/>
      <c r="P906" s="469"/>
      <c r="Q906" s="469"/>
      <c r="R906" s="469"/>
      <c r="S906" s="469"/>
      <c r="T906" s="469"/>
      <c r="U906" s="469"/>
      <c r="V906" s="469"/>
      <c r="W906" s="469"/>
      <c r="X906" s="469"/>
      <c r="Y906" s="23"/>
      <c r="Z906" s="23"/>
    </row>
    <row r="907" ht="23.25" customHeight="1">
      <c r="A907" s="86"/>
      <c r="B907" s="86"/>
      <c r="C907" s="23"/>
      <c r="D907" s="23"/>
      <c r="E907" s="23"/>
      <c r="F907" s="23"/>
      <c r="G907" s="469"/>
      <c r="H907" s="469"/>
      <c r="I907" s="469"/>
      <c r="J907" s="469"/>
      <c r="K907" s="469"/>
      <c r="L907" s="469"/>
      <c r="M907" s="469"/>
      <c r="N907" s="469"/>
      <c r="O907" s="469"/>
      <c r="P907" s="469"/>
      <c r="Q907" s="469"/>
      <c r="R907" s="469"/>
      <c r="S907" s="469"/>
      <c r="T907" s="469"/>
      <c r="U907" s="469"/>
      <c r="V907" s="469"/>
      <c r="W907" s="469"/>
      <c r="X907" s="469"/>
      <c r="Y907" s="23"/>
      <c r="Z907" s="23"/>
    </row>
    <row r="908" ht="23.25" customHeight="1">
      <c r="A908" s="86"/>
      <c r="B908" s="86"/>
      <c r="C908" s="23"/>
      <c r="D908" s="23"/>
      <c r="E908" s="23"/>
      <c r="F908" s="23"/>
      <c r="G908" s="469"/>
      <c r="H908" s="469"/>
      <c r="I908" s="469"/>
      <c r="J908" s="469"/>
      <c r="K908" s="469"/>
      <c r="L908" s="469"/>
      <c r="M908" s="469"/>
      <c r="N908" s="469"/>
      <c r="O908" s="469"/>
      <c r="P908" s="469"/>
      <c r="Q908" s="469"/>
      <c r="R908" s="469"/>
      <c r="S908" s="469"/>
      <c r="T908" s="469"/>
      <c r="U908" s="469"/>
      <c r="V908" s="469"/>
      <c r="W908" s="469"/>
      <c r="X908" s="469"/>
      <c r="Y908" s="23"/>
      <c r="Z908" s="23"/>
    </row>
    <row r="909" ht="23.25" customHeight="1">
      <c r="A909" s="86"/>
      <c r="B909" s="86"/>
      <c r="C909" s="23"/>
      <c r="D909" s="23"/>
      <c r="E909" s="23"/>
      <c r="F909" s="23"/>
      <c r="G909" s="469"/>
      <c r="H909" s="469"/>
      <c r="I909" s="469"/>
      <c r="J909" s="469"/>
      <c r="K909" s="469"/>
      <c r="L909" s="469"/>
      <c r="M909" s="469"/>
      <c r="N909" s="469"/>
      <c r="O909" s="469"/>
      <c r="P909" s="469"/>
      <c r="Q909" s="469"/>
      <c r="R909" s="469"/>
      <c r="S909" s="469"/>
      <c r="T909" s="469"/>
      <c r="U909" s="469"/>
      <c r="V909" s="469"/>
      <c r="W909" s="469"/>
      <c r="X909" s="469"/>
      <c r="Y909" s="23"/>
      <c r="Z909" s="23"/>
    </row>
    <row r="910" ht="23.25" customHeight="1">
      <c r="A910" s="86"/>
      <c r="B910" s="86"/>
      <c r="C910" s="23"/>
      <c r="D910" s="23"/>
      <c r="E910" s="23"/>
      <c r="F910" s="23"/>
      <c r="G910" s="469"/>
      <c r="H910" s="469"/>
      <c r="I910" s="469"/>
      <c r="J910" s="469"/>
      <c r="K910" s="469"/>
      <c r="L910" s="469"/>
      <c r="M910" s="469"/>
      <c r="N910" s="469"/>
      <c r="O910" s="469"/>
      <c r="P910" s="469"/>
      <c r="Q910" s="469"/>
      <c r="R910" s="469"/>
      <c r="S910" s="469"/>
      <c r="T910" s="469"/>
      <c r="U910" s="469"/>
      <c r="V910" s="469"/>
      <c r="W910" s="469"/>
      <c r="X910" s="469"/>
      <c r="Y910" s="23"/>
      <c r="Z910" s="23"/>
    </row>
    <row r="911" ht="23.25" customHeight="1">
      <c r="A911" s="86"/>
      <c r="B911" s="86"/>
      <c r="C911" s="23"/>
      <c r="D911" s="23"/>
      <c r="E911" s="23"/>
      <c r="F911" s="23"/>
      <c r="G911" s="469"/>
      <c r="H911" s="469"/>
      <c r="I911" s="469"/>
      <c r="J911" s="469"/>
      <c r="K911" s="469"/>
      <c r="L911" s="469"/>
      <c r="M911" s="469"/>
      <c r="N911" s="469"/>
      <c r="O911" s="469"/>
      <c r="P911" s="469"/>
      <c r="Q911" s="469"/>
      <c r="R911" s="469"/>
      <c r="S911" s="469"/>
      <c r="T911" s="469"/>
      <c r="U911" s="469"/>
      <c r="V911" s="469"/>
      <c r="W911" s="469"/>
      <c r="X911" s="469"/>
      <c r="Y911" s="23"/>
      <c r="Z911" s="23"/>
    </row>
    <row r="912" ht="23.25" customHeight="1">
      <c r="A912" s="86"/>
      <c r="B912" s="86"/>
      <c r="C912" s="23"/>
      <c r="D912" s="23"/>
      <c r="E912" s="23"/>
      <c r="F912" s="23"/>
      <c r="G912" s="469"/>
      <c r="H912" s="469"/>
      <c r="I912" s="469"/>
      <c r="J912" s="469"/>
      <c r="K912" s="469"/>
      <c r="L912" s="469"/>
      <c r="M912" s="469"/>
      <c r="N912" s="469"/>
      <c r="O912" s="469"/>
      <c r="P912" s="469"/>
      <c r="Q912" s="469"/>
      <c r="R912" s="469"/>
      <c r="S912" s="469"/>
      <c r="T912" s="469"/>
      <c r="U912" s="469"/>
      <c r="V912" s="469"/>
      <c r="W912" s="469"/>
      <c r="X912" s="469"/>
      <c r="Y912" s="23"/>
      <c r="Z912" s="23"/>
    </row>
    <row r="913" ht="23.25" customHeight="1">
      <c r="A913" s="86"/>
      <c r="B913" s="86"/>
      <c r="C913" s="23"/>
      <c r="D913" s="23"/>
      <c r="E913" s="23"/>
      <c r="F913" s="23"/>
      <c r="G913" s="469"/>
      <c r="H913" s="469"/>
      <c r="I913" s="469"/>
      <c r="J913" s="469"/>
      <c r="K913" s="469"/>
      <c r="L913" s="469"/>
      <c r="M913" s="469"/>
      <c r="N913" s="469"/>
      <c r="O913" s="469"/>
      <c r="P913" s="469"/>
      <c r="Q913" s="469"/>
      <c r="R913" s="469"/>
      <c r="S913" s="469"/>
      <c r="T913" s="469"/>
      <c r="U913" s="469"/>
      <c r="V913" s="469"/>
      <c r="W913" s="469"/>
      <c r="X913" s="469"/>
      <c r="Y913" s="23"/>
      <c r="Z913" s="23"/>
    </row>
    <row r="914" ht="23.25" customHeight="1">
      <c r="A914" s="86"/>
      <c r="B914" s="86"/>
      <c r="C914" s="23"/>
      <c r="D914" s="23"/>
      <c r="E914" s="23"/>
      <c r="F914" s="23"/>
      <c r="G914" s="469"/>
      <c r="H914" s="469"/>
      <c r="I914" s="469"/>
      <c r="J914" s="469"/>
      <c r="K914" s="469"/>
      <c r="L914" s="469"/>
      <c r="M914" s="469"/>
      <c r="N914" s="469"/>
      <c r="O914" s="469"/>
      <c r="P914" s="469"/>
      <c r="Q914" s="469"/>
      <c r="R914" s="469"/>
      <c r="S914" s="469"/>
      <c r="T914" s="469"/>
      <c r="U914" s="469"/>
      <c r="V914" s="469"/>
      <c r="W914" s="469"/>
      <c r="X914" s="469"/>
      <c r="Y914" s="23"/>
      <c r="Z914" s="23"/>
    </row>
    <row r="915" ht="23.25" customHeight="1">
      <c r="A915" s="86"/>
      <c r="B915" s="86"/>
      <c r="C915" s="23"/>
      <c r="D915" s="23"/>
      <c r="E915" s="23"/>
      <c r="F915" s="23"/>
      <c r="G915" s="469"/>
      <c r="H915" s="469"/>
      <c r="I915" s="469"/>
      <c r="J915" s="469"/>
      <c r="K915" s="469"/>
      <c r="L915" s="469"/>
      <c r="M915" s="469"/>
      <c r="N915" s="469"/>
      <c r="O915" s="469"/>
      <c r="P915" s="469"/>
      <c r="Q915" s="469"/>
      <c r="R915" s="469"/>
      <c r="S915" s="469"/>
      <c r="T915" s="469"/>
      <c r="U915" s="469"/>
      <c r="V915" s="469"/>
      <c r="W915" s="469"/>
      <c r="X915" s="469"/>
      <c r="Y915" s="23"/>
      <c r="Z915" s="23"/>
    </row>
    <row r="916" ht="23.25" customHeight="1">
      <c r="A916" s="86"/>
      <c r="B916" s="86"/>
      <c r="C916" s="23"/>
      <c r="D916" s="23"/>
      <c r="E916" s="23"/>
      <c r="F916" s="23"/>
      <c r="G916" s="469"/>
      <c r="H916" s="469"/>
      <c r="I916" s="469"/>
      <c r="J916" s="469"/>
      <c r="K916" s="469"/>
      <c r="L916" s="469"/>
      <c r="M916" s="469"/>
      <c r="N916" s="469"/>
      <c r="O916" s="469"/>
      <c r="P916" s="469"/>
      <c r="Q916" s="469"/>
      <c r="R916" s="469"/>
      <c r="S916" s="469"/>
      <c r="T916" s="469"/>
      <c r="U916" s="469"/>
      <c r="V916" s="469"/>
      <c r="W916" s="469"/>
      <c r="X916" s="469"/>
      <c r="Y916" s="23"/>
      <c r="Z916" s="23"/>
    </row>
    <row r="917" ht="23.25" customHeight="1">
      <c r="A917" s="86"/>
      <c r="B917" s="86"/>
      <c r="C917" s="23"/>
      <c r="D917" s="23"/>
      <c r="E917" s="23"/>
      <c r="F917" s="23"/>
      <c r="G917" s="469"/>
      <c r="H917" s="469"/>
      <c r="I917" s="469"/>
      <c r="J917" s="469"/>
      <c r="K917" s="469"/>
      <c r="L917" s="469"/>
      <c r="M917" s="469"/>
      <c r="N917" s="469"/>
      <c r="O917" s="469"/>
      <c r="P917" s="469"/>
      <c r="Q917" s="469"/>
      <c r="R917" s="469"/>
      <c r="S917" s="469"/>
      <c r="T917" s="469"/>
      <c r="U917" s="469"/>
      <c r="V917" s="469"/>
      <c r="W917" s="469"/>
      <c r="X917" s="469"/>
      <c r="Y917" s="23"/>
      <c r="Z917" s="23"/>
    </row>
    <row r="918" ht="23.25" customHeight="1">
      <c r="A918" s="86"/>
      <c r="B918" s="86"/>
      <c r="C918" s="23"/>
      <c r="D918" s="23"/>
      <c r="E918" s="23"/>
      <c r="F918" s="23"/>
      <c r="G918" s="469"/>
      <c r="H918" s="469"/>
      <c r="I918" s="469"/>
      <c r="J918" s="469"/>
      <c r="K918" s="469"/>
      <c r="L918" s="469"/>
      <c r="M918" s="469"/>
      <c r="N918" s="469"/>
      <c r="O918" s="469"/>
      <c r="P918" s="469"/>
      <c r="Q918" s="469"/>
      <c r="R918" s="469"/>
      <c r="S918" s="469"/>
      <c r="T918" s="469"/>
      <c r="U918" s="469"/>
      <c r="V918" s="469"/>
      <c r="W918" s="469"/>
      <c r="X918" s="469"/>
      <c r="Y918" s="23"/>
      <c r="Z918" s="23"/>
    </row>
    <row r="919" ht="23.25" customHeight="1">
      <c r="A919" s="86"/>
      <c r="B919" s="86"/>
      <c r="C919" s="23"/>
      <c r="D919" s="23"/>
      <c r="E919" s="23"/>
      <c r="F919" s="23"/>
      <c r="G919" s="469"/>
      <c r="H919" s="469"/>
      <c r="I919" s="469"/>
      <c r="J919" s="469"/>
      <c r="K919" s="469"/>
      <c r="L919" s="469"/>
      <c r="M919" s="469"/>
      <c r="N919" s="469"/>
      <c r="O919" s="469"/>
      <c r="P919" s="469"/>
      <c r="Q919" s="469"/>
      <c r="R919" s="469"/>
      <c r="S919" s="469"/>
      <c r="T919" s="469"/>
      <c r="U919" s="469"/>
      <c r="V919" s="469"/>
      <c r="W919" s="469"/>
      <c r="X919" s="469"/>
      <c r="Y919" s="23"/>
      <c r="Z919" s="23"/>
    </row>
    <row r="920" ht="23.25" customHeight="1">
      <c r="A920" s="86"/>
      <c r="B920" s="86"/>
      <c r="C920" s="23"/>
      <c r="D920" s="23"/>
      <c r="E920" s="23"/>
      <c r="F920" s="23"/>
      <c r="G920" s="469"/>
      <c r="H920" s="469"/>
      <c r="I920" s="469"/>
      <c r="J920" s="469"/>
      <c r="K920" s="469"/>
      <c r="L920" s="469"/>
      <c r="M920" s="469"/>
      <c r="N920" s="469"/>
      <c r="O920" s="469"/>
      <c r="P920" s="469"/>
      <c r="Q920" s="469"/>
      <c r="R920" s="469"/>
      <c r="S920" s="469"/>
      <c r="T920" s="469"/>
      <c r="U920" s="469"/>
      <c r="V920" s="469"/>
      <c r="W920" s="469"/>
      <c r="X920" s="469"/>
      <c r="Y920" s="23"/>
      <c r="Z920" s="23"/>
    </row>
    <row r="921" ht="23.25" customHeight="1">
      <c r="A921" s="86"/>
      <c r="B921" s="86"/>
      <c r="C921" s="23"/>
      <c r="D921" s="23"/>
      <c r="E921" s="23"/>
      <c r="F921" s="23"/>
      <c r="G921" s="469"/>
      <c r="H921" s="469"/>
      <c r="I921" s="469"/>
      <c r="J921" s="469"/>
      <c r="K921" s="469"/>
      <c r="L921" s="469"/>
      <c r="M921" s="469"/>
      <c r="N921" s="469"/>
      <c r="O921" s="469"/>
      <c r="P921" s="469"/>
      <c r="Q921" s="469"/>
      <c r="R921" s="469"/>
      <c r="S921" s="469"/>
      <c r="T921" s="469"/>
      <c r="U921" s="469"/>
      <c r="V921" s="469"/>
      <c r="W921" s="469"/>
      <c r="X921" s="469"/>
      <c r="Y921" s="23"/>
      <c r="Z921" s="23"/>
    </row>
    <row r="922" ht="23.25" customHeight="1">
      <c r="A922" s="86"/>
      <c r="B922" s="86"/>
      <c r="C922" s="23"/>
      <c r="D922" s="23"/>
      <c r="E922" s="23"/>
      <c r="F922" s="23"/>
      <c r="G922" s="469"/>
      <c r="H922" s="469"/>
      <c r="I922" s="469"/>
      <c r="J922" s="469"/>
      <c r="K922" s="469"/>
      <c r="L922" s="469"/>
      <c r="M922" s="469"/>
      <c r="N922" s="469"/>
      <c r="O922" s="469"/>
      <c r="P922" s="469"/>
      <c r="Q922" s="469"/>
      <c r="R922" s="469"/>
      <c r="S922" s="469"/>
      <c r="T922" s="469"/>
      <c r="U922" s="469"/>
      <c r="V922" s="469"/>
      <c r="W922" s="469"/>
      <c r="X922" s="469"/>
      <c r="Y922" s="23"/>
      <c r="Z922" s="23"/>
    </row>
    <row r="923" ht="23.25" customHeight="1">
      <c r="A923" s="86"/>
      <c r="B923" s="86"/>
      <c r="C923" s="23"/>
      <c r="D923" s="23"/>
      <c r="E923" s="23"/>
      <c r="F923" s="23"/>
      <c r="G923" s="469"/>
      <c r="H923" s="469"/>
      <c r="I923" s="469"/>
      <c r="J923" s="469"/>
      <c r="K923" s="469"/>
      <c r="L923" s="469"/>
      <c r="M923" s="469"/>
      <c r="N923" s="469"/>
      <c r="O923" s="469"/>
      <c r="P923" s="469"/>
      <c r="Q923" s="469"/>
      <c r="R923" s="469"/>
      <c r="S923" s="469"/>
      <c r="T923" s="469"/>
      <c r="U923" s="469"/>
      <c r="V923" s="469"/>
      <c r="W923" s="469"/>
      <c r="X923" s="469"/>
      <c r="Y923" s="23"/>
      <c r="Z923" s="23"/>
    </row>
    <row r="924" ht="23.25" customHeight="1">
      <c r="A924" s="86"/>
      <c r="B924" s="86"/>
      <c r="C924" s="23"/>
      <c r="D924" s="23"/>
      <c r="E924" s="23"/>
      <c r="F924" s="23"/>
      <c r="G924" s="469"/>
      <c r="H924" s="469"/>
      <c r="I924" s="469"/>
      <c r="J924" s="469"/>
      <c r="K924" s="469"/>
      <c r="L924" s="469"/>
      <c r="M924" s="469"/>
      <c r="N924" s="469"/>
      <c r="O924" s="469"/>
      <c r="P924" s="469"/>
      <c r="Q924" s="469"/>
      <c r="R924" s="469"/>
      <c r="S924" s="469"/>
      <c r="T924" s="469"/>
      <c r="U924" s="469"/>
      <c r="V924" s="469"/>
      <c r="W924" s="469"/>
      <c r="X924" s="469"/>
      <c r="Y924" s="23"/>
      <c r="Z924" s="23"/>
    </row>
    <row r="925" ht="23.25" customHeight="1">
      <c r="A925" s="86"/>
      <c r="B925" s="86"/>
      <c r="C925" s="23"/>
      <c r="D925" s="23"/>
      <c r="E925" s="23"/>
      <c r="F925" s="23"/>
      <c r="G925" s="469"/>
      <c r="H925" s="469"/>
      <c r="I925" s="469"/>
      <c r="J925" s="469"/>
      <c r="K925" s="469"/>
      <c r="L925" s="469"/>
      <c r="M925" s="469"/>
      <c r="N925" s="469"/>
      <c r="O925" s="469"/>
      <c r="P925" s="469"/>
      <c r="Q925" s="469"/>
      <c r="R925" s="469"/>
      <c r="S925" s="469"/>
      <c r="T925" s="469"/>
      <c r="U925" s="469"/>
      <c r="V925" s="469"/>
      <c r="W925" s="469"/>
      <c r="X925" s="469"/>
      <c r="Y925" s="23"/>
      <c r="Z925" s="23"/>
    </row>
    <row r="926" ht="23.25" customHeight="1">
      <c r="A926" s="86"/>
      <c r="B926" s="86"/>
      <c r="C926" s="23"/>
      <c r="D926" s="23"/>
      <c r="E926" s="23"/>
      <c r="F926" s="23"/>
      <c r="G926" s="469"/>
      <c r="H926" s="469"/>
      <c r="I926" s="469"/>
      <c r="J926" s="469"/>
      <c r="K926" s="469"/>
      <c r="L926" s="469"/>
      <c r="M926" s="469"/>
      <c r="N926" s="469"/>
      <c r="O926" s="469"/>
      <c r="P926" s="469"/>
      <c r="Q926" s="469"/>
      <c r="R926" s="469"/>
      <c r="S926" s="469"/>
      <c r="T926" s="469"/>
      <c r="U926" s="469"/>
      <c r="V926" s="469"/>
      <c r="W926" s="469"/>
      <c r="X926" s="469"/>
      <c r="Y926" s="23"/>
      <c r="Z926" s="23"/>
    </row>
    <row r="927" ht="23.25" customHeight="1">
      <c r="A927" s="86"/>
      <c r="B927" s="86"/>
      <c r="C927" s="23"/>
      <c r="D927" s="23"/>
      <c r="E927" s="23"/>
      <c r="F927" s="23"/>
      <c r="G927" s="469"/>
      <c r="H927" s="469"/>
      <c r="I927" s="469"/>
      <c r="J927" s="469"/>
      <c r="K927" s="469"/>
      <c r="L927" s="469"/>
      <c r="M927" s="469"/>
      <c r="N927" s="469"/>
      <c r="O927" s="469"/>
      <c r="P927" s="469"/>
      <c r="Q927" s="469"/>
      <c r="R927" s="469"/>
      <c r="S927" s="469"/>
      <c r="T927" s="469"/>
      <c r="U927" s="469"/>
      <c r="V927" s="469"/>
      <c r="W927" s="469"/>
      <c r="X927" s="469"/>
      <c r="Y927" s="23"/>
      <c r="Z927" s="23"/>
    </row>
    <row r="928" ht="23.25" customHeight="1">
      <c r="A928" s="86"/>
      <c r="B928" s="86"/>
      <c r="C928" s="23"/>
      <c r="D928" s="23"/>
      <c r="E928" s="23"/>
      <c r="F928" s="23"/>
      <c r="G928" s="469"/>
      <c r="H928" s="469"/>
      <c r="I928" s="469"/>
      <c r="J928" s="469"/>
      <c r="K928" s="469"/>
      <c r="L928" s="469"/>
      <c r="M928" s="469"/>
      <c r="N928" s="469"/>
      <c r="O928" s="469"/>
      <c r="P928" s="469"/>
      <c r="Q928" s="469"/>
      <c r="R928" s="469"/>
      <c r="S928" s="469"/>
      <c r="T928" s="469"/>
      <c r="U928" s="469"/>
      <c r="V928" s="469"/>
      <c r="W928" s="469"/>
      <c r="X928" s="469"/>
      <c r="Y928" s="23"/>
      <c r="Z928" s="23"/>
    </row>
    <row r="929" ht="23.25" customHeight="1">
      <c r="A929" s="86"/>
      <c r="B929" s="86"/>
      <c r="C929" s="23"/>
      <c r="D929" s="23"/>
      <c r="E929" s="23"/>
      <c r="F929" s="23"/>
      <c r="G929" s="469"/>
      <c r="H929" s="469"/>
      <c r="I929" s="469"/>
      <c r="J929" s="469"/>
      <c r="K929" s="469"/>
      <c r="L929" s="469"/>
      <c r="M929" s="469"/>
      <c r="N929" s="469"/>
      <c r="O929" s="469"/>
      <c r="P929" s="469"/>
      <c r="Q929" s="469"/>
      <c r="R929" s="469"/>
      <c r="S929" s="469"/>
      <c r="T929" s="469"/>
      <c r="U929" s="469"/>
      <c r="V929" s="469"/>
      <c r="W929" s="469"/>
      <c r="X929" s="469"/>
      <c r="Y929" s="23"/>
      <c r="Z929" s="23"/>
    </row>
    <row r="930" ht="23.25" customHeight="1">
      <c r="A930" s="86"/>
      <c r="B930" s="86"/>
      <c r="C930" s="23"/>
      <c r="D930" s="23"/>
      <c r="E930" s="23"/>
      <c r="F930" s="23"/>
      <c r="G930" s="469"/>
      <c r="H930" s="469"/>
      <c r="I930" s="469"/>
      <c r="J930" s="469"/>
      <c r="K930" s="469"/>
      <c r="L930" s="469"/>
      <c r="M930" s="469"/>
      <c r="N930" s="469"/>
      <c r="O930" s="469"/>
      <c r="P930" s="469"/>
      <c r="Q930" s="469"/>
      <c r="R930" s="469"/>
      <c r="S930" s="469"/>
      <c r="T930" s="469"/>
      <c r="U930" s="469"/>
      <c r="V930" s="469"/>
      <c r="W930" s="469"/>
      <c r="X930" s="469"/>
      <c r="Y930" s="23"/>
      <c r="Z930" s="23"/>
    </row>
    <row r="931" ht="23.25" customHeight="1">
      <c r="A931" s="86"/>
      <c r="B931" s="86"/>
      <c r="C931" s="23"/>
      <c r="D931" s="23"/>
      <c r="E931" s="23"/>
      <c r="F931" s="23"/>
      <c r="G931" s="469"/>
      <c r="H931" s="469"/>
      <c r="I931" s="469"/>
      <c r="J931" s="469"/>
      <c r="K931" s="469"/>
      <c r="L931" s="469"/>
      <c r="M931" s="469"/>
      <c r="N931" s="469"/>
      <c r="O931" s="469"/>
      <c r="P931" s="469"/>
      <c r="Q931" s="469"/>
      <c r="R931" s="469"/>
      <c r="S931" s="469"/>
      <c r="T931" s="469"/>
      <c r="U931" s="469"/>
      <c r="V931" s="469"/>
      <c r="W931" s="469"/>
      <c r="X931" s="469"/>
      <c r="Y931" s="23"/>
      <c r="Z931" s="23"/>
    </row>
    <row r="932" ht="23.25" customHeight="1">
      <c r="A932" s="86"/>
      <c r="B932" s="86"/>
      <c r="C932" s="23"/>
      <c r="D932" s="23"/>
      <c r="E932" s="23"/>
      <c r="F932" s="23"/>
      <c r="G932" s="469"/>
      <c r="H932" s="469"/>
      <c r="I932" s="469"/>
      <c r="J932" s="469"/>
      <c r="K932" s="469"/>
      <c r="L932" s="469"/>
      <c r="M932" s="469"/>
      <c r="N932" s="469"/>
      <c r="O932" s="469"/>
      <c r="P932" s="469"/>
      <c r="Q932" s="469"/>
      <c r="R932" s="469"/>
      <c r="S932" s="469"/>
      <c r="T932" s="469"/>
      <c r="U932" s="469"/>
      <c r="V932" s="469"/>
      <c r="W932" s="469"/>
      <c r="X932" s="469"/>
      <c r="Y932" s="23"/>
      <c r="Z932" s="23"/>
    </row>
    <row r="933" ht="23.25" customHeight="1">
      <c r="A933" s="86"/>
      <c r="B933" s="86"/>
      <c r="C933" s="23"/>
      <c r="D933" s="23"/>
      <c r="E933" s="23"/>
      <c r="F933" s="23"/>
      <c r="G933" s="469"/>
      <c r="H933" s="469"/>
      <c r="I933" s="469"/>
      <c r="J933" s="469"/>
      <c r="K933" s="469"/>
      <c r="L933" s="469"/>
      <c r="M933" s="469"/>
      <c r="N933" s="469"/>
      <c r="O933" s="469"/>
      <c r="P933" s="469"/>
      <c r="Q933" s="469"/>
      <c r="R933" s="469"/>
      <c r="S933" s="469"/>
      <c r="T933" s="469"/>
      <c r="U933" s="469"/>
      <c r="V933" s="469"/>
      <c r="W933" s="469"/>
      <c r="X933" s="469"/>
      <c r="Y933" s="23"/>
      <c r="Z933" s="23"/>
    </row>
    <row r="934" ht="23.25" customHeight="1">
      <c r="A934" s="86"/>
      <c r="B934" s="86"/>
      <c r="C934" s="23"/>
      <c r="D934" s="23"/>
      <c r="E934" s="23"/>
      <c r="F934" s="23"/>
      <c r="G934" s="469"/>
      <c r="H934" s="469"/>
      <c r="I934" s="469"/>
      <c r="J934" s="469"/>
      <c r="K934" s="469"/>
      <c r="L934" s="469"/>
      <c r="M934" s="469"/>
      <c r="N934" s="469"/>
      <c r="O934" s="469"/>
      <c r="P934" s="469"/>
      <c r="Q934" s="469"/>
      <c r="R934" s="469"/>
      <c r="S934" s="469"/>
      <c r="T934" s="469"/>
      <c r="U934" s="469"/>
      <c r="V934" s="469"/>
      <c r="W934" s="469"/>
      <c r="X934" s="469"/>
      <c r="Y934" s="23"/>
      <c r="Z934" s="23"/>
    </row>
    <row r="935" ht="23.25" customHeight="1">
      <c r="A935" s="86"/>
      <c r="B935" s="86"/>
      <c r="C935" s="23"/>
      <c r="D935" s="23"/>
      <c r="E935" s="23"/>
      <c r="F935" s="23"/>
      <c r="G935" s="469"/>
      <c r="H935" s="469"/>
      <c r="I935" s="469"/>
      <c r="J935" s="469"/>
      <c r="K935" s="469"/>
      <c r="L935" s="469"/>
      <c r="M935" s="469"/>
      <c r="N935" s="469"/>
      <c r="O935" s="469"/>
      <c r="P935" s="469"/>
      <c r="Q935" s="469"/>
      <c r="R935" s="469"/>
      <c r="S935" s="469"/>
      <c r="T935" s="469"/>
      <c r="U935" s="469"/>
      <c r="V935" s="469"/>
      <c r="W935" s="469"/>
      <c r="X935" s="469"/>
      <c r="Y935" s="23"/>
      <c r="Z935" s="23"/>
    </row>
    <row r="936" ht="23.25" customHeight="1">
      <c r="A936" s="86"/>
      <c r="B936" s="86"/>
      <c r="C936" s="23"/>
      <c r="D936" s="23"/>
      <c r="E936" s="23"/>
      <c r="F936" s="23"/>
      <c r="G936" s="469"/>
      <c r="H936" s="469"/>
      <c r="I936" s="469"/>
      <c r="J936" s="469"/>
      <c r="K936" s="469"/>
      <c r="L936" s="469"/>
      <c r="M936" s="469"/>
      <c r="N936" s="469"/>
      <c r="O936" s="469"/>
      <c r="P936" s="469"/>
      <c r="Q936" s="469"/>
      <c r="R936" s="469"/>
      <c r="S936" s="469"/>
      <c r="T936" s="469"/>
      <c r="U936" s="469"/>
      <c r="V936" s="469"/>
      <c r="W936" s="469"/>
      <c r="X936" s="469"/>
      <c r="Y936" s="23"/>
      <c r="Z936" s="23"/>
    </row>
    <row r="937" ht="23.25" customHeight="1">
      <c r="A937" s="86"/>
      <c r="B937" s="86"/>
      <c r="C937" s="23"/>
      <c r="D937" s="23"/>
      <c r="E937" s="23"/>
      <c r="F937" s="23"/>
      <c r="G937" s="469"/>
      <c r="H937" s="469"/>
      <c r="I937" s="469"/>
      <c r="J937" s="469"/>
      <c r="K937" s="469"/>
      <c r="L937" s="469"/>
      <c r="M937" s="469"/>
      <c r="N937" s="469"/>
      <c r="O937" s="469"/>
      <c r="P937" s="469"/>
      <c r="Q937" s="469"/>
      <c r="R937" s="469"/>
      <c r="S937" s="469"/>
      <c r="T937" s="469"/>
      <c r="U937" s="469"/>
      <c r="V937" s="469"/>
      <c r="W937" s="469"/>
      <c r="X937" s="469"/>
      <c r="Y937" s="23"/>
      <c r="Z937" s="23"/>
    </row>
    <row r="938" ht="23.25" customHeight="1">
      <c r="A938" s="86"/>
      <c r="B938" s="86"/>
      <c r="C938" s="23"/>
      <c r="D938" s="23"/>
      <c r="E938" s="23"/>
      <c r="F938" s="23"/>
      <c r="G938" s="469"/>
      <c r="H938" s="469"/>
      <c r="I938" s="469"/>
      <c r="J938" s="469"/>
      <c r="K938" s="469"/>
      <c r="L938" s="469"/>
      <c r="M938" s="469"/>
      <c r="N938" s="469"/>
      <c r="O938" s="469"/>
      <c r="P938" s="469"/>
      <c r="Q938" s="469"/>
      <c r="R938" s="469"/>
      <c r="S938" s="469"/>
      <c r="T938" s="469"/>
      <c r="U938" s="469"/>
      <c r="V938" s="469"/>
      <c r="W938" s="469"/>
      <c r="X938" s="469"/>
      <c r="Y938" s="23"/>
      <c r="Z938" s="23"/>
    </row>
    <row r="939" ht="23.25" customHeight="1">
      <c r="A939" s="86"/>
      <c r="B939" s="86"/>
      <c r="C939" s="23"/>
      <c r="D939" s="23"/>
      <c r="E939" s="23"/>
      <c r="F939" s="23"/>
      <c r="G939" s="469"/>
      <c r="H939" s="469"/>
      <c r="I939" s="469"/>
      <c r="J939" s="469"/>
      <c r="K939" s="469"/>
      <c r="L939" s="469"/>
      <c r="M939" s="469"/>
      <c r="N939" s="469"/>
      <c r="O939" s="469"/>
      <c r="P939" s="469"/>
      <c r="Q939" s="469"/>
      <c r="R939" s="469"/>
      <c r="S939" s="469"/>
      <c r="T939" s="469"/>
      <c r="U939" s="469"/>
      <c r="V939" s="469"/>
      <c r="W939" s="469"/>
      <c r="X939" s="469"/>
      <c r="Y939" s="23"/>
      <c r="Z939" s="23"/>
    </row>
    <row r="940" ht="23.25" customHeight="1">
      <c r="A940" s="86"/>
      <c r="B940" s="86"/>
      <c r="C940" s="23"/>
      <c r="D940" s="23"/>
      <c r="E940" s="23"/>
      <c r="F940" s="23"/>
      <c r="G940" s="469"/>
      <c r="H940" s="469"/>
      <c r="I940" s="469"/>
      <c r="J940" s="469"/>
      <c r="K940" s="469"/>
      <c r="L940" s="469"/>
      <c r="M940" s="469"/>
      <c r="N940" s="469"/>
      <c r="O940" s="469"/>
      <c r="P940" s="469"/>
      <c r="Q940" s="469"/>
      <c r="R940" s="469"/>
      <c r="S940" s="469"/>
      <c r="T940" s="469"/>
      <c r="U940" s="469"/>
      <c r="V940" s="469"/>
      <c r="W940" s="469"/>
      <c r="X940" s="469"/>
      <c r="Y940" s="23"/>
      <c r="Z940" s="23"/>
    </row>
    <row r="941" ht="23.25" customHeight="1">
      <c r="A941" s="86"/>
      <c r="B941" s="86"/>
      <c r="C941" s="23"/>
      <c r="D941" s="23"/>
      <c r="E941" s="23"/>
      <c r="F941" s="23"/>
      <c r="G941" s="469"/>
      <c r="H941" s="469"/>
      <c r="I941" s="469"/>
      <c r="J941" s="469"/>
      <c r="K941" s="469"/>
      <c r="L941" s="469"/>
      <c r="M941" s="469"/>
      <c r="N941" s="469"/>
      <c r="O941" s="469"/>
      <c r="P941" s="469"/>
      <c r="Q941" s="469"/>
      <c r="R941" s="469"/>
      <c r="S941" s="469"/>
      <c r="T941" s="469"/>
      <c r="U941" s="469"/>
      <c r="V941" s="469"/>
      <c r="W941" s="469"/>
      <c r="X941" s="469"/>
      <c r="Y941" s="23"/>
      <c r="Z941" s="23"/>
    </row>
    <row r="942" ht="23.25" customHeight="1">
      <c r="A942" s="86"/>
      <c r="B942" s="86"/>
      <c r="C942" s="23"/>
      <c r="D942" s="23"/>
      <c r="E942" s="23"/>
      <c r="F942" s="23"/>
      <c r="G942" s="469"/>
      <c r="H942" s="469"/>
      <c r="I942" s="469"/>
      <c r="J942" s="469"/>
      <c r="K942" s="469"/>
      <c r="L942" s="469"/>
      <c r="M942" s="469"/>
      <c r="N942" s="469"/>
      <c r="O942" s="469"/>
      <c r="P942" s="469"/>
      <c r="Q942" s="469"/>
      <c r="R942" s="469"/>
      <c r="S942" s="469"/>
      <c r="T942" s="469"/>
      <c r="U942" s="469"/>
      <c r="V942" s="469"/>
      <c r="W942" s="469"/>
      <c r="X942" s="469"/>
      <c r="Y942" s="23"/>
      <c r="Z942" s="23"/>
    </row>
    <row r="943" ht="23.25" customHeight="1">
      <c r="A943" s="86"/>
      <c r="B943" s="86"/>
      <c r="C943" s="23"/>
      <c r="D943" s="23"/>
      <c r="E943" s="23"/>
      <c r="F943" s="23"/>
      <c r="G943" s="469"/>
      <c r="H943" s="469"/>
      <c r="I943" s="469"/>
      <c r="J943" s="469"/>
      <c r="K943" s="469"/>
      <c r="L943" s="469"/>
      <c r="M943" s="469"/>
      <c r="N943" s="469"/>
      <c r="O943" s="469"/>
      <c r="P943" s="469"/>
      <c r="Q943" s="469"/>
      <c r="R943" s="469"/>
      <c r="S943" s="469"/>
      <c r="T943" s="469"/>
      <c r="U943" s="469"/>
      <c r="V943" s="469"/>
      <c r="W943" s="469"/>
      <c r="X943" s="469"/>
      <c r="Y943" s="23"/>
      <c r="Z943" s="23"/>
    </row>
    <row r="944" ht="23.25" customHeight="1">
      <c r="A944" s="86"/>
      <c r="B944" s="86"/>
      <c r="C944" s="23"/>
      <c r="D944" s="23"/>
      <c r="E944" s="23"/>
      <c r="F944" s="23"/>
      <c r="G944" s="469"/>
      <c r="H944" s="469"/>
      <c r="I944" s="469"/>
      <c r="J944" s="469"/>
      <c r="K944" s="469"/>
      <c r="L944" s="469"/>
      <c r="M944" s="469"/>
      <c r="N944" s="469"/>
      <c r="O944" s="469"/>
      <c r="P944" s="469"/>
      <c r="Q944" s="469"/>
      <c r="R944" s="469"/>
      <c r="S944" s="469"/>
      <c r="T944" s="469"/>
      <c r="U944" s="469"/>
      <c r="V944" s="469"/>
      <c r="W944" s="469"/>
      <c r="X944" s="469"/>
      <c r="Y944" s="23"/>
      <c r="Z944" s="23"/>
    </row>
    <row r="945" ht="23.25" customHeight="1">
      <c r="A945" s="86"/>
      <c r="B945" s="86"/>
      <c r="C945" s="23"/>
      <c r="D945" s="23"/>
      <c r="E945" s="23"/>
      <c r="F945" s="23"/>
      <c r="G945" s="469"/>
      <c r="H945" s="469"/>
      <c r="I945" s="469"/>
      <c r="J945" s="469"/>
      <c r="K945" s="469"/>
      <c r="L945" s="469"/>
      <c r="M945" s="469"/>
      <c r="N945" s="469"/>
      <c r="O945" s="469"/>
      <c r="P945" s="469"/>
      <c r="Q945" s="469"/>
      <c r="R945" s="469"/>
      <c r="S945" s="469"/>
      <c r="T945" s="469"/>
      <c r="U945" s="469"/>
      <c r="V945" s="469"/>
      <c r="W945" s="469"/>
      <c r="X945" s="469"/>
      <c r="Y945" s="23"/>
      <c r="Z945" s="23"/>
    </row>
    <row r="946" ht="23.25" customHeight="1">
      <c r="A946" s="86"/>
      <c r="B946" s="86"/>
      <c r="C946" s="23"/>
      <c r="D946" s="23"/>
      <c r="E946" s="23"/>
      <c r="F946" s="23"/>
      <c r="G946" s="469"/>
      <c r="H946" s="469"/>
      <c r="I946" s="469"/>
      <c r="J946" s="469"/>
      <c r="K946" s="469"/>
      <c r="L946" s="469"/>
      <c r="M946" s="469"/>
      <c r="N946" s="469"/>
      <c r="O946" s="469"/>
      <c r="P946" s="469"/>
      <c r="Q946" s="469"/>
      <c r="R946" s="469"/>
      <c r="S946" s="469"/>
      <c r="T946" s="469"/>
      <c r="U946" s="469"/>
      <c r="V946" s="469"/>
      <c r="W946" s="469"/>
      <c r="X946" s="469"/>
      <c r="Y946" s="23"/>
      <c r="Z946" s="23"/>
    </row>
    <row r="947" ht="23.25" customHeight="1">
      <c r="A947" s="86"/>
      <c r="B947" s="86"/>
      <c r="C947" s="23"/>
      <c r="D947" s="23"/>
      <c r="E947" s="23"/>
      <c r="F947" s="23"/>
      <c r="G947" s="469"/>
      <c r="H947" s="469"/>
      <c r="I947" s="469"/>
      <c r="J947" s="469"/>
      <c r="K947" s="469"/>
      <c r="L947" s="469"/>
      <c r="M947" s="469"/>
      <c r="N947" s="469"/>
      <c r="O947" s="469"/>
      <c r="P947" s="469"/>
      <c r="Q947" s="469"/>
      <c r="R947" s="469"/>
      <c r="S947" s="469"/>
      <c r="T947" s="469"/>
      <c r="U947" s="469"/>
      <c r="V947" s="469"/>
      <c r="W947" s="469"/>
      <c r="X947" s="469"/>
      <c r="Y947" s="23"/>
      <c r="Z947" s="23"/>
    </row>
    <row r="948" ht="23.25" customHeight="1">
      <c r="A948" s="86"/>
      <c r="B948" s="86"/>
      <c r="C948" s="23"/>
      <c r="D948" s="23"/>
      <c r="E948" s="23"/>
      <c r="F948" s="23"/>
      <c r="G948" s="469"/>
      <c r="H948" s="469"/>
      <c r="I948" s="469"/>
      <c r="J948" s="469"/>
      <c r="K948" s="469"/>
      <c r="L948" s="469"/>
      <c r="M948" s="469"/>
      <c r="N948" s="469"/>
      <c r="O948" s="469"/>
      <c r="P948" s="469"/>
      <c r="Q948" s="469"/>
      <c r="R948" s="469"/>
      <c r="S948" s="469"/>
      <c r="T948" s="469"/>
      <c r="U948" s="469"/>
      <c r="V948" s="469"/>
      <c r="W948" s="469"/>
      <c r="X948" s="469"/>
      <c r="Y948" s="23"/>
      <c r="Z948" s="23"/>
    </row>
    <row r="949" ht="23.25" customHeight="1">
      <c r="A949" s="86"/>
      <c r="B949" s="86"/>
      <c r="C949" s="23"/>
      <c r="D949" s="23"/>
      <c r="E949" s="23"/>
      <c r="F949" s="23"/>
      <c r="G949" s="469"/>
      <c r="H949" s="469"/>
      <c r="I949" s="469"/>
      <c r="J949" s="469"/>
      <c r="K949" s="469"/>
      <c r="L949" s="469"/>
      <c r="M949" s="469"/>
      <c r="N949" s="469"/>
      <c r="O949" s="469"/>
      <c r="P949" s="469"/>
      <c r="Q949" s="469"/>
      <c r="R949" s="469"/>
      <c r="S949" s="469"/>
      <c r="T949" s="469"/>
      <c r="U949" s="469"/>
      <c r="V949" s="469"/>
      <c r="W949" s="469"/>
      <c r="X949" s="469"/>
      <c r="Y949" s="23"/>
      <c r="Z949" s="23"/>
    </row>
    <row r="950" ht="23.25" customHeight="1">
      <c r="A950" s="86"/>
      <c r="B950" s="86"/>
      <c r="C950" s="23"/>
      <c r="D950" s="23"/>
      <c r="E950" s="23"/>
      <c r="F950" s="23"/>
      <c r="G950" s="469"/>
      <c r="H950" s="469"/>
      <c r="I950" s="469"/>
      <c r="J950" s="469"/>
      <c r="K950" s="469"/>
      <c r="L950" s="469"/>
      <c r="M950" s="469"/>
      <c r="N950" s="469"/>
      <c r="O950" s="469"/>
      <c r="P950" s="469"/>
      <c r="Q950" s="469"/>
      <c r="R950" s="469"/>
      <c r="S950" s="469"/>
      <c r="T950" s="469"/>
      <c r="U950" s="469"/>
      <c r="V950" s="469"/>
      <c r="W950" s="469"/>
      <c r="X950" s="469"/>
      <c r="Y950" s="23"/>
      <c r="Z950" s="23"/>
    </row>
    <row r="951" ht="23.25" customHeight="1">
      <c r="A951" s="86"/>
      <c r="B951" s="86"/>
      <c r="C951" s="23"/>
      <c r="D951" s="23"/>
      <c r="E951" s="23"/>
      <c r="F951" s="23"/>
      <c r="G951" s="469"/>
      <c r="H951" s="469"/>
      <c r="I951" s="469"/>
      <c r="J951" s="469"/>
      <c r="K951" s="469"/>
      <c r="L951" s="469"/>
      <c r="M951" s="469"/>
      <c r="N951" s="469"/>
      <c r="O951" s="469"/>
      <c r="P951" s="469"/>
      <c r="Q951" s="469"/>
      <c r="R951" s="469"/>
      <c r="S951" s="469"/>
      <c r="T951" s="469"/>
      <c r="U951" s="469"/>
      <c r="V951" s="469"/>
      <c r="W951" s="469"/>
      <c r="X951" s="469"/>
      <c r="Y951" s="23"/>
      <c r="Z951" s="23"/>
    </row>
    <row r="952" ht="23.25" customHeight="1">
      <c r="A952" s="86"/>
      <c r="B952" s="86"/>
      <c r="C952" s="23"/>
      <c r="D952" s="23"/>
      <c r="E952" s="23"/>
      <c r="F952" s="23"/>
      <c r="G952" s="469"/>
      <c r="H952" s="469"/>
      <c r="I952" s="469"/>
      <c r="J952" s="469"/>
      <c r="K952" s="469"/>
      <c r="L952" s="469"/>
      <c r="M952" s="469"/>
      <c r="N952" s="469"/>
      <c r="O952" s="469"/>
      <c r="P952" s="469"/>
      <c r="Q952" s="469"/>
      <c r="R952" s="469"/>
      <c r="S952" s="469"/>
      <c r="T952" s="469"/>
      <c r="U952" s="469"/>
      <c r="V952" s="469"/>
      <c r="W952" s="469"/>
      <c r="X952" s="469"/>
      <c r="Y952" s="23"/>
      <c r="Z952" s="23"/>
    </row>
    <row r="953" ht="23.25" customHeight="1">
      <c r="A953" s="86"/>
      <c r="B953" s="86"/>
      <c r="C953" s="23"/>
      <c r="D953" s="23"/>
      <c r="E953" s="23"/>
      <c r="F953" s="23"/>
      <c r="G953" s="469"/>
      <c r="H953" s="469"/>
      <c r="I953" s="469"/>
      <c r="J953" s="469"/>
      <c r="K953" s="469"/>
      <c r="L953" s="469"/>
      <c r="M953" s="469"/>
      <c r="N953" s="469"/>
      <c r="O953" s="469"/>
      <c r="P953" s="469"/>
      <c r="Q953" s="469"/>
      <c r="R953" s="469"/>
      <c r="S953" s="469"/>
      <c r="T953" s="469"/>
      <c r="U953" s="469"/>
      <c r="V953" s="469"/>
      <c r="W953" s="469"/>
      <c r="X953" s="469"/>
      <c r="Y953" s="23"/>
      <c r="Z953" s="23"/>
    </row>
    <row r="954" ht="23.25" customHeight="1">
      <c r="A954" s="86"/>
      <c r="B954" s="86"/>
      <c r="C954" s="23"/>
      <c r="D954" s="23"/>
      <c r="E954" s="23"/>
      <c r="F954" s="23"/>
      <c r="G954" s="469"/>
      <c r="H954" s="469"/>
      <c r="I954" s="469"/>
      <c r="J954" s="469"/>
      <c r="K954" s="469"/>
      <c r="L954" s="469"/>
      <c r="M954" s="469"/>
      <c r="N954" s="469"/>
      <c r="O954" s="469"/>
      <c r="P954" s="469"/>
      <c r="Q954" s="469"/>
      <c r="R954" s="469"/>
      <c r="S954" s="469"/>
      <c r="T954" s="469"/>
      <c r="U954" s="469"/>
      <c r="V954" s="469"/>
      <c r="W954" s="469"/>
      <c r="X954" s="469"/>
      <c r="Y954" s="23"/>
      <c r="Z954" s="23"/>
    </row>
    <row r="955" ht="23.25" customHeight="1">
      <c r="A955" s="86"/>
      <c r="B955" s="86"/>
      <c r="C955" s="23"/>
      <c r="D955" s="23"/>
      <c r="E955" s="23"/>
      <c r="F955" s="23"/>
      <c r="G955" s="469"/>
      <c r="H955" s="469"/>
      <c r="I955" s="469"/>
      <c r="J955" s="469"/>
      <c r="K955" s="469"/>
      <c r="L955" s="469"/>
      <c r="M955" s="469"/>
      <c r="N955" s="469"/>
      <c r="O955" s="469"/>
      <c r="P955" s="469"/>
      <c r="Q955" s="469"/>
      <c r="R955" s="469"/>
      <c r="S955" s="469"/>
      <c r="T955" s="469"/>
      <c r="U955" s="469"/>
      <c r="V955" s="469"/>
      <c r="W955" s="469"/>
      <c r="X955" s="469"/>
      <c r="Y955" s="23"/>
      <c r="Z955" s="23"/>
    </row>
    <row r="956" ht="23.25" customHeight="1">
      <c r="A956" s="86"/>
      <c r="B956" s="86"/>
      <c r="C956" s="23"/>
      <c r="D956" s="23"/>
      <c r="E956" s="23"/>
      <c r="F956" s="23"/>
      <c r="G956" s="469"/>
      <c r="H956" s="469"/>
      <c r="I956" s="469"/>
      <c r="J956" s="469"/>
      <c r="K956" s="469"/>
      <c r="L956" s="469"/>
      <c r="M956" s="469"/>
      <c r="N956" s="469"/>
      <c r="O956" s="469"/>
      <c r="P956" s="469"/>
      <c r="Q956" s="469"/>
      <c r="R956" s="469"/>
      <c r="S956" s="469"/>
      <c r="T956" s="469"/>
      <c r="U956" s="469"/>
      <c r="V956" s="469"/>
      <c r="W956" s="469"/>
      <c r="X956" s="469"/>
      <c r="Y956" s="23"/>
      <c r="Z956" s="23"/>
    </row>
    <row r="957" ht="23.25" customHeight="1">
      <c r="A957" s="86"/>
      <c r="B957" s="86"/>
      <c r="C957" s="23"/>
      <c r="D957" s="23"/>
      <c r="E957" s="23"/>
      <c r="F957" s="23"/>
      <c r="G957" s="469"/>
      <c r="H957" s="469"/>
      <c r="I957" s="469"/>
      <c r="J957" s="469"/>
      <c r="K957" s="469"/>
      <c r="L957" s="469"/>
      <c r="M957" s="469"/>
      <c r="N957" s="469"/>
      <c r="O957" s="469"/>
      <c r="P957" s="469"/>
      <c r="Q957" s="469"/>
      <c r="R957" s="469"/>
      <c r="S957" s="469"/>
      <c r="T957" s="469"/>
      <c r="U957" s="469"/>
      <c r="V957" s="469"/>
      <c r="W957" s="469"/>
      <c r="X957" s="469"/>
      <c r="Y957" s="23"/>
      <c r="Z957" s="23"/>
    </row>
    <row r="958" ht="23.25" customHeight="1">
      <c r="A958" s="86"/>
      <c r="B958" s="86"/>
      <c r="C958" s="23"/>
      <c r="D958" s="23"/>
      <c r="E958" s="23"/>
      <c r="F958" s="23"/>
      <c r="G958" s="469"/>
      <c r="H958" s="469"/>
      <c r="I958" s="469"/>
      <c r="J958" s="469"/>
      <c r="K958" s="469"/>
      <c r="L958" s="469"/>
      <c r="M958" s="469"/>
      <c r="N958" s="469"/>
      <c r="O958" s="469"/>
      <c r="P958" s="469"/>
      <c r="Q958" s="469"/>
      <c r="R958" s="469"/>
      <c r="S958" s="469"/>
      <c r="T958" s="469"/>
      <c r="U958" s="469"/>
      <c r="V958" s="469"/>
      <c r="W958" s="469"/>
      <c r="X958" s="469"/>
      <c r="Y958" s="23"/>
      <c r="Z958" s="23"/>
    </row>
    <row r="959" ht="23.25" customHeight="1">
      <c r="A959" s="86"/>
      <c r="B959" s="86"/>
      <c r="C959" s="23"/>
      <c r="D959" s="23"/>
      <c r="E959" s="23"/>
      <c r="F959" s="23"/>
      <c r="G959" s="469"/>
      <c r="H959" s="469"/>
      <c r="I959" s="469"/>
      <c r="J959" s="469"/>
      <c r="K959" s="469"/>
      <c r="L959" s="469"/>
      <c r="M959" s="469"/>
      <c r="N959" s="469"/>
      <c r="O959" s="469"/>
      <c r="P959" s="469"/>
      <c r="Q959" s="469"/>
      <c r="R959" s="469"/>
      <c r="S959" s="469"/>
      <c r="T959" s="469"/>
      <c r="U959" s="469"/>
      <c r="V959" s="469"/>
      <c r="W959" s="469"/>
      <c r="X959" s="469"/>
      <c r="Y959" s="23"/>
      <c r="Z959" s="23"/>
    </row>
    <row r="960" ht="23.25" customHeight="1">
      <c r="A960" s="86"/>
      <c r="B960" s="86"/>
      <c r="C960" s="23"/>
      <c r="D960" s="23"/>
      <c r="E960" s="23"/>
      <c r="F960" s="23"/>
      <c r="G960" s="469"/>
      <c r="H960" s="469"/>
      <c r="I960" s="469"/>
      <c r="J960" s="469"/>
      <c r="K960" s="469"/>
      <c r="L960" s="469"/>
      <c r="M960" s="469"/>
      <c r="N960" s="469"/>
      <c r="O960" s="469"/>
      <c r="P960" s="469"/>
      <c r="Q960" s="469"/>
      <c r="R960" s="469"/>
      <c r="S960" s="469"/>
      <c r="T960" s="469"/>
      <c r="U960" s="469"/>
      <c r="V960" s="469"/>
      <c r="W960" s="469"/>
      <c r="X960" s="469"/>
      <c r="Y960" s="23"/>
      <c r="Z960" s="23"/>
    </row>
    <row r="961" ht="23.25" customHeight="1">
      <c r="A961" s="86"/>
      <c r="B961" s="86"/>
      <c r="C961" s="23"/>
      <c r="D961" s="23"/>
      <c r="E961" s="23"/>
      <c r="F961" s="23"/>
      <c r="G961" s="469"/>
      <c r="H961" s="469"/>
      <c r="I961" s="469"/>
      <c r="J961" s="469"/>
      <c r="K961" s="469"/>
      <c r="L961" s="469"/>
      <c r="M961" s="469"/>
      <c r="N961" s="469"/>
      <c r="O961" s="469"/>
      <c r="P961" s="469"/>
      <c r="Q961" s="469"/>
      <c r="R961" s="469"/>
      <c r="S961" s="469"/>
      <c r="T961" s="469"/>
      <c r="U961" s="469"/>
      <c r="V961" s="469"/>
      <c r="W961" s="469"/>
      <c r="X961" s="469"/>
      <c r="Y961" s="23"/>
      <c r="Z961" s="23"/>
    </row>
    <row r="962" ht="23.25" customHeight="1">
      <c r="A962" s="86"/>
      <c r="B962" s="86"/>
      <c r="C962" s="23"/>
      <c r="D962" s="23"/>
      <c r="E962" s="23"/>
      <c r="F962" s="23"/>
      <c r="G962" s="469"/>
      <c r="H962" s="469"/>
      <c r="I962" s="469"/>
      <c r="J962" s="469"/>
      <c r="K962" s="469"/>
      <c r="L962" s="469"/>
      <c r="M962" s="469"/>
      <c r="N962" s="469"/>
      <c r="O962" s="469"/>
      <c r="P962" s="469"/>
      <c r="Q962" s="469"/>
      <c r="R962" s="469"/>
      <c r="S962" s="469"/>
      <c r="T962" s="469"/>
      <c r="U962" s="469"/>
      <c r="V962" s="469"/>
      <c r="W962" s="469"/>
      <c r="X962" s="469"/>
      <c r="Y962" s="23"/>
      <c r="Z962" s="23"/>
    </row>
    <row r="963" ht="23.25" customHeight="1">
      <c r="A963" s="86"/>
      <c r="B963" s="86"/>
      <c r="C963" s="23"/>
      <c r="D963" s="23"/>
      <c r="E963" s="23"/>
      <c r="F963" s="23"/>
      <c r="G963" s="469"/>
      <c r="H963" s="469"/>
      <c r="I963" s="469"/>
      <c r="J963" s="469"/>
      <c r="K963" s="469"/>
      <c r="L963" s="469"/>
      <c r="M963" s="469"/>
      <c r="N963" s="469"/>
      <c r="O963" s="469"/>
      <c r="P963" s="469"/>
      <c r="Q963" s="469"/>
      <c r="R963" s="469"/>
      <c r="S963" s="469"/>
      <c r="T963" s="469"/>
      <c r="U963" s="469"/>
      <c r="V963" s="469"/>
      <c r="W963" s="469"/>
      <c r="X963" s="469"/>
      <c r="Y963" s="23"/>
      <c r="Z963" s="23"/>
    </row>
    <row r="964" ht="23.25" customHeight="1">
      <c r="A964" s="86"/>
      <c r="B964" s="86"/>
      <c r="C964" s="23"/>
      <c r="D964" s="23"/>
      <c r="E964" s="23"/>
      <c r="F964" s="23"/>
      <c r="G964" s="469"/>
      <c r="H964" s="469"/>
      <c r="I964" s="469"/>
      <c r="J964" s="469"/>
      <c r="K964" s="469"/>
      <c r="L964" s="469"/>
      <c r="M964" s="469"/>
      <c r="N964" s="469"/>
      <c r="O964" s="469"/>
      <c r="P964" s="469"/>
      <c r="Q964" s="469"/>
      <c r="R964" s="469"/>
      <c r="S964" s="469"/>
      <c r="T964" s="469"/>
      <c r="U964" s="469"/>
      <c r="V964" s="469"/>
      <c r="W964" s="469"/>
      <c r="X964" s="469"/>
      <c r="Y964" s="23"/>
      <c r="Z964" s="23"/>
    </row>
    <row r="965" ht="23.25" customHeight="1">
      <c r="A965" s="86"/>
      <c r="B965" s="86"/>
      <c r="C965" s="23"/>
      <c r="D965" s="23"/>
      <c r="E965" s="23"/>
      <c r="F965" s="23"/>
      <c r="G965" s="469"/>
      <c r="H965" s="469"/>
      <c r="I965" s="469"/>
      <c r="J965" s="469"/>
      <c r="K965" s="469"/>
      <c r="L965" s="469"/>
      <c r="M965" s="469"/>
      <c r="N965" s="469"/>
      <c r="O965" s="469"/>
      <c r="P965" s="469"/>
      <c r="Q965" s="469"/>
      <c r="R965" s="469"/>
      <c r="S965" s="469"/>
      <c r="T965" s="469"/>
      <c r="U965" s="469"/>
      <c r="V965" s="469"/>
      <c r="W965" s="469"/>
      <c r="X965" s="469"/>
      <c r="Y965" s="23"/>
      <c r="Z965" s="23"/>
    </row>
    <row r="966" ht="23.25" customHeight="1">
      <c r="A966" s="86"/>
      <c r="B966" s="86"/>
      <c r="C966" s="23"/>
      <c r="D966" s="23"/>
      <c r="E966" s="23"/>
      <c r="F966" s="23"/>
      <c r="G966" s="469"/>
      <c r="H966" s="469"/>
      <c r="I966" s="469"/>
      <c r="J966" s="469"/>
      <c r="K966" s="469"/>
      <c r="L966" s="469"/>
      <c r="M966" s="469"/>
      <c r="N966" s="469"/>
      <c r="O966" s="469"/>
      <c r="P966" s="469"/>
      <c r="Q966" s="469"/>
      <c r="R966" s="469"/>
      <c r="S966" s="469"/>
      <c r="T966" s="469"/>
      <c r="U966" s="469"/>
      <c r="V966" s="469"/>
      <c r="W966" s="469"/>
      <c r="X966" s="469"/>
      <c r="Y966" s="23"/>
      <c r="Z966" s="23"/>
    </row>
    <row r="967" ht="23.25" customHeight="1">
      <c r="A967" s="86"/>
      <c r="B967" s="86"/>
      <c r="C967" s="23"/>
      <c r="D967" s="23"/>
      <c r="E967" s="23"/>
      <c r="F967" s="23"/>
      <c r="G967" s="469"/>
      <c r="H967" s="469"/>
      <c r="I967" s="469"/>
      <c r="J967" s="469"/>
      <c r="K967" s="469"/>
      <c r="L967" s="469"/>
      <c r="M967" s="469"/>
      <c r="N967" s="469"/>
      <c r="O967" s="469"/>
      <c r="P967" s="469"/>
      <c r="Q967" s="469"/>
      <c r="R967" s="469"/>
      <c r="S967" s="469"/>
      <c r="T967" s="469"/>
      <c r="U967" s="469"/>
      <c r="V967" s="469"/>
      <c r="W967" s="469"/>
      <c r="X967" s="469"/>
      <c r="Y967" s="23"/>
      <c r="Z967" s="23"/>
    </row>
    <row r="968" ht="23.25" customHeight="1">
      <c r="A968" s="86"/>
      <c r="B968" s="86"/>
      <c r="C968" s="23"/>
      <c r="D968" s="23"/>
      <c r="E968" s="23"/>
      <c r="F968" s="23"/>
      <c r="G968" s="469"/>
      <c r="H968" s="469"/>
      <c r="I968" s="469"/>
      <c r="J968" s="469"/>
      <c r="K968" s="469"/>
      <c r="L968" s="469"/>
      <c r="M968" s="469"/>
      <c r="N968" s="469"/>
      <c r="O968" s="469"/>
      <c r="P968" s="469"/>
      <c r="Q968" s="469"/>
      <c r="R968" s="469"/>
      <c r="S968" s="469"/>
      <c r="T968" s="469"/>
      <c r="U968" s="469"/>
      <c r="V968" s="469"/>
      <c r="W968" s="469"/>
      <c r="X968" s="469"/>
      <c r="Y968" s="23"/>
      <c r="Z968" s="23"/>
    </row>
    <row r="969" ht="23.25" customHeight="1">
      <c r="A969" s="86"/>
      <c r="B969" s="86"/>
      <c r="C969" s="23"/>
      <c r="D969" s="23"/>
      <c r="E969" s="23"/>
      <c r="F969" s="23"/>
      <c r="G969" s="469"/>
      <c r="H969" s="469"/>
      <c r="I969" s="469"/>
      <c r="J969" s="469"/>
      <c r="K969" s="469"/>
      <c r="L969" s="469"/>
      <c r="M969" s="469"/>
      <c r="N969" s="469"/>
      <c r="O969" s="469"/>
      <c r="P969" s="469"/>
      <c r="Q969" s="469"/>
      <c r="R969" s="469"/>
      <c r="S969" s="469"/>
      <c r="T969" s="469"/>
      <c r="U969" s="469"/>
      <c r="V969" s="469"/>
      <c r="W969" s="469"/>
      <c r="X969" s="469"/>
      <c r="Y969" s="23"/>
      <c r="Z969" s="23"/>
    </row>
    <row r="970" ht="23.25" customHeight="1">
      <c r="A970" s="86"/>
      <c r="B970" s="86"/>
      <c r="C970" s="23"/>
      <c r="D970" s="23"/>
      <c r="E970" s="23"/>
      <c r="F970" s="23"/>
      <c r="G970" s="469"/>
      <c r="H970" s="469"/>
      <c r="I970" s="469"/>
      <c r="J970" s="469"/>
      <c r="K970" s="469"/>
      <c r="L970" s="469"/>
      <c r="M970" s="469"/>
      <c r="N970" s="469"/>
      <c r="O970" s="469"/>
      <c r="P970" s="469"/>
      <c r="Q970" s="469"/>
      <c r="R970" s="469"/>
      <c r="S970" s="469"/>
      <c r="T970" s="469"/>
      <c r="U970" s="469"/>
      <c r="V970" s="469"/>
      <c r="W970" s="469"/>
      <c r="X970" s="469"/>
      <c r="Y970" s="23"/>
      <c r="Z970" s="23"/>
    </row>
    <row r="971" ht="23.25" customHeight="1">
      <c r="A971" s="86"/>
      <c r="B971" s="86"/>
      <c r="C971" s="23"/>
      <c r="D971" s="23"/>
      <c r="E971" s="23"/>
      <c r="F971" s="23"/>
      <c r="G971" s="469"/>
      <c r="H971" s="469"/>
      <c r="I971" s="469"/>
      <c r="J971" s="469"/>
      <c r="K971" s="469"/>
      <c r="L971" s="469"/>
      <c r="M971" s="469"/>
      <c r="N971" s="469"/>
      <c r="O971" s="469"/>
      <c r="P971" s="469"/>
      <c r="Q971" s="469"/>
      <c r="R971" s="469"/>
      <c r="S971" s="469"/>
      <c r="T971" s="469"/>
      <c r="U971" s="469"/>
      <c r="V971" s="469"/>
      <c r="W971" s="469"/>
      <c r="X971" s="469"/>
      <c r="Y971" s="23"/>
      <c r="Z971" s="23"/>
    </row>
    <row r="972" ht="23.25" customHeight="1">
      <c r="A972" s="86"/>
      <c r="B972" s="86"/>
      <c r="C972" s="23"/>
      <c r="D972" s="23"/>
      <c r="E972" s="23"/>
      <c r="F972" s="23"/>
      <c r="G972" s="469"/>
      <c r="H972" s="469"/>
      <c r="I972" s="469"/>
      <c r="J972" s="469"/>
      <c r="K972" s="469"/>
      <c r="L972" s="469"/>
      <c r="M972" s="469"/>
      <c r="N972" s="469"/>
      <c r="O972" s="469"/>
      <c r="P972" s="469"/>
      <c r="Q972" s="469"/>
      <c r="R972" s="469"/>
      <c r="S972" s="469"/>
      <c r="T972" s="469"/>
      <c r="U972" s="469"/>
      <c r="V972" s="469"/>
      <c r="W972" s="469"/>
      <c r="X972" s="469"/>
      <c r="Y972" s="23"/>
      <c r="Z972" s="23"/>
    </row>
    <row r="973" ht="23.25" customHeight="1">
      <c r="A973" s="86"/>
      <c r="B973" s="86"/>
      <c r="C973" s="23"/>
      <c r="D973" s="23"/>
      <c r="E973" s="23"/>
      <c r="F973" s="23"/>
      <c r="G973" s="469"/>
      <c r="H973" s="469"/>
      <c r="I973" s="469"/>
      <c r="J973" s="469"/>
      <c r="K973" s="469"/>
      <c r="L973" s="469"/>
      <c r="M973" s="469"/>
      <c r="N973" s="469"/>
      <c r="O973" s="469"/>
      <c r="P973" s="469"/>
      <c r="Q973" s="469"/>
      <c r="R973" s="469"/>
      <c r="S973" s="469"/>
      <c r="T973" s="469"/>
      <c r="U973" s="469"/>
      <c r="V973" s="469"/>
      <c r="W973" s="469"/>
      <c r="X973" s="469"/>
      <c r="Y973" s="23"/>
      <c r="Z973" s="23"/>
    </row>
    <row r="974" ht="23.25" customHeight="1">
      <c r="A974" s="86"/>
      <c r="B974" s="86"/>
      <c r="C974" s="23"/>
      <c r="D974" s="23"/>
      <c r="E974" s="23"/>
      <c r="F974" s="23"/>
      <c r="G974" s="469"/>
      <c r="H974" s="469"/>
      <c r="I974" s="469"/>
      <c r="J974" s="469"/>
      <c r="K974" s="469"/>
      <c r="L974" s="469"/>
      <c r="M974" s="469"/>
      <c r="N974" s="469"/>
      <c r="O974" s="469"/>
      <c r="P974" s="469"/>
      <c r="Q974" s="469"/>
      <c r="R974" s="469"/>
      <c r="S974" s="469"/>
      <c r="T974" s="469"/>
      <c r="U974" s="469"/>
      <c r="V974" s="469"/>
      <c r="W974" s="469"/>
      <c r="X974" s="469"/>
      <c r="Y974" s="23"/>
      <c r="Z974" s="23"/>
    </row>
    <row r="975" ht="23.25" customHeight="1">
      <c r="A975" s="86"/>
      <c r="B975" s="86"/>
      <c r="C975" s="23"/>
      <c r="D975" s="23"/>
      <c r="E975" s="23"/>
      <c r="F975" s="23"/>
      <c r="G975" s="469"/>
      <c r="H975" s="469"/>
      <c r="I975" s="469"/>
      <c r="J975" s="469"/>
      <c r="K975" s="469"/>
      <c r="L975" s="469"/>
      <c r="M975" s="469"/>
      <c r="N975" s="469"/>
      <c r="O975" s="469"/>
      <c r="P975" s="469"/>
      <c r="Q975" s="469"/>
      <c r="R975" s="469"/>
      <c r="S975" s="469"/>
      <c r="T975" s="469"/>
      <c r="U975" s="469"/>
      <c r="V975" s="469"/>
      <c r="W975" s="469"/>
      <c r="X975" s="469"/>
      <c r="Y975" s="23"/>
      <c r="Z975" s="23"/>
    </row>
    <row r="976" ht="23.25" customHeight="1">
      <c r="A976" s="86"/>
      <c r="B976" s="86"/>
      <c r="C976" s="23"/>
      <c r="D976" s="23"/>
      <c r="E976" s="23"/>
      <c r="F976" s="23"/>
      <c r="G976" s="469"/>
      <c r="H976" s="469"/>
      <c r="I976" s="469"/>
      <c r="J976" s="469"/>
      <c r="K976" s="469"/>
      <c r="L976" s="469"/>
      <c r="M976" s="469"/>
      <c r="N976" s="469"/>
      <c r="O976" s="469"/>
      <c r="P976" s="469"/>
      <c r="Q976" s="469"/>
      <c r="R976" s="469"/>
      <c r="S976" s="469"/>
      <c r="T976" s="469"/>
      <c r="U976" s="469"/>
      <c r="V976" s="469"/>
      <c r="W976" s="469"/>
      <c r="X976" s="469"/>
      <c r="Y976" s="23"/>
      <c r="Z976" s="23"/>
    </row>
    <row r="977" ht="23.25" customHeight="1">
      <c r="A977" s="86"/>
      <c r="B977" s="86"/>
      <c r="C977" s="23"/>
      <c r="D977" s="23"/>
      <c r="E977" s="23"/>
      <c r="F977" s="23"/>
      <c r="G977" s="469"/>
      <c r="H977" s="469"/>
      <c r="I977" s="469"/>
      <c r="J977" s="469"/>
      <c r="K977" s="469"/>
      <c r="L977" s="469"/>
      <c r="M977" s="469"/>
      <c r="N977" s="469"/>
      <c r="O977" s="469"/>
      <c r="P977" s="469"/>
      <c r="Q977" s="469"/>
      <c r="R977" s="469"/>
      <c r="S977" s="469"/>
      <c r="T977" s="469"/>
      <c r="U977" s="469"/>
      <c r="V977" s="469"/>
      <c r="W977" s="469"/>
      <c r="X977" s="469"/>
      <c r="Y977" s="23"/>
      <c r="Z977" s="23"/>
    </row>
    <row r="978" ht="23.25" customHeight="1">
      <c r="A978" s="86"/>
      <c r="B978" s="86"/>
      <c r="C978" s="23"/>
      <c r="D978" s="23"/>
      <c r="E978" s="23"/>
      <c r="F978" s="23"/>
      <c r="G978" s="469"/>
      <c r="H978" s="469"/>
      <c r="I978" s="469"/>
      <c r="J978" s="469"/>
      <c r="K978" s="469"/>
      <c r="L978" s="469"/>
      <c r="M978" s="469"/>
      <c r="N978" s="469"/>
      <c r="O978" s="469"/>
      <c r="P978" s="469"/>
      <c r="Q978" s="469"/>
      <c r="R978" s="469"/>
      <c r="S978" s="469"/>
      <c r="T978" s="469"/>
      <c r="U978" s="469"/>
      <c r="V978" s="469"/>
      <c r="W978" s="469"/>
      <c r="X978" s="469"/>
      <c r="Y978" s="23"/>
      <c r="Z978" s="23"/>
    </row>
    <row r="979" ht="23.25" customHeight="1">
      <c r="A979" s="86"/>
      <c r="B979" s="86"/>
      <c r="C979" s="23"/>
      <c r="D979" s="23"/>
      <c r="E979" s="23"/>
      <c r="F979" s="23"/>
      <c r="G979" s="469"/>
      <c r="H979" s="469"/>
      <c r="I979" s="469"/>
      <c r="J979" s="469"/>
      <c r="K979" s="469"/>
      <c r="L979" s="469"/>
      <c r="M979" s="469"/>
      <c r="N979" s="469"/>
      <c r="O979" s="469"/>
      <c r="P979" s="469"/>
      <c r="Q979" s="469"/>
      <c r="R979" s="469"/>
      <c r="S979" s="469"/>
      <c r="T979" s="469"/>
      <c r="U979" s="469"/>
      <c r="V979" s="469"/>
      <c r="W979" s="469"/>
      <c r="X979" s="469"/>
      <c r="Y979" s="23"/>
      <c r="Z979" s="23"/>
    </row>
    <row r="980" ht="23.25" customHeight="1">
      <c r="A980" s="86"/>
      <c r="B980" s="86"/>
      <c r="C980" s="23"/>
      <c r="D980" s="23"/>
      <c r="E980" s="23"/>
      <c r="F980" s="23"/>
      <c r="G980" s="469"/>
      <c r="H980" s="469"/>
      <c r="I980" s="469"/>
      <c r="J980" s="469"/>
      <c r="K980" s="469"/>
      <c r="L980" s="469"/>
      <c r="M980" s="469"/>
      <c r="N980" s="469"/>
      <c r="O980" s="469"/>
      <c r="P980" s="469"/>
      <c r="Q980" s="469"/>
      <c r="R980" s="469"/>
      <c r="S980" s="469"/>
      <c r="T980" s="469"/>
      <c r="U980" s="469"/>
      <c r="V980" s="469"/>
      <c r="W980" s="469"/>
      <c r="X980" s="469"/>
      <c r="Y980" s="23"/>
      <c r="Z980" s="23"/>
    </row>
    <row r="981" ht="23.25" customHeight="1">
      <c r="A981" s="86"/>
      <c r="B981" s="86"/>
      <c r="C981" s="23"/>
      <c r="D981" s="23"/>
      <c r="E981" s="23"/>
      <c r="F981" s="23"/>
      <c r="G981" s="469"/>
      <c r="H981" s="469"/>
      <c r="I981" s="469"/>
      <c r="J981" s="469"/>
      <c r="K981" s="469"/>
      <c r="L981" s="469"/>
      <c r="M981" s="469"/>
      <c r="N981" s="469"/>
      <c r="O981" s="469"/>
      <c r="P981" s="469"/>
      <c r="Q981" s="469"/>
      <c r="R981" s="469"/>
      <c r="S981" s="469"/>
      <c r="T981" s="469"/>
      <c r="U981" s="469"/>
      <c r="V981" s="469"/>
      <c r="W981" s="469"/>
      <c r="X981" s="469"/>
      <c r="Y981" s="23"/>
      <c r="Z981" s="23"/>
    </row>
    <row r="982" ht="23.25" customHeight="1">
      <c r="A982" s="86"/>
      <c r="B982" s="86"/>
      <c r="C982" s="23"/>
      <c r="D982" s="23"/>
      <c r="E982" s="23"/>
      <c r="F982" s="23"/>
      <c r="G982" s="469"/>
      <c r="H982" s="469"/>
      <c r="I982" s="469"/>
      <c r="J982" s="469"/>
      <c r="K982" s="469"/>
      <c r="L982" s="469"/>
      <c r="M982" s="469"/>
      <c r="N982" s="469"/>
      <c r="O982" s="469"/>
      <c r="P982" s="469"/>
      <c r="Q982" s="469"/>
      <c r="R982" s="469"/>
      <c r="S982" s="469"/>
      <c r="T982" s="469"/>
      <c r="U982" s="469"/>
      <c r="V982" s="469"/>
      <c r="W982" s="469"/>
      <c r="X982" s="469"/>
      <c r="Y982" s="23"/>
      <c r="Z982" s="23"/>
    </row>
    <row r="983" ht="23.25" customHeight="1">
      <c r="A983" s="86"/>
      <c r="B983" s="86"/>
      <c r="C983" s="23"/>
      <c r="D983" s="23"/>
      <c r="E983" s="23"/>
      <c r="F983" s="23"/>
      <c r="G983" s="469"/>
      <c r="H983" s="469"/>
      <c r="I983" s="469"/>
      <c r="J983" s="469"/>
      <c r="K983" s="469"/>
      <c r="L983" s="469"/>
      <c r="M983" s="469"/>
      <c r="N983" s="469"/>
      <c r="O983" s="469"/>
      <c r="P983" s="469"/>
      <c r="Q983" s="469"/>
      <c r="R983" s="469"/>
      <c r="S983" s="469"/>
      <c r="T983" s="469"/>
      <c r="U983" s="469"/>
      <c r="V983" s="469"/>
      <c r="W983" s="469"/>
      <c r="X983" s="469"/>
      <c r="Y983" s="23"/>
      <c r="Z983" s="23"/>
    </row>
    <row r="984" ht="23.25" customHeight="1">
      <c r="A984" s="86"/>
      <c r="B984" s="86"/>
      <c r="C984" s="23"/>
      <c r="D984" s="23"/>
      <c r="E984" s="23"/>
      <c r="F984" s="23"/>
      <c r="G984" s="469"/>
      <c r="H984" s="469"/>
      <c r="I984" s="469"/>
      <c r="J984" s="469"/>
      <c r="K984" s="469"/>
      <c r="L984" s="469"/>
      <c r="M984" s="469"/>
      <c r="N984" s="469"/>
      <c r="O984" s="469"/>
      <c r="P984" s="469"/>
      <c r="Q984" s="469"/>
      <c r="R984" s="469"/>
      <c r="S984" s="469"/>
      <c r="T984" s="469"/>
      <c r="U984" s="469"/>
      <c r="V984" s="469"/>
      <c r="W984" s="469"/>
      <c r="X984" s="469"/>
      <c r="Y984" s="23"/>
      <c r="Z984" s="23"/>
    </row>
    <row r="985" ht="23.25" customHeight="1">
      <c r="A985" s="86"/>
      <c r="B985" s="86"/>
      <c r="C985" s="23"/>
      <c r="D985" s="23"/>
      <c r="E985" s="23"/>
      <c r="F985" s="23"/>
      <c r="G985" s="469"/>
      <c r="H985" s="469"/>
      <c r="I985" s="469"/>
      <c r="J985" s="469"/>
      <c r="K985" s="469"/>
      <c r="L985" s="469"/>
      <c r="M985" s="469"/>
      <c r="N985" s="469"/>
      <c r="O985" s="469"/>
      <c r="P985" s="469"/>
      <c r="Q985" s="469"/>
      <c r="R985" s="469"/>
      <c r="S985" s="469"/>
      <c r="T985" s="469"/>
      <c r="U985" s="469"/>
      <c r="V985" s="469"/>
      <c r="W985" s="469"/>
      <c r="X985" s="469"/>
      <c r="Y985" s="23"/>
      <c r="Z985" s="23"/>
    </row>
    <row r="986" ht="23.25" customHeight="1">
      <c r="A986" s="86"/>
      <c r="B986" s="86"/>
      <c r="C986" s="23"/>
      <c r="D986" s="23"/>
      <c r="E986" s="23"/>
      <c r="F986" s="23"/>
      <c r="G986" s="469"/>
      <c r="H986" s="469"/>
      <c r="I986" s="469"/>
      <c r="J986" s="469"/>
      <c r="K986" s="469"/>
      <c r="L986" s="469"/>
      <c r="M986" s="469"/>
      <c r="N986" s="469"/>
      <c r="O986" s="469"/>
      <c r="P986" s="469"/>
      <c r="Q986" s="469"/>
      <c r="R986" s="469"/>
      <c r="S986" s="469"/>
      <c r="T986" s="469"/>
      <c r="U986" s="469"/>
      <c r="V986" s="469"/>
      <c r="W986" s="469"/>
      <c r="X986" s="469"/>
      <c r="Y986" s="23"/>
      <c r="Z986" s="23"/>
    </row>
    <row r="987" ht="23.25" customHeight="1">
      <c r="A987" s="86"/>
      <c r="B987" s="86"/>
      <c r="C987" s="23"/>
      <c r="D987" s="23"/>
      <c r="E987" s="23"/>
      <c r="F987" s="23"/>
      <c r="G987" s="469"/>
      <c r="H987" s="469"/>
      <c r="I987" s="469"/>
      <c r="J987" s="469"/>
      <c r="K987" s="469"/>
      <c r="L987" s="469"/>
      <c r="M987" s="469"/>
      <c r="N987" s="469"/>
      <c r="O987" s="469"/>
      <c r="P987" s="469"/>
      <c r="Q987" s="469"/>
      <c r="R987" s="469"/>
      <c r="S987" s="469"/>
      <c r="T987" s="469"/>
      <c r="U987" s="469"/>
      <c r="V987" s="469"/>
      <c r="W987" s="469"/>
      <c r="X987" s="469"/>
      <c r="Y987" s="23"/>
      <c r="Z987" s="23"/>
    </row>
    <row r="988" ht="23.25" customHeight="1">
      <c r="A988" s="86"/>
      <c r="B988" s="86"/>
      <c r="C988" s="23"/>
      <c r="D988" s="23"/>
      <c r="E988" s="23"/>
      <c r="F988" s="23"/>
      <c r="G988" s="469"/>
      <c r="H988" s="469"/>
      <c r="I988" s="469"/>
      <c r="J988" s="469"/>
      <c r="K988" s="469"/>
      <c r="L988" s="469"/>
      <c r="M988" s="469"/>
      <c r="N988" s="469"/>
      <c r="O988" s="469"/>
      <c r="P988" s="469"/>
      <c r="Q988" s="469"/>
      <c r="R988" s="469"/>
      <c r="S988" s="469"/>
      <c r="T988" s="469"/>
      <c r="U988" s="469"/>
      <c r="V988" s="469"/>
      <c r="W988" s="469"/>
      <c r="X988" s="469"/>
      <c r="Y988" s="23"/>
      <c r="Z988" s="23"/>
    </row>
    <row r="989" ht="23.25" customHeight="1">
      <c r="A989" s="86"/>
      <c r="B989" s="86"/>
      <c r="C989" s="23"/>
      <c r="D989" s="23"/>
      <c r="E989" s="23"/>
      <c r="F989" s="23"/>
      <c r="G989" s="469"/>
      <c r="H989" s="469"/>
      <c r="I989" s="469"/>
      <c r="J989" s="469"/>
      <c r="K989" s="469"/>
      <c r="L989" s="469"/>
      <c r="M989" s="469"/>
      <c r="N989" s="469"/>
      <c r="O989" s="469"/>
      <c r="P989" s="469"/>
      <c r="Q989" s="469"/>
      <c r="R989" s="469"/>
      <c r="S989" s="469"/>
      <c r="T989" s="469"/>
      <c r="U989" s="469"/>
      <c r="V989" s="469"/>
      <c r="W989" s="469"/>
      <c r="X989" s="469"/>
      <c r="Y989" s="23"/>
      <c r="Z989" s="23"/>
    </row>
    <row r="990" ht="23.25" customHeight="1">
      <c r="A990" s="86"/>
      <c r="B990" s="86"/>
      <c r="C990" s="23"/>
      <c r="D990" s="23"/>
      <c r="E990" s="23"/>
      <c r="F990" s="23"/>
      <c r="G990" s="469"/>
      <c r="H990" s="469"/>
      <c r="I990" s="469"/>
      <c r="J990" s="469"/>
      <c r="K990" s="469"/>
      <c r="L990" s="469"/>
      <c r="M990" s="469"/>
      <c r="N990" s="469"/>
      <c r="O990" s="469"/>
      <c r="P990" s="469"/>
      <c r="Q990" s="469"/>
      <c r="R990" s="469"/>
      <c r="S990" s="469"/>
      <c r="T990" s="469"/>
      <c r="U990" s="469"/>
      <c r="V990" s="469"/>
      <c r="W990" s="469"/>
      <c r="X990" s="469"/>
      <c r="Y990" s="23"/>
      <c r="Z990" s="23"/>
    </row>
    <row r="991" ht="23.25" customHeight="1">
      <c r="A991" s="86"/>
      <c r="B991" s="86"/>
      <c r="C991" s="23"/>
      <c r="D991" s="23"/>
      <c r="E991" s="23"/>
      <c r="F991" s="23"/>
      <c r="G991" s="469"/>
      <c r="H991" s="469"/>
      <c r="I991" s="469"/>
      <c r="J991" s="469"/>
      <c r="K991" s="469"/>
      <c r="L991" s="469"/>
      <c r="M991" s="469"/>
      <c r="N991" s="469"/>
      <c r="O991" s="469"/>
      <c r="P991" s="469"/>
      <c r="Q991" s="469"/>
      <c r="R991" s="469"/>
      <c r="S991" s="469"/>
      <c r="T991" s="469"/>
      <c r="U991" s="469"/>
      <c r="V991" s="469"/>
      <c r="W991" s="469"/>
      <c r="X991" s="469"/>
      <c r="Y991" s="23"/>
      <c r="Z991" s="23"/>
    </row>
    <row r="992" ht="23.25" customHeight="1">
      <c r="A992" s="86"/>
      <c r="B992" s="86"/>
      <c r="C992" s="23"/>
      <c r="D992" s="23"/>
      <c r="E992" s="23"/>
      <c r="F992" s="23"/>
      <c r="G992" s="469"/>
      <c r="H992" s="469"/>
      <c r="I992" s="469"/>
      <c r="J992" s="469"/>
      <c r="K992" s="469"/>
      <c r="L992" s="469"/>
      <c r="M992" s="469"/>
      <c r="N992" s="469"/>
      <c r="O992" s="469"/>
      <c r="P992" s="469"/>
      <c r="Q992" s="469"/>
      <c r="R992" s="469"/>
      <c r="S992" s="469"/>
      <c r="T992" s="469"/>
      <c r="U992" s="469"/>
      <c r="V992" s="469"/>
      <c r="W992" s="469"/>
      <c r="X992" s="469"/>
      <c r="Y992" s="23"/>
      <c r="Z992" s="23"/>
    </row>
    <row r="993" ht="23.25" customHeight="1">
      <c r="A993" s="86"/>
      <c r="B993" s="86"/>
      <c r="C993" s="23"/>
      <c r="D993" s="23"/>
      <c r="E993" s="23"/>
      <c r="F993" s="23"/>
      <c r="G993" s="469"/>
      <c r="H993" s="469"/>
      <c r="I993" s="469"/>
      <c r="J993" s="469"/>
      <c r="K993" s="469"/>
      <c r="L993" s="469"/>
      <c r="M993" s="469"/>
      <c r="N993" s="469"/>
      <c r="O993" s="469"/>
      <c r="P993" s="469"/>
      <c r="Q993" s="469"/>
      <c r="R993" s="469"/>
      <c r="S993" s="469"/>
      <c r="T993" s="469"/>
      <c r="U993" s="469"/>
      <c r="V993" s="469"/>
      <c r="W993" s="469"/>
      <c r="X993" s="469"/>
      <c r="Y993" s="23"/>
      <c r="Z993" s="23"/>
    </row>
    <row r="994" ht="23.25" customHeight="1">
      <c r="A994" s="86"/>
      <c r="B994" s="86"/>
      <c r="C994" s="23"/>
      <c r="D994" s="23"/>
      <c r="E994" s="23"/>
      <c r="F994" s="23"/>
      <c r="G994" s="469"/>
      <c r="H994" s="469"/>
      <c r="I994" s="469"/>
      <c r="J994" s="469"/>
      <c r="K994" s="469"/>
      <c r="L994" s="469"/>
      <c r="M994" s="469"/>
      <c r="N994" s="469"/>
      <c r="O994" s="469"/>
      <c r="P994" s="469"/>
      <c r="Q994" s="469"/>
      <c r="R994" s="469"/>
      <c r="S994" s="469"/>
      <c r="T994" s="469"/>
      <c r="U994" s="469"/>
      <c r="V994" s="469"/>
      <c r="W994" s="469"/>
      <c r="X994" s="469"/>
      <c r="Y994" s="23"/>
      <c r="Z994" s="23"/>
    </row>
    <row r="995" ht="23.25" customHeight="1">
      <c r="A995" s="86"/>
      <c r="B995" s="86"/>
      <c r="C995" s="23"/>
      <c r="D995" s="23"/>
      <c r="E995" s="23"/>
      <c r="F995" s="23"/>
      <c r="G995" s="469"/>
      <c r="H995" s="469"/>
      <c r="I995" s="469"/>
      <c r="J995" s="469"/>
      <c r="K995" s="469"/>
      <c r="L995" s="469"/>
      <c r="M995" s="469"/>
      <c r="N995" s="469"/>
      <c r="O995" s="469"/>
      <c r="P995" s="469"/>
      <c r="Q995" s="469"/>
      <c r="R995" s="469"/>
      <c r="S995" s="469"/>
      <c r="T995" s="469"/>
      <c r="U995" s="469"/>
      <c r="V995" s="469"/>
      <c r="W995" s="469"/>
      <c r="X995" s="469"/>
      <c r="Y995" s="23"/>
      <c r="Z995" s="23"/>
    </row>
    <row r="996" ht="23.25" customHeight="1">
      <c r="A996" s="86"/>
      <c r="B996" s="86"/>
      <c r="C996" s="23"/>
      <c r="D996" s="23"/>
      <c r="E996" s="23"/>
      <c r="F996" s="23"/>
      <c r="G996" s="469"/>
      <c r="H996" s="469"/>
      <c r="I996" s="469"/>
      <c r="J996" s="469"/>
      <c r="K996" s="469"/>
      <c r="L996" s="469"/>
      <c r="M996" s="469"/>
      <c r="N996" s="469"/>
      <c r="O996" s="469"/>
      <c r="P996" s="469"/>
      <c r="Q996" s="469"/>
      <c r="R996" s="469"/>
      <c r="S996" s="469"/>
      <c r="T996" s="469"/>
      <c r="U996" s="469"/>
      <c r="V996" s="469"/>
      <c r="W996" s="469"/>
      <c r="X996" s="469"/>
      <c r="Y996" s="23"/>
      <c r="Z996" s="23"/>
    </row>
    <row r="997" ht="23.25" customHeight="1">
      <c r="A997" s="86"/>
      <c r="B997" s="86"/>
      <c r="C997" s="23"/>
      <c r="D997" s="23"/>
      <c r="E997" s="23"/>
      <c r="F997" s="23"/>
      <c r="G997" s="469"/>
      <c r="H997" s="469"/>
      <c r="I997" s="469"/>
      <c r="J997" s="469"/>
      <c r="K997" s="469"/>
      <c r="L997" s="469"/>
      <c r="M997" s="469"/>
      <c r="N997" s="469"/>
      <c r="O997" s="469"/>
      <c r="P997" s="469"/>
      <c r="Q997" s="469"/>
      <c r="R997" s="469"/>
      <c r="S997" s="469"/>
      <c r="T997" s="469"/>
      <c r="U997" s="469"/>
      <c r="V997" s="469"/>
      <c r="W997" s="469"/>
      <c r="X997" s="469"/>
      <c r="Y997" s="23"/>
      <c r="Z997" s="23"/>
    </row>
    <row r="998" ht="23.25" customHeight="1">
      <c r="A998" s="86"/>
      <c r="B998" s="86"/>
      <c r="C998" s="23"/>
      <c r="D998" s="23"/>
      <c r="E998" s="23"/>
      <c r="F998" s="23"/>
      <c r="G998" s="469"/>
      <c r="H998" s="469"/>
      <c r="I998" s="469"/>
      <c r="J998" s="469"/>
      <c r="K998" s="469"/>
      <c r="L998" s="469"/>
      <c r="M998" s="469"/>
      <c r="N998" s="469"/>
      <c r="O998" s="469"/>
      <c r="P998" s="469"/>
      <c r="Q998" s="469"/>
      <c r="R998" s="469"/>
      <c r="S998" s="469"/>
      <c r="T998" s="469"/>
      <c r="U998" s="469"/>
      <c r="V998" s="469"/>
      <c r="W998" s="469"/>
      <c r="X998" s="469"/>
      <c r="Y998" s="23"/>
      <c r="Z998" s="23"/>
    </row>
    <row r="999" ht="23.25" customHeight="1">
      <c r="A999" s="86"/>
      <c r="B999" s="86"/>
      <c r="C999" s="23"/>
      <c r="D999" s="23"/>
      <c r="E999" s="23"/>
      <c r="F999" s="23"/>
      <c r="G999" s="469"/>
      <c r="H999" s="469"/>
      <c r="I999" s="469"/>
      <c r="J999" s="469"/>
      <c r="K999" s="469"/>
      <c r="L999" s="469"/>
      <c r="M999" s="469"/>
      <c r="N999" s="469"/>
      <c r="O999" s="469"/>
      <c r="P999" s="469"/>
      <c r="Q999" s="469"/>
      <c r="R999" s="469"/>
      <c r="S999" s="469"/>
      <c r="T999" s="469"/>
      <c r="U999" s="469"/>
      <c r="V999" s="469"/>
      <c r="W999" s="469"/>
      <c r="X999" s="469"/>
      <c r="Y999" s="23"/>
      <c r="Z999" s="23"/>
    </row>
    <row r="1000" ht="23.25" customHeight="1">
      <c r="A1000" s="86"/>
      <c r="B1000" s="86"/>
      <c r="C1000" s="23"/>
      <c r="D1000" s="23"/>
      <c r="E1000" s="23"/>
      <c r="F1000" s="23"/>
      <c r="G1000" s="469"/>
      <c r="H1000" s="469"/>
      <c r="I1000" s="469"/>
      <c r="J1000" s="469"/>
      <c r="K1000" s="469"/>
      <c r="L1000" s="469"/>
      <c r="M1000" s="469"/>
      <c r="N1000" s="469"/>
      <c r="O1000" s="469"/>
      <c r="P1000" s="469"/>
      <c r="Q1000" s="469"/>
      <c r="R1000" s="469"/>
      <c r="S1000" s="469"/>
      <c r="T1000" s="469"/>
      <c r="U1000" s="469"/>
      <c r="V1000" s="469"/>
      <c r="W1000" s="469"/>
      <c r="X1000" s="469"/>
      <c r="Y1000" s="23"/>
      <c r="Z1000" s="23"/>
    </row>
  </sheetData>
  <autoFilter ref="$W$7:$W$25"/>
  <mergeCells count="18">
    <mergeCell ref="A1:E2"/>
    <mergeCell ref="M2:O2"/>
    <mergeCell ref="Q2:W2"/>
    <mergeCell ref="A4:D4"/>
    <mergeCell ref="R4:Y4"/>
    <mergeCell ref="A5:Q5"/>
    <mergeCell ref="R5:Y5"/>
    <mergeCell ref="O7:P7"/>
    <mergeCell ref="Q7:R7"/>
    <mergeCell ref="S7:T7"/>
    <mergeCell ref="U7:V7"/>
    <mergeCell ref="B7:B8"/>
    <mergeCell ref="C7:D7"/>
    <mergeCell ref="E7:F7"/>
    <mergeCell ref="G7:H7"/>
    <mergeCell ref="I7:J7"/>
    <mergeCell ref="K7:L7"/>
    <mergeCell ref="M7:N7"/>
  </mergeCells>
  <printOptions/>
  <pageMargins bottom="0.75" footer="0.0" header="0.0" left="0.25" right="0.25" top="0.75"/>
  <pageSetup paperSize="9" orientation="landscape"/>
  <headerFooter>
    <oddHeader>&amp;LNEO PU - production list&amp;C </oddHeader>
    <oddFooter>&amp;C&amp;P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3.0" topLeftCell="A14" activePane="bottomLeft" state="frozen"/>
      <selection activeCell="B15" sqref="B15" pane="bottomLeft"/>
    </sheetView>
  </sheetViews>
  <sheetFormatPr customHeight="1" defaultColWidth="11.22" defaultRowHeight="15.0"/>
  <cols>
    <col customWidth="1" min="1" max="1" width="22.78"/>
    <col customWidth="1" min="2" max="2" width="7.22"/>
    <col customWidth="1" min="3" max="3" width="14.11"/>
    <col customWidth="1" min="4" max="4" width="14.56"/>
    <col customWidth="1" min="5" max="5" width="14.22"/>
    <col customWidth="1" min="6" max="6" width="12.78"/>
    <col customWidth="1" min="7" max="7" width="15.78"/>
    <col customWidth="1" min="8" max="8" width="7.22"/>
    <col customWidth="1" min="9" max="9" width="9.89"/>
    <col customWidth="1" min="10" max="26" width="7.22"/>
  </cols>
  <sheetData>
    <row r="1">
      <c r="A1" s="553" t="s">
        <v>358</v>
      </c>
      <c r="B1" s="554" t="s">
        <v>359</v>
      </c>
      <c r="C1" s="554" t="s">
        <v>360</v>
      </c>
      <c r="D1" s="555">
        <f t="shared" ref="D1:D6" si="1">INDIRECT(A1&amp;B1)</f>
        <v>0</v>
      </c>
      <c r="F1" s="554" t="s">
        <v>361</v>
      </c>
      <c r="G1" s="554">
        <f t="shared" ref="G1:G6" si="2">SUMIF($H$15:$H$6345,A1,$E$15:$E$6345)</f>
        <v>0</v>
      </c>
      <c r="I1" s="554" t="s">
        <v>362</v>
      </c>
      <c r="J1" s="556">
        <f t="shared" ref="J1:J6" si="3">+G1-D1</f>
        <v>0</v>
      </c>
      <c r="K1" s="554" t="s">
        <v>363</v>
      </c>
    </row>
    <row r="2">
      <c r="A2" s="553" t="s">
        <v>364</v>
      </c>
      <c r="B2" s="554" t="s">
        <v>365</v>
      </c>
      <c r="C2" s="554" t="s">
        <v>360</v>
      </c>
      <c r="D2" s="555">
        <f t="shared" si="1"/>
        <v>0</v>
      </c>
      <c r="F2" s="554" t="s">
        <v>361</v>
      </c>
      <c r="G2" s="554">
        <f t="shared" si="2"/>
        <v>0</v>
      </c>
      <c r="I2" s="554" t="s">
        <v>362</v>
      </c>
      <c r="J2" s="556">
        <f t="shared" si="3"/>
        <v>0</v>
      </c>
      <c r="K2" s="554" t="s">
        <v>336</v>
      </c>
    </row>
    <row r="3">
      <c r="A3" s="553" t="s">
        <v>366</v>
      </c>
      <c r="B3" s="554" t="s">
        <v>365</v>
      </c>
      <c r="C3" s="554" t="s">
        <v>360</v>
      </c>
      <c r="D3" s="555">
        <f t="shared" si="1"/>
        <v>0</v>
      </c>
      <c r="F3" s="554" t="s">
        <v>361</v>
      </c>
      <c r="G3" s="554">
        <f t="shared" si="2"/>
        <v>0</v>
      </c>
      <c r="I3" s="554" t="s">
        <v>362</v>
      </c>
      <c r="J3" s="556">
        <f t="shared" si="3"/>
        <v>0</v>
      </c>
      <c r="K3" s="554" t="s">
        <v>367</v>
      </c>
    </row>
    <row r="4">
      <c r="A4" s="553" t="s">
        <v>368</v>
      </c>
      <c r="B4" s="554" t="s">
        <v>369</v>
      </c>
      <c r="C4" s="554" t="s">
        <v>360</v>
      </c>
      <c r="D4" s="555">
        <f t="shared" si="1"/>
        <v>0</v>
      </c>
      <c r="F4" s="554" t="s">
        <v>361</v>
      </c>
      <c r="G4" s="554">
        <f t="shared" si="2"/>
        <v>0</v>
      </c>
      <c r="I4" s="554" t="s">
        <v>362</v>
      </c>
      <c r="J4" s="556">
        <f t="shared" si="3"/>
        <v>0</v>
      </c>
      <c r="K4" s="554" t="s">
        <v>336</v>
      </c>
    </row>
    <row r="5">
      <c r="A5" s="119"/>
      <c r="C5" s="554" t="s">
        <v>360</v>
      </c>
      <c r="D5" s="555" t="str">
        <f t="shared" si="1"/>
        <v>#REF!</v>
      </c>
      <c r="F5" s="554" t="s">
        <v>361</v>
      </c>
      <c r="G5" s="554">
        <f t="shared" si="2"/>
        <v>0</v>
      </c>
      <c r="I5" s="554" t="s">
        <v>362</v>
      </c>
      <c r="J5" s="556" t="str">
        <f t="shared" si="3"/>
        <v>#REF!</v>
      </c>
    </row>
    <row r="6">
      <c r="A6" s="119"/>
      <c r="C6" s="554" t="s">
        <v>360</v>
      </c>
      <c r="D6" s="555" t="str">
        <f t="shared" si="1"/>
        <v>#REF!</v>
      </c>
      <c r="F6" s="554" t="s">
        <v>361</v>
      </c>
      <c r="G6" s="554">
        <f t="shared" si="2"/>
        <v>0</v>
      </c>
      <c r="I6" s="554" t="s">
        <v>362</v>
      </c>
      <c r="J6" s="556" t="str">
        <f t="shared" si="3"/>
        <v>#REF!</v>
      </c>
    </row>
    <row r="7">
      <c r="A7" s="119"/>
      <c r="D7" s="555"/>
      <c r="J7" s="556"/>
    </row>
    <row r="8">
      <c r="A8" s="119"/>
      <c r="G8" s="553" t="s">
        <v>358</v>
      </c>
      <c r="H8" s="557" t="s">
        <v>370</v>
      </c>
      <c r="I8" s="557" t="s">
        <v>371</v>
      </c>
    </row>
    <row r="9">
      <c r="G9" s="553" t="s">
        <v>364</v>
      </c>
      <c r="H9" s="557" t="s">
        <v>372</v>
      </c>
      <c r="I9" s="557" t="s">
        <v>373</v>
      </c>
    </row>
    <row r="10">
      <c r="G10" s="553" t="s">
        <v>366</v>
      </c>
      <c r="H10" s="557" t="s">
        <v>374</v>
      </c>
      <c r="I10" s="557" t="s">
        <v>375</v>
      </c>
    </row>
    <row r="11">
      <c r="G11" s="553" t="s">
        <v>368</v>
      </c>
      <c r="H11" s="557" t="s">
        <v>376</v>
      </c>
      <c r="I11" s="557" t="s">
        <v>377</v>
      </c>
    </row>
    <row r="12">
      <c r="G12" s="119"/>
      <c r="H12" s="557"/>
      <c r="I12" s="557"/>
    </row>
    <row r="13">
      <c r="G13" s="119"/>
      <c r="H13" s="557"/>
      <c r="I13" s="557"/>
    </row>
    <row r="14">
      <c r="A14" s="554" t="s">
        <v>378</v>
      </c>
      <c r="B14" s="554" t="s">
        <v>379</v>
      </c>
      <c r="C14" s="554" t="s">
        <v>380</v>
      </c>
      <c r="D14" s="554" t="s">
        <v>381</v>
      </c>
      <c r="E14" s="554" t="s">
        <v>382</v>
      </c>
      <c r="H14" s="554" t="s">
        <v>383</v>
      </c>
      <c r="I14" s="554" t="str">
        <f>G8</f>
        <v>'NEO GRP '!</v>
      </c>
      <c r="J14" s="554" t="str">
        <f>G9</f>
        <v>'NEO PU'!</v>
      </c>
      <c r="K14" s="554" t="str">
        <f>G10</f>
        <v>'NEO PE'!</v>
      </c>
      <c r="L14" s="554" t="str">
        <f>G11</f>
        <v>'REDUCTOR'!</v>
      </c>
      <c r="M14" s="554" t="str">
        <f>G12</f>
        <v/>
      </c>
      <c r="N14" s="554" t="str">
        <f>G13</f>
        <v/>
      </c>
      <c r="O14" s="554" t="s">
        <v>384</v>
      </c>
      <c r="P14" s="554" t="s">
        <v>385</v>
      </c>
    </row>
    <row r="15" ht="12.0" customHeight="1">
      <c r="A15" s="554" t="str">
        <f t="shared" ref="A15:A1521" si="5">MID(D15,LEN(C15)+2,LEN(D15)-LEN(C15))</f>
        <v>01</v>
      </c>
      <c r="B15" s="554" t="str">
        <f t="shared" ref="B15:B1521" si="6">VLOOKUP(H15,$A$1:$K$6,11,FALSE)</f>
        <v>PE</v>
      </c>
      <c r="C15" s="554" t="s">
        <v>300</v>
      </c>
      <c r="D15" s="23" t="s">
        <v>386</v>
      </c>
      <c r="E15" s="554" t="str">
        <f t="shared" ref="E15:E1522" si="7">IFERROR(VLOOKUP(C15,INDIRECT($H15&amp;$O15),MATCH($A15,INDIRECT($H15&amp;$P15),0),FALSE),0)</f>
        <v/>
      </c>
      <c r="H15" s="554" t="str">
        <f t="shared" ref="H15:H1522" si="8">IF(I15&lt;&gt;0,I15,IF(J15&lt;&gt;0,J15,IF(K15&lt;&gt;0,K15,IF(L15&lt;&gt;0,L15,IF(M15&lt;&gt;0,M15,N15)))))</f>
        <v>'NEO PE'!</v>
      </c>
      <c r="I15" s="554">
        <f t="shared" ref="I15:I1522" si="9">IF(IFERROR(VLOOKUP(C15,INDIRECT($I$14&amp;"D:D"),1,FALSE),0)&lt;&gt;0,I$14,0)</f>
        <v>0</v>
      </c>
      <c r="J15" s="554">
        <f t="shared" ref="J15:N15" si="4">IF(IFERROR(VLOOKUP($C15,INDIRECT(J$14&amp;"D:D"),1,FALSE),0)&lt;&gt;0,J$14,0)</f>
        <v>0</v>
      </c>
      <c r="K15" s="554" t="str">
        <f t="shared" si="4"/>
        <v>'NEO PE'!</v>
      </c>
      <c r="L15" s="554">
        <f t="shared" si="4"/>
        <v>0</v>
      </c>
      <c r="M15" s="554">
        <f t="shared" si="4"/>
        <v>0</v>
      </c>
      <c r="N15" s="554">
        <f t="shared" si="4"/>
        <v>0</v>
      </c>
      <c r="O15" s="554" t="str">
        <f t="shared" ref="O15:O1522" si="11">VLOOKUP($H15,$G$8:$I$13,2,FALSE)</f>
        <v>D:T</v>
      </c>
      <c r="P15" s="554" t="str">
        <f t="shared" ref="P15:P1522" si="12">VLOOKUP($H15,$G$8:$I$13,3,FALSE)</f>
        <v>D9:T9</v>
      </c>
    </row>
    <row r="16" ht="12.0" customHeight="1">
      <c r="A16" s="554" t="str">
        <f t="shared" si="5"/>
        <v>02</v>
      </c>
      <c r="B16" s="554" t="str">
        <f t="shared" si="6"/>
        <v>PE</v>
      </c>
      <c r="C16" s="554" t="s">
        <v>300</v>
      </c>
      <c r="D16" s="23" t="s">
        <v>387</v>
      </c>
      <c r="E16" s="554" t="str">
        <f t="shared" si="7"/>
        <v/>
      </c>
      <c r="H16" s="554" t="str">
        <f t="shared" si="8"/>
        <v>'NEO PE'!</v>
      </c>
      <c r="I16" s="554">
        <f t="shared" si="9"/>
        <v>0</v>
      </c>
      <c r="J16" s="554">
        <f t="shared" ref="J16:N16" si="10">IF(IFERROR(VLOOKUP($C16,INDIRECT(J$14&amp;"D:D"),1,FALSE),0)&lt;&gt;0,J$14,0)</f>
        <v>0</v>
      </c>
      <c r="K16" s="554" t="str">
        <f t="shared" si="10"/>
        <v>'NEO PE'!</v>
      </c>
      <c r="L16" s="554">
        <f t="shared" si="10"/>
        <v>0</v>
      </c>
      <c r="M16" s="554">
        <f t="shared" si="10"/>
        <v>0</v>
      </c>
      <c r="N16" s="554">
        <f t="shared" si="10"/>
        <v>0</v>
      </c>
      <c r="O16" s="554" t="str">
        <f t="shared" si="11"/>
        <v>D:T</v>
      </c>
      <c r="P16" s="554" t="str">
        <f t="shared" si="12"/>
        <v>D9:T9</v>
      </c>
    </row>
    <row r="17" ht="12.0" customHeight="1">
      <c r="A17" s="554" t="str">
        <f t="shared" si="5"/>
        <v>03</v>
      </c>
      <c r="B17" s="554" t="str">
        <f t="shared" si="6"/>
        <v>PE</v>
      </c>
      <c r="C17" s="554" t="s">
        <v>300</v>
      </c>
      <c r="D17" s="23" t="s">
        <v>388</v>
      </c>
      <c r="E17" s="554" t="str">
        <f t="shared" si="7"/>
        <v/>
      </c>
      <c r="H17" s="554" t="str">
        <f t="shared" si="8"/>
        <v>'NEO PE'!</v>
      </c>
      <c r="I17" s="554">
        <f t="shared" si="9"/>
        <v>0</v>
      </c>
      <c r="J17" s="554">
        <f t="shared" ref="J17:N17" si="13">IF(IFERROR(VLOOKUP($C17,INDIRECT(J$14&amp;"D:D"),1,FALSE),0)&lt;&gt;0,J$14,0)</f>
        <v>0</v>
      </c>
      <c r="K17" s="554" t="str">
        <f t="shared" si="13"/>
        <v>'NEO PE'!</v>
      </c>
      <c r="L17" s="554">
        <f t="shared" si="13"/>
        <v>0</v>
      </c>
      <c r="M17" s="554">
        <f t="shared" si="13"/>
        <v>0</v>
      </c>
      <c r="N17" s="554">
        <f t="shared" si="13"/>
        <v>0</v>
      </c>
      <c r="O17" s="554" t="str">
        <f t="shared" si="11"/>
        <v>D:T</v>
      </c>
      <c r="P17" s="554" t="str">
        <f t="shared" si="12"/>
        <v>D9:T9</v>
      </c>
    </row>
    <row r="18" ht="12.0" customHeight="1">
      <c r="A18" s="554" t="str">
        <f t="shared" si="5"/>
        <v>04</v>
      </c>
      <c r="B18" s="554" t="str">
        <f t="shared" si="6"/>
        <v>PE</v>
      </c>
      <c r="C18" s="554" t="s">
        <v>300</v>
      </c>
      <c r="D18" s="23" t="s">
        <v>389</v>
      </c>
      <c r="E18" s="554" t="str">
        <f t="shared" si="7"/>
        <v/>
      </c>
      <c r="H18" s="554" t="str">
        <f t="shared" si="8"/>
        <v>'NEO PE'!</v>
      </c>
      <c r="I18" s="554">
        <f t="shared" si="9"/>
        <v>0</v>
      </c>
      <c r="J18" s="554">
        <f t="shared" ref="J18:N18" si="14">IF(IFERROR(VLOOKUP($C18,INDIRECT(J$14&amp;"D:D"),1,FALSE),0)&lt;&gt;0,J$14,0)</f>
        <v>0</v>
      </c>
      <c r="K18" s="554" t="str">
        <f t="shared" si="14"/>
        <v>'NEO PE'!</v>
      </c>
      <c r="L18" s="554">
        <f t="shared" si="14"/>
        <v>0</v>
      </c>
      <c r="M18" s="554">
        <f t="shared" si="14"/>
        <v>0</v>
      </c>
      <c r="N18" s="554">
        <f t="shared" si="14"/>
        <v>0</v>
      </c>
      <c r="O18" s="554" t="str">
        <f t="shared" si="11"/>
        <v>D:T</v>
      </c>
      <c r="P18" s="554" t="str">
        <f t="shared" si="12"/>
        <v>D9:T9</v>
      </c>
    </row>
    <row r="19" ht="12.0" customHeight="1">
      <c r="A19" s="554" t="str">
        <f t="shared" si="5"/>
        <v>05</v>
      </c>
      <c r="B19" s="554" t="str">
        <f t="shared" si="6"/>
        <v>PE</v>
      </c>
      <c r="C19" s="554" t="s">
        <v>300</v>
      </c>
      <c r="D19" s="23" t="s">
        <v>390</v>
      </c>
      <c r="E19" s="554" t="str">
        <f t="shared" si="7"/>
        <v/>
      </c>
      <c r="H19" s="554" t="str">
        <f t="shared" si="8"/>
        <v>'NEO PE'!</v>
      </c>
      <c r="I19" s="554">
        <f t="shared" si="9"/>
        <v>0</v>
      </c>
      <c r="J19" s="554">
        <f t="shared" ref="J19:N19" si="15">IF(IFERROR(VLOOKUP($C19,INDIRECT(J$14&amp;"D:D"),1,FALSE),0)&lt;&gt;0,J$14,0)</f>
        <v>0</v>
      </c>
      <c r="K19" s="554" t="str">
        <f t="shared" si="15"/>
        <v>'NEO PE'!</v>
      </c>
      <c r="L19" s="554">
        <f t="shared" si="15"/>
        <v>0</v>
      </c>
      <c r="M19" s="554">
        <f t="shared" si="15"/>
        <v>0</v>
      </c>
      <c r="N19" s="554">
        <f t="shared" si="15"/>
        <v>0</v>
      </c>
      <c r="O19" s="554" t="str">
        <f t="shared" si="11"/>
        <v>D:T</v>
      </c>
      <c r="P19" s="554" t="str">
        <f t="shared" si="12"/>
        <v>D9:T9</v>
      </c>
    </row>
    <row r="20" ht="12.0" customHeight="1">
      <c r="A20" s="554" t="str">
        <f t="shared" si="5"/>
        <v>06</v>
      </c>
      <c r="B20" s="554" t="str">
        <f t="shared" si="6"/>
        <v>PE</v>
      </c>
      <c r="C20" s="554" t="s">
        <v>300</v>
      </c>
      <c r="D20" s="23" t="s">
        <v>391</v>
      </c>
      <c r="E20" s="554" t="str">
        <f t="shared" si="7"/>
        <v/>
      </c>
      <c r="H20" s="554" t="str">
        <f t="shared" si="8"/>
        <v>'NEO PE'!</v>
      </c>
      <c r="I20" s="554">
        <f t="shared" si="9"/>
        <v>0</v>
      </c>
      <c r="J20" s="554">
        <f t="shared" ref="J20:N20" si="16">IF(IFERROR(VLOOKUP($C20,INDIRECT(J$14&amp;"D:D"),1,FALSE),0)&lt;&gt;0,J$14,0)</f>
        <v>0</v>
      </c>
      <c r="K20" s="554" t="str">
        <f t="shared" si="16"/>
        <v>'NEO PE'!</v>
      </c>
      <c r="L20" s="554">
        <f t="shared" si="16"/>
        <v>0</v>
      </c>
      <c r="M20" s="554">
        <f t="shared" si="16"/>
        <v>0</v>
      </c>
      <c r="N20" s="554">
        <f t="shared" si="16"/>
        <v>0</v>
      </c>
      <c r="O20" s="554" t="str">
        <f t="shared" si="11"/>
        <v>D:T</v>
      </c>
      <c r="P20" s="554" t="str">
        <f t="shared" si="12"/>
        <v>D9:T9</v>
      </c>
    </row>
    <row r="21" ht="12.0" customHeight="1">
      <c r="A21" s="554" t="str">
        <f t="shared" si="5"/>
        <v>09</v>
      </c>
      <c r="B21" s="554" t="str">
        <f t="shared" si="6"/>
        <v>PE</v>
      </c>
      <c r="C21" s="554" t="s">
        <v>300</v>
      </c>
      <c r="D21" s="23" t="s">
        <v>392</v>
      </c>
      <c r="E21" s="554" t="str">
        <f t="shared" si="7"/>
        <v/>
      </c>
      <c r="H21" s="554" t="str">
        <f t="shared" si="8"/>
        <v>'NEO PE'!</v>
      </c>
      <c r="I21" s="554">
        <f t="shared" si="9"/>
        <v>0</v>
      </c>
      <c r="J21" s="554">
        <f t="shared" ref="J21:N21" si="17">IF(IFERROR(VLOOKUP($C21,INDIRECT(J$14&amp;"D:D"),1,FALSE),0)&lt;&gt;0,J$14,0)</f>
        <v>0</v>
      </c>
      <c r="K21" s="554" t="str">
        <f t="shared" si="17"/>
        <v>'NEO PE'!</v>
      </c>
      <c r="L21" s="554">
        <f t="shared" si="17"/>
        <v>0</v>
      </c>
      <c r="M21" s="554">
        <f t="shared" si="17"/>
        <v>0</v>
      </c>
      <c r="N21" s="554">
        <f t="shared" si="17"/>
        <v>0</v>
      </c>
      <c r="O21" s="554" t="str">
        <f t="shared" si="11"/>
        <v>D:T</v>
      </c>
      <c r="P21" s="554" t="str">
        <f t="shared" si="12"/>
        <v>D9:T9</v>
      </c>
    </row>
    <row r="22" ht="12.0" customHeight="1">
      <c r="A22" s="554" t="str">
        <f t="shared" si="5"/>
        <v>11</v>
      </c>
      <c r="B22" s="554" t="str">
        <f t="shared" si="6"/>
        <v>PE</v>
      </c>
      <c r="C22" s="554" t="s">
        <v>300</v>
      </c>
      <c r="D22" s="23" t="s">
        <v>393</v>
      </c>
      <c r="E22" s="554" t="str">
        <f t="shared" si="7"/>
        <v/>
      </c>
      <c r="H22" s="554" t="str">
        <f t="shared" si="8"/>
        <v>'NEO PE'!</v>
      </c>
      <c r="I22" s="554">
        <f t="shared" si="9"/>
        <v>0</v>
      </c>
      <c r="J22" s="554">
        <f t="shared" ref="J22:N22" si="18">IF(IFERROR(VLOOKUP($C22,INDIRECT(J$14&amp;"D:D"),1,FALSE),0)&lt;&gt;0,J$14,0)</f>
        <v>0</v>
      </c>
      <c r="K22" s="554" t="str">
        <f t="shared" si="18"/>
        <v>'NEO PE'!</v>
      </c>
      <c r="L22" s="554">
        <f t="shared" si="18"/>
        <v>0</v>
      </c>
      <c r="M22" s="554">
        <f t="shared" si="18"/>
        <v>0</v>
      </c>
      <c r="N22" s="554">
        <f t="shared" si="18"/>
        <v>0</v>
      </c>
      <c r="O22" s="554" t="str">
        <f t="shared" si="11"/>
        <v>D:T</v>
      </c>
      <c r="P22" s="554" t="str">
        <f t="shared" si="12"/>
        <v>D9:T9</v>
      </c>
    </row>
    <row r="23" ht="12.0" customHeight="1">
      <c r="A23" s="554" t="str">
        <f t="shared" si="5"/>
        <v>12</v>
      </c>
      <c r="B23" s="554" t="str">
        <f t="shared" si="6"/>
        <v>PE</v>
      </c>
      <c r="C23" s="554" t="s">
        <v>300</v>
      </c>
      <c r="D23" s="23" t="s">
        <v>394</v>
      </c>
      <c r="E23" s="554" t="str">
        <f t="shared" si="7"/>
        <v/>
      </c>
      <c r="H23" s="554" t="str">
        <f t="shared" si="8"/>
        <v>'NEO PE'!</v>
      </c>
      <c r="I23" s="554">
        <f t="shared" si="9"/>
        <v>0</v>
      </c>
      <c r="J23" s="554">
        <f t="shared" ref="J23:N23" si="19">IF(IFERROR(VLOOKUP($C23,INDIRECT(J$14&amp;"D:D"),1,FALSE),0)&lt;&gt;0,J$14,0)</f>
        <v>0</v>
      </c>
      <c r="K23" s="554" t="str">
        <f t="shared" si="19"/>
        <v>'NEO PE'!</v>
      </c>
      <c r="L23" s="554">
        <f t="shared" si="19"/>
        <v>0</v>
      </c>
      <c r="M23" s="554">
        <f t="shared" si="19"/>
        <v>0</v>
      </c>
      <c r="N23" s="554">
        <f t="shared" si="19"/>
        <v>0</v>
      </c>
      <c r="O23" s="554" t="str">
        <f t="shared" si="11"/>
        <v>D:T</v>
      </c>
      <c r="P23" s="554" t="str">
        <f t="shared" si="12"/>
        <v>D9:T9</v>
      </c>
    </row>
    <row r="24" ht="12.0" customHeight="1">
      <c r="A24" s="554" t="str">
        <f t="shared" si="5"/>
        <v>14</v>
      </c>
      <c r="B24" s="554" t="str">
        <f t="shared" si="6"/>
        <v>PE</v>
      </c>
      <c r="C24" s="554" t="s">
        <v>300</v>
      </c>
      <c r="D24" s="23" t="s">
        <v>395</v>
      </c>
      <c r="E24" s="554" t="str">
        <f t="shared" si="7"/>
        <v/>
      </c>
      <c r="H24" s="554" t="str">
        <f t="shared" si="8"/>
        <v>'NEO PE'!</v>
      </c>
      <c r="I24" s="554">
        <f t="shared" si="9"/>
        <v>0</v>
      </c>
      <c r="J24" s="554">
        <f t="shared" ref="J24:N24" si="20">IF(IFERROR(VLOOKUP($C24,INDIRECT(J$14&amp;"D:D"),1,FALSE),0)&lt;&gt;0,J$14,0)</f>
        <v>0</v>
      </c>
      <c r="K24" s="554" t="str">
        <f t="shared" si="20"/>
        <v>'NEO PE'!</v>
      </c>
      <c r="L24" s="554">
        <f t="shared" si="20"/>
        <v>0</v>
      </c>
      <c r="M24" s="554">
        <f t="shared" si="20"/>
        <v>0</v>
      </c>
      <c r="N24" s="554">
        <f t="shared" si="20"/>
        <v>0</v>
      </c>
      <c r="O24" s="554" t="str">
        <f t="shared" si="11"/>
        <v>D:T</v>
      </c>
      <c r="P24" s="554" t="str">
        <f t="shared" si="12"/>
        <v>D9:T9</v>
      </c>
    </row>
    <row r="25" ht="12.0" customHeight="1">
      <c r="A25" s="554" t="str">
        <f t="shared" si="5"/>
        <v>01</v>
      </c>
      <c r="B25" s="554" t="str">
        <f t="shared" si="6"/>
        <v>PE</v>
      </c>
      <c r="C25" s="554" t="s">
        <v>298</v>
      </c>
      <c r="D25" s="23" t="s">
        <v>396</v>
      </c>
      <c r="E25" s="554" t="str">
        <f t="shared" si="7"/>
        <v/>
      </c>
      <c r="H25" s="554" t="str">
        <f t="shared" si="8"/>
        <v>'NEO PE'!</v>
      </c>
      <c r="I25" s="554">
        <f t="shared" si="9"/>
        <v>0</v>
      </c>
      <c r="J25" s="554">
        <f t="shared" ref="J25:N25" si="21">IF(IFERROR(VLOOKUP($C25,INDIRECT(J$14&amp;"D:D"),1,FALSE),0)&lt;&gt;0,J$14,0)</f>
        <v>0</v>
      </c>
      <c r="K25" s="554" t="str">
        <f t="shared" si="21"/>
        <v>'NEO PE'!</v>
      </c>
      <c r="L25" s="554">
        <f t="shared" si="21"/>
        <v>0</v>
      </c>
      <c r="M25" s="554">
        <f t="shared" si="21"/>
        <v>0</v>
      </c>
      <c r="N25" s="554">
        <f t="shared" si="21"/>
        <v>0</v>
      </c>
      <c r="O25" s="554" t="str">
        <f t="shared" si="11"/>
        <v>D:T</v>
      </c>
      <c r="P25" s="554" t="str">
        <f t="shared" si="12"/>
        <v>D9:T9</v>
      </c>
    </row>
    <row r="26" ht="12.0" customHeight="1">
      <c r="A26" s="554" t="str">
        <f t="shared" si="5"/>
        <v>02</v>
      </c>
      <c r="B26" s="554" t="str">
        <f t="shared" si="6"/>
        <v>PE</v>
      </c>
      <c r="C26" s="554" t="s">
        <v>298</v>
      </c>
      <c r="D26" s="23" t="s">
        <v>397</v>
      </c>
      <c r="E26" s="554" t="str">
        <f t="shared" si="7"/>
        <v/>
      </c>
      <c r="H26" s="554" t="str">
        <f t="shared" si="8"/>
        <v>'NEO PE'!</v>
      </c>
      <c r="I26" s="554">
        <f t="shared" si="9"/>
        <v>0</v>
      </c>
      <c r="J26" s="554">
        <f t="shared" ref="J26:N26" si="22">IF(IFERROR(VLOOKUP($C26,INDIRECT(J$14&amp;"D:D"),1,FALSE),0)&lt;&gt;0,J$14,0)</f>
        <v>0</v>
      </c>
      <c r="K26" s="554" t="str">
        <f t="shared" si="22"/>
        <v>'NEO PE'!</v>
      </c>
      <c r="L26" s="554">
        <f t="shared" si="22"/>
        <v>0</v>
      </c>
      <c r="M26" s="554">
        <f t="shared" si="22"/>
        <v>0</v>
      </c>
      <c r="N26" s="554">
        <f t="shared" si="22"/>
        <v>0</v>
      </c>
      <c r="O26" s="554" t="str">
        <f t="shared" si="11"/>
        <v>D:T</v>
      </c>
      <c r="P26" s="554" t="str">
        <f t="shared" si="12"/>
        <v>D9:T9</v>
      </c>
    </row>
    <row r="27" ht="12.0" customHeight="1">
      <c r="A27" s="554" t="str">
        <f t="shared" si="5"/>
        <v>03</v>
      </c>
      <c r="B27" s="554" t="str">
        <f t="shared" si="6"/>
        <v>PE</v>
      </c>
      <c r="C27" s="554" t="s">
        <v>298</v>
      </c>
      <c r="D27" s="23" t="s">
        <v>398</v>
      </c>
      <c r="E27" s="554" t="str">
        <f t="shared" si="7"/>
        <v/>
      </c>
      <c r="H27" s="554" t="str">
        <f t="shared" si="8"/>
        <v>'NEO PE'!</v>
      </c>
      <c r="I27" s="554">
        <f t="shared" si="9"/>
        <v>0</v>
      </c>
      <c r="J27" s="554">
        <f t="shared" ref="J27:N27" si="23">IF(IFERROR(VLOOKUP($C27,INDIRECT(J$14&amp;"D:D"),1,FALSE),0)&lt;&gt;0,J$14,0)</f>
        <v>0</v>
      </c>
      <c r="K27" s="554" t="str">
        <f t="shared" si="23"/>
        <v>'NEO PE'!</v>
      </c>
      <c r="L27" s="554">
        <f t="shared" si="23"/>
        <v>0</v>
      </c>
      <c r="M27" s="554">
        <f t="shared" si="23"/>
        <v>0</v>
      </c>
      <c r="N27" s="554">
        <f t="shared" si="23"/>
        <v>0</v>
      </c>
      <c r="O27" s="554" t="str">
        <f t="shared" si="11"/>
        <v>D:T</v>
      </c>
      <c r="P27" s="554" t="str">
        <f t="shared" si="12"/>
        <v>D9:T9</v>
      </c>
    </row>
    <row r="28" ht="12.0" customHeight="1">
      <c r="A28" s="554" t="str">
        <f t="shared" si="5"/>
        <v>04</v>
      </c>
      <c r="B28" s="554" t="str">
        <f t="shared" si="6"/>
        <v>PE</v>
      </c>
      <c r="C28" s="554" t="s">
        <v>298</v>
      </c>
      <c r="D28" s="23" t="s">
        <v>399</v>
      </c>
      <c r="E28" s="554" t="str">
        <f t="shared" si="7"/>
        <v/>
      </c>
      <c r="H28" s="554" t="str">
        <f t="shared" si="8"/>
        <v>'NEO PE'!</v>
      </c>
      <c r="I28" s="554">
        <f t="shared" si="9"/>
        <v>0</v>
      </c>
      <c r="J28" s="554">
        <f t="shared" ref="J28:N28" si="24">IF(IFERROR(VLOOKUP($C28,INDIRECT(J$14&amp;"D:D"),1,FALSE),0)&lt;&gt;0,J$14,0)</f>
        <v>0</v>
      </c>
      <c r="K28" s="554" t="str">
        <f t="shared" si="24"/>
        <v>'NEO PE'!</v>
      </c>
      <c r="L28" s="554">
        <f t="shared" si="24"/>
        <v>0</v>
      </c>
      <c r="M28" s="554">
        <f t="shared" si="24"/>
        <v>0</v>
      </c>
      <c r="N28" s="554">
        <f t="shared" si="24"/>
        <v>0</v>
      </c>
      <c r="O28" s="554" t="str">
        <f t="shared" si="11"/>
        <v>D:T</v>
      </c>
      <c r="P28" s="554" t="str">
        <f t="shared" si="12"/>
        <v>D9:T9</v>
      </c>
    </row>
    <row r="29" ht="12.0" customHeight="1">
      <c r="A29" s="554" t="str">
        <f t="shared" si="5"/>
        <v>05</v>
      </c>
      <c r="B29" s="554" t="str">
        <f t="shared" si="6"/>
        <v>PE</v>
      </c>
      <c r="C29" s="554" t="s">
        <v>298</v>
      </c>
      <c r="D29" s="23" t="s">
        <v>400</v>
      </c>
      <c r="E29" s="554" t="str">
        <f t="shared" si="7"/>
        <v/>
      </c>
      <c r="H29" s="554" t="str">
        <f t="shared" si="8"/>
        <v>'NEO PE'!</v>
      </c>
      <c r="I29" s="554">
        <f t="shared" si="9"/>
        <v>0</v>
      </c>
      <c r="J29" s="554">
        <f t="shared" ref="J29:N29" si="25">IF(IFERROR(VLOOKUP($C29,INDIRECT(J$14&amp;"D:D"),1,FALSE),0)&lt;&gt;0,J$14,0)</f>
        <v>0</v>
      </c>
      <c r="K29" s="554" t="str">
        <f t="shared" si="25"/>
        <v>'NEO PE'!</v>
      </c>
      <c r="L29" s="554">
        <f t="shared" si="25"/>
        <v>0</v>
      </c>
      <c r="M29" s="554">
        <f t="shared" si="25"/>
        <v>0</v>
      </c>
      <c r="N29" s="554">
        <f t="shared" si="25"/>
        <v>0</v>
      </c>
      <c r="O29" s="554" t="str">
        <f t="shared" si="11"/>
        <v>D:T</v>
      </c>
      <c r="P29" s="554" t="str">
        <f t="shared" si="12"/>
        <v>D9:T9</v>
      </c>
    </row>
    <row r="30" ht="12.0" customHeight="1">
      <c r="A30" s="554" t="str">
        <f t="shared" si="5"/>
        <v>06</v>
      </c>
      <c r="B30" s="554" t="str">
        <f t="shared" si="6"/>
        <v>PE</v>
      </c>
      <c r="C30" s="554" t="s">
        <v>298</v>
      </c>
      <c r="D30" s="23" t="s">
        <v>401</v>
      </c>
      <c r="E30" s="554" t="str">
        <f t="shared" si="7"/>
        <v/>
      </c>
      <c r="H30" s="554" t="str">
        <f t="shared" si="8"/>
        <v>'NEO PE'!</v>
      </c>
      <c r="I30" s="554">
        <f t="shared" si="9"/>
        <v>0</v>
      </c>
      <c r="J30" s="554">
        <f t="shared" ref="J30:N30" si="26">IF(IFERROR(VLOOKUP($C30,INDIRECT(J$14&amp;"D:D"),1,FALSE),0)&lt;&gt;0,J$14,0)</f>
        <v>0</v>
      </c>
      <c r="K30" s="554" t="str">
        <f t="shared" si="26"/>
        <v>'NEO PE'!</v>
      </c>
      <c r="L30" s="554">
        <f t="shared" si="26"/>
        <v>0</v>
      </c>
      <c r="M30" s="554">
        <f t="shared" si="26"/>
        <v>0</v>
      </c>
      <c r="N30" s="554">
        <f t="shared" si="26"/>
        <v>0</v>
      </c>
      <c r="O30" s="554" t="str">
        <f t="shared" si="11"/>
        <v>D:T</v>
      </c>
      <c r="P30" s="554" t="str">
        <f t="shared" si="12"/>
        <v>D9:T9</v>
      </c>
    </row>
    <row r="31" ht="12.0" customHeight="1">
      <c r="A31" s="554" t="str">
        <f t="shared" si="5"/>
        <v>09</v>
      </c>
      <c r="B31" s="554" t="str">
        <f t="shared" si="6"/>
        <v>PE</v>
      </c>
      <c r="C31" s="554" t="s">
        <v>298</v>
      </c>
      <c r="D31" s="23" t="s">
        <v>402</v>
      </c>
      <c r="E31" s="554" t="str">
        <f t="shared" si="7"/>
        <v/>
      </c>
      <c r="H31" s="554" t="str">
        <f t="shared" si="8"/>
        <v>'NEO PE'!</v>
      </c>
      <c r="I31" s="554">
        <f t="shared" si="9"/>
        <v>0</v>
      </c>
      <c r="J31" s="554">
        <f t="shared" ref="J31:N31" si="27">IF(IFERROR(VLOOKUP($C31,INDIRECT(J$14&amp;"D:D"),1,FALSE),0)&lt;&gt;0,J$14,0)</f>
        <v>0</v>
      </c>
      <c r="K31" s="554" t="str">
        <f t="shared" si="27"/>
        <v>'NEO PE'!</v>
      </c>
      <c r="L31" s="554">
        <f t="shared" si="27"/>
        <v>0</v>
      </c>
      <c r="M31" s="554">
        <f t="shared" si="27"/>
        <v>0</v>
      </c>
      <c r="N31" s="554">
        <f t="shared" si="27"/>
        <v>0</v>
      </c>
      <c r="O31" s="554" t="str">
        <f t="shared" si="11"/>
        <v>D:T</v>
      </c>
      <c r="P31" s="554" t="str">
        <f t="shared" si="12"/>
        <v>D9:T9</v>
      </c>
    </row>
    <row r="32" ht="12.0" customHeight="1">
      <c r="A32" s="554" t="str">
        <f t="shared" si="5"/>
        <v>11</v>
      </c>
      <c r="B32" s="554" t="str">
        <f t="shared" si="6"/>
        <v>PE</v>
      </c>
      <c r="C32" s="554" t="s">
        <v>298</v>
      </c>
      <c r="D32" s="23" t="s">
        <v>403</v>
      </c>
      <c r="E32" s="554" t="str">
        <f t="shared" si="7"/>
        <v/>
      </c>
      <c r="H32" s="554" t="str">
        <f t="shared" si="8"/>
        <v>'NEO PE'!</v>
      </c>
      <c r="I32" s="554">
        <f t="shared" si="9"/>
        <v>0</v>
      </c>
      <c r="J32" s="554">
        <f t="shared" ref="J32:N32" si="28">IF(IFERROR(VLOOKUP($C32,INDIRECT(J$14&amp;"D:D"),1,FALSE),0)&lt;&gt;0,J$14,0)</f>
        <v>0</v>
      </c>
      <c r="K32" s="554" t="str">
        <f t="shared" si="28"/>
        <v>'NEO PE'!</v>
      </c>
      <c r="L32" s="554">
        <f t="shared" si="28"/>
        <v>0</v>
      </c>
      <c r="M32" s="554">
        <f t="shared" si="28"/>
        <v>0</v>
      </c>
      <c r="N32" s="554">
        <f t="shared" si="28"/>
        <v>0</v>
      </c>
      <c r="O32" s="554" t="str">
        <f t="shared" si="11"/>
        <v>D:T</v>
      </c>
      <c r="P32" s="554" t="str">
        <f t="shared" si="12"/>
        <v>D9:T9</v>
      </c>
    </row>
    <row r="33" ht="12.0" customHeight="1">
      <c r="A33" s="554" t="str">
        <f t="shared" si="5"/>
        <v>12</v>
      </c>
      <c r="B33" s="554" t="str">
        <f t="shared" si="6"/>
        <v>PE</v>
      </c>
      <c r="C33" s="554" t="s">
        <v>298</v>
      </c>
      <c r="D33" s="23" t="s">
        <v>404</v>
      </c>
      <c r="E33" s="554" t="str">
        <f t="shared" si="7"/>
        <v/>
      </c>
      <c r="H33" s="554" t="str">
        <f t="shared" si="8"/>
        <v>'NEO PE'!</v>
      </c>
      <c r="I33" s="554">
        <f t="shared" si="9"/>
        <v>0</v>
      </c>
      <c r="J33" s="554">
        <f t="shared" ref="J33:N33" si="29">IF(IFERROR(VLOOKUP($C33,INDIRECT(J$14&amp;"D:D"),1,FALSE),0)&lt;&gt;0,J$14,0)</f>
        <v>0</v>
      </c>
      <c r="K33" s="554" t="str">
        <f t="shared" si="29"/>
        <v>'NEO PE'!</v>
      </c>
      <c r="L33" s="554">
        <f t="shared" si="29"/>
        <v>0</v>
      </c>
      <c r="M33" s="554">
        <f t="shared" si="29"/>
        <v>0</v>
      </c>
      <c r="N33" s="554">
        <f t="shared" si="29"/>
        <v>0</v>
      </c>
      <c r="O33" s="554" t="str">
        <f t="shared" si="11"/>
        <v>D:T</v>
      </c>
      <c r="P33" s="554" t="str">
        <f t="shared" si="12"/>
        <v>D9:T9</v>
      </c>
    </row>
    <row r="34" ht="12.0" customHeight="1">
      <c r="A34" s="554" t="str">
        <f t="shared" si="5"/>
        <v>14</v>
      </c>
      <c r="B34" s="554" t="str">
        <f t="shared" si="6"/>
        <v>PE</v>
      </c>
      <c r="C34" s="554" t="s">
        <v>298</v>
      </c>
      <c r="D34" s="23" t="s">
        <v>405</v>
      </c>
      <c r="E34" s="554" t="str">
        <f t="shared" si="7"/>
        <v/>
      </c>
      <c r="H34" s="554" t="str">
        <f t="shared" si="8"/>
        <v>'NEO PE'!</v>
      </c>
      <c r="I34" s="554">
        <f t="shared" si="9"/>
        <v>0</v>
      </c>
      <c r="J34" s="554">
        <f t="shared" ref="J34:N34" si="30">IF(IFERROR(VLOOKUP($C34,INDIRECT(J$14&amp;"D:D"),1,FALSE),0)&lt;&gt;0,J$14,0)</f>
        <v>0</v>
      </c>
      <c r="K34" s="554" t="str">
        <f t="shared" si="30"/>
        <v>'NEO PE'!</v>
      </c>
      <c r="L34" s="554">
        <f t="shared" si="30"/>
        <v>0</v>
      </c>
      <c r="M34" s="554">
        <f t="shared" si="30"/>
        <v>0</v>
      </c>
      <c r="N34" s="554">
        <f t="shared" si="30"/>
        <v>0</v>
      </c>
      <c r="O34" s="554" t="str">
        <f t="shared" si="11"/>
        <v>D:T</v>
      </c>
      <c r="P34" s="554" t="str">
        <f t="shared" si="12"/>
        <v>D9:T9</v>
      </c>
    </row>
    <row r="35" ht="12.0" customHeight="1">
      <c r="A35" s="554" t="str">
        <f t="shared" si="5"/>
        <v>01</v>
      </c>
      <c r="B35" s="554" t="str">
        <f t="shared" si="6"/>
        <v>PE</v>
      </c>
      <c r="C35" s="554" t="s">
        <v>302</v>
      </c>
      <c r="D35" s="23" t="s">
        <v>406</v>
      </c>
      <c r="E35" s="554" t="str">
        <f t="shared" si="7"/>
        <v/>
      </c>
      <c r="H35" s="554" t="str">
        <f t="shared" si="8"/>
        <v>'NEO PE'!</v>
      </c>
      <c r="I35" s="554">
        <f t="shared" si="9"/>
        <v>0</v>
      </c>
      <c r="J35" s="554">
        <f t="shared" ref="J35:N35" si="31">IF(IFERROR(VLOOKUP($C35,INDIRECT(J$14&amp;"D:D"),1,FALSE),0)&lt;&gt;0,J$14,0)</f>
        <v>0</v>
      </c>
      <c r="K35" s="554" t="str">
        <f t="shared" si="31"/>
        <v>'NEO PE'!</v>
      </c>
      <c r="L35" s="554">
        <f t="shared" si="31"/>
        <v>0</v>
      </c>
      <c r="M35" s="554">
        <f t="shared" si="31"/>
        <v>0</v>
      </c>
      <c r="N35" s="554">
        <f t="shared" si="31"/>
        <v>0</v>
      </c>
      <c r="O35" s="554" t="str">
        <f t="shared" si="11"/>
        <v>D:T</v>
      </c>
      <c r="P35" s="554" t="str">
        <f t="shared" si="12"/>
        <v>D9:T9</v>
      </c>
    </row>
    <row r="36" ht="12.0" customHeight="1">
      <c r="A36" s="554" t="str">
        <f t="shared" si="5"/>
        <v>02</v>
      </c>
      <c r="B36" s="554" t="str">
        <f t="shared" si="6"/>
        <v>PE</v>
      </c>
      <c r="C36" s="554" t="s">
        <v>302</v>
      </c>
      <c r="D36" s="23" t="s">
        <v>407</v>
      </c>
      <c r="E36" s="554" t="str">
        <f t="shared" si="7"/>
        <v/>
      </c>
      <c r="H36" s="554" t="str">
        <f t="shared" si="8"/>
        <v>'NEO PE'!</v>
      </c>
      <c r="I36" s="554">
        <f t="shared" si="9"/>
        <v>0</v>
      </c>
      <c r="J36" s="554">
        <f t="shared" ref="J36:N36" si="32">IF(IFERROR(VLOOKUP($C36,INDIRECT(J$14&amp;"D:D"),1,FALSE),0)&lt;&gt;0,J$14,0)</f>
        <v>0</v>
      </c>
      <c r="K36" s="554" t="str">
        <f t="shared" si="32"/>
        <v>'NEO PE'!</v>
      </c>
      <c r="L36" s="554">
        <f t="shared" si="32"/>
        <v>0</v>
      </c>
      <c r="M36" s="554">
        <f t="shared" si="32"/>
        <v>0</v>
      </c>
      <c r="N36" s="554">
        <f t="shared" si="32"/>
        <v>0</v>
      </c>
      <c r="O36" s="554" t="str">
        <f t="shared" si="11"/>
        <v>D:T</v>
      </c>
      <c r="P36" s="554" t="str">
        <f t="shared" si="12"/>
        <v>D9:T9</v>
      </c>
    </row>
    <row r="37" ht="12.0" customHeight="1">
      <c r="A37" s="554" t="str">
        <f t="shared" si="5"/>
        <v>03</v>
      </c>
      <c r="B37" s="554" t="str">
        <f t="shared" si="6"/>
        <v>PE</v>
      </c>
      <c r="C37" s="554" t="s">
        <v>302</v>
      </c>
      <c r="D37" s="23" t="s">
        <v>408</v>
      </c>
      <c r="E37" s="554" t="str">
        <f t="shared" si="7"/>
        <v/>
      </c>
      <c r="H37" s="554" t="str">
        <f t="shared" si="8"/>
        <v>'NEO PE'!</v>
      </c>
      <c r="I37" s="554">
        <f t="shared" si="9"/>
        <v>0</v>
      </c>
      <c r="J37" s="554">
        <f t="shared" ref="J37:N37" si="33">IF(IFERROR(VLOOKUP($C37,INDIRECT(J$14&amp;"D:D"),1,FALSE),0)&lt;&gt;0,J$14,0)</f>
        <v>0</v>
      </c>
      <c r="K37" s="554" t="str">
        <f t="shared" si="33"/>
        <v>'NEO PE'!</v>
      </c>
      <c r="L37" s="554">
        <f t="shared" si="33"/>
        <v>0</v>
      </c>
      <c r="M37" s="554">
        <f t="shared" si="33"/>
        <v>0</v>
      </c>
      <c r="N37" s="554">
        <f t="shared" si="33"/>
        <v>0</v>
      </c>
      <c r="O37" s="554" t="str">
        <f t="shared" si="11"/>
        <v>D:T</v>
      </c>
      <c r="P37" s="554" t="str">
        <f t="shared" si="12"/>
        <v>D9:T9</v>
      </c>
    </row>
    <row r="38">
      <c r="A38" s="554" t="str">
        <f t="shared" si="5"/>
        <v>04</v>
      </c>
      <c r="B38" s="554" t="str">
        <f t="shared" si="6"/>
        <v>PE</v>
      </c>
      <c r="C38" s="554" t="s">
        <v>302</v>
      </c>
      <c r="D38" s="23" t="s">
        <v>409</v>
      </c>
      <c r="E38" s="554" t="str">
        <f t="shared" si="7"/>
        <v/>
      </c>
      <c r="H38" s="554" t="str">
        <f t="shared" si="8"/>
        <v>'NEO PE'!</v>
      </c>
      <c r="I38" s="554">
        <f t="shared" si="9"/>
        <v>0</v>
      </c>
      <c r="J38" s="554">
        <f t="shared" ref="J38:N38" si="34">IF(IFERROR(VLOOKUP($C38,INDIRECT(J$14&amp;"D:D"),1,FALSE),0)&lt;&gt;0,J$14,0)</f>
        <v>0</v>
      </c>
      <c r="K38" s="554" t="str">
        <f t="shared" si="34"/>
        <v>'NEO PE'!</v>
      </c>
      <c r="L38" s="554">
        <f t="shared" si="34"/>
        <v>0</v>
      </c>
      <c r="M38" s="554">
        <f t="shared" si="34"/>
        <v>0</v>
      </c>
      <c r="N38" s="554">
        <f t="shared" si="34"/>
        <v>0</v>
      </c>
      <c r="O38" s="554" t="str">
        <f t="shared" si="11"/>
        <v>D:T</v>
      </c>
      <c r="P38" s="554" t="str">
        <f t="shared" si="12"/>
        <v>D9:T9</v>
      </c>
    </row>
    <row r="39">
      <c r="A39" s="554" t="str">
        <f t="shared" si="5"/>
        <v>05</v>
      </c>
      <c r="B39" s="554" t="str">
        <f t="shared" si="6"/>
        <v>PE</v>
      </c>
      <c r="C39" s="554" t="s">
        <v>302</v>
      </c>
      <c r="D39" s="23" t="s">
        <v>410</v>
      </c>
      <c r="E39" s="554" t="str">
        <f t="shared" si="7"/>
        <v/>
      </c>
      <c r="H39" s="554" t="str">
        <f t="shared" si="8"/>
        <v>'NEO PE'!</v>
      </c>
      <c r="I39" s="554">
        <f t="shared" si="9"/>
        <v>0</v>
      </c>
      <c r="J39" s="554">
        <f t="shared" ref="J39:N39" si="35">IF(IFERROR(VLOOKUP($C39,INDIRECT(J$14&amp;"D:D"),1,FALSE),0)&lt;&gt;0,J$14,0)</f>
        <v>0</v>
      </c>
      <c r="K39" s="554" t="str">
        <f t="shared" si="35"/>
        <v>'NEO PE'!</v>
      </c>
      <c r="L39" s="554">
        <f t="shared" si="35"/>
        <v>0</v>
      </c>
      <c r="M39" s="554">
        <f t="shared" si="35"/>
        <v>0</v>
      </c>
      <c r="N39" s="554">
        <f t="shared" si="35"/>
        <v>0</v>
      </c>
      <c r="O39" s="554" t="str">
        <f t="shared" si="11"/>
        <v>D:T</v>
      </c>
      <c r="P39" s="554" t="str">
        <f t="shared" si="12"/>
        <v>D9:T9</v>
      </c>
    </row>
    <row r="40">
      <c r="A40" s="554" t="str">
        <f t="shared" si="5"/>
        <v>06</v>
      </c>
      <c r="B40" s="554" t="str">
        <f t="shared" si="6"/>
        <v>PE</v>
      </c>
      <c r="C40" s="554" t="s">
        <v>302</v>
      </c>
      <c r="D40" s="23" t="s">
        <v>411</v>
      </c>
      <c r="E40" s="554" t="str">
        <f t="shared" si="7"/>
        <v/>
      </c>
      <c r="H40" s="554" t="str">
        <f t="shared" si="8"/>
        <v>'NEO PE'!</v>
      </c>
      <c r="I40" s="554">
        <f t="shared" si="9"/>
        <v>0</v>
      </c>
      <c r="J40" s="554">
        <f t="shared" ref="J40:N40" si="36">IF(IFERROR(VLOOKUP($C40,INDIRECT(J$14&amp;"D:D"),1,FALSE),0)&lt;&gt;0,J$14,0)</f>
        <v>0</v>
      </c>
      <c r="K40" s="554" t="str">
        <f t="shared" si="36"/>
        <v>'NEO PE'!</v>
      </c>
      <c r="L40" s="554">
        <f t="shared" si="36"/>
        <v>0</v>
      </c>
      <c r="M40" s="554">
        <f t="shared" si="36"/>
        <v>0</v>
      </c>
      <c r="N40" s="554">
        <f t="shared" si="36"/>
        <v>0</v>
      </c>
      <c r="O40" s="554" t="str">
        <f t="shared" si="11"/>
        <v>D:T</v>
      </c>
      <c r="P40" s="554" t="str">
        <f t="shared" si="12"/>
        <v>D9:T9</v>
      </c>
    </row>
    <row r="41">
      <c r="A41" s="554" t="str">
        <f t="shared" si="5"/>
        <v>09</v>
      </c>
      <c r="B41" s="554" t="str">
        <f t="shared" si="6"/>
        <v>PE</v>
      </c>
      <c r="C41" s="554" t="s">
        <v>302</v>
      </c>
      <c r="D41" s="23" t="s">
        <v>412</v>
      </c>
      <c r="E41" s="554" t="str">
        <f t="shared" si="7"/>
        <v/>
      </c>
      <c r="H41" s="554" t="str">
        <f t="shared" si="8"/>
        <v>'NEO PE'!</v>
      </c>
      <c r="I41" s="554">
        <f t="shared" si="9"/>
        <v>0</v>
      </c>
      <c r="J41" s="554">
        <f t="shared" ref="J41:N41" si="37">IF(IFERROR(VLOOKUP($C41,INDIRECT(J$14&amp;"D:D"),1,FALSE),0)&lt;&gt;0,J$14,0)</f>
        <v>0</v>
      </c>
      <c r="K41" s="554" t="str">
        <f t="shared" si="37"/>
        <v>'NEO PE'!</v>
      </c>
      <c r="L41" s="554">
        <f t="shared" si="37"/>
        <v>0</v>
      </c>
      <c r="M41" s="554">
        <f t="shared" si="37"/>
        <v>0</v>
      </c>
      <c r="N41" s="554">
        <f t="shared" si="37"/>
        <v>0</v>
      </c>
      <c r="O41" s="554" t="str">
        <f t="shared" si="11"/>
        <v>D:T</v>
      </c>
      <c r="P41" s="554" t="str">
        <f t="shared" si="12"/>
        <v>D9:T9</v>
      </c>
    </row>
    <row r="42">
      <c r="A42" s="554" t="str">
        <f t="shared" si="5"/>
        <v>11</v>
      </c>
      <c r="B42" s="554" t="str">
        <f t="shared" si="6"/>
        <v>PE</v>
      </c>
      <c r="C42" s="554" t="s">
        <v>302</v>
      </c>
      <c r="D42" s="23" t="s">
        <v>413</v>
      </c>
      <c r="E42" s="554" t="str">
        <f t="shared" si="7"/>
        <v/>
      </c>
      <c r="H42" s="554" t="str">
        <f t="shared" si="8"/>
        <v>'NEO PE'!</v>
      </c>
      <c r="I42" s="554">
        <f t="shared" si="9"/>
        <v>0</v>
      </c>
      <c r="J42" s="554">
        <f t="shared" ref="J42:N42" si="38">IF(IFERROR(VLOOKUP($C42,INDIRECT(J$14&amp;"D:D"),1,FALSE),0)&lt;&gt;0,J$14,0)</f>
        <v>0</v>
      </c>
      <c r="K42" s="554" t="str">
        <f t="shared" si="38"/>
        <v>'NEO PE'!</v>
      </c>
      <c r="L42" s="554">
        <f t="shared" si="38"/>
        <v>0</v>
      </c>
      <c r="M42" s="554">
        <f t="shared" si="38"/>
        <v>0</v>
      </c>
      <c r="N42" s="554">
        <f t="shared" si="38"/>
        <v>0</v>
      </c>
      <c r="O42" s="554" t="str">
        <f t="shared" si="11"/>
        <v>D:T</v>
      </c>
      <c r="P42" s="554" t="str">
        <f t="shared" si="12"/>
        <v>D9:T9</v>
      </c>
    </row>
    <row r="43">
      <c r="A43" s="554" t="str">
        <f t="shared" si="5"/>
        <v>12</v>
      </c>
      <c r="B43" s="554" t="str">
        <f t="shared" si="6"/>
        <v>PE</v>
      </c>
      <c r="C43" s="554" t="s">
        <v>302</v>
      </c>
      <c r="D43" s="23" t="s">
        <v>414</v>
      </c>
      <c r="E43" s="554" t="str">
        <f t="shared" si="7"/>
        <v/>
      </c>
      <c r="H43" s="554" t="str">
        <f t="shared" si="8"/>
        <v>'NEO PE'!</v>
      </c>
      <c r="I43" s="554">
        <f t="shared" si="9"/>
        <v>0</v>
      </c>
      <c r="J43" s="554">
        <f t="shared" ref="J43:N43" si="39">IF(IFERROR(VLOOKUP($C43,INDIRECT(J$14&amp;"D:D"),1,FALSE),0)&lt;&gt;0,J$14,0)</f>
        <v>0</v>
      </c>
      <c r="K43" s="554" t="str">
        <f t="shared" si="39"/>
        <v>'NEO PE'!</v>
      </c>
      <c r="L43" s="554">
        <f t="shared" si="39"/>
        <v>0</v>
      </c>
      <c r="M43" s="554">
        <f t="shared" si="39"/>
        <v>0</v>
      </c>
      <c r="N43" s="554">
        <f t="shared" si="39"/>
        <v>0</v>
      </c>
      <c r="O43" s="554" t="str">
        <f t="shared" si="11"/>
        <v>D:T</v>
      </c>
      <c r="P43" s="554" t="str">
        <f t="shared" si="12"/>
        <v>D9:T9</v>
      </c>
    </row>
    <row r="44">
      <c r="A44" s="554" t="str">
        <f t="shared" si="5"/>
        <v>14</v>
      </c>
      <c r="B44" s="554" t="str">
        <f t="shared" si="6"/>
        <v>PE</v>
      </c>
      <c r="C44" s="554" t="s">
        <v>302</v>
      </c>
      <c r="D44" s="23" t="s">
        <v>415</v>
      </c>
      <c r="E44" s="554" t="str">
        <f t="shared" si="7"/>
        <v/>
      </c>
      <c r="H44" s="554" t="str">
        <f t="shared" si="8"/>
        <v>'NEO PE'!</v>
      </c>
      <c r="I44" s="554">
        <f t="shared" si="9"/>
        <v>0</v>
      </c>
      <c r="J44" s="554">
        <f t="shared" ref="J44:N44" si="40">IF(IFERROR(VLOOKUP($C44,INDIRECT(J$14&amp;"D:D"),1,FALSE),0)&lt;&gt;0,J$14,0)</f>
        <v>0</v>
      </c>
      <c r="K44" s="554" t="str">
        <f t="shared" si="40"/>
        <v>'NEO PE'!</v>
      </c>
      <c r="L44" s="554">
        <f t="shared" si="40"/>
        <v>0</v>
      </c>
      <c r="M44" s="554">
        <f t="shared" si="40"/>
        <v>0</v>
      </c>
      <c r="N44" s="554">
        <f t="shared" si="40"/>
        <v>0</v>
      </c>
      <c r="O44" s="554" t="str">
        <f t="shared" si="11"/>
        <v>D:T</v>
      </c>
      <c r="P44" s="554" t="str">
        <f t="shared" si="12"/>
        <v>D9:T9</v>
      </c>
    </row>
    <row r="45">
      <c r="A45" s="554" t="str">
        <f t="shared" si="5"/>
        <v>01</v>
      </c>
      <c r="B45" s="554" t="str">
        <f t="shared" si="6"/>
        <v>PE</v>
      </c>
      <c r="C45" s="554" t="s">
        <v>303</v>
      </c>
      <c r="D45" s="23" t="s">
        <v>416</v>
      </c>
      <c r="E45" s="554" t="str">
        <f t="shared" si="7"/>
        <v/>
      </c>
      <c r="H45" s="554" t="str">
        <f t="shared" si="8"/>
        <v>'NEO PE'!</v>
      </c>
      <c r="I45" s="554">
        <f t="shared" si="9"/>
        <v>0</v>
      </c>
      <c r="J45" s="554">
        <f t="shared" ref="J45:N45" si="41">IF(IFERROR(VLOOKUP($C45,INDIRECT(J$14&amp;"D:D"),1,FALSE),0)&lt;&gt;0,J$14,0)</f>
        <v>0</v>
      </c>
      <c r="K45" s="554" t="str">
        <f t="shared" si="41"/>
        <v>'NEO PE'!</v>
      </c>
      <c r="L45" s="554">
        <f t="shared" si="41"/>
        <v>0</v>
      </c>
      <c r="M45" s="554">
        <f t="shared" si="41"/>
        <v>0</v>
      </c>
      <c r="N45" s="554">
        <f t="shared" si="41"/>
        <v>0</v>
      </c>
      <c r="O45" s="554" t="str">
        <f t="shared" si="11"/>
        <v>D:T</v>
      </c>
      <c r="P45" s="554" t="str">
        <f t="shared" si="12"/>
        <v>D9:T9</v>
      </c>
    </row>
    <row r="46">
      <c r="A46" s="554" t="str">
        <f t="shared" si="5"/>
        <v>02</v>
      </c>
      <c r="B46" s="554" t="str">
        <f t="shared" si="6"/>
        <v>PE</v>
      </c>
      <c r="C46" s="554" t="s">
        <v>303</v>
      </c>
      <c r="D46" s="23" t="s">
        <v>417</v>
      </c>
      <c r="E46" s="554" t="str">
        <f t="shared" si="7"/>
        <v/>
      </c>
      <c r="H46" s="554" t="str">
        <f t="shared" si="8"/>
        <v>'NEO PE'!</v>
      </c>
      <c r="I46" s="554">
        <f t="shared" si="9"/>
        <v>0</v>
      </c>
      <c r="J46" s="554">
        <f t="shared" ref="J46:N46" si="42">IF(IFERROR(VLOOKUP($C46,INDIRECT(J$14&amp;"D:D"),1,FALSE),0)&lt;&gt;0,J$14,0)</f>
        <v>0</v>
      </c>
      <c r="K46" s="554" t="str">
        <f t="shared" si="42"/>
        <v>'NEO PE'!</v>
      </c>
      <c r="L46" s="554">
        <f t="shared" si="42"/>
        <v>0</v>
      </c>
      <c r="M46" s="554">
        <f t="shared" si="42"/>
        <v>0</v>
      </c>
      <c r="N46" s="554">
        <f t="shared" si="42"/>
        <v>0</v>
      </c>
      <c r="O46" s="554" t="str">
        <f t="shared" si="11"/>
        <v>D:T</v>
      </c>
      <c r="P46" s="554" t="str">
        <f t="shared" si="12"/>
        <v>D9:T9</v>
      </c>
    </row>
    <row r="47">
      <c r="A47" s="554" t="str">
        <f t="shared" si="5"/>
        <v>03</v>
      </c>
      <c r="B47" s="554" t="str">
        <f t="shared" si="6"/>
        <v>PE</v>
      </c>
      <c r="C47" s="554" t="s">
        <v>303</v>
      </c>
      <c r="D47" s="23" t="s">
        <v>418</v>
      </c>
      <c r="E47" s="554" t="str">
        <f t="shared" si="7"/>
        <v/>
      </c>
      <c r="H47" s="554" t="str">
        <f t="shared" si="8"/>
        <v>'NEO PE'!</v>
      </c>
      <c r="I47" s="554">
        <f t="shared" si="9"/>
        <v>0</v>
      </c>
      <c r="J47" s="554">
        <f t="shared" ref="J47:N47" si="43">IF(IFERROR(VLOOKUP($C47,INDIRECT(J$14&amp;"D:D"),1,FALSE),0)&lt;&gt;0,J$14,0)</f>
        <v>0</v>
      </c>
      <c r="K47" s="554" t="str">
        <f t="shared" si="43"/>
        <v>'NEO PE'!</v>
      </c>
      <c r="L47" s="554">
        <f t="shared" si="43"/>
        <v>0</v>
      </c>
      <c r="M47" s="554">
        <f t="shared" si="43"/>
        <v>0</v>
      </c>
      <c r="N47" s="554">
        <f t="shared" si="43"/>
        <v>0</v>
      </c>
      <c r="O47" s="554" t="str">
        <f t="shared" si="11"/>
        <v>D:T</v>
      </c>
      <c r="P47" s="554" t="str">
        <f t="shared" si="12"/>
        <v>D9:T9</v>
      </c>
    </row>
    <row r="48">
      <c r="A48" s="554" t="str">
        <f t="shared" si="5"/>
        <v>04</v>
      </c>
      <c r="B48" s="554" t="str">
        <f t="shared" si="6"/>
        <v>PE</v>
      </c>
      <c r="C48" s="554" t="s">
        <v>303</v>
      </c>
      <c r="D48" s="23" t="s">
        <v>419</v>
      </c>
      <c r="E48" s="554" t="str">
        <f t="shared" si="7"/>
        <v/>
      </c>
      <c r="H48" s="554" t="str">
        <f t="shared" si="8"/>
        <v>'NEO PE'!</v>
      </c>
      <c r="I48" s="554">
        <f t="shared" si="9"/>
        <v>0</v>
      </c>
      <c r="J48" s="554">
        <f t="shared" ref="J48:N48" si="44">IF(IFERROR(VLOOKUP($C48,INDIRECT(J$14&amp;"D:D"),1,FALSE),0)&lt;&gt;0,J$14,0)</f>
        <v>0</v>
      </c>
      <c r="K48" s="554" t="str">
        <f t="shared" si="44"/>
        <v>'NEO PE'!</v>
      </c>
      <c r="L48" s="554">
        <f t="shared" si="44"/>
        <v>0</v>
      </c>
      <c r="M48" s="554">
        <f t="shared" si="44"/>
        <v>0</v>
      </c>
      <c r="N48" s="554">
        <f t="shared" si="44"/>
        <v>0</v>
      </c>
      <c r="O48" s="554" t="str">
        <f t="shared" si="11"/>
        <v>D:T</v>
      </c>
      <c r="P48" s="554" t="str">
        <f t="shared" si="12"/>
        <v>D9:T9</v>
      </c>
    </row>
    <row r="49">
      <c r="A49" s="554" t="str">
        <f t="shared" si="5"/>
        <v>05</v>
      </c>
      <c r="B49" s="554" t="str">
        <f t="shared" si="6"/>
        <v>PE</v>
      </c>
      <c r="C49" s="554" t="s">
        <v>303</v>
      </c>
      <c r="D49" s="23" t="s">
        <v>420</v>
      </c>
      <c r="E49" s="554" t="str">
        <f t="shared" si="7"/>
        <v/>
      </c>
      <c r="H49" s="554" t="str">
        <f t="shared" si="8"/>
        <v>'NEO PE'!</v>
      </c>
      <c r="I49" s="554">
        <f t="shared" si="9"/>
        <v>0</v>
      </c>
      <c r="J49" s="554">
        <f t="shared" ref="J49:N49" si="45">IF(IFERROR(VLOOKUP($C49,INDIRECT(J$14&amp;"D:D"),1,FALSE),0)&lt;&gt;0,J$14,0)</f>
        <v>0</v>
      </c>
      <c r="K49" s="554" t="str">
        <f t="shared" si="45"/>
        <v>'NEO PE'!</v>
      </c>
      <c r="L49" s="554">
        <f t="shared" si="45"/>
        <v>0</v>
      </c>
      <c r="M49" s="554">
        <f t="shared" si="45"/>
        <v>0</v>
      </c>
      <c r="N49" s="554">
        <f t="shared" si="45"/>
        <v>0</v>
      </c>
      <c r="O49" s="554" t="str">
        <f t="shared" si="11"/>
        <v>D:T</v>
      </c>
      <c r="P49" s="554" t="str">
        <f t="shared" si="12"/>
        <v>D9:T9</v>
      </c>
    </row>
    <row r="50">
      <c r="A50" s="554" t="str">
        <f t="shared" si="5"/>
        <v>06</v>
      </c>
      <c r="B50" s="554" t="str">
        <f t="shared" si="6"/>
        <v>PE</v>
      </c>
      <c r="C50" s="554" t="s">
        <v>303</v>
      </c>
      <c r="D50" s="23" t="s">
        <v>421</v>
      </c>
      <c r="E50" s="554" t="str">
        <f t="shared" si="7"/>
        <v/>
      </c>
      <c r="H50" s="554" t="str">
        <f t="shared" si="8"/>
        <v>'NEO PE'!</v>
      </c>
      <c r="I50" s="554">
        <f t="shared" si="9"/>
        <v>0</v>
      </c>
      <c r="J50" s="554">
        <f t="shared" ref="J50:N50" si="46">IF(IFERROR(VLOOKUP($C50,INDIRECT(J$14&amp;"D:D"),1,FALSE),0)&lt;&gt;0,J$14,0)</f>
        <v>0</v>
      </c>
      <c r="K50" s="554" t="str">
        <f t="shared" si="46"/>
        <v>'NEO PE'!</v>
      </c>
      <c r="L50" s="554">
        <f t="shared" si="46"/>
        <v>0</v>
      </c>
      <c r="M50" s="554">
        <f t="shared" si="46"/>
        <v>0</v>
      </c>
      <c r="N50" s="554">
        <f t="shared" si="46"/>
        <v>0</v>
      </c>
      <c r="O50" s="554" t="str">
        <f t="shared" si="11"/>
        <v>D:T</v>
      </c>
      <c r="P50" s="554" t="str">
        <f t="shared" si="12"/>
        <v>D9:T9</v>
      </c>
    </row>
    <row r="51">
      <c r="A51" s="554" t="str">
        <f t="shared" si="5"/>
        <v>09</v>
      </c>
      <c r="B51" s="554" t="str">
        <f t="shared" si="6"/>
        <v>PE</v>
      </c>
      <c r="C51" s="554" t="s">
        <v>303</v>
      </c>
      <c r="D51" s="23" t="s">
        <v>422</v>
      </c>
      <c r="E51" s="554" t="str">
        <f t="shared" si="7"/>
        <v/>
      </c>
      <c r="H51" s="554" t="str">
        <f t="shared" si="8"/>
        <v>'NEO PE'!</v>
      </c>
      <c r="I51" s="554">
        <f t="shared" si="9"/>
        <v>0</v>
      </c>
      <c r="J51" s="554">
        <f t="shared" ref="J51:N51" si="47">IF(IFERROR(VLOOKUP($C51,INDIRECT(J$14&amp;"D:D"),1,FALSE),0)&lt;&gt;0,J$14,0)</f>
        <v>0</v>
      </c>
      <c r="K51" s="554" t="str">
        <f t="shared" si="47"/>
        <v>'NEO PE'!</v>
      </c>
      <c r="L51" s="554">
        <f t="shared" si="47"/>
        <v>0</v>
      </c>
      <c r="M51" s="554">
        <f t="shared" si="47"/>
        <v>0</v>
      </c>
      <c r="N51" s="554">
        <f t="shared" si="47"/>
        <v>0</v>
      </c>
      <c r="O51" s="554" t="str">
        <f t="shared" si="11"/>
        <v>D:T</v>
      </c>
      <c r="P51" s="554" t="str">
        <f t="shared" si="12"/>
        <v>D9:T9</v>
      </c>
    </row>
    <row r="52">
      <c r="A52" s="554" t="str">
        <f t="shared" si="5"/>
        <v>11</v>
      </c>
      <c r="B52" s="554" t="str">
        <f t="shared" si="6"/>
        <v>PE</v>
      </c>
      <c r="C52" s="554" t="s">
        <v>303</v>
      </c>
      <c r="D52" s="23" t="s">
        <v>423</v>
      </c>
      <c r="E52" s="554" t="str">
        <f t="shared" si="7"/>
        <v/>
      </c>
      <c r="H52" s="554" t="str">
        <f t="shared" si="8"/>
        <v>'NEO PE'!</v>
      </c>
      <c r="I52" s="554">
        <f t="shared" si="9"/>
        <v>0</v>
      </c>
      <c r="J52" s="554">
        <f t="shared" ref="J52:N52" si="48">IF(IFERROR(VLOOKUP($C52,INDIRECT(J$14&amp;"D:D"),1,FALSE),0)&lt;&gt;0,J$14,0)</f>
        <v>0</v>
      </c>
      <c r="K52" s="554" t="str">
        <f t="shared" si="48"/>
        <v>'NEO PE'!</v>
      </c>
      <c r="L52" s="554">
        <f t="shared" si="48"/>
        <v>0</v>
      </c>
      <c r="M52" s="554">
        <f t="shared" si="48"/>
        <v>0</v>
      </c>
      <c r="N52" s="554">
        <f t="shared" si="48"/>
        <v>0</v>
      </c>
      <c r="O52" s="554" t="str">
        <f t="shared" si="11"/>
        <v>D:T</v>
      </c>
      <c r="P52" s="554" t="str">
        <f t="shared" si="12"/>
        <v>D9:T9</v>
      </c>
    </row>
    <row r="53">
      <c r="A53" s="554" t="str">
        <f t="shared" si="5"/>
        <v>12</v>
      </c>
      <c r="B53" s="554" t="str">
        <f t="shared" si="6"/>
        <v>PE</v>
      </c>
      <c r="C53" s="554" t="s">
        <v>303</v>
      </c>
      <c r="D53" s="23" t="s">
        <v>424</v>
      </c>
      <c r="E53" s="554" t="str">
        <f t="shared" si="7"/>
        <v/>
      </c>
      <c r="H53" s="554" t="str">
        <f t="shared" si="8"/>
        <v>'NEO PE'!</v>
      </c>
      <c r="I53" s="554">
        <f t="shared" si="9"/>
        <v>0</v>
      </c>
      <c r="J53" s="554">
        <f t="shared" ref="J53:N53" si="49">IF(IFERROR(VLOOKUP($C53,INDIRECT(J$14&amp;"D:D"),1,FALSE),0)&lt;&gt;0,J$14,0)</f>
        <v>0</v>
      </c>
      <c r="K53" s="554" t="str">
        <f t="shared" si="49"/>
        <v>'NEO PE'!</v>
      </c>
      <c r="L53" s="554">
        <f t="shared" si="49"/>
        <v>0</v>
      </c>
      <c r="M53" s="554">
        <f t="shared" si="49"/>
        <v>0</v>
      </c>
      <c r="N53" s="554">
        <f t="shared" si="49"/>
        <v>0</v>
      </c>
      <c r="O53" s="554" t="str">
        <f t="shared" si="11"/>
        <v>D:T</v>
      </c>
      <c r="P53" s="554" t="str">
        <f t="shared" si="12"/>
        <v>D9:T9</v>
      </c>
    </row>
    <row r="54">
      <c r="A54" s="554" t="str">
        <f t="shared" si="5"/>
        <v>14</v>
      </c>
      <c r="B54" s="554" t="str">
        <f t="shared" si="6"/>
        <v>PE</v>
      </c>
      <c r="C54" s="554" t="s">
        <v>303</v>
      </c>
      <c r="D54" s="23" t="s">
        <v>425</v>
      </c>
      <c r="E54" s="554" t="str">
        <f t="shared" si="7"/>
        <v/>
      </c>
      <c r="H54" s="554" t="str">
        <f t="shared" si="8"/>
        <v>'NEO PE'!</v>
      </c>
      <c r="I54" s="554">
        <f t="shared" si="9"/>
        <v>0</v>
      </c>
      <c r="J54" s="554">
        <f t="shared" ref="J54:N54" si="50">IF(IFERROR(VLOOKUP($C54,INDIRECT(J$14&amp;"D:D"),1,FALSE),0)&lt;&gt;0,J$14,0)</f>
        <v>0</v>
      </c>
      <c r="K54" s="554" t="str">
        <f t="shared" si="50"/>
        <v>'NEO PE'!</v>
      </c>
      <c r="L54" s="554">
        <f t="shared" si="50"/>
        <v>0</v>
      </c>
      <c r="M54" s="554">
        <f t="shared" si="50"/>
        <v>0</v>
      </c>
      <c r="N54" s="554">
        <f t="shared" si="50"/>
        <v>0</v>
      </c>
      <c r="O54" s="554" t="str">
        <f t="shared" si="11"/>
        <v>D:T</v>
      </c>
      <c r="P54" s="554" t="str">
        <f t="shared" si="12"/>
        <v>D9:T9</v>
      </c>
    </row>
    <row r="55">
      <c r="A55" s="554" t="str">
        <f t="shared" si="5"/>
        <v>01</v>
      </c>
      <c r="B55" s="554" t="str">
        <f t="shared" si="6"/>
        <v>PE</v>
      </c>
      <c r="C55" s="554" t="s">
        <v>304</v>
      </c>
      <c r="D55" s="23" t="s">
        <v>426</v>
      </c>
      <c r="E55" s="554" t="str">
        <f t="shared" si="7"/>
        <v/>
      </c>
      <c r="H55" s="554" t="str">
        <f t="shared" si="8"/>
        <v>'NEO PE'!</v>
      </c>
      <c r="I55" s="554">
        <f t="shared" si="9"/>
        <v>0</v>
      </c>
      <c r="J55" s="554">
        <f t="shared" ref="J55:N55" si="51">IF(IFERROR(VLOOKUP($C55,INDIRECT(J$14&amp;"D:D"),1,FALSE),0)&lt;&gt;0,J$14,0)</f>
        <v>0</v>
      </c>
      <c r="K55" s="554" t="str">
        <f t="shared" si="51"/>
        <v>'NEO PE'!</v>
      </c>
      <c r="L55" s="554">
        <f t="shared" si="51"/>
        <v>0</v>
      </c>
      <c r="M55" s="554">
        <f t="shared" si="51"/>
        <v>0</v>
      </c>
      <c r="N55" s="554">
        <f t="shared" si="51"/>
        <v>0</v>
      </c>
      <c r="O55" s="554" t="str">
        <f t="shared" si="11"/>
        <v>D:T</v>
      </c>
      <c r="P55" s="554" t="str">
        <f t="shared" si="12"/>
        <v>D9:T9</v>
      </c>
    </row>
    <row r="56">
      <c r="A56" s="554" t="str">
        <f t="shared" si="5"/>
        <v>02</v>
      </c>
      <c r="B56" s="554" t="str">
        <f t="shared" si="6"/>
        <v>PE</v>
      </c>
      <c r="C56" s="554" t="s">
        <v>304</v>
      </c>
      <c r="D56" s="23" t="s">
        <v>427</v>
      </c>
      <c r="E56" s="554" t="str">
        <f t="shared" si="7"/>
        <v/>
      </c>
      <c r="H56" s="554" t="str">
        <f t="shared" si="8"/>
        <v>'NEO PE'!</v>
      </c>
      <c r="I56" s="554">
        <f t="shared" si="9"/>
        <v>0</v>
      </c>
      <c r="J56" s="554">
        <f t="shared" ref="J56:N56" si="52">IF(IFERROR(VLOOKUP($C56,INDIRECT(J$14&amp;"D:D"),1,FALSE),0)&lt;&gt;0,J$14,0)</f>
        <v>0</v>
      </c>
      <c r="K56" s="554" t="str">
        <f t="shared" si="52"/>
        <v>'NEO PE'!</v>
      </c>
      <c r="L56" s="554">
        <f t="shared" si="52"/>
        <v>0</v>
      </c>
      <c r="M56" s="554">
        <f t="shared" si="52"/>
        <v>0</v>
      </c>
      <c r="N56" s="554">
        <f t="shared" si="52"/>
        <v>0</v>
      </c>
      <c r="O56" s="554" t="str">
        <f t="shared" si="11"/>
        <v>D:T</v>
      </c>
      <c r="P56" s="554" t="str">
        <f t="shared" si="12"/>
        <v>D9:T9</v>
      </c>
    </row>
    <row r="57">
      <c r="A57" s="554" t="str">
        <f t="shared" si="5"/>
        <v>03</v>
      </c>
      <c r="B57" s="554" t="str">
        <f t="shared" si="6"/>
        <v>PE</v>
      </c>
      <c r="C57" s="554" t="s">
        <v>304</v>
      </c>
      <c r="D57" s="23" t="s">
        <v>428</v>
      </c>
      <c r="E57" s="554" t="str">
        <f t="shared" si="7"/>
        <v/>
      </c>
      <c r="H57" s="554" t="str">
        <f t="shared" si="8"/>
        <v>'NEO PE'!</v>
      </c>
      <c r="I57" s="554">
        <f t="shared" si="9"/>
        <v>0</v>
      </c>
      <c r="J57" s="554">
        <f t="shared" ref="J57:N57" si="53">IF(IFERROR(VLOOKUP($C57,INDIRECT(J$14&amp;"D:D"),1,FALSE),0)&lt;&gt;0,J$14,0)</f>
        <v>0</v>
      </c>
      <c r="K57" s="554" t="str">
        <f t="shared" si="53"/>
        <v>'NEO PE'!</v>
      </c>
      <c r="L57" s="554">
        <f t="shared" si="53"/>
        <v>0</v>
      </c>
      <c r="M57" s="554">
        <f t="shared" si="53"/>
        <v>0</v>
      </c>
      <c r="N57" s="554">
        <f t="shared" si="53"/>
        <v>0</v>
      </c>
      <c r="O57" s="554" t="str">
        <f t="shared" si="11"/>
        <v>D:T</v>
      </c>
      <c r="P57" s="554" t="str">
        <f t="shared" si="12"/>
        <v>D9:T9</v>
      </c>
    </row>
    <row r="58">
      <c r="A58" s="554" t="str">
        <f t="shared" si="5"/>
        <v>04</v>
      </c>
      <c r="B58" s="554" t="str">
        <f t="shared" si="6"/>
        <v>PE</v>
      </c>
      <c r="C58" s="554" t="s">
        <v>304</v>
      </c>
      <c r="D58" s="23" t="s">
        <v>429</v>
      </c>
      <c r="E58" s="554" t="str">
        <f t="shared" si="7"/>
        <v/>
      </c>
      <c r="H58" s="554" t="str">
        <f t="shared" si="8"/>
        <v>'NEO PE'!</v>
      </c>
      <c r="I58" s="554">
        <f t="shared" si="9"/>
        <v>0</v>
      </c>
      <c r="J58" s="554">
        <f t="shared" ref="J58:N58" si="54">IF(IFERROR(VLOOKUP($C58,INDIRECT(J$14&amp;"D:D"),1,FALSE),0)&lt;&gt;0,J$14,0)</f>
        <v>0</v>
      </c>
      <c r="K58" s="554" t="str">
        <f t="shared" si="54"/>
        <v>'NEO PE'!</v>
      </c>
      <c r="L58" s="554">
        <f t="shared" si="54"/>
        <v>0</v>
      </c>
      <c r="M58" s="554">
        <f t="shared" si="54"/>
        <v>0</v>
      </c>
      <c r="N58" s="554">
        <f t="shared" si="54"/>
        <v>0</v>
      </c>
      <c r="O58" s="554" t="str">
        <f t="shared" si="11"/>
        <v>D:T</v>
      </c>
      <c r="P58" s="554" t="str">
        <f t="shared" si="12"/>
        <v>D9:T9</v>
      </c>
    </row>
    <row r="59">
      <c r="A59" s="554" t="str">
        <f t="shared" si="5"/>
        <v>05</v>
      </c>
      <c r="B59" s="554" t="str">
        <f t="shared" si="6"/>
        <v>PE</v>
      </c>
      <c r="C59" s="554" t="s">
        <v>304</v>
      </c>
      <c r="D59" s="23" t="s">
        <v>430</v>
      </c>
      <c r="E59" s="554" t="str">
        <f t="shared" si="7"/>
        <v/>
      </c>
      <c r="H59" s="554" t="str">
        <f t="shared" si="8"/>
        <v>'NEO PE'!</v>
      </c>
      <c r="I59" s="554">
        <f t="shared" si="9"/>
        <v>0</v>
      </c>
      <c r="J59" s="554">
        <f t="shared" ref="J59:N59" si="55">IF(IFERROR(VLOOKUP($C59,INDIRECT(J$14&amp;"D:D"),1,FALSE),0)&lt;&gt;0,J$14,0)</f>
        <v>0</v>
      </c>
      <c r="K59" s="554" t="str">
        <f t="shared" si="55"/>
        <v>'NEO PE'!</v>
      </c>
      <c r="L59" s="554">
        <f t="shared" si="55"/>
        <v>0</v>
      </c>
      <c r="M59" s="554">
        <f t="shared" si="55"/>
        <v>0</v>
      </c>
      <c r="N59" s="554">
        <f t="shared" si="55"/>
        <v>0</v>
      </c>
      <c r="O59" s="554" t="str">
        <f t="shared" si="11"/>
        <v>D:T</v>
      </c>
      <c r="P59" s="554" t="str">
        <f t="shared" si="12"/>
        <v>D9:T9</v>
      </c>
    </row>
    <row r="60">
      <c r="A60" s="554" t="str">
        <f t="shared" si="5"/>
        <v>06</v>
      </c>
      <c r="B60" s="554" t="str">
        <f t="shared" si="6"/>
        <v>PE</v>
      </c>
      <c r="C60" s="554" t="s">
        <v>304</v>
      </c>
      <c r="D60" s="23" t="s">
        <v>431</v>
      </c>
      <c r="E60" s="554" t="str">
        <f t="shared" si="7"/>
        <v/>
      </c>
      <c r="H60" s="554" t="str">
        <f t="shared" si="8"/>
        <v>'NEO PE'!</v>
      </c>
      <c r="I60" s="554">
        <f t="shared" si="9"/>
        <v>0</v>
      </c>
      <c r="J60" s="554">
        <f t="shared" ref="J60:N60" si="56">IF(IFERROR(VLOOKUP($C60,INDIRECT(J$14&amp;"D:D"),1,FALSE),0)&lt;&gt;0,J$14,0)</f>
        <v>0</v>
      </c>
      <c r="K60" s="554" t="str">
        <f t="shared" si="56"/>
        <v>'NEO PE'!</v>
      </c>
      <c r="L60" s="554">
        <f t="shared" si="56"/>
        <v>0</v>
      </c>
      <c r="M60" s="554">
        <f t="shared" si="56"/>
        <v>0</v>
      </c>
      <c r="N60" s="554">
        <f t="shared" si="56"/>
        <v>0</v>
      </c>
      <c r="O60" s="554" t="str">
        <f t="shared" si="11"/>
        <v>D:T</v>
      </c>
      <c r="P60" s="554" t="str">
        <f t="shared" si="12"/>
        <v>D9:T9</v>
      </c>
    </row>
    <row r="61">
      <c r="A61" s="554" t="str">
        <f t="shared" si="5"/>
        <v>09</v>
      </c>
      <c r="B61" s="554" t="str">
        <f t="shared" si="6"/>
        <v>PE</v>
      </c>
      <c r="C61" s="554" t="s">
        <v>304</v>
      </c>
      <c r="D61" s="23" t="s">
        <v>432</v>
      </c>
      <c r="E61" s="554" t="str">
        <f t="shared" si="7"/>
        <v/>
      </c>
      <c r="H61" s="554" t="str">
        <f t="shared" si="8"/>
        <v>'NEO PE'!</v>
      </c>
      <c r="I61" s="554">
        <f t="shared" si="9"/>
        <v>0</v>
      </c>
      <c r="J61" s="554">
        <f t="shared" ref="J61:N61" si="57">IF(IFERROR(VLOOKUP($C61,INDIRECT(J$14&amp;"D:D"),1,FALSE),0)&lt;&gt;0,J$14,0)</f>
        <v>0</v>
      </c>
      <c r="K61" s="554" t="str">
        <f t="shared" si="57"/>
        <v>'NEO PE'!</v>
      </c>
      <c r="L61" s="554">
        <f t="shared" si="57"/>
        <v>0</v>
      </c>
      <c r="M61" s="554">
        <f t="shared" si="57"/>
        <v>0</v>
      </c>
      <c r="N61" s="554">
        <f t="shared" si="57"/>
        <v>0</v>
      </c>
      <c r="O61" s="554" t="str">
        <f t="shared" si="11"/>
        <v>D:T</v>
      </c>
      <c r="P61" s="554" t="str">
        <f t="shared" si="12"/>
        <v>D9:T9</v>
      </c>
    </row>
    <row r="62">
      <c r="A62" s="554" t="str">
        <f t="shared" si="5"/>
        <v>11</v>
      </c>
      <c r="B62" s="554" t="str">
        <f t="shared" si="6"/>
        <v>PE</v>
      </c>
      <c r="C62" s="554" t="s">
        <v>304</v>
      </c>
      <c r="D62" s="23" t="s">
        <v>433</v>
      </c>
      <c r="E62" s="554" t="str">
        <f t="shared" si="7"/>
        <v/>
      </c>
      <c r="H62" s="554" t="str">
        <f t="shared" si="8"/>
        <v>'NEO PE'!</v>
      </c>
      <c r="I62" s="554">
        <f t="shared" si="9"/>
        <v>0</v>
      </c>
      <c r="J62" s="554">
        <f t="shared" ref="J62:N62" si="58">IF(IFERROR(VLOOKUP($C62,INDIRECT(J$14&amp;"D:D"),1,FALSE),0)&lt;&gt;0,J$14,0)</f>
        <v>0</v>
      </c>
      <c r="K62" s="554" t="str">
        <f t="shared" si="58"/>
        <v>'NEO PE'!</v>
      </c>
      <c r="L62" s="554">
        <f t="shared" si="58"/>
        <v>0</v>
      </c>
      <c r="M62" s="554">
        <f t="shared" si="58"/>
        <v>0</v>
      </c>
      <c r="N62" s="554">
        <f t="shared" si="58"/>
        <v>0</v>
      </c>
      <c r="O62" s="554" t="str">
        <f t="shared" si="11"/>
        <v>D:T</v>
      </c>
      <c r="P62" s="554" t="str">
        <f t="shared" si="12"/>
        <v>D9:T9</v>
      </c>
    </row>
    <row r="63">
      <c r="A63" s="554" t="str">
        <f t="shared" si="5"/>
        <v>12</v>
      </c>
      <c r="B63" s="554" t="str">
        <f t="shared" si="6"/>
        <v>PE</v>
      </c>
      <c r="C63" s="554" t="s">
        <v>304</v>
      </c>
      <c r="D63" s="23" t="s">
        <v>434</v>
      </c>
      <c r="E63" s="554" t="str">
        <f t="shared" si="7"/>
        <v/>
      </c>
      <c r="H63" s="554" t="str">
        <f t="shared" si="8"/>
        <v>'NEO PE'!</v>
      </c>
      <c r="I63" s="554">
        <f t="shared" si="9"/>
        <v>0</v>
      </c>
      <c r="J63" s="554">
        <f t="shared" ref="J63:N63" si="59">IF(IFERROR(VLOOKUP($C63,INDIRECT(J$14&amp;"D:D"),1,FALSE),0)&lt;&gt;0,J$14,0)</f>
        <v>0</v>
      </c>
      <c r="K63" s="554" t="str">
        <f t="shared" si="59"/>
        <v>'NEO PE'!</v>
      </c>
      <c r="L63" s="554">
        <f t="shared" si="59"/>
        <v>0</v>
      </c>
      <c r="M63" s="554">
        <f t="shared" si="59"/>
        <v>0</v>
      </c>
      <c r="N63" s="554">
        <f t="shared" si="59"/>
        <v>0</v>
      </c>
      <c r="O63" s="554" t="str">
        <f t="shared" si="11"/>
        <v>D:T</v>
      </c>
      <c r="P63" s="554" t="str">
        <f t="shared" si="12"/>
        <v>D9:T9</v>
      </c>
    </row>
    <row r="64">
      <c r="A64" s="554" t="str">
        <f t="shared" si="5"/>
        <v>14</v>
      </c>
      <c r="B64" s="554" t="str">
        <f t="shared" si="6"/>
        <v>PE</v>
      </c>
      <c r="C64" s="554" t="s">
        <v>304</v>
      </c>
      <c r="D64" s="23" t="s">
        <v>435</v>
      </c>
      <c r="E64" s="554" t="str">
        <f t="shared" si="7"/>
        <v/>
      </c>
      <c r="H64" s="554" t="str">
        <f t="shared" si="8"/>
        <v>'NEO PE'!</v>
      </c>
      <c r="I64" s="554">
        <f t="shared" si="9"/>
        <v>0</v>
      </c>
      <c r="J64" s="554">
        <f t="shared" ref="J64:N64" si="60">IF(IFERROR(VLOOKUP($C64,INDIRECT(J$14&amp;"D:D"),1,FALSE),0)&lt;&gt;0,J$14,0)</f>
        <v>0</v>
      </c>
      <c r="K64" s="554" t="str">
        <f t="shared" si="60"/>
        <v>'NEO PE'!</v>
      </c>
      <c r="L64" s="554">
        <f t="shared" si="60"/>
        <v>0</v>
      </c>
      <c r="M64" s="554">
        <f t="shared" si="60"/>
        <v>0</v>
      </c>
      <c r="N64" s="554">
        <f t="shared" si="60"/>
        <v>0</v>
      </c>
      <c r="O64" s="554" t="str">
        <f t="shared" si="11"/>
        <v>D:T</v>
      </c>
      <c r="P64" s="554" t="str">
        <f t="shared" si="12"/>
        <v>D9:T9</v>
      </c>
    </row>
    <row r="65">
      <c r="A65" s="554" t="str">
        <f t="shared" si="5"/>
        <v>01</v>
      </c>
      <c r="B65" s="554" t="str">
        <f t="shared" si="6"/>
        <v>#N/A</v>
      </c>
      <c r="C65" s="554" t="s">
        <v>436</v>
      </c>
      <c r="D65" s="23" t="s">
        <v>437</v>
      </c>
      <c r="E65" s="554">
        <f t="shared" si="7"/>
        <v>0</v>
      </c>
      <c r="H65" s="554">
        <f t="shared" si="8"/>
        <v>0</v>
      </c>
      <c r="I65" s="554">
        <f t="shared" si="9"/>
        <v>0</v>
      </c>
      <c r="J65" s="554">
        <f t="shared" ref="J65:N65" si="61">IF(IFERROR(VLOOKUP($C65,INDIRECT(J$14&amp;"D:D"),1,FALSE),0)&lt;&gt;0,J$14,0)</f>
        <v>0</v>
      </c>
      <c r="K65" s="554">
        <f t="shared" si="61"/>
        <v>0</v>
      </c>
      <c r="L65" s="554">
        <f t="shared" si="61"/>
        <v>0</v>
      </c>
      <c r="M65" s="554">
        <f t="shared" si="61"/>
        <v>0</v>
      </c>
      <c r="N65" s="554">
        <f t="shared" si="61"/>
        <v>0</v>
      </c>
      <c r="O65" s="554" t="str">
        <f t="shared" si="11"/>
        <v>#N/A</v>
      </c>
      <c r="P65" s="554" t="str">
        <f t="shared" si="12"/>
        <v>#N/A</v>
      </c>
    </row>
    <row r="66">
      <c r="A66" s="554" t="str">
        <f t="shared" si="5"/>
        <v>02</v>
      </c>
      <c r="B66" s="554" t="str">
        <f t="shared" si="6"/>
        <v>#N/A</v>
      </c>
      <c r="C66" s="554" t="s">
        <v>436</v>
      </c>
      <c r="D66" s="23" t="s">
        <v>438</v>
      </c>
      <c r="E66" s="554">
        <f t="shared" si="7"/>
        <v>0</v>
      </c>
      <c r="H66" s="554">
        <f t="shared" si="8"/>
        <v>0</v>
      </c>
      <c r="I66" s="554">
        <f t="shared" si="9"/>
        <v>0</v>
      </c>
      <c r="J66" s="554">
        <f t="shared" ref="J66:N66" si="62">IF(IFERROR(VLOOKUP($C66,INDIRECT(J$14&amp;"D:D"),1,FALSE),0)&lt;&gt;0,J$14,0)</f>
        <v>0</v>
      </c>
      <c r="K66" s="554">
        <f t="shared" si="62"/>
        <v>0</v>
      </c>
      <c r="L66" s="554">
        <f t="shared" si="62"/>
        <v>0</v>
      </c>
      <c r="M66" s="554">
        <f t="shared" si="62"/>
        <v>0</v>
      </c>
      <c r="N66" s="554">
        <f t="shared" si="62"/>
        <v>0</v>
      </c>
      <c r="O66" s="554" t="str">
        <f t="shared" si="11"/>
        <v>#N/A</v>
      </c>
      <c r="P66" s="554" t="str">
        <f t="shared" si="12"/>
        <v>#N/A</v>
      </c>
    </row>
    <row r="67">
      <c r="A67" s="554" t="str">
        <f t="shared" si="5"/>
        <v>03</v>
      </c>
      <c r="B67" s="554" t="str">
        <f t="shared" si="6"/>
        <v>#N/A</v>
      </c>
      <c r="C67" s="554" t="s">
        <v>436</v>
      </c>
      <c r="D67" s="23" t="s">
        <v>439</v>
      </c>
      <c r="E67" s="554">
        <f t="shared" si="7"/>
        <v>0</v>
      </c>
      <c r="H67" s="554">
        <f t="shared" si="8"/>
        <v>0</v>
      </c>
      <c r="I67" s="554">
        <f t="shared" si="9"/>
        <v>0</v>
      </c>
      <c r="J67" s="554">
        <f t="shared" ref="J67:N67" si="63">IF(IFERROR(VLOOKUP($C67,INDIRECT(J$14&amp;"D:D"),1,FALSE),0)&lt;&gt;0,J$14,0)</f>
        <v>0</v>
      </c>
      <c r="K67" s="554">
        <f t="shared" si="63"/>
        <v>0</v>
      </c>
      <c r="L67" s="554">
        <f t="shared" si="63"/>
        <v>0</v>
      </c>
      <c r="M67" s="554">
        <f t="shared" si="63"/>
        <v>0</v>
      </c>
      <c r="N67" s="554">
        <f t="shared" si="63"/>
        <v>0</v>
      </c>
      <c r="O67" s="554" t="str">
        <f t="shared" si="11"/>
        <v>#N/A</v>
      </c>
      <c r="P67" s="554" t="str">
        <f t="shared" si="12"/>
        <v>#N/A</v>
      </c>
    </row>
    <row r="68">
      <c r="A68" s="554" t="str">
        <f t="shared" si="5"/>
        <v>04</v>
      </c>
      <c r="B68" s="554" t="str">
        <f t="shared" si="6"/>
        <v>#N/A</v>
      </c>
      <c r="C68" s="554" t="s">
        <v>436</v>
      </c>
      <c r="D68" s="23" t="s">
        <v>440</v>
      </c>
      <c r="E68" s="554">
        <f t="shared" si="7"/>
        <v>0</v>
      </c>
      <c r="H68" s="554">
        <f t="shared" si="8"/>
        <v>0</v>
      </c>
      <c r="I68" s="554">
        <f t="shared" si="9"/>
        <v>0</v>
      </c>
      <c r="J68" s="554">
        <f t="shared" ref="J68:N68" si="64">IF(IFERROR(VLOOKUP($C68,INDIRECT(J$14&amp;"D:D"),1,FALSE),0)&lt;&gt;0,J$14,0)</f>
        <v>0</v>
      </c>
      <c r="K68" s="554">
        <f t="shared" si="64"/>
        <v>0</v>
      </c>
      <c r="L68" s="554">
        <f t="shared" si="64"/>
        <v>0</v>
      </c>
      <c r="M68" s="554">
        <f t="shared" si="64"/>
        <v>0</v>
      </c>
      <c r="N68" s="554">
        <f t="shared" si="64"/>
        <v>0</v>
      </c>
      <c r="O68" s="554" t="str">
        <f t="shared" si="11"/>
        <v>#N/A</v>
      </c>
      <c r="P68" s="554" t="str">
        <f t="shared" si="12"/>
        <v>#N/A</v>
      </c>
    </row>
    <row r="69">
      <c r="A69" s="554" t="str">
        <f t="shared" si="5"/>
        <v>05</v>
      </c>
      <c r="B69" s="554" t="str">
        <f t="shared" si="6"/>
        <v>#N/A</v>
      </c>
      <c r="C69" s="554" t="s">
        <v>436</v>
      </c>
      <c r="D69" s="23" t="s">
        <v>441</v>
      </c>
      <c r="E69" s="554">
        <f t="shared" si="7"/>
        <v>0</v>
      </c>
      <c r="H69" s="554">
        <f t="shared" si="8"/>
        <v>0</v>
      </c>
      <c r="I69" s="554">
        <f t="shared" si="9"/>
        <v>0</v>
      </c>
      <c r="J69" s="554">
        <f t="shared" ref="J69:N69" si="65">IF(IFERROR(VLOOKUP($C69,INDIRECT(J$14&amp;"D:D"),1,FALSE),0)&lt;&gt;0,J$14,0)</f>
        <v>0</v>
      </c>
      <c r="K69" s="554">
        <f t="shared" si="65"/>
        <v>0</v>
      </c>
      <c r="L69" s="554">
        <f t="shared" si="65"/>
        <v>0</v>
      </c>
      <c r="M69" s="554">
        <f t="shared" si="65"/>
        <v>0</v>
      </c>
      <c r="N69" s="554">
        <f t="shared" si="65"/>
        <v>0</v>
      </c>
      <c r="O69" s="554" t="str">
        <f t="shared" si="11"/>
        <v>#N/A</v>
      </c>
      <c r="P69" s="554" t="str">
        <f t="shared" si="12"/>
        <v>#N/A</v>
      </c>
    </row>
    <row r="70">
      <c r="A70" s="554" t="str">
        <f t="shared" si="5"/>
        <v>06</v>
      </c>
      <c r="B70" s="554" t="str">
        <f t="shared" si="6"/>
        <v>#N/A</v>
      </c>
      <c r="C70" s="554" t="s">
        <v>436</v>
      </c>
      <c r="D70" s="23" t="s">
        <v>442</v>
      </c>
      <c r="E70" s="554">
        <f t="shared" si="7"/>
        <v>0</v>
      </c>
      <c r="H70" s="554">
        <f t="shared" si="8"/>
        <v>0</v>
      </c>
      <c r="I70" s="554">
        <f t="shared" si="9"/>
        <v>0</v>
      </c>
      <c r="J70" s="554">
        <f t="shared" ref="J70:N70" si="66">IF(IFERROR(VLOOKUP($C70,INDIRECT(J$14&amp;"D:D"),1,FALSE),0)&lt;&gt;0,J$14,0)</f>
        <v>0</v>
      </c>
      <c r="K70" s="554">
        <f t="shared" si="66"/>
        <v>0</v>
      </c>
      <c r="L70" s="554">
        <f t="shared" si="66"/>
        <v>0</v>
      </c>
      <c r="M70" s="554">
        <f t="shared" si="66"/>
        <v>0</v>
      </c>
      <c r="N70" s="554">
        <f t="shared" si="66"/>
        <v>0</v>
      </c>
      <c r="O70" s="554" t="str">
        <f t="shared" si="11"/>
        <v>#N/A</v>
      </c>
      <c r="P70" s="554" t="str">
        <f t="shared" si="12"/>
        <v>#N/A</v>
      </c>
    </row>
    <row r="71">
      <c r="A71" s="554" t="str">
        <f t="shared" si="5"/>
        <v>09</v>
      </c>
      <c r="B71" s="554" t="str">
        <f t="shared" si="6"/>
        <v>#N/A</v>
      </c>
      <c r="C71" s="554" t="s">
        <v>436</v>
      </c>
      <c r="D71" s="23" t="s">
        <v>443</v>
      </c>
      <c r="E71" s="554">
        <f t="shared" si="7"/>
        <v>0</v>
      </c>
      <c r="H71" s="554">
        <f t="shared" si="8"/>
        <v>0</v>
      </c>
      <c r="I71" s="554">
        <f t="shared" si="9"/>
        <v>0</v>
      </c>
      <c r="J71" s="554">
        <f t="shared" ref="J71:N71" si="67">IF(IFERROR(VLOOKUP($C71,INDIRECT(J$14&amp;"D:D"),1,FALSE),0)&lt;&gt;0,J$14,0)</f>
        <v>0</v>
      </c>
      <c r="K71" s="554">
        <f t="shared" si="67"/>
        <v>0</v>
      </c>
      <c r="L71" s="554">
        <f t="shared" si="67"/>
        <v>0</v>
      </c>
      <c r="M71" s="554">
        <f t="shared" si="67"/>
        <v>0</v>
      </c>
      <c r="N71" s="554">
        <f t="shared" si="67"/>
        <v>0</v>
      </c>
      <c r="O71" s="554" t="str">
        <f t="shared" si="11"/>
        <v>#N/A</v>
      </c>
      <c r="P71" s="554" t="str">
        <f t="shared" si="12"/>
        <v>#N/A</v>
      </c>
    </row>
    <row r="72">
      <c r="A72" s="554" t="str">
        <f t="shared" si="5"/>
        <v>11</v>
      </c>
      <c r="B72" s="554" t="str">
        <f t="shared" si="6"/>
        <v>#N/A</v>
      </c>
      <c r="C72" s="554" t="s">
        <v>436</v>
      </c>
      <c r="D72" s="23" t="s">
        <v>444</v>
      </c>
      <c r="E72" s="554">
        <f t="shared" si="7"/>
        <v>0</v>
      </c>
      <c r="H72" s="554">
        <f t="shared" si="8"/>
        <v>0</v>
      </c>
      <c r="I72" s="554">
        <f t="shared" si="9"/>
        <v>0</v>
      </c>
      <c r="J72" s="554">
        <f t="shared" ref="J72:N72" si="68">IF(IFERROR(VLOOKUP($C72,INDIRECT(J$14&amp;"D:D"),1,FALSE),0)&lt;&gt;0,J$14,0)</f>
        <v>0</v>
      </c>
      <c r="K72" s="554">
        <f t="shared" si="68"/>
        <v>0</v>
      </c>
      <c r="L72" s="554">
        <f t="shared" si="68"/>
        <v>0</v>
      </c>
      <c r="M72" s="554">
        <f t="shared" si="68"/>
        <v>0</v>
      </c>
      <c r="N72" s="554">
        <f t="shared" si="68"/>
        <v>0</v>
      </c>
      <c r="O72" s="554" t="str">
        <f t="shared" si="11"/>
        <v>#N/A</v>
      </c>
      <c r="P72" s="554" t="str">
        <f t="shared" si="12"/>
        <v>#N/A</v>
      </c>
    </row>
    <row r="73">
      <c r="A73" s="554" t="str">
        <f t="shared" si="5"/>
        <v>12</v>
      </c>
      <c r="B73" s="554" t="str">
        <f t="shared" si="6"/>
        <v>#N/A</v>
      </c>
      <c r="C73" s="554" t="s">
        <v>436</v>
      </c>
      <c r="D73" s="23" t="s">
        <v>445</v>
      </c>
      <c r="E73" s="554">
        <f t="shared" si="7"/>
        <v>0</v>
      </c>
      <c r="H73" s="554">
        <f t="shared" si="8"/>
        <v>0</v>
      </c>
      <c r="I73" s="554">
        <f t="shared" si="9"/>
        <v>0</v>
      </c>
      <c r="J73" s="554">
        <f t="shared" ref="J73:N73" si="69">IF(IFERROR(VLOOKUP($C73,INDIRECT(J$14&amp;"D:D"),1,FALSE),0)&lt;&gt;0,J$14,0)</f>
        <v>0</v>
      </c>
      <c r="K73" s="554">
        <f t="shared" si="69"/>
        <v>0</v>
      </c>
      <c r="L73" s="554">
        <f t="shared" si="69"/>
        <v>0</v>
      </c>
      <c r="M73" s="554">
        <f t="shared" si="69"/>
        <v>0</v>
      </c>
      <c r="N73" s="554">
        <f t="shared" si="69"/>
        <v>0</v>
      </c>
      <c r="O73" s="554" t="str">
        <f t="shared" si="11"/>
        <v>#N/A</v>
      </c>
      <c r="P73" s="554" t="str">
        <f t="shared" si="12"/>
        <v>#N/A</v>
      </c>
    </row>
    <row r="74">
      <c r="A74" s="554" t="str">
        <f t="shared" si="5"/>
        <v>14</v>
      </c>
      <c r="B74" s="554" t="str">
        <f t="shared" si="6"/>
        <v>#N/A</v>
      </c>
      <c r="C74" s="554" t="s">
        <v>436</v>
      </c>
      <c r="D74" s="23" t="s">
        <v>446</v>
      </c>
      <c r="E74" s="554">
        <f t="shared" si="7"/>
        <v>0</v>
      </c>
      <c r="H74" s="554">
        <f t="shared" si="8"/>
        <v>0</v>
      </c>
      <c r="I74" s="554">
        <f t="shared" si="9"/>
        <v>0</v>
      </c>
      <c r="J74" s="554">
        <f t="shared" ref="J74:N74" si="70">IF(IFERROR(VLOOKUP($C74,INDIRECT(J$14&amp;"D:D"),1,FALSE),0)&lt;&gt;0,J$14,0)</f>
        <v>0</v>
      </c>
      <c r="K74" s="554">
        <f t="shared" si="70"/>
        <v>0</v>
      </c>
      <c r="L74" s="554">
        <f t="shared" si="70"/>
        <v>0</v>
      </c>
      <c r="M74" s="554">
        <f t="shared" si="70"/>
        <v>0</v>
      </c>
      <c r="N74" s="554">
        <f t="shared" si="70"/>
        <v>0</v>
      </c>
      <c r="O74" s="554" t="str">
        <f t="shared" si="11"/>
        <v>#N/A</v>
      </c>
      <c r="P74" s="554" t="str">
        <f t="shared" si="12"/>
        <v>#N/A</v>
      </c>
    </row>
    <row r="75">
      <c r="A75" s="554" t="str">
        <f t="shared" si="5"/>
        <v>01</v>
      </c>
      <c r="B75" s="554" t="str">
        <f t="shared" si="6"/>
        <v>#N/A</v>
      </c>
      <c r="C75" s="554" t="s">
        <v>447</v>
      </c>
      <c r="D75" s="23" t="s">
        <v>448</v>
      </c>
      <c r="E75" s="554">
        <f t="shared" si="7"/>
        <v>0</v>
      </c>
      <c r="H75" s="554">
        <f t="shared" si="8"/>
        <v>0</v>
      </c>
      <c r="I75" s="554">
        <f t="shared" si="9"/>
        <v>0</v>
      </c>
      <c r="J75" s="554">
        <f t="shared" ref="J75:N75" si="71">IF(IFERROR(VLOOKUP($C75,INDIRECT(J$14&amp;"D:D"),1,FALSE),0)&lt;&gt;0,J$14,0)</f>
        <v>0</v>
      </c>
      <c r="K75" s="554">
        <f t="shared" si="71"/>
        <v>0</v>
      </c>
      <c r="L75" s="554">
        <f t="shared" si="71"/>
        <v>0</v>
      </c>
      <c r="M75" s="554">
        <f t="shared" si="71"/>
        <v>0</v>
      </c>
      <c r="N75" s="554">
        <f t="shared" si="71"/>
        <v>0</v>
      </c>
      <c r="O75" s="554" t="str">
        <f t="shared" si="11"/>
        <v>#N/A</v>
      </c>
      <c r="P75" s="554" t="str">
        <f t="shared" si="12"/>
        <v>#N/A</v>
      </c>
    </row>
    <row r="76">
      <c r="A76" s="554" t="str">
        <f t="shared" si="5"/>
        <v>02</v>
      </c>
      <c r="B76" s="554" t="str">
        <f t="shared" si="6"/>
        <v>#N/A</v>
      </c>
      <c r="C76" s="554" t="s">
        <v>447</v>
      </c>
      <c r="D76" s="23" t="s">
        <v>449</v>
      </c>
      <c r="E76" s="554">
        <f t="shared" si="7"/>
        <v>0</v>
      </c>
      <c r="H76" s="554">
        <f t="shared" si="8"/>
        <v>0</v>
      </c>
      <c r="I76" s="554">
        <f t="shared" si="9"/>
        <v>0</v>
      </c>
      <c r="J76" s="554">
        <f t="shared" ref="J76:N76" si="72">IF(IFERROR(VLOOKUP($C76,INDIRECT(J$14&amp;"D:D"),1,FALSE),0)&lt;&gt;0,J$14,0)</f>
        <v>0</v>
      </c>
      <c r="K76" s="554">
        <f t="shared" si="72"/>
        <v>0</v>
      </c>
      <c r="L76" s="554">
        <f t="shared" si="72"/>
        <v>0</v>
      </c>
      <c r="M76" s="554">
        <f t="shared" si="72"/>
        <v>0</v>
      </c>
      <c r="N76" s="554">
        <f t="shared" si="72"/>
        <v>0</v>
      </c>
      <c r="O76" s="554" t="str">
        <f t="shared" si="11"/>
        <v>#N/A</v>
      </c>
      <c r="P76" s="554" t="str">
        <f t="shared" si="12"/>
        <v>#N/A</v>
      </c>
    </row>
    <row r="77">
      <c r="A77" s="554" t="str">
        <f t="shared" si="5"/>
        <v>03</v>
      </c>
      <c r="B77" s="554" t="str">
        <f t="shared" si="6"/>
        <v>#N/A</v>
      </c>
      <c r="C77" s="554" t="s">
        <v>447</v>
      </c>
      <c r="D77" s="23" t="s">
        <v>450</v>
      </c>
      <c r="E77" s="554">
        <f t="shared" si="7"/>
        <v>0</v>
      </c>
      <c r="H77" s="554">
        <f t="shared" si="8"/>
        <v>0</v>
      </c>
      <c r="I77" s="554">
        <f t="shared" si="9"/>
        <v>0</v>
      </c>
      <c r="J77" s="554">
        <f t="shared" ref="J77:N77" si="73">IF(IFERROR(VLOOKUP($C77,INDIRECT(J$14&amp;"D:D"),1,FALSE),0)&lt;&gt;0,J$14,0)</f>
        <v>0</v>
      </c>
      <c r="K77" s="554">
        <f t="shared" si="73"/>
        <v>0</v>
      </c>
      <c r="L77" s="554">
        <f t="shared" si="73"/>
        <v>0</v>
      </c>
      <c r="M77" s="554">
        <f t="shared" si="73"/>
        <v>0</v>
      </c>
      <c r="N77" s="554">
        <f t="shared" si="73"/>
        <v>0</v>
      </c>
      <c r="O77" s="554" t="str">
        <f t="shared" si="11"/>
        <v>#N/A</v>
      </c>
      <c r="P77" s="554" t="str">
        <f t="shared" si="12"/>
        <v>#N/A</v>
      </c>
    </row>
    <row r="78">
      <c r="A78" s="554" t="str">
        <f t="shared" si="5"/>
        <v>04</v>
      </c>
      <c r="B78" s="554" t="str">
        <f t="shared" si="6"/>
        <v>#N/A</v>
      </c>
      <c r="C78" s="554" t="s">
        <v>447</v>
      </c>
      <c r="D78" s="23" t="s">
        <v>451</v>
      </c>
      <c r="E78" s="554">
        <f t="shared" si="7"/>
        <v>0</v>
      </c>
      <c r="H78" s="554">
        <f t="shared" si="8"/>
        <v>0</v>
      </c>
      <c r="I78" s="554">
        <f t="shared" si="9"/>
        <v>0</v>
      </c>
      <c r="J78" s="554">
        <f t="shared" ref="J78:N78" si="74">IF(IFERROR(VLOOKUP($C78,INDIRECT(J$14&amp;"D:D"),1,FALSE),0)&lt;&gt;0,J$14,0)</f>
        <v>0</v>
      </c>
      <c r="K78" s="554">
        <f t="shared" si="74"/>
        <v>0</v>
      </c>
      <c r="L78" s="554">
        <f t="shared" si="74"/>
        <v>0</v>
      </c>
      <c r="M78" s="554">
        <f t="shared" si="74"/>
        <v>0</v>
      </c>
      <c r="N78" s="554">
        <f t="shared" si="74"/>
        <v>0</v>
      </c>
      <c r="O78" s="554" t="str">
        <f t="shared" si="11"/>
        <v>#N/A</v>
      </c>
      <c r="P78" s="554" t="str">
        <f t="shared" si="12"/>
        <v>#N/A</v>
      </c>
    </row>
    <row r="79">
      <c r="A79" s="554" t="str">
        <f t="shared" si="5"/>
        <v>05</v>
      </c>
      <c r="B79" s="554" t="str">
        <f t="shared" si="6"/>
        <v>#N/A</v>
      </c>
      <c r="C79" s="554" t="s">
        <v>447</v>
      </c>
      <c r="D79" s="23" t="s">
        <v>452</v>
      </c>
      <c r="E79" s="554">
        <f t="shared" si="7"/>
        <v>0</v>
      </c>
      <c r="H79" s="554">
        <f t="shared" si="8"/>
        <v>0</v>
      </c>
      <c r="I79" s="554">
        <f t="shared" si="9"/>
        <v>0</v>
      </c>
      <c r="J79" s="554">
        <f t="shared" ref="J79:N79" si="75">IF(IFERROR(VLOOKUP($C79,INDIRECT(J$14&amp;"D:D"),1,FALSE),0)&lt;&gt;0,J$14,0)</f>
        <v>0</v>
      </c>
      <c r="K79" s="554">
        <f t="shared" si="75"/>
        <v>0</v>
      </c>
      <c r="L79" s="554">
        <f t="shared" si="75"/>
        <v>0</v>
      </c>
      <c r="M79" s="554">
        <f t="shared" si="75"/>
        <v>0</v>
      </c>
      <c r="N79" s="554">
        <f t="shared" si="75"/>
        <v>0</v>
      </c>
      <c r="O79" s="554" t="str">
        <f t="shared" si="11"/>
        <v>#N/A</v>
      </c>
      <c r="P79" s="554" t="str">
        <f t="shared" si="12"/>
        <v>#N/A</v>
      </c>
    </row>
    <row r="80">
      <c r="A80" s="554" t="str">
        <f t="shared" si="5"/>
        <v>06</v>
      </c>
      <c r="B80" s="554" t="str">
        <f t="shared" si="6"/>
        <v>#N/A</v>
      </c>
      <c r="C80" s="554" t="s">
        <v>447</v>
      </c>
      <c r="D80" s="23" t="s">
        <v>453</v>
      </c>
      <c r="E80" s="554">
        <f t="shared" si="7"/>
        <v>0</v>
      </c>
      <c r="H80" s="554">
        <f t="shared" si="8"/>
        <v>0</v>
      </c>
      <c r="I80" s="554">
        <f t="shared" si="9"/>
        <v>0</v>
      </c>
      <c r="J80" s="554">
        <f t="shared" ref="J80:N80" si="76">IF(IFERROR(VLOOKUP($C80,INDIRECT(J$14&amp;"D:D"),1,FALSE),0)&lt;&gt;0,J$14,0)</f>
        <v>0</v>
      </c>
      <c r="K80" s="554">
        <f t="shared" si="76"/>
        <v>0</v>
      </c>
      <c r="L80" s="554">
        <f t="shared" si="76"/>
        <v>0</v>
      </c>
      <c r="M80" s="554">
        <f t="shared" si="76"/>
        <v>0</v>
      </c>
      <c r="N80" s="554">
        <f t="shared" si="76"/>
        <v>0</v>
      </c>
      <c r="O80" s="554" t="str">
        <f t="shared" si="11"/>
        <v>#N/A</v>
      </c>
      <c r="P80" s="554" t="str">
        <f t="shared" si="12"/>
        <v>#N/A</v>
      </c>
    </row>
    <row r="81">
      <c r="A81" s="554" t="str">
        <f t="shared" si="5"/>
        <v>09</v>
      </c>
      <c r="B81" s="554" t="str">
        <f t="shared" si="6"/>
        <v>#N/A</v>
      </c>
      <c r="C81" s="554" t="s">
        <v>447</v>
      </c>
      <c r="D81" s="23" t="s">
        <v>454</v>
      </c>
      <c r="E81" s="554">
        <f t="shared" si="7"/>
        <v>0</v>
      </c>
      <c r="H81" s="554">
        <f t="shared" si="8"/>
        <v>0</v>
      </c>
      <c r="I81" s="554">
        <f t="shared" si="9"/>
        <v>0</v>
      </c>
      <c r="J81" s="554">
        <f t="shared" ref="J81:N81" si="77">IF(IFERROR(VLOOKUP($C81,INDIRECT(J$14&amp;"D:D"),1,FALSE),0)&lt;&gt;0,J$14,0)</f>
        <v>0</v>
      </c>
      <c r="K81" s="554">
        <f t="shared" si="77"/>
        <v>0</v>
      </c>
      <c r="L81" s="554">
        <f t="shared" si="77"/>
        <v>0</v>
      </c>
      <c r="M81" s="554">
        <f t="shared" si="77"/>
        <v>0</v>
      </c>
      <c r="N81" s="554">
        <f t="shared" si="77"/>
        <v>0</v>
      </c>
      <c r="O81" s="554" t="str">
        <f t="shared" si="11"/>
        <v>#N/A</v>
      </c>
      <c r="P81" s="554" t="str">
        <f t="shared" si="12"/>
        <v>#N/A</v>
      </c>
    </row>
    <row r="82">
      <c r="A82" s="554" t="str">
        <f t="shared" si="5"/>
        <v>11</v>
      </c>
      <c r="B82" s="554" t="str">
        <f t="shared" si="6"/>
        <v>#N/A</v>
      </c>
      <c r="C82" s="554" t="s">
        <v>447</v>
      </c>
      <c r="D82" s="23" t="s">
        <v>455</v>
      </c>
      <c r="E82" s="554">
        <f t="shared" si="7"/>
        <v>0</v>
      </c>
      <c r="H82" s="554">
        <f t="shared" si="8"/>
        <v>0</v>
      </c>
      <c r="I82" s="554">
        <f t="shared" si="9"/>
        <v>0</v>
      </c>
      <c r="J82" s="554">
        <f t="shared" ref="J82:N82" si="78">IF(IFERROR(VLOOKUP($C82,INDIRECT(J$14&amp;"D:D"),1,FALSE),0)&lt;&gt;0,J$14,0)</f>
        <v>0</v>
      </c>
      <c r="K82" s="554">
        <f t="shared" si="78"/>
        <v>0</v>
      </c>
      <c r="L82" s="554">
        <f t="shared" si="78"/>
        <v>0</v>
      </c>
      <c r="M82" s="554">
        <f t="shared" si="78"/>
        <v>0</v>
      </c>
      <c r="N82" s="554">
        <f t="shared" si="78"/>
        <v>0</v>
      </c>
      <c r="O82" s="554" t="str">
        <f t="shared" si="11"/>
        <v>#N/A</v>
      </c>
      <c r="P82" s="554" t="str">
        <f t="shared" si="12"/>
        <v>#N/A</v>
      </c>
    </row>
    <row r="83">
      <c r="A83" s="554" t="str">
        <f t="shared" si="5"/>
        <v>12</v>
      </c>
      <c r="B83" s="554" t="str">
        <f t="shared" si="6"/>
        <v>#N/A</v>
      </c>
      <c r="C83" s="554" t="s">
        <v>447</v>
      </c>
      <c r="D83" s="23" t="s">
        <v>456</v>
      </c>
      <c r="E83" s="554">
        <f t="shared" si="7"/>
        <v>0</v>
      </c>
      <c r="H83" s="554">
        <f t="shared" si="8"/>
        <v>0</v>
      </c>
      <c r="I83" s="554">
        <f t="shared" si="9"/>
        <v>0</v>
      </c>
      <c r="J83" s="554">
        <f t="shared" ref="J83:N83" si="79">IF(IFERROR(VLOOKUP($C83,INDIRECT(J$14&amp;"D:D"),1,FALSE),0)&lt;&gt;0,J$14,0)</f>
        <v>0</v>
      </c>
      <c r="K83" s="554">
        <f t="shared" si="79"/>
        <v>0</v>
      </c>
      <c r="L83" s="554">
        <f t="shared" si="79"/>
        <v>0</v>
      </c>
      <c r="M83" s="554">
        <f t="shared" si="79"/>
        <v>0</v>
      </c>
      <c r="N83" s="554">
        <f t="shared" si="79"/>
        <v>0</v>
      </c>
      <c r="O83" s="554" t="str">
        <f t="shared" si="11"/>
        <v>#N/A</v>
      </c>
      <c r="P83" s="554" t="str">
        <f t="shared" si="12"/>
        <v>#N/A</v>
      </c>
    </row>
    <row r="84">
      <c r="A84" s="554" t="str">
        <f t="shared" si="5"/>
        <v>14</v>
      </c>
      <c r="B84" s="554" t="str">
        <f t="shared" si="6"/>
        <v>#N/A</v>
      </c>
      <c r="C84" s="554" t="s">
        <v>447</v>
      </c>
      <c r="D84" s="23" t="s">
        <v>457</v>
      </c>
      <c r="E84" s="554">
        <f t="shared" si="7"/>
        <v>0</v>
      </c>
      <c r="H84" s="554">
        <f t="shared" si="8"/>
        <v>0</v>
      </c>
      <c r="I84" s="554">
        <f t="shared" si="9"/>
        <v>0</v>
      </c>
      <c r="J84" s="554">
        <f t="shared" ref="J84:N84" si="80">IF(IFERROR(VLOOKUP($C84,INDIRECT(J$14&amp;"D:D"),1,FALSE),0)&lt;&gt;0,J$14,0)</f>
        <v>0</v>
      </c>
      <c r="K84" s="554">
        <f t="shared" si="80"/>
        <v>0</v>
      </c>
      <c r="L84" s="554">
        <f t="shared" si="80"/>
        <v>0</v>
      </c>
      <c r="M84" s="554">
        <f t="shared" si="80"/>
        <v>0</v>
      </c>
      <c r="N84" s="554">
        <f t="shared" si="80"/>
        <v>0</v>
      </c>
      <c r="O84" s="554" t="str">
        <f t="shared" si="11"/>
        <v>#N/A</v>
      </c>
      <c r="P84" s="554" t="str">
        <f t="shared" si="12"/>
        <v>#N/A</v>
      </c>
    </row>
    <row r="85">
      <c r="A85" s="554" t="str">
        <f t="shared" si="5"/>
        <v>01</v>
      </c>
      <c r="B85" s="554" t="str">
        <f t="shared" si="6"/>
        <v>#N/A</v>
      </c>
      <c r="C85" s="554" t="s">
        <v>458</v>
      </c>
      <c r="D85" s="23" t="s">
        <v>459</v>
      </c>
      <c r="E85" s="554">
        <f t="shared" si="7"/>
        <v>0</v>
      </c>
      <c r="H85" s="554">
        <f t="shared" si="8"/>
        <v>0</v>
      </c>
      <c r="I85" s="554">
        <f t="shared" si="9"/>
        <v>0</v>
      </c>
      <c r="J85" s="554">
        <f t="shared" ref="J85:N85" si="81">IF(IFERROR(VLOOKUP($C85,INDIRECT(J$14&amp;"D:D"),1,FALSE),0)&lt;&gt;0,J$14,0)</f>
        <v>0</v>
      </c>
      <c r="K85" s="554">
        <f t="shared" si="81"/>
        <v>0</v>
      </c>
      <c r="L85" s="554">
        <f t="shared" si="81"/>
        <v>0</v>
      </c>
      <c r="M85" s="554">
        <f t="shared" si="81"/>
        <v>0</v>
      </c>
      <c r="N85" s="554">
        <f t="shared" si="81"/>
        <v>0</v>
      </c>
      <c r="O85" s="554" t="str">
        <f t="shared" si="11"/>
        <v>#N/A</v>
      </c>
      <c r="P85" s="554" t="str">
        <f t="shared" si="12"/>
        <v>#N/A</v>
      </c>
    </row>
    <row r="86">
      <c r="A86" s="554" t="str">
        <f t="shared" si="5"/>
        <v>02</v>
      </c>
      <c r="B86" s="554" t="str">
        <f t="shared" si="6"/>
        <v>#N/A</v>
      </c>
      <c r="C86" s="554" t="s">
        <v>458</v>
      </c>
      <c r="D86" s="23" t="s">
        <v>460</v>
      </c>
      <c r="E86" s="554">
        <f t="shared" si="7"/>
        <v>0</v>
      </c>
      <c r="H86" s="554">
        <f t="shared" si="8"/>
        <v>0</v>
      </c>
      <c r="I86" s="554">
        <f t="shared" si="9"/>
        <v>0</v>
      </c>
      <c r="J86" s="554">
        <f t="shared" ref="J86:N86" si="82">IF(IFERROR(VLOOKUP($C86,INDIRECT(J$14&amp;"D:D"),1,FALSE),0)&lt;&gt;0,J$14,0)</f>
        <v>0</v>
      </c>
      <c r="K86" s="554">
        <f t="shared" si="82"/>
        <v>0</v>
      </c>
      <c r="L86" s="554">
        <f t="shared" si="82"/>
        <v>0</v>
      </c>
      <c r="M86" s="554">
        <f t="shared" si="82"/>
        <v>0</v>
      </c>
      <c r="N86" s="554">
        <f t="shared" si="82"/>
        <v>0</v>
      </c>
      <c r="O86" s="554" t="str">
        <f t="shared" si="11"/>
        <v>#N/A</v>
      </c>
      <c r="P86" s="554" t="str">
        <f t="shared" si="12"/>
        <v>#N/A</v>
      </c>
    </row>
    <row r="87">
      <c r="A87" s="554" t="str">
        <f t="shared" si="5"/>
        <v>03</v>
      </c>
      <c r="B87" s="554" t="str">
        <f t="shared" si="6"/>
        <v>#N/A</v>
      </c>
      <c r="C87" s="554" t="s">
        <v>458</v>
      </c>
      <c r="D87" s="23" t="s">
        <v>461</v>
      </c>
      <c r="E87" s="554">
        <f t="shared" si="7"/>
        <v>0</v>
      </c>
      <c r="H87" s="554">
        <f t="shared" si="8"/>
        <v>0</v>
      </c>
      <c r="I87" s="554">
        <f t="shared" si="9"/>
        <v>0</v>
      </c>
      <c r="J87" s="554">
        <f t="shared" ref="J87:N87" si="83">IF(IFERROR(VLOOKUP($C87,INDIRECT(J$14&amp;"D:D"),1,FALSE),0)&lt;&gt;0,J$14,0)</f>
        <v>0</v>
      </c>
      <c r="K87" s="554">
        <f t="shared" si="83"/>
        <v>0</v>
      </c>
      <c r="L87" s="554">
        <f t="shared" si="83"/>
        <v>0</v>
      </c>
      <c r="M87" s="554">
        <f t="shared" si="83"/>
        <v>0</v>
      </c>
      <c r="N87" s="554">
        <f t="shared" si="83"/>
        <v>0</v>
      </c>
      <c r="O87" s="554" t="str">
        <f t="shared" si="11"/>
        <v>#N/A</v>
      </c>
      <c r="P87" s="554" t="str">
        <f t="shared" si="12"/>
        <v>#N/A</v>
      </c>
    </row>
    <row r="88">
      <c r="A88" s="554" t="str">
        <f t="shared" si="5"/>
        <v>04</v>
      </c>
      <c r="B88" s="554" t="str">
        <f t="shared" si="6"/>
        <v>#N/A</v>
      </c>
      <c r="C88" s="554" t="s">
        <v>458</v>
      </c>
      <c r="D88" s="23" t="s">
        <v>462</v>
      </c>
      <c r="E88" s="554">
        <f t="shared" si="7"/>
        <v>0</v>
      </c>
      <c r="H88" s="554">
        <f t="shared" si="8"/>
        <v>0</v>
      </c>
      <c r="I88" s="554">
        <f t="shared" si="9"/>
        <v>0</v>
      </c>
      <c r="J88" s="554">
        <f t="shared" ref="J88:N88" si="84">IF(IFERROR(VLOOKUP($C88,INDIRECT(J$14&amp;"D:D"),1,FALSE),0)&lt;&gt;0,J$14,0)</f>
        <v>0</v>
      </c>
      <c r="K88" s="554">
        <f t="shared" si="84"/>
        <v>0</v>
      </c>
      <c r="L88" s="554">
        <f t="shared" si="84"/>
        <v>0</v>
      </c>
      <c r="M88" s="554">
        <f t="shared" si="84"/>
        <v>0</v>
      </c>
      <c r="N88" s="554">
        <f t="shared" si="84"/>
        <v>0</v>
      </c>
      <c r="O88" s="554" t="str">
        <f t="shared" si="11"/>
        <v>#N/A</v>
      </c>
      <c r="P88" s="554" t="str">
        <f t="shared" si="12"/>
        <v>#N/A</v>
      </c>
    </row>
    <row r="89">
      <c r="A89" s="554" t="str">
        <f t="shared" si="5"/>
        <v>05</v>
      </c>
      <c r="B89" s="554" t="str">
        <f t="shared" si="6"/>
        <v>#N/A</v>
      </c>
      <c r="C89" s="554" t="s">
        <v>458</v>
      </c>
      <c r="D89" s="23" t="s">
        <v>463</v>
      </c>
      <c r="E89" s="554">
        <f t="shared" si="7"/>
        <v>0</v>
      </c>
      <c r="H89" s="554">
        <f t="shared" si="8"/>
        <v>0</v>
      </c>
      <c r="I89" s="554">
        <f t="shared" si="9"/>
        <v>0</v>
      </c>
      <c r="J89" s="554">
        <f t="shared" ref="J89:N89" si="85">IF(IFERROR(VLOOKUP($C89,INDIRECT(J$14&amp;"D:D"),1,FALSE),0)&lt;&gt;0,J$14,0)</f>
        <v>0</v>
      </c>
      <c r="K89" s="554">
        <f t="shared" si="85"/>
        <v>0</v>
      </c>
      <c r="L89" s="554">
        <f t="shared" si="85"/>
        <v>0</v>
      </c>
      <c r="M89" s="554">
        <f t="shared" si="85"/>
        <v>0</v>
      </c>
      <c r="N89" s="554">
        <f t="shared" si="85"/>
        <v>0</v>
      </c>
      <c r="O89" s="554" t="str">
        <f t="shared" si="11"/>
        <v>#N/A</v>
      </c>
      <c r="P89" s="554" t="str">
        <f t="shared" si="12"/>
        <v>#N/A</v>
      </c>
    </row>
    <row r="90">
      <c r="A90" s="554" t="str">
        <f t="shared" si="5"/>
        <v>06</v>
      </c>
      <c r="B90" s="554" t="str">
        <f t="shared" si="6"/>
        <v>#N/A</v>
      </c>
      <c r="C90" s="554" t="s">
        <v>458</v>
      </c>
      <c r="D90" s="23" t="s">
        <v>464</v>
      </c>
      <c r="E90" s="554">
        <f t="shared" si="7"/>
        <v>0</v>
      </c>
      <c r="H90" s="554">
        <f t="shared" si="8"/>
        <v>0</v>
      </c>
      <c r="I90" s="554">
        <f t="shared" si="9"/>
        <v>0</v>
      </c>
      <c r="J90" s="554">
        <f t="shared" ref="J90:N90" si="86">IF(IFERROR(VLOOKUP($C90,INDIRECT(J$14&amp;"D:D"),1,FALSE),0)&lt;&gt;0,J$14,0)</f>
        <v>0</v>
      </c>
      <c r="K90" s="554">
        <f t="shared" si="86"/>
        <v>0</v>
      </c>
      <c r="L90" s="554">
        <f t="shared" si="86"/>
        <v>0</v>
      </c>
      <c r="M90" s="554">
        <f t="shared" si="86"/>
        <v>0</v>
      </c>
      <c r="N90" s="554">
        <f t="shared" si="86"/>
        <v>0</v>
      </c>
      <c r="O90" s="554" t="str">
        <f t="shared" si="11"/>
        <v>#N/A</v>
      </c>
      <c r="P90" s="554" t="str">
        <f t="shared" si="12"/>
        <v>#N/A</v>
      </c>
    </row>
    <row r="91">
      <c r="A91" s="554" t="str">
        <f t="shared" si="5"/>
        <v>09</v>
      </c>
      <c r="B91" s="554" t="str">
        <f t="shared" si="6"/>
        <v>#N/A</v>
      </c>
      <c r="C91" s="554" t="s">
        <v>458</v>
      </c>
      <c r="D91" s="23" t="s">
        <v>465</v>
      </c>
      <c r="E91" s="554">
        <f t="shared" si="7"/>
        <v>0</v>
      </c>
      <c r="H91" s="554">
        <f t="shared" si="8"/>
        <v>0</v>
      </c>
      <c r="I91" s="554">
        <f t="shared" si="9"/>
        <v>0</v>
      </c>
      <c r="J91" s="554">
        <f t="shared" ref="J91:N91" si="87">IF(IFERROR(VLOOKUP($C91,INDIRECT(J$14&amp;"D:D"),1,FALSE),0)&lt;&gt;0,J$14,0)</f>
        <v>0</v>
      </c>
      <c r="K91" s="554">
        <f t="shared" si="87"/>
        <v>0</v>
      </c>
      <c r="L91" s="554">
        <f t="shared" si="87"/>
        <v>0</v>
      </c>
      <c r="M91" s="554">
        <f t="shared" si="87"/>
        <v>0</v>
      </c>
      <c r="N91" s="554">
        <f t="shared" si="87"/>
        <v>0</v>
      </c>
      <c r="O91" s="554" t="str">
        <f t="shared" si="11"/>
        <v>#N/A</v>
      </c>
      <c r="P91" s="554" t="str">
        <f t="shared" si="12"/>
        <v>#N/A</v>
      </c>
    </row>
    <row r="92">
      <c r="A92" s="554" t="str">
        <f t="shared" si="5"/>
        <v>11</v>
      </c>
      <c r="B92" s="554" t="str">
        <f t="shared" si="6"/>
        <v>#N/A</v>
      </c>
      <c r="C92" s="554" t="s">
        <v>458</v>
      </c>
      <c r="D92" s="23" t="s">
        <v>466</v>
      </c>
      <c r="E92" s="554">
        <f t="shared" si="7"/>
        <v>0</v>
      </c>
      <c r="H92" s="554">
        <f t="shared" si="8"/>
        <v>0</v>
      </c>
      <c r="I92" s="554">
        <f t="shared" si="9"/>
        <v>0</v>
      </c>
      <c r="J92" s="554">
        <f t="shared" ref="J92:N92" si="88">IF(IFERROR(VLOOKUP($C92,INDIRECT(J$14&amp;"D:D"),1,FALSE),0)&lt;&gt;0,J$14,0)</f>
        <v>0</v>
      </c>
      <c r="K92" s="554">
        <f t="shared" si="88"/>
        <v>0</v>
      </c>
      <c r="L92" s="554">
        <f t="shared" si="88"/>
        <v>0</v>
      </c>
      <c r="M92" s="554">
        <f t="shared" si="88"/>
        <v>0</v>
      </c>
      <c r="N92" s="554">
        <f t="shared" si="88"/>
        <v>0</v>
      </c>
      <c r="O92" s="554" t="str">
        <f t="shared" si="11"/>
        <v>#N/A</v>
      </c>
      <c r="P92" s="554" t="str">
        <f t="shared" si="12"/>
        <v>#N/A</v>
      </c>
    </row>
    <row r="93">
      <c r="A93" s="554" t="str">
        <f t="shared" si="5"/>
        <v>12</v>
      </c>
      <c r="B93" s="554" t="str">
        <f t="shared" si="6"/>
        <v>#N/A</v>
      </c>
      <c r="C93" s="554" t="s">
        <v>458</v>
      </c>
      <c r="D93" s="23" t="s">
        <v>467</v>
      </c>
      <c r="E93" s="554">
        <f t="shared" si="7"/>
        <v>0</v>
      </c>
      <c r="H93" s="554">
        <f t="shared" si="8"/>
        <v>0</v>
      </c>
      <c r="I93" s="554">
        <f t="shared" si="9"/>
        <v>0</v>
      </c>
      <c r="J93" s="554">
        <f t="shared" ref="J93:N93" si="89">IF(IFERROR(VLOOKUP($C93,INDIRECT(J$14&amp;"D:D"),1,FALSE),0)&lt;&gt;0,J$14,0)</f>
        <v>0</v>
      </c>
      <c r="K93" s="554">
        <f t="shared" si="89"/>
        <v>0</v>
      </c>
      <c r="L93" s="554">
        <f t="shared" si="89"/>
        <v>0</v>
      </c>
      <c r="M93" s="554">
        <f t="shared" si="89"/>
        <v>0</v>
      </c>
      <c r="N93" s="554">
        <f t="shared" si="89"/>
        <v>0</v>
      </c>
      <c r="O93" s="554" t="str">
        <f t="shared" si="11"/>
        <v>#N/A</v>
      </c>
      <c r="P93" s="554" t="str">
        <f t="shared" si="12"/>
        <v>#N/A</v>
      </c>
    </row>
    <row r="94">
      <c r="A94" s="554" t="str">
        <f t="shared" si="5"/>
        <v>14</v>
      </c>
      <c r="B94" s="554" t="str">
        <f t="shared" si="6"/>
        <v>#N/A</v>
      </c>
      <c r="C94" s="554" t="s">
        <v>458</v>
      </c>
      <c r="D94" s="23" t="s">
        <v>468</v>
      </c>
      <c r="E94" s="554">
        <f t="shared" si="7"/>
        <v>0</v>
      </c>
      <c r="H94" s="554">
        <f t="shared" si="8"/>
        <v>0</v>
      </c>
      <c r="I94" s="554">
        <f t="shared" si="9"/>
        <v>0</v>
      </c>
      <c r="J94" s="554">
        <f t="shared" ref="J94:N94" si="90">IF(IFERROR(VLOOKUP($C94,INDIRECT(J$14&amp;"D:D"),1,FALSE),0)&lt;&gt;0,J$14,0)</f>
        <v>0</v>
      </c>
      <c r="K94" s="554">
        <f t="shared" si="90"/>
        <v>0</v>
      </c>
      <c r="L94" s="554">
        <f t="shared" si="90"/>
        <v>0</v>
      </c>
      <c r="M94" s="554">
        <f t="shared" si="90"/>
        <v>0</v>
      </c>
      <c r="N94" s="554">
        <f t="shared" si="90"/>
        <v>0</v>
      </c>
      <c r="O94" s="554" t="str">
        <f t="shared" si="11"/>
        <v>#N/A</v>
      </c>
      <c r="P94" s="554" t="str">
        <f t="shared" si="12"/>
        <v>#N/A</v>
      </c>
    </row>
    <row r="95">
      <c r="A95" s="554" t="str">
        <f t="shared" si="5"/>
        <v>01</v>
      </c>
      <c r="B95" s="554" t="str">
        <f t="shared" si="6"/>
        <v>PE</v>
      </c>
      <c r="C95" s="554" t="s">
        <v>305</v>
      </c>
      <c r="D95" s="23" t="s">
        <v>469</v>
      </c>
      <c r="E95" s="554" t="str">
        <f t="shared" si="7"/>
        <v/>
      </c>
      <c r="H95" s="554" t="str">
        <f t="shared" si="8"/>
        <v>'NEO PE'!</v>
      </c>
      <c r="I95" s="554">
        <f t="shared" si="9"/>
        <v>0</v>
      </c>
      <c r="J95" s="554">
        <f t="shared" ref="J95:N95" si="91">IF(IFERROR(VLOOKUP($C95,INDIRECT(J$14&amp;"D:D"),1,FALSE),0)&lt;&gt;0,J$14,0)</f>
        <v>0</v>
      </c>
      <c r="K95" s="554" t="str">
        <f t="shared" si="91"/>
        <v>'NEO PE'!</v>
      </c>
      <c r="L95" s="554">
        <f t="shared" si="91"/>
        <v>0</v>
      </c>
      <c r="M95" s="554">
        <f t="shared" si="91"/>
        <v>0</v>
      </c>
      <c r="N95" s="554">
        <f t="shared" si="91"/>
        <v>0</v>
      </c>
      <c r="O95" s="554" t="str">
        <f t="shared" si="11"/>
        <v>D:T</v>
      </c>
      <c r="P95" s="554" t="str">
        <f t="shared" si="12"/>
        <v>D9:T9</v>
      </c>
    </row>
    <row r="96">
      <c r="A96" s="554" t="str">
        <f t="shared" si="5"/>
        <v>02</v>
      </c>
      <c r="B96" s="554" t="str">
        <f t="shared" si="6"/>
        <v>PE</v>
      </c>
      <c r="C96" s="554" t="s">
        <v>305</v>
      </c>
      <c r="D96" s="23" t="s">
        <v>470</v>
      </c>
      <c r="E96" s="554" t="str">
        <f t="shared" si="7"/>
        <v/>
      </c>
      <c r="H96" s="554" t="str">
        <f t="shared" si="8"/>
        <v>'NEO PE'!</v>
      </c>
      <c r="I96" s="554">
        <f t="shared" si="9"/>
        <v>0</v>
      </c>
      <c r="J96" s="554">
        <f t="shared" ref="J96:N96" si="92">IF(IFERROR(VLOOKUP($C96,INDIRECT(J$14&amp;"D:D"),1,FALSE),0)&lt;&gt;0,J$14,0)</f>
        <v>0</v>
      </c>
      <c r="K96" s="554" t="str">
        <f t="shared" si="92"/>
        <v>'NEO PE'!</v>
      </c>
      <c r="L96" s="554">
        <f t="shared" si="92"/>
        <v>0</v>
      </c>
      <c r="M96" s="554">
        <f t="shared" si="92"/>
        <v>0</v>
      </c>
      <c r="N96" s="554">
        <f t="shared" si="92"/>
        <v>0</v>
      </c>
      <c r="O96" s="554" t="str">
        <f t="shared" si="11"/>
        <v>D:T</v>
      </c>
      <c r="P96" s="554" t="str">
        <f t="shared" si="12"/>
        <v>D9:T9</v>
      </c>
    </row>
    <row r="97">
      <c r="A97" s="554" t="str">
        <f t="shared" si="5"/>
        <v>03</v>
      </c>
      <c r="B97" s="554" t="str">
        <f t="shared" si="6"/>
        <v>PE</v>
      </c>
      <c r="C97" s="554" t="s">
        <v>305</v>
      </c>
      <c r="D97" s="23" t="s">
        <v>471</v>
      </c>
      <c r="E97" s="554" t="str">
        <f t="shared" si="7"/>
        <v/>
      </c>
      <c r="H97" s="554" t="str">
        <f t="shared" si="8"/>
        <v>'NEO PE'!</v>
      </c>
      <c r="I97" s="554">
        <f t="shared" si="9"/>
        <v>0</v>
      </c>
      <c r="J97" s="554">
        <f t="shared" ref="J97:N97" si="93">IF(IFERROR(VLOOKUP($C97,INDIRECT(J$14&amp;"D:D"),1,FALSE),0)&lt;&gt;0,J$14,0)</f>
        <v>0</v>
      </c>
      <c r="K97" s="554" t="str">
        <f t="shared" si="93"/>
        <v>'NEO PE'!</v>
      </c>
      <c r="L97" s="554">
        <f t="shared" si="93"/>
        <v>0</v>
      </c>
      <c r="M97" s="554">
        <f t="shared" si="93"/>
        <v>0</v>
      </c>
      <c r="N97" s="554">
        <f t="shared" si="93"/>
        <v>0</v>
      </c>
      <c r="O97" s="554" t="str">
        <f t="shared" si="11"/>
        <v>D:T</v>
      </c>
      <c r="P97" s="554" t="str">
        <f t="shared" si="12"/>
        <v>D9:T9</v>
      </c>
    </row>
    <row r="98">
      <c r="A98" s="554" t="str">
        <f t="shared" si="5"/>
        <v>04</v>
      </c>
      <c r="B98" s="554" t="str">
        <f t="shared" si="6"/>
        <v>PE</v>
      </c>
      <c r="C98" s="554" t="s">
        <v>305</v>
      </c>
      <c r="D98" s="23" t="s">
        <v>472</v>
      </c>
      <c r="E98" s="554" t="str">
        <f t="shared" si="7"/>
        <v/>
      </c>
      <c r="H98" s="554" t="str">
        <f t="shared" si="8"/>
        <v>'NEO PE'!</v>
      </c>
      <c r="I98" s="554">
        <f t="shared" si="9"/>
        <v>0</v>
      </c>
      <c r="J98" s="554">
        <f t="shared" ref="J98:N98" si="94">IF(IFERROR(VLOOKUP($C98,INDIRECT(J$14&amp;"D:D"),1,FALSE),0)&lt;&gt;0,J$14,0)</f>
        <v>0</v>
      </c>
      <c r="K98" s="554" t="str">
        <f t="shared" si="94"/>
        <v>'NEO PE'!</v>
      </c>
      <c r="L98" s="554">
        <f t="shared" si="94"/>
        <v>0</v>
      </c>
      <c r="M98" s="554">
        <f t="shared" si="94"/>
        <v>0</v>
      </c>
      <c r="N98" s="554">
        <f t="shared" si="94"/>
        <v>0</v>
      </c>
      <c r="O98" s="554" t="str">
        <f t="shared" si="11"/>
        <v>D:T</v>
      </c>
      <c r="P98" s="554" t="str">
        <f t="shared" si="12"/>
        <v>D9:T9</v>
      </c>
    </row>
    <row r="99">
      <c r="A99" s="554" t="str">
        <f t="shared" si="5"/>
        <v>05</v>
      </c>
      <c r="B99" s="554" t="str">
        <f t="shared" si="6"/>
        <v>PE</v>
      </c>
      <c r="C99" s="554" t="s">
        <v>305</v>
      </c>
      <c r="D99" s="23" t="s">
        <v>473</v>
      </c>
      <c r="E99" s="554" t="str">
        <f t="shared" si="7"/>
        <v/>
      </c>
      <c r="H99" s="554" t="str">
        <f t="shared" si="8"/>
        <v>'NEO PE'!</v>
      </c>
      <c r="I99" s="554">
        <f t="shared" si="9"/>
        <v>0</v>
      </c>
      <c r="J99" s="554">
        <f t="shared" ref="J99:N99" si="95">IF(IFERROR(VLOOKUP($C99,INDIRECT(J$14&amp;"D:D"),1,FALSE),0)&lt;&gt;0,J$14,0)</f>
        <v>0</v>
      </c>
      <c r="K99" s="554" t="str">
        <f t="shared" si="95"/>
        <v>'NEO PE'!</v>
      </c>
      <c r="L99" s="554">
        <f t="shared" si="95"/>
        <v>0</v>
      </c>
      <c r="M99" s="554">
        <f t="shared" si="95"/>
        <v>0</v>
      </c>
      <c r="N99" s="554">
        <f t="shared" si="95"/>
        <v>0</v>
      </c>
      <c r="O99" s="554" t="str">
        <f t="shared" si="11"/>
        <v>D:T</v>
      </c>
      <c r="P99" s="554" t="str">
        <f t="shared" si="12"/>
        <v>D9:T9</v>
      </c>
    </row>
    <row r="100">
      <c r="A100" s="554" t="str">
        <f t="shared" si="5"/>
        <v>06</v>
      </c>
      <c r="B100" s="554" t="str">
        <f t="shared" si="6"/>
        <v>PE</v>
      </c>
      <c r="C100" s="554" t="s">
        <v>305</v>
      </c>
      <c r="D100" s="23" t="s">
        <v>474</v>
      </c>
      <c r="E100" s="554" t="str">
        <f t="shared" si="7"/>
        <v/>
      </c>
      <c r="H100" s="554" t="str">
        <f t="shared" si="8"/>
        <v>'NEO PE'!</v>
      </c>
      <c r="I100" s="554">
        <f t="shared" si="9"/>
        <v>0</v>
      </c>
      <c r="J100" s="554">
        <f t="shared" ref="J100:N100" si="96">IF(IFERROR(VLOOKUP($C100,INDIRECT(J$14&amp;"D:D"),1,FALSE),0)&lt;&gt;0,J$14,0)</f>
        <v>0</v>
      </c>
      <c r="K100" s="554" t="str">
        <f t="shared" si="96"/>
        <v>'NEO PE'!</v>
      </c>
      <c r="L100" s="554">
        <f t="shared" si="96"/>
        <v>0</v>
      </c>
      <c r="M100" s="554">
        <f t="shared" si="96"/>
        <v>0</v>
      </c>
      <c r="N100" s="554">
        <f t="shared" si="96"/>
        <v>0</v>
      </c>
      <c r="O100" s="554" t="str">
        <f t="shared" si="11"/>
        <v>D:T</v>
      </c>
      <c r="P100" s="554" t="str">
        <f t="shared" si="12"/>
        <v>D9:T9</v>
      </c>
    </row>
    <row r="101">
      <c r="A101" s="554" t="str">
        <f t="shared" si="5"/>
        <v>09</v>
      </c>
      <c r="B101" s="554" t="str">
        <f t="shared" si="6"/>
        <v>PE</v>
      </c>
      <c r="C101" s="554" t="s">
        <v>305</v>
      </c>
      <c r="D101" s="23" t="s">
        <v>475</v>
      </c>
      <c r="E101" s="554" t="str">
        <f t="shared" si="7"/>
        <v/>
      </c>
      <c r="H101" s="554" t="str">
        <f t="shared" si="8"/>
        <v>'NEO PE'!</v>
      </c>
      <c r="I101" s="554">
        <f t="shared" si="9"/>
        <v>0</v>
      </c>
      <c r="J101" s="554">
        <f t="shared" ref="J101:N101" si="97">IF(IFERROR(VLOOKUP($C101,INDIRECT(J$14&amp;"D:D"),1,FALSE),0)&lt;&gt;0,J$14,0)</f>
        <v>0</v>
      </c>
      <c r="K101" s="554" t="str">
        <f t="shared" si="97"/>
        <v>'NEO PE'!</v>
      </c>
      <c r="L101" s="554">
        <f t="shared" si="97"/>
        <v>0</v>
      </c>
      <c r="M101" s="554">
        <f t="shared" si="97"/>
        <v>0</v>
      </c>
      <c r="N101" s="554">
        <f t="shared" si="97"/>
        <v>0</v>
      </c>
      <c r="O101" s="554" t="str">
        <f t="shared" si="11"/>
        <v>D:T</v>
      </c>
      <c r="P101" s="554" t="str">
        <f t="shared" si="12"/>
        <v>D9:T9</v>
      </c>
    </row>
    <row r="102">
      <c r="A102" s="554" t="str">
        <f t="shared" si="5"/>
        <v>11</v>
      </c>
      <c r="B102" s="554" t="str">
        <f t="shared" si="6"/>
        <v>PE</v>
      </c>
      <c r="C102" s="554" t="s">
        <v>305</v>
      </c>
      <c r="D102" s="23" t="s">
        <v>476</v>
      </c>
      <c r="E102" s="554" t="str">
        <f t="shared" si="7"/>
        <v/>
      </c>
      <c r="H102" s="554" t="str">
        <f t="shared" si="8"/>
        <v>'NEO PE'!</v>
      </c>
      <c r="I102" s="554">
        <f t="shared" si="9"/>
        <v>0</v>
      </c>
      <c r="J102" s="554">
        <f t="shared" ref="J102:N102" si="98">IF(IFERROR(VLOOKUP($C102,INDIRECT(J$14&amp;"D:D"),1,FALSE),0)&lt;&gt;0,J$14,0)</f>
        <v>0</v>
      </c>
      <c r="K102" s="554" t="str">
        <f t="shared" si="98"/>
        <v>'NEO PE'!</v>
      </c>
      <c r="L102" s="554">
        <f t="shared" si="98"/>
        <v>0</v>
      </c>
      <c r="M102" s="554">
        <f t="shared" si="98"/>
        <v>0</v>
      </c>
      <c r="N102" s="554">
        <f t="shared" si="98"/>
        <v>0</v>
      </c>
      <c r="O102" s="554" t="str">
        <f t="shared" si="11"/>
        <v>D:T</v>
      </c>
      <c r="P102" s="554" t="str">
        <f t="shared" si="12"/>
        <v>D9:T9</v>
      </c>
    </row>
    <row r="103">
      <c r="A103" s="554" t="str">
        <f t="shared" si="5"/>
        <v>12</v>
      </c>
      <c r="B103" s="554" t="str">
        <f t="shared" si="6"/>
        <v>PE</v>
      </c>
      <c r="C103" s="554" t="s">
        <v>305</v>
      </c>
      <c r="D103" s="23" t="s">
        <v>477</v>
      </c>
      <c r="E103" s="554" t="str">
        <f t="shared" si="7"/>
        <v/>
      </c>
      <c r="H103" s="554" t="str">
        <f t="shared" si="8"/>
        <v>'NEO PE'!</v>
      </c>
      <c r="I103" s="554">
        <f t="shared" si="9"/>
        <v>0</v>
      </c>
      <c r="J103" s="554">
        <f t="shared" ref="J103:N103" si="99">IF(IFERROR(VLOOKUP($C103,INDIRECT(J$14&amp;"D:D"),1,FALSE),0)&lt;&gt;0,J$14,0)</f>
        <v>0</v>
      </c>
      <c r="K103" s="554" t="str">
        <f t="shared" si="99"/>
        <v>'NEO PE'!</v>
      </c>
      <c r="L103" s="554">
        <f t="shared" si="99"/>
        <v>0</v>
      </c>
      <c r="M103" s="554">
        <f t="shared" si="99"/>
        <v>0</v>
      </c>
      <c r="N103" s="554">
        <f t="shared" si="99"/>
        <v>0</v>
      </c>
      <c r="O103" s="554" t="str">
        <f t="shared" si="11"/>
        <v>D:T</v>
      </c>
      <c r="P103" s="554" t="str">
        <f t="shared" si="12"/>
        <v>D9:T9</v>
      </c>
    </row>
    <row r="104">
      <c r="A104" s="554" t="str">
        <f t="shared" si="5"/>
        <v>14</v>
      </c>
      <c r="B104" s="554" t="str">
        <f t="shared" si="6"/>
        <v>PE</v>
      </c>
      <c r="C104" s="554" t="s">
        <v>305</v>
      </c>
      <c r="D104" s="23" t="s">
        <v>478</v>
      </c>
      <c r="E104" s="554" t="str">
        <f t="shared" si="7"/>
        <v/>
      </c>
      <c r="H104" s="554" t="str">
        <f t="shared" si="8"/>
        <v>'NEO PE'!</v>
      </c>
      <c r="I104" s="554">
        <f t="shared" si="9"/>
        <v>0</v>
      </c>
      <c r="J104" s="554">
        <f t="shared" ref="J104:N104" si="100">IF(IFERROR(VLOOKUP($C104,INDIRECT(J$14&amp;"D:D"),1,FALSE),0)&lt;&gt;0,J$14,0)</f>
        <v>0</v>
      </c>
      <c r="K104" s="554" t="str">
        <f t="shared" si="100"/>
        <v>'NEO PE'!</v>
      </c>
      <c r="L104" s="554">
        <f t="shared" si="100"/>
        <v>0</v>
      </c>
      <c r="M104" s="554">
        <f t="shared" si="100"/>
        <v>0</v>
      </c>
      <c r="N104" s="554">
        <f t="shared" si="100"/>
        <v>0</v>
      </c>
      <c r="O104" s="554" t="str">
        <f t="shared" si="11"/>
        <v>D:T</v>
      </c>
      <c r="P104" s="554" t="str">
        <f t="shared" si="12"/>
        <v>D9:T9</v>
      </c>
    </row>
    <row r="105">
      <c r="A105" s="554" t="str">
        <f t="shared" si="5"/>
        <v>01</v>
      </c>
      <c r="B105" s="554" t="str">
        <f t="shared" si="6"/>
        <v>PE</v>
      </c>
      <c r="C105" s="554" t="s">
        <v>306</v>
      </c>
      <c r="D105" s="23" t="s">
        <v>479</v>
      </c>
      <c r="E105" s="554" t="str">
        <f t="shared" si="7"/>
        <v/>
      </c>
      <c r="H105" s="554" t="str">
        <f t="shared" si="8"/>
        <v>'NEO PE'!</v>
      </c>
      <c r="I105" s="554">
        <f t="shared" si="9"/>
        <v>0</v>
      </c>
      <c r="J105" s="554">
        <f t="shared" ref="J105:N105" si="101">IF(IFERROR(VLOOKUP($C105,INDIRECT(J$14&amp;"D:D"),1,FALSE),0)&lt;&gt;0,J$14,0)</f>
        <v>0</v>
      </c>
      <c r="K105" s="554" t="str">
        <f t="shared" si="101"/>
        <v>'NEO PE'!</v>
      </c>
      <c r="L105" s="554">
        <f t="shared" si="101"/>
        <v>0</v>
      </c>
      <c r="M105" s="554">
        <f t="shared" si="101"/>
        <v>0</v>
      </c>
      <c r="N105" s="554">
        <f t="shared" si="101"/>
        <v>0</v>
      </c>
      <c r="O105" s="554" t="str">
        <f t="shared" si="11"/>
        <v>D:T</v>
      </c>
      <c r="P105" s="554" t="str">
        <f t="shared" si="12"/>
        <v>D9:T9</v>
      </c>
    </row>
    <row r="106">
      <c r="A106" s="554" t="str">
        <f t="shared" si="5"/>
        <v>02</v>
      </c>
      <c r="B106" s="554" t="str">
        <f t="shared" si="6"/>
        <v>PE</v>
      </c>
      <c r="C106" s="554" t="s">
        <v>306</v>
      </c>
      <c r="D106" s="23" t="s">
        <v>480</v>
      </c>
      <c r="E106" s="554" t="str">
        <f t="shared" si="7"/>
        <v/>
      </c>
      <c r="H106" s="554" t="str">
        <f t="shared" si="8"/>
        <v>'NEO PE'!</v>
      </c>
      <c r="I106" s="554">
        <f t="shared" si="9"/>
        <v>0</v>
      </c>
      <c r="J106" s="554">
        <f t="shared" ref="J106:N106" si="102">IF(IFERROR(VLOOKUP($C106,INDIRECT(J$14&amp;"D:D"),1,FALSE),0)&lt;&gt;0,J$14,0)</f>
        <v>0</v>
      </c>
      <c r="K106" s="554" t="str">
        <f t="shared" si="102"/>
        <v>'NEO PE'!</v>
      </c>
      <c r="L106" s="554">
        <f t="shared" si="102"/>
        <v>0</v>
      </c>
      <c r="M106" s="554">
        <f t="shared" si="102"/>
        <v>0</v>
      </c>
      <c r="N106" s="554">
        <f t="shared" si="102"/>
        <v>0</v>
      </c>
      <c r="O106" s="554" t="str">
        <f t="shared" si="11"/>
        <v>D:T</v>
      </c>
      <c r="P106" s="554" t="str">
        <f t="shared" si="12"/>
        <v>D9:T9</v>
      </c>
    </row>
    <row r="107">
      <c r="A107" s="554" t="str">
        <f t="shared" si="5"/>
        <v>03</v>
      </c>
      <c r="B107" s="554" t="str">
        <f t="shared" si="6"/>
        <v>PE</v>
      </c>
      <c r="C107" s="554" t="s">
        <v>306</v>
      </c>
      <c r="D107" s="23" t="s">
        <v>481</v>
      </c>
      <c r="E107" s="554" t="str">
        <f t="shared" si="7"/>
        <v/>
      </c>
      <c r="H107" s="554" t="str">
        <f t="shared" si="8"/>
        <v>'NEO PE'!</v>
      </c>
      <c r="I107" s="554">
        <f t="shared" si="9"/>
        <v>0</v>
      </c>
      <c r="J107" s="554">
        <f t="shared" ref="J107:N107" si="103">IF(IFERROR(VLOOKUP($C107,INDIRECT(J$14&amp;"D:D"),1,FALSE),0)&lt;&gt;0,J$14,0)</f>
        <v>0</v>
      </c>
      <c r="K107" s="554" t="str">
        <f t="shared" si="103"/>
        <v>'NEO PE'!</v>
      </c>
      <c r="L107" s="554">
        <f t="shared" si="103"/>
        <v>0</v>
      </c>
      <c r="M107" s="554">
        <f t="shared" si="103"/>
        <v>0</v>
      </c>
      <c r="N107" s="554">
        <f t="shared" si="103"/>
        <v>0</v>
      </c>
      <c r="O107" s="554" t="str">
        <f t="shared" si="11"/>
        <v>D:T</v>
      </c>
      <c r="P107" s="554" t="str">
        <f t="shared" si="12"/>
        <v>D9:T9</v>
      </c>
    </row>
    <row r="108">
      <c r="A108" s="554" t="str">
        <f t="shared" si="5"/>
        <v>04</v>
      </c>
      <c r="B108" s="554" t="str">
        <f t="shared" si="6"/>
        <v>PE</v>
      </c>
      <c r="C108" s="554" t="s">
        <v>306</v>
      </c>
      <c r="D108" s="23" t="s">
        <v>482</v>
      </c>
      <c r="E108" s="554" t="str">
        <f t="shared" si="7"/>
        <v/>
      </c>
      <c r="H108" s="554" t="str">
        <f t="shared" si="8"/>
        <v>'NEO PE'!</v>
      </c>
      <c r="I108" s="554">
        <f t="shared" si="9"/>
        <v>0</v>
      </c>
      <c r="J108" s="554">
        <f t="shared" ref="J108:N108" si="104">IF(IFERROR(VLOOKUP($C108,INDIRECT(J$14&amp;"D:D"),1,FALSE),0)&lt;&gt;0,J$14,0)</f>
        <v>0</v>
      </c>
      <c r="K108" s="554" t="str">
        <f t="shared" si="104"/>
        <v>'NEO PE'!</v>
      </c>
      <c r="L108" s="554">
        <f t="shared" si="104"/>
        <v>0</v>
      </c>
      <c r="M108" s="554">
        <f t="shared" si="104"/>
        <v>0</v>
      </c>
      <c r="N108" s="554">
        <f t="shared" si="104"/>
        <v>0</v>
      </c>
      <c r="O108" s="554" t="str">
        <f t="shared" si="11"/>
        <v>D:T</v>
      </c>
      <c r="P108" s="554" t="str">
        <f t="shared" si="12"/>
        <v>D9:T9</v>
      </c>
    </row>
    <row r="109">
      <c r="A109" s="554" t="str">
        <f t="shared" si="5"/>
        <v>05</v>
      </c>
      <c r="B109" s="554" t="str">
        <f t="shared" si="6"/>
        <v>PE</v>
      </c>
      <c r="C109" s="554" t="s">
        <v>306</v>
      </c>
      <c r="D109" s="23" t="s">
        <v>483</v>
      </c>
      <c r="E109" s="554" t="str">
        <f t="shared" si="7"/>
        <v/>
      </c>
      <c r="H109" s="554" t="str">
        <f t="shared" si="8"/>
        <v>'NEO PE'!</v>
      </c>
      <c r="I109" s="554">
        <f t="shared" si="9"/>
        <v>0</v>
      </c>
      <c r="J109" s="554">
        <f t="shared" ref="J109:N109" si="105">IF(IFERROR(VLOOKUP($C109,INDIRECT(J$14&amp;"D:D"),1,FALSE),0)&lt;&gt;0,J$14,0)</f>
        <v>0</v>
      </c>
      <c r="K109" s="554" t="str">
        <f t="shared" si="105"/>
        <v>'NEO PE'!</v>
      </c>
      <c r="L109" s="554">
        <f t="shared" si="105"/>
        <v>0</v>
      </c>
      <c r="M109" s="554">
        <f t="shared" si="105"/>
        <v>0</v>
      </c>
      <c r="N109" s="554">
        <f t="shared" si="105"/>
        <v>0</v>
      </c>
      <c r="O109" s="554" t="str">
        <f t="shared" si="11"/>
        <v>D:T</v>
      </c>
      <c r="P109" s="554" t="str">
        <f t="shared" si="12"/>
        <v>D9:T9</v>
      </c>
    </row>
    <row r="110">
      <c r="A110" s="554" t="str">
        <f t="shared" si="5"/>
        <v>06</v>
      </c>
      <c r="B110" s="554" t="str">
        <f t="shared" si="6"/>
        <v>PE</v>
      </c>
      <c r="C110" s="554" t="s">
        <v>306</v>
      </c>
      <c r="D110" s="23" t="s">
        <v>484</v>
      </c>
      <c r="E110" s="554" t="str">
        <f t="shared" si="7"/>
        <v/>
      </c>
      <c r="H110" s="554" t="str">
        <f t="shared" si="8"/>
        <v>'NEO PE'!</v>
      </c>
      <c r="I110" s="554">
        <f t="shared" si="9"/>
        <v>0</v>
      </c>
      <c r="J110" s="554">
        <f t="shared" ref="J110:N110" si="106">IF(IFERROR(VLOOKUP($C110,INDIRECT(J$14&amp;"D:D"),1,FALSE),0)&lt;&gt;0,J$14,0)</f>
        <v>0</v>
      </c>
      <c r="K110" s="554" t="str">
        <f t="shared" si="106"/>
        <v>'NEO PE'!</v>
      </c>
      <c r="L110" s="554">
        <f t="shared" si="106"/>
        <v>0</v>
      </c>
      <c r="M110" s="554">
        <f t="shared" si="106"/>
        <v>0</v>
      </c>
      <c r="N110" s="554">
        <f t="shared" si="106"/>
        <v>0</v>
      </c>
      <c r="O110" s="554" t="str">
        <f t="shared" si="11"/>
        <v>D:T</v>
      </c>
      <c r="P110" s="554" t="str">
        <f t="shared" si="12"/>
        <v>D9:T9</v>
      </c>
    </row>
    <row r="111">
      <c r="A111" s="554" t="str">
        <f t="shared" si="5"/>
        <v>09</v>
      </c>
      <c r="B111" s="554" t="str">
        <f t="shared" si="6"/>
        <v>PE</v>
      </c>
      <c r="C111" s="554" t="s">
        <v>306</v>
      </c>
      <c r="D111" s="23" t="s">
        <v>485</v>
      </c>
      <c r="E111" s="554" t="str">
        <f t="shared" si="7"/>
        <v/>
      </c>
      <c r="H111" s="554" t="str">
        <f t="shared" si="8"/>
        <v>'NEO PE'!</v>
      </c>
      <c r="I111" s="554">
        <f t="shared" si="9"/>
        <v>0</v>
      </c>
      <c r="J111" s="554">
        <f t="shared" ref="J111:N111" si="107">IF(IFERROR(VLOOKUP($C111,INDIRECT(J$14&amp;"D:D"),1,FALSE),0)&lt;&gt;0,J$14,0)</f>
        <v>0</v>
      </c>
      <c r="K111" s="554" t="str">
        <f t="shared" si="107"/>
        <v>'NEO PE'!</v>
      </c>
      <c r="L111" s="554">
        <f t="shared" si="107"/>
        <v>0</v>
      </c>
      <c r="M111" s="554">
        <f t="shared" si="107"/>
        <v>0</v>
      </c>
      <c r="N111" s="554">
        <f t="shared" si="107"/>
        <v>0</v>
      </c>
      <c r="O111" s="554" t="str">
        <f t="shared" si="11"/>
        <v>D:T</v>
      </c>
      <c r="P111" s="554" t="str">
        <f t="shared" si="12"/>
        <v>D9:T9</v>
      </c>
    </row>
    <row r="112">
      <c r="A112" s="554" t="str">
        <f t="shared" si="5"/>
        <v>11</v>
      </c>
      <c r="B112" s="554" t="str">
        <f t="shared" si="6"/>
        <v>PE</v>
      </c>
      <c r="C112" s="554" t="s">
        <v>306</v>
      </c>
      <c r="D112" s="23" t="s">
        <v>486</v>
      </c>
      <c r="E112" s="554" t="str">
        <f t="shared" si="7"/>
        <v/>
      </c>
      <c r="H112" s="554" t="str">
        <f t="shared" si="8"/>
        <v>'NEO PE'!</v>
      </c>
      <c r="I112" s="554">
        <f t="shared" si="9"/>
        <v>0</v>
      </c>
      <c r="J112" s="554">
        <f t="shared" ref="J112:N112" si="108">IF(IFERROR(VLOOKUP($C112,INDIRECT(J$14&amp;"D:D"),1,FALSE),0)&lt;&gt;0,J$14,0)</f>
        <v>0</v>
      </c>
      <c r="K112" s="554" t="str">
        <f t="shared" si="108"/>
        <v>'NEO PE'!</v>
      </c>
      <c r="L112" s="554">
        <f t="shared" si="108"/>
        <v>0</v>
      </c>
      <c r="M112" s="554">
        <f t="shared" si="108"/>
        <v>0</v>
      </c>
      <c r="N112" s="554">
        <f t="shared" si="108"/>
        <v>0</v>
      </c>
      <c r="O112" s="554" t="str">
        <f t="shared" si="11"/>
        <v>D:T</v>
      </c>
      <c r="P112" s="554" t="str">
        <f t="shared" si="12"/>
        <v>D9:T9</v>
      </c>
    </row>
    <row r="113">
      <c r="A113" s="554" t="str">
        <f t="shared" si="5"/>
        <v>12</v>
      </c>
      <c r="B113" s="554" t="str">
        <f t="shared" si="6"/>
        <v>PE</v>
      </c>
      <c r="C113" s="554" t="s">
        <v>306</v>
      </c>
      <c r="D113" s="23" t="s">
        <v>487</v>
      </c>
      <c r="E113" s="554" t="str">
        <f t="shared" si="7"/>
        <v/>
      </c>
      <c r="H113" s="554" t="str">
        <f t="shared" si="8"/>
        <v>'NEO PE'!</v>
      </c>
      <c r="I113" s="554">
        <f t="shared" si="9"/>
        <v>0</v>
      </c>
      <c r="J113" s="554">
        <f t="shared" ref="J113:N113" si="109">IF(IFERROR(VLOOKUP($C113,INDIRECT(J$14&amp;"D:D"),1,FALSE),0)&lt;&gt;0,J$14,0)</f>
        <v>0</v>
      </c>
      <c r="K113" s="554" t="str">
        <f t="shared" si="109"/>
        <v>'NEO PE'!</v>
      </c>
      <c r="L113" s="554">
        <f t="shared" si="109"/>
        <v>0</v>
      </c>
      <c r="M113" s="554">
        <f t="shared" si="109"/>
        <v>0</v>
      </c>
      <c r="N113" s="554">
        <f t="shared" si="109"/>
        <v>0</v>
      </c>
      <c r="O113" s="554" t="str">
        <f t="shared" si="11"/>
        <v>D:T</v>
      </c>
      <c r="P113" s="554" t="str">
        <f t="shared" si="12"/>
        <v>D9:T9</v>
      </c>
    </row>
    <row r="114">
      <c r="A114" s="554" t="str">
        <f t="shared" si="5"/>
        <v>14</v>
      </c>
      <c r="B114" s="554" t="str">
        <f t="shared" si="6"/>
        <v>PE</v>
      </c>
      <c r="C114" s="554" t="s">
        <v>306</v>
      </c>
      <c r="D114" s="23" t="s">
        <v>488</v>
      </c>
      <c r="E114" s="554" t="str">
        <f t="shared" si="7"/>
        <v/>
      </c>
      <c r="H114" s="554" t="str">
        <f t="shared" si="8"/>
        <v>'NEO PE'!</v>
      </c>
      <c r="I114" s="554">
        <f t="shared" si="9"/>
        <v>0</v>
      </c>
      <c r="J114" s="554">
        <f t="shared" ref="J114:N114" si="110">IF(IFERROR(VLOOKUP($C114,INDIRECT(J$14&amp;"D:D"),1,FALSE),0)&lt;&gt;0,J$14,0)</f>
        <v>0</v>
      </c>
      <c r="K114" s="554" t="str">
        <f t="shared" si="110"/>
        <v>'NEO PE'!</v>
      </c>
      <c r="L114" s="554">
        <f t="shared" si="110"/>
        <v>0</v>
      </c>
      <c r="M114" s="554">
        <f t="shared" si="110"/>
        <v>0</v>
      </c>
      <c r="N114" s="554">
        <f t="shared" si="110"/>
        <v>0</v>
      </c>
      <c r="O114" s="554" t="str">
        <f t="shared" si="11"/>
        <v>D:T</v>
      </c>
      <c r="P114" s="554" t="str">
        <f t="shared" si="12"/>
        <v>D9:T9</v>
      </c>
    </row>
    <row r="115">
      <c r="A115" s="554" t="str">
        <f t="shared" si="5"/>
        <v>01</v>
      </c>
      <c r="B115" s="554" t="str">
        <f t="shared" si="6"/>
        <v>PE</v>
      </c>
      <c r="C115" s="554" t="s">
        <v>307</v>
      </c>
      <c r="D115" s="23" t="s">
        <v>489</v>
      </c>
      <c r="E115" s="554" t="str">
        <f t="shared" si="7"/>
        <v/>
      </c>
      <c r="H115" s="554" t="str">
        <f t="shared" si="8"/>
        <v>'NEO PE'!</v>
      </c>
      <c r="I115" s="554">
        <f t="shared" si="9"/>
        <v>0</v>
      </c>
      <c r="J115" s="554">
        <f t="shared" ref="J115:N115" si="111">IF(IFERROR(VLOOKUP($C115,INDIRECT(J$14&amp;"D:D"),1,FALSE),0)&lt;&gt;0,J$14,0)</f>
        <v>0</v>
      </c>
      <c r="K115" s="554" t="str">
        <f t="shared" si="111"/>
        <v>'NEO PE'!</v>
      </c>
      <c r="L115" s="554">
        <f t="shared" si="111"/>
        <v>0</v>
      </c>
      <c r="M115" s="554">
        <f t="shared" si="111"/>
        <v>0</v>
      </c>
      <c r="N115" s="554">
        <f t="shared" si="111"/>
        <v>0</v>
      </c>
      <c r="O115" s="554" t="str">
        <f t="shared" si="11"/>
        <v>D:T</v>
      </c>
      <c r="P115" s="554" t="str">
        <f t="shared" si="12"/>
        <v>D9:T9</v>
      </c>
    </row>
    <row r="116">
      <c r="A116" s="554" t="str">
        <f t="shared" si="5"/>
        <v>02</v>
      </c>
      <c r="B116" s="554" t="str">
        <f t="shared" si="6"/>
        <v>PE</v>
      </c>
      <c r="C116" s="554" t="s">
        <v>307</v>
      </c>
      <c r="D116" s="23" t="s">
        <v>490</v>
      </c>
      <c r="E116" s="554" t="str">
        <f t="shared" si="7"/>
        <v/>
      </c>
      <c r="H116" s="554" t="str">
        <f t="shared" si="8"/>
        <v>'NEO PE'!</v>
      </c>
      <c r="I116" s="554">
        <f t="shared" si="9"/>
        <v>0</v>
      </c>
      <c r="J116" s="554">
        <f t="shared" ref="J116:N116" si="112">IF(IFERROR(VLOOKUP($C116,INDIRECT(J$14&amp;"D:D"),1,FALSE),0)&lt;&gt;0,J$14,0)</f>
        <v>0</v>
      </c>
      <c r="K116" s="554" t="str">
        <f t="shared" si="112"/>
        <v>'NEO PE'!</v>
      </c>
      <c r="L116" s="554">
        <f t="shared" si="112"/>
        <v>0</v>
      </c>
      <c r="M116" s="554">
        <f t="shared" si="112"/>
        <v>0</v>
      </c>
      <c r="N116" s="554">
        <f t="shared" si="112"/>
        <v>0</v>
      </c>
      <c r="O116" s="554" t="str">
        <f t="shared" si="11"/>
        <v>D:T</v>
      </c>
      <c r="P116" s="554" t="str">
        <f t="shared" si="12"/>
        <v>D9:T9</v>
      </c>
    </row>
    <row r="117">
      <c r="A117" s="554" t="str">
        <f t="shared" si="5"/>
        <v>03</v>
      </c>
      <c r="B117" s="554" t="str">
        <f t="shared" si="6"/>
        <v>PE</v>
      </c>
      <c r="C117" s="554" t="s">
        <v>307</v>
      </c>
      <c r="D117" s="23" t="s">
        <v>491</v>
      </c>
      <c r="E117" s="554" t="str">
        <f t="shared" si="7"/>
        <v/>
      </c>
      <c r="H117" s="554" t="str">
        <f t="shared" si="8"/>
        <v>'NEO PE'!</v>
      </c>
      <c r="I117" s="554">
        <f t="shared" si="9"/>
        <v>0</v>
      </c>
      <c r="J117" s="554">
        <f t="shared" ref="J117:N117" si="113">IF(IFERROR(VLOOKUP($C117,INDIRECT(J$14&amp;"D:D"),1,FALSE),0)&lt;&gt;0,J$14,0)</f>
        <v>0</v>
      </c>
      <c r="K117" s="554" t="str">
        <f t="shared" si="113"/>
        <v>'NEO PE'!</v>
      </c>
      <c r="L117" s="554">
        <f t="shared" si="113"/>
        <v>0</v>
      </c>
      <c r="M117" s="554">
        <f t="shared" si="113"/>
        <v>0</v>
      </c>
      <c r="N117" s="554">
        <f t="shared" si="113"/>
        <v>0</v>
      </c>
      <c r="O117" s="554" t="str">
        <f t="shared" si="11"/>
        <v>D:T</v>
      </c>
      <c r="P117" s="554" t="str">
        <f t="shared" si="12"/>
        <v>D9:T9</v>
      </c>
    </row>
    <row r="118">
      <c r="A118" s="554" t="str">
        <f t="shared" si="5"/>
        <v>04</v>
      </c>
      <c r="B118" s="554" t="str">
        <f t="shared" si="6"/>
        <v>PE</v>
      </c>
      <c r="C118" s="554" t="s">
        <v>307</v>
      </c>
      <c r="D118" s="23" t="s">
        <v>492</v>
      </c>
      <c r="E118" s="554" t="str">
        <f t="shared" si="7"/>
        <v/>
      </c>
      <c r="H118" s="554" t="str">
        <f t="shared" si="8"/>
        <v>'NEO PE'!</v>
      </c>
      <c r="I118" s="554">
        <f t="shared" si="9"/>
        <v>0</v>
      </c>
      <c r="J118" s="554">
        <f t="shared" ref="J118:N118" si="114">IF(IFERROR(VLOOKUP($C118,INDIRECT(J$14&amp;"D:D"),1,FALSE),0)&lt;&gt;0,J$14,0)</f>
        <v>0</v>
      </c>
      <c r="K118" s="554" t="str">
        <f t="shared" si="114"/>
        <v>'NEO PE'!</v>
      </c>
      <c r="L118" s="554">
        <f t="shared" si="114"/>
        <v>0</v>
      </c>
      <c r="M118" s="554">
        <f t="shared" si="114"/>
        <v>0</v>
      </c>
      <c r="N118" s="554">
        <f t="shared" si="114"/>
        <v>0</v>
      </c>
      <c r="O118" s="554" t="str">
        <f t="shared" si="11"/>
        <v>D:T</v>
      </c>
      <c r="P118" s="554" t="str">
        <f t="shared" si="12"/>
        <v>D9:T9</v>
      </c>
    </row>
    <row r="119">
      <c r="A119" s="554" t="str">
        <f t="shared" si="5"/>
        <v>05</v>
      </c>
      <c r="B119" s="554" t="str">
        <f t="shared" si="6"/>
        <v>PE</v>
      </c>
      <c r="C119" s="554" t="s">
        <v>307</v>
      </c>
      <c r="D119" s="23" t="s">
        <v>493</v>
      </c>
      <c r="E119" s="554" t="str">
        <f t="shared" si="7"/>
        <v/>
      </c>
      <c r="H119" s="554" t="str">
        <f t="shared" si="8"/>
        <v>'NEO PE'!</v>
      </c>
      <c r="I119" s="554">
        <f t="shared" si="9"/>
        <v>0</v>
      </c>
      <c r="J119" s="554">
        <f t="shared" ref="J119:N119" si="115">IF(IFERROR(VLOOKUP($C119,INDIRECT(J$14&amp;"D:D"),1,FALSE),0)&lt;&gt;0,J$14,0)</f>
        <v>0</v>
      </c>
      <c r="K119" s="554" t="str">
        <f t="shared" si="115"/>
        <v>'NEO PE'!</v>
      </c>
      <c r="L119" s="554">
        <f t="shared" si="115"/>
        <v>0</v>
      </c>
      <c r="M119" s="554">
        <f t="shared" si="115"/>
        <v>0</v>
      </c>
      <c r="N119" s="554">
        <f t="shared" si="115"/>
        <v>0</v>
      </c>
      <c r="O119" s="554" t="str">
        <f t="shared" si="11"/>
        <v>D:T</v>
      </c>
      <c r="P119" s="554" t="str">
        <f t="shared" si="12"/>
        <v>D9:T9</v>
      </c>
    </row>
    <row r="120">
      <c r="A120" s="554" t="str">
        <f t="shared" si="5"/>
        <v>06</v>
      </c>
      <c r="B120" s="554" t="str">
        <f t="shared" si="6"/>
        <v>PE</v>
      </c>
      <c r="C120" s="554" t="s">
        <v>307</v>
      </c>
      <c r="D120" s="23" t="s">
        <v>494</v>
      </c>
      <c r="E120" s="554" t="str">
        <f t="shared" si="7"/>
        <v/>
      </c>
      <c r="H120" s="554" t="str">
        <f t="shared" si="8"/>
        <v>'NEO PE'!</v>
      </c>
      <c r="I120" s="554">
        <f t="shared" si="9"/>
        <v>0</v>
      </c>
      <c r="J120" s="554">
        <f t="shared" ref="J120:N120" si="116">IF(IFERROR(VLOOKUP($C120,INDIRECT(J$14&amp;"D:D"),1,FALSE),0)&lt;&gt;0,J$14,0)</f>
        <v>0</v>
      </c>
      <c r="K120" s="554" t="str">
        <f t="shared" si="116"/>
        <v>'NEO PE'!</v>
      </c>
      <c r="L120" s="554">
        <f t="shared" si="116"/>
        <v>0</v>
      </c>
      <c r="M120" s="554">
        <f t="shared" si="116"/>
        <v>0</v>
      </c>
      <c r="N120" s="554">
        <f t="shared" si="116"/>
        <v>0</v>
      </c>
      <c r="O120" s="554" t="str">
        <f t="shared" si="11"/>
        <v>D:T</v>
      </c>
      <c r="P120" s="554" t="str">
        <f t="shared" si="12"/>
        <v>D9:T9</v>
      </c>
    </row>
    <row r="121">
      <c r="A121" s="554" t="str">
        <f t="shared" si="5"/>
        <v>09</v>
      </c>
      <c r="B121" s="554" t="str">
        <f t="shared" si="6"/>
        <v>PE</v>
      </c>
      <c r="C121" s="554" t="s">
        <v>307</v>
      </c>
      <c r="D121" s="23" t="s">
        <v>495</v>
      </c>
      <c r="E121" s="554" t="str">
        <f t="shared" si="7"/>
        <v/>
      </c>
      <c r="H121" s="554" t="str">
        <f t="shared" si="8"/>
        <v>'NEO PE'!</v>
      </c>
      <c r="I121" s="554">
        <f t="shared" si="9"/>
        <v>0</v>
      </c>
      <c r="J121" s="554">
        <f t="shared" ref="J121:N121" si="117">IF(IFERROR(VLOOKUP($C121,INDIRECT(J$14&amp;"D:D"),1,FALSE),0)&lt;&gt;0,J$14,0)</f>
        <v>0</v>
      </c>
      <c r="K121" s="554" t="str">
        <f t="shared" si="117"/>
        <v>'NEO PE'!</v>
      </c>
      <c r="L121" s="554">
        <f t="shared" si="117"/>
        <v>0</v>
      </c>
      <c r="M121" s="554">
        <f t="shared" si="117"/>
        <v>0</v>
      </c>
      <c r="N121" s="554">
        <f t="shared" si="117"/>
        <v>0</v>
      </c>
      <c r="O121" s="554" t="str">
        <f t="shared" si="11"/>
        <v>D:T</v>
      </c>
      <c r="P121" s="554" t="str">
        <f t="shared" si="12"/>
        <v>D9:T9</v>
      </c>
    </row>
    <row r="122">
      <c r="A122" s="554" t="str">
        <f t="shared" si="5"/>
        <v>11</v>
      </c>
      <c r="B122" s="554" t="str">
        <f t="shared" si="6"/>
        <v>PE</v>
      </c>
      <c r="C122" s="554" t="s">
        <v>307</v>
      </c>
      <c r="D122" s="23" t="s">
        <v>496</v>
      </c>
      <c r="E122" s="554" t="str">
        <f t="shared" si="7"/>
        <v/>
      </c>
      <c r="H122" s="554" t="str">
        <f t="shared" si="8"/>
        <v>'NEO PE'!</v>
      </c>
      <c r="I122" s="554">
        <f t="shared" si="9"/>
        <v>0</v>
      </c>
      <c r="J122" s="554">
        <f t="shared" ref="J122:N122" si="118">IF(IFERROR(VLOOKUP($C122,INDIRECT(J$14&amp;"D:D"),1,FALSE),0)&lt;&gt;0,J$14,0)</f>
        <v>0</v>
      </c>
      <c r="K122" s="554" t="str">
        <f t="shared" si="118"/>
        <v>'NEO PE'!</v>
      </c>
      <c r="L122" s="554">
        <f t="shared" si="118"/>
        <v>0</v>
      </c>
      <c r="M122" s="554">
        <f t="shared" si="118"/>
        <v>0</v>
      </c>
      <c r="N122" s="554">
        <f t="shared" si="118"/>
        <v>0</v>
      </c>
      <c r="O122" s="554" t="str">
        <f t="shared" si="11"/>
        <v>D:T</v>
      </c>
      <c r="P122" s="554" t="str">
        <f t="shared" si="12"/>
        <v>D9:T9</v>
      </c>
    </row>
    <row r="123">
      <c r="A123" s="554" t="str">
        <f t="shared" si="5"/>
        <v>12</v>
      </c>
      <c r="B123" s="554" t="str">
        <f t="shared" si="6"/>
        <v>PE</v>
      </c>
      <c r="C123" s="554" t="s">
        <v>307</v>
      </c>
      <c r="D123" s="23" t="s">
        <v>497</v>
      </c>
      <c r="E123" s="554" t="str">
        <f t="shared" si="7"/>
        <v/>
      </c>
      <c r="H123" s="554" t="str">
        <f t="shared" si="8"/>
        <v>'NEO PE'!</v>
      </c>
      <c r="I123" s="554">
        <f t="shared" si="9"/>
        <v>0</v>
      </c>
      <c r="J123" s="554">
        <f t="shared" ref="J123:N123" si="119">IF(IFERROR(VLOOKUP($C123,INDIRECT(J$14&amp;"D:D"),1,FALSE),0)&lt;&gt;0,J$14,0)</f>
        <v>0</v>
      </c>
      <c r="K123" s="554" t="str">
        <f t="shared" si="119"/>
        <v>'NEO PE'!</v>
      </c>
      <c r="L123" s="554">
        <f t="shared" si="119"/>
        <v>0</v>
      </c>
      <c r="M123" s="554">
        <f t="shared" si="119"/>
        <v>0</v>
      </c>
      <c r="N123" s="554">
        <f t="shared" si="119"/>
        <v>0</v>
      </c>
      <c r="O123" s="554" t="str">
        <f t="shared" si="11"/>
        <v>D:T</v>
      </c>
      <c r="P123" s="554" t="str">
        <f t="shared" si="12"/>
        <v>D9:T9</v>
      </c>
    </row>
    <row r="124">
      <c r="A124" s="554" t="str">
        <f t="shared" si="5"/>
        <v>14</v>
      </c>
      <c r="B124" s="554" t="str">
        <f t="shared" si="6"/>
        <v>PE</v>
      </c>
      <c r="C124" s="554" t="s">
        <v>307</v>
      </c>
      <c r="D124" s="23" t="s">
        <v>498</v>
      </c>
      <c r="E124" s="554" t="str">
        <f t="shared" si="7"/>
        <v/>
      </c>
      <c r="H124" s="554" t="str">
        <f t="shared" si="8"/>
        <v>'NEO PE'!</v>
      </c>
      <c r="I124" s="554">
        <f t="shared" si="9"/>
        <v>0</v>
      </c>
      <c r="J124" s="554">
        <f t="shared" ref="J124:N124" si="120">IF(IFERROR(VLOOKUP($C124,INDIRECT(J$14&amp;"D:D"),1,FALSE),0)&lt;&gt;0,J$14,0)</f>
        <v>0</v>
      </c>
      <c r="K124" s="554" t="str">
        <f t="shared" si="120"/>
        <v>'NEO PE'!</v>
      </c>
      <c r="L124" s="554">
        <f t="shared" si="120"/>
        <v>0</v>
      </c>
      <c r="M124" s="554">
        <f t="shared" si="120"/>
        <v>0</v>
      </c>
      <c r="N124" s="554">
        <f t="shared" si="120"/>
        <v>0</v>
      </c>
      <c r="O124" s="554" t="str">
        <f t="shared" si="11"/>
        <v>D:T</v>
      </c>
      <c r="P124" s="554" t="str">
        <f t="shared" si="12"/>
        <v>D9:T9</v>
      </c>
    </row>
    <row r="125">
      <c r="A125" s="554" t="str">
        <f t="shared" si="5"/>
        <v>01</v>
      </c>
      <c r="B125" s="554" t="str">
        <f t="shared" si="6"/>
        <v>PE</v>
      </c>
      <c r="C125" s="554" t="s">
        <v>315</v>
      </c>
      <c r="D125" s="23" t="s">
        <v>499</v>
      </c>
      <c r="E125" s="554" t="str">
        <f t="shared" si="7"/>
        <v/>
      </c>
      <c r="H125" s="554" t="str">
        <f t="shared" si="8"/>
        <v>'NEO PE'!</v>
      </c>
      <c r="I125" s="554">
        <f t="shared" si="9"/>
        <v>0</v>
      </c>
      <c r="J125" s="554">
        <f t="shared" ref="J125:N125" si="121">IF(IFERROR(VLOOKUP($C125,INDIRECT(J$14&amp;"D:D"),1,FALSE),0)&lt;&gt;0,J$14,0)</f>
        <v>0</v>
      </c>
      <c r="K125" s="554" t="str">
        <f t="shared" si="121"/>
        <v>'NEO PE'!</v>
      </c>
      <c r="L125" s="554">
        <f t="shared" si="121"/>
        <v>0</v>
      </c>
      <c r="M125" s="554">
        <f t="shared" si="121"/>
        <v>0</v>
      </c>
      <c r="N125" s="554">
        <f t="shared" si="121"/>
        <v>0</v>
      </c>
      <c r="O125" s="554" t="str">
        <f t="shared" si="11"/>
        <v>D:T</v>
      </c>
      <c r="P125" s="554" t="str">
        <f t="shared" si="12"/>
        <v>D9:T9</v>
      </c>
    </row>
    <row r="126">
      <c r="A126" s="554" t="str">
        <f t="shared" si="5"/>
        <v>02</v>
      </c>
      <c r="B126" s="554" t="str">
        <f t="shared" si="6"/>
        <v>PE</v>
      </c>
      <c r="C126" s="554" t="s">
        <v>315</v>
      </c>
      <c r="D126" s="23" t="s">
        <v>500</v>
      </c>
      <c r="E126" s="554" t="str">
        <f t="shared" si="7"/>
        <v/>
      </c>
      <c r="H126" s="554" t="str">
        <f t="shared" si="8"/>
        <v>'NEO PE'!</v>
      </c>
      <c r="I126" s="554">
        <f t="shared" si="9"/>
        <v>0</v>
      </c>
      <c r="J126" s="554">
        <f t="shared" ref="J126:N126" si="122">IF(IFERROR(VLOOKUP($C126,INDIRECT(J$14&amp;"D:D"),1,FALSE),0)&lt;&gt;0,J$14,0)</f>
        <v>0</v>
      </c>
      <c r="K126" s="554" t="str">
        <f t="shared" si="122"/>
        <v>'NEO PE'!</v>
      </c>
      <c r="L126" s="554">
        <f t="shared" si="122"/>
        <v>0</v>
      </c>
      <c r="M126" s="554">
        <f t="shared" si="122"/>
        <v>0</v>
      </c>
      <c r="N126" s="554">
        <f t="shared" si="122"/>
        <v>0</v>
      </c>
      <c r="O126" s="554" t="str">
        <f t="shared" si="11"/>
        <v>D:T</v>
      </c>
      <c r="P126" s="554" t="str">
        <f t="shared" si="12"/>
        <v>D9:T9</v>
      </c>
    </row>
    <row r="127">
      <c r="A127" s="554" t="str">
        <f t="shared" si="5"/>
        <v>03</v>
      </c>
      <c r="B127" s="554" t="str">
        <f t="shared" si="6"/>
        <v>PE</v>
      </c>
      <c r="C127" s="554" t="s">
        <v>315</v>
      </c>
      <c r="D127" s="23" t="s">
        <v>501</v>
      </c>
      <c r="E127" s="554" t="str">
        <f t="shared" si="7"/>
        <v/>
      </c>
      <c r="H127" s="554" t="str">
        <f t="shared" si="8"/>
        <v>'NEO PE'!</v>
      </c>
      <c r="I127" s="554">
        <f t="shared" si="9"/>
        <v>0</v>
      </c>
      <c r="J127" s="554">
        <f t="shared" ref="J127:N127" si="123">IF(IFERROR(VLOOKUP($C127,INDIRECT(J$14&amp;"D:D"),1,FALSE),0)&lt;&gt;0,J$14,0)</f>
        <v>0</v>
      </c>
      <c r="K127" s="554" t="str">
        <f t="shared" si="123"/>
        <v>'NEO PE'!</v>
      </c>
      <c r="L127" s="554">
        <f t="shared" si="123"/>
        <v>0</v>
      </c>
      <c r="M127" s="554">
        <f t="shared" si="123"/>
        <v>0</v>
      </c>
      <c r="N127" s="554">
        <f t="shared" si="123"/>
        <v>0</v>
      </c>
      <c r="O127" s="554" t="str">
        <f t="shared" si="11"/>
        <v>D:T</v>
      </c>
      <c r="P127" s="554" t="str">
        <f t="shared" si="12"/>
        <v>D9:T9</v>
      </c>
    </row>
    <row r="128">
      <c r="A128" s="554" t="str">
        <f t="shared" si="5"/>
        <v>04</v>
      </c>
      <c r="B128" s="554" t="str">
        <f t="shared" si="6"/>
        <v>PE</v>
      </c>
      <c r="C128" s="554" t="s">
        <v>315</v>
      </c>
      <c r="D128" s="23" t="s">
        <v>502</v>
      </c>
      <c r="E128" s="554" t="str">
        <f t="shared" si="7"/>
        <v/>
      </c>
      <c r="H128" s="554" t="str">
        <f t="shared" si="8"/>
        <v>'NEO PE'!</v>
      </c>
      <c r="I128" s="554">
        <f t="shared" si="9"/>
        <v>0</v>
      </c>
      <c r="J128" s="554">
        <f t="shared" ref="J128:N128" si="124">IF(IFERROR(VLOOKUP($C128,INDIRECT(J$14&amp;"D:D"),1,FALSE),0)&lt;&gt;0,J$14,0)</f>
        <v>0</v>
      </c>
      <c r="K128" s="554" t="str">
        <f t="shared" si="124"/>
        <v>'NEO PE'!</v>
      </c>
      <c r="L128" s="554">
        <f t="shared" si="124"/>
        <v>0</v>
      </c>
      <c r="M128" s="554">
        <f t="shared" si="124"/>
        <v>0</v>
      </c>
      <c r="N128" s="554">
        <f t="shared" si="124"/>
        <v>0</v>
      </c>
      <c r="O128" s="554" t="str">
        <f t="shared" si="11"/>
        <v>D:T</v>
      </c>
      <c r="P128" s="554" t="str">
        <f t="shared" si="12"/>
        <v>D9:T9</v>
      </c>
    </row>
    <row r="129">
      <c r="A129" s="554" t="str">
        <f t="shared" si="5"/>
        <v>05</v>
      </c>
      <c r="B129" s="554" t="str">
        <f t="shared" si="6"/>
        <v>PE</v>
      </c>
      <c r="C129" s="554" t="s">
        <v>315</v>
      </c>
      <c r="D129" s="23" t="s">
        <v>503</v>
      </c>
      <c r="E129" s="554" t="str">
        <f t="shared" si="7"/>
        <v/>
      </c>
      <c r="H129" s="554" t="str">
        <f t="shared" si="8"/>
        <v>'NEO PE'!</v>
      </c>
      <c r="I129" s="554">
        <f t="shared" si="9"/>
        <v>0</v>
      </c>
      <c r="J129" s="554">
        <f t="shared" ref="J129:N129" si="125">IF(IFERROR(VLOOKUP($C129,INDIRECT(J$14&amp;"D:D"),1,FALSE),0)&lt;&gt;0,J$14,0)</f>
        <v>0</v>
      </c>
      <c r="K129" s="554" t="str">
        <f t="shared" si="125"/>
        <v>'NEO PE'!</v>
      </c>
      <c r="L129" s="554">
        <f t="shared" si="125"/>
        <v>0</v>
      </c>
      <c r="M129" s="554">
        <f t="shared" si="125"/>
        <v>0</v>
      </c>
      <c r="N129" s="554">
        <f t="shared" si="125"/>
        <v>0</v>
      </c>
      <c r="O129" s="554" t="str">
        <f t="shared" si="11"/>
        <v>D:T</v>
      </c>
      <c r="P129" s="554" t="str">
        <f t="shared" si="12"/>
        <v>D9:T9</v>
      </c>
    </row>
    <row r="130">
      <c r="A130" s="554" t="str">
        <f t="shared" si="5"/>
        <v>06</v>
      </c>
      <c r="B130" s="554" t="str">
        <f t="shared" si="6"/>
        <v>PE</v>
      </c>
      <c r="C130" s="554" t="s">
        <v>315</v>
      </c>
      <c r="D130" s="23" t="s">
        <v>504</v>
      </c>
      <c r="E130" s="554" t="str">
        <f t="shared" si="7"/>
        <v/>
      </c>
      <c r="H130" s="554" t="str">
        <f t="shared" si="8"/>
        <v>'NEO PE'!</v>
      </c>
      <c r="I130" s="554">
        <f t="shared" si="9"/>
        <v>0</v>
      </c>
      <c r="J130" s="554">
        <f t="shared" ref="J130:N130" si="126">IF(IFERROR(VLOOKUP($C130,INDIRECT(J$14&amp;"D:D"),1,FALSE),0)&lt;&gt;0,J$14,0)</f>
        <v>0</v>
      </c>
      <c r="K130" s="554" t="str">
        <f t="shared" si="126"/>
        <v>'NEO PE'!</v>
      </c>
      <c r="L130" s="554">
        <f t="shared" si="126"/>
        <v>0</v>
      </c>
      <c r="M130" s="554">
        <f t="shared" si="126"/>
        <v>0</v>
      </c>
      <c r="N130" s="554">
        <f t="shared" si="126"/>
        <v>0</v>
      </c>
      <c r="O130" s="554" t="str">
        <f t="shared" si="11"/>
        <v>D:T</v>
      </c>
      <c r="P130" s="554" t="str">
        <f t="shared" si="12"/>
        <v>D9:T9</v>
      </c>
    </row>
    <row r="131">
      <c r="A131" s="554" t="str">
        <f t="shared" si="5"/>
        <v>09</v>
      </c>
      <c r="B131" s="554" t="str">
        <f t="shared" si="6"/>
        <v>PE</v>
      </c>
      <c r="C131" s="554" t="s">
        <v>315</v>
      </c>
      <c r="D131" s="23" t="s">
        <v>505</v>
      </c>
      <c r="E131" s="554" t="str">
        <f t="shared" si="7"/>
        <v/>
      </c>
      <c r="H131" s="554" t="str">
        <f t="shared" si="8"/>
        <v>'NEO PE'!</v>
      </c>
      <c r="I131" s="554">
        <f t="shared" si="9"/>
        <v>0</v>
      </c>
      <c r="J131" s="554">
        <f t="shared" ref="J131:N131" si="127">IF(IFERROR(VLOOKUP($C131,INDIRECT(J$14&amp;"D:D"),1,FALSE),0)&lt;&gt;0,J$14,0)</f>
        <v>0</v>
      </c>
      <c r="K131" s="554" t="str">
        <f t="shared" si="127"/>
        <v>'NEO PE'!</v>
      </c>
      <c r="L131" s="554">
        <f t="shared" si="127"/>
        <v>0</v>
      </c>
      <c r="M131" s="554">
        <f t="shared" si="127"/>
        <v>0</v>
      </c>
      <c r="N131" s="554">
        <f t="shared" si="127"/>
        <v>0</v>
      </c>
      <c r="O131" s="554" t="str">
        <f t="shared" si="11"/>
        <v>D:T</v>
      </c>
      <c r="P131" s="554" t="str">
        <f t="shared" si="12"/>
        <v>D9:T9</v>
      </c>
    </row>
    <row r="132">
      <c r="A132" s="554" t="str">
        <f t="shared" si="5"/>
        <v>11</v>
      </c>
      <c r="B132" s="554" t="str">
        <f t="shared" si="6"/>
        <v>PE</v>
      </c>
      <c r="C132" s="554" t="s">
        <v>315</v>
      </c>
      <c r="D132" s="23" t="s">
        <v>506</v>
      </c>
      <c r="E132" s="554" t="str">
        <f t="shared" si="7"/>
        <v/>
      </c>
      <c r="H132" s="554" t="str">
        <f t="shared" si="8"/>
        <v>'NEO PE'!</v>
      </c>
      <c r="I132" s="554">
        <f t="shared" si="9"/>
        <v>0</v>
      </c>
      <c r="J132" s="554">
        <f t="shared" ref="J132:N132" si="128">IF(IFERROR(VLOOKUP($C132,INDIRECT(J$14&amp;"D:D"),1,FALSE),0)&lt;&gt;0,J$14,0)</f>
        <v>0</v>
      </c>
      <c r="K132" s="554" t="str">
        <f t="shared" si="128"/>
        <v>'NEO PE'!</v>
      </c>
      <c r="L132" s="554">
        <f t="shared" si="128"/>
        <v>0</v>
      </c>
      <c r="M132" s="554">
        <f t="shared" si="128"/>
        <v>0</v>
      </c>
      <c r="N132" s="554">
        <f t="shared" si="128"/>
        <v>0</v>
      </c>
      <c r="O132" s="554" t="str">
        <f t="shared" si="11"/>
        <v>D:T</v>
      </c>
      <c r="P132" s="554" t="str">
        <f t="shared" si="12"/>
        <v>D9:T9</v>
      </c>
    </row>
    <row r="133">
      <c r="A133" s="554" t="str">
        <f t="shared" si="5"/>
        <v>12</v>
      </c>
      <c r="B133" s="554" t="str">
        <f t="shared" si="6"/>
        <v>PE</v>
      </c>
      <c r="C133" s="554" t="s">
        <v>315</v>
      </c>
      <c r="D133" s="23" t="s">
        <v>507</v>
      </c>
      <c r="E133" s="554" t="str">
        <f t="shared" si="7"/>
        <v/>
      </c>
      <c r="H133" s="554" t="str">
        <f t="shared" si="8"/>
        <v>'NEO PE'!</v>
      </c>
      <c r="I133" s="554">
        <f t="shared" si="9"/>
        <v>0</v>
      </c>
      <c r="J133" s="554">
        <f t="shared" ref="J133:N133" si="129">IF(IFERROR(VLOOKUP($C133,INDIRECT(J$14&amp;"D:D"),1,FALSE),0)&lt;&gt;0,J$14,0)</f>
        <v>0</v>
      </c>
      <c r="K133" s="554" t="str">
        <f t="shared" si="129"/>
        <v>'NEO PE'!</v>
      </c>
      <c r="L133" s="554">
        <f t="shared" si="129"/>
        <v>0</v>
      </c>
      <c r="M133" s="554">
        <f t="shared" si="129"/>
        <v>0</v>
      </c>
      <c r="N133" s="554">
        <f t="shared" si="129"/>
        <v>0</v>
      </c>
      <c r="O133" s="554" t="str">
        <f t="shared" si="11"/>
        <v>D:T</v>
      </c>
      <c r="P133" s="554" t="str">
        <f t="shared" si="12"/>
        <v>D9:T9</v>
      </c>
    </row>
    <row r="134">
      <c r="A134" s="554" t="str">
        <f t="shared" si="5"/>
        <v>14</v>
      </c>
      <c r="B134" s="554" t="str">
        <f t="shared" si="6"/>
        <v>PE</v>
      </c>
      <c r="C134" s="554" t="s">
        <v>315</v>
      </c>
      <c r="D134" s="23" t="s">
        <v>508</v>
      </c>
      <c r="E134" s="554" t="str">
        <f t="shared" si="7"/>
        <v/>
      </c>
      <c r="H134" s="554" t="str">
        <f t="shared" si="8"/>
        <v>'NEO PE'!</v>
      </c>
      <c r="I134" s="554">
        <f t="shared" si="9"/>
        <v>0</v>
      </c>
      <c r="J134" s="554">
        <f t="shared" ref="J134:N134" si="130">IF(IFERROR(VLOOKUP($C134,INDIRECT(J$14&amp;"D:D"),1,FALSE),0)&lt;&gt;0,J$14,0)</f>
        <v>0</v>
      </c>
      <c r="K134" s="554" t="str">
        <f t="shared" si="130"/>
        <v>'NEO PE'!</v>
      </c>
      <c r="L134" s="554">
        <f t="shared" si="130"/>
        <v>0</v>
      </c>
      <c r="M134" s="554">
        <f t="shared" si="130"/>
        <v>0</v>
      </c>
      <c r="N134" s="554">
        <f t="shared" si="130"/>
        <v>0</v>
      </c>
      <c r="O134" s="554" t="str">
        <f t="shared" si="11"/>
        <v>D:T</v>
      </c>
      <c r="P134" s="554" t="str">
        <f t="shared" si="12"/>
        <v>D9:T9</v>
      </c>
    </row>
    <row r="135">
      <c r="A135" s="554" t="str">
        <f t="shared" si="5"/>
        <v>01</v>
      </c>
      <c r="B135" s="554" t="str">
        <f t="shared" si="6"/>
        <v>PE</v>
      </c>
      <c r="C135" s="554" t="s">
        <v>316</v>
      </c>
      <c r="D135" s="23" t="s">
        <v>509</v>
      </c>
      <c r="E135" s="554" t="str">
        <f t="shared" si="7"/>
        <v/>
      </c>
      <c r="H135" s="554" t="str">
        <f t="shared" si="8"/>
        <v>'NEO PE'!</v>
      </c>
      <c r="I135" s="554">
        <f t="shared" si="9"/>
        <v>0</v>
      </c>
      <c r="J135" s="554">
        <f t="shared" ref="J135:N135" si="131">IF(IFERROR(VLOOKUP($C135,INDIRECT(J$14&amp;"D:D"),1,FALSE),0)&lt;&gt;0,J$14,0)</f>
        <v>0</v>
      </c>
      <c r="K135" s="554" t="str">
        <f t="shared" si="131"/>
        <v>'NEO PE'!</v>
      </c>
      <c r="L135" s="554">
        <f t="shared" si="131"/>
        <v>0</v>
      </c>
      <c r="M135" s="554">
        <f t="shared" si="131"/>
        <v>0</v>
      </c>
      <c r="N135" s="554">
        <f t="shared" si="131"/>
        <v>0</v>
      </c>
      <c r="O135" s="554" t="str">
        <f t="shared" si="11"/>
        <v>D:T</v>
      </c>
      <c r="P135" s="554" t="str">
        <f t="shared" si="12"/>
        <v>D9:T9</v>
      </c>
    </row>
    <row r="136">
      <c r="A136" s="554" t="str">
        <f t="shared" si="5"/>
        <v>02</v>
      </c>
      <c r="B136" s="554" t="str">
        <f t="shared" si="6"/>
        <v>PE</v>
      </c>
      <c r="C136" s="554" t="s">
        <v>316</v>
      </c>
      <c r="D136" s="23" t="s">
        <v>510</v>
      </c>
      <c r="E136" s="554" t="str">
        <f t="shared" si="7"/>
        <v/>
      </c>
      <c r="H136" s="554" t="str">
        <f t="shared" si="8"/>
        <v>'NEO PE'!</v>
      </c>
      <c r="I136" s="554">
        <f t="shared" si="9"/>
        <v>0</v>
      </c>
      <c r="J136" s="554">
        <f t="shared" ref="J136:N136" si="132">IF(IFERROR(VLOOKUP($C136,INDIRECT(J$14&amp;"D:D"),1,FALSE),0)&lt;&gt;0,J$14,0)</f>
        <v>0</v>
      </c>
      <c r="K136" s="554" t="str">
        <f t="shared" si="132"/>
        <v>'NEO PE'!</v>
      </c>
      <c r="L136" s="554">
        <f t="shared" si="132"/>
        <v>0</v>
      </c>
      <c r="M136" s="554">
        <f t="shared" si="132"/>
        <v>0</v>
      </c>
      <c r="N136" s="554">
        <f t="shared" si="132"/>
        <v>0</v>
      </c>
      <c r="O136" s="554" t="str">
        <f t="shared" si="11"/>
        <v>D:T</v>
      </c>
      <c r="P136" s="554" t="str">
        <f t="shared" si="12"/>
        <v>D9:T9</v>
      </c>
    </row>
    <row r="137">
      <c r="A137" s="554" t="str">
        <f t="shared" si="5"/>
        <v>03</v>
      </c>
      <c r="B137" s="554" t="str">
        <f t="shared" si="6"/>
        <v>PE</v>
      </c>
      <c r="C137" s="554" t="s">
        <v>316</v>
      </c>
      <c r="D137" s="23" t="s">
        <v>511</v>
      </c>
      <c r="E137" s="554" t="str">
        <f t="shared" si="7"/>
        <v/>
      </c>
      <c r="H137" s="554" t="str">
        <f t="shared" si="8"/>
        <v>'NEO PE'!</v>
      </c>
      <c r="I137" s="554">
        <f t="shared" si="9"/>
        <v>0</v>
      </c>
      <c r="J137" s="554">
        <f t="shared" ref="J137:N137" si="133">IF(IFERROR(VLOOKUP($C137,INDIRECT(J$14&amp;"D:D"),1,FALSE),0)&lt;&gt;0,J$14,0)</f>
        <v>0</v>
      </c>
      <c r="K137" s="554" t="str">
        <f t="shared" si="133"/>
        <v>'NEO PE'!</v>
      </c>
      <c r="L137" s="554">
        <f t="shared" si="133"/>
        <v>0</v>
      </c>
      <c r="M137" s="554">
        <f t="shared" si="133"/>
        <v>0</v>
      </c>
      <c r="N137" s="554">
        <f t="shared" si="133"/>
        <v>0</v>
      </c>
      <c r="O137" s="554" t="str">
        <f t="shared" si="11"/>
        <v>D:T</v>
      </c>
      <c r="P137" s="554" t="str">
        <f t="shared" si="12"/>
        <v>D9:T9</v>
      </c>
    </row>
    <row r="138">
      <c r="A138" s="554" t="str">
        <f t="shared" si="5"/>
        <v>04</v>
      </c>
      <c r="B138" s="554" t="str">
        <f t="shared" si="6"/>
        <v>PE</v>
      </c>
      <c r="C138" s="554" t="s">
        <v>316</v>
      </c>
      <c r="D138" s="23" t="s">
        <v>512</v>
      </c>
      <c r="E138" s="554" t="str">
        <f t="shared" si="7"/>
        <v/>
      </c>
      <c r="H138" s="554" t="str">
        <f t="shared" si="8"/>
        <v>'NEO PE'!</v>
      </c>
      <c r="I138" s="554">
        <f t="shared" si="9"/>
        <v>0</v>
      </c>
      <c r="J138" s="554">
        <f t="shared" ref="J138:N138" si="134">IF(IFERROR(VLOOKUP($C138,INDIRECT(J$14&amp;"D:D"),1,FALSE),0)&lt;&gt;0,J$14,0)</f>
        <v>0</v>
      </c>
      <c r="K138" s="554" t="str">
        <f t="shared" si="134"/>
        <v>'NEO PE'!</v>
      </c>
      <c r="L138" s="554">
        <f t="shared" si="134"/>
        <v>0</v>
      </c>
      <c r="M138" s="554">
        <f t="shared" si="134"/>
        <v>0</v>
      </c>
      <c r="N138" s="554">
        <f t="shared" si="134"/>
        <v>0</v>
      </c>
      <c r="O138" s="554" t="str">
        <f t="shared" si="11"/>
        <v>D:T</v>
      </c>
      <c r="P138" s="554" t="str">
        <f t="shared" si="12"/>
        <v>D9:T9</v>
      </c>
    </row>
    <row r="139">
      <c r="A139" s="554" t="str">
        <f t="shared" si="5"/>
        <v>05</v>
      </c>
      <c r="B139" s="554" t="str">
        <f t="shared" si="6"/>
        <v>PE</v>
      </c>
      <c r="C139" s="554" t="s">
        <v>316</v>
      </c>
      <c r="D139" s="23" t="s">
        <v>513</v>
      </c>
      <c r="E139" s="554" t="str">
        <f t="shared" si="7"/>
        <v/>
      </c>
      <c r="H139" s="554" t="str">
        <f t="shared" si="8"/>
        <v>'NEO PE'!</v>
      </c>
      <c r="I139" s="554">
        <f t="shared" si="9"/>
        <v>0</v>
      </c>
      <c r="J139" s="554">
        <f t="shared" ref="J139:N139" si="135">IF(IFERROR(VLOOKUP($C139,INDIRECT(J$14&amp;"D:D"),1,FALSE),0)&lt;&gt;0,J$14,0)</f>
        <v>0</v>
      </c>
      <c r="K139" s="554" t="str">
        <f t="shared" si="135"/>
        <v>'NEO PE'!</v>
      </c>
      <c r="L139" s="554">
        <f t="shared" si="135"/>
        <v>0</v>
      </c>
      <c r="M139" s="554">
        <f t="shared" si="135"/>
        <v>0</v>
      </c>
      <c r="N139" s="554">
        <f t="shared" si="135"/>
        <v>0</v>
      </c>
      <c r="O139" s="554" t="str">
        <f t="shared" si="11"/>
        <v>D:T</v>
      </c>
      <c r="P139" s="554" t="str">
        <f t="shared" si="12"/>
        <v>D9:T9</v>
      </c>
    </row>
    <row r="140">
      <c r="A140" s="554" t="str">
        <f t="shared" si="5"/>
        <v>06</v>
      </c>
      <c r="B140" s="554" t="str">
        <f t="shared" si="6"/>
        <v>PE</v>
      </c>
      <c r="C140" s="554" t="s">
        <v>316</v>
      </c>
      <c r="D140" s="23" t="s">
        <v>514</v>
      </c>
      <c r="E140" s="554" t="str">
        <f t="shared" si="7"/>
        <v/>
      </c>
      <c r="H140" s="554" t="str">
        <f t="shared" si="8"/>
        <v>'NEO PE'!</v>
      </c>
      <c r="I140" s="554">
        <f t="shared" si="9"/>
        <v>0</v>
      </c>
      <c r="J140" s="554">
        <f t="shared" ref="J140:N140" si="136">IF(IFERROR(VLOOKUP($C140,INDIRECT(J$14&amp;"D:D"),1,FALSE),0)&lt;&gt;0,J$14,0)</f>
        <v>0</v>
      </c>
      <c r="K140" s="554" t="str">
        <f t="shared" si="136"/>
        <v>'NEO PE'!</v>
      </c>
      <c r="L140" s="554">
        <f t="shared" si="136"/>
        <v>0</v>
      </c>
      <c r="M140" s="554">
        <f t="shared" si="136"/>
        <v>0</v>
      </c>
      <c r="N140" s="554">
        <f t="shared" si="136"/>
        <v>0</v>
      </c>
      <c r="O140" s="554" t="str">
        <f t="shared" si="11"/>
        <v>D:T</v>
      </c>
      <c r="P140" s="554" t="str">
        <f t="shared" si="12"/>
        <v>D9:T9</v>
      </c>
    </row>
    <row r="141">
      <c r="A141" s="554" t="str">
        <f t="shared" si="5"/>
        <v>09</v>
      </c>
      <c r="B141" s="554" t="str">
        <f t="shared" si="6"/>
        <v>PE</v>
      </c>
      <c r="C141" s="554" t="s">
        <v>316</v>
      </c>
      <c r="D141" s="23" t="s">
        <v>515</v>
      </c>
      <c r="E141" s="554" t="str">
        <f t="shared" si="7"/>
        <v/>
      </c>
      <c r="H141" s="554" t="str">
        <f t="shared" si="8"/>
        <v>'NEO PE'!</v>
      </c>
      <c r="I141" s="554">
        <f t="shared" si="9"/>
        <v>0</v>
      </c>
      <c r="J141" s="554">
        <f t="shared" ref="J141:N141" si="137">IF(IFERROR(VLOOKUP($C141,INDIRECT(J$14&amp;"D:D"),1,FALSE),0)&lt;&gt;0,J$14,0)</f>
        <v>0</v>
      </c>
      <c r="K141" s="554" t="str">
        <f t="shared" si="137"/>
        <v>'NEO PE'!</v>
      </c>
      <c r="L141" s="554">
        <f t="shared" si="137"/>
        <v>0</v>
      </c>
      <c r="M141" s="554">
        <f t="shared" si="137"/>
        <v>0</v>
      </c>
      <c r="N141" s="554">
        <f t="shared" si="137"/>
        <v>0</v>
      </c>
      <c r="O141" s="554" t="str">
        <f t="shared" si="11"/>
        <v>D:T</v>
      </c>
      <c r="P141" s="554" t="str">
        <f t="shared" si="12"/>
        <v>D9:T9</v>
      </c>
    </row>
    <row r="142">
      <c r="A142" s="554" t="str">
        <f t="shared" si="5"/>
        <v>11</v>
      </c>
      <c r="B142" s="554" t="str">
        <f t="shared" si="6"/>
        <v>PE</v>
      </c>
      <c r="C142" s="554" t="s">
        <v>316</v>
      </c>
      <c r="D142" s="23" t="s">
        <v>516</v>
      </c>
      <c r="E142" s="554" t="str">
        <f t="shared" si="7"/>
        <v/>
      </c>
      <c r="H142" s="554" t="str">
        <f t="shared" si="8"/>
        <v>'NEO PE'!</v>
      </c>
      <c r="I142" s="554">
        <f t="shared" si="9"/>
        <v>0</v>
      </c>
      <c r="J142" s="554">
        <f t="shared" ref="J142:N142" si="138">IF(IFERROR(VLOOKUP($C142,INDIRECT(J$14&amp;"D:D"),1,FALSE),0)&lt;&gt;0,J$14,0)</f>
        <v>0</v>
      </c>
      <c r="K142" s="554" t="str">
        <f t="shared" si="138"/>
        <v>'NEO PE'!</v>
      </c>
      <c r="L142" s="554">
        <f t="shared" si="138"/>
        <v>0</v>
      </c>
      <c r="M142" s="554">
        <f t="shared" si="138"/>
        <v>0</v>
      </c>
      <c r="N142" s="554">
        <f t="shared" si="138"/>
        <v>0</v>
      </c>
      <c r="O142" s="554" t="str">
        <f t="shared" si="11"/>
        <v>D:T</v>
      </c>
      <c r="P142" s="554" t="str">
        <f t="shared" si="12"/>
        <v>D9:T9</v>
      </c>
    </row>
    <row r="143">
      <c r="A143" s="554" t="str">
        <f t="shared" si="5"/>
        <v>12</v>
      </c>
      <c r="B143" s="554" t="str">
        <f t="shared" si="6"/>
        <v>PE</v>
      </c>
      <c r="C143" s="554" t="s">
        <v>316</v>
      </c>
      <c r="D143" s="23" t="s">
        <v>517</v>
      </c>
      <c r="E143" s="554" t="str">
        <f t="shared" si="7"/>
        <v/>
      </c>
      <c r="H143" s="554" t="str">
        <f t="shared" si="8"/>
        <v>'NEO PE'!</v>
      </c>
      <c r="I143" s="554">
        <f t="shared" si="9"/>
        <v>0</v>
      </c>
      <c r="J143" s="554">
        <f t="shared" ref="J143:N143" si="139">IF(IFERROR(VLOOKUP($C143,INDIRECT(J$14&amp;"D:D"),1,FALSE),0)&lt;&gt;0,J$14,0)</f>
        <v>0</v>
      </c>
      <c r="K143" s="554" t="str">
        <f t="shared" si="139"/>
        <v>'NEO PE'!</v>
      </c>
      <c r="L143" s="554">
        <f t="shared" si="139"/>
        <v>0</v>
      </c>
      <c r="M143" s="554">
        <f t="shared" si="139"/>
        <v>0</v>
      </c>
      <c r="N143" s="554">
        <f t="shared" si="139"/>
        <v>0</v>
      </c>
      <c r="O143" s="554" t="str">
        <f t="shared" si="11"/>
        <v>D:T</v>
      </c>
      <c r="P143" s="554" t="str">
        <f t="shared" si="12"/>
        <v>D9:T9</v>
      </c>
    </row>
    <row r="144">
      <c r="A144" s="554" t="str">
        <f t="shared" si="5"/>
        <v>14</v>
      </c>
      <c r="B144" s="554" t="str">
        <f t="shared" si="6"/>
        <v>PE</v>
      </c>
      <c r="C144" s="554" t="s">
        <v>316</v>
      </c>
      <c r="D144" s="23" t="s">
        <v>518</v>
      </c>
      <c r="E144" s="554" t="str">
        <f t="shared" si="7"/>
        <v/>
      </c>
      <c r="H144" s="554" t="str">
        <f t="shared" si="8"/>
        <v>'NEO PE'!</v>
      </c>
      <c r="I144" s="554">
        <f t="shared" si="9"/>
        <v>0</v>
      </c>
      <c r="J144" s="554">
        <f t="shared" ref="J144:N144" si="140">IF(IFERROR(VLOOKUP($C144,INDIRECT(J$14&amp;"D:D"),1,FALSE),0)&lt;&gt;0,J$14,0)</f>
        <v>0</v>
      </c>
      <c r="K144" s="554" t="str">
        <f t="shared" si="140"/>
        <v>'NEO PE'!</v>
      </c>
      <c r="L144" s="554">
        <f t="shared" si="140"/>
        <v>0</v>
      </c>
      <c r="M144" s="554">
        <f t="shared" si="140"/>
        <v>0</v>
      </c>
      <c r="N144" s="554">
        <f t="shared" si="140"/>
        <v>0</v>
      </c>
      <c r="O144" s="554" t="str">
        <f t="shared" si="11"/>
        <v>D:T</v>
      </c>
      <c r="P144" s="554" t="str">
        <f t="shared" si="12"/>
        <v>D9:T9</v>
      </c>
    </row>
    <row r="145">
      <c r="A145" s="554" t="str">
        <f t="shared" si="5"/>
        <v>01</v>
      </c>
      <c r="B145" s="554" t="str">
        <f t="shared" si="6"/>
        <v>PE</v>
      </c>
      <c r="C145" s="554" t="s">
        <v>318</v>
      </c>
      <c r="D145" s="23" t="s">
        <v>519</v>
      </c>
      <c r="E145" s="554" t="str">
        <f t="shared" si="7"/>
        <v/>
      </c>
      <c r="H145" s="554" t="str">
        <f t="shared" si="8"/>
        <v>'NEO PE'!</v>
      </c>
      <c r="I145" s="554">
        <f t="shared" si="9"/>
        <v>0</v>
      </c>
      <c r="J145" s="554">
        <f t="shared" ref="J145:N145" si="141">IF(IFERROR(VLOOKUP($C145,INDIRECT(J$14&amp;"D:D"),1,FALSE),0)&lt;&gt;0,J$14,0)</f>
        <v>0</v>
      </c>
      <c r="K145" s="554" t="str">
        <f t="shared" si="141"/>
        <v>'NEO PE'!</v>
      </c>
      <c r="L145" s="554">
        <f t="shared" si="141"/>
        <v>0</v>
      </c>
      <c r="M145" s="554">
        <f t="shared" si="141"/>
        <v>0</v>
      </c>
      <c r="N145" s="554">
        <f t="shared" si="141"/>
        <v>0</v>
      </c>
      <c r="O145" s="554" t="str">
        <f t="shared" si="11"/>
        <v>D:T</v>
      </c>
      <c r="P145" s="554" t="str">
        <f t="shared" si="12"/>
        <v>D9:T9</v>
      </c>
    </row>
    <row r="146">
      <c r="A146" s="554" t="str">
        <f t="shared" si="5"/>
        <v>02</v>
      </c>
      <c r="B146" s="554" t="str">
        <f t="shared" si="6"/>
        <v>PE</v>
      </c>
      <c r="C146" s="554" t="s">
        <v>318</v>
      </c>
      <c r="D146" s="23" t="s">
        <v>520</v>
      </c>
      <c r="E146" s="554" t="str">
        <f t="shared" si="7"/>
        <v/>
      </c>
      <c r="H146" s="554" t="str">
        <f t="shared" si="8"/>
        <v>'NEO PE'!</v>
      </c>
      <c r="I146" s="554">
        <f t="shared" si="9"/>
        <v>0</v>
      </c>
      <c r="J146" s="554">
        <f t="shared" ref="J146:N146" si="142">IF(IFERROR(VLOOKUP($C146,INDIRECT(J$14&amp;"D:D"),1,FALSE),0)&lt;&gt;0,J$14,0)</f>
        <v>0</v>
      </c>
      <c r="K146" s="554" t="str">
        <f t="shared" si="142"/>
        <v>'NEO PE'!</v>
      </c>
      <c r="L146" s="554">
        <f t="shared" si="142"/>
        <v>0</v>
      </c>
      <c r="M146" s="554">
        <f t="shared" si="142"/>
        <v>0</v>
      </c>
      <c r="N146" s="554">
        <f t="shared" si="142"/>
        <v>0</v>
      </c>
      <c r="O146" s="554" t="str">
        <f t="shared" si="11"/>
        <v>D:T</v>
      </c>
      <c r="P146" s="554" t="str">
        <f t="shared" si="12"/>
        <v>D9:T9</v>
      </c>
    </row>
    <row r="147">
      <c r="A147" s="554" t="str">
        <f t="shared" si="5"/>
        <v>03</v>
      </c>
      <c r="B147" s="554" t="str">
        <f t="shared" si="6"/>
        <v>PE</v>
      </c>
      <c r="C147" s="554" t="s">
        <v>318</v>
      </c>
      <c r="D147" s="23" t="s">
        <v>521</v>
      </c>
      <c r="E147" s="554" t="str">
        <f t="shared" si="7"/>
        <v/>
      </c>
      <c r="H147" s="554" t="str">
        <f t="shared" si="8"/>
        <v>'NEO PE'!</v>
      </c>
      <c r="I147" s="554">
        <f t="shared" si="9"/>
        <v>0</v>
      </c>
      <c r="J147" s="554">
        <f t="shared" ref="J147:N147" si="143">IF(IFERROR(VLOOKUP($C147,INDIRECT(J$14&amp;"D:D"),1,FALSE),0)&lt;&gt;0,J$14,0)</f>
        <v>0</v>
      </c>
      <c r="K147" s="554" t="str">
        <f t="shared" si="143"/>
        <v>'NEO PE'!</v>
      </c>
      <c r="L147" s="554">
        <f t="shared" si="143"/>
        <v>0</v>
      </c>
      <c r="M147" s="554">
        <f t="shared" si="143"/>
        <v>0</v>
      </c>
      <c r="N147" s="554">
        <f t="shared" si="143"/>
        <v>0</v>
      </c>
      <c r="O147" s="554" t="str">
        <f t="shared" si="11"/>
        <v>D:T</v>
      </c>
      <c r="P147" s="554" t="str">
        <f t="shared" si="12"/>
        <v>D9:T9</v>
      </c>
    </row>
    <row r="148">
      <c r="A148" s="554" t="str">
        <f t="shared" si="5"/>
        <v>04</v>
      </c>
      <c r="B148" s="554" t="str">
        <f t="shared" si="6"/>
        <v>PE</v>
      </c>
      <c r="C148" s="554" t="s">
        <v>318</v>
      </c>
      <c r="D148" s="23" t="s">
        <v>522</v>
      </c>
      <c r="E148" s="554" t="str">
        <f t="shared" si="7"/>
        <v/>
      </c>
      <c r="H148" s="554" t="str">
        <f t="shared" si="8"/>
        <v>'NEO PE'!</v>
      </c>
      <c r="I148" s="554">
        <f t="shared" si="9"/>
        <v>0</v>
      </c>
      <c r="J148" s="554">
        <f t="shared" ref="J148:N148" si="144">IF(IFERROR(VLOOKUP($C148,INDIRECT(J$14&amp;"D:D"),1,FALSE),0)&lt;&gt;0,J$14,0)</f>
        <v>0</v>
      </c>
      <c r="K148" s="554" t="str">
        <f t="shared" si="144"/>
        <v>'NEO PE'!</v>
      </c>
      <c r="L148" s="554">
        <f t="shared" si="144"/>
        <v>0</v>
      </c>
      <c r="M148" s="554">
        <f t="shared" si="144"/>
        <v>0</v>
      </c>
      <c r="N148" s="554">
        <f t="shared" si="144"/>
        <v>0</v>
      </c>
      <c r="O148" s="554" t="str">
        <f t="shared" si="11"/>
        <v>D:T</v>
      </c>
      <c r="P148" s="554" t="str">
        <f t="shared" si="12"/>
        <v>D9:T9</v>
      </c>
    </row>
    <row r="149">
      <c r="A149" s="554" t="str">
        <f t="shared" si="5"/>
        <v>05</v>
      </c>
      <c r="B149" s="554" t="str">
        <f t="shared" si="6"/>
        <v>PE</v>
      </c>
      <c r="C149" s="554" t="s">
        <v>318</v>
      </c>
      <c r="D149" s="23" t="s">
        <v>523</v>
      </c>
      <c r="E149" s="554" t="str">
        <f t="shared" si="7"/>
        <v/>
      </c>
      <c r="H149" s="554" t="str">
        <f t="shared" si="8"/>
        <v>'NEO PE'!</v>
      </c>
      <c r="I149" s="554">
        <f t="shared" si="9"/>
        <v>0</v>
      </c>
      <c r="J149" s="554">
        <f t="shared" ref="J149:N149" si="145">IF(IFERROR(VLOOKUP($C149,INDIRECT(J$14&amp;"D:D"),1,FALSE),0)&lt;&gt;0,J$14,0)</f>
        <v>0</v>
      </c>
      <c r="K149" s="554" t="str">
        <f t="shared" si="145"/>
        <v>'NEO PE'!</v>
      </c>
      <c r="L149" s="554">
        <f t="shared" si="145"/>
        <v>0</v>
      </c>
      <c r="M149" s="554">
        <f t="shared" si="145"/>
        <v>0</v>
      </c>
      <c r="N149" s="554">
        <f t="shared" si="145"/>
        <v>0</v>
      </c>
      <c r="O149" s="554" t="str">
        <f t="shared" si="11"/>
        <v>D:T</v>
      </c>
      <c r="P149" s="554" t="str">
        <f t="shared" si="12"/>
        <v>D9:T9</v>
      </c>
    </row>
    <row r="150">
      <c r="A150" s="554" t="str">
        <f t="shared" si="5"/>
        <v>06</v>
      </c>
      <c r="B150" s="554" t="str">
        <f t="shared" si="6"/>
        <v>PE</v>
      </c>
      <c r="C150" s="554" t="s">
        <v>318</v>
      </c>
      <c r="D150" s="23" t="s">
        <v>524</v>
      </c>
      <c r="E150" s="554" t="str">
        <f t="shared" si="7"/>
        <v/>
      </c>
      <c r="H150" s="554" t="str">
        <f t="shared" si="8"/>
        <v>'NEO PE'!</v>
      </c>
      <c r="I150" s="554">
        <f t="shared" si="9"/>
        <v>0</v>
      </c>
      <c r="J150" s="554">
        <f t="shared" ref="J150:N150" si="146">IF(IFERROR(VLOOKUP($C150,INDIRECT(J$14&amp;"D:D"),1,FALSE),0)&lt;&gt;0,J$14,0)</f>
        <v>0</v>
      </c>
      <c r="K150" s="554" t="str">
        <f t="shared" si="146"/>
        <v>'NEO PE'!</v>
      </c>
      <c r="L150" s="554">
        <f t="shared" si="146"/>
        <v>0</v>
      </c>
      <c r="M150" s="554">
        <f t="shared" si="146"/>
        <v>0</v>
      </c>
      <c r="N150" s="554">
        <f t="shared" si="146"/>
        <v>0</v>
      </c>
      <c r="O150" s="554" t="str">
        <f t="shared" si="11"/>
        <v>D:T</v>
      </c>
      <c r="P150" s="554" t="str">
        <f t="shared" si="12"/>
        <v>D9:T9</v>
      </c>
    </row>
    <row r="151">
      <c r="A151" s="554" t="str">
        <f t="shared" si="5"/>
        <v>09</v>
      </c>
      <c r="B151" s="554" t="str">
        <f t="shared" si="6"/>
        <v>PE</v>
      </c>
      <c r="C151" s="554" t="s">
        <v>318</v>
      </c>
      <c r="D151" s="23" t="s">
        <v>525</v>
      </c>
      <c r="E151" s="554" t="str">
        <f t="shared" si="7"/>
        <v/>
      </c>
      <c r="H151" s="554" t="str">
        <f t="shared" si="8"/>
        <v>'NEO PE'!</v>
      </c>
      <c r="I151" s="554">
        <f t="shared" si="9"/>
        <v>0</v>
      </c>
      <c r="J151" s="554">
        <f t="shared" ref="J151:N151" si="147">IF(IFERROR(VLOOKUP($C151,INDIRECT(J$14&amp;"D:D"),1,FALSE),0)&lt;&gt;0,J$14,0)</f>
        <v>0</v>
      </c>
      <c r="K151" s="554" t="str">
        <f t="shared" si="147"/>
        <v>'NEO PE'!</v>
      </c>
      <c r="L151" s="554">
        <f t="shared" si="147"/>
        <v>0</v>
      </c>
      <c r="M151" s="554">
        <f t="shared" si="147"/>
        <v>0</v>
      </c>
      <c r="N151" s="554">
        <f t="shared" si="147"/>
        <v>0</v>
      </c>
      <c r="O151" s="554" t="str">
        <f t="shared" si="11"/>
        <v>D:T</v>
      </c>
      <c r="P151" s="554" t="str">
        <f t="shared" si="12"/>
        <v>D9:T9</v>
      </c>
    </row>
    <row r="152">
      <c r="A152" s="554" t="str">
        <f t="shared" si="5"/>
        <v>11</v>
      </c>
      <c r="B152" s="554" t="str">
        <f t="shared" si="6"/>
        <v>PE</v>
      </c>
      <c r="C152" s="554" t="s">
        <v>318</v>
      </c>
      <c r="D152" s="23" t="s">
        <v>526</v>
      </c>
      <c r="E152" s="554" t="str">
        <f t="shared" si="7"/>
        <v/>
      </c>
      <c r="H152" s="554" t="str">
        <f t="shared" si="8"/>
        <v>'NEO PE'!</v>
      </c>
      <c r="I152" s="554">
        <f t="shared" si="9"/>
        <v>0</v>
      </c>
      <c r="J152" s="554">
        <f t="shared" ref="J152:N152" si="148">IF(IFERROR(VLOOKUP($C152,INDIRECT(J$14&amp;"D:D"),1,FALSE),0)&lt;&gt;0,J$14,0)</f>
        <v>0</v>
      </c>
      <c r="K152" s="554" t="str">
        <f t="shared" si="148"/>
        <v>'NEO PE'!</v>
      </c>
      <c r="L152" s="554">
        <f t="shared" si="148"/>
        <v>0</v>
      </c>
      <c r="M152" s="554">
        <f t="shared" si="148"/>
        <v>0</v>
      </c>
      <c r="N152" s="554">
        <f t="shared" si="148"/>
        <v>0</v>
      </c>
      <c r="O152" s="554" t="str">
        <f t="shared" si="11"/>
        <v>D:T</v>
      </c>
      <c r="P152" s="554" t="str">
        <f t="shared" si="12"/>
        <v>D9:T9</v>
      </c>
    </row>
    <row r="153">
      <c r="A153" s="554" t="str">
        <f t="shared" si="5"/>
        <v>12</v>
      </c>
      <c r="B153" s="554" t="str">
        <f t="shared" si="6"/>
        <v>PE</v>
      </c>
      <c r="C153" s="554" t="s">
        <v>318</v>
      </c>
      <c r="D153" s="23" t="s">
        <v>527</v>
      </c>
      <c r="E153" s="554" t="str">
        <f t="shared" si="7"/>
        <v/>
      </c>
      <c r="H153" s="554" t="str">
        <f t="shared" si="8"/>
        <v>'NEO PE'!</v>
      </c>
      <c r="I153" s="554">
        <f t="shared" si="9"/>
        <v>0</v>
      </c>
      <c r="J153" s="554">
        <f t="shared" ref="J153:N153" si="149">IF(IFERROR(VLOOKUP($C153,INDIRECT(J$14&amp;"D:D"),1,FALSE),0)&lt;&gt;0,J$14,0)</f>
        <v>0</v>
      </c>
      <c r="K153" s="554" t="str">
        <f t="shared" si="149"/>
        <v>'NEO PE'!</v>
      </c>
      <c r="L153" s="554">
        <f t="shared" si="149"/>
        <v>0</v>
      </c>
      <c r="M153" s="554">
        <f t="shared" si="149"/>
        <v>0</v>
      </c>
      <c r="N153" s="554">
        <f t="shared" si="149"/>
        <v>0</v>
      </c>
      <c r="O153" s="554" t="str">
        <f t="shared" si="11"/>
        <v>D:T</v>
      </c>
      <c r="P153" s="554" t="str">
        <f t="shared" si="12"/>
        <v>D9:T9</v>
      </c>
    </row>
    <row r="154">
      <c r="A154" s="554" t="str">
        <f t="shared" si="5"/>
        <v>14</v>
      </c>
      <c r="B154" s="554" t="str">
        <f t="shared" si="6"/>
        <v>PE</v>
      </c>
      <c r="C154" s="554" t="s">
        <v>318</v>
      </c>
      <c r="D154" s="23" t="s">
        <v>528</v>
      </c>
      <c r="E154" s="554" t="str">
        <f t="shared" si="7"/>
        <v/>
      </c>
      <c r="H154" s="554" t="str">
        <f t="shared" si="8"/>
        <v>'NEO PE'!</v>
      </c>
      <c r="I154" s="554">
        <f t="shared" si="9"/>
        <v>0</v>
      </c>
      <c r="J154" s="554">
        <f t="shared" ref="J154:N154" si="150">IF(IFERROR(VLOOKUP($C154,INDIRECT(J$14&amp;"D:D"),1,FALSE),0)&lt;&gt;0,J$14,0)</f>
        <v>0</v>
      </c>
      <c r="K154" s="554" t="str">
        <f t="shared" si="150"/>
        <v>'NEO PE'!</v>
      </c>
      <c r="L154" s="554">
        <f t="shared" si="150"/>
        <v>0</v>
      </c>
      <c r="M154" s="554">
        <f t="shared" si="150"/>
        <v>0</v>
      </c>
      <c r="N154" s="554">
        <f t="shared" si="150"/>
        <v>0</v>
      </c>
      <c r="O154" s="554" t="str">
        <f t="shared" si="11"/>
        <v>D:T</v>
      </c>
      <c r="P154" s="554" t="str">
        <f t="shared" si="12"/>
        <v>D9:T9</v>
      </c>
    </row>
    <row r="155">
      <c r="A155" s="554" t="str">
        <f t="shared" si="5"/>
        <v>01</v>
      </c>
      <c r="B155" s="554" t="str">
        <f t="shared" si="6"/>
        <v>PE</v>
      </c>
      <c r="C155" s="554" t="s">
        <v>319</v>
      </c>
      <c r="D155" s="23" t="s">
        <v>529</v>
      </c>
      <c r="E155" s="554" t="str">
        <f t="shared" si="7"/>
        <v/>
      </c>
      <c r="H155" s="554" t="str">
        <f t="shared" si="8"/>
        <v>'NEO PE'!</v>
      </c>
      <c r="I155" s="554">
        <f t="shared" si="9"/>
        <v>0</v>
      </c>
      <c r="J155" s="554">
        <f t="shared" ref="J155:N155" si="151">IF(IFERROR(VLOOKUP($C155,INDIRECT(J$14&amp;"D:D"),1,FALSE),0)&lt;&gt;0,J$14,0)</f>
        <v>0</v>
      </c>
      <c r="K155" s="554" t="str">
        <f t="shared" si="151"/>
        <v>'NEO PE'!</v>
      </c>
      <c r="L155" s="554">
        <f t="shared" si="151"/>
        <v>0</v>
      </c>
      <c r="M155" s="554">
        <f t="shared" si="151"/>
        <v>0</v>
      </c>
      <c r="N155" s="554">
        <f t="shared" si="151"/>
        <v>0</v>
      </c>
      <c r="O155" s="554" t="str">
        <f t="shared" si="11"/>
        <v>D:T</v>
      </c>
      <c r="P155" s="554" t="str">
        <f t="shared" si="12"/>
        <v>D9:T9</v>
      </c>
    </row>
    <row r="156">
      <c r="A156" s="554" t="str">
        <f t="shared" si="5"/>
        <v>02</v>
      </c>
      <c r="B156" s="554" t="str">
        <f t="shared" si="6"/>
        <v>PE</v>
      </c>
      <c r="C156" s="554" t="s">
        <v>319</v>
      </c>
      <c r="D156" s="23" t="s">
        <v>530</v>
      </c>
      <c r="E156" s="554" t="str">
        <f t="shared" si="7"/>
        <v/>
      </c>
      <c r="H156" s="554" t="str">
        <f t="shared" si="8"/>
        <v>'NEO PE'!</v>
      </c>
      <c r="I156" s="554">
        <f t="shared" si="9"/>
        <v>0</v>
      </c>
      <c r="J156" s="554">
        <f t="shared" ref="J156:N156" si="152">IF(IFERROR(VLOOKUP($C156,INDIRECT(J$14&amp;"D:D"),1,FALSE),0)&lt;&gt;0,J$14,0)</f>
        <v>0</v>
      </c>
      <c r="K156" s="554" t="str">
        <f t="shared" si="152"/>
        <v>'NEO PE'!</v>
      </c>
      <c r="L156" s="554">
        <f t="shared" si="152"/>
        <v>0</v>
      </c>
      <c r="M156" s="554">
        <f t="shared" si="152"/>
        <v>0</v>
      </c>
      <c r="N156" s="554">
        <f t="shared" si="152"/>
        <v>0</v>
      </c>
      <c r="O156" s="554" t="str">
        <f t="shared" si="11"/>
        <v>D:T</v>
      </c>
      <c r="P156" s="554" t="str">
        <f t="shared" si="12"/>
        <v>D9:T9</v>
      </c>
    </row>
    <row r="157">
      <c r="A157" s="554" t="str">
        <f t="shared" si="5"/>
        <v>03</v>
      </c>
      <c r="B157" s="554" t="str">
        <f t="shared" si="6"/>
        <v>PE</v>
      </c>
      <c r="C157" s="554" t="s">
        <v>319</v>
      </c>
      <c r="D157" s="23" t="s">
        <v>531</v>
      </c>
      <c r="E157" s="554" t="str">
        <f t="shared" si="7"/>
        <v/>
      </c>
      <c r="H157" s="554" t="str">
        <f t="shared" si="8"/>
        <v>'NEO PE'!</v>
      </c>
      <c r="I157" s="554">
        <f t="shared" si="9"/>
        <v>0</v>
      </c>
      <c r="J157" s="554">
        <f t="shared" ref="J157:N157" si="153">IF(IFERROR(VLOOKUP($C157,INDIRECT(J$14&amp;"D:D"),1,FALSE),0)&lt;&gt;0,J$14,0)</f>
        <v>0</v>
      </c>
      <c r="K157" s="554" t="str">
        <f t="shared" si="153"/>
        <v>'NEO PE'!</v>
      </c>
      <c r="L157" s="554">
        <f t="shared" si="153"/>
        <v>0</v>
      </c>
      <c r="M157" s="554">
        <f t="shared" si="153"/>
        <v>0</v>
      </c>
      <c r="N157" s="554">
        <f t="shared" si="153"/>
        <v>0</v>
      </c>
      <c r="O157" s="554" t="str">
        <f t="shared" si="11"/>
        <v>D:T</v>
      </c>
      <c r="P157" s="554" t="str">
        <f t="shared" si="12"/>
        <v>D9:T9</v>
      </c>
    </row>
    <row r="158">
      <c r="A158" s="554" t="str">
        <f t="shared" si="5"/>
        <v>04</v>
      </c>
      <c r="B158" s="554" t="str">
        <f t="shared" si="6"/>
        <v>PE</v>
      </c>
      <c r="C158" s="554" t="s">
        <v>319</v>
      </c>
      <c r="D158" s="23" t="s">
        <v>532</v>
      </c>
      <c r="E158" s="554" t="str">
        <f t="shared" si="7"/>
        <v/>
      </c>
      <c r="H158" s="554" t="str">
        <f t="shared" si="8"/>
        <v>'NEO PE'!</v>
      </c>
      <c r="I158" s="554">
        <f t="shared" si="9"/>
        <v>0</v>
      </c>
      <c r="J158" s="554">
        <f t="shared" ref="J158:N158" si="154">IF(IFERROR(VLOOKUP($C158,INDIRECT(J$14&amp;"D:D"),1,FALSE),0)&lt;&gt;0,J$14,0)</f>
        <v>0</v>
      </c>
      <c r="K158" s="554" t="str">
        <f t="shared" si="154"/>
        <v>'NEO PE'!</v>
      </c>
      <c r="L158" s="554">
        <f t="shared" si="154"/>
        <v>0</v>
      </c>
      <c r="M158" s="554">
        <f t="shared" si="154"/>
        <v>0</v>
      </c>
      <c r="N158" s="554">
        <f t="shared" si="154"/>
        <v>0</v>
      </c>
      <c r="O158" s="554" t="str">
        <f t="shared" si="11"/>
        <v>D:T</v>
      </c>
      <c r="P158" s="554" t="str">
        <f t="shared" si="12"/>
        <v>D9:T9</v>
      </c>
    </row>
    <row r="159">
      <c r="A159" s="554" t="str">
        <f t="shared" si="5"/>
        <v>05</v>
      </c>
      <c r="B159" s="554" t="str">
        <f t="shared" si="6"/>
        <v>PE</v>
      </c>
      <c r="C159" s="554" t="s">
        <v>319</v>
      </c>
      <c r="D159" s="23" t="s">
        <v>533</v>
      </c>
      <c r="E159" s="554" t="str">
        <f t="shared" si="7"/>
        <v/>
      </c>
      <c r="H159" s="554" t="str">
        <f t="shared" si="8"/>
        <v>'NEO PE'!</v>
      </c>
      <c r="I159" s="554">
        <f t="shared" si="9"/>
        <v>0</v>
      </c>
      <c r="J159" s="554">
        <f t="shared" ref="J159:N159" si="155">IF(IFERROR(VLOOKUP($C159,INDIRECT(J$14&amp;"D:D"),1,FALSE),0)&lt;&gt;0,J$14,0)</f>
        <v>0</v>
      </c>
      <c r="K159" s="554" t="str">
        <f t="shared" si="155"/>
        <v>'NEO PE'!</v>
      </c>
      <c r="L159" s="554">
        <f t="shared" si="155"/>
        <v>0</v>
      </c>
      <c r="M159" s="554">
        <f t="shared" si="155"/>
        <v>0</v>
      </c>
      <c r="N159" s="554">
        <f t="shared" si="155"/>
        <v>0</v>
      </c>
      <c r="O159" s="554" t="str">
        <f t="shared" si="11"/>
        <v>D:T</v>
      </c>
      <c r="P159" s="554" t="str">
        <f t="shared" si="12"/>
        <v>D9:T9</v>
      </c>
    </row>
    <row r="160">
      <c r="A160" s="554" t="str">
        <f t="shared" si="5"/>
        <v>06</v>
      </c>
      <c r="B160" s="554" t="str">
        <f t="shared" si="6"/>
        <v>PE</v>
      </c>
      <c r="C160" s="554" t="s">
        <v>319</v>
      </c>
      <c r="D160" s="23" t="s">
        <v>534</v>
      </c>
      <c r="E160" s="554" t="str">
        <f t="shared" si="7"/>
        <v/>
      </c>
      <c r="H160" s="554" t="str">
        <f t="shared" si="8"/>
        <v>'NEO PE'!</v>
      </c>
      <c r="I160" s="554">
        <f t="shared" si="9"/>
        <v>0</v>
      </c>
      <c r="J160" s="554">
        <f t="shared" ref="J160:N160" si="156">IF(IFERROR(VLOOKUP($C160,INDIRECT(J$14&amp;"D:D"),1,FALSE),0)&lt;&gt;0,J$14,0)</f>
        <v>0</v>
      </c>
      <c r="K160" s="554" t="str">
        <f t="shared" si="156"/>
        <v>'NEO PE'!</v>
      </c>
      <c r="L160" s="554">
        <f t="shared" si="156"/>
        <v>0</v>
      </c>
      <c r="M160" s="554">
        <f t="shared" si="156"/>
        <v>0</v>
      </c>
      <c r="N160" s="554">
        <f t="shared" si="156"/>
        <v>0</v>
      </c>
      <c r="O160" s="554" t="str">
        <f t="shared" si="11"/>
        <v>D:T</v>
      </c>
      <c r="P160" s="554" t="str">
        <f t="shared" si="12"/>
        <v>D9:T9</v>
      </c>
    </row>
    <row r="161">
      <c r="A161" s="554" t="str">
        <f t="shared" si="5"/>
        <v>09</v>
      </c>
      <c r="B161" s="554" t="str">
        <f t="shared" si="6"/>
        <v>PE</v>
      </c>
      <c r="C161" s="554" t="s">
        <v>319</v>
      </c>
      <c r="D161" s="23" t="s">
        <v>535</v>
      </c>
      <c r="E161" s="554" t="str">
        <f t="shared" si="7"/>
        <v/>
      </c>
      <c r="H161" s="554" t="str">
        <f t="shared" si="8"/>
        <v>'NEO PE'!</v>
      </c>
      <c r="I161" s="554">
        <f t="shared" si="9"/>
        <v>0</v>
      </c>
      <c r="J161" s="554">
        <f t="shared" ref="J161:N161" si="157">IF(IFERROR(VLOOKUP($C161,INDIRECT(J$14&amp;"D:D"),1,FALSE),0)&lt;&gt;0,J$14,0)</f>
        <v>0</v>
      </c>
      <c r="K161" s="554" t="str">
        <f t="shared" si="157"/>
        <v>'NEO PE'!</v>
      </c>
      <c r="L161" s="554">
        <f t="shared" si="157"/>
        <v>0</v>
      </c>
      <c r="M161" s="554">
        <f t="shared" si="157"/>
        <v>0</v>
      </c>
      <c r="N161" s="554">
        <f t="shared" si="157"/>
        <v>0</v>
      </c>
      <c r="O161" s="554" t="str">
        <f t="shared" si="11"/>
        <v>D:T</v>
      </c>
      <c r="P161" s="554" t="str">
        <f t="shared" si="12"/>
        <v>D9:T9</v>
      </c>
    </row>
    <row r="162">
      <c r="A162" s="554" t="str">
        <f t="shared" si="5"/>
        <v>11</v>
      </c>
      <c r="B162" s="554" t="str">
        <f t="shared" si="6"/>
        <v>PE</v>
      </c>
      <c r="C162" s="554" t="s">
        <v>319</v>
      </c>
      <c r="D162" s="23" t="s">
        <v>536</v>
      </c>
      <c r="E162" s="554" t="str">
        <f t="shared" si="7"/>
        <v/>
      </c>
      <c r="H162" s="554" t="str">
        <f t="shared" si="8"/>
        <v>'NEO PE'!</v>
      </c>
      <c r="I162" s="554">
        <f t="shared" si="9"/>
        <v>0</v>
      </c>
      <c r="J162" s="554">
        <f t="shared" ref="J162:N162" si="158">IF(IFERROR(VLOOKUP($C162,INDIRECT(J$14&amp;"D:D"),1,FALSE),0)&lt;&gt;0,J$14,0)</f>
        <v>0</v>
      </c>
      <c r="K162" s="554" t="str">
        <f t="shared" si="158"/>
        <v>'NEO PE'!</v>
      </c>
      <c r="L162" s="554">
        <f t="shared" si="158"/>
        <v>0</v>
      </c>
      <c r="M162" s="554">
        <f t="shared" si="158"/>
        <v>0</v>
      </c>
      <c r="N162" s="554">
        <f t="shared" si="158"/>
        <v>0</v>
      </c>
      <c r="O162" s="554" t="str">
        <f t="shared" si="11"/>
        <v>D:T</v>
      </c>
      <c r="P162" s="554" t="str">
        <f t="shared" si="12"/>
        <v>D9:T9</v>
      </c>
    </row>
    <row r="163">
      <c r="A163" s="554" t="str">
        <f t="shared" si="5"/>
        <v>12</v>
      </c>
      <c r="B163" s="554" t="str">
        <f t="shared" si="6"/>
        <v>PE</v>
      </c>
      <c r="C163" s="554" t="s">
        <v>319</v>
      </c>
      <c r="D163" s="23" t="s">
        <v>537</v>
      </c>
      <c r="E163" s="554" t="str">
        <f t="shared" si="7"/>
        <v/>
      </c>
      <c r="H163" s="554" t="str">
        <f t="shared" si="8"/>
        <v>'NEO PE'!</v>
      </c>
      <c r="I163" s="554">
        <f t="shared" si="9"/>
        <v>0</v>
      </c>
      <c r="J163" s="554">
        <f t="shared" ref="J163:N163" si="159">IF(IFERROR(VLOOKUP($C163,INDIRECT(J$14&amp;"D:D"),1,FALSE),0)&lt;&gt;0,J$14,0)</f>
        <v>0</v>
      </c>
      <c r="K163" s="554" t="str">
        <f t="shared" si="159"/>
        <v>'NEO PE'!</v>
      </c>
      <c r="L163" s="554">
        <f t="shared" si="159"/>
        <v>0</v>
      </c>
      <c r="M163" s="554">
        <f t="shared" si="159"/>
        <v>0</v>
      </c>
      <c r="N163" s="554">
        <f t="shared" si="159"/>
        <v>0</v>
      </c>
      <c r="O163" s="554" t="str">
        <f t="shared" si="11"/>
        <v>D:T</v>
      </c>
      <c r="P163" s="554" t="str">
        <f t="shared" si="12"/>
        <v>D9:T9</v>
      </c>
    </row>
    <row r="164">
      <c r="A164" s="554" t="str">
        <f t="shared" si="5"/>
        <v>14</v>
      </c>
      <c r="B164" s="554" t="str">
        <f t="shared" si="6"/>
        <v>PE</v>
      </c>
      <c r="C164" s="554" t="s">
        <v>319</v>
      </c>
      <c r="D164" s="23" t="s">
        <v>538</v>
      </c>
      <c r="E164" s="554" t="str">
        <f t="shared" si="7"/>
        <v/>
      </c>
      <c r="H164" s="554" t="str">
        <f t="shared" si="8"/>
        <v>'NEO PE'!</v>
      </c>
      <c r="I164" s="554">
        <f t="shared" si="9"/>
        <v>0</v>
      </c>
      <c r="J164" s="554">
        <f t="shared" ref="J164:N164" si="160">IF(IFERROR(VLOOKUP($C164,INDIRECT(J$14&amp;"D:D"),1,FALSE),0)&lt;&gt;0,J$14,0)</f>
        <v>0</v>
      </c>
      <c r="K164" s="554" t="str">
        <f t="shared" si="160"/>
        <v>'NEO PE'!</v>
      </c>
      <c r="L164" s="554">
        <f t="shared" si="160"/>
        <v>0</v>
      </c>
      <c r="M164" s="554">
        <f t="shared" si="160"/>
        <v>0</v>
      </c>
      <c r="N164" s="554">
        <f t="shared" si="160"/>
        <v>0</v>
      </c>
      <c r="O164" s="554" t="str">
        <f t="shared" si="11"/>
        <v>D:T</v>
      </c>
      <c r="P164" s="554" t="str">
        <f t="shared" si="12"/>
        <v>D9:T9</v>
      </c>
    </row>
    <row r="165">
      <c r="A165" s="554" t="str">
        <f t="shared" si="5"/>
        <v>01</v>
      </c>
      <c r="B165" s="554" t="str">
        <f t="shared" si="6"/>
        <v>PE</v>
      </c>
      <c r="C165" s="554" t="s">
        <v>320</v>
      </c>
      <c r="D165" s="23" t="s">
        <v>539</v>
      </c>
      <c r="E165" s="554" t="str">
        <f t="shared" si="7"/>
        <v/>
      </c>
      <c r="H165" s="554" t="str">
        <f t="shared" si="8"/>
        <v>'NEO PE'!</v>
      </c>
      <c r="I165" s="554">
        <f t="shared" si="9"/>
        <v>0</v>
      </c>
      <c r="J165" s="554">
        <f t="shared" ref="J165:N165" si="161">IF(IFERROR(VLOOKUP($C165,INDIRECT(J$14&amp;"D:D"),1,FALSE),0)&lt;&gt;0,J$14,0)</f>
        <v>0</v>
      </c>
      <c r="K165" s="554" t="str">
        <f t="shared" si="161"/>
        <v>'NEO PE'!</v>
      </c>
      <c r="L165" s="554">
        <f t="shared" si="161"/>
        <v>0</v>
      </c>
      <c r="M165" s="554">
        <f t="shared" si="161"/>
        <v>0</v>
      </c>
      <c r="N165" s="554">
        <f t="shared" si="161"/>
        <v>0</v>
      </c>
      <c r="O165" s="554" t="str">
        <f t="shared" si="11"/>
        <v>D:T</v>
      </c>
      <c r="P165" s="554" t="str">
        <f t="shared" si="12"/>
        <v>D9:T9</v>
      </c>
    </row>
    <row r="166">
      <c r="A166" s="554" t="str">
        <f t="shared" si="5"/>
        <v>02</v>
      </c>
      <c r="B166" s="554" t="str">
        <f t="shared" si="6"/>
        <v>PE</v>
      </c>
      <c r="C166" s="554" t="s">
        <v>320</v>
      </c>
      <c r="D166" s="23" t="s">
        <v>540</v>
      </c>
      <c r="E166" s="554" t="str">
        <f t="shared" si="7"/>
        <v/>
      </c>
      <c r="H166" s="554" t="str">
        <f t="shared" si="8"/>
        <v>'NEO PE'!</v>
      </c>
      <c r="I166" s="554">
        <f t="shared" si="9"/>
        <v>0</v>
      </c>
      <c r="J166" s="554">
        <f t="shared" ref="J166:N166" si="162">IF(IFERROR(VLOOKUP($C166,INDIRECT(J$14&amp;"D:D"),1,FALSE),0)&lt;&gt;0,J$14,0)</f>
        <v>0</v>
      </c>
      <c r="K166" s="554" t="str">
        <f t="shared" si="162"/>
        <v>'NEO PE'!</v>
      </c>
      <c r="L166" s="554">
        <f t="shared" si="162"/>
        <v>0</v>
      </c>
      <c r="M166" s="554">
        <f t="shared" si="162"/>
        <v>0</v>
      </c>
      <c r="N166" s="554">
        <f t="shared" si="162"/>
        <v>0</v>
      </c>
      <c r="O166" s="554" t="str">
        <f t="shared" si="11"/>
        <v>D:T</v>
      </c>
      <c r="P166" s="554" t="str">
        <f t="shared" si="12"/>
        <v>D9:T9</v>
      </c>
    </row>
    <row r="167">
      <c r="A167" s="554" t="str">
        <f t="shared" si="5"/>
        <v>03</v>
      </c>
      <c r="B167" s="554" t="str">
        <f t="shared" si="6"/>
        <v>PE</v>
      </c>
      <c r="C167" s="554" t="s">
        <v>320</v>
      </c>
      <c r="D167" s="23" t="s">
        <v>541</v>
      </c>
      <c r="E167" s="554" t="str">
        <f t="shared" si="7"/>
        <v/>
      </c>
      <c r="H167" s="554" t="str">
        <f t="shared" si="8"/>
        <v>'NEO PE'!</v>
      </c>
      <c r="I167" s="554">
        <f t="shared" si="9"/>
        <v>0</v>
      </c>
      <c r="J167" s="554">
        <f t="shared" ref="J167:N167" si="163">IF(IFERROR(VLOOKUP($C167,INDIRECT(J$14&amp;"D:D"),1,FALSE),0)&lt;&gt;0,J$14,0)</f>
        <v>0</v>
      </c>
      <c r="K167" s="554" t="str">
        <f t="shared" si="163"/>
        <v>'NEO PE'!</v>
      </c>
      <c r="L167" s="554">
        <f t="shared" si="163"/>
        <v>0</v>
      </c>
      <c r="M167" s="554">
        <f t="shared" si="163"/>
        <v>0</v>
      </c>
      <c r="N167" s="554">
        <f t="shared" si="163"/>
        <v>0</v>
      </c>
      <c r="O167" s="554" t="str">
        <f t="shared" si="11"/>
        <v>D:T</v>
      </c>
      <c r="P167" s="554" t="str">
        <f t="shared" si="12"/>
        <v>D9:T9</v>
      </c>
    </row>
    <row r="168">
      <c r="A168" s="554" t="str">
        <f t="shared" si="5"/>
        <v>04</v>
      </c>
      <c r="B168" s="554" t="str">
        <f t="shared" si="6"/>
        <v>PE</v>
      </c>
      <c r="C168" s="554" t="s">
        <v>320</v>
      </c>
      <c r="D168" s="23" t="s">
        <v>542</v>
      </c>
      <c r="E168" s="554" t="str">
        <f t="shared" si="7"/>
        <v/>
      </c>
      <c r="H168" s="554" t="str">
        <f t="shared" si="8"/>
        <v>'NEO PE'!</v>
      </c>
      <c r="I168" s="554">
        <f t="shared" si="9"/>
        <v>0</v>
      </c>
      <c r="J168" s="554">
        <f t="shared" ref="J168:N168" si="164">IF(IFERROR(VLOOKUP($C168,INDIRECT(J$14&amp;"D:D"),1,FALSE),0)&lt;&gt;0,J$14,0)</f>
        <v>0</v>
      </c>
      <c r="K168" s="554" t="str">
        <f t="shared" si="164"/>
        <v>'NEO PE'!</v>
      </c>
      <c r="L168" s="554">
        <f t="shared" si="164"/>
        <v>0</v>
      </c>
      <c r="M168" s="554">
        <f t="shared" si="164"/>
        <v>0</v>
      </c>
      <c r="N168" s="554">
        <f t="shared" si="164"/>
        <v>0</v>
      </c>
      <c r="O168" s="554" t="str">
        <f t="shared" si="11"/>
        <v>D:T</v>
      </c>
      <c r="P168" s="554" t="str">
        <f t="shared" si="12"/>
        <v>D9:T9</v>
      </c>
    </row>
    <row r="169">
      <c r="A169" s="554" t="str">
        <f t="shared" si="5"/>
        <v>05</v>
      </c>
      <c r="B169" s="554" t="str">
        <f t="shared" si="6"/>
        <v>PE</v>
      </c>
      <c r="C169" s="554" t="s">
        <v>320</v>
      </c>
      <c r="D169" s="23" t="s">
        <v>543</v>
      </c>
      <c r="E169" s="554" t="str">
        <f t="shared" si="7"/>
        <v/>
      </c>
      <c r="H169" s="554" t="str">
        <f t="shared" si="8"/>
        <v>'NEO PE'!</v>
      </c>
      <c r="I169" s="554">
        <f t="shared" si="9"/>
        <v>0</v>
      </c>
      <c r="J169" s="554">
        <f t="shared" ref="J169:N169" si="165">IF(IFERROR(VLOOKUP($C169,INDIRECT(J$14&amp;"D:D"),1,FALSE),0)&lt;&gt;0,J$14,0)</f>
        <v>0</v>
      </c>
      <c r="K169" s="554" t="str">
        <f t="shared" si="165"/>
        <v>'NEO PE'!</v>
      </c>
      <c r="L169" s="554">
        <f t="shared" si="165"/>
        <v>0</v>
      </c>
      <c r="M169" s="554">
        <f t="shared" si="165"/>
        <v>0</v>
      </c>
      <c r="N169" s="554">
        <f t="shared" si="165"/>
        <v>0</v>
      </c>
      <c r="O169" s="554" t="str">
        <f t="shared" si="11"/>
        <v>D:T</v>
      </c>
      <c r="P169" s="554" t="str">
        <f t="shared" si="12"/>
        <v>D9:T9</v>
      </c>
    </row>
    <row r="170">
      <c r="A170" s="554" t="str">
        <f t="shared" si="5"/>
        <v>06</v>
      </c>
      <c r="B170" s="554" t="str">
        <f t="shared" si="6"/>
        <v>PE</v>
      </c>
      <c r="C170" s="554" t="s">
        <v>320</v>
      </c>
      <c r="D170" s="23" t="s">
        <v>544</v>
      </c>
      <c r="E170" s="554" t="str">
        <f t="shared" si="7"/>
        <v/>
      </c>
      <c r="H170" s="554" t="str">
        <f t="shared" si="8"/>
        <v>'NEO PE'!</v>
      </c>
      <c r="I170" s="554">
        <f t="shared" si="9"/>
        <v>0</v>
      </c>
      <c r="J170" s="554">
        <f t="shared" ref="J170:N170" si="166">IF(IFERROR(VLOOKUP($C170,INDIRECT(J$14&amp;"D:D"),1,FALSE),0)&lt;&gt;0,J$14,0)</f>
        <v>0</v>
      </c>
      <c r="K170" s="554" t="str">
        <f t="shared" si="166"/>
        <v>'NEO PE'!</v>
      </c>
      <c r="L170" s="554">
        <f t="shared" si="166"/>
        <v>0</v>
      </c>
      <c r="M170" s="554">
        <f t="shared" si="166"/>
        <v>0</v>
      </c>
      <c r="N170" s="554">
        <f t="shared" si="166"/>
        <v>0</v>
      </c>
      <c r="O170" s="554" t="str">
        <f t="shared" si="11"/>
        <v>D:T</v>
      </c>
      <c r="P170" s="554" t="str">
        <f t="shared" si="12"/>
        <v>D9:T9</v>
      </c>
    </row>
    <row r="171">
      <c r="A171" s="554" t="str">
        <f t="shared" si="5"/>
        <v>09</v>
      </c>
      <c r="B171" s="554" t="str">
        <f t="shared" si="6"/>
        <v>PE</v>
      </c>
      <c r="C171" s="554" t="s">
        <v>320</v>
      </c>
      <c r="D171" s="23" t="s">
        <v>545</v>
      </c>
      <c r="E171" s="554" t="str">
        <f t="shared" si="7"/>
        <v/>
      </c>
      <c r="H171" s="554" t="str">
        <f t="shared" si="8"/>
        <v>'NEO PE'!</v>
      </c>
      <c r="I171" s="554">
        <f t="shared" si="9"/>
        <v>0</v>
      </c>
      <c r="J171" s="554">
        <f t="shared" ref="J171:N171" si="167">IF(IFERROR(VLOOKUP($C171,INDIRECT(J$14&amp;"D:D"),1,FALSE),0)&lt;&gt;0,J$14,0)</f>
        <v>0</v>
      </c>
      <c r="K171" s="554" t="str">
        <f t="shared" si="167"/>
        <v>'NEO PE'!</v>
      </c>
      <c r="L171" s="554">
        <f t="shared" si="167"/>
        <v>0</v>
      </c>
      <c r="M171" s="554">
        <f t="shared" si="167"/>
        <v>0</v>
      </c>
      <c r="N171" s="554">
        <f t="shared" si="167"/>
        <v>0</v>
      </c>
      <c r="O171" s="554" t="str">
        <f t="shared" si="11"/>
        <v>D:T</v>
      </c>
      <c r="P171" s="554" t="str">
        <f t="shared" si="12"/>
        <v>D9:T9</v>
      </c>
    </row>
    <row r="172">
      <c r="A172" s="554" t="str">
        <f t="shared" si="5"/>
        <v>11</v>
      </c>
      <c r="B172" s="554" t="str">
        <f t="shared" si="6"/>
        <v>PE</v>
      </c>
      <c r="C172" s="554" t="s">
        <v>320</v>
      </c>
      <c r="D172" s="23" t="s">
        <v>546</v>
      </c>
      <c r="E172" s="554" t="str">
        <f t="shared" si="7"/>
        <v/>
      </c>
      <c r="H172" s="554" t="str">
        <f t="shared" si="8"/>
        <v>'NEO PE'!</v>
      </c>
      <c r="I172" s="554">
        <f t="shared" si="9"/>
        <v>0</v>
      </c>
      <c r="J172" s="554">
        <f t="shared" ref="J172:N172" si="168">IF(IFERROR(VLOOKUP($C172,INDIRECT(J$14&amp;"D:D"),1,FALSE),0)&lt;&gt;0,J$14,0)</f>
        <v>0</v>
      </c>
      <c r="K172" s="554" t="str">
        <f t="shared" si="168"/>
        <v>'NEO PE'!</v>
      </c>
      <c r="L172" s="554">
        <f t="shared" si="168"/>
        <v>0</v>
      </c>
      <c r="M172" s="554">
        <f t="shared" si="168"/>
        <v>0</v>
      </c>
      <c r="N172" s="554">
        <f t="shared" si="168"/>
        <v>0</v>
      </c>
      <c r="O172" s="554" t="str">
        <f t="shared" si="11"/>
        <v>D:T</v>
      </c>
      <c r="P172" s="554" t="str">
        <f t="shared" si="12"/>
        <v>D9:T9</v>
      </c>
    </row>
    <row r="173">
      <c r="A173" s="554" t="str">
        <f t="shared" si="5"/>
        <v>12</v>
      </c>
      <c r="B173" s="554" t="str">
        <f t="shared" si="6"/>
        <v>PE</v>
      </c>
      <c r="C173" s="554" t="s">
        <v>320</v>
      </c>
      <c r="D173" s="23" t="s">
        <v>547</v>
      </c>
      <c r="E173" s="554" t="str">
        <f t="shared" si="7"/>
        <v/>
      </c>
      <c r="H173" s="554" t="str">
        <f t="shared" si="8"/>
        <v>'NEO PE'!</v>
      </c>
      <c r="I173" s="554">
        <f t="shared" si="9"/>
        <v>0</v>
      </c>
      <c r="J173" s="554">
        <f t="shared" ref="J173:N173" si="169">IF(IFERROR(VLOOKUP($C173,INDIRECT(J$14&amp;"D:D"),1,FALSE),0)&lt;&gt;0,J$14,0)</f>
        <v>0</v>
      </c>
      <c r="K173" s="554" t="str">
        <f t="shared" si="169"/>
        <v>'NEO PE'!</v>
      </c>
      <c r="L173" s="554">
        <f t="shared" si="169"/>
        <v>0</v>
      </c>
      <c r="M173" s="554">
        <f t="shared" si="169"/>
        <v>0</v>
      </c>
      <c r="N173" s="554">
        <f t="shared" si="169"/>
        <v>0</v>
      </c>
      <c r="O173" s="554" t="str">
        <f t="shared" si="11"/>
        <v>D:T</v>
      </c>
      <c r="P173" s="554" t="str">
        <f t="shared" si="12"/>
        <v>D9:T9</v>
      </c>
    </row>
    <row r="174">
      <c r="A174" s="554" t="str">
        <f t="shared" si="5"/>
        <v>14</v>
      </c>
      <c r="B174" s="554" t="str">
        <f t="shared" si="6"/>
        <v>PE</v>
      </c>
      <c r="C174" s="554" t="s">
        <v>320</v>
      </c>
      <c r="D174" s="23" t="s">
        <v>548</v>
      </c>
      <c r="E174" s="554" t="str">
        <f t="shared" si="7"/>
        <v/>
      </c>
      <c r="H174" s="554" t="str">
        <f t="shared" si="8"/>
        <v>'NEO PE'!</v>
      </c>
      <c r="I174" s="554">
        <f t="shared" si="9"/>
        <v>0</v>
      </c>
      <c r="J174" s="554">
        <f t="shared" ref="J174:N174" si="170">IF(IFERROR(VLOOKUP($C174,INDIRECT(J$14&amp;"D:D"),1,FALSE),0)&lt;&gt;0,J$14,0)</f>
        <v>0</v>
      </c>
      <c r="K174" s="554" t="str">
        <f t="shared" si="170"/>
        <v>'NEO PE'!</v>
      </c>
      <c r="L174" s="554">
        <f t="shared" si="170"/>
        <v>0</v>
      </c>
      <c r="M174" s="554">
        <f t="shared" si="170"/>
        <v>0</v>
      </c>
      <c r="N174" s="554">
        <f t="shared" si="170"/>
        <v>0</v>
      </c>
      <c r="O174" s="554" t="str">
        <f t="shared" si="11"/>
        <v>D:T</v>
      </c>
      <c r="P174" s="554" t="str">
        <f t="shared" si="12"/>
        <v>D9:T9</v>
      </c>
    </row>
    <row r="175">
      <c r="A175" s="554" t="str">
        <f t="shared" si="5"/>
        <v>01</v>
      </c>
      <c r="B175" s="554" t="str">
        <f t="shared" si="6"/>
        <v>PE</v>
      </c>
      <c r="C175" s="554" t="s">
        <v>321</v>
      </c>
      <c r="D175" s="23" t="s">
        <v>549</v>
      </c>
      <c r="E175" s="554" t="str">
        <f t="shared" si="7"/>
        <v/>
      </c>
      <c r="H175" s="554" t="str">
        <f t="shared" si="8"/>
        <v>'NEO PE'!</v>
      </c>
      <c r="I175" s="554">
        <f t="shared" si="9"/>
        <v>0</v>
      </c>
      <c r="J175" s="554">
        <f t="shared" ref="J175:N175" si="171">IF(IFERROR(VLOOKUP($C175,INDIRECT(J$14&amp;"D:D"),1,FALSE),0)&lt;&gt;0,J$14,0)</f>
        <v>0</v>
      </c>
      <c r="K175" s="554" t="str">
        <f t="shared" si="171"/>
        <v>'NEO PE'!</v>
      </c>
      <c r="L175" s="554">
        <f t="shared" si="171"/>
        <v>0</v>
      </c>
      <c r="M175" s="554">
        <f t="shared" si="171"/>
        <v>0</v>
      </c>
      <c r="N175" s="554">
        <f t="shared" si="171"/>
        <v>0</v>
      </c>
      <c r="O175" s="554" t="str">
        <f t="shared" si="11"/>
        <v>D:T</v>
      </c>
      <c r="P175" s="554" t="str">
        <f t="shared" si="12"/>
        <v>D9:T9</v>
      </c>
    </row>
    <row r="176">
      <c r="A176" s="554" t="str">
        <f t="shared" si="5"/>
        <v>02</v>
      </c>
      <c r="B176" s="554" t="str">
        <f t="shared" si="6"/>
        <v>PE</v>
      </c>
      <c r="C176" s="554" t="s">
        <v>321</v>
      </c>
      <c r="D176" s="23" t="s">
        <v>550</v>
      </c>
      <c r="E176" s="554" t="str">
        <f t="shared" si="7"/>
        <v/>
      </c>
      <c r="H176" s="554" t="str">
        <f t="shared" si="8"/>
        <v>'NEO PE'!</v>
      </c>
      <c r="I176" s="554">
        <f t="shared" si="9"/>
        <v>0</v>
      </c>
      <c r="J176" s="554">
        <f t="shared" ref="J176:N176" si="172">IF(IFERROR(VLOOKUP($C176,INDIRECT(J$14&amp;"D:D"),1,FALSE),0)&lt;&gt;0,J$14,0)</f>
        <v>0</v>
      </c>
      <c r="K176" s="554" t="str">
        <f t="shared" si="172"/>
        <v>'NEO PE'!</v>
      </c>
      <c r="L176" s="554">
        <f t="shared" si="172"/>
        <v>0</v>
      </c>
      <c r="M176" s="554">
        <f t="shared" si="172"/>
        <v>0</v>
      </c>
      <c r="N176" s="554">
        <f t="shared" si="172"/>
        <v>0</v>
      </c>
      <c r="O176" s="554" t="str">
        <f t="shared" si="11"/>
        <v>D:T</v>
      </c>
      <c r="P176" s="554" t="str">
        <f t="shared" si="12"/>
        <v>D9:T9</v>
      </c>
    </row>
    <row r="177">
      <c r="A177" s="554" t="str">
        <f t="shared" si="5"/>
        <v>03</v>
      </c>
      <c r="B177" s="554" t="str">
        <f t="shared" si="6"/>
        <v>PE</v>
      </c>
      <c r="C177" s="554" t="s">
        <v>321</v>
      </c>
      <c r="D177" s="23" t="s">
        <v>551</v>
      </c>
      <c r="E177" s="554" t="str">
        <f t="shared" si="7"/>
        <v/>
      </c>
      <c r="H177" s="554" t="str">
        <f t="shared" si="8"/>
        <v>'NEO PE'!</v>
      </c>
      <c r="I177" s="554">
        <f t="shared" si="9"/>
        <v>0</v>
      </c>
      <c r="J177" s="554">
        <f t="shared" ref="J177:N177" si="173">IF(IFERROR(VLOOKUP($C177,INDIRECT(J$14&amp;"D:D"),1,FALSE),0)&lt;&gt;0,J$14,0)</f>
        <v>0</v>
      </c>
      <c r="K177" s="554" t="str">
        <f t="shared" si="173"/>
        <v>'NEO PE'!</v>
      </c>
      <c r="L177" s="554">
        <f t="shared" si="173"/>
        <v>0</v>
      </c>
      <c r="M177" s="554">
        <f t="shared" si="173"/>
        <v>0</v>
      </c>
      <c r="N177" s="554">
        <f t="shared" si="173"/>
        <v>0</v>
      </c>
      <c r="O177" s="554" t="str">
        <f t="shared" si="11"/>
        <v>D:T</v>
      </c>
      <c r="P177" s="554" t="str">
        <f t="shared" si="12"/>
        <v>D9:T9</v>
      </c>
    </row>
    <row r="178">
      <c r="A178" s="554" t="str">
        <f t="shared" si="5"/>
        <v>04</v>
      </c>
      <c r="B178" s="554" t="str">
        <f t="shared" si="6"/>
        <v>PE</v>
      </c>
      <c r="C178" s="554" t="s">
        <v>321</v>
      </c>
      <c r="D178" s="23" t="s">
        <v>552</v>
      </c>
      <c r="E178" s="554" t="str">
        <f t="shared" si="7"/>
        <v/>
      </c>
      <c r="H178" s="554" t="str">
        <f t="shared" si="8"/>
        <v>'NEO PE'!</v>
      </c>
      <c r="I178" s="554">
        <f t="shared" si="9"/>
        <v>0</v>
      </c>
      <c r="J178" s="554">
        <f t="shared" ref="J178:N178" si="174">IF(IFERROR(VLOOKUP($C178,INDIRECT(J$14&amp;"D:D"),1,FALSE),0)&lt;&gt;0,J$14,0)</f>
        <v>0</v>
      </c>
      <c r="K178" s="554" t="str">
        <f t="shared" si="174"/>
        <v>'NEO PE'!</v>
      </c>
      <c r="L178" s="554">
        <f t="shared" si="174"/>
        <v>0</v>
      </c>
      <c r="M178" s="554">
        <f t="shared" si="174"/>
        <v>0</v>
      </c>
      <c r="N178" s="554">
        <f t="shared" si="174"/>
        <v>0</v>
      </c>
      <c r="O178" s="554" t="str">
        <f t="shared" si="11"/>
        <v>D:T</v>
      </c>
      <c r="P178" s="554" t="str">
        <f t="shared" si="12"/>
        <v>D9:T9</v>
      </c>
    </row>
    <row r="179">
      <c r="A179" s="554" t="str">
        <f t="shared" si="5"/>
        <v>05</v>
      </c>
      <c r="B179" s="554" t="str">
        <f t="shared" si="6"/>
        <v>PE</v>
      </c>
      <c r="C179" s="554" t="s">
        <v>321</v>
      </c>
      <c r="D179" s="23" t="s">
        <v>553</v>
      </c>
      <c r="E179" s="554" t="str">
        <f t="shared" si="7"/>
        <v/>
      </c>
      <c r="H179" s="554" t="str">
        <f t="shared" si="8"/>
        <v>'NEO PE'!</v>
      </c>
      <c r="I179" s="554">
        <f t="shared" si="9"/>
        <v>0</v>
      </c>
      <c r="J179" s="554">
        <f t="shared" ref="J179:N179" si="175">IF(IFERROR(VLOOKUP($C179,INDIRECT(J$14&amp;"D:D"),1,FALSE),0)&lt;&gt;0,J$14,0)</f>
        <v>0</v>
      </c>
      <c r="K179" s="554" t="str">
        <f t="shared" si="175"/>
        <v>'NEO PE'!</v>
      </c>
      <c r="L179" s="554">
        <f t="shared" si="175"/>
        <v>0</v>
      </c>
      <c r="M179" s="554">
        <f t="shared" si="175"/>
        <v>0</v>
      </c>
      <c r="N179" s="554">
        <f t="shared" si="175"/>
        <v>0</v>
      </c>
      <c r="O179" s="554" t="str">
        <f t="shared" si="11"/>
        <v>D:T</v>
      </c>
      <c r="P179" s="554" t="str">
        <f t="shared" si="12"/>
        <v>D9:T9</v>
      </c>
    </row>
    <row r="180">
      <c r="A180" s="554" t="str">
        <f t="shared" si="5"/>
        <v>06</v>
      </c>
      <c r="B180" s="554" t="str">
        <f t="shared" si="6"/>
        <v>PE</v>
      </c>
      <c r="C180" s="554" t="s">
        <v>321</v>
      </c>
      <c r="D180" s="23" t="s">
        <v>554</v>
      </c>
      <c r="E180" s="554" t="str">
        <f t="shared" si="7"/>
        <v/>
      </c>
      <c r="H180" s="554" t="str">
        <f t="shared" si="8"/>
        <v>'NEO PE'!</v>
      </c>
      <c r="I180" s="554">
        <f t="shared" si="9"/>
        <v>0</v>
      </c>
      <c r="J180" s="554">
        <f t="shared" ref="J180:N180" si="176">IF(IFERROR(VLOOKUP($C180,INDIRECT(J$14&amp;"D:D"),1,FALSE),0)&lt;&gt;0,J$14,0)</f>
        <v>0</v>
      </c>
      <c r="K180" s="554" t="str">
        <f t="shared" si="176"/>
        <v>'NEO PE'!</v>
      </c>
      <c r="L180" s="554">
        <f t="shared" si="176"/>
        <v>0</v>
      </c>
      <c r="M180" s="554">
        <f t="shared" si="176"/>
        <v>0</v>
      </c>
      <c r="N180" s="554">
        <f t="shared" si="176"/>
        <v>0</v>
      </c>
      <c r="O180" s="554" t="str">
        <f t="shared" si="11"/>
        <v>D:T</v>
      </c>
      <c r="P180" s="554" t="str">
        <f t="shared" si="12"/>
        <v>D9:T9</v>
      </c>
    </row>
    <row r="181">
      <c r="A181" s="554" t="str">
        <f t="shared" si="5"/>
        <v>09</v>
      </c>
      <c r="B181" s="554" t="str">
        <f t="shared" si="6"/>
        <v>PE</v>
      </c>
      <c r="C181" s="554" t="s">
        <v>321</v>
      </c>
      <c r="D181" s="23" t="s">
        <v>555</v>
      </c>
      <c r="E181" s="554" t="str">
        <f t="shared" si="7"/>
        <v/>
      </c>
      <c r="H181" s="554" t="str">
        <f t="shared" si="8"/>
        <v>'NEO PE'!</v>
      </c>
      <c r="I181" s="554">
        <f t="shared" si="9"/>
        <v>0</v>
      </c>
      <c r="J181" s="554">
        <f t="shared" ref="J181:N181" si="177">IF(IFERROR(VLOOKUP($C181,INDIRECT(J$14&amp;"D:D"),1,FALSE),0)&lt;&gt;0,J$14,0)</f>
        <v>0</v>
      </c>
      <c r="K181" s="554" t="str">
        <f t="shared" si="177"/>
        <v>'NEO PE'!</v>
      </c>
      <c r="L181" s="554">
        <f t="shared" si="177"/>
        <v>0</v>
      </c>
      <c r="M181" s="554">
        <f t="shared" si="177"/>
        <v>0</v>
      </c>
      <c r="N181" s="554">
        <f t="shared" si="177"/>
        <v>0</v>
      </c>
      <c r="O181" s="554" t="str">
        <f t="shared" si="11"/>
        <v>D:T</v>
      </c>
      <c r="P181" s="554" t="str">
        <f t="shared" si="12"/>
        <v>D9:T9</v>
      </c>
    </row>
    <row r="182">
      <c r="A182" s="554" t="str">
        <f t="shared" si="5"/>
        <v>11</v>
      </c>
      <c r="B182" s="554" t="str">
        <f t="shared" si="6"/>
        <v>PE</v>
      </c>
      <c r="C182" s="554" t="s">
        <v>321</v>
      </c>
      <c r="D182" s="23" t="s">
        <v>556</v>
      </c>
      <c r="E182" s="554" t="str">
        <f t="shared" si="7"/>
        <v/>
      </c>
      <c r="H182" s="554" t="str">
        <f t="shared" si="8"/>
        <v>'NEO PE'!</v>
      </c>
      <c r="I182" s="554">
        <f t="shared" si="9"/>
        <v>0</v>
      </c>
      <c r="J182" s="554">
        <f t="shared" ref="J182:N182" si="178">IF(IFERROR(VLOOKUP($C182,INDIRECT(J$14&amp;"D:D"),1,FALSE),0)&lt;&gt;0,J$14,0)</f>
        <v>0</v>
      </c>
      <c r="K182" s="554" t="str">
        <f t="shared" si="178"/>
        <v>'NEO PE'!</v>
      </c>
      <c r="L182" s="554">
        <f t="shared" si="178"/>
        <v>0</v>
      </c>
      <c r="M182" s="554">
        <f t="shared" si="178"/>
        <v>0</v>
      </c>
      <c r="N182" s="554">
        <f t="shared" si="178"/>
        <v>0</v>
      </c>
      <c r="O182" s="554" t="str">
        <f t="shared" si="11"/>
        <v>D:T</v>
      </c>
      <c r="P182" s="554" t="str">
        <f t="shared" si="12"/>
        <v>D9:T9</v>
      </c>
    </row>
    <row r="183">
      <c r="A183" s="554" t="str">
        <f t="shared" si="5"/>
        <v>12</v>
      </c>
      <c r="B183" s="554" t="str">
        <f t="shared" si="6"/>
        <v>PE</v>
      </c>
      <c r="C183" s="554" t="s">
        <v>321</v>
      </c>
      <c r="D183" s="23" t="s">
        <v>557</v>
      </c>
      <c r="E183" s="554" t="str">
        <f t="shared" si="7"/>
        <v/>
      </c>
      <c r="H183" s="554" t="str">
        <f t="shared" si="8"/>
        <v>'NEO PE'!</v>
      </c>
      <c r="I183" s="554">
        <f t="shared" si="9"/>
        <v>0</v>
      </c>
      <c r="J183" s="554">
        <f t="shared" ref="J183:N183" si="179">IF(IFERROR(VLOOKUP($C183,INDIRECT(J$14&amp;"D:D"),1,FALSE),0)&lt;&gt;0,J$14,0)</f>
        <v>0</v>
      </c>
      <c r="K183" s="554" t="str">
        <f t="shared" si="179"/>
        <v>'NEO PE'!</v>
      </c>
      <c r="L183" s="554">
        <f t="shared" si="179"/>
        <v>0</v>
      </c>
      <c r="M183" s="554">
        <f t="shared" si="179"/>
        <v>0</v>
      </c>
      <c r="N183" s="554">
        <f t="shared" si="179"/>
        <v>0</v>
      </c>
      <c r="O183" s="554" t="str">
        <f t="shared" si="11"/>
        <v>D:T</v>
      </c>
      <c r="P183" s="554" t="str">
        <f t="shared" si="12"/>
        <v>D9:T9</v>
      </c>
    </row>
    <row r="184">
      <c r="A184" s="554" t="str">
        <f t="shared" si="5"/>
        <v>14</v>
      </c>
      <c r="B184" s="554" t="str">
        <f t="shared" si="6"/>
        <v>PE</v>
      </c>
      <c r="C184" s="554" t="s">
        <v>321</v>
      </c>
      <c r="D184" s="23" t="s">
        <v>558</v>
      </c>
      <c r="E184" s="554" t="str">
        <f t="shared" si="7"/>
        <v/>
      </c>
      <c r="H184" s="554" t="str">
        <f t="shared" si="8"/>
        <v>'NEO PE'!</v>
      </c>
      <c r="I184" s="554">
        <f t="shared" si="9"/>
        <v>0</v>
      </c>
      <c r="J184" s="554">
        <f t="shared" ref="J184:N184" si="180">IF(IFERROR(VLOOKUP($C184,INDIRECT(J$14&amp;"D:D"),1,FALSE),0)&lt;&gt;0,J$14,0)</f>
        <v>0</v>
      </c>
      <c r="K184" s="554" t="str">
        <f t="shared" si="180"/>
        <v>'NEO PE'!</v>
      </c>
      <c r="L184" s="554">
        <f t="shared" si="180"/>
        <v>0</v>
      </c>
      <c r="M184" s="554">
        <f t="shared" si="180"/>
        <v>0</v>
      </c>
      <c r="N184" s="554">
        <f t="shared" si="180"/>
        <v>0</v>
      </c>
      <c r="O184" s="554" t="str">
        <f t="shared" si="11"/>
        <v>D:T</v>
      </c>
      <c r="P184" s="554" t="str">
        <f t="shared" si="12"/>
        <v>D9:T9</v>
      </c>
    </row>
    <row r="185">
      <c r="A185" s="554" t="str">
        <f t="shared" si="5"/>
        <v>01</v>
      </c>
      <c r="B185" s="554" t="str">
        <f t="shared" si="6"/>
        <v>PE</v>
      </c>
      <c r="C185" s="554" t="s">
        <v>322</v>
      </c>
      <c r="D185" s="23" t="s">
        <v>559</v>
      </c>
      <c r="E185" s="554" t="str">
        <f t="shared" si="7"/>
        <v/>
      </c>
      <c r="H185" s="554" t="str">
        <f t="shared" si="8"/>
        <v>'NEO PE'!</v>
      </c>
      <c r="I185" s="554">
        <f t="shared" si="9"/>
        <v>0</v>
      </c>
      <c r="J185" s="554">
        <f t="shared" ref="J185:N185" si="181">IF(IFERROR(VLOOKUP($C185,INDIRECT(J$14&amp;"D:D"),1,FALSE),0)&lt;&gt;0,J$14,0)</f>
        <v>0</v>
      </c>
      <c r="K185" s="554" t="str">
        <f t="shared" si="181"/>
        <v>'NEO PE'!</v>
      </c>
      <c r="L185" s="554">
        <f t="shared" si="181"/>
        <v>0</v>
      </c>
      <c r="M185" s="554">
        <f t="shared" si="181"/>
        <v>0</v>
      </c>
      <c r="N185" s="554">
        <f t="shared" si="181"/>
        <v>0</v>
      </c>
      <c r="O185" s="554" t="str">
        <f t="shared" si="11"/>
        <v>D:T</v>
      </c>
      <c r="P185" s="554" t="str">
        <f t="shared" si="12"/>
        <v>D9:T9</v>
      </c>
    </row>
    <row r="186">
      <c r="A186" s="554" t="str">
        <f t="shared" si="5"/>
        <v>02</v>
      </c>
      <c r="B186" s="554" t="str">
        <f t="shared" si="6"/>
        <v>PE</v>
      </c>
      <c r="C186" s="554" t="s">
        <v>322</v>
      </c>
      <c r="D186" s="23" t="s">
        <v>560</v>
      </c>
      <c r="E186" s="554" t="str">
        <f t="shared" si="7"/>
        <v/>
      </c>
      <c r="H186" s="554" t="str">
        <f t="shared" si="8"/>
        <v>'NEO PE'!</v>
      </c>
      <c r="I186" s="554">
        <f t="shared" si="9"/>
        <v>0</v>
      </c>
      <c r="J186" s="554">
        <f t="shared" ref="J186:N186" si="182">IF(IFERROR(VLOOKUP($C186,INDIRECT(J$14&amp;"D:D"),1,FALSE),0)&lt;&gt;0,J$14,0)</f>
        <v>0</v>
      </c>
      <c r="K186" s="554" t="str">
        <f t="shared" si="182"/>
        <v>'NEO PE'!</v>
      </c>
      <c r="L186" s="554">
        <f t="shared" si="182"/>
        <v>0</v>
      </c>
      <c r="M186" s="554">
        <f t="shared" si="182"/>
        <v>0</v>
      </c>
      <c r="N186" s="554">
        <f t="shared" si="182"/>
        <v>0</v>
      </c>
      <c r="O186" s="554" t="str">
        <f t="shared" si="11"/>
        <v>D:T</v>
      </c>
      <c r="P186" s="554" t="str">
        <f t="shared" si="12"/>
        <v>D9:T9</v>
      </c>
    </row>
    <row r="187">
      <c r="A187" s="554" t="str">
        <f t="shared" si="5"/>
        <v>03</v>
      </c>
      <c r="B187" s="554" t="str">
        <f t="shared" si="6"/>
        <v>PE</v>
      </c>
      <c r="C187" s="554" t="s">
        <v>322</v>
      </c>
      <c r="D187" s="23" t="s">
        <v>561</v>
      </c>
      <c r="E187" s="554" t="str">
        <f t="shared" si="7"/>
        <v/>
      </c>
      <c r="H187" s="554" t="str">
        <f t="shared" si="8"/>
        <v>'NEO PE'!</v>
      </c>
      <c r="I187" s="554">
        <f t="shared" si="9"/>
        <v>0</v>
      </c>
      <c r="J187" s="554">
        <f t="shared" ref="J187:N187" si="183">IF(IFERROR(VLOOKUP($C187,INDIRECT(J$14&amp;"D:D"),1,FALSE),0)&lt;&gt;0,J$14,0)</f>
        <v>0</v>
      </c>
      <c r="K187" s="554" t="str">
        <f t="shared" si="183"/>
        <v>'NEO PE'!</v>
      </c>
      <c r="L187" s="554">
        <f t="shared" si="183"/>
        <v>0</v>
      </c>
      <c r="M187" s="554">
        <f t="shared" si="183"/>
        <v>0</v>
      </c>
      <c r="N187" s="554">
        <f t="shared" si="183"/>
        <v>0</v>
      </c>
      <c r="O187" s="554" t="str">
        <f t="shared" si="11"/>
        <v>D:T</v>
      </c>
      <c r="P187" s="554" t="str">
        <f t="shared" si="12"/>
        <v>D9:T9</v>
      </c>
    </row>
    <row r="188">
      <c r="A188" s="554" t="str">
        <f t="shared" si="5"/>
        <v>04</v>
      </c>
      <c r="B188" s="554" t="str">
        <f t="shared" si="6"/>
        <v>PE</v>
      </c>
      <c r="C188" s="554" t="s">
        <v>322</v>
      </c>
      <c r="D188" s="23" t="s">
        <v>562</v>
      </c>
      <c r="E188" s="554" t="str">
        <f t="shared" si="7"/>
        <v/>
      </c>
      <c r="H188" s="554" t="str">
        <f t="shared" si="8"/>
        <v>'NEO PE'!</v>
      </c>
      <c r="I188" s="554">
        <f t="shared" si="9"/>
        <v>0</v>
      </c>
      <c r="J188" s="554">
        <f t="shared" ref="J188:N188" si="184">IF(IFERROR(VLOOKUP($C188,INDIRECT(J$14&amp;"D:D"),1,FALSE),0)&lt;&gt;0,J$14,0)</f>
        <v>0</v>
      </c>
      <c r="K188" s="554" t="str">
        <f t="shared" si="184"/>
        <v>'NEO PE'!</v>
      </c>
      <c r="L188" s="554">
        <f t="shared" si="184"/>
        <v>0</v>
      </c>
      <c r="M188" s="554">
        <f t="shared" si="184"/>
        <v>0</v>
      </c>
      <c r="N188" s="554">
        <f t="shared" si="184"/>
        <v>0</v>
      </c>
      <c r="O188" s="554" t="str">
        <f t="shared" si="11"/>
        <v>D:T</v>
      </c>
      <c r="P188" s="554" t="str">
        <f t="shared" si="12"/>
        <v>D9:T9</v>
      </c>
    </row>
    <row r="189">
      <c r="A189" s="554" t="str">
        <f t="shared" si="5"/>
        <v>05</v>
      </c>
      <c r="B189" s="554" t="str">
        <f t="shared" si="6"/>
        <v>PE</v>
      </c>
      <c r="C189" s="554" t="s">
        <v>322</v>
      </c>
      <c r="D189" s="23" t="s">
        <v>563</v>
      </c>
      <c r="E189" s="554" t="str">
        <f t="shared" si="7"/>
        <v/>
      </c>
      <c r="H189" s="554" t="str">
        <f t="shared" si="8"/>
        <v>'NEO PE'!</v>
      </c>
      <c r="I189" s="554">
        <f t="shared" si="9"/>
        <v>0</v>
      </c>
      <c r="J189" s="554">
        <f t="shared" ref="J189:N189" si="185">IF(IFERROR(VLOOKUP($C189,INDIRECT(J$14&amp;"D:D"),1,FALSE),0)&lt;&gt;0,J$14,0)</f>
        <v>0</v>
      </c>
      <c r="K189" s="554" t="str">
        <f t="shared" si="185"/>
        <v>'NEO PE'!</v>
      </c>
      <c r="L189" s="554">
        <f t="shared" si="185"/>
        <v>0</v>
      </c>
      <c r="M189" s="554">
        <f t="shared" si="185"/>
        <v>0</v>
      </c>
      <c r="N189" s="554">
        <f t="shared" si="185"/>
        <v>0</v>
      </c>
      <c r="O189" s="554" t="str">
        <f t="shared" si="11"/>
        <v>D:T</v>
      </c>
      <c r="P189" s="554" t="str">
        <f t="shared" si="12"/>
        <v>D9:T9</v>
      </c>
    </row>
    <row r="190">
      <c r="A190" s="554" t="str">
        <f t="shared" si="5"/>
        <v>06</v>
      </c>
      <c r="B190" s="554" t="str">
        <f t="shared" si="6"/>
        <v>PE</v>
      </c>
      <c r="C190" s="554" t="s">
        <v>322</v>
      </c>
      <c r="D190" s="23" t="s">
        <v>564</v>
      </c>
      <c r="E190" s="554" t="str">
        <f t="shared" si="7"/>
        <v/>
      </c>
      <c r="H190" s="554" t="str">
        <f t="shared" si="8"/>
        <v>'NEO PE'!</v>
      </c>
      <c r="I190" s="554">
        <f t="shared" si="9"/>
        <v>0</v>
      </c>
      <c r="J190" s="554">
        <f t="shared" ref="J190:N190" si="186">IF(IFERROR(VLOOKUP($C190,INDIRECT(J$14&amp;"D:D"),1,FALSE),0)&lt;&gt;0,J$14,0)</f>
        <v>0</v>
      </c>
      <c r="K190" s="554" t="str">
        <f t="shared" si="186"/>
        <v>'NEO PE'!</v>
      </c>
      <c r="L190" s="554">
        <f t="shared" si="186"/>
        <v>0</v>
      </c>
      <c r="M190" s="554">
        <f t="shared" si="186"/>
        <v>0</v>
      </c>
      <c r="N190" s="554">
        <f t="shared" si="186"/>
        <v>0</v>
      </c>
      <c r="O190" s="554" t="str">
        <f t="shared" si="11"/>
        <v>D:T</v>
      </c>
      <c r="P190" s="554" t="str">
        <f t="shared" si="12"/>
        <v>D9:T9</v>
      </c>
    </row>
    <row r="191">
      <c r="A191" s="554" t="str">
        <f t="shared" si="5"/>
        <v>09</v>
      </c>
      <c r="B191" s="554" t="str">
        <f t="shared" si="6"/>
        <v>PE</v>
      </c>
      <c r="C191" s="554" t="s">
        <v>322</v>
      </c>
      <c r="D191" s="23" t="s">
        <v>565</v>
      </c>
      <c r="E191" s="554" t="str">
        <f t="shared" si="7"/>
        <v/>
      </c>
      <c r="H191" s="554" t="str">
        <f t="shared" si="8"/>
        <v>'NEO PE'!</v>
      </c>
      <c r="I191" s="554">
        <f t="shared" si="9"/>
        <v>0</v>
      </c>
      <c r="J191" s="554">
        <f t="shared" ref="J191:N191" si="187">IF(IFERROR(VLOOKUP($C191,INDIRECT(J$14&amp;"D:D"),1,FALSE),0)&lt;&gt;0,J$14,0)</f>
        <v>0</v>
      </c>
      <c r="K191" s="554" t="str">
        <f t="shared" si="187"/>
        <v>'NEO PE'!</v>
      </c>
      <c r="L191" s="554">
        <f t="shared" si="187"/>
        <v>0</v>
      </c>
      <c r="M191" s="554">
        <f t="shared" si="187"/>
        <v>0</v>
      </c>
      <c r="N191" s="554">
        <f t="shared" si="187"/>
        <v>0</v>
      </c>
      <c r="O191" s="554" t="str">
        <f t="shared" si="11"/>
        <v>D:T</v>
      </c>
      <c r="P191" s="554" t="str">
        <f t="shared" si="12"/>
        <v>D9:T9</v>
      </c>
    </row>
    <row r="192">
      <c r="A192" s="554" t="str">
        <f t="shared" si="5"/>
        <v>11</v>
      </c>
      <c r="B192" s="554" t="str">
        <f t="shared" si="6"/>
        <v>PE</v>
      </c>
      <c r="C192" s="554" t="s">
        <v>322</v>
      </c>
      <c r="D192" s="23" t="s">
        <v>566</v>
      </c>
      <c r="E192" s="554" t="str">
        <f t="shared" si="7"/>
        <v/>
      </c>
      <c r="H192" s="554" t="str">
        <f t="shared" si="8"/>
        <v>'NEO PE'!</v>
      </c>
      <c r="I192" s="554">
        <f t="shared" si="9"/>
        <v>0</v>
      </c>
      <c r="J192" s="554">
        <f t="shared" ref="J192:N192" si="188">IF(IFERROR(VLOOKUP($C192,INDIRECT(J$14&amp;"D:D"),1,FALSE),0)&lt;&gt;0,J$14,0)</f>
        <v>0</v>
      </c>
      <c r="K192" s="554" t="str">
        <f t="shared" si="188"/>
        <v>'NEO PE'!</v>
      </c>
      <c r="L192" s="554">
        <f t="shared" si="188"/>
        <v>0</v>
      </c>
      <c r="M192" s="554">
        <f t="shared" si="188"/>
        <v>0</v>
      </c>
      <c r="N192" s="554">
        <f t="shared" si="188"/>
        <v>0</v>
      </c>
      <c r="O192" s="554" t="str">
        <f t="shared" si="11"/>
        <v>D:T</v>
      </c>
      <c r="P192" s="554" t="str">
        <f t="shared" si="12"/>
        <v>D9:T9</v>
      </c>
    </row>
    <row r="193">
      <c r="A193" s="554" t="str">
        <f t="shared" si="5"/>
        <v>12</v>
      </c>
      <c r="B193" s="554" t="str">
        <f t="shared" si="6"/>
        <v>PE</v>
      </c>
      <c r="C193" s="554" t="s">
        <v>322</v>
      </c>
      <c r="D193" s="23" t="s">
        <v>567</v>
      </c>
      <c r="E193" s="554" t="str">
        <f t="shared" si="7"/>
        <v/>
      </c>
      <c r="H193" s="554" t="str">
        <f t="shared" si="8"/>
        <v>'NEO PE'!</v>
      </c>
      <c r="I193" s="554">
        <f t="shared" si="9"/>
        <v>0</v>
      </c>
      <c r="J193" s="554">
        <f t="shared" ref="J193:N193" si="189">IF(IFERROR(VLOOKUP($C193,INDIRECT(J$14&amp;"D:D"),1,FALSE),0)&lt;&gt;0,J$14,0)</f>
        <v>0</v>
      </c>
      <c r="K193" s="554" t="str">
        <f t="shared" si="189"/>
        <v>'NEO PE'!</v>
      </c>
      <c r="L193" s="554">
        <f t="shared" si="189"/>
        <v>0</v>
      </c>
      <c r="M193" s="554">
        <f t="shared" si="189"/>
        <v>0</v>
      </c>
      <c r="N193" s="554">
        <f t="shared" si="189"/>
        <v>0</v>
      </c>
      <c r="O193" s="554" t="str">
        <f t="shared" si="11"/>
        <v>D:T</v>
      </c>
      <c r="P193" s="554" t="str">
        <f t="shared" si="12"/>
        <v>D9:T9</v>
      </c>
    </row>
    <row r="194">
      <c r="A194" s="554" t="str">
        <f t="shared" si="5"/>
        <v>14</v>
      </c>
      <c r="B194" s="554" t="str">
        <f t="shared" si="6"/>
        <v>PE</v>
      </c>
      <c r="C194" s="554" t="s">
        <v>322</v>
      </c>
      <c r="D194" s="23" t="s">
        <v>568</v>
      </c>
      <c r="E194" s="554" t="str">
        <f t="shared" si="7"/>
        <v/>
      </c>
      <c r="H194" s="554" t="str">
        <f t="shared" si="8"/>
        <v>'NEO PE'!</v>
      </c>
      <c r="I194" s="554">
        <f t="shared" si="9"/>
        <v>0</v>
      </c>
      <c r="J194" s="554">
        <f t="shared" ref="J194:N194" si="190">IF(IFERROR(VLOOKUP($C194,INDIRECT(J$14&amp;"D:D"),1,FALSE),0)&lt;&gt;0,J$14,0)</f>
        <v>0</v>
      </c>
      <c r="K194" s="554" t="str">
        <f t="shared" si="190"/>
        <v>'NEO PE'!</v>
      </c>
      <c r="L194" s="554">
        <f t="shared" si="190"/>
        <v>0</v>
      </c>
      <c r="M194" s="554">
        <f t="shared" si="190"/>
        <v>0</v>
      </c>
      <c r="N194" s="554">
        <f t="shared" si="190"/>
        <v>0</v>
      </c>
      <c r="O194" s="554" t="str">
        <f t="shared" si="11"/>
        <v>D:T</v>
      </c>
      <c r="P194" s="554" t="str">
        <f t="shared" si="12"/>
        <v>D9:T9</v>
      </c>
    </row>
    <row r="195">
      <c r="A195" s="554" t="str">
        <f t="shared" si="5"/>
        <v>01</v>
      </c>
      <c r="B195" s="554" t="str">
        <f t="shared" si="6"/>
        <v>GRP</v>
      </c>
      <c r="C195" s="554" t="s">
        <v>156</v>
      </c>
      <c r="D195" s="23" t="s">
        <v>569</v>
      </c>
      <c r="E195" s="554" t="str">
        <f t="shared" si="7"/>
        <v/>
      </c>
      <c r="H195" s="554" t="str">
        <f t="shared" si="8"/>
        <v>'NEO GRP '!</v>
      </c>
      <c r="I195" s="554" t="str">
        <f t="shared" si="9"/>
        <v>'NEO GRP '!</v>
      </c>
      <c r="J195" s="554">
        <f t="shared" ref="J195:N195" si="191">IF(IFERROR(VLOOKUP($C195,INDIRECT(J$14&amp;"D:D"),1,FALSE),0)&lt;&gt;0,J$14,0)</f>
        <v>0</v>
      </c>
      <c r="K195" s="554">
        <f t="shared" si="191"/>
        <v>0</v>
      </c>
      <c r="L195" s="554">
        <f t="shared" si="191"/>
        <v>0</v>
      </c>
      <c r="M195" s="554">
        <f t="shared" si="191"/>
        <v>0</v>
      </c>
      <c r="N195" s="554">
        <f t="shared" si="191"/>
        <v>0</v>
      </c>
      <c r="O195" s="554" t="str">
        <f t="shared" si="11"/>
        <v>d:Z</v>
      </c>
      <c r="P195" s="554" t="str">
        <f t="shared" si="12"/>
        <v>d9:Z9</v>
      </c>
    </row>
    <row r="196">
      <c r="A196" s="554" t="str">
        <f t="shared" si="5"/>
        <v>02</v>
      </c>
      <c r="B196" s="554" t="str">
        <f t="shared" si="6"/>
        <v>GRP</v>
      </c>
      <c r="C196" s="554" t="s">
        <v>156</v>
      </c>
      <c r="D196" s="23" t="s">
        <v>570</v>
      </c>
      <c r="E196" s="554" t="str">
        <f t="shared" si="7"/>
        <v/>
      </c>
      <c r="H196" s="554" t="str">
        <f t="shared" si="8"/>
        <v>'NEO GRP '!</v>
      </c>
      <c r="I196" s="554" t="str">
        <f t="shared" si="9"/>
        <v>'NEO GRP '!</v>
      </c>
      <c r="J196" s="554">
        <f t="shared" ref="J196:N196" si="192">IF(IFERROR(VLOOKUP($C196,INDIRECT(J$14&amp;"D:D"),1,FALSE),0)&lt;&gt;0,J$14,0)</f>
        <v>0</v>
      </c>
      <c r="K196" s="554">
        <f t="shared" si="192"/>
        <v>0</v>
      </c>
      <c r="L196" s="554">
        <f t="shared" si="192"/>
        <v>0</v>
      </c>
      <c r="M196" s="554">
        <f t="shared" si="192"/>
        <v>0</v>
      </c>
      <c r="N196" s="554">
        <f t="shared" si="192"/>
        <v>0</v>
      </c>
      <c r="O196" s="554" t="str">
        <f t="shared" si="11"/>
        <v>d:Z</v>
      </c>
      <c r="P196" s="554" t="str">
        <f t="shared" si="12"/>
        <v>d9:Z9</v>
      </c>
    </row>
    <row r="197">
      <c r="A197" s="554" t="str">
        <f t="shared" si="5"/>
        <v>03</v>
      </c>
      <c r="B197" s="554" t="str">
        <f t="shared" si="6"/>
        <v>GRP</v>
      </c>
      <c r="C197" s="554" t="s">
        <v>156</v>
      </c>
      <c r="D197" s="23" t="s">
        <v>571</v>
      </c>
      <c r="E197" s="554" t="str">
        <f t="shared" si="7"/>
        <v/>
      </c>
      <c r="H197" s="554" t="str">
        <f t="shared" si="8"/>
        <v>'NEO GRP '!</v>
      </c>
      <c r="I197" s="554" t="str">
        <f t="shared" si="9"/>
        <v>'NEO GRP '!</v>
      </c>
      <c r="J197" s="554">
        <f t="shared" ref="J197:N197" si="193">IF(IFERROR(VLOOKUP($C197,INDIRECT(J$14&amp;"D:D"),1,FALSE),0)&lt;&gt;0,J$14,0)</f>
        <v>0</v>
      </c>
      <c r="K197" s="554">
        <f t="shared" si="193"/>
        <v>0</v>
      </c>
      <c r="L197" s="554">
        <f t="shared" si="193"/>
        <v>0</v>
      </c>
      <c r="M197" s="554">
        <f t="shared" si="193"/>
        <v>0</v>
      </c>
      <c r="N197" s="554">
        <f t="shared" si="193"/>
        <v>0</v>
      </c>
      <c r="O197" s="554" t="str">
        <f t="shared" si="11"/>
        <v>d:Z</v>
      </c>
      <c r="P197" s="554" t="str">
        <f t="shared" si="12"/>
        <v>d9:Z9</v>
      </c>
    </row>
    <row r="198">
      <c r="A198" s="554" t="str">
        <f t="shared" si="5"/>
        <v>04</v>
      </c>
      <c r="B198" s="554" t="str">
        <f t="shared" si="6"/>
        <v>GRP</v>
      </c>
      <c r="C198" s="554" t="s">
        <v>156</v>
      </c>
      <c r="D198" s="23" t="s">
        <v>572</v>
      </c>
      <c r="E198" s="554" t="str">
        <f t="shared" si="7"/>
        <v/>
      </c>
      <c r="H198" s="554" t="str">
        <f t="shared" si="8"/>
        <v>'NEO GRP '!</v>
      </c>
      <c r="I198" s="554" t="str">
        <f t="shared" si="9"/>
        <v>'NEO GRP '!</v>
      </c>
      <c r="J198" s="554">
        <f t="shared" ref="J198:N198" si="194">IF(IFERROR(VLOOKUP($C198,INDIRECT(J$14&amp;"D:D"),1,FALSE),0)&lt;&gt;0,J$14,0)</f>
        <v>0</v>
      </c>
      <c r="K198" s="554">
        <f t="shared" si="194"/>
        <v>0</v>
      </c>
      <c r="L198" s="554">
        <f t="shared" si="194"/>
        <v>0</v>
      </c>
      <c r="M198" s="554">
        <f t="shared" si="194"/>
        <v>0</v>
      </c>
      <c r="N198" s="554">
        <f t="shared" si="194"/>
        <v>0</v>
      </c>
      <c r="O198" s="554" t="str">
        <f t="shared" si="11"/>
        <v>d:Z</v>
      </c>
      <c r="P198" s="554" t="str">
        <f t="shared" si="12"/>
        <v>d9:Z9</v>
      </c>
    </row>
    <row r="199">
      <c r="A199" s="554" t="str">
        <f t="shared" si="5"/>
        <v>05</v>
      </c>
      <c r="B199" s="554" t="str">
        <f t="shared" si="6"/>
        <v>GRP</v>
      </c>
      <c r="C199" s="554" t="s">
        <v>156</v>
      </c>
      <c r="D199" s="23" t="s">
        <v>573</v>
      </c>
      <c r="E199" s="554" t="str">
        <f t="shared" si="7"/>
        <v/>
      </c>
      <c r="H199" s="554" t="str">
        <f t="shared" si="8"/>
        <v>'NEO GRP '!</v>
      </c>
      <c r="I199" s="554" t="str">
        <f t="shared" si="9"/>
        <v>'NEO GRP '!</v>
      </c>
      <c r="J199" s="554">
        <f t="shared" ref="J199:N199" si="195">IF(IFERROR(VLOOKUP($C199,INDIRECT(J$14&amp;"D:D"),1,FALSE),0)&lt;&gt;0,J$14,0)</f>
        <v>0</v>
      </c>
      <c r="K199" s="554">
        <f t="shared" si="195"/>
        <v>0</v>
      </c>
      <c r="L199" s="554">
        <f t="shared" si="195"/>
        <v>0</v>
      </c>
      <c r="M199" s="554">
        <f t="shared" si="195"/>
        <v>0</v>
      </c>
      <c r="N199" s="554">
        <f t="shared" si="195"/>
        <v>0</v>
      </c>
      <c r="O199" s="554" t="str">
        <f t="shared" si="11"/>
        <v>d:Z</v>
      </c>
      <c r="P199" s="554" t="str">
        <f t="shared" si="12"/>
        <v>d9:Z9</v>
      </c>
    </row>
    <row r="200">
      <c r="A200" s="554" t="str">
        <f t="shared" si="5"/>
        <v>06</v>
      </c>
      <c r="B200" s="554" t="str">
        <f t="shared" si="6"/>
        <v>GRP</v>
      </c>
      <c r="C200" s="554" t="s">
        <v>156</v>
      </c>
      <c r="D200" s="23" t="s">
        <v>574</v>
      </c>
      <c r="E200" s="554" t="str">
        <f t="shared" si="7"/>
        <v/>
      </c>
      <c r="H200" s="554" t="str">
        <f t="shared" si="8"/>
        <v>'NEO GRP '!</v>
      </c>
      <c r="I200" s="554" t="str">
        <f t="shared" si="9"/>
        <v>'NEO GRP '!</v>
      </c>
      <c r="J200" s="554">
        <f t="shared" ref="J200:N200" si="196">IF(IFERROR(VLOOKUP($C200,INDIRECT(J$14&amp;"D:D"),1,FALSE),0)&lt;&gt;0,J$14,0)</f>
        <v>0</v>
      </c>
      <c r="K200" s="554">
        <f t="shared" si="196"/>
        <v>0</v>
      </c>
      <c r="L200" s="554">
        <f t="shared" si="196"/>
        <v>0</v>
      </c>
      <c r="M200" s="554">
        <f t="shared" si="196"/>
        <v>0</v>
      </c>
      <c r="N200" s="554">
        <f t="shared" si="196"/>
        <v>0</v>
      </c>
      <c r="O200" s="554" t="str">
        <f t="shared" si="11"/>
        <v>d:Z</v>
      </c>
      <c r="P200" s="554" t="str">
        <f t="shared" si="12"/>
        <v>d9:Z9</v>
      </c>
    </row>
    <row r="201">
      <c r="A201" s="554" t="str">
        <f t="shared" si="5"/>
        <v>07</v>
      </c>
      <c r="B201" s="554" t="str">
        <f t="shared" si="6"/>
        <v>GRP</v>
      </c>
      <c r="C201" s="554" t="s">
        <v>156</v>
      </c>
      <c r="D201" s="23" t="s">
        <v>575</v>
      </c>
      <c r="E201" s="554" t="str">
        <f t="shared" si="7"/>
        <v/>
      </c>
      <c r="H201" s="554" t="str">
        <f t="shared" si="8"/>
        <v>'NEO GRP '!</v>
      </c>
      <c r="I201" s="554" t="str">
        <f t="shared" si="9"/>
        <v>'NEO GRP '!</v>
      </c>
      <c r="J201" s="554">
        <f t="shared" ref="J201:N201" si="197">IF(IFERROR(VLOOKUP($C201,INDIRECT(J$14&amp;"D:D"),1,FALSE),0)&lt;&gt;0,J$14,0)</f>
        <v>0</v>
      </c>
      <c r="K201" s="554">
        <f t="shared" si="197"/>
        <v>0</v>
      </c>
      <c r="L201" s="554">
        <f t="shared" si="197"/>
        <v>0</v>
      </c>
      <c r="M201" s="554">
        <f t="shared" si="197"/>
        <v>0</v>
      </c>
      <c r="N201" s="554">
        <f t="shared" si="197"/>
        <v>0</v>
      </c>
      <c r="O201" s="554" t="str">
        <f t="shared" si="11"/>
        <v>d:Z</v>
      </c>
      <c r="P201" s="554" t="str">
        <f t="shared" si="12"/>
        <v>d9:Z9</v>
      </c>
    </row>
    <row r="202">
      <c r="A202" s="554" t="str">
        <f t="shared" si="5"/>
        <v>08</v>
      </c>
      <c r="B202" s="554" t="str">
        <f t="shared" si="6"/>
        <v>GRP</v>
      </c>
      <c r="C202" s="554" t="s">
        <v>156</v>
      </c>
      <c r="D202" s="23" t="s">
        <v>576</v>
      </c>
      <c r="E202" s="554" t="str">
        <f t="shared" si="7"/>
        <v/>
      </c>
      <c r="H202" s="554" t="str">
        <f t="shared" si="8"/>
        <v>'NEO GRP '!</v>
      </c>
      <c r="I202" s="554" t="str">
        <f t="shared" si="9"/>
        <v>'NEO GRP '!</v>
      </c>
      <c r="J202" s="554">
        <f t="shared" ref="J202:N202" si="198">IF(IFERROR(VLOOKUP($C202,INDIRECT(J$14&amp;"D:D"),1,FALSE),0)&lt;&gt;0,J$14,0)</f>
        <v>0</v>
      </c>
      <c r="K202" s="554">
        <f t="shared" si="198"/>
        <v>0</v>
      </c>
      <c r="L202" s="554">
        <f t="shared" si="198"/>
        <v>0</v>
      </c>
      <c r="M202" s="554">
        <f t="shared" si="198"/>
        <v>0</v>
      </c>
      <c r="N202" s="554">
        <f t="shared" si="198"/>
        <v>0</v>
      </c>
      <c r="O202" s="554" t="str">
        <f t="shared" si="11"/>
        <v>d:Z</v>
      </c>
      <c r="P202" s="554" t="str">
        <f t="shared" si="12"/>
        <v>d9:Z9</v>
      </c>
    </row>
    <row r="203">
      <c r="A203" s="554" t="str">
        <f t="shared" si="5"/>
        <v>09</v>
      </c>
      <c r="B203" s="554" t="str">
        <f t="shared" si="6"/>
        <v>GRP</v>
      </c>
      <c r="C203" s="554" t="s">
        <v>156</v>
      </c>
      <c r="D203" s="23" t="s">
        <v>577</v>
      </c>
      <c r="E203" s="554" t="str">
        <f t="shared" si="7"/>
        <v/>
      </c>
      <c r="H203" s="554" t="str">
        <f t="shared" si="8"/>
        <v>'NEO GRP '!</v>
      </c>
      <c r="I203" s="554" t="str">
        <f t="shared" si="9"/>
        <v>'NEO GRP '!</v>
      </c>
      <c r="J203" s="554">
        <f t="shared" ref="J203:N203" si="199">IF(IFERROR(VLOOKUP($C203,INDIRECT(J$14&amp;"D:D"),1,FALSE),0)&lt;&gt;0,J$14,0)</f>
        <v>0</v>
      </c>
      <c r="K203" s="554">
        <f t="shared" si="199"/>
        <v>0</v>
      </c>
      <c r="L203" s="554">
        <f t="shared" si="199"/>
        <v>0</v>
      </c>
      <c r="M203" s="554">
        <f t="shared" si="199"/>
        <v>0</v>
      </c>
      <c r="N203" s="554">
        <f t="shared" si="199"/>
        <v>0</v>
      </c>
      <c r="O203" s="554" t="str">
        <f t="shared" si="11"/>
        <v>d:Z</v>
      </c>
      <c r="P203" s="554" t="str">
        <f t="shared" si="12"/>
        <v>d9:Z9</v>
      </c>
    </row>
    <row r="204">
      <c r="A204" s="554" t="str">
        <f t="shared" si="5"/>
        <v>10</v>
      </c>
      <c r="B204" s="554" t="str">
        <f t="shared" si="6"/>
        <v>GRP</v>
      </c>
      <c r="C204" s="554" t="s">
        <v>156</v>
      </c>
      <c r="D204" s="23" t="s">
        <v>578</v>
      </c>
      <c r="E204" s="554" t="str">
        <f t="shared" si="7"/>
        <v/>
      </c>
      <c r="H204" s="554" t="str">
        <f t="shared" si="8"/>
        <v>'NEO GRP '!</v>
      </c>
      <c r="I204" s="554" t="str">
        <f t="shared" si="9"/>
        <v>'NEO GRP '!</v>
      </c>
      <c r="J204" s="554">
        <f t="shared" ref="J204:N204" si="200">IF(IFERROR(VLOOKUP($C204,INDIRECT(J$14&amp;"D:D"),1,FALSE),0)&lt;&gt;0,J$14,0)</f>
        <v>0</v>
      </c>
      <c r="K204" s="554">
        <f t="shared" si="200"/>
        <v>0</v>
      </c>
      <c r="L204" s="554">
        <f t="shared" si="200"/>
        <v>0</v>
      </c>
      <c r="M204" s="554">
        <f t="shared" si="200"/>
        <v>0</v>
      </c>
      <c r="N204" s="554">
        <f t="shared" si="200"/>
        <v>0</v>
      </c>
      <c r="O204" s="554" t="str">
        <f t="shared" si="11"/>
        <v>d:Z</v>
      </c>
      <c r="P204" s="554" t="str">
        <f t="shared" si="12"/>
        <v>d9:Z9</v>
      </c>
    </row>
    <row r="205">
      <c r="A205" s="554" t="str">
        <f t="shared" si="5"/>
        <v>11</v>
      </c>
      <c r="B205" s="554" t="str">
        <f t="shared" si="6"/>
        <v>GRP</v>
      </c>
      <c r="C205" s="554" t="s">
        <v>156</v>
      </c>
      <c r="D205" s="23" t="s">
        <v>579</v>
      </c>
      <c r="E205" s="554" t="str">
        <f t="shared" si="7"/>
        <v/>
      </c>
      <c r="H205" s="554" t="str">
        <f t="shared" si="8"/>
        <v>'NEO GRP '!</v>
      </c>
      <c r="I205" s="554" t="str">
        <f t="shared" si="9"/>
        <v>'NEO GRP '!</v>
      </c>
      <c r="J205" s="554">
        <f t="shared" ref="J205:N205" si="201">IF(IFERROR(VLOOKUP($C205,INDIRECT(J$14&amp;"D:D"),1,FALSE),0)&lt;&gt;0,J$14,0)</f>
        <v>0</v>
      </c>
      <c r="K205" s="554">
        <f t="shared" si="201"/>
        <v>0</v>
      </c>
      <c r="L205" s="554">
        <f t="shared" si="201"/>
        <v>0</v>
      </c>
      <c r="M205" s="554">
        <f t="shared" si="201"/>
        <v>0</v>
      </c>
      <c r="N205" s="554">
        <f t="shared" si="201"/>
        <v>0</v>
      </c>
      <c r="O205" s="554" t="str">
        <f t="shared" si="11"/>
        <v>d:Z</v>
      </c>
      <c r="P205" s="554" t="str">
        <f t="shared" si="12"/>
        <v>d9:Z9</v>
      </c>
    </row>
    <row r="206">
      <c r="A206" s="554" t="str">
        <f t="shared" si="5"/>
        <v>12</v>
      </c>
      <c r="B206" s="554" t="str">
        <f t="shared" si="6"/>
        <v>GRP</v>
      </c>
      <c r="C206" s="554" t="s">
        <v>156</v>
      </c>
      <c r="D206" s="23" t="s">
        <v>580</v>
      </c>
      <c r="E206" s="554" t="str">
        <f t="shared" si="7"/>
        <v/>
      </c>
      <c r="H206" s="554" t="str">
        <f t="shared" si="8"/>
        <v>'NEO GRP '!</v>
      </c>
      <c r="I206" s="554" t="str">
        <f t="shared" si="9"/>
        <v>'NEO GRP '!</v>
      </c>
      <c r="J206" s="554">
        <f t="shared" ref="J206:N206" si="202">IF(IFERROR(VLOOKUP($C206,INDIRECT(J$14&amp;"D:D"),1,FALSE),0)&lt;&gt;0,J$14,0)</f>
        <v>0</v>
      </c>
      <c r="K206" s="554">
        <f t="shared" si="202"/>
        <v>0</v>
      </c>
      <c r="L206" s="554">
        <f t="shared" si="202"/>
        <v>0</v>
      </c>
      <c r="M206" s="554">
        <f t="shared" si="202"/>
        <v>0</v>
      </c>
      <c r="N206" s="554">
        <f t="shared" si="202"/>
        <v>0</v>
      </c>
      <c r="O206" s="554" t="str">
        <f t="shared" si="11"/>
        <v>d:Z</v>
      </c>
      <c r="P206" s="554" t="str">
        <f t="shared" si="12"/>
        <v>d9:Z9</v>
      </c>
    </row>
    <row r="207">
      <c r="A207" s="554" t="str">
        <f t="shared" si="5"/>
        <v>13</v>
      </c>
      <c r="B207" s="554" t="str">
        <f t="shared" si="6"/>
        <v>GRP</v>
      </c>
      <c r="C207" s="554" t="s">
        <v>156</v>
      </c>
      <c r="D207" s="23" t="s">
        <v>581</v>
      </c>
      <c r="E207" s="554" t="str">
        <f t="shared" si="7"/>
        <v/>
      </c>
      <c r="H207" s="554" t="str">
        <f t="shared" si="8"/>
        <v>'NEO GRP '!</v>
      </c>
      <c r="I207" s="554" t="str">
        <f t="shared" si="9"/>
        <v>'NEO GRP '!</v>
      </c>
      <c r="J207" s="554">
        <f t="shared" ref="J207:N207" si="203">IF(IFERROR(VLOOKUP($C207,INDIRECT(J$14&amp;"D:D"),1,FALSE),0)&lt;&gt;0,J$14,0)</f>
        <v>0</v>
      </c>
      <c r="K207" s="554">
        <f t="shared" si="203"/>
        <v>0</v>
      </c>
      <c r="L207" s="554">
        <f t="shared" si="203"/>
        <v>0</v>
      </c>
      <c r="M207" s="554">
        <f t="shared" si="203"/>
        <v>0</v>
      </c>
      <c r="N207" s="554">
        <f t="shared" si="203"/>
        <v>0</v>
      </c>
      <c r="O207" s="554" t="str">
        <f t="shared" si="11"/>
        <v>d:Z</v>
      </c>
      <c r="P207" s="554" t="str">
        <f t="shared" si="12"/>
        <v>d9:Z9</v>
      </c>
    </row>
    <row r="208">
      <c r="A208" s="554" t="str">
        <f t="shared" si="5"/>
        <v>100</v>
      </c>
      <c r="B208" s="554" t="str">
        <f t="shared" si="6"/>
        <v>GRP</v>
      </c>
      <c r="C208" s="554" t="s">
        <v>156</v>
      </c>
      <c r="D208" s="23" t="s">
        <v>582</v>
      </c>
      <c r="E208" s="554">
        <f t="shared" si="7"/>
        <v>0</v>
      </c>
      <c r="H208" s="554" t="str">
        <f t="shared" si="8"/>
        <v>'NEO GRP '!</v>
      </c>
      <c r="I208" s="554" t="str">
        <f t="shared" si="9"/>
        <v>'NEO GRP '!</v>
      </c>
      <c r="J208" s="554">
        <f t="shared" ref="J208:N208" si="204">IF(IFERROR(VLOOKUP($C208,INDIRECT(J$14&amp;"D:D"),1,FALSE),0)&lt;&gt;0,J$14,0)</f>
        <v>0</v>
      </c>
      <c r="K208" s="554">
        <f t="shared" si="204"/>
        <v>0</v>
      </c>
      <c r="L208" s="554">
        <f t="shared" si="204"/>
        <v>0</v>
      </c>
      <c r="M208" s="554">
        <f t="shared" si="204"/>
        <v>0</v>
      </c>
      <c r="N208" s="554">
        <f t="shared" si="204"/>
        <v>0</v>
      </c>
      <c r="O208" s="554" t="str">
        <f t="shared" si="11"/>
        <v>d:Z</v>
      </c>
      <c r="P208" s="554" t="str">
        <f t="shared" si="12"/>
        <v>d9:Z9</v>
      </c>
    </row>
    <row r="209">
      <c r="A209" s="554" t="str">
        <f t="shared" si="5"/>
        <v>99</v>
      </c>
      <c r="B209" s="554" t="str">
        <f t="shared" si="6"/>
        <v>GRP</v>
      </c>
      <c r="C209" s="554" t="s">
        <v>156</v>
      </c>
      <c r="D209" s="23" t="s">
        <v>583</v>
      </c>
      <c r="E209" s="554" t="str">
        <f t="shared" si="7"/>
        <v/>
      </c>
      <c r="H209" s="554" t="str">
        <f t="shared" si="8"/>
        <v>'NEO GRP '!</v>
      </c>
      <c r="I209" s="554" t="str">
        <f t="shared" si="9"/>
        <v>'NEO GRP '!</v>
      </c>
      <c r="J209" s="554">
        <f t="shared" ref="J209:N209" si="205">IF(IFERROR(VLOOKUP($C209,INDIRECT(J$14&amp;"D:D"),1,FALSE),0)&lt;&gt;0,J$14,0)</f>
        <v>0</v>
      </c>
      <c r="K209" s="554">
        <f t="shared" si="205"/>
        <v>0</v>
      </c>
      <c r="L209" s="554">
        <f t="shared" si="205"/>
        <v>0</v>
      </c>
      <c r="M209" s="554">
        <f t="shared" si="205"/>
        <v>0</v>
      </c>
      <c r="N209" s="554">
        <f t="shared" si="205"/>
        <v>0</v>
      </c>
      <c r="O209" s="554" t="str">
        <f t="shared" si="11"/>
        <v>d:Z</v>
      </c>
      <c r="P209" s="554" t="str">
        <f t="shared" si="12"/>
        <v>d9:Z9</v>
      </c>
    </row>
    <row r="210">
      <c r="A210" s="554" t="str">
        <f t="shared" si="5"/>
        <v>01</v>
      </c>
      <c r="B210" s="554" t="str">
        <f t="shared" si="6"/>
        <v>PU</v>
      </c>
      <c r="C210" s="554" t="s">
        <v>324</v>
      </c>
      <c r="D210" s="23" t="s">
        <v>584</v>
      </c>
      <c r="E210" s="554" t="str">
        <f t="shared" si="7"/>
        <v/>
      </c>
      <c r="H210" s="554" t="str">
        <f t="shared" si="8"/>
        <v>'REDUCTOR'!</v>
      </c>
      <c r="I210" s="554">
        <f t="shared" si="9"/>
        <v>0</v>
      </c>
      <c r="J210" s="554">
        <f t="shared" ref="J210:N210" si="206">IF(IFERROR(VLOOKUP($C210,INDIRECT(J$14&amp;"D:D"),1,FALSE),0)&lt;&gt;0,J$14,0)</f>
        <v>0</v>
      </c>
      <c r="K210" s="554">
        <f t="shared" si="206"/>
        <v>0</v>
      </c>
      <c r="L210" s="554" t="str">
        <f t="shared" si="206"/>
        <v>'REDUCTOR'!</v>
      </c>
      <c r="M210" s="554">
        <f t="shared" si="206"/>
        <v>0</v>
      </c>
      <c r="N210" s="554">
        <f t="shared" si="206"/>
        <v>0</v>
      </c>
      <c r="O210" s="554" t="str">
        <f t="shared" si="11"/>
        <v>D:S</v>
      </c>
      <c r="P210" s="554" t="str">
        <f t="shared" si="12"/>
        <v>D9:S9</v>
      </c>
    </row>
    <row r="211">
      <c r="A211" s="554" t="str">
        <f t="shared" si="5"/>
        <v>02</v>
      </c>
      <c r="B211" s="554" t="str">
        <f t="shared" si="6"/>
        <v>PU</v>
      </c>
      <c r="C211" s="554" t="s">
        <v>324</v>
      </c>
      <c r="D211" s="23" t="s">
        <v>585</v>
      </c>
      <c r="E211" s="554" t="str">
        <f t="shared" si="7"/>
        <v/>
      </c>
      <c r="H211" s="554" t="str">
        <f t="shared" si="8"/>
        <v>'REDUCTOR'!</v>
      </c>
      <c r="I211" s="554">
        <f t="shared" si="9"/>
        <v>0</v>
      </c>
      <c r="J211" s="554">
        <f t="shared" ref="J211:N211" si="207">IF(IFERROR(VLOOKUP($C211,INDIRECT(J$14&amp;"D:D"),1,FALSE),0)&lt;&gt;0,J$14,0)</f>
        <v>0</v>
      </c>
      <c r="K211" s="554">
        <f t="shared" si="207"/>
        <v>0</v>
      </c>
      <c r="L211" s="554" t="str">
        <f t="shared" si="207"/>
        <v>'REDUCTOR'!</v>
      </c>
      <c r="M211" s="554">
        <f t="shared" si="207"/>
        <v>0</v>
      </c>
      <c r="N211" s="554">
        <f t="shared" si="207"/>
        <v>0</v>
      </c>
      <c r="O211" s="554" t="str">
        <f t="shared" si="11"/>
        <v>D:S</v>
      </c>
      <c r="P211" s="554" t="str">
        <f t="shared" si="12"/>
        <v>D9:S9</v>
      </c>
    </row>
    <row r="212">
      <c r="A212" s="554" t="str">
        <f t="shared" si="5"/>
        <v>03</v>
      </c>
      <c r="B212" s="554" t="str">
        <f t="shared" si="6"/>
        <v>PU</v>
      </c>
      <c r="C212" s="554" t="s">
        <v>324</v>
      </c>
      <c r="D212" s="23" t="s">
        <v>586</v>
      </c>
      <c r="E212" s="554" t="str">
        <f t="shared" si="7"/>
        <v/>
      </c>
      <c r="H212" s="554" t="str">
        <f t="shared" si="8"/>
        <v>'REDUCTOR'!</v>
      </c>
      <c r="I212" s="554">
        <f t="shared" si="9"/>
        <v>0</v>
      </c>
      <c r="J212" s="554">
        <f t="shared" ref="J212:N212" si="208">IF(IFERROR(VLOOKUP($C212,INDIRECT(J$14&amp;"D:D"),1,FALSE),0)&lt;&gt;0,J$14,0)</f>
        <v>0</v>
      </c>
      <c r="K212" s="554">
        <f t="shared" si="208"/>
        <v>0</v>
      </c>
      <c r="L212" s="554" t="str">
        <f t="shared" si="208"/>
        <v>'REDUCTOR'!</v>
      </c>
      <c r="M212" s="554">
        <f t="shared" si="208"/>
        <v>0</v>
      </c>
      <c r="N212" s="554">
        <f t="shared" si="208"/>
        <v>0</v>
      </c>
      <c r="O212" s="554" t="str">
        <f t="shared" si="11"/>
        <v>D:S</v>
      </c>
      <c r="P212" s="554" t="str">
        <f t="shared" si="12"/>
        <v>D9:S9</v>
      </c>
    </row>
    <row r="213">
      <c r="A213" s="554" t="str">
        <f t="shared" si="5"/>
        <v>04</v>
      </c>
      <c r="B213" s="554" t="str">
        <f t="shared" si="6"/>
        <v>PU</v>
      </c>
      <c r="C213" s="554" t="s">
        <v>324</v>
      </c>
      <c r="D213" s="23" t="s">
        <v>587</v>
      </c>
      <c r="E213" s="554" t="str">
        <f t="shared" si="7"/>
        <v/>
      </c>
      <c r="H213" s="554" t="str">
        <f t="shared" si="8"/>
        <v>'REDUCTOR'!</v>
      </c>
      <c r="I213" s="554">
        <f t="shared" si="9"/>
        <v>0</v>
      </c>
      <c r="J213" s="554">
        <f t="shared" ref="J213:N213" si="209">IF(IFERROR(VLOOKUP($C213,INDIRECT(J$14&amp;"D:D"),1,FALSE),0)&lt;&gt;0,J$14,0)</f>
        <v>0</v>
      </c>
      <c r="K213" s="554">
        <f t="shared" si="209"/>
        <v>0</v>
      </c>
      <c r="L213" s="554" t="str">
        <f t="shared" si="209"/>
        <v>'REDUCTOR'!</v>
      </c>
      <c r="M213" s="554">
        <f t="shared" si="209"/>
        <v>0</v>
      </c>
      <c r="N213" s="554">
        <f t="shared" si="209"/>
        <v>0</v>
      </c>
      <c r="O213" s="554" t="str">
        <f t="shared" si="11"/>
        <v>D:S</v>
      </c>
      <c r="P213" s="554" t="str">
        <f t="shared" si="12"/>
        <v>D9:S9</v>
      </c>
    </row>
    <row r="214">
      <c r="A214" s="554" t="str">
        <f t="shared" si="5"/>
        <v>05</v>
      </c>
      <c r="B214" s="554" t="str">
        <f t="shared" si="6"/>
        <v>PU</v>
      </c>
      <c r="C214" s="554" t="s">
        <v>324</v>
      </c>
      <c r="D214" s="23" t="s">
        <v>588</v>
      </c>
      <c r="E214" s="554" t="str">
        <f t="shared" si="7"/>
        <v/>
      </c>
      <c r="H214" s="554" t="str">
        <f t="shared" si="8"/>
        <v>'REDUCTOR'!</v>
      </c>
      <c r="I214" s="554">
        <f t="shared" si="9"/>
        <v>0</v>
      </c>
      <c r="J214" s="554">
        <f t="shared" ref="J214:N214" si="210">IF(IFERROR(VLOOKUP($C214,INDIRECT(J$14&amp;"D:D"),1,FALSE),0)&lt;&gt;0,J$14,0)</f>
        <v>0</v>
      </c>
      <c r="K214" s="554">
        <f t="shared" si="210"/>
        <v>0</v>
      </c>
      <c r="L214" s="554" t="str">
        <f t="shared" si="210"/>
        <v>'REDUCTOR'!</v>
      </c>
      <c r="M214" s="554">
        <f t="shared" si="210"/>
        <v>0</v>
      </c>
      <c r="N214" s="554">
        <f t="shared" si="210"/>
        <v>0</v>
      </c>
      <c r="O214" s="554" t="str">
        <f t="shared" si="11"/>
        <v>D:S</v>
      </c>
      <c r="P214" s="554" t="str">
        <f t="shared" si="12"/>
        <v>D9:S9</v>
      </c>
    </row>
    <row r="215">
      <c r="A215" s="554" t="str">
        <f t="shared" si="5"/>
        <v>06</v>
      </c>
      <c r="B215" s="554" t="str">
        <f t="shared" si="6"/>
        <v>PU</v>
      </c>
      <c r="C215" s="554" t="s">
        <v>324</v>
      </c>
      <c r="D215" s="23" t="s">
        <v>589</v>
      </c>
      <c r="E215" s="554" t="str">
        <f t="shared" si="7"/>
        <v/>
      </c>
      <c r="H215" s="554" t="str">
        <f t="shared" si="8"/>
        <v>'REDUCTOR'!</v>
      </c>
      <c r="I215" s="554">
        <f t="shared" si="9"/>
        <v>0</v>
      </c>
      <c r="J215" s="554">
        <f t="shared" ref="J215:N215" si="211">IF(IFERROR(VLOOKUP($C215,INDIRECT(J$14&amp;"D:D"),1,FALSE),0)&lt;&gt;0,J$14,0)</f>
        <v>0</v>
      </c>
      <c r="K215" s="554">
        <f t="shared" si="211"/>
        <v>0</v>
      </c>
      <c r="L215" s="554" t="str">
        <f t="shared" si="211"/>
        <v>'REDUCTOR'!</v>
      </c>
      <c r="M215" s="554">
        <f t="shared" si="211"/>
        <v>0</v>
      </c>
      <c r="N215" s="554">
        <f t="shared" si="211"/>
        <v>0</v>
      </c>
      <c r="O215" s="554" t="str">
        <f t="shared" si="11"/>
        <v>D:S</v>
      </c>
      <c r="P215" s="554" t="str">
        <f t="shared" si="12"/>
        <v>D9:S9</v>
      </c>
    </row>
    <row r="216">
      <c r="A216" s="554" t="str">
        <f t="shared" si="5"/>
        <v>09</v>
      </c>
      <c r="B216" s="554" t="str">
        <f t="shared" si="6"/>
        <v>PU</v>
      </c>
      <c r="C216" s="554" t="s">
        <v>324</v>
      </c>
      <c r="D216" s="23" t="s">
        <v>590</v>
      </c>
      <c r="E216" s="554" t="str">
        <f t="shared" si="7"/>
        <v/>
      </c>
      <c r="H216" s="554" t="str">
        <f t="shared" si="8"/>
        <v>'REDUCTOR'!</v>
      </c>
      <c r="I216" s="554">
        <f t="shared" si="9"/>
        <v>0</v>
      </c>
      <c r="J216" s="554">
        <f t="shared" ref="J216:N216" si="212">IF(IFERROR(VLOOKUP($C216,INDIRECT(J$14&amp;"D:D"),1,FALSE),0)&lt;&gt;0,J$14,0)</f>
        <v>0</v>
      </c>
      <c r="K216" s="554">
        <f t="shared" si="212"/>
        <v>0</v>
      </c>
      <c r="L216" s="554" t="str">
        <f t="shared" si="212"/>
        <v>'REDUCTOR'!</v>
      </c>
      <c r="M216" s="554">
        <f t="shared" si="212"/>
        <v>0</v>
      </c>
      <c r="N216" s="554">
        <f t="shared" si="212"/>
        <v>0</v>
      </c>
      <c r="O216" s="554" t="str">
        <f t="shared" si="11"/>
        <v>D:S</v>
      </c>
      <c r="P216" s="554" t="str">
        <f t="shared" si="12"/>
        <v>D9:S9</v>
      </c>
    </row>
    <row r="217">
      <c r="A217" s="554" t="str">
        <f t="shared" si="5"/>
        <v>11</v>
      </c>
      <c r="B217" s="554" t="str">
        <f t="shared" si="6"/>
        <v>PU</v>
      </c>
      <c r="C217" s="554" t="s">
        <v>324</v>
      </c>
      <c r="D217" s="23" t="s">
        <v>591</v>
      </c>
      <c r="E217" s="554" t="str">
        <f t="shared" si="7"/>
        <v/>
      </c>
      <c r="H217" s="554" t="str">
        <f t="shared" si="8"/>
        <v>'REDUCTOR'!</v>
      </c>
      <c r="I217" s="554">
        <f t="shared" si="9"/>
        <v>0</v>
      </c>
      <c r="J217" s="554">
        <f t="shared" ref="J217:N217" si="213">IF(IFERROR(VLOOKUP($C217,INDIRECT(J$14&amp;"D:D"),1,FALSE),0)&lt;&gt;0,J$14,0)</f>
        <v>0</v>
      </c>
      <c r="K217" s="554">
        <f t="shared" si="213"/>
        <v>0</v>
      </c>
      <c r="L217" s="554" t="str">
        <f t="shared" si="213"/>
        <v>'REDUCTOR'!</v>
      </c>
      <c r="M217" s="554">
        <f t="shared" si="213"/>
        <v>0</v>
      </c>
      <c r="N217" s="554">
        <f t="shared" si="213"/>
        <v>0</v>
      </c>
      <c r="O217" s="554" t="str">
        <f t="shared" si="11"/>
        <v>D:S</v>
      </c>
      <c r="P217" s="554" t="str">
        <f t="shared" si="12"/>
        <v>D9:S9</v>
      </c>
    </row>
    <row r="218">
      <c r="A218" s="554" t="str">
        <f t="shared" si="5"/>
        <v>12</v>
      </c>
      <c r="B218" s="554" t="str">
        <f t="shared" si="6"/>
        <v>PU</v>
      </c>
      <c r="C218" s="554" t="s">
        <v>324</v>
      </c>
      <c r="D218" s="23" t="s">
        <v>592</v>
      </c>
      <c r="E218" s="554" t="str">
        <f t="shared" si="7"/>
        <v/>
      </c>
      <c r="H218" s="554" t="str">
        <f t="shared" si="8"/>
        <v>'REDUCTOR'!</v>
      </c>
      <c r="I218" s="554">
        <f t="shared" si="9"/>
        <v>0</v>
      </c>
      <c r="J218" s="554">
        <f t="shared" ref="J218:N218" si="214">IF(IFERROR(VLOOKUP($C218,INDIRECT(J$14&amp;"D:D"),1,FALSE),0)&lt;&gt;0,J$14,0)</f>
        <v>0</v>
      </c>
      <c r="K218" s="554">
        <f t="shared" si="214"/>
        <v>0</v>
      </c>
      <c r="L218" s="554" t="str">
        <f t="shared" si="214"/>
        <v>'REDUCTOR'!</v>
      </c>
      <c r="M218" s="554">
        <f t="shared" si="214"/>
        <v>0</v>
      </c>
      <c r="N218" s="554">
        <f t="shared" si="214"/>
        <v>0</v>
      </c>
      <c r="O218" s="554" t="str">
        <f t="shared" si="11"/>
        <v>D:S</v>
      </c>
      <c r="P218" s="554" t="str">
        <f t="shared" si="12"/>
        <v>D9:S9</v>
      </c>
    </row>
    <row r="219">
      <c r="A219" s="554" t="str">
        <f t="shared" si="5"/>
        <v>14</v>
      </c>
      <c r="B219" s="554" t="str">
        <f t="shared" si="6"/>
        <v>PU</v>
      </c>
      <c r="C219" s="554" t="s">
        <v>324</v>
      </c>
      <c r="D219" s="23" t="s">
        <v>593</v>
      </c>
      <c r="E219" s="554" t="str">
        <f t="shared" si="7"/>
        <v/>
      </c>
      <c r="H219" s="554" t="str">
        <f t="shared" si="8"/>
        <v>'REDUCTOR'!</v>
      </c>
      <c r="I219" s="554">
        <f t="shared" si="9"/>
        <v>0</v>
      </c>
      <c r="J219" s="554">
        <f t="shared" ref="J219:N219" si="215">IF(IFERROR(VLOOKUP($C219,INDIRECT(J$14&amp;"D:D"),1,FALSE),0)&lt;&gt;0,J$14,0)</f>
        <v>0</v>
      </c>
      <c r="K219" s="554">
        <f t="shared" si="215"/>
        <v>0</v>
      </c>
      <c r="L219" s="554" t="str">
        <f t="shared" si="215"/>
        <v>'REDUCTOR'!</v>
      </c>
      <c r="M219" s="554">
        <f t="shared" si="215"/>
        <v>0</v>
      </c>
      <c r="N219" s="554">
        <f t="shared" si="215"/>
        <v>0</v>
      </c>
      <c r="O219" s="554" t="str">
        <f t="shared" si="11"/>
        <v>D:S</v>
      </c>
      <c r="P219" s="554" t="str">
        <f t="shared" si="12"/>
        <v>D9:S9</v>
      </c>
    </row>
    <row r="220">
      <c r="A220" s="554" t="str">
        <f t="shared" si="5"/>
        <v>01</v>
      </c>
      <c r="B220" s="554" t="str">
        <f t="shared" si="6"/>
        <v>PU</v>
      </c>
      <c r="C220" s="554" t="s">
        <v>326</v>
      </c>
      <c r="D220" s="23" t="s">
        <v>594</v>
      </c>
      <c r="E220" s="554" t="str">
        <f t="shared" si="7"/>
        <v/>
      </c>
      <c r="H220" s="554" t="str">
        <f t="shared" si="8"/>
        <v>'REDUCTOR'!</v>
      </c>
      <c r="I220" s="554">
        <f t="shared" si="9"/>
        <v>0</v>
      </c>
      <c r="J220" s="554">
        <f t="shared" ref="J220:N220" si="216">IF(IFERROR(VLOOKUP($C220,INDIRECT(J$14&amp;"D:D"),1,FALSE),0)&lt;&gt;0,J$14,0)</f>
        <v>0</v>
      </c>
      <c r="K220" s="554">
        <f t="shared" si="216"/>
        <v>0</v>
      </c>
      <c r="L220" s="554" t="str">
        <f t="shared" si="216"/>
        <v>'REDUCTOR'!</v>
      </c>
      <c r="M220" s="554">
        <f t="shared" si="216"/>
        <v>0</v>
      </c>
      <c r="N220" s="554">
        <f t="shared" si="216"/>
        <v>0</v>
      </c>
      <c r="O220" s="554" t="str">
        <f t="shared" si="11"/>
        <v>D:S</v>
      </c>
      <c r="P220" s="554" t="str">
        <f t="shared" si="12"/>
        <v>D9:S9</v>
      </c>
    </row>
    <row r="221">
      <c r="A221" s="554" t="str">
        <f t="shared" si="5"/>
        <v>02</v>
      </c>
      <c r="B221" s="554" t="str">
        <f t="shared" si="6"/>
        <v>PU</v>
      </c>
      <c r="C221" s="554" t="s">
        <v>326</v>
      </c>
      <c r="D221" s="23" t="s">
        <v>595</v>
      </c>
      <c r="E221" s="554" t="str">
        <f t="shared" si="7"/>
        <v/>
      </c>
      <c r="H221" s="554" t="str">
        <f t="shared" si="8"/>
        <v>'REDUCTOR'!</v>
      </c>
      <c r="I221" s="554">
        <f t="shared" si="9"/>
        <v>0</v>
      </c>
      <c r="J221" s="554">
        <f t="shared" ref="J221:N221" si="217">IF(IFERROR(VLOOKUP($C221,INDIRECT(J$14&amp;"D:D"),1,FALSE),0)&lt;&gt;0,J$14,0)</f>
        <v>0</v>
      </c>
      <c r="K221" s="554">
        <f t="shared" si="217"/>
        <v>0</v>
      </c>
      <c r="L221" s="554" t="str">
        <f t="shared" si="217"/>
        <v>'REDUCTOR'!</v>
      </c>
      <c r="M221" s="554">
        <f t="shared" si="217"/>
        <v>0</v>
      </c>
      <c r="N221" s="554">
        <f t="shared" si="217"/>
        <v>0</v>
      </c>
      <c r="O221" s="554" t="str">
        <f t="shared" si="11"/>
        <v>D:S</v>
      </c>
      <c r="P221" s="554" t="str">
        <f t="shared" si="12"/>
        <v>D9:S9</v>
      </c>
    </row>
    <row r="222">
      <c r="A222" s="554" t="str">
        <f t="shared" si="5"/>
        <v>03</v>
      </c>
      <c r="B222" s="554" t="str">
        <f t="shared" si="6"/>
        <v>PU</v>
      </c>
      <c r="C222" s="554" t="s">
        <v>326</v>
      </c>
      <c r="D222" s="23" t="s">
        <v>596</v>
      </c>
      <c r="E222" s="554" t="str">
        <f t="shared" si="7"/>
        <v/>
      </c>
      <c r="H222" s="554" t="str">
        <f t="shared" si="8"/>
        <v>'REDUCTOR'!</v>
      </c>
      <c r="I222" s="554">
        <f t="shared" si="9"/>
        <v>0</v>
      </c>
      <c r="J222" s="554">
        <f t="shared" ref="J222:N222" si="218">IF(IFERROR(VLOOKUP($C222,INDIRECT(J$14&amp;"D:D"),1,FALSE),0)&lt;&gt;0,J$14,0)</f>
        <v>0</v>
      </c>
      <c r="K222" s="554">
        <f t="shared" si="218"/>
        <v>0</v>
      </c>
      <c r="L222" s="554" t="str">
        <f t="shared" si="218"/>
        <v>'REDUCTOR'!</v>
      </c>
      <c r="M222" s="554">
        <f t="shared" si="218"/>
        <v>0</v>
      </c>
      <c r="N222" s="554">
        <f t="shared" si="218"/>
        <v>0</v>
      </c>
      <c r="O222" s="554" t="str">
        <f t="shared" si="11"/>
        <v>D:S</v>
      </c>
      <c r="P222" s="554" t="str">
        <f t="shared" si="12"/>
        <v>D9:S9</v>
      </c>
    </row>
    <row r="223">
      <c r="A223" s="554" t="str">
        <f t="shared" si="5"/>
        <v>04</v>
      </c>
      <c r="B223" s="554" t="str">
        <f t="shared" si="6"/>
        <v>PU</v>
      </c>
      <c r="C223" s="554" t="s">
        <v>326</v>
      </c>
      <c r="D223" s="23" t="s">
        <v>597</v>
      </c>
      <c r="E223" s="554" t="str">
        <f t="shared" si="7"/>
        <v/>
      </c>
      <c r="H223" s="554" t="str">
        <f t="shared" si="8"/>
        <v>'REDUCTOR'!</v>
      </c>
      <c r="I223" s="554">
        <f t="shared" si="9"/>
        <v>0</v>
      </c>
      <c r="J223" s="554">
        <f t="shared" ref="J223:N223" si="219">IF(IFERROR(VLOOKUP($C223,INDIRECT(J$14&amp;"D:D"),1,FALSE),0)&lt;&gt;0,J$14,0)</f>
        <v>0</v>
      </c>
      <c r="K223" s="554">
        <f t="shared" si="219"/>
        <v>0</v>
      </c>
      <c r="L223" s="554" t="str">
        <f t="shared" si="219"/>
        <v>'REDUCTOR'!</v>
      </c>
      <c r="M223" s="554">
        <f t="shared" si="219"/>
        <v>0</v>
      </c>
      <c r="N223" s="554">
        <f t="shared" si="219"/>
        <v>0</v>
      </c>
      <c r="O223" s="554" t="str">
        <f t="shared" si="11"/>
        <v>D:S</v>
      </c>
      <c r="P223" s="554" t="str">
        <f t="shared" si="12"/>
        <v>D9:S9</v>
      </c>
    </row>
    <row r="224">
      <c r="A224" s="554" t="str">
        <f t="shared" si="5"/>
        <v>05</v>
      </c>
      <c r="B224" s="554" t="str">
        <f t="shared" si="6"/>
        <v>PU</v>
      </c>
      <c r="C224" s="554" t="s">
        <v>326</v>
      </c>
      <c r="D224" s="23" t="s">
        <v>598</v>
      </c>
      <c r="E224" s="554" t="str">
        <f t="shared" si="7"/>
        <v/>
      </c>
      <c r="H224" s="554" t="str">
        <f t="shared" si="8"/>
        <v>'REDUCTOR'!</v>
      </c>
      <c r="I224" s="554">
        <f t="shared" si="9"/>
        <v>0</v>
      </c>
      <c r="J224" s="554">
        <f t="shared" ref="J224:N224" si="220">IF(IFERROR(VLOOKUP($C224,INDIRECT(J$14&amp;"D:D"),1,FALSE),0)&lt;&gt;0,J$14,0)</f>
        <v>0</v>
      </c>
      <c r="K224" s="554">
        <f t="shared" si="220"/>
        <v>0</v>
      </c>
      <c r="L224" s="554" t="str">
        <f t="shared" si="220"/>
        <v>'REDUCTOR'!</v>
      </c>
      <c r="M224" s="554">
        <f t="shared" si="220"/>
        <v>0</v>
      </c>
      <c r="N224" s="554">
        <f t="shared" si="220"/>
        <v>0</v>
      </c>
      <c r="O224" s="554" t="str">
        <f t="shared" si="11"/>
        <v>D:S</v>
      </c>
      <c r="P224" s="554" t="str">
        <f t="shared" si="12"/>
        <v>D9:S9</v>
      </c>
    </row>
    <row r="225">
      <c r="A225" s="554" t="str">
        <f t="shared" si="5"/>
        <v>06</v>
      </c>
      <c r="B225" s="554" t="str">
        <f t="shared" si="6"/>
        <v>PU</v>
      </c>
      <c r="C225" s="554" t="s">
        <v>326</v>
      </c>
      <c r="D225" s="23" t="s">
        <v>599</v>
      </c>
      <c r="E225" s="554" t="str">
        <f t="shared" si="7"/>
        <v/>
      </c>
      <c r="H225" s="554" t="str">
        <f t="shared" si="8"/>
        <v>'REDUCTOR'!</v>
      </c>
      <c r="I225" s="554">
        <f t="shared" si="9"/>
        <v>0</v>
      </c>
      <c r="J225" s="554">
        <f t="shared" ref="J225:N225" si="221">IF(IFERROR(VLOOKUP($C225,INDIRECT(J$14&amp;"D:D"),1,FALSE),0)&lt;&gt;0,J$14,0)</f>
        <v>0</v>
      </c>
      <c r="K225" s="554">
        <f t="shared" si="221"/>
        <v>0</v>
      </c>
      <c r="L225" s="554" t="str">
        <f t="shared" si="221"/>
        <v>'REDUCTOR'!</v>
      </c>
      <c r="M225" s="554">
        <f t="shared" si="221"/>
        <v>0</v>
      </c>
      <c r="N225" s="554">
        <f t="shared" si="221"/>
        <v>0</v>
      </c>
      <c r="O225" s="554" t="str">
        <f t="shared" si="11"/>
        <v>D:S</v>
      </c>
      <c r="P225" s="554" t="str">
        <f t="shared" si="12"/>
        <v>D9:S9</v>
      </c>
    </row>
    <row r="226">
      <c r="A226" s="554" t="str">
        <f t="shared" si="5"/>
        <v>09</v>
      </c>
      <c r="B226" s="554" t="str">
        <f t="shared" si="6"/>
        <v>PU</v>
      </c>
      <c r="C226" s="554" t="s">
        <v>326</v>
      </c>
      <c r="D226" s="23" t="s">
        <v>600</v>
      </c>
      <c r="E226" s="554" t="str">
        <f t="shared" si="7"/>
        <v/>
      </c>
      <c r="H226" s="554" t="str">
        <f t="shared" si="8"/>
        <v>'REDUCTOR'!</v>
      </c>
      <c r="I226" s="554">
        <f t="shared" si="9"/>
        <v>0</v>
      </c>
      <c r="J226" s="554">
        <f t="shared" ref="J226:N226" si="222">IF(IFERROR(VLOOKUP($C226,INDIRECT(J$14&amp;"D:D"),1,FALSE),0)&lt;&gt;0,J$14,0)</f>
        <v>0</v>
      </c>
      <c r="K226" s="554">
        <f t="shared" si="222"/>
        <v>0</v>
      </c>
      <c r="L226" s="554" t="str">
        <f t="shared" si="222"/>
        <v>'REDUCTOR'!</v>
      </c>
      <c r="M226" s="554">
        <f t="shared" si="222"/>
        <v>0</v>
      </c>
      <c r="N226" s="554">
        <f t="shared" si="222"/>
        <v>0</v>
      </c>
      <c r="O226" s="554" t="str">
        <f t="shared" si="11"/>
        <v>D:S</v>
      </c>
      <c r="P226" s="554" t="str">
        <f t="shared" si="12"/>
        <v>D9:S9</v>
      </c>
    </row>
    <row r="227">
      <c r="A227" s="554" t="str">
        <f t="shared" si="5"/>
        <v>11</v>
      </c>
      <c r="B227" s="554" t="str">
        <f t="shared" si="6"/>
        <v>PU</v>
      </c>
      <c r="C227" s="554" t="s">
        <v>326</v>
      </c>
      <c r="D227" s="23" t="s">
        <v>601</v>
      </c>
      <c r="E227" s="554" t="str">
        <f t="shared" si="7"/>
        <v/>
      </c>
      <c r="H227" s="554" t="str">
        <f t="shared" si="8"/>
        <v>'REDUCTOR'!</v>
      </c>
      <c r="I227" s="554">
        <f t="shared" si="9"/>
        <v>0</v>
      </c>
      <c r="J227" s="554">
        <f t="shared" ref="J227:N227" si="223">IF(IFERROR(VLOOKUP($C227,INDIRECT(J$14&amp;"D:D"),1,FALSE),0)&lt;&gt;0,J$14,0)</f>
        <v>0</v>
      </c>
      <c r="K227" s="554">
        <f t="shared" si="223"/>
        <v>0</v>
      </c>
      <c r="L227" s="554" t="str">
        <f t="shared" si="223"/>
        <v>'REDUCTOR'!</v>
      </c>
      <c r="M227" s="554">
        <f t="shared" si="223"/>
        <v>0</v>
      </c>
      <c r="N227" s="554">
        <f t="shared" si="223"/>
        <v>0</v>
      </c>
      <c r="O227" s="554" t="str">
        <f t="shared" si="11"/>
        <v>D:S</v>
      </c>
      <c r="P227" s="554" t="str">
        <f t="shared" si="12"/>
        <v>D9:S9</v>
      </c>
    </row>
    <row r="228">
      <c r="A228" s="554" t="str">
        <f t="shared" si="5"/>
        <v>12</v>
      </c>
      <c r="B228" s="554" t="str">
        <f t="shared" si="6"/>
        <v>PU</v>
      </c>
      <c r="C228" s="554" t="s">
        <v>326</v>
      </c>
      <c r="D228" s="23" t="s">
        <v>602</v>
      </c>
      <c r="E228" s="554" t="str">
        <f t="shared" si="7"/>
        <v/>
      </c>
      <c r="H228" s="554" t="str">
        <f t="shared" si="8"/>
        <v>'REDUCTOR'!</v>
      </c>
      <c r="I228" s="554">
        <f t="shared" si="9"/>
        <v>0</v>
      </c>
      <c r="J228" s="554">
        <f t="shared" ref="J228:N228" si="224">IF(IFERROR(VLOOKUP($C228,INDIRECT(J$14&amp;"D:D"),1,FALSE),0)&lt;&gt;0,J$14,0)</f>
        <v>0</v>
      </c>
      <c r="K228" s="554">
        <f t="shared" si="224"/>
        <v>0</v>
      </c>
      <c r="L228" s="554" t="str">
        <f t="shared" si="224"/>
        <v>'REDUCTOR'!</v>
      </c>
      <c r="M228" s="554">
        <f t="shared" si="224"/>
        <v>0</v>
      </c>
      <c r="N228" s="554">
        <f t="shared" si="224"/>
        <v>0</v>
      </c>
      <c r="O228" s="554" t="str">
        <f t="shared" si="11"/>
        <v>D:S</v>
      </c>
      <c r="P228" s="554" t="str">
        <f t="shared" si="12"/>
        <v>D9:S9</v>
      </c>
    </row>
    <row r="229">
      <c r="A229" s="554" t="str">
        <f t="shared" si="5"/>
        <v>14</v>
      </c>
      <c r="B229" s="554" t="str">
        <f t="shared" si="6"/>
        <v>PU</v>
      </c>
      <c r="C229" s="554" t="s">
        <v>326</v>
      </c>
      <c r="D229" s="23" t="s">
        <v>603</v>
      </c>
      <c r="E229" s="554" t="str">
        <f t="shared" si="7"/>
        <v/>
      </c>
      <c r="H229" s="554" t="str">
        <f t="shared" si="8"/>
        <v>'REDUCTOR'!</v>
      </c>
      <c r="I229" s="554">
        <f t="shared" si="9"/>
        <v>0</v>
      </c>
      <c r="J229" s="554">
        <f t="shared" ref="J229:N229" si="225">IF(IFERROR(VLOOKUP($C229,INDIRECT(J$14&amp;"D:D"),1,FALSE),0)&lt;&gt;0,J$14,0)</f>
        <v>0</v>
      </c>
      <c r="K229" s="554">
        <f t="shared" si="225"/>
        <v>0</v>
      </c>
      <c r="L229" s="554" t="str">
        <f t="shared" si="225"/>
        <v>'REDUCTOR'!</v>
      </c>
      <c r="M229" s="554">
        <f t="shared" si="225"/>
        <v>0</v>
      </c>
      <c r="N229" s="554">
        <f t="shared" si="225"/>
        <v>0</v>
      </c>
      <c r="O229" s="554" t="str">
        <f t="shared" si="11"/>
        <v>D:S</v>
      </c>
      <c r="P229" s="554" t="str">
        <f t="shared" si="12"/>
        <v>D9:S9</v>
      </c>
    </row>
    <row r="230">
      <c r="A230" s="554" t="str">
        <f t="shared" si="5"/>
        <v>01</v>
      </c>
      <c r="B230" s="554" t="str">
        <f t="shared" si="6"/>
        <v>GRP</v>
      </c>
      <c r="C230" s="554" t="s">
        <v>180</v>
      </c>
      <c r="D230" s="23" t="s">
        <v>604</v>
      </c>
      <c r="E230" s="554" t="str">
        <f t="shared" si="7"/>
        <v/>
      </c>
      <c r="H230" s="554" t="str">
        <f t="shared" si="8"/>
        <v>'NEO GRP '!</v>
      </c>
      <c r="I230" s="554" t="str">
        <f t="shared" si="9"/>
        <v>'NEO GRP '!</v>
      </c>
      <c r="J230" s="554">
        <f t="shared" ref="J230:N230" si="226">IF(IFERROR(VLOOKUP($C230,INDIRECT(J$14&amp;"D:D"),1,FALSE),0)&lt;&gt;0,J$14,0)</f>
        <v>0</v>
      </c>
      <c r="K230" s="554">
        <f t="shared" si="226"/>
        <v>0</v>
      </c>
      <c r="L230" s="554">
        <f t="shared" si="226"/>
        <v>0</v>
      </c>
      <c r="M230" s="554">
        <f t="shared" si="226"/>
        <v>0</v>
      </c>
      <c r="N230" s="554">
        <f t="shared" si="226"/>
        <v>0</v>
      </c>
      <c r="O230" s="554" t="str">
        <f t="shared" si="11"/>
        <v>d:Z</v>
      </c>
      <c r="P230" s="554" t="str">
        <f t="shared" si="12"/>
        <v>d9:Z9</v>
      </c>
    </row>
    <row r="231">
      <c r="A231" s="554" t="str">
        <f t="shared" si="5"/>
        <v>02</v>
      </c>
      <c r="B231" s="554" t="str">
        <f t="shared" si="6"/>
        <v>GRP</v>
      </c>
      <c r="C231" s="554" t="s">
        <v>180</v>
      </c>
      <c r="D231" s="23" t="s">
        <v>605</v>
      </c>
      <c r="E231" s="554" t="str">
        <f t="shared" si="7"/>
        <v/>
      </c>
      <c r="H231" s="554" t="str">
        <f t="shared" si="8"/>
        <v>'NEO GRP '!</v>
      </c>
      <c r="I231" s="554" t="str">
        <f t="shared" si="9"/>
        <v>'NEO GRP '!</v>
      </c>
      <c r="J231" s="554">
        <f t="shared" ref="J231:N231" si="227">IF(IFERROR(VLOOKUP($C231,INDIRECT(J$14&amp;"D:D"),1,FALSE),0)&lt;&gt;0,J$14,0)</f>
        <v>0</v>
      </c>
      <c r="K231" s="554">
        <f t="shared" si="227"/>
        <v>0</v>
      </c>
      <c r="L231" s="554">
        <f t="shared" si="227"/>
        <v>0</v>
      </c>
      <c r="M231" s="554">
        <f t="shared" si="227"/>
        <v>0</v>
      </c>
      <c r="N231" s="554">
        <f t="shared" si="227"/>
        <v>0</v>
      </c>
      <c r="O231" s="554" t="str">
        <f t="shared" si="11"/>
        <v>d:Z</v>
      </c>
      <c r="P231" s="554" t="str">
        <f t="shared" si="12"/>
        <v>d9:Z9</v>
      </c>
    </row>
    <row r="232">
      <c r="A232" s="554" t="str">
        <f t="shared" si="5"/>
        <v>03</v>
      </c>
      <c r="B232" s="554" t="str">
        <f t="shared" si="6"/>
        <v>GRP</v>
      </c>
      <c r="C232" s="554" t="s">
        <v>180</v>
      </c>
      <c r="D232" s="23" t="s">
        <v>606</v>
      </c>
      <c r="E232" s="554" t="str">
        <f t="shared" si="7"/>
        <v/>
      </c>
      <c r="H232" s="554" t="str">
        <f t="shared" si="8"/>
        <v>'NEO GRP '!</v>
      </c>
      <c r="I232" s="554" t="str">
        <f t="shared" si="9"/>
        <v>'NEO GRP '!</v>
      </c>
      <c r="J232" s="554">
        <f t="shared" ref="J232:N232" si="228">IF(IFERROR(VLOOKUP($C232,INDIRECT(J$14&amp;"D:D"),1,FALSE),0)&lt;&gt;0,J$14,0)</f>
        <v>0</v>
      </c>
      <c r="K232" s="554">
        <f t="shared" si="228"/>
        <v>0</v>
      </c>
      <c r="L232" s="554">
        <f t="shared" si="228"/>
        <v>0</v>
      </c>
      <c r="M232" s="554">
        <f t="shared" si="228"/>
        <v>0</v>
      </c>
      <c r="N232" s="554">
        <f t="shared" si="228"/>
        <v>0</v>
      </c>
      <c r="O232" s="554" t="str">
        <f t="shared" si="11"/>
        <v>d:Z</v>
      </c>
      <c r="P232" s="554" t="str">
        <f t="shared" si="12"/>
        <v>d9:Z9</v>
      </c>
    </row>
    <row r="233">
      <c r="A233" s="554" t="str">
        <f t="shared" si="5"/>
        <v>04</v>
      </c>
      <c r="B233" s="554" t="str">
        <f t="shared" si="6"/>
        <v>GRP</v>
      </c>
      <c r="C233" s="554" t="s">
        <v>180</v>
      </c>
      <c r="D233" s="23" t="s">
        <v>607</v>
      </c>
      <c r="E233" s="554" t="str">
        <f t="shared" si="7"/>
        <v/>
      </c>
      <c r="H233" s="554" t="str">
        <f t="shared" si="8"/>
        <v>'NEO GRP '!</v>
      </c>
      <c r="I233" s="554" t="str">
        <f t="shared" si="9"/>
        <v>'NEO GRP '!</v>
      </c>
      <c r="J233" s="554">
        <f t="shared" ref="J233:N233" si="229">IF(IFERROR(VLOOKUP($C233,INDIRECT(J$14&amp;"D:D"),1,FALSE),0)&lt;&gt;0,J$14,0)</f>
        <v>0</v>
      </c>
      <c r="K233" s="554">
        <f t="shared" si="229"/>
        <v>0</v>
      </c>
      <c r="L233" s="554">
        <f t="shared" si="229"/>
        <v>0</v>
      </c>
      <c r="M233" s="554">
        <f t="shared" si="229"/>
        <v>0</v>
      </c>
      <c r="N233" s="554">
        <f t="shared" si="229"/>
        <v>0</v>
      </c>
      <c r="O233" s="554" t="str">
        <f t="shared" si="11"/>
        <v>d:Z</v>
      </c>
      <c r="P233" s="554" t="str">
        <f t="shared" si="12"/>
        <v>d9:Z9</v>
      </c>
    </row>
    <row r="234">
      <c r="A234" s="554" t="str">
        <f t="shared" si="5"/>
        <v>05</v>
      </c>
      <c r="B234" s="554" t="str">
        <f t="shared" si="6"/>
        <v>GRP</v>
      </c>
      <c r="C234" s="554" t="s">
        <v>180</v>
      </c>
      <c r="D234" s="23" t="s">
        <v>608</v>
      </c>
      <c r="E234" s="554" t="str">
        <f t="shared" si="7"/>
        <v/>
      </c>
      <c r="H234" s="554" t="str">
        <f t="shared" si="8"/>
        <v>'NEO GRP '!</v>
      </c>
      <c r="I234" s="554" t="str">
        <f t="shared" si="9"/>
        <v>'NEO GRP '!</v>
      </c>
      <c r="J234" s="554">
        <f t="shared" ref="J234:N234" si="230">IF(IFERROR(VLOOKUP($C234,INDIRECT(J$14&amp;"D:D"),1,FALSE),0)&lt;&gt;0,J$14,0)</f>
        <v>0</v>
      </c>
      <c r="K234" s="554">
        <f t="shared" si="230"/>
        <v>0</v>
      </c>
      <c r="L234" s="554">
        <f t="shared" si="230"/>
        <v>0</v>
      </c>
      <c r="M234" s="554">
        <f t="shared" si="230"/>
        <v>0</v>
      </c>
      <c r="N234" s="554">
        <f t="shared" si="230"/>
        <v>0</v>
      </c>
      <c r="O234" s="554" t="str">
        <f t="shared" si="11"/>
        <v>d:Z</v>
      </c>
      <c r="P234" s="554" t="str">
        <f t="shared" si="12"/>
        <v>d9:Z9</v>
      </c>
    </row>
    <row r="235">
      <c r="A235" s="554" t="str">
        <f t="shared" si="5"/>
        <v>06</v>
      </c>
      <c r="B235" s="554" t="str">
        <f t="shared" si="6"/>
        <v>GRP</v>
      </c>
      <c r="C235" s="554" t="s">
        <v>180</v>
      </c>
      <c r="D235" s="23" t="s">
        <v>609</v>
      </c>
      <c r="E235" s="554" t="str">
        <f t="shared" si="7"/>
        <v/>
      </c>
      <c r="H235" s="554" t="str">
        <f t="shared" si="8"/>
        <v>'NEO GRP '!</v>
      </c>
      <c r="I235" s="554" t="str">
        <f t="shared" si="9"/>
        <v>'NEO GRP '!</v>
      </c>
      <c r="J235" s="554">
        <f t="shared" ref="J235:N235" si="231">IF(IFERROR(VLOOKUP($C235,INDIRECT(J$14&amp;"D:D"),1,FALSE),0)&lt;&gt;0,J$14,0)</f>
        <v>0</v>
      </c>
      <c r="K235" s="554">
        <f t="shared" si="231"/>
        <v>0</v>
      </c>
      <c r="L235" s="554">
        <f t="shared" si="231"/>
        <v>0</v>
      </c>
      <c r="M235" s="554">
        <f t="shared" si="231"/>
        <v>0</v>
      </c>
      <c r="N235" s="554">
        <f t="shared" si="231"/>
        <v>0</v>
      </c>
      <c r="O235" s="554" t="str">
        <f t="shared" si="11"/>
        <v>d:Z</v>
      </c>
      <c r="P235" s="554" t="str">
        <f t="shared" si="12"/>
        <v>d9:Z9</v>
      </c>
    </row>
    <row r="236">
      <c r="A236" s="554" t="str">
        <f t="shared" si="5"/>
        <v>07</v>
      </c>
      <c r="B236" s="554" t="str">
        <f t="shared" si="6"/>
        <v>GRP</v>
      </c>
      <c r="C236" s="554" t="s">
        <v>180</v>
      </c>
      <c r="D236" s="23" t="s">
        <v>610</v>
      </c>
      <c r="E236" s="554" t="str">
        <f t="shared" si="7"/>
        <v/>
      </c>
      <c r="H236" s="554" t="str">
        <f t="shared" si="8"/>
        <v>'NEO GRP '!</v>
      </c>
      <c r="I236" s="554" t="str">
        <f t="shared" si="9"/>
        <v>'NEO GRP '!</v>
      </c>
      <c r="J236" s="554">
        <f t="shared" ref="J236:N236" si="232">IF(IFERROR(VLOOKUP($C236,INDIRECT(J$14&amp;"D:D"),1,FALSE),0)&lt;&gt;0,J$14,0)</f>
        <v>0</v>
      </c>
      <c r="K236" s="554">
        <f t="shared" si="232"/>
        <v>0</v>
      </c>
      <c r="L236" s="554">
        <f t="shared" si="232"/>
        <v>0</v>
      </c>
      <c r="M236" s="554">
        <f t="shared" si="232"/>
        <v>0</v>
      </c>
      <c r="N236" s="554">
        <f t="shared" si="232"/>
        <v>0</v>
      </c>
      <c r="O236" s="554" t="str">
        <f t="shared" si="11"/>
        <v>d:Z</v>
      </c>
      <c r="P236" s="554" t="str">
        <f t="shared" si="12"/>
        <v>d9:Z9</v>
      </c>
    </row>
    <row r="237">
      <c r="A237" s="554" t="str">
        <f t="shared" si="5"/>
        <v>08</v>
      </c>
      <c r="B237" s="554" t="str">
        <f t="shared" si="6"/>
        <v>GRP</v>
      </c>
      <c r="C237" s="554" t="s">
        <v>180</v>
      </c>
      <c r="D237" s="23" t="s">
        <v>611</v>
      </c>
      <c r="E237" s="554" t="str">
        <f t="shared" si="7"/>
        <v/>
      </c>
      <c r="H237" s="554" t="str">
        <f t="shared" si="8"/>
        <v>'NEO GRP '!</v>
      </c>
      <c r="I237" s="554" t="str">
        <f t="shared" si="9"/>
        <v>'NEO GRP '!</v>
      </c>
      <c r="J237" s="554">
        <f t="shared" ref="J237:N237" si="233">IF(IFERROR(VLOOKUP($C237,INDIRECT(J$14&amp;"D:D"),1,FALSE),0)&lt;&gt;0,J$14,0)</f>
        <v>0</v>
      </c>
      <c r="K237" s="554">
        <f t="shared" si="233"/>
        <v>0</v>
      </c>
      <c r="L237" s="554">
        <f t="shared" si="233"/>
        <v>0</v>
      </c>
      <c r="M237" s="554">
        <f t="shared" si="233"/>
        <v>0</v>
      </c>
      <c r="N237" s="554">
        <f t="shared" si="233"/>
        <v>0</v>
      </c>
      <c r="O237" s="554" t="str">
        <f t="shared" si="11"/>
        <v>d:Z</v>
      </c>
      <c r="P237" s="554" t="str">
        <f t="shared" si="12"/>
        <v>d9:Z9</v>
      </c>
    </row>
    <row r="238">
      <c r="A238" s="554" t="str">
        <f t="shared" si="5"/>
        <v>09</v>
      </c>
      <c r="B238" s="554" t="str">
        <f t="shared" si="6"/>
        <v>GRP</v>
      </c>
      <c r="C238" s="554" t="s">
        <v>180</v>
      </c>
      <c r="D238" s="23" t="s">
        <v>612</v>
      </c>
      <c r="E238" s="554" t="str">
        <f t="shared" si="7"/>
        <v/>
      </c>
      <c r="H238" s="554" t="str">
        <f t="shared" si="8"/>
        <v>'NEO GRP '!</v>
      </c>
      <c r="I238" s="554" t="str">
        <f t="shared" si="9"/>
        <v>'NEO GRP '!</v>
      </c>
      <c r="J238" s="554">
        <f t="shared" ref="J238:N238" si="234">IF(IFERROR(VLOOKUP($C238,INDIRECT(J$14&amp;"D:D"),1,FALSE),0)&lt;&gt;0,J$14,0)</f>
        <v>0</v>
      </c>
      <c r="K238" s="554">
        <f t="shared" si="234"/>
        <v>0</v>
      </c>
      <c r="L238" s="554">
        <f t="shared" si="234"/>
        <v>0</v>
      </c>
      <c r="M238" s="554">
        <f t="shared" si="234"/>
        <v>0</v>
      </c>
      <c r="N238" s="554">
        <f t="shared" si="234"/>
        <v>0</v>
      </c>
      <c r="O238" s="554" t="str">
        <f t="shared" si="11"/>
        <v>d:Z</v>
      </c>
      <c r="P238" s="554" t="str">
        <f t="shared" si="12"/>
        <v>d9:Z9</v>
      </c>
    </row>
    <row r="239">
      <c r="A239" s="554" t="str">
        <f t="shared" si="5"/>
        <v>10</v>
      </c>
      <c r="B239" s="554" t="str">
        <f t="shared" si="6"/>
        <v>GRP</v>
      </c>
      <c r="C239" s="554" t="s">
        <v>180</v>
      </c>
      <c r="D239" s="23" t="s">
        <v>613</v>
      </c>
      <c r="E239" s="554" t="str">
        <f t="shared" si="7"/>
        <v/>
      </c>
      <c r="H239" s="554" t="str">
        <f t="shared" si="8"/>
        <v>'NEO GRP '!</v>
      </c>
      <c r="I239" s="554" t="str">
        <f t="shared" si="9"/>
        <v>'NEO GRP '!</v>
      </c>
      <c r="J239" s="554">
        <f t="shared" ref="J239:N239" si="235">IF(IFERROR(VLOOKUP($C239,INDIRECT(J$14&amp;"D:D"),1,FALSE),0)&lt;&gt;0,J$14,0)</f>
        <v>0</v>
      </c>
      <c r="K239" s="554">
        <f t="shared" si="235"/>
        <v>0</v>
      </c>
      <c r="L239" s="554">
        <f t="shared" si="235"/>
        <v>0</v>
      </c>
      <c r="M239" s="554">
        <f t="shared" si="235"/>
        <v>0</v>
      </c>
      <c r="N239" s="554">
        <f t="shared" si="235"/>
        <v>0</v>
      </c>
      <c r="O239" s="554" t="str">
        <f t="shared" si="11"/>
        <v>d:Z</v>
      </c>
      <c r="P239" s="554" t="str">
        <f t="shared" si="12"/>
        <v>d9:Z9</v>
      </c>
    </row>
    <row r="240">
      <c r="A240" s="554" t="str">
        <f t="shared" si="5"/>
        <v>11</v>
      </c>
      <c r="B240" s="554" t="str">
        <f t="shared" si="6"/>
        <v>GRP</v>
      </c>
      <c r="C240" s="554" t="s">
        <v>180</v>
      </c>
      <c r="D240" s="23" t="s">
        <v>614</v>
      </c>
      <c r="E240" s="554" t="str">
        <f t="shared" si="7"/>
        <v/>
      </c>
      <c r="H240" s="554" t="str">
        <f t="shared" si="8"/>
        <v>'NEO GRP '!</v>
      </c>
      <c r="I240" s="554" t="str">
        <f t="shared" si="9"/>
        <v>'NEO GRP '!</v>
      </c>
      <c r="J240" s="554">
        <f t="shared" ref="J240:N240" si="236">IF(IFERROR(VLOOKUP($C240,INDIRECT(J$14&amp;"D:D"),1,FALSE),0)&lt;&gt;0,J$14,0)</f>
        <v>0</v>
      </c>
      <c r="K240" s="554">
        <f t="shared" si="236"/>
        <v>0</v>
      </c>
      <c r="L240" s="554">
        <f t="shared" si="236"/>
        <v>0</v>
      </c>
      <c r="M240" s="554">
        <f t="shared" si="236"/>
        <v>0</v>
      </c>
      <c r="N240" s="554">
        <f t="shared" si="236"/>
        <v>0</v>
      </c>
      <c r="O240" s="554" t="str">
        <f t="shared" si="11"/>
        <v>d:Z</v>
      </c>
      <c r="P240" s="554" t="str">
        <f t="shared" si="12"/>
        <v>d9:Z9</v>
      </c>
    </row>
    <row r="241">
      <c r="A241" s="554" t="str">
        <f t="shared" si="5"/>
        <v>12</v>
      </c>
      <c r="B241" s="554" t="str">
        <f t="shared" si="6"/>
        <v>GRP</v>
      </c>
      <c r="C241" s="554" t="s">
        <v>180</v>
      </c>
      <c r="D241" s="23" t="s">
        <v>615</v>
      </c>
      <c r="E241" s="554" t="str">
        <f t="shared" si="7"/>
        <v/>
      </c>
      <c r="H241" s="554" t="str">
        <f t="shared" si="8"/>
        <v>'NEO GRP '!</v>
      </c>
      <c r="I241" s="554" t="str">
        <f t="shared" si="9"/>
        <v>'NEO GRP '!</v>
      </c>
      <c r="J241" s="554">
        <f t="shared" ref="J241:N241" si="237">IF(IFERROR(VLOOKUP($C241,INDIRECT(J$14&amp;"D:D"),1,FALSE),0)&lt;&gt;0,J$14,0)</f>
        <v>0</v>
      </c>
      <c r="K241" s="554">
        <f t="shared" si="237"/>
        <v>0</v>
      </c>
      <c r="L241" s="554">
        <f t="shared" si="237"/>
        <v>0</v>
      </c>
      <c r="M241" s="554">
        <f t="shared" si="237"/>
        <v>0</v>
      </c>
      <c r="N241" s="554">
        <f t="shared" si="237"/>
        <v>0</v>
      </c>
      <c r="O241" s="554" t="str">
        <f t="shared" si="11"/>
        <v>d:Z</v>
      </c>
      <c r="P241" s="554" t="str">
        <f t="shared" si="12"/>
        <v>d9:Z9</v>
      </c>
    </row>
    <row r="242">
      <c r="A242" s="554" t="str">
        <f t="shared" si="5"/>
        <v>13</v>
      </c>
      <c r="B242" s="554" t="str">
        <f t="shared" si="6"/>
        <v>GRP</v>
      </c>
      <c r="C242" s="554" t="s">
        <v>180</v>
      </c>
      <c r="D242" s="23" t="s">
        <v>616</v>
      </c>
      <c r="E242" s="554" t="str">
        <f t="shared" si="7"/>
        <v/>
      </c>
      <c r="H242" s="554" t="str">
        <f t="shared" si="8"/>
        <v>'NEO GRP '!</v>
      </c>
      <c r="I242" s="554" t="str">
        <f t="shared" si="9"/>
        <v>'NEO GRP '!</v>
      </c>
      <c r="J242" s="554">
        <f t="shared" ref="J242:N242" si="238">IF(IFERROR(VLOOKUP($C242,INDIRECT(J$14&amp;"D:D"),1,FALSE),0)&lt;&gt;0,J$14,0)</f>
        <v>0</v>
      </c>
      <c r="K242" s="554">
        <f t="shared" si="238"/>
        <v>0</v>
      </c>
      <c r="L242" s="554">
        <f t="shared" si="238"/>
        <v>0</v>
      </c>
      <c r="M242" s="554">
        <f t="shared" si="238"/>
        <v>0</v>
      </c>
      <c r="N242" s="554">
        <f t="shared" si="238"/>
        <v>0</v>
      </c>
      <c r="O242" s="554" t="str">
        <f t="shared" si="11"/>
        <v>d:Z</v>
      </c>
      <c r="P242" s="554" t="str">
        <f t="shared" si="12"/>
        <v>d9:Z9</v>
      </c>
    </row>
    <row r="243">
      <c r="A243" s="554" t="str">
        <f t="shared" si="5"/>
        <v>100</v>
      </c>
      <c r="B243" s="554" t="str">
        <f t="shared" si="6"/>
        <v>GRP</v>
      </c>
      <c r="C243" s="554" t="s">
        <v>180</v>
      </c>
      <c r="D243" s="23" t="s">
        <v>617</v>
      </c>
      <c r="E243" s="554">
        <f t="shared" si="7"/>
        <v>0</v>
      </c>
      <c r="H243" s="554" t="str">
        <f t="shared" si="8"/>
        <v>'NEO GRP '!</v>
      </c>
      <c r="I243" s="554" t="str">
        <f t="shared" si="9"/>
        <v>'NEO GRP '!</v>
      </c>
      <c r="J243" s="554">
        <f t="shared" ref="J243:N243" si="239">IF(IFERROR(VLOOKUP($C243,INDIRECT(J$14&amp;"D:D"),1,FALSE),0)&lt;&gt;0,J$14,0)</f>
        <v>0</v>
      </c>
      <c r="K243" s="554">
        <f t="shared" si="239"/>
        <v>0</v>
      </c>
      <c r="L243" s="554">
        <f t="shared" si="239"/>
        <v>0</v>
      </c>
      <c r="M243" s="554">
        <f t="shared" si="239"/>
        <v>0</v>
      </c>
      <c r="N243" s="554">
        <f t="shared" si="239"/>
        <v>0</v>
      </c>
      <c r="O243" s="554" t="str">
        <f t="shared" si="11"/>
        <v>d:Z</v>
      </c>
      <c r="P243" s="554" t="str">
        <f t="shared" si="12"/>
        <v>d9:Z9</v>
      </c>
    </row>
    <row r="244">
      <c r="A244" s="554" t="str">
        <f t="shared" si="5"/>
        <v>01</v>
      </c>
      <c r="B244" s="554" t="str">
        <f t="shared" si="6"/>
        <v>GRP</v>
      </c>
      <c r="C244" s="554" t="s">
        <v>198</v>
      </c>
      <c r="D244" s="23" t="s">
        <v>618</v>
      </c>
      <c r="E244" s="554" t="str">
        <f t="shared" si="7"/>
        <v/>
      </c>
      <c r="H244" s="554" t="str">
        <f t="shared" si="8"/>
        <v>'NEO GRP '!</v>
      </c>
      <c r="I244" s="554" t="str">
        <f t="shared" si="9"/>
        <v>'NEO GRP '!</v>
      </c>
      <c r="J244" s="554">
        <f t="shared" ref="J244:N244" si="240">IF(IFERROR(VLOOKUP($C244,INDIRECT(J$14&amp;"D:D"),1,FALSE),0)&lt;&gt;0,J$14,0)</f>
        <v>0</v>
      </c>
      <c r="K244" s="554">
        <f t="shared" si="240"/>
        <v>0</v>
      </c>
      <c r="L244" s="554">
        <f t="shared" si="240"/>
        <v>0</v>
      </c>
      <c r="M244" s="554">
        <f t="shared" si="240"/>
        <v>0</v>
      </c>
      <c r="N244" s="554">
        <f t="shared" si="240"/>
        <v>0</v>
      </c>
      <c r="O244" s="554" t="str">
        <f t="shared" si="11"/>
        <v>d:Z</v>
      </c>
      <c r="P244" s="554" t="str">
        <f t="shared" si="12"/>
        <v>d9:Z9</v>
      </c>
    </row>
    <row r="245">
      <c r="A245" s="554" t="str">
        <f t="shared" si="5"/>
        <v>02</v>
      </c>
      <c r="B245" s="554" t="str">
        <f t="shared" si="6"/>
        <v>GRP</v>
      </c>
      <c r="C245" s="554" t="s">
        <v>198</v>
      </c>
      <c r="D245" s="23" t="s">
        <v>619</v>
      </c>
      <c r="E245" s="554" t="str">
        <f t="shared" si="7"/>
        <v/>
      </c>
      <c r="H245" s="554" t="str">
        <f t="shared" si="8"/>
        <v>'NEO GRP '!</v>
      </c>
      <c r="I245" s="554" t="str">
        <f t="shared" si="9"/>
        <v>'NEO GRP '!</v>
      </c>
      <c r="J245" s="554">
        <f t="shared" ref="J245:N245" si="241">IF(IFERROR(VLOOKUP($C245,INDIRECT(J$14&amp;"D:D"),1,FALSE),0)&lt;&gt;0,J$14,0)</f>
        <v>0</v>
      </c>
      <c r="K245" s="554">
        <f t="shared" si="241"/>
        <v>0</v>
      </c>
      <c r="L245" s="554">
        <f t="shared" si="241"/>
        <v>0</v>
      </c>
      <c r="M245" s="554">
        <f t="shared" si="241"/>
        <v>0</v>
      </c>
      <c r="N245" s="554">
        <f t="shared" si="241"/>
        <v>0</v>
      </c>
      <c r="O245" s="554" t="str">
        <f t="shared" si="11"/>
        <v>d:Z</v>
      </c>
      <c r="P245" s="554" t="str">
        <f t="shared" si="12"/>
        <v>d9:Z9</v>
      </c>
    </row>
    <row r="246">
      <c r="A246" s="554" t="str">
        <f t="shared" si="5"/>
        <v>03</v>
      </c>
      <c r="B246" s="554" t="str">
        <f t="shared" si="6"/>
        <v>GRP</v>
      </c>
      <c r="C246" s="554" t="s">
        <v>198</v>
      </c>
      <c r="D246" s="23" t="s">
        <v>620</v>
      </c>
      <c r="E246" s="554" t="str">
        <f t="shared" si="7"/>
        <v/>
      </c>
      <c r="H246" s="554" t="str">
        <f t="shared" si="8"/>
        <v>'NEO GRP '!</v>
      </c>
      <c r="I246" s="554" t="str">
        <f t="shared" si="9"/>
        <v>'NEO GRP '!</v>
      </c>
      <c r="J246" s="554">
        <f t="shared" ref="J246:N246" si="242">IF(IFERROR(VLOOKUP($C246,INDIRECT(J$14&amp;"D:D"),1,FALSE),0)&lt;&gt;0,J$14,0)</f>
        <v>0</v>
      </c>
      <c r="K246" s="554">
        <f t="shared" si="242"/>
        <v>0</v>
      </c>
      <c r="L246" s="554">
        <f t="shared" si="242"/>
        <v>0</v>
      </c>
      <c r="M246" s="554">
        <f t="shared" si="242"/>
        <v>0</v>
      </c>
      <c r="N246" s="554">
        <f t="shared" si="242"/>
        <v>0</v>
      </c>
      <c r="O246" s="554" t="str">
        <f t="shared" si="11"/>
        <v>d:Z</v>
      </c>
      <c r="P246" s="554" t="str">
        <f t="shared" si="12"/>
        <v>d9:Z9</v>
      </c>
    </row>
    <row r="247">
      <c r="A247" s="554" t="str">
        <f t="shared" si="5"/>
        <v>04</v>
      </c>
      <c r="B247" s="554" t="str">
        <f t="shared" si="6"/>
        <v>GRP</v>
      </c>
      <c r="C247" s="554" t="s">
        <v>198</v>
      </c>
      <c r="D247" s="23" t="s">
        <v>621</v>
      </c>
      <c r="E247" s="554" t="str">
        <f t="shared" si="7"/>
        <v/>
      </c>
      <c r="H247" s="554" t="str">
        <f t="shared" si="8"/>
        <v>'NEO GRP '!</v>
      </c>
      <c r="I247" s="554" t="str">
        <f t="shared" si="9"/>
        <v>'NEO GRP '!</v>
      </c>
      <c r="J247" s="554">
        <f t="shared" ref="J247:N247" si="243">IF(IFERROR(VLOOKUP($C247,INDIRECT(J$14&amp;"D:D"),1,FALSE),0)&lt;&gt;0,J$14,0)</f>
        <v>0</v>
      </c>
      <c r="K247" s="554">
        <f t="shared" si="243"/>
        <v>0</v>
      </c>
      <c r="L247" s="554">
        <f t="shared" si="243"/>
        <v>0</v>
      </c>
      <c r="M247" s="554">
        <f t="shared" si="243"/>
        <v>0</v>
      </c>
      <c r="N247" s="554">
        <f t="shared" si="243"/>
        <v>0</v>
      </c>
      <c r="O247" s="554" t="str">
        <f t="shared" si="11"/>
        <v>d:Z</v>
      </c>
      <c r="P247" s="554" t="str">
        <f t="shared" si="12"/>
        <v>d9:Z9</v>
      </c>
    </row>
    <row r="248">
      <c r="A248" s="554" t="str">
        <f t="shared" si="5"/>
        <v>05</v>
      </c>
      <c r="B248" s="554" t="str">
        <f t="shared" si="6"/>
        <v>GRP</v>
      </c>
      <c r="C248" s="554" t="s">
        <v>198</v>
      </c>
      <c r="D248" s="23" t="s">
        <v>622</v>
      </c>
      <c r="E248" s="554" t="str">
        <f t="shared" si="7"/>
        <v/>
      </c>
      <c r="H248" s="554" t="str">
        <f t="shared" si="8"/>
        <v>'NEO GRP '!</v>
      </c>
      <c r="I248" s="554" t="str">
        <f t="shared" si="9"/>
        <v>'NEO GRP '!</v>
      </c>
      <c r="J248" s="554">
        <f t="shared" ref="J248:N248" si="244">IF(IFERROR(VLOOKUP($C248,INDIRECT(J$14&amp;"D:D"),1,FALSE),0)&lt;&gt;0,J$14,0)</f>
        <v>0</v>
      </c>
      <c r="K248" s="554">
        <f t="shared" si="244"/>
        <v>0</v>
      </c>
      <c r="L248" s="554">
        <f t="shared" si="244"/>
        <v>0</v>
      </c>
      <c r="M248" s="554">
        <f t="shared" si="244"/>
        <v>0</v>
      </c>
      <c r="N248" s="554">
        <f t="shared" si="244"/>
        <v>0</v>
      </c>
      <c r="O248" s="554" t="str">
        <f t="shared" si="11"/>
        <v>d:Z</v>
      </c>
      <c r="P248" s="554" t="str">
        <f t="shared" si="12"/>
        <v>d9:Z9</v>
      </c>
    </row>
    <row r="249">
      <c r="A249" s="554" t="str">
        <f t="shared" si="5"/>
        <v>06</v>
      </c>
      <c r="B249" s="554" t="str">
        <f t="shared" si="6"/>
        <v>GRP</v>
      </c>
      <c r="C249" s="554" t="s">
        <v>198</v>
      </c>
      <c r="D249" s="23" t="s">
        <v>623</v>
      </c>
      <c r="E249" s="554" t="str">
        <f t="shared" si="7"/>
        <v/>
      </c>
      <c r="H249" s="554" t="str">
        <f t="shared" si="8"/>
        <v>'NEO GRP '!</v>
      </c>
      <c r="I249" s="554" t="str">
        <f t="shared" si="9"/>
        <v>'NEO GRP '!</v>
      </c>
      <c r="J249" s="554">
        <f t="shared" ref="J249:N249" si="245">IF(IFERROR(VLOOKUP($C249,INDIRECT(J$14&amp;"D:D"),1,FALSE),0)&lt;&gt;0,J$14,0)</f>
        <v>0</v>
      </c>
      <c r="K249" s="554">
        <f t="shared" si="245"/>
        <v>0</v>
      </c>
      <c r="L249" s="554">
        <f t="shared" si="245"/>
        <v>0</v>
      </c>
      <c r="M249" s="554">
        <f t="shared" si="245"/>
        <v>0</v>
      </c>
      <c r="N249" s="554">
        <f t="shared" si="245"/>
        <v>0</v>
      </c>
      <c r="O249" s="554" t="str">
        <f t="shared" si="11"/>
        <v>d:Z</v>
      </c>
      <c r="P249" s="554" t="str">
        <f t="shared" si="12"/>
        <v>d9:Z9</v>
      </c>
    </row>
    <row r="250">
      <c r="A250" s="554" t="str">
        <f t="shared" si="5"/>
        <v>07</v>
      </c>
      <c r="B250" s="554" t="str">
        <f t="shared" si="6"/>
        <v>GRP</v>
      </c>
      <c r="C250" s="554" t="s">
        <v>198</v>
      </c>
      <c r="D250" s="23" t="s">
        <v>624</v>
      </c>
      <c r="E250" s="554" t="str">
        <f t="shared" si="7"/>
        <v/>
      </c>
      <c r="H250" s="554" t="str">
        <f t="shared" si="8"/>
        <v>'NEO GRP '!</v>
      </c>
      <c r="I250" s="554" t="str">
        <f t="shared" si="9"/>
        <v>'NEO GRP '!</v>
      </c>
      <c r="J250" s="554">
        <f t="shared" ref="J250:N250" si="246">IF(IFERROR(VLOOKUP($C250,INDIRECT(J$14&amp;"D:D"),1,FALSE),0)&lt;&gt;0,J$14,0)</f>
        <v>0</v>
      </c>
      <c r="K250" s="554">
        <f t="shared" si="246"/>
        <v>0</v>
      </c>
      <c r="L250" s="554">
        <f t="shared" si="246"/>
        <v>0</v>
      </c>
      <c r="M250" s="554">
        <f t="shared" si="246"/>
        <v>0</v>
      </c>
      <c r="N250" s="554">
        <f t="shared" si="246"/>
        <v>0</v>
      </c>
      <c r="O250" s="554" t="str">
        <f t="shared" si="11"/>
        <v>d:Z</v>
      </c>
      <c r="P250" s="554" t="str">
        <f t="shared" si="12"/>
        <v>d9:Z9</v>
      </c>
    </row>
    <row r="251">
      <c r="A251" s="554" t="str">
        <f t="shared" si="5"/>
        <v>08</v>
      </c>
      <c r="B251" s="554" t="str">
        <f t="shared" si="6"/>
        <v>GRP</v>
      </c>
      <c r="C251" s="554" t="s">
        <v>198</v>
      </c>
      <c r="D251" s="23" t="s">
        <v>625</v>
      </c>
      <c r="E251" s="554" t="str">
        <f t="shared" si="7"/>
        <v/>
      </c>
      <c r="H251" s="554" t="str">
        <f t="shared" si="8"/>
        <v>'NEO GRP '!</v>
      </c>
      <c r="I251" s="554" t="str">
        <f t="shared" si="9"/>
        <v>'NEO GRP '!</v>
      </c>
      <c r="J251" s="554">
        <f t="shared" ref="J251:N251" si="247">IF(IFERROR(VLOOKUP($C251,INDIRECT(J$14&amp;"D:D"),1,FALSE),0)&lt;&gt;0,J$14,0)</f>
        <v>0</v>
      </c>
      <c r="K251" s="554">
        <f t="shared" si="247"/>
        <v>0</v>
      </c>
      <c r="L251" s="554">
        <f t="shared" si="247"/>
        <v>0</v>
      </c>
      <c r="M251" s="554">
        <f t="shared" si="247"/>
        <v>0</v>
      </c>
      <c r="N251" s="554">
        <f t="shared" si="247"/>
        <v>0</v>
      </c>
      <c r="O251" s="554" t="str">
        <f t="shared" si="11"/>
        <v>d:Z</v>
      </c>
      <c r="P251" s="554" t="str">
        <f t="shared" si="12"/>
        <v>d9:Z9</v>
      </c>
    </row>
    <row r="252">
      <c r="A252" s="554" t="str">
        <f t="shared" si="5"/>
        <v>09</v>
      </c>
      <c r="B252" s="554" t="str">
        <f t="shared" si="6"/>
        <v>GRP</v>
      </c>
      <c r="C252" s="554" t="s">
        <v>198</v>
      </c>
      <c r="D252" s="23" t="s">
        <v>626</v>
      </c>
      <c r="E252" s="554" t="str">
        <f t="shared" si="7"/>
        <v/>
      </c>
      <c r="H252" s="554" t="str">
        <f t="shared" si="8"/>
        <v>'NEO GRP '!</v>
      </c>
      <c r="I252" s="554" t="str">
        <f t="shared" si="9"/>
        <v>'NEO GRP '!</v>
      </c>
      <c r="J252" s="554">
        <f t="shared" ref="J252:N252" si="248">IF(IFERROR(VLOOKUP($C252,INDIRECT(J$14&amp;"D:D"),1,FALSE),0)&lt;&gt;0,J$14,0)</f>
        <v>0</v>
      </c>
      <c r="K252" s="554">
        <f t="shared" si="248"/>
        <v>0</v>
      </c>
      <c r="L252" s="554">
        <f t="shared" si="248"/>
        <v>0</v>
      </c>
      <c r="M252" s="554">
        <f t="shared" si="248"/>
        <v>0</v>
      </c>
      <c r="N252" s="554">
        <f t="shared" si="248"/>
        <v>0</v>
      </c>
      <c r="O252" s="554" t="str">
        <f t="shared" si="11"/>
        <v>d:Z</v>
      </c>
      <c r="P252" s="554" t="str">
        <f t="shared" si="12"/>
        <v>d9:Z9</v>
      </c>
    </row>
    <row r="253">
      <c r="A253" s="554" t="str">
        <f t="shared" si="5"/>
        <v>10</v>
      </c>
      <c r="B253" s="554" t="str">
        <f t="shared" si="6"/>
        <v>GRP</v>
      </c>
      <c r="C253" s="554" t="s">
        <v>198</v>
      </c>
      <c r="D253" s="23" t="s">
        <v>627</v>
      </c>
      <c r="E253" s="554" t="str">
        <f t="shared" si="7"/>
        <v/>
      </c>
      <c r="H253" s="554" t="str">
        <f t="shared" si="8"/>
        <v>'NEO GRP '!</v>
      </c>
      <c r="I253" s="554" t="str">
        <f t="shared" si="9"/>
        <v>'NEO GRP '!</v>
      </c>
      <c r="J253" s="554">
        <f t="shared" ref="J253:N253" si="249">IF(IFERROR(VLOOKUP($C253,INDIRECT(J$14&amp;"D:D"),1,FALSE),0)&lt;&gt;0,J$14,0)</f>
        <v>0</v>
      </c>
      <c r="K253" s="554">
        <f t="shared" si="249"/>
        <v>0</v>
      </c>
      <c r="L253" s="554">
        <f t="shared" si="249"/>
        <v>0</v>
      </c>
      <c r="M253" s="554">
        <f t="shared" si="249"/>
        <v>0</v>
      </c>
      <c r="N253" s="554">
        <f t="shared" si="249"/>
        <v>0</v>
      </c>
      <c r="O253" s="554" t="str">
        <f t="shared" si="11"/>
        <v>d:Z</v>
      </c>
      <c r="P253" s="554" t="str">
        <f t="shared" si="12"/>
        <v>d9:Z9</v>
      </c>
    </row>
    <row r="254">
      <c r="A254" s="554" t="str">
        <f t="shared" si="5"/>
        <v>11</v>
      </c>
      <c r="B254" s="554" t="str">
        <f t="shared" si="6"/>
        <v>GRP</v>
      </c>
      <c r="C254" s="554" t="s">
        <v>198</v>
      </c>
      <c r="D254" s="23" t="s">
        <v>628</v>
      </c>
      <c r="E254" s="554" t="str">
        <f t="shared" si="7"/>
        <v/>
      </c>
      <c r="H254" s="554" t="str">
        <f t="shared" si="8"/>
        <v>'NEO GRP '!</v>
      </c>
      <c r="I254" s="554" t="str">
        <f t="shared" si="9"/>
        <v>'NEO GRP '!</v>
      </c>
      <c r="J254" s="554">
        <f t="shared" ref="J254:N254" si="250">IF(IFERROR(VLOOKUP($C254,INDIRECT(J$14&amp;"D:D"),1,FALSE),0)&lt;&gt;0,J$14,0)</f>
        <v>0</v>
      </c>
      <c r="K254" s="554">
        <f t="shared" si="250"/>
        <v>0</v>
      </c>
      <c r="L254" s="554">
        <f t="shared" si="250"/>
        <v>0</v>
      </c>
      <c r="M254" s="554">
        <f t="shared" si="250"/>
        <v>0</v>
      </c>
      <c r="N254" s="554">
        <f t="shared" si="250"/>
        <v>0</v>
      </c>
      <c r="O254" s="554" t="str">
        <f t="shared" si="11"/>
        <v>d:Z</v>
      </c>
      <c r="P254" s="554" t="str">
        <f t="shared" si="12"/>
        <v>d9:Z9</v>
      </c>
    </row>
    <row r="255">
      <c r="A255" s="554" t="str">
        <f t="shared" si="5"/>
        <v>12</v>
      </c>
      <c r="B255" s="554" t="str">
        <f t="shared" si="6"/>
        <v>GRP</v>
      </c>
      <c r="C255" s="554" t="s">
        <v>198</v>
      </c>
      <c r="D255" s="23" t="s">
        <v>629</v>
      </c>
      <c r="E255" s="554" t="str">
        <f t="shared" si="7"/>
        <v/>
      </c>
      <c r="H255" s="554" t="str">
        <f t="shared" si="8"/>
        <v>'NEO GRP '!</v>
      </c>
      <c r="I255" s="554" t="str">
        <f t="shared" si="9"/>
        <v>'NEO GRP '!</v>
      </c>
      <c r="J255" s="554">
        <f t="shared" ref="J255:N255" si="251">IF(IFERROR(VLOOKUP($C255,INDIRECT(J$14&amp;"D:D"),1,FALSE),0)&lt;&gt;0,J$14,0)</f>
        <v>0</v>
      </c>
      <c r="K255" s="554">
        <f t="shared" si="251"/>
        <v>0</v>
      </c>
      <c r="L255" s="554">
        <f t="shared" si="251"/>
        <v>0</v>
      </c>
      <c r="M255" s="554">
        <f t="shared" si="251"/>
        <v>0</v>
      </c>
      <c r="N255" s="554">
        <f t="shared" si="251"/>
        <v>0</v>
      </c>
      <c r="O255" s="554" t="str">
        <f t="shared" si="11"/>
        <v>d:Z</v>
      </c>
      <c r="P255" s="554" t="str">
        <f t="shared" si="12"/>
        <v>d9:Z9</v>
      </c>
    </row>
    <row r="256">
      <c r="A256" s="554" t="str">
        <f t="shared" si="5"/>
        <v>13</v>
      </c>
      <c r="B256" s="554" t="str">
        <f t="shared" si="6"/>
        <v>GRP</v>
      </c>
      <c r="C256" s="554" t="s">
        <v>198</v>
      </c>
      <c r="D256" s="23" t="s">
        <v>630</v>
      </c>
      <c r="E256" s="554" t="str">
        <f t="shared" si="7"/>
        <v/>
      </c>
      <c r="H256" s="554" t="str">
        <f t="shared" si="8"/>
        <v>'NEO GRP '!</v>
      </c>
      <c r="I256" s="554" t="str">
        <f t="shared" si="9"/>
        <v>'NEO GRP '!</v>
      </c>
      <c r="J256" s="554">
        <f t="shared" ref="J256:N256" si="252">IF(IFERROR(VLOOKUP($C256,INDIRECT(J$14&amp;"D:D"),1,FALSE),0)&lt;&gt;0,J$14,0)</f>
        <v>0</v>
      </c>
      <c r="K256" s="554">
        <f t="shared" si="252"/>
        <v>0</v>
      </c>
      <c r="L256" s="554">
        <f t="shared" si="252"/>
        <v>0</v>
      </c>
      <c r="M256" s="554">
        <f t="shared" si="252"/>
        <v>0</v>
      </c>
      <c r="N256" s="554">
        <f t="shared" si="252"/>
        <v>0</v>
      </c>
      <c r="O256" s="554" t="str">
        <f t="shared" si="11"/>
        <v>d:Z</v>
      </c>
      <c r="P256" s="554" t="str">
        <f t="shared" si="12"/>
        <v>d9:Z9</v>
      </c>
    </row>
    <row r="257">
      <c r="A257" s="554" t="str">
        <f t="shared" si="5"/>
        <v>100</v>
      </c>
      <c r="B257" s="554" t="str">
        <f t="shared" si="6"/>
        <v>GRP</v>
      </c>
      <c r="C257" s="554" t="s">
        <v>198</v>
      </c>
      <c r="D257" s="23" t="s">
        <v>631</v>
      </c>
      <c r="E257" s="554">
        <f t="shared" si="7"/>
        <v>0</v>
      </c>
      <c r="H257" s="554" t="str">
        <f t="shared" si="8"/>
        <v>'NEO GRP '!</v>
      </c>
      <c r="I257" s="554" t="str">
        <f t="shared" si="9"/>
        <v>'NEO GRP '!</v>
      </c>
      <c r="J257" s="554">
        <f t="shared" ref="J257:N257" si="253">IF(IFERROR(VLOOKUP($C257,INDIRECT(J$14&amp;"D:D"),1,FALSE),0)&lt;&gt;0,J$14,0)</f>
        <v>0</v>
      </c>
      <c r="K257" s="554">
        <f t="shared" si="253"/>
        <v>0</v>
      </c>
      <c r="L257" s="554">
        <f t="shared" si="253"/>
        <v>0</v>
      </c>
      <c r="M257" s="554">
        <f t="shared" si="253"/>
        <v>0</v>
      </c>
      <c r="N257" s="554">
        <f t="shared" si="253"/>
        <v>0</v>
      </c>
      <c r="O257" s="554" t="str">
        <f t="shared" si="11"/>
        <v>d:Z</v>
      </c>
      <c r="P257" s="554" t="str">
        <f t="shared" si="12"/>
        <v>d9:Z9</v>
      </c>
    </row>
    <row r="258">
      <c r="A258" s="554" t="str">
        <f t="shared" si="5"/>
        <v>01</v>
      </c>
      <c r="B258" s="554" t="str">
        <f t="shared" si="6"/>
        <v>GRP</v>
      </c>
      <c r="C258" s="554" t="s">
        <v>200</v>
      </c>
      <c r="D258" s="23" t="s">
        <v>632</v>
      </c>
      <c r="E258" s="554" t="str">
        <f t="shared" si="7"/>
        <v/>
      </c>
      <c r="H258" s="554" t="str">
        <f t="shared" si="8"/>
        <v>'NEO GRP '!</v>
      </c>
      <c r="I258" s="554" t="str">
        <f t="shared" si="9"/>
        <v>'NEO GRP '!</v>
      </c>
      <c r="J258" s="554">
        <f t="shared" ref="J258:N258" si="254">IF(IFERROR(VLOOKUP($C258,INDIRECT(J$14&amp;"D:D"),1,FALSE),0)&lt;&gt;0,J$14,0)</f>
        <v>0</v>
      </c>
      <c r="K258" s="554">
        <f t="shared" si="254"/>
        <v>0</v>
      </c>
      <c r="L258" s="554">
        <f t="shared" si="254"/>
        <v>0</v>
      </c>
      <c r="M258" s="554">
        <f t="shared" si="254"/>
        <v>0</v>
      </c>
      <c r="N258" s="554">
        <f t="shared" si="254"/>
        <v>0</v>
      </c>
      <c r="O258" s="554" t="str">
        <f t="shared" si="11"/>
        <v>d:Z</v>
      </c>
      <c r="P258" s="554" t="str">
        <f t="shared" si="12"/>
        <v>d9:Z9</v>
      </c>
    </row>
    <row r="259">
      <c r="A259" s="554" t="str">
        <f t="shared" si="5"/>
        <v>02</v>
      </c>
      <c r="B259" s="554" t="str">
        <f t="shared" si="6"/>
        <v>GRP</v>
      </c>
      <c r="C259" s="554" t="s">
        <v>200</v>
      </c>
      <c r="D259" s="23" t="s">
        <v>633</v>
      </c>
      <c r="E259" s="554" t="str">
        <f t="shared" si="7"/>
        <v/>
      </c>
      <c r="H259" s="554" t="str">
        <f t="shared" si="8"/>
        <v>'NEO GRP '!</v>
      </c>
      <c r="I259" s="554" t="str">
        <f t="shared" si="9"/>
        <v>'NEO GRP '!</v>
      </c>
      <c r="J259" s="554">
        <f t="shared" ref="J259:N259" si="255">IF(IFERROR(VLOOKUP($C259,INDIRECT(J$14&amp;"D:D"),1,FALSE),0)&lt;&gt;0,J$14,0)</f>
        <v>0</v>
      </c>
      <c r="K259" s="554">
        <f t="shared" si="255"/>
        <v>0</v>
      </c>
      <c r="L259" s="554">
        <f t="shared" si="255"/>
        <v>0</v>
      </c>
      <c r="M259" s="554">
        <f t="shared" si="255"/>
        <v>0</v>
      </c>
      <c r="N259" s="554">
        <f t="shared" si="255"/>
        <v>0</v>
      </c>
      <c r="O259" s="554" t="str">
        <f t="shared" si="11"/>
        <v>d:Z</v>
      </c>
      <c r="P259" s="554" t="str">
        <f t="shared" si="12"/>
        <v>d9:Z9</v>
      </c>
    </row>
    <row r="260">
      <c r="A260" s="554" t="str">
        <f t="shared" si="5"/>
        <v>03</v>
      </c>
      <c r="B260" s="554" t="str">
        <f t="shared" si="6"/>
        <v>GRP</v>
      </c>
      <c r="C260" s="554" t="s">
        <v>200</v>
      </c>
      <c r="D260" s="23" t="s">
        <v>634</v>
      </c>
      <c r="E260" s="554" t="str">
        <f t="shared" si="7"/>
        <v/>
      </c>
      <c r="H260" s="554" t="str">
        <f t="shared" si="8"/>
        <v>'NEO GRP '!</v>
      </c>
      <c r="I260" s="554" t="str">
        <f t="shared" si="9"/>
        <v>'NEO GRP '!</v>
      </c>
      <c r="J260" s="554">
        <f t="shared" ref="J260:N260" si="256">IF(IFERROR(VLOOKUP($C260,INDIRECT(J$14&amp;"D:D"),1,FALSE),0)&lt;&gt;0,J$14,0)</f>
        <v>0</v>
      </c>
      <c r="K260" s="554">
        <f t="shared" si="256"/>
        <v>0</v>
      </c>
      <c r="L260" s="554">
        <f t="shared" si="256"/>
        <v>0</v>
      </c>
      <c r="M260" s="554">
        <f t="shared" si="256"/>
        <v>0</v>
      </c>
      <c r="N260" s="554">
        <f t="shared" si="256"/>
        <v>0</v>
      </c>
      <c r="O260" s="554" t="str">
        <f t="shared" si="11"/>
        <v>d:Z</v>
      </c>
      <c r="P260" s="554" t="str">
        <f t="shared" si="12"/>
        <v>d9:Z9</v>
      </c>
    </row>
    <row r="261">
      <c r="A261" s="554" t="str">
        <f t="shared" si="5"/>
        <v>04</v>
      </c>
      <c r="B261" s="554" t="str">
        <f t="shared" si="6"/>
        <v>GRP</v>
      </c>
      <c r="C261" s="554" t="s">
        <v>200</v>
      </c>
      <c r="D261" s="23" t="s">
        <v>635</v>
      </c>
      <c r="E261" s="554" t="str">
        <f t="shared" si="7"/>
        <v/>
      </c>
      <c r="H261" s="554" t="str">
        <f t="shared" si="8"/>
        <v>'NEO GRP '!</v>
      </c>
      <c r="I261" s="554" t="str">
        <f t="shared" si="9"/>
        <v>'NEO GRP '!</v>
      </c>
      <c r="J261" s="554">
        <f t="shared" ref="J261:N261" si="257">IF(IFERROR(VLOOKUP($C261,INDIRECT(J$14&amp;"D:D"),1,FALSE),0)&lt;&gt;0,J$14,0)</f>
        <v>0</v>
      </c>
      <c r="K261" s="554">
        <f t="shared" si="257"/>
        <v>0</v>
      </c>
      <c r="L261" s="554">
        <f t="shared" si="257"/>
        <v>0</v>
      </c>
      <c r="M261" s="554">
        <f t="shared" si="257"/>
        <v>0</v>
      </c>
      <c r="N261" s="554">
        <f t="shared" si="257"/>
        <v>0</v>
      </c>
      <c r="O261" s="554" t="str">
        <f t="shared" si="11"/>
        <v>d:Z</v>
      </c>
      <c r="P261" s="554" t="str">
        <f t="shared" si="12"/>
        <v>d9:Z9</v>
      </c>
    </row>
    <row r="262">
      <c r="A262" s="554" t="str">
        <f t="shared" si="5"/>
        <v>05</v>
      </c>
      <c r="B262" s="554" t="str">
        <f t="shared" si="6"/>
        <v>GRP</v>
      </c>
      <c r="C262" s="554" t="s">
        <v>200</v>
      </c>
      <c r="D262" s="23" t="s">
        <v>636</v>
      </c>
      <c r="E262" s="554" t="str">
        <f t="shared" si="7"/>
        <v/>
      </c>
      <c r="H262" s="554" t="str">
        <f t="shared" si="8"/>
        <v>'NEO GRP '!</v>
      </c>
      <c r="I262" s="554" t="str">
        <f t="shared" si="9"/>
        <v>'NEO GRP '!</v>
      </c>
      <c r="J262" s="554">
        <f t="shared" ref="J262:N262" si="258">IF(IFERROR(VLOOKUP($C262,INDIRECT(J$14&amp;"D:D"),1,FALSE),0)&lt;&gt;0,J$14,0)</f>
        <v>0</v>
      </c>
      <c r="K262" s="554">
        <f t="shared" si="258"/>
        <v>0</v>
      </c>
      <c r="L262" s="554">
        <f t="shared" si="258"/>
        <v>0</v>
      </c>
      <c r="M262" s="554">
        <f t="shared" si="258"/>
        <v>0</v>
      </c>
      <c r="N262" s="554">
        <f t="shared" si="258"/>
        <v>0</v>
      </c>
      <c r="O262" s="554" t="str">
        <f t="shared" si="11"/>
        <v>d:Z</v>
      </c>
      <c r="P262" s="554" t="str">
        <f t="shared" si="12"/>
        <v>d9:Z9</v>
      </c>
    </row>
    <row r="263">
      <c r="A263" s="554" t="str">
        <f t="shared" si="5"/>
        <v>06</v>
      </c>
      <c r="B263" s="554" t="str">
        <f t="shared" si="6"/>
        <v>GRP</v>
      </c>
      <c r="C263" s="554" t="s">
        <v>200</v>
      </c>
      <c r="D263" s="23" t="s">
        <v>637</v>
      </c>
      <c r="E263" s="554" t="str">
        <f t="shared" si="7"/>
        <v/>
      </c>
      <c r="H263" s="554" t="str">
        <f t="shared" si="8"/>
        <v>'NEO GRP '!</v>
      </c>
      <c r="I263" s="554" t="str">
        <f t="shared" si="9"/>
        <v>'NEO GRP '!</v>
      </c>
      <c r="J263" s="554">
        <f t="shared" ref="J263:N263" si="259">IF(IFERROR(VLOOKUP($C263,INDIRECT(J$14&amp;"D:D"),1,FALSE),0)&lt;&gt;0,J$14,0)</f>
        <v>0</v>
      </c>
      <c r="K263" s="554">
        <f t="shared" si="259"/>
        <v>0</v>
      </c>
      <c r="L263" s="554">
        <f t="shared" si="259"/>
        <v>0</v>
      </c>
      <c r="M263" s="554">
        <f t="shared" si="259"/>
        <v>0</v>
      </c>
      <c r="N263" s="554">
        <f t="shared" si="259"/>
        <v>0</v>
      </c>
      <c r="O263" s="554" t="str">
        <f t="shared" si="11"/>
        <v>d:Z</v>
      </c>
      <c r="P263" s="554" t="str">
        <f t="shared" si="12"/>
        <v>d9:Z9</v>
      </c>
    </row>
    <row r="264">
      <c r="A264" s="554" t="str">
        <f t="shared" si="5"/>
        <v>07</v>
      </c>
      <c r="B264" s="554" t="str">
        <f t="shared" si="6"/>
        <v>GRP</v>
      </c>
      <c r="C264" s="554" t="s">
        <v>200</v>
      </c>
      <c r="D264" s="23" t="s">
        <v>638</v>
      </c>
      <c r="E264" s="554" t="str">
        <f t="shared" si="7"/>
        <v/>
      </c>
      <c r="H264" s="554" t="str">
        <f t="shared" si="8"/>
        <v>'NEO GRP '!</v>
      </c>
      <c r="I264" s="554" t="str">
        <f t="shared" si="9"/>
        <v>'NEO GRP '!</v>
      </c>
      <c r="J264" s="554">
        <f t="shared" ref="J264:N264" si="260">IF(IFERROR(VLOOKUP($C264,INDIRECT(J$14&amp;"D:D"),1,FALSE),0)&lt;&gt;0,J$14,0)</f>
        <v>0</v>
      </c>
      <c r="K264" s="554">
        <f t="shared" si="260"/>
        <v>0</v>
      </c>
      <c r="L264" s="554">
        <f t="shared" si="260"/>
        <v>0</v>
      </c>
      <c r="M264" s="554">
        <f t="shared" si="260"/>
        <v>0</v>
      </c>
      <c r="N264" s="554">
        <f t="shared" si="260"/>
        <v>0</v>
      </c>
      <c r="O264" s="554" t="str">
        <f t="shared" si="11"/>
        <v>d:Z</v>
      </c>
      <c r="P264" s="554" t="str">
        <f t="shared" si="12"/>
        <v>d9:Z9</v>
      </c>
    </row>
    <row r="265">
      <c r="A265" s="554" t="str">
        <f t="shared" si="5"/>
        <v>08</v>
      </c>
      <c r="B265" s="554" t="str">
        <f t="shared" si="6"/>
        <v>GRP</v>
      </c>
      <c r="C265" s="554" t="s">
        <v>200</v>
      </c>
      <c r="D265" s="23" t="s">
        <v>639</v>
      </c>
      <c r="E265" s="554" t="str">
        <f t="shared" si="7"/>
        <v/>
      </c>
      <c r="H265" s="554" t="str">
        <f t="shared" si="8"/>
        <v>'NEO GRP '!</v>
      </c>
      <c r="I265" s="554" t="str">
        <f t="shared" si="9"/>
        <v>'NEO GRP '!</v>
      </c>
      <c r="J265" s="554">
        <f t="shared" ref="J265:N265" si="261">IF(IFERROR(VLOOKUP($C265,INDIRECT(J$14&amp;"D:D"),1,FALSE),0)&lt;&gt;0,J$14,0)</f>
        <v>0</v>
      </c>
      <c r="K265" s="554">
        <f t="shared" si="261"/>
        <v>0</v>
      </c>
      <c r="L265" s="554">
        <f t="shared" si="261"/>
        <v>0</v>
      </c>
      <c r="M265" s="554">
        <f t="shared" si="261"/>
        <v>0</v>
      </c>
      <c r="N265" s="554">
        <f t="shared" si="261"/>
        <v>0</v>
      </c>
      <c r="O265" s="554" t="str">
        <f t="shared" si="11"/>
        <v>d:Z</v>
      </c>
      <c r="P265" s="554" t="str">
        <f t="shared" si="12"/>
        <v>d9:Z9</v>
      </c>
    </row>
    <row r="266">
      <c r="A266" s="554" t="str">
        <f t="shared" si="5"/>
        <v>09</v>
      </c>
      <c r="B266" s="554" t="str">
        <f t="shared" si="6"/>
        <v>GRP</v>
      </c>
      <c r="C266" s="554" t="s">
        <v>200</v>
      </c>
      <c r="D266" s="23" t="s">
        <v>640</v>
      </c>
      <c r="E266" s="554" t="str">
        <f t="shared" si="7"/>
        <v/>
      </c>
      <c r="H266" s="554" t="str">
        <f t="shared" si="8"/>
        <v>'NEO GRP '!</v>
      </c>
      <c r="I266" s="554" t="str">
        <f t="shared" si="9"/>
        <v>'NEO GRP '!</v>
      </c>
      <c r="J266" s="554">
        <f t="shared" ref="J266:N266" si="262">IF(IFERROR(VLOOKUP($C266,INDIRECT(J$14&amp;"D:D"),1,FALSE),0)&lt;&gt;0,J$14,0)</f>
        <v>0</v>
      </c>
      <c r="K266" s="554">
        <f t="shared" si="262"/>
        <v>0</v>
      </c>
      <c r="L266" s="554">
        <f t="shared" si="262"/>
        <v>0</v>
      </c>
      <c r="M266" s="554">
        <f t="shared" si="262"/>
        <v>0</v>
      </c>
      <c r="N266" s="554">
        <f t="shared" si="262"/>
        <v>0</v>
      </c>
      <c r="O266" s="554" t="str">
        <f t="shared" si="11"/>
        <v>d:Z</v>
      </c>
      <c r="P266" s="554" t="str">
        <f t="shared" si="12"/>
        <v>d9:Z9</v>
      </c>
    </row>
    <row r="267">
      <c r="A267" s="554" t="str">
        <f t="shared" si="5"/>
        <v>10</v>
      </c>
      <c r="B267" s="554" t="str">
        <f t="shared" si="6"/>
        <v>GRP</v>
      </c>
      <c r="C267" s="554" t="s">
        <v>200</v>
      </c>
      <c r="D267" s="23" t="s">
        <v>641</v>
      </c>
      <c r="E267" s="554" t="str">
        <f t="shared" si="7"/>
        <v/>
      </c>
      <c r="H267" s="554" t="str">
        <f t="shared" si="8"/>
        <v>'NEO GRP '!</v>
      </c>
      <c r="I267" s="554" t="str">
        <f t="shared" si="9"/>
        <v>'NEO GRP '!</v>
      </c>
      <c r="J267" s="554">
        <f t="shared" ref="J267:N267" si="263">IF(IFERROR(VLOOKUP($C267,INDIRECT(J$14&amp;"D:D"),1,FALSE),0)&lt;&gt;0,J$14,0)</f>
        <v>0</v>
      </c>
      <c r="K267" s="554">
        <f t="shared" si="263"/>
        <v>0</v>
      </c>
      <c r="L267" s="554">
        <f t="shared" si="263"/>
        <v>0</v>
      </c>
      <c r="M267" s="554">
        <f t="shared" si="263"/>
        <v>0</v>
      </c>
      <c r="N267" s="554">
        <f t="shared" si="263"/>
        <v>0</v>
      </c>
      <c r="O267" s="554" t="str">
        <f t="shared" si="11"/>
        <v>d:Z</v>
      </c>
      <c r="P267" s="554" t="str">
        <f t="shared" si="12"/>
        <v>d9:Z9</v>
      </c>
    </row>
    <row r="268">
      <c r="A268" s="554" t="str">
        <f t="shared" si="5"/>
        <v>11</v>
      </c>
      <c r="B268" s="554" t="str">
        <f t="shared" si="6"/>
        <v>GRP</v>
      </c>
      <c r="C268" s="554" t="s">
        <v>200</v>
      </c>
      <c r="D268" s="23" t="s">
        <v>642</v>
      </c>
      <c r="E268" s="554" t="str">
        <f t="shared" si="7"/>
        <v/>
      </c>
      <c r="H268" s="554" t="str">
        <f t="shared" si="8"/>
        <v>'NEO GRP '!</v>
      </c>
      <c r="I268" s="554" t="str">
        <f t="shared" si="9"/>
        <v>'NEO GRP '!</v>
      </c>
      <c r="J268" s="554">
        <f t="shared" ref="J268:N268" si="264">IF(IFERROR(VLOOKUP($C268,INDIRECT(J$14&amp;"D:D"),1,FALSE),0)&lt;&gt;0,J$14,0)</f>
        <v>0</v>
      </c>
      <c r="K268" s="554">
        <f t="shared" si="264"/>
        <v>0</v>
      </c>
      <c r="L268" s="554">
        <f t="shared" si="264"/>
        <v>0</v>
      </c>
      <c r="M268" s="554">
        <f t="shared" si="264"/>
        <v>0</v>
      </c>
      <c r="N268" s="554">
        <f t="shared" si="264"/>
        <v>0</v>
      </c>
      <c r="O268" s="554" t="str">
        <f t="shared" si="11"/>
        <v>d:Z</v>
      </c>
      <c r="P268" s="554" t="str">
        <f t="shared" si="12"/>
        <v>d9:Z9</v>
      </c>
    </row>
    <row r="269">
      <c r="A269" s="554" t="str">
        <f t="shared" si="5"/>
        <v>12</v>
      </c>
      <c r="B269" s="554" t="str">
        <f t="shared" si="6"/>
        <v>GRP</v>
      </c>
      <c r="C269" s="554" t="s">
        <v>200</v>
      </c>
      <c r="D269" s="23" t="s">
        <v>643</v>
      </c>
      <c r="E269" s="554" t="str">
        <f t="shared" si="7"/>
        <v/>
      </c>
      <c r="H269" s="554" t="str">
        <f t="shared" si="8"/>
        <v>'NEO GRP '!</v>
      </c>
      <c r="I269" s="554" t="str">
        <f t="shared" si="9"/>
        <v>'NEO GRP '!</v>
      </c>
      <c r="J269" s="554">
        <f t="shared" ref="J269:N269" si="265">IF(IFERROR(VLOOKUP($C269,INDIRECT(J$14&amp;"D:D"),1,FALSE),0)&lt;&gt;0,J$14,0)</f>
        <v>0</v>
      </c>
      <c r="K269" s="554">
        <f t="shared" si="265"/>
        <v>0</v>
      </c>
      <c r="L269" s="554">
        <f t="shared" si="265"/>
        <v>0</v>
      </c>
      <c r="M269" s="554">
        <f t="shared" si="265"/>
        <v>0</v>
      </c>
      <c r="N269" s="554">
        <f t="shared" si="265"/>
        <v>0</v>
      </c>
      <c r="O269" s="554" t="str">
        <f t="shared" si="11"/>
        <v>d:Z</v>
      </c>
      <c r="P269" s="554" t="str">
        <f t="shared" si="12"/>
        <v>d9:Z9</v>
      </c>
    </row>
    <row r="270">
      <c r="A270" s="554" t="str">
        <f t="shared" si="5"/>
        <v>13</v>
      </c>
      <c r="B270" s="554" t="str">
        <f t="shared" si="6"/>
        <v>GRP</v>
      </c>
      <c r="C270" s="554" t="s">
        <v>200</v>
      </c>
      <c r="D270" s="23" t="s">
        <v>644</v>
      </c>
      <c r="E270" s="554" t="str">
        <f t="shared" si="7"/>
        <v/>
      </c>
      <c r="H270" s="554" t="str">
        <f t="shared" si="8"/>
        <v>'NEO GRP '!</v>
      </c>
      <c r="I270" s="554" t="str">
        <f t="shared" si="9"/>
        <v>'NEO GRP '!</v>
      </c>
      <c r="J270" s="554">
        <f t="shared" ref="J270:N270" si="266">IF(IFERROR(VLOOKUP($C270,INDIRECT(J$14&amp;"D:D"),1,FALSE),0)&lt;&gt;0,J$14,0)</f>
        <v>0</v>
      </c>
      <c r="K270" s="554">
        <f t="shared" si="266"/>
        <v>0</v>
      </c>
      <c r="L270" s="554">
        <f t="shared" si="266"/>
        <v>0</v>
      </c>
      <c r="M270" s="554">
        <f t="shared" si="266"/>
        <v>0</v>
      </c>
      <c r="N270" s="554">
        <f t="shared" si="266"/>
        <v>0</v>
      </c>
      <c r="O270" s="554" t="str">
        <f t="shared" si="11"/>
        <v>d:Z</v>
      </c>
      <c r="P270" s="554" t="str">
        <f t="shared" si="12"/>
        <v>d9:Z9</v>
      </c>
    </row>
    <row r="271">
      <c r="A271" s="554" t="str">
        <f t="shared" si="5"/>
        <v>100</v>
      </c>
      <c r="B271" s="554" t="str">
        <f t="shared" si="6"/>
        <v>GRP</v>
      </c>
      <c r="C271" s="554" t="s">
        <v>200</v>
      </c>
      <c r="D271" s="23" t="s">
        <v>645</v>
      </c>
      <c r="E271" s="554">
        <f t="shared" si="7"/>
        <v>0</v>
      </c>
      <c r="H271" s="554" t="str">
        <f t="shared" si="8"/>
        <v>'NEO GRP '!</v>
      </c>
      <c r="I271" s="554" t="str">
        <f t="shared" si="9"/>
        <v>'NEO GRP '!</v>
      </c>
      <c r="J271" s="554">
        <f t="shared" ref="J271:N271" si="267">IF(IFERROR(VLOOKUP($C271,INDIRECT(J$14&amp;"D:D"),1,FALSE),0)&lt;&gt;0,J$14,0)</f>
        <v>0</v>
      </c>
      <c r="K271" s="554">
        <f t="shared" si="267"/>
        <v>0</v>
      </c>
      <c r="L271" s="554">
        <f t="shared" si="267"/>
        <v>0</v>
      </c>
      <c r="M271" s="554">
        <f t="shared" si="267"/>
        <v>0</v>
      </c>
      <c r="N271" s="554">
        <f t="shared" si="267"/>
        <v>0</v>
      </c>
      <c r="O271" s="554" t="str">
        <f t="shared" si="11"/>
        <v>d:Z</v>
      </c>
      <c r="P271" s="554" t="str">
        <f t="shared" si="12"/>
        <v>d9:Z9</v>
      </c>
    </row>
    <row r="272">
      <c r="A272" s="554" t="str">
        <f t="shared" si="5"/>
        <v>01</v>
      </c>
      <c r="B272" s="554" t="str">
        <f t="shared" si="6"/>
        <v>GRP</v>
      </c>
      <c r="C272" s="554" t="s">
        <v>201</v>
      </c>
      <c r="D272" s="23" t="s">
        <v>646</v>
      </c>
      <c r="E272" s="554" t="str">
        <f t="shared" si="7"/>
        <v/>
      </c>
      <c r="H272" s="554" t="str">
        <f t="shared" si="8"/>
        <v>'NEO GRP '!</v>
      </c>
      <c r="I272" s="554" t="str">
        <f t="shared" si="9"/>
        <v>'NEO GRP '!</v>
      </c>
      <c r="J272" s="554">
        <f t="shared" ref="J272:N272" si="268">IF(IFERROR(VLOOKUP($C272,INDIRECT(J$14&amp;"D:D"),1,FALSE),0)&lt;&gt;0,J$14,0)</f>
        <v>0</v>
      </c>
      <c r="K272" s="554">
        <f t="shared" si="268"/>
        <v>0</v>
      </c>
      <c r="L272" s="554">
        <f t="shared" si="268"/>
        <v>0</v>
      </c>
      <c r="M272" s="554">
        <f t="shared" si="268"/>
        <v>0</v>
      </c>
      <c r="N272" s="554">
        <f t="shared" si="268"/>
        <v>0</v>
      </c>
      <c r="O272" s="554" t="str">
        <f t="shared" si="11"/>
        <v>d:Z</v>
      </c>
      <c r="P272" s="554" t="str">
        <f t="shared" si="12"/>
        <v>d9:Z9</v>
      </c>
    </row>
    <row r="273">
      <c r="A273" s="554" t="str">
        <f t="shared" si="5"/>
        <v>02</v>
      </c>
      <c r="B273" s="554" t="str">
        <f t="shared" si="6"/>
        <v>GRP</v>
      </c>
      <c r="C273" s="554" t="s">
        <v>201</v>
      </c>
      <c r="D273" s="23" t="s">
        <v>647</v>
      </c>
      <c r="E273" s="554" t="str">
        <f t="shared" si="7"/>
        <v/>
      </c>
      <c r="H273" s="554" t="str">
        <f t="shared" si="8"/>
        <v>'NEO GRP '!</v>
      </c>
      <c r="I273" s="554" t="str">
        <f t="shared" si="9"/>
        <v>'NEO GRP '!</v>
      </c>
      <c r="J273" s="554">
        <f t="shared" ref="J273:N273" si="269">IF(IFERROR(VLOOKUP($C273,INDIRECT(J$14&amp;"D:D"),1,FALSE),0)&lt;&gt;0,J$14,0)</f>
        <v>0</v>
      </c>
      <c r="K273" s="554">
        <f t="shared" si="269"/>
        <v>0</v>
      </c>
      <c r="L273" s="554">
        <f t="shared" si="269"/>
        <v>0</v>
      </c>
      <c r="M273" s="554">
        <f t="shared" si="269"/>
        <v>0</v>
      </c>
      <c r="N273" s="554">
        <f t="shared" si="269"/>
        <v>0</v>
      </c>
      <c r="O273" s="554" t="str">
        <f t="shared" si="11"/>
        <v>d:Z</v>
      </c>
      <c r="P273" s="554" t="str">
        <f t="shared" si="12"/>
        <v>d9:Z9</v>
      </c>
    </row>
    <row r="274">
      <c r="A274" s="554" t="str">
        <f t="shared" si="5"/>
        <v>03</v>
      </c>
      <c r="B274" s="554" t="str">
        <f t="shared" si="6"/>
        <v>GRP</v>
      </c>
      <c r="C274" s="554" t="s">
        <v>201</v>
      </c>
      <c r="D274" s="23" t="s">
        <v>648</v>
      </c>
      <c r="E274" s="554" t="str">
        <f t="shared" si="7"/>
        <v/>
      </c>
      <c r="H274" s="554" t="str">
        <f t="shared" si="8"/>
        <v>'NEO GRP '!</v>
      </c>
      <c r="I274" s="554" t="str">
        <f t="shared" si="9"/>
        <v>'NEO GRP '!</v>
      </c>
      <c r="J274" s="554">
        <f t="shared" ref="J274:N274" si="270">IF(IFERROR(VLOOKUP($C274,INDIRECT(J$14&amp;"D:D"),1,FALSE),0)&lt;&gt;0,J$14,0)</f>
        <v>0</v>
      </c>
      <c r="K274" s="554">
        <f t="shared" si="270"/>
        <v>0</v>
      </c>
      <c r="L274" s="554">
        <f t="shared" si="270"/>
        <v>0</v>
      </c>
      <c r="M274" s="554">
        <f t="shared" si="270"/>
        <v>0</v>
      </c>
      <c r="N274" s="554">
        <f t="shared" si="270"/>
        <v>0</v>
      </c>
      <c r="O274" s="554" t="str">
        <f t="shared" si="11"/>
        <v>d:Z</v>
      </c>
      <c r="P274" s="554" t="str">
        <f t="shared" si="12"/>
        <v>d9:Z9</v>
      </c>
    </row>
    <row r="275">
      <c r="A275" s="554" t="str">
        <f t="shared" si="5"/>
        <v>04</v>
      </c>
      <c r="B275" s="554" t="str">
        <f t="shared" si="6"/>
        <v>GRP</v>
      </c>
      <c r="C275" s="554" t="s">
        <v>201</v>
      </c>
      <c r="D275" s="23" t="s">
        <v>649</v>
      </c>
      <c r="E275" s="554" t="str">
        <f t="shared" si="7"/>
        <v/>
      </c>
      <c r="H275" s="554" t="str">
        <f t="shared" si="8"/>
        <v>'NEO GRP '!</v>
      </c>
      <c r="I275" s="554" t="str">
        <f t="shared" si="9"/>
        <v>'NEO GRP '!</v>
      </c>
      <c r="J275" s="554">
        <f t="shared" ref="J275:N275" si="271">IF(IFERROR(VLOOKUP($C275,INDIRECT(J$14&amp;"D:D"),1,FALSE),0)&lt;&gt;0,J$14,0)</f>
        <v>0</v>
      </c>
      <c r="K275" s="554">
        <f t="shared" si="271"/>
        <v>0</v>
      </c>
      <c r="L275" s="554">
        <f t="shared" si="271"/>
        <v>0</v>
      </c>
      <c r="M275" s="554">
        <f t="shared" si="271"/>
        <v>0</v>
      </c>
      <c r="N275" s="554">
        <f t="shared" si="271"/>
        <v>0</v>
      </c>
      <c r="O275" s="554" t="str">
        <f t="shared" si="11"/>
        <v>d:Z</v>
      </c>
      <c r="P275" s="554" t="str">
        <f t="shared" si="12"/>
        <v>d9:Z9</v>
      </c>
    </row>
    <row r="276">
      <c r="A276" s="554" t="str">
        <f t="shared" si="5"/>
        <v>05</v>
      </c>
      <c r="B276" s="554" t="str">
        <f t="shared" si="6"/>
        <v>GRP</v>
      </c>
      <c r="C276" s="554" t="s">
        <v>201</v>
      </c>
      <c r="D276" s="23" t="s">
        <v>650</v>
      </c>
      <c r="E276" s="554" t="str">
        <f t="shared" si="7"/>
        <v/>
      </c>
      <c r="H276" s="554" t="str">
        <f t="shared" si="8"/>
        <v>'NEO GRP '!</v>
      </c>
      <c r="I276" s="554" t="str">
        <f t="shared" si="9"/>
        <v>'NEO GRP '!</v>
      </c>
      <c r="J276" s="554">
        <f t="shared" ref="J276:N276" si="272">IF(IFERROR(VLOOKUP($C276,INDIRECT(J$14&amp;"D:D"),1,FALSE),0)&lt;&gt;0,J$14,0)</f>
        <v>0</v>
      </c>
      <c r="K276" s="554">
        <f t="shared" si="272"/>
        <v>0</v>
      </c>
      <c r="L276" s="554">
        <f t="shared" si="272"/>
        <v>0</v>
      </c>
      <c r="M276" s="554">
        <f t="shared" si="272"/>
        <v>0</v>
      </c>
      <c r="N276" s="554">
        <f t="shared" si="272"/>
        <v>0</v>
      </c>
      <c r="O276" s="554" t="str">
        <f t="shared" si="11"/>
        <v>d:Z</v>
      </c>
      <c r="P276" s="554" t="str">
        <f t="shared" si="12"/>
        <v>d9:Z9</v>
      </c>
    </row>
    <row r="277">
      <c r="A277" s="554" t="str">
        <f t="shared" si="5"/>
        <v>06</v>
      </c>
      <c r="B277" s="554" t="str">
        <f t="shared" si="6"/>
        <v>GRP</v>
      </c>
      <c r="C277" s="554" t="s">
        <v>201</v>
      </c>
      <c r="D277" s="23" t="s">
        <v>651</v>
      </c>
      <c r="E277" s="554" t="str">
        <f t="shared" si="7"/>
        <v/>
      </c>
      <c r="H277" s="554" t="str">
        <f t="shared" si="8"/>
        <v>'NEO GRP '!</v>
      </c>
      <c r="I277" s="554" t="str">
        <f t="shared" si="9"/>
        <v>'NEO GRP '!</v>
      </c>
      <c r="J277" s="554">
        <f t="shared" ref="J277:N277" si="273">IF(IFERROR(VLOOKUP($C277,INDIRECT(J$14&amp;"D:D"),1,FALSE),0)&lt;&gt;0,J$14,0)</f>
        <v>0</v>
      </c>
      <c r="K277" s="554">
        <f t="shared" si="273"/>
        <v>0</v>
      </c>
      <c r="L277" s="554">
        <f t="shared" si="273"/>
        <v>0</v>
      </c>
      <c r="M277" s="554">
        <f t="shared" si="273"/>
        <v>0</v>
      </c>
      <c r="N277" s="554">
        <f t="shared" si="273"/>
        <v>0</v>
      </c>
      <c r="O277" s="554" t="str">
        <f t="shared" si="11"/>
        <v>d:Z</v>
      </c>
      <c r="P277" s="554" t="str">
        <f t="shared" si="12"/>
        <v>d9:Z9</v>
      </c>
    </row>
    <row r="278">
      <c r="A278" s="554" t="str">
        <f t="shared" si="5"/>
        <v>07</v>
      </c>
      <c r="B278" s="554" t="str">
        <f t="shared" si="6"/>
        <v>GRP</v>
      </c>
      <c r="C278" s="554" t="s">
        <v>201</v>
      </c>
      <c r="D278" s="23" t="s">
        <v>652</v>
      </c>
      <c r="E278" s="554" t="str">
        <f t="shared" si="7"/>
        <v/>
      </c>
      <c r="H278" s="554" t="str">
        <f t="shared" si="8"/>
        <v>'NEO GRP '!</v>
      </c>
      <c r="I278" s="554" t="str">
        <f t="shared" si="9"/>
        <v>'NEO GRP '!</v>
      </c>
      <c r="J278" s="554">
        <f t="shared" ref="J278:N278" si="274">IF(IFERROR(VLOOKUP($C278,INDIRECT(J$14&amp;"D:D"),1,FALSE),0)&lt;&gt;0,J$14,0)</f>
        <v>0</v>
      </c>
      <c r="K278" s="554">
        <f t="shared" si="274"/>
        <v>0</v>
      </c>
      <c r="L278" s="554">
        <f t="shared" si="274"/>
        <v>0</v>
      </c>
      <c r="M278" s="554">
        <f t="shared" si="274"/>
        <v>0</v>
      </c>
      <c r="N278" s="554">
        <f t="shared" si="274"/>
        <v>0</v>
      </c>
      <c r="O278" s="554" t="str">
        <f t="shared" si="11"/>
        <v>d:Z</v>
      </c>
      <c r="P278" s="554" t="str">
        <f t="shared" si="12"/>
        <v>d9:Z9</v>
      </c>
    </row>
    <row r="279">
      <c r="A279" s="554" t="str">
        <f t="shared" si="5"/>
        <v>08</v>
      </c>
      <c r="B279" s="554" t="str">
        <f t="shared" si="6"/>
        <v>GRP</v>
      </c>
      <c r="C279" s="554" t="s">
        <v>201</v>
      </c>
      <c r="D279" s="23" t="s">
        <v>653</v>
      </c>
      <c r="E279" s="554" t="str">
        <f t="shared" si="7"/>
        <v/>
      </c>
      <c r="H279" s="554" t="str">
        <f t="shared" si="8"/>
        <v>'NEO GRP '!</v>
      </c>
      <c r="I279" s="554" t="str">
        <f t="shared" si="9"/>
        <v>'NEO GRP '!</v>
      </c>
      <c r="J279" s="554">
        <f t="shared" ref="J279:N279" si="275">IF(IFERROR(VLOOKUP($C279,INDIRECT(J$14&amp;"D:D"),1,FALSE),0)&lt;&gt;0,J$14,0)</f>
        <v>0</v>
      </c>
      <c r="K279" s="554">
        <f t="shared" si="275"/>
        <v>0</v>
      </c>
      <c r="L279" s="554">
        <f t="shared" si="275"/>
        <v>0</v>
      </c>
      <c r="M279" s="554">
        <f t="shared" si="275"/>
        <v>0</v>
      </c>
      <c r="N279" s="554">
        <f t="shared" si="275"/>
        <v>0</v>
      </c>
      <c r="O279" s="554" t="str">
        <f t="shared" si="11"/>
        <v>d:Z</v>
      </c>
      <c r="P279" s="554" t="str">
        <f t="shared" si="12"/>
        <v>d9:Z9</v>
      </c>
    </row>
    <row r="280">
      <c r="A280" s="554" t="str">
        <f t="shared" si="5"/>
        <v>09</v>
      </c>
      <c r="B280" s="554" t="str">
        <f t="shared" si="6"/>
        <v>GRP</v>
      </c>
      <c r="C280" s="554" t="s">
        <v>201</v>
      </c>
      <c r="D280" s="23" t="s">
        <v>654</v>
      </c>
      <c r="E280" s="554" t="str">
        <f t="shared" si="7"/>
        <v/>
      </c>
      <c r="H280" s="554" t="str">
        <f t="shared" si="8"/>
        <v>'NEO GRP '!</v>
      </c>
      <c r="I280" s="554" t="str">
        <f t="shared" si="9"/>
        <v>'NEO GRP '!</v>
      </c>
      <c r="J280" s="554">
        <f t="shared" ref="J280:N280" si="276">IF(IFERROR(VLOOKUP($C280,INDIRECT(J$14&amp;"D:D"),1,FALSE),0)&lt;&gt;0,J$14,0)</f>
        <v>0</v>
      </c>
      <c r="K280" s="554">
        <f t="shared" si="276"/>
        <v>0</v>
      </c>
      <c r="L280" s="554">
        <f t="shared" si="276"/>
        <v>0</v>
      </c>
      <c r="M280" s="554">
        <f t="shared" si="276"/>
        <v>0</v>
      </c>
      <c r="N280" s="554">
        <f t="shared" si="276"/>
        <v>0</v>
      </c>
      <c r="O280" s="554" t="str">
        <f t="shared" si="11"/>
        <v>d:Z</v>
      </c>
      <c r="P280" s="554" t="str">
        <f t="shared" si="12"/>
        <v>d9:Z9</v>
      </c>
    </row>
    <row r="281">
      <c r="A281" s="554" t="str">
        <f t="shared" si="5"/>
        <v>10</v>
      </c>
      <c r="B281" s="554" t="str">
        <f t="shared" si="6"/>
        <v>GRP</v>
      </c>
      <c r="C281" s="554" t="s">
        <v>201</v>
      </c>
      <c r="D281" s="23" t="s">
        <v>655</v>
      </c>
      <c r="E281" s="554" t="str">
        <f t="shared" si="7"/>
        <v/>
      </c>
      <c r="H281" s="554" t="str">
        <f t="shared" si="8"/>
        <v>'NEO GRP '!</v>
      </c>
      <c r="I281" s="554" t="str">
        <f t="shared" si="9"/>
        <v>'NEO GRP '!</v>
      </c>
      <c r="J281" s="554">
        <f t="shared" ref="J281:N281" si="277">IF(IFERROR(VLOOKUP($C281,INDIRECT(J$14&amp;"D:D"),1,FALSE),0)&lt;&gt;0,J$14,0)</f>
        <v>0</v>
      </c>
      <c r="K281" s="554">
        <f t="shared" si="277"/>
        <v>0</v>
      </c>
      <c r="L281" s="554">
        <f t="shared" si="277"/>
        <v>0</v>
      </c>
      <c r="M281" s="554">
        <f t="shared" si="277"/>
        <v>0</v>
      </c>
      <c r="N281" s="554">
        <f t="shared" si="277"/>
        <v>0</v>
      </c>
      <c r="O281" s="554" t="str">
        <f t="shared" si="11"/>
        <v>d:Z</v>
      </c>
      <c r="P281" s="554" t="str">
        <f t="shared" si="12"/>
        <v>d9:Z9</v>
      </c>
    </row>
    <row r="282">
      <c r="A282" s="554" t="str">
        <f t="shared" si="5"/>
        <v>11</v>
      </c>
      <c r="B282" s="554" t="str">
        <f t="shared" si="6"/>
        <v>GRP</v>
      </c>
      <c r="C282" s="554" t="s">
        <v>201</v>
      </c>
      <c r="D282" s="23" t="s">
        <v>656</v>
      </c>
      <c r="E282" s="554" t="str">
        <f t="shared" si="7"/>
        <v/>
      </c>
      <c r="H282" s="554" t="str">
        <f t="shared" si="8"/>
        <v>'NEO GRP '!</v>
      </c>
      <c r="I282" s="554" t="str">
        <f t="shared" si="9"/>
        <v>'NEO GRP '!</v>
      </c>
      <c r="J282" s="554">
        <f t="shared" ref="J282:N282" si="278">IF(IFERROR(VLOOKUP($C282,INDIRECT(J$14&amp;"D:D"),1,FALSE),0)&lt;&gt;0,J$14,0)</f>
        <v>0</v>
      </c>
      <c r="K282" s="554">
        <f t="shared" si="278"/>
        <v>0</v>
      </c>
      <c r="L282" s="554">
        <f t="shared" si="278"/>
        <v>0</v>
      </c>
      <c r="M282" s="554">
        <f t="shared" si="278"/>
        <v>0</v>
      </c>
      <c r="N282" s="554">
        <f t="shared" si="278"/>
        <v>0</v>
      </c>
      <c r="O282" s="554" t="str">
        <f t="shared" si="11"/>
        <v>d:Z</v>
      </c>
      <c r="P282" s="554" t="str">
        <f t="shared" si="12"/>
        <v>d9:Z9</v>
      </c>
    </row>
    <row r="283">
      <c r="A283" s="554" t="str">
        <f t="shared" si="5"/>
        <v>12</v>
      </c>
      <c r="B283" s="554" t="str">
        <f t="shared" si="6"/>
        <v>GRP</v>
      </c>
      <c r="C283" s="554" t="s">
        <v>201</v>
      </c>
      <c r="D283" s="23" t="s">
        <v>657</v>
      </c>
      <c r="E283" s="554" t="str">
        <f t="shared" si="7"/>
        <v/>
      </c>
      <c r="H283" s="554" t="str">
        <f t="shared" si="8"/>
        <v>'NEO GRP '!</v>
      </c>
      <c r="I283" s="554" t="str">
        <f t="shared" si="9"/>
        <v>'NEO GRP '!</v>
      </c>
      <c r="J283" s="554">
        <f t="shared" ref="J283:N283" si="279">IF(IFERROR(VLOOKUP($C283,INDIRECT(J$14&amp;"D:D"),1,FALSE),0)&lt;&gt;0,J$14,0)</f>
        <v>0</v>
      </c>
      <c r="K283" s="554">
        <f t="shared" si="279"/>
        <v>0</v>
      </c>
      <c r="L283" s="554">
        <f t="shared" si="279"/>
        <v>0</v>
      </c>
      <c r="M283" s="554">
        <f t="shared" si="279"/>
        <v>0</v>
      </c>
      <c r="N283" s="554">
        <f t="shared" si="279"/>
        <v>0</v>
      </c>
      <c r="O283" s="554" t="str">
        <f t="shared" si="11"/>
        <v>d:Z</v>
      </c>
      <c r="P283" s="554" t="str">
        <f t="shared" si="12"/>
        <v>d9:Z9</v>
      </c>
    </row>
    <row r="284">
      <c r="A284" s="554" t="str">
        <f t="shared" si="5"/>
        <v>13</v>
      </c>
      <c r="B284" s="554" t="str">
        <f t="shared" si="6"/>
        <v>GRP</v>
      </c>
      <c r="C284" s="554" t="s">
        <v>201</v>
      </c>
      <c r="D284" s="23" t="s">
        <v>658</v>
      </c>
      <c r="E284" s="554" t="str">
        <f t="shared" si="7"/>
        <v/>
      </c>
      <c r="H284" s="554" t="str">
        <f t="shared" si="8"/>
        <v>'NEO GRP '!</v>
      </c>
      <c r="I284" s="554" t="str">
        <f t="shared" si="9"/>
        <v>'NEO GRP '!</v>
      </c>
      <c r="J284" s="554">
        <f t="shared" ref="J284:N284" si="280">IF(IFERROR(VLOOKUP($C284,INDIRECT(J$14&amp;"D:D"),1,FALSE),0)&lt;&gt;0,J$14,0)</f>
        <v>0</v>
      </c>
      <c r="K284" s="554">
        <f t="shared" si="280"/>
        <v>0</v>
      </c>
      <c r="L284" s="554">
        <f t="shared" si="280"/>
        <v>0</v>
      </c>
      <c r="M284" s="554">
        <f t="shared" si="280"/>
        <v>0</v>
      </c>
      <c r="N284" s="554">
        <f t="shared" si="280"/>
        <v>0</v>
      </c>
      <c r="O284" s="554" t="str">
        <f t="shared" si="11"/>
        <v>d:Z</v>
      </c>
      <c r="P284" s="554" t="str">
        <f t="shared" si="12"/>
        <v>d9:Z9</v>
      </c>
    </row>
    <row r="285">
      <c r="A285" s="554" t="str">
        <f t="shared" si="5"/>
        <v>100</v>
      </c>
      <c r="B285" s="554" t="str">
        <f t="shared" si="6"/>
        <v>GRP</v>
      </c>
      <c r="C285" s="554" t="s">
        <v>201</v>
      </c>
      <c r="D285" s="23" t="s">
        <v>659</v>
      </c>
      <c r="E285" s="554">
        <f t="shared" si="7"/>
        <v>0</v>
      </c>
      <c r="H285" s="554" t="str">
        <f t="shared" si="8"/>
        <v>'NEO GRP '!</v>
      </c>
      <c r="I285" s="554" t="str">
        <f t="shared" si="9"/>
        <v>'NEO GRP '!</v>
      </c>
      <c r="J285" s="554">
        <f t="shared" ref="J285:N285" si="281">IF(IFERROR(VLOOKUP($C285,INDIRECT(J$14&amp;"D:D"),1,FALSE),0)&lt;&gt;0,J$14,0)</f>
        <v>0</v>
      </c>
      <c r="K285" s="554">
        <f t="shared" si="281"/>
        <v>0</v>
      </c>
      <c r="L285" s="554">
        <f t="shared" si="281"/>
        <v>0</v>
      </c>
      <c r="M285" s="554">
        <f t="shared" si="281"/>
        <v>0</v>
      </c>
      <c r="N285" s="554">
        <f t="shared" si="281"/>
        <v>0</v>
      </c>
      <c r="O285" s="554" t="str">
        <f t="shared" si="11"/>
        <v>d:Z</v>
      </c>
      <c r="P285" s="554" t="str">
        <f t="shared" si="12"/>
        <v>d9:Z9</v>
      </c>
    </row>
    <row r="286">
      <c r="A286" s="554" t="str">
        <f t="shared" si="5"/>
        <v>01</v>
      </c>
      <c r="B286" s="554" t="str">
        <f t="shared" si="6"/>
        <v>GRP</v>
      </c>
      <c r="C286" s="554" t="s">
        <v>203</v>
      </c>
      <c r="D286" s="23" t="s">
        <v>660</v>
      </c>
      <c r="E286" s="554" t="str">
        <f t="shared" si="7"/>
        <v/>
      </c>
      <c r="H286" s="554" t="str">
        <f t="shared" si="8"/>
        <v>'NEO GRP '!</v>
      </c>
      <c r="I286" s="554" t="str">
        <f t="shared" si="9"/>
        <v>'NEO GRP '!</v>
      </c>
      <c r="J286" s="554">
        <f t="shared" ref="J286:N286" si="282">IF(IFERROR(VLOOKUP($C286,INDIRECT(J$14&amp;"D:D"),1,FALSE),0)&lt;&gt;0,J$14,0)</f>
        <v>0</v>
      </c>
      <c r="K286" s="554">
        <f t="shared" si="282"/>
        <v>0</v>
      </c>
      <c r="L286" s="554">
        <f t="shared" si="282"/>
        <v>0</v>
      </c>
      <c r="M286" s="554">
        <f t="shared" si="282"/>
        <v>0</v>
      </c>
      <c r="N286" s="554">
        <f t="shared" si="282"/>
        <v>0</v>
      </c>
      <c r="O286" s="554" t="str">
        <f t="shared" si="11"/>
        <v>d:Z</v>
      </c>
      <c r="P286" s="554" t="str">
        <f t="shared" si="12"/>
        <v>d9:Z9</v>
      </c>
    </row>
    <row r="287">
      <c r="A287" s="554" t="str">
        <f t="shared" si="5"/>
        <v>02</v>
      </c>
      <c r="B287" s="554" t="str">
        <f t="shared" si="6"/>
        <v>GRP</v>
      </c>
      <c r="C287" s="554" t="s">
        <v>203</v>
      </c>
      <c r="D287" s="23" t="s">
        <v>661</v>
      </c>
      <c r="E287" s="554" t="str">
        <f t="shared" si="7"/>
        <v/>
      </c>
      <c r="H287" s="554" t="str">
        <f t="shared" si="8"/>
        <v>'NEO GRP '!</v>
      </c>
      <c r="I287" s="554" t="str">
        <f t="shared" si="9"/>
        <v>'NEO GRP '!</v>
      </c>
      <c r="J287" s="554">
        <f t="shared" ref="J287:N287" si="283">IF(IFERROR(VLOOKUP($C287,INDIRECT(J$14&amp;"D:D"),1,FALSE),0)&lt;&gt;0,J$14,0)</f>
        <v>0</v>
      </c>
      <c r="K287" s="554">
        <f t="shared" si="283"/>
        <v>0</v>
      </c>
      <c r="L287" s="554">
        <f t="shared" si="283"/>
        <v>0</v>
      </c>
      <c r="M287" s="554">
        <f t="shared" si="283"/>
        <v>0</v>
      </c>
      <c r="N287" s="554">
        <f t="shared" si="283"/>
        <v>0</v>
      </c>
      <c r="O287" s="554" t="str">
        <f t="shared" si="11"/>
        <v>d:Z</v>
      </c>
      <c r="P287" s="554" t="str">
        <f t="shared" si="12"/>
        <v>d9:Z9</v>
      </c>
    </row>
    <row r="288">
      <c r="A288" s="554" t="str">
        <f t="shared" si="5"/>
        <v>03</v>
      </c>
      <c r="B288" s="554" t="str">
        <f t="shared" si="6"/>
        <v>GRP</v>
      </c>
      <c r="C288" s="554" t="s">
        <v>203</v>
      </c>
      <c r="D288" s="23" t="s">
        <v>662</v>
      </c>
      <c r="E288" s="554" t="str">
        <f t="shared" si="7"/>
        <v/>
      </c>
      <c r="H288" s="554" t="str">
        <f t="shared" si="8"/>
        <v>'NEO GRP '!</v>
      </c>
      <c r="I288" s="554" t="str">
        <f t="shared" si="9"/>
        <v>'NEO GRP '!</v>
      </c>
      <c r="J288" s="554">
        <f t="shared" ref="J288:N288" si="284">IF(IFERROR(VLOOKUP($C288,INDIRECT(J$14&amp;"D:D"),1,FALSE),0)&lt;&gt;0,J$14,0)</f>
        <v>0</v>
      </c>
      <c r="K288" s="554">
        <f t="shared" si="284"/>
        <v>0</v>
      </c>
      <c r="L288" s="554">
        <f t="shared" si="284"/>
        <v>0</v>
      </c>
      <c r="M288" s="554">
        <f t="shared" si="284"/>
        <v>0</v>
      </c>
      <c r="N288" s="554">
        <f t="shared" si="284"/>
        <v>0</v>
      </c>
      <c r="O288" s="554" t="str">
        <f t="shared" si="11"/>
        <v>d:Z</v>
      </c>
      <c r="P288" s="554" t="str">
        <f t="shared" si="12"/>
        <v>d9:Z9</v>
      </c>
    </row>
    <row r="289">
      <c r="A289" s="554" t="str">
        <f t="shared" si="5"/>
        <v>04</v>
      </c>
      <c r="B289" s="554" t="str">
        <f t="shared" si="6"/>
        <v>GRP</v>
      </c>
      <c r="C289" s="554" t="s">
        <v>203</v>
      </c>
      <c r="D289" s="23" t="s">
        <v>663</v>
      </c>
      <c r="E289" s="554" t="str">
        <f t="shared" si="7"/>
        <v/>
      </c>
      <c r="H289" s="554" t="str">
        <f t="shared" si="8"/>
        <v>'NEO GRP '!</v>
      </c>
      <c r="I289" s="554" t="str">
        <f t="shared" si="9"/>
        <v>'NEO GRP '!</v>
      </c>
      <c r="J289" s="554">
        <f t="shared" ref="J289:N289" si="285">IF(IFERROR(VLOOKUP($C289,INDIRECT(J$14&amp;"D:D"),1,FALSE),0)&lt;&gt;0,J$14,0)</f>
        <v>0</v>
      </c>
      <c r="K289" s="554">
        <f t="shared" si="285"/>
        <v>0</v>
      </c>
      <c r="L289" s="554">
        <f t="shared" si="285"/>
        <v>0</v>
      </c>
      <c r="M289" s="554">
        <f t="shared" si="285"/>
        <v>0</v>
      </c>
      <c r="N289" s="554">
        <f t="shared" si="285"/>
        <v>0</v>
      </c>
      <c r="O289" s="554" t="str">
        <f t="shared" si="11"/>
        <v>d:Z</v>
      </c>
      <c r="P289" s="554" t="str">
        <f t="shared" si="12"/>
        <v>d9:Z9</v>
      </c>
    </row>
    <row r="290">
      <c r="A290" s="554" t="str">
        <f t="shared" si="5"/>
        <v>05</v>
      </c>
      <c r="B290" s="554" t="str">
        <f t="shared" si="6"/>
        <v>GRP</v>
      </c>
      <c r="C290" s="554" t="s">
        <v>203</v>
      </c>
      <c r="D290" s="23" t="s">
        <v>664</v>
      </c>
      <c r="E290" s="554" t="str">
        <f t="shared" si="7"/>
        <v/>
      </c>
      <c r="H290" s="554" t="str">
        <f t="shared" si="8"/>
        <v>'NEO GRP '!</v>
      </c>
      <c r="I290" s="554" t="str">
        <f t="shared" si="9"/>
        <v>'NEO GRP '!</v>
      </c>
      <c r="J290" s="554">
        <f t="shared" ref="J290:N290" si="286">IF(IFERROR(VLOOKUP($C290,INDIRECT(J$14&amp;"D:D"),1,FALSE),0)&lt;&gt;0,J$14,0)</f>
        <v>0</v>
      </c>
      <c r="K290" s="554">
        <f t="shared" si="286"/>
        <v>0</v>
      </c>
      <c r="L290" s="554">
        <f t="shared" si="286"/>
        <v>0</v>
      </c>
      <c r="M290" s="554">
        <f t="shared" si="286"/>
        <v>0</v>
      </c>
      <c r="N290" s="554">
        <f t="shared" si="286"/>
        <v>0</v>
      </c>
      <c r="O290" s="554" t="str">
        <f t="shared" si="11"/>
        <v>d:Z</v>
      </c>
      <c r="P290" s="554" t="str">
        <f t="shared" si="12"/>
        <v>d9:Z9</v>
      </c>
    </row>
    <row r="291">
      <c r="A291" s="554" t="str">
        <f t="shared" si="5"/>
        <v>06</v>
      </c>
      <c r="B291" s="554" t="str">
        <f t="shared" si="6"/>
        <v>GRP</v>
      </c>
      <c r="C291" s="554" t="s">
        <v>203</v>
      </c>
      <c r="D291" s="23" t="s">
        <v>665</v>
      </c>
      <c r="E291" s="554" t="str">
        <f t="shared" si="7"/>
        <v/>
      </c>
      <c r="H291" s="554" t="str">
        <f t="shared" si="8"/>
        <v>'NEO GRP '!</v>
      </c>
      <c r="I291" s="554" t="str">
        <f t="shared" si="9"/>
        <v>'NEO GRP '!</v>
      </c>
      <c r="J291" s="554">
        <f t="shared" ref="J291:N291" si="287">IF(IFERROR(VLOOKUP($C291,INDIRECT(J$14&amp;"D:D"),1,FALSE),0)&lt;&gt;0,J$14,0)</f>
        <v>0</v>
      </c>
      <c r="K291" s="554">
        <f t="shared" si="287"/>
        <v>0</v>
      </c>
      <c r="L291" s="554">
        <f t="shared" si="287"/>
        <v>0</v>
      </c>
      <c r="M291" s="554">
        <f t="shared" si="287"/>
        <v>0</v>
      </c>
      <c r="N291" s="554">
        <f t="shared" si="287"/>
        <v>0</v>
      </c>
      <c r="O291" s="554" t="str">
        <f t="shared" si="11"/>
        <v>d:Z</v>
      </c>
      <c r="P291" s="554" t="str">
        <f t="shared" si="12"/>
        <v>d9:Z9</v>
      </c>
    </row>
    <row r="292">
      <c r="A292" s="554" t="str">
        <f t="shared" si="5"/>
        <v>07</v>
      </c>
      <c r="B292" s="554" t="str">
        <f t="shared" si="6"/>
        <v>GRP</v>
      </c>
      <c r="C292" s="554" t="s">
        <v>203</v>
      </c>
      <c r="D292" s="23" t="s">
        <v>666</v>
      </c>
      <c r="E292" s="554" t="str">
        <f t="shared" si="7"/>
        <v/>
      </c>
      <c r="H292" s="554" t="str">
        <f t="shared" si="8"/>
        <v>'NEO GRP '!</v>
      </c>
      <c r="I292" s="554" t="str">
        <f t="shared" si="9"/>
        <v>'NEO GRP '!</v>
      </c>
      <c r="J292" s="554">
        <f t="shared" ref="J292:N292" si="288">IF(IFERROR(VLOOKUP($C292,INDIRECT(J$14&amp;"D:D"),1,FALSE),0)&lt;&gt;0,J$14,0)</f>
        <v>0</v>
      </c>
      <c r="K292" s="554">
        <f t="shared" si="288"/>
        <v>0</v>
      </c>
      <c r="L292" s="554">
        <f t="shared" si="288"/>
        <v>0</v>
      </c>
      <c r="M292" s="554">
        <f t="shared" si="288"/>
        <v>0</v>
      </c>
      <c r="N292" s="554">
        <f t="shared" si="288"/>
        <v>0</v>
      </c>
      <c r="O292" s="554" t="str">
        <f t="shared" si="11"/>
        <v>d:Z</v>
      </c>
      <c r="P292" s="554" t="str">
        <f t="shared" si="12"/>
        <v>d9:Z9</v>
      </c>
    </row>
    <row r="293">
      <c r="A293" s="554" t="str">
        <f t="shared" si="5"/>
        <v>08</v>
      </c>
      <c r="B293" s="554" t="str">
        <f t="shared" si="6"/>
        <v>GRP</v>
      </c>
      <c r="C293" s="554" t="s">
        <v>203</v>
      </c>
      <c r="D293" s="23" t="s">
        <v>667</v>
      </c>
      <c r="E293" s="554" t="str">
        <f t="shared" si="7"/>
        <v/>
      </c>
      <c r="H293" s="554" t="str">
        <f t="shared" si="8"/>
        <v>'NEO GRP '!</v>
      </c>
      <c r="I293" s="554" t="str">
        <f t="shared" si="9"/>
        <v>'NEO GRP '!</v>
      </c>
      <c r="J293" s="554">
        <f t="shared" ref="J293:N293" si="289">IF(IFERROR(VLOOKUP($C293,INDIRECT(J$14&amp;"D:D"),1,FALSE),0)&lt;&gt;0,J$14,0)</f>
        <v>0</v>
      </c>
      <c r="K293" s="554">
        <f t="shared" si="289"/>
        <v>0</v>
      </c>
      <c r="L293" s="554">
        <f t="shared" si="289"/>
        <v>0</v>
      </c>
      <c r="M293" s="554">
        <f t="shared" si="289"/>
        <v>0</v>
      </c>
      <c r="N293" s="554">
        <f t="shared" si="289"/>
        <v>0</v>
      </c>
      <c r="O293" s="554" t="str">
        <f t="shared" si="11"/>
        <v>d:Z</v>
      </c>
      <c r="P293" s="554" t="str">
        <f t="shared" si="12"/>
        <v>d9:Z9</v>
      </c>
    </row>
    <row r="294">
      <c r="A294" s="554" t="str">
        <f t="shared" si="5"/>
        <v>09</v>
      </c>
      <c r="B294" s="554" t="str">
        <f t="shared" si="6"/>
        <v>GRP</v>
      </c>
      <c r="C294" s="554" t="s">
        <v>203</v>
      </c>
      <c r="D294" s="23" t="s">
        <v>668</v>
      </c>
      <c r="E294" s="554" t="str">
        <f t="shared" si="7"/>
        <v/>
      </c>
      <c r="H294" s="554" t="str">
        <f t="shared" si="8"/>
        <v>'NEO GRP '!</v>
      </c>
      <c r="I294" s="554" t="str">
        <f t="shared" si="9"/>
        <v>'NEO GRP '!</v>
      </c>
      <c r="J294" s="554">
        <f t="shared" ref="J294:N294" si="290">IF(IFERROR(VLOOKUP($C294,INDIRECT(J$14&amp;"D:D"),1,FALSE),0)&lt;&gt;0,J$14,0)</f>
        <v>0</v>
      </c>
      <c r="K294" s="554">
        <f t="shared" si="290"/>
        <v>0</v>
      </c>
      <c r="L294" s="554">
        <f t="shared" si="290"/>
        <v>0</v>
      </c>
      <c r="M294" s="554">
        <f t="shared" si="290"/>
        <v>0</v>
      </c>
      <c r="N294" s="554">
        <f t="shared" si="290"/>
        <v>0</v>
      </c>
      <c r="O294" s="554" t="str">
        <f t="shared" si="11"/>
        <v>d:Z</v>
      </c>
      <c r="P294" s="554" t="str">
        <f t="shared" si="12"/>
        <v>d9:Z9</v>
      </c>
    </row>
    <row r="295">
      <c r="A295" s="554" t="str">
        <f t="shared" si="5"/>
        <v>10</v>
      </c>
      <c r="B295" s="554" t="str">
        <f t="shared" si="6"/>
        <v>GRP</v>
      </c>
      <c r="C295" s="554" t="s">
        <v>203</v>
      </c>
      <c r="D295" s="23" t="s">
        <v>669</v>
      </c>
      <c r="E295" s="554" t="str">
        <f t="shared" si="7"/>
        <v/>
      </c>
      <c r="H295" s="554" t="str">
        <f t="shared" si="8"/>
        <v>'NEO GRP '!</v>
      </c>
      <c r="I295" s="554" t="str">
        <f t="shared" si="9"/>
        <v>'NEO GRP '!</v>
      </c>
      <c r="J295" s="554">
        <f t="shared" ref="J295:N295" si="291">IF(IFERROR(VLOOKUP($C295,INDIRECT(J$14&amp;"D:D"),1,FALSE),0)&lt;&gt;0,J$14,0)</f>
        <v>0</v>
      </c>
      <c r="K295" s="554">
        <f t="shared" si="291"/>
        <v>0</v>
      </c>
      <c r="L295" s="554">
        <f t="shared" si="291"/>
        <v>0</v>
      </c>
      <c r="M295" s="554">
        <f t="shared" si="291"/>
        <v>0</v>
      </c>
      <c r="N295" s="554">
        <f t="shared" si="291"/>
        <v>0</v>
      </c>
      <c r="O295" s="554" t="str">
        <f t="shared" si="11"/>
        <v>d:Z</v>
      </c>
      <c r="P295" s="554" t="str">
        <f t="shared" si="12"/>
        <v>d9:Z9</v>
      </c>
    </row>
    <row r="296">
      <c r="A296" s="554" t="str">
        <f t="shared" si="5"/>
        <v>11</v>
      </c>
      <c r="B296" s="554" t="str">
        <f t="shared" si="6"/>
        <v>GRP</v>
      </c>
      <c r="C296" s="554" t="s">
        <v>203</v>
      </c>
      <c r="D296" s="23" t="s">
        <v>670</v>
      </c>
      <c r="E296" s="554" t="str">
        <f t="shared" si="7"/>
        <v/>
      </c>
      <c r="H296" s="554" t="str">
        <f t="shared" si="8"/>
        <v>'NEO GRP '!</v>
      </c>
      <c r="I296" s="554" t="str">
        <f t="shared" si="9"/>
        <v>'NEO GRP '!</v>
      </c>
      <c r="J296" s="554">
        <f t="shared" ref="J296:N296" si="292">IF(IFERROR(VLOOKUP($C296,INDIRECT(J$14&amp;"D:D"),1,FALSE),0)&lt;&gt;0,J$14,0)</f>
        <v>0</v>
      </c>
      <c r="K296" s="554">
        <f t="shared" si="292"/>
        <v>0</v>
      </c>
      <c r="L296" s="554">
        <f t="shared" si="292"/>
        <v>0</v>
      </c>
      <c r="M296" s="554">
        <f t="shared" si="292"/>
        <v>0</v>
      </c>
      <c r="N296" s="554">
        <f t="shared" si="292"/>
        <v>0</v>
      </c>
      <c r="O296" s="554" t="str">
        <f t="shared" si="11"/>
        <v>d:Z</v>
      </c>
      <c r="P296" s="554" t="str">
        <f t="shared" si="12"/>
        <v>d9:Z9</v>
      </c>
    </row>
    <row r="297">
      <c r="A297" s="554" t="str">
        <f t="shared" si="5"/>
        <v>12</v>
      </c>
      <c r="B297" s="554" t="str">
        <f t="shared" si="6"/>
        <v>GRP</v>
      </c>
      <c r="C297" s="554" t="s">
        <v>203</v>
      </c>
      <c r="D297" s="23" t="s">
        <v>671</v>
      </c>
      <c r="E297" s="554" t="str">
        <f t="shared" si="7"/>
        <v/>
      </c>
      <c r="H297" s="554" t="str">
        <f t="shared" si="8"/>
        <v>'NEO GRP '!</v>
      </c>
      <c r="I297" s="554" t="str">
        <f t="shared" si="9"/>
        <v>'NEO GRP '!</v>
      </c>
      <c r="J297" s="554">
        <f t="shared" ref="J297:N297" si="293">IF(IFERROR(VLOOKUP($C297,INDIRECT(J$14&amp;"D:D"),1,FALSE),0)&lt;&gt;0,J$14,0)</f>
        <v>0</v>
      </c>
      <c r="K297" s="554">
        <f t="shared" si="293"/>
        <v>0</v>
      </c>
      <c r="L297" s="554">
        <f t="shared" si="293"/>
        <v>0</v>
      </c>
      <c r="M297" s="554">
        <f t="shared" si="293"/>
        <v>0</v>
      </c>
      <c r="N297" s="554">
        <f t="shared" si="293"/>
        <v>0</v>
      </c>
      <c r="O297" s="554" t="str">
        <f t="shared" si="11"/>
        <v>d:Z</v>
      </c>
      <c r="P297" s="554" t="str">
        <f t="shared" si="12"/>
        <v>d9:Z9</v>
      </c>
    </row>
    <row r="298">
      <c r="A298" s="554" t="str">
        <f t="shared" si="5"/>
        <v>13</v>
      </c>
      <c r="B298" s="554" t="str">
        <f t="shared" si="6"/>
        <v>GRP</v>
      </c>
      <c r="C298" s="554" t="s">
        <v>203</v>
      </c>
      <c r="D298" s="23" t="s">
        <v>672</v>
      </c>
      <c r="E298" s="554" t="str">
        <f t="shared" si="7"/>
        <v/>
      </c>
      <c r="H298" s="554" t="str">
        <f t="shared" si="8"/>
        <v>'NEO GRP '!</v>
      </c>
      <c r="I298" s="554" t="str">
        <f t="shared" si="9"/>
        <v>'NEO GRP '!</v>
      </c>
      <c r="J298" s="554">
        <f t="shared" ref="J298:N298" si="294">IF(IFERROR(VLOOKUP($C298,INDIRECT(J$14&amp;"D:D"),1,FALSE),0)&lt;&gt;0,J$14,0)</f>
        <v>0</v>
      </c>
      <c r="K298" s="554">
        <f t="shared" si="294"/>
        <v>0</v>
      </c>
      <c r="L298" s="554">
        <f t="shared" si="294"/>
        <v>0</v>
      </c>
      <c r="M298" s="554">
        <f t="shared" si="294"/>
        <v>0</v>
      </c>
      <c r="N298" s="554">
        <f t="shared" si="294"/>
        <v>0</v>
      </c>
      <c r="O298" s="554" t="str">
        <f t="shared" si="11"/>
        <v>d:Z</v>
      </c>
      <c r="P298" s="554" t="str">
        <f t="shared" si="12"/>
        <v>d9:Z9</v>
      </c>
    </row>
    <row r="299">
      <c r="A299" s="554" t="str">
        <f t="shared" si="5"/>
        <v>100</v>
      </c>
      <c r="B299" s="554" t="str">
        <f t="shared" si="6"/>
        <v>GRP</v>
      </c>
      <c r="C299" s="554" t="s">
        <v>203</v>
      </c>
      <c r="D299" s="23" t="s">
        <v>673</v>
      </c>
      <c r="E299" s="554">
        <f t="shared" si="7"/>
        <v>0</v>
      </c>
      <c r="H299" s="554" t="str">
        <f t="shared" si="8"/>
        <v>'NEO GRP '!</v>
      </c>
      <c r="I299" s="554" t="str">
        <f t="shared" si="9"/>
        <v>'NEO GRP '!</v>
      </c>
      <c r="J299" s="554">
        <f t="shared" ref="J299:N299" si="295">IF(IFERROR(VLOOKUP($C299,INDIRECT(J$14&amp;"D:D"),1,FALSE),0)&lt;&gt;0,J$14,0)</f>
        <v>0</v>
      </c>
      <c r="K299" s="554">
        <f t="shared" si="295"/>
        <v>0</v>
      </c>
      <c r="L299" s="554">
        <f t="shared" si="295"/>
        <v>0</v>
      </c>
      <c r="M299" s="554">
        <f t="shared" si="295"/>
        <v>0</v>
      </c>
      <c r="N299" s="554">
        <f t="shared" si="295"/>
        <v>0</v>
      </c>
      <c r="O299" s="554" t="str">
        <f t="shared" si="11"/>
        <v>d:Z</v>
      </c>
      <c r="P299" s="554" t="str">
        <f t="shared" si="12"/>
        <v>d9:Z9</v>
      </c>
    </row>
    <row r="300">
      <c r="A300" s="554" t="str">
        <f t="shared" si="5"/>
        <v>01</v>
      </c>
      <c r="B300" s="554" t="str">
        <f t="shared" si="6"/>
        <v>GRP</v>
      </c>
      <c r="C300" s="554" t="s">
        <v>204</v>
      </c>
      <c r="D300" s="23" t="s">
        <v>674</v>
      </c>
      <c r="E300" s="554" t="str">
        <f t="shared" si="7"/>
        <v/>
      </c>
      <c r="H300" s="554" t="str">
        <f t="shared" si="8"/>
        <v>'NEO GRP '!</v>
      </c>
      <c r="I300" s="554" t="str">
        <f t="shared" si="9"/>
        <v>'NEO GRP '!</v>
      </c>
      <c r="J300" s="554">
        <f t="shared" ref="J300:N300" si="296">IF(IFERROR(VLOOKUP($C300,INDIRECT(J$14&amp;"D:D"),1,FALSE),0)&lt;&gt;0,J$14,0)</f>
        <v>0</v>
      </c>
      <c r="K300" s="554">
        <f t="shared" si="296"/>
        <v>0</v>
      </c>
      <c r="L300" s="554">
        <f t="shared" si="296"/>
        <v>0</v>
      </c>
      <c r="M300" s="554">
        <f t="shared" si="296"/>
        <v>0</v>
      </c>
      <c r="N300" s="554">
        <f t="shared" si="296"/>
        <v>0</v>
      </c>
      <c r="O300" s="554" t="str">
        <f t="shared" si="11"/>
        <v>d:Z</v>
      </c>
      <c r="P300" s="554" t="str">
        <f t="shared" si="12"/>
        <v>d9:Z9</v>
      </c>
    </row>
    <row r="301">
      <c r="A301" s="554" t="str">
        <f t="shared" si="5"/>
        <v>02</v>
      </c>
      <c r="B301" s="554" t="str">
        <f t="shared" si="6"/>
        <v>GRP</v>
      </c>
      <c r="C301" s="554" t="s">
        <v>204</v>
      </c>
      <c r="D301" s="23" t="s">
        <v>675</v>
      </c>
      <c r="E301" s="554" t="str">
        <f t="shared" si="7"/>
        <v/>
      </c>
      <c r="H301" s="554" t="str">
        <f t="shared" si="8"/>
        <v>'NEO GRP '!</v>
      </c>
      <c r="I301" s="554" t="str">
        <f t="shared" si="9"/>
        <v>'NEO GRP '!</v>
      </c>
      <c r="J301" s="554">
        <f t="shared" ref="J301:N301" si="297">IF(IFERROR(VLOOKUP($C301,INDIRECT(J$14&amp;"D:D"),1,FALSE),0)&lt;&gt;0,J$14,0)</f>
        <v>0</v>
      </c>
      <c r="K301" s="554">
        <f t="shared" si="297"/>
        <v>0</v>
      </c>
      <c r="L301" s="554">
        <f t="shared" si="297"/>
        <v>0</v>
      </c>
      <c r="M301" s="554">
        <f t="shared" si="297"/>
        <v>0</v>
      </c>
      <c r="N301" s="554">
        <f t="shared" si="297"/>
        <v>0</v>
      </c>
      <c r="O301" s="554" t="str">
        <f t="shared" si="11"/>
        <v>d:Z</v>
      </c>
      <c r="P301" s="554" t="str">
        <f t="shared" si="12"/>
        <v>d9:Z9</v>
      </c>
    </row>
    <row r="302">
      <c r="A302" s="554" t="str">
        <f t="shared" si="5"/>
        <v>03</v>
      </c>
      <c r="B302" s="554" t="str">
        <f t="shared" si="6"/>
        <v>GRP</v>
      </c>
      <c r="C302" s="554" t="s">
        <v>204</v>
      </c>
      <c r="D302" s="23" t="s">
        <v>676</v>
      </c>
      <c r="E302" s="554" t="str">
        <f t="shared" si="7"/>
        <v/>
      </c>
      <c r="H302" s="554" t="str">
        <f t="shared" si="8"/>
        <v>'NEO GRP '!</v>
      </c>
      <c r="I302" s="554" t="str">
        <f t="shared" si="9"/>
        <v>'NEO GRP '!</v>
      </c>
      <c r="J302" s="554">
        <f t="shared" ref="J302:N302" si="298">IF(IFERROR(VLOOKUP($C302,INDIRECT(J$14&amp;"D:D"),1,FALSE),0)&lt;&gt;0,J$14,0)</f>
        <v>0</v>
      </c>
      <c r="K302" s="554">
        <f t="shared" si="298"/>
        <v>0</v>
      </c>
      <c r="L302" s="554">
        <f t="shared" si="298"/>
        <v>0</v>
      </c>
      <c r="M302" s="554">
        <f t="shared" si="298"/>
        <v>0</v>
      </c>
      <c r="N302" s="554">
        <f t="shared" si="298"/>
        <v>0</v>
      </c>
      <c r="O302" s="554" t="str">
        <f t="shared" si="11"/>
        <v>d:Z</v>
      </c>
      <c r="P302" s="554" t="str">
        <f t="shared" si="12"/>
        <v>d9:Z9</v>
      </c>
    </row>
    <row r="303">
      <c r="A303" s="554" t="str">
        <f t="shared" si="5"/>
        <v>04</v>
      </c>
      <c r="B303" s="554" t="str">
        <f t="shared" si="6"/>
        <v>GRP</v>
      </c>
      <c r="C303" s="554" t="s">
        <v>204</v>
      </c>
      <c r="D303" s="23" t="s">
        <v>677</v>
      </c>
      <c r="E303" s="554" t="str">
        <f t="shared" si="7"/>
        <v/>
      </c>
      <c r="H303" s="554" t="str">
        <f t="shared" si="8"/>
        <v>'NEO GRP '!</v>
      </c>
      <c r="I303" s="554" t="str">
        <f t="shared" si="9"/>
        <v>'NEO GRP '!</v>
      </c>
      <c r="J303" s="554">
        <f t="shared" ref="J303:N303" si="299">IF(IFERROR(VLOOKUP($C303,INDIRECT(J$14&amp;"D:D"),1,FALSE),0)&lt;&gt;0,J$14,0)</f>
        <v>0</v>
      </c>
      <c r="K303" s="554">
        <f t="shared" si="299"/>
        <v>0</v>
      </c>
      <c r="L303" s="554">
        <f t="shared" si="299"/>
        <v>0</v>
      </c>
      <c r="M303" s="554">
        <f t="shared" si="299"/>
        <v>0</v>
      </c>
      <c r="N303" s="554">
        <f t="shared" si="299"/>
        <v>0</v>
      </c>
      <c r="O303" s="554" t="str">
        <f t="shared" si="11"/>
        <v>d:Z</v>
      </c>
      <c r="P303" s="554" t="str">
        <f t="shared" si="12"/>
        <v>d9:Z9</v>
      </c>
    </row>
    <row r="304">
      <c r="A304" s="554" t="str">
        <f t="shared" si="5"/>
        <v>05</v>
      </c>
      <c r="B304" s="554" t="str">
        <f t="shared" si="6"/>
        <v>GRP</v>
      </c>
      <c r="C304" s="554" t="s">
        <v>204</v>
      </c>
      <c r="D304" s="23" t="s">
        <v>678</v>
      </c>
      <c r="E304" s="554" t="str">
        <f t="shared" si="7"/>
        <v/>
      </c>
      <c r="H304" s="554" t="str">
        <f t="shared" si="8"/>
        <v>'NEO GRP '!</v>
      </c>
      <c r="I304" s="554" t="str">
        <f t="shared" si="9"/>
        <v>'NEO GRP '!</v>
      </c>
      <c r="J304" s="554">
        <f t="shared" ref="J304:N304" si="300">IF(IFERROR(VLOOKUP($C304,INDIRECT(J$14&amp;"D:D"),1,FALSE),0)&lt;&gt;0,J$14,0)</f>
        <v>0</v>
      </c>
      <c r="K304" s="554">
        <f t="shared" si="300"/>
        <v>0</v>
      </c>
      <c r="L304" s="554">
        <f t="shared" si="300"/>
        <v>0</v>
      </c>
      <c r="M304" s="554">
        <f t="shared" si="300"/>
        <v>0</v>
      </c>
      <c r="N304" s="554">
        <f t="shared" si="300"/>
        <v>0</v>
      </c>
      <c r="O304" s="554" t="str">
        <f t="shared" si="11"/>
        <v>d:Z</v>
      </c>
      <c r="P304" s="554" t="str">
        <f t="shared" si="12"/>
        <v>d9:Z9</v>
      </c>
    </row>
    <row r="305">
      <c r="A305" s="554" t="str">
        <f t="shared" si="5"/>
        <v>06</v>
      </c>
      <c r="B305" s="554" t="str">
        <f t="shared" si="6"/>
        <v>GRP</v>
      </c>
      <c r="C305" s="554" t="s">
        <v>204</v>
      </c>
      <c r="D305" s="23" t="s">
        <v>679</v>
      </c>
      <c r="E305" s="554" t="str">
        <f t="shared" si="7"/>
        <v/>
      </c>
      <c r="H305" s="554" t="str">
        <f t="shared" si="8"/>
        <v>'NEO GRP '!</v>
      </c>
      <c r="I305" s="554" t="str">
        <f t="shared" si="9"/>
        <v>'NEO GRP '!</v>
      </c>
      <c r="J305" s="554">
        <f t="shared" ref="J305:N305" si="301">IF(IFERROR(VLOOKUP($C305,INDIRECT(J$14&amp;"D:D"),1,FALSE),0)&lt;&gt;0,J$14,0)</f>
        <v>0</v>
      </c>
      <c r="K305" s="554">
        <f t="shared" si="301"/>
        <v>0</v>
      </c>
      <c r="L305" s="554">
        <f t="shared" si="301"/>
        <v>0</v>
      </c>
      <c r="M305" s="554">
        <f t="shared" si="301"/>
        <v>0</v>
      </c>
      <c r="N305" s="554">
        <f t="shared" si="301"/>
        <v>0</v>
      </c>
      <c r="O305" s="554" t="str">
        <f t="shared" si="11"/>
        <v>d:Z</v>
      </c>
      <c r="P305" s="554" t="str">
        <f t="shared" si="12"/>
        <v>d9:Z9</v>
      </c>
    </row>
    <row r="306">
      <c r="A306" s="554" t="str">
        <f t="shared" si="5"/>
        <v>07</v>
      </c>
      <c r="B306" s="554" t="str">
        <f t="shared" si="6"/>
        <v>GRP</v>
      </c>
      <c r="C306" s="554" t="s">
        <v>204</v>
      </c>
      <c r="D306" s="23" t="s">
        <v>680</v>
      </c>
      <c r="E306" s="554" t="str">
        <f t="shared" si="7"/>
        <v/>
      </c>
      <c r="H306" s="554" t="str">
        <f t="shared" si="8"/>
        <v>'NEO GRP '!</v>
      </c>
      <c r="I306" s="554" t="str">
        <f t="shared" si="9"/>
        <v>'NEO GRP '!</v>
      </c>
      <c r="J306" s="554">
        <f t="shared" ref="J306:N306" si="302">IF(IFERROR(VLOOKUP($C306,INDIRECT(J$14&amp;"D:D"),1,FALSE),0)&lt;&gt;0,J$14,0)</f>
        <v>0</v>
      </c>
      <c r="K306" s="554">
        <f t="shared" si="302"/>
        <v>0</v>
      </c>
      <c r="L306" s="554">
        <f t="shared" si="302"/>
        <v>0</v>
      </c>
      <c r="M306" s="554">
        <f t="shared" si="302"/>
        <v>0</v>
      </c>
      <c r="N306" s="554">
        <f t="shared" si="302"/>
        <v>0</v>
      </c>
      <c r="O306" s="554" t="str">
        <f t="shared" si="11"/>
        <v>d:Z</v>
      </c>
      <c r="P306" s="554" t="str">
        <f t="shared" si="12"/>
        <v>d9:Z9</v>
      </c>
    </row>
    <row r="307">
      <c r="A307" s="554" t="str">
        <f t="shared" si="5"/>
        <v>08</v>
      </c>
      <c r="B307" s="554" t="str">
        <f t="shared" si="6"/>
        <v>GRP</v>
      </c>
      <c r="C307" s="554" t="s">
        <v>204</v>
      </c>
      <c r="D307" s="23" t="s">
        <v>681</v>
      </c>
      <c r="E307" s="554" t="str">
        <f t="shared" si="7"/>
        <v/>
      </c>
      <c r="H307" s="554" t="str">
        <f t="shared" si="8"/>
        <v>'NEO GRP '!</v>
      </c>
      <c r="I307" s="554" t="str">
        <f t="shared" si="9"/>
        <v>'NEO GRP '!</v>
      </c>
      <c r="J307" s="554">
        <f t="shared" ref="J307:N307" si="303">IF(IFERROR(VLOOKUP($C307,INDIRECT(J$14&amp;"D:D"),1,FALSE),0)&lt;&gt;0,J$14,0)</f>
        <v>0</v>
      </c>
      <c r="K307" s="554">
        <f t="shared" si="303"/>
        <v>0</v>
      </c>
      <c r="L307" s="554">
        <f t="shared" si="303"/>
        <v>0</v>
      </c>
      <c r="M307" s="554">
        <f t="shared" si="303"/>
        <v>0</v>
      </c>
      <c r="N307" s="554">
        <f t="shared" si="303"/>
        <v>0</v>
      </c>
      <c r="O307" s="554" t="str">
        <f t="shared" si="11"/>
        <v>d:Z</v>
      </c>
      <c r="P307" s="554" t="str">
        <f t="shared" si="12"/>
        <v>d9:Z9</v>
      </c>
    </row>
    <row r="308">
      <c r="A308" s="554" t="str">
        <f t="shared" si="5"/>
        <v>09</v>
      </c>
      <c r="B308" s="554" t="str">
        <f t="shared" si="6"/>
        <v>GRP</v>
      </c>
      <c r="C308" s="554" t="s">
        <v>204</v>
      </c>
      <c r="D308" s="23" t="s">
        <v>682</v>
      </c>
      <c r="E308" s="554" t="str">
        <f t="shared" si="7"/>
        <v/>
      </c>
      <c r="H308" s="554" t="str">
        <f t="shared" si="8"/>
        <v>'NEO GRP '!</v>
      </c>
      <c r="I308" s="554" t="str">
        <f t="shared" si="9"/>
        <v>'NEO GRP '!</v>
      </c>
      <c r="J308" s="554">
        <f t="shared" ref="J308:N308" si="304">IF(IFERROR(VLOOKUP($C308,INDIRECT(J$14&amp;"D:D"),1,FALSE),0)&lt;&gt;0,J$14,0)</f>
        <v>0</v>
      </c>
      <c r="K308" s="554">
        <f t="shared" si="304"/>
        <v>0</v>
      </c>
      <c r="L308" s="554">
        <f t="shared" si="304"/>
        <v>0</v>
      </c>
      <c r="M308" s="554">
        <f t="shared" si="304"/>
        <v>0</v>
      </c>
      <c r="N308" s="554">
        <f t="shared" si="304"/>
        <v>0</v>
      </c>
      <c r="O308" s="554" t="str">
        <f t="shared" si="11"/>
        <v>d:Z</v>
      </c>
      <c r="P308" s="554" t="str">
        <f t="shared" si="12"/>
        <v>d9:Z9</v>
      </c>
    </row>
    <row r="309">
      <c r="A309" s="554" t="str">
        <f t="shared" si="5"/>
        <v>10</v>
      </c>
      <c r="B309" s="554" t="str">
        <f t="shared" si="6"/>
        <v>GRP</v>
      </c>
      <c r="C309" s="554" t="s">
        <v>204</v>
      </c>
      <c r="D309" s="23" t="s">
        <v>683</v>
      </c>
      <c r="E309" s="554" t="str">
        <f t="shared" si="7"/>
        <v/>
      </c>
      <c r="H309" s="554" t="str">
        <f t="shared" si="8"/>
        <v>'NEO GRP '!</v>
      </c>
      <c r="I309" s="554" t="str">
        <f t="shared" si="9"/>
        <v>'NEO GRP '!</v>
      </c>
      <c r="J309" s="554">
        <f t="shared" ref="J309:N309" si="305">IF(IFERROR(VLOOKUP($C309,INDIRECT(J$14&amp;"D:D"),1,FALSE),0)&lt;&gt;0,J$14,0)</f>
        <v>0</v>
      </c>
      <c r="K309" s="554">
        <f t="shared" si="305"/>
        <v>0</v>
      </c>
      <c r="L309" s="554">
        <f t="shared" si="305"/>
        <v>0</v>
      </c>
      <c r="M309" s="554">
        <f t="shared" si="305"/>
        <v>0</v>
      </c>
      <c r="N309" s="554">
        <f t="shared" si="305"/>
        <v>0</v>
      </c>
      <c r="O309" s="554" t="str">
        <f t="shared" si="11"/>
        <v>d:Z</v>
      </c>
      <c r="P309" s="554" t="str">
        <f t="shared" si="12"/>
        <v>d9:Z9</v>
      </c>
    </row>
    <row r="310">
      <c r="A310" s="554" t="str">
        <f t="shared" si="5"/>
        <v>11</v>
      </c>
      <c r="B310" s="554" t="str">
        <f t="shared" si="6"/>
        <v>GRP</v>
      </c>
      <c r="C310" s="554" t="s">
        <v>204</v>
      </c>
      <c r="D310" s="23" t="s">
        <v>684</v>
      </c>
      <c r="E310" s="554" t="str">
        <f t="shared" si="7"/>
        <v/>
      </c>
      <c r="H310" s="554" t="str">
        <f t="shared" si="8"/>
        <v>'NEO GRP '!</v>
      </c>
      <c r="I310" s="554" t="str">
        <f t="shared" si="9"/>
        <v>'NEO GRP '!</v>
      </c>
      <c r="J310" s="554">
        <f t="shared" ref="J310:N310" si="306">IF(IFERROR(VLOOKUP($C310,INDIRECT(J$14&amp;"D:D"),1,FALSE),0)&lt;&gt;0,J$14,0)</f>
        <v>0</v>
      </c>
      <c r="K310" s="554">
        <f t="shared" si="306"/>
        <v>0</v>
      </c>
      <c r="L310" s="554">
        <f t="shared" si="306"/>
        <v>0</v>
      </c>
      <c r="M310" s="554">
        <f t="shared" si="306"/>
        <v>0</v>
      </c>
      <c r="N310" s="554">
        <f t="shared" si="306"/>
        <v>0</v>
      </c>
      <c r="O310" s="554" t="str">
        <f t="shared" si="11"/>
        <v>d:Z</v>
      </c>
      <c r="P310" s="554" t="str">
        <f t="shared" si="12"/>
        <v>d9:Z9</v>
      </c>
    </row>
    <row r="311">
      <c r="A311" s="554" t="str">
        <f t="shared" si="5"/>
        <v>12</v>
      </c>
      <c r="B311" s="554" t="str">
        <f t="shared" si="6"/>
        <v>GRP</v>
      </c>
      <c r="C311" s="554" t="s">
        <v>204</v>
      </c>
      <c r="D311" s="23" t="s">
        <v>685</v>
      </c>
      <c r="E311" s="554" t="str">
        <f t="shared" si="7"/>
        <v/>
      </c>
      <c r="H311" s="554" t="str">
        <f t="shared" si="8"/>
        <v>'NEO GRP '!</v>
      </c>
      <c r="I311" s="554" t="str">
        <f t="shared" si="9"/>
        <v>'NEO GRP '!</v>
      </c>
      <c r="J311" s="554">
        <f t="shared" ref="J311:N311" si="307">IF(IFERROR(VLOOKUP($C311,INDIRECT(J$14&amp;"D:D"),1,FALSE),0)&lt;&gt;0,J$14,0)</f>
        <v>0</v>
      </c>
      <c r="K311" s="554">
        <f t="shared" si="307"/>
        <v>0</v>
      </c>
      <c r="L311" s="554">
        <f t="shared" si="307"/>
        <v>0</v>
      </c>
      <c r="M311" s="554">
        <f t="shared" si="307"/>
        <v>0</v>
      </c>
      <c r="N311" s="554">
        <f t="shared" si="307"/>
        <v>0</v>
      </c>
      <c r="O311" s="554" t="str">
        <f t="shared" si="11"/>
        <v>d:Z</v>
      </c>
      <c r="P311" s="554" t="str">
        <f t="shared" si="12"/>
        <v>d9:Z9</v>
      </c>
    </row>
    <row r="312">
      <c r="A312" s="554" t="str">
        <f t="shared" si="5"/>
        <v>13</v>
      </c>
      <c r="B312" s="554" t="str">
        <f t="shared" si="6"/>
        <v>GRP</v>
      </c>
      <c r="C312" s="554" t="s">
        <v>204</v>
      </c>
      <c r="D312" s="23" t="s">
        <v>686</v>
      </c>
      <c r="E312" s="554" t="str">
        <f t="shared" si="7"/>
        <v/>
      </c>
      <c r="H312" s="554" t="str">
        <f t="shared" si="8"/>
        <v>'NEO GRP '!</v>
      </c>
      <c r="I312" s="554" t="str">
        <f t="shared" si="9"/>
        <v>'NEO GRP '!</v>
      </c>
      <c r="J312" s="554">
        <f t="shared" ref="J312:N312" si="308">IF(IFERROR(VLOOKUP($C312,INDIRECT(J$14&amp;"D:D"),1,FALSE),0)&lt;&gt;0,J$14,0)</f>
        <v>0</v>
      </c>
      <c r="K312" s="554">
        <f t="shared" si="308"/>
        <v>0</v>
      </c>
      <c r="L312" s="554">
        <f t="shared" si="308"/>
        <v>0</v>
      </c>
      <c r="M312" s="554">
        <f t="shared" si="308"/>
        <v>0</v>
      </c>
      <c r="N312" s="554">
        <f t="shared" si="308"/>
        <v>0</v>
      </c>
      <c r="O312" s="554" t="str">
        <f t="shared" si="11"/>
        <v>d:Z</v>
      </c>
      <c r="P312" s="554" t="str">
        <f t="shared" si="12"/>
        <v>d9:Z9</v>
      </c>
    </row>
    <row r="313">
      <c r="A313" s="554" t="str">
        <f t="shared" si="5"/>
        <v>100</v>
      </c>
      <c r="B313" s="554" t="str">
        <f t="shared" si="6"/>
        <v>GRP</v>
      </c>
      <c r="C313" s="554" t="s">
        <v>204</v>
      </c>
      <c r="D313" s="23" t="s">
        <v>687</v>
      </c>
      <c r="E313" s="554">
        <f t="shared" si="7"/>
        <v>0</v>
      </c>
      <c r="H313" s="554" t="str">
        <f t="shared" si="8"/>
        <v>'NEO GRP '!</v>
      </c>
      <c r="I313" s="554" t="str">
        <f t="shared" si="9"/>
        <v>'NEO GRP '!</v>
      </c>
      <c r="J313" s="554">
        <f t="shared" ref="J313:N313" si="309">IF(IFERROR(VLOOKUP($C313,INDIRECT(J$14&amp;"D:D"),1,FALSE),0)&lt;&gt;0,J$14,0)</f>
        <v>0</v>
      </c>
      <c r="K313" s="554">
        <f t="shared" si="309"/>
        <v>0</v>
      </c>
      <c r="L313" s="554">
        <f t="shared" si="309"/>
        <v>0</v>
      </c>
      <c r="M313" s="554">
        <f t="shared" si="309"/>
        <v>0</v>
      </c>
      <c r="N313" s="554">
        <f t="shared" si="309"/>
        <v>0</v>
      </c>
      <c r="O313" s="554" t="str">
        <f t="shared" si="11"/>
        <v>d:Z</v>
      </c>
      <c r="P313" s="554" t="str">
        <f t="shared" si="12"/>
        <v>d9:Z9</v>
      </c>
    </row>
    <row r="314">
      <c r="A314" s="554" t="str">
        <f t="shared" si="5"/>
        <v>01</v>
      </c>
      <c r="B314" s="554" t="str">
        <f t="shared" si="6"/>
        <v>GRP</v>
      </c>
      <c r="C314" s="554" t="s">
        <v>206</v>
      </c>
      <c r="D314" s="23" t="s">
        <v>688</v>
      </c>
      <c r="E314" s="554" t="str">
        <f t="shared" si="7"/>
        <v/>
      </c>
      <c r="H314" s="554" t="str">
        <f t="shared" si="8"/>
        <v>'NEO GRP '!</v>
      </c>
      <c r="I314" s="554" t="str">
        <f t="shared" si="9"/>
        <v>'NEO GRP '!</v>
      </c>
      <c r="J314" s="554">
        <f t="shared" ref="J314:N314" si="310">IF(IFERROR(VLOOKUP($C314,INDIRECT(J$14&amp;"D:D"),1,FALSE),0)&lt;&gt;0,J$14,0)</f>
        <v>0</v>
      </c>
      <c r="K314" s="554">
        <f t="shared" si="310"/>
        <v>0</v>
      </c>
      <c r="L314" s="554">
        <f t="shared" si="310"/>
        <v>0</v>
      </c>
      <c r="M314" s="554">
        <f t="shared" si="310"/>
        <v>0</v>
      </c>
      <c r="N314" s="554">
        <f t="shared" si="310"/>
        <v>0</v>
      </c>
      <c r="O314" s="554" t="str">
        <f t="shared" si="11"/>
        <v>d:Z</v>
      </c>
      <c r="P314" s="554" t="str">
        <f t="shared" si="12"/>
        <v>d9:Z9</v>
      </c>
    </row>
    <row r="315">
      <c r="A315" s="554" t="str">
        <f t="shared" si="5"/>
        <v>02</v>
      </c>
      <c r="B315" s="554" t="str">
        <f t="shared" si="6"/>
        <v>GRP</v>
      </c>
      <c r="C315" s="554" t="s">
        <v>206</v>
      </c>
      <c r="D315" s="23" t="s">
        <v>689</v>
      </c>
      <c r="E315" s="554" t="str">
        <f t="shared" si="7"/>
        <v/>
      </c>
      <c r="H315" s="554" t="str">
        <f t="shared" si="8"/>
        <v>'NEO GRP '!</v>
      </c>
      <c r="I315" s="554" t="str">
        <f t="shared" si="9"/>
        <v>'NEO GRP '!</v>
      </c>
      <c r="J315" s="554">
        <f t="shared" ref="J315:N315" si="311">IF(IFERROR(VLOOKUP($C315,INDIRECT(J$14&amp;"D:D"),1,FALSE),0)&lt;&gt;0,J$14,0)</f>
        <v>0</v>
      </c>
      <c r="K315" s="554">
        <f t="shared" si="311"/>
        <v>0</v>
      </c>
      <c r="L315" s="554">
        <f t="shared" si="311"/>
        <v>0</v>
      </c>
      <c r="M315" s="554">
        <f t="shared" si="311"/>
        <v>0</v>
      </c>
      <c r="N315" s="554">
        <f t="shared" si="311"/>
        <v>0</v>
      </c>
      <c r="O315" s="554" t="str">
        <f t="shared" si="11"/>
        <v>d:Z</v>
      </c>
      <c r="P315" s="554" t="str">
        <f t="shared" si="12"/>
        <v>d9:Z9</v>
      </c>
    </row>
    <row r="316">
      <c r="A316" s="554" t="str">
        <f t="shared" si="5"/>
        <v>03</v>
      </c>
      <c r="B316" s="554" t="str">
        <f t="shared" si="6"/>
        <v>GRP</v>
      </c>
      <c r="C316" s="554" t="s">
        <v>206</v>
      </c>
      <c r="D316" s="23" t="s">
        <v>690</v>
      </c>
      <c r="E316" s="554" t="str">
        <f t="shared" si="7"/>
        <v/>
      </c>
      <c r="H316" s="554" t="str">
        <f t="shared" si="8"/>
        <v>'NEO GRP '!</v>
      </c>
      <c r="I316" s="554" t="str">
        <f t="shared" si="9"/>
        <v>'NEO GRP '!</v>
      </c>
      <c r="J316" s="554">
        <f t="shared" ref="J316:N316" si="312">IF(IFERROR(VLOOKUP($C316,INDIRECT(J$14&amp;"D:D"),1,FALSE),0)&lt;&gt;0,J$14,0)</f>
        <v>0</v>
      </c>
      <c r="K316" s="554">
        <f t="shared" si="312"/>
        <v>0</v>
      </c>
      <c r="L316" s="554">
        <f t="shared" si="312"/>
        <v>0</v>
      </c>
      <c r="M316" s="554">
        <f t="shared" si="312"/>
        <v>0</v>
      </c>
      <c r="N316" s="554">
        <f t="shared" si="312"/>
        <v>0</v>
      </c>
      <c r="O316" s="554" t="str">
        <f t="shared" si="11"/>
        <v>d:Z</v>
      </c>
      <c r="P316" s="554" t="str">
        <f t="shared" si="12"/>
        <v>d9:Z9</v>
      </c>
    </row>
    <row r="317">
      <c r="A317" s="554" t="str">
        <f t="shared" si="5"/>
        <v>04</v>
      </c>
      <c r="B317" s="554" t="str">
        <f t="shared" si="6"/>
        <v>GRP</v>
      </c>
      <c r="C317" s="554" t="s">
        <v>206</v>
      </c>
      <c r="D317" s="23" t="s">
        <v>691</v>
      </c>
      <c r="E317" s="554" t="str">
        <f t="shared" si="7"/>
        <v/>
      </c>
      <c r="H317" s="554" t="str">
        <f t="shared" si="8"/>
        <v>'NEO GRP '!</v>
      </c>
      <c r="I317" s="554" t="str">
        <f t="shared" si="9"/>
        <v>'NEO GRP '!</v>
      </c>
      <c r="J317" s="554">
        <f t="shared" ref="J317:N317" si="313">IF(IFERROR(VLOOKUP($C317,INDIRECT(J$14&amp;"D:D"),1,FALSE),0)&lt;&gt;0,J$14,0)</f>
        <v>0</v>
      </c>
      <c r="K317" s="554">
        <f t="shared" si="313"/>
        <v>0</v>
      </c>
      <c r="L317" s="554">
        <f t="shared" si="313"/>
        <v>0</v>
      </c>
      <c r="M317" s="554">
        <f t="shared" si="313"/>
        <v>0</v>
      </c>
      <c r="N317" s="554">
        <f t="shared" si="313"/>
        <v>0</v>
      </c>
      <c r="O317" s="554" t="str">
        <f t="shared" si="11"/>
        <v>d:Z</v>
      </c>
      <c r="P317" s="554" t="str">
        <f t="shared" si="12"/>
        <v>d9:Z9</v>
      </c>
    </row>
    <row r="318">
      <c r="A318" s="554" t="str">
        <f t="shared" si="5"/>
        <v>05</v>
      </c>
      <c r="B318" s="554" t="str">
        <f t="shared" si="6"/>
        <v>GRP</v>
      </c>
      <c r="C318" s="554" t="s">
        <v>206</v>
      </c>
      <c r="D318" s="23" t="s">
        <v>692</v>
      </c>
      <c r="E318" s="554" t="str">
        <f t="shared" si="7"/>
        <v/>
      </c>
      <c r="H318" s="554" t="str">
        <f t="shared" si="8"/>
        <v>'NEO GRP '!</v>
      </c>
      <c r="I318" s="554" t="str">
        <f t="shared" si="9"/>
        <v>'NEO GRP '!</v>
      </c>
      <c r="J318" s="554">
        <f t="shared" ref="J318:N318" si="314">IF(IFERROR(VLOOKUP($C318,INDIRECT(J$14&amp;"D:D"),1,FALSE),0)&lt;&gt;0,J$14,0)</f>
        <v>0</v>
      </c>
      <c r="K318" s="554">
        <f t="shared" si="314"/>
        <v>0</v>
      </c>
      <c r="L318" s="554">
        <f t="shared" si="314"/>
        <v>0</v>
      </c>
      <c r="M318" s="554">
        <f t="shared" si="314"/>
        <v>0</v>
      </c>
      <c r="N318" s="554">
        <f t="shared" si="314"/>
        <v>0</v>
      </c>
      <c r="O318" s="554" t="str">
        <f t="shared" si="11"/>
        <v>d:Z</v>
      </c>
      <c r="P318" s="554" t="str">
        <f t="shared" si="12"/>
        <v>d9:Z9</v>
      </c>
    </row>
    <row r="319">
      <c r="A319" s="554" t="str">
        <f t="shared" si="5"/>
        <v>06</v>
      </c>
      <c r="B319" s="554" t="str">
        <f t="shared" si="6"/>
        <v>GRP</v>
      </c>
      <c r="C319" s="554" t="s">
        <v>206</v>
      </c>
      <c r="D319" s="23" t="s">
        <v>693</v>
      </c>
      <c r="E319" s="554" t="str">
        <f t="shared" si="7"/>
        <v/>
      </c>
      <c r="H319" s="554" t="str">
        <f t="shared" si="8"/>
        <v>'NEO GRP '!</v>
      </c>
      <c r="I319" s="554" t="str">
        <f t="shared" si="9"/>
        <v>'NEO GRP '!</v>
      </c>
      <c r="J319" s="554">
        <f t="shared" ref="J319:N319" si="315">IF(IFERROR(VLOOKUP($C319,INDIRECT(J$14&amp;"D:D"),1,FALSE),0)&lt;&gt;0,J$14,0)</f>
        <v>0</v>
      </c>
      <c r="K319" s="554">
        <f t="shared" si="315"/>
        <v>0</v>
      </c>
      <c r="L319" s="554">
        <f t="shared" si="315"/>
        <v>0</v>
      </c>
      <c r="M319" s="554">
        <f t="shared" si="315"/>
        <v>0</v>
      </c>
      <c r="N319" s="554">
        <f t="shared" si="315"/>
        <v>0</v>
      </c>
      <c r="O319" s="554" t="str">
        <f t="shared" si="11"/>
        <v>d:Z</v>
      </c>
      <c r="P319" s="554" t="str">
        <f t="shared" si="12"/>
        <v>d9:Z9</v>
      </c>
    </row>
    <row r="320">
      <c r="A320" s="554" t="str">
        <f t="shared" si="5"/>
        <v>07</v>
      </c>
      <c r="B320" s="554" t="str">
        <f t="shared" si="6"/>
        <v>GRP</v>
      </c>
      <c r="C320" s="554" t="s">
        <v>206</v>
      </c>
      <c r="D320" s="23" t="s">
        <v>694</v>
      </c>
      <c r="E320" s="554" t="str">
        <f t="shared" si="7"/>
        <v/>
      </c>
      <c r="H320" s="554" t="str">
        <f t="shared" si="8"/>
        <v>'NEO GRP '!</v>
      </c>
      <c r="I320" s="554" t="str">
        <f t="shared" si="9"/>
        <v>'NEO GRP '!</v>
      </c>
      <c r="J320" s="554">
        <f t="shared" ref="J320:N320" si="316">IF(IFERROR(VLOOKUP($C320,INDIRECT(J$14&amp;"D:D"),1,FALSE),0)&lt;&gt;0,J$14,0)</f>
        <v>0</v>
      </c>
      <c r="K320" s="554">
        <f t="shared" si="316"/>
        <v>0</v>
      </c>
      <c r="L320" s="554">
        <f t="shared" si="316"/>
        <v>0</v>
      </c>
      <c r="M320" s="554">
        <f t="shared" si="316"/>
        <v>0</v>
      </c>
      <c r="N320" s="554">
        <f t="shared" si="316"/>
        <v>0</v>
      </c>
      <c r="O320" s="554" t="str">
        <f t="shared" si="11"/>
        <v>d:Z</v>
      </c>
      <c r="P320" s="554" t="str">
        <f t="shared" si="12"/>
        <v>d9:Z9</v>
      </c>
    </row>
    <row r="321">
      <c r="A321" s="554" t="str">
        <f t="shared" si="5"/>
        <v>08</v>
      </c>
      <c r="B321" s="554" t="str">
        <f t="shared" si="6"/>
        <v>GRP</v>
      </c>
      <c r="C321" s="554" t="s">
        <v>206</v>
      </c>
      <c r="D321" s="23" t="s">
        <v>695</v>
      </c>
      <c r="E321" s="554" t="str">
        <f t="shared" si="7"/>
        <v/>
      </c>
      <c r="H321" s="554" t="str">
        <f t="shared" si="8"/>
        <v>'NEO GRP '!</v>
      </c>
      <c r="I321" s="554" t="str">
        <f t="shared" si="9"/>
        <v>'NEO GRP '!</v>
      </c>
      <c r="J321" s="554">
        <f t="shared" ref="J321:N321" si="317">IF(IFERROR(VLOOKUP($C321,INDIRECT(J$14&amp;"D:D"),1,FALSE),0)&lt;&gt;0,J$14,0)</f>
        <v>0</v>
      </c>
      <c r="K321" s="554">
        <f t="shared" si="317"/>
        <v>0</v>
      </c>
      <c r="L321" s="554">
        <f t="shared" si="317"/>
        <v>0</v>
      </c>
      <c r="M321" s="554">
        <f t="shared" si="317"/>
        <v>0</v>
      </c>
      <c r="N321" s="554">
        <f t="shared" si="317"/>
        <v>0</v>
      </c>
      <c r="O321" s="554" t="str">
        <f t="shared" si="11"/>
        <v>d:Z</v>
      </c>
      <c r="P321" s="554" t="str">
        <f t="shared" si="12"/>
        <v>d9:Z9</v>
      </c>
    </row>
    <row r="322">
      <c r="A322" s="554" t="str">
        <f t="shared" si="5"/>
        <v>09</v>
      </c>
      <c r="B322" s="554" t="str">
        <f t="shared" si="6"/>
        <v>GRP</v>
      </c>
      <c r="C322" s="554" t="s">
        <v>206</v>
      </c>
      <c r="D322" s="23" t="s">
        <v>696</v>
      </c>
      <c r="E322" s="554" t="str">
        <f t="shared" si="7"/>
        <v/>
      </c>
      <c r="H322" s="554" t="str">
        <f t="shared" si="8"/>
        <v>'NEO GRP '!</v>
      </c>
      <c r="I322" s="554" t="str">
        <f t="shared" si="9"/>
        <v>'NEO GRP '!</v>
      </c>
      <c r="J322" s="554">
        <f t="shared" ref="J322:N322" si="318">IF(IFERROR(VLOOKUP($C322,INDIRECT(J$14&amp;"D:D"),1,FALSE),0)&lt;&gt;0,J$14,0)</f>
        <v>0</v>
      </c>
      <c r="K322" s="554">
        <f t="shared" si="318"/>
        <v>0</v>
      </c>
      <c r="L322" s="554">
        <f t="shared" si="318"/>
        <v>0</v>
      </c>
      <c r="M322" s="554">
        <f t="shared" si="318"/>
        <v>0</v>
      </c>
      <c r="N322" s="554">
        <f t="shared" si="318"/>
        <v>0</v>
      </c>
      <c r="O322" s="554" t="str">
        <f t="shared" si="11"/>
        <v>d:Z</v>
      </c>
      <c r="P322" s="554" t="str">
        <f t="shared" si="12"/>
        <v>d9:Z9</v>
      </c>
    </row>
    <row r="323">
      <c r="A323" s="554" t="str">
        <f t="shared" si="5"/>
        <v>10</v>
      </c>
      <c r="B323" s="554" t="str">
        <f t="shared" si="6"/>
        <v>GRP</v>
      </c>
      <c r="C323" s="554" t="s">
        <v>206</v>
      </c>
      <c r="D323" s="23" t="s">
        <v>697</v>
      </c>
      <c r="E323" s="554" t="str">
        <f t="shared" si="7"/>
        <v/>
      </c>
      <c r="H323" s="554" t="str">
        <f t="shared" si="8"/>
        <v>'NEO GRP '!</v>
      </c>
      <c r="I323" s="554" t="str">
        <f t="shared" si="9"/>
        <v>'NEO GRP '!</v>
      </c>
      <c r="J323" s="554">
        <f t="shared" ref="J323:N323" si="319">IF(IFERROR(VLOOKUP($C323,INDIRECT(J$14&amp;"D:D"),1,FALSE),0)&lt;&gt;0,J$14,0)</f>
        <v>0</v>
      </c>
      <c r="K323" s="554">
        <f t="shared" si="319"/>
        <v>0</v>
      </c>
      <c r="L323" s="554">
        <f t="shared" si="319"/>
        <v>0</v>
      </c>
      <c r="M323" s="554">
        <f t="shared" si="319"/>
        <v>0</v>
      </c>
      <c r="N323" s="554">
        <f t="shared" si="319"/>
        <v>0</v>
      </c>
      <c r="O323" s="554" t="str">
        <f t="shared" si="11"/>
        <v>d:Z</v>
      </c>
      <c r="P323" s="554" t="str">
        <f t="shared" si="12"/>
        <v>d9:Z9</v>
      </c>
    </row>
    <row r="324">
      <c r="A324" s="554" t="str">
        <f t="shared" si="5"/>
        <v>11</v>
      </c>
      <c r="B324" s="554" t="str">
        <f t="shared" si="6"/>
        <v>GRP</v>
      </c>
      <c r="C324" s="554" t="s">
        <v>206</v>
      </c>
      <c r="D324" s="23" t="s">
        <v>698</v>
      </c>
      <c r="E324" s="554" t="str">
        <f t="shared" si="7"/>
        <v/>
      </c>
      <c r="H324" s="554" t="str">
        <f t="shared" si="8"/>
        <v>'NEO GRP '!</v>
      </c>
      <c r="I324" s="554" t="str">
        <f t="shared" si="9"/>
        <v>'NEO GRP '!</v>
      </c>
      <c r="J324" s="554">
        <f t="shared" ref="J324:N324" si="320">IF(IFERROR(VLOOKUP($C324,INDIRECT(J$14&amp;"D:D"),1,FALSE),0)&lt;&gt;0,J$14,0)</f>
        <v>0</v>
      </c>
      <c r="K324" s="554">
        <f t="shared" si="320"/>
        <v>0</v>
      </c>
      <c r="L324" s="554">
        <f t="shared" si="320"/>
        <v>0</v>
      </c>
      <c r="M324" s="554">
        <f t="shared" si="320"/>
        <v>0</v>
      </c>
      <c r="N324" s="554">
        <f t="shared" si="320"/>
        <v>0</v>
      </c>
      <c r="O324" s="554" t="str">
        <f t="shared" si="11"/>
        <v>d:Z</v>
      </c>
      <c r="P324" s="554" t="str">
        <f t="shared" si="12"/>
        <v>d9:Z9</v>
      </c>
    </row>
    <row r="325">
      <c r="A325" s="554" t="str">
        <f t="shared" si="5"/>
        <v>12</v>
      </c>
      <c r="B325" s="554" t="str">
        <f t="shared" si="6"/>
        <v>GRP</v>
      </c>
      <c r="C325" s="554" t="s">
        <v>206</v>
      </c>
      <c r="D325" s="23" t="s">
        <v>699</v>
      </c>
      <c r="E325" s="554" t="str">
        <f t="shared" si="7"/>
        <v/>
      </c>
      <c r="H325" s="554" t="str">
        <f t="shared" si="8"/>
        <v>'NEO GRP '!</v>
      </c>
      <c r="I325" s="554" t="str">
        <f t="shared" si="9"/>
        <v>'NEO GRP '!</v>
      </c>
      <c r="J325" s="554">
        <f t="shared" ref="J325:N325" si="321">IF(IFERROR(VLOOKUP($C325,INDIRECT(J$14&amp;"D:D"),1,FALSE),0)&lt;&gt;0,J$14,0)</f>
        <v>0</v>
      </c>
      <c r="K325" s="554">
        <f t="shared" si="321"/>
        <v>0</v>
      </c>
      <c r="L325" s="554">
        <f t="shared" si="321"/>
        <v>0</v>
      </c>
      <c r="M325" s="554">
        <f t="shared" si="321"/>
        <v>0</v>
      </c>
      <c r="N325" s="554">
        <f t="shared" si="321"/>
        <v>0</v>
      </c>
      <c r="O325" s="554" t="str">
        <f t="shared" si="11"/>
        <v>d:Z</v>
      </c>
      <c r="P325" s="554" t="str">
        <f t="shared" si="12"/>
        <v>d9:Z9</v>
      </c>
    </row>
    <row r="326">
      <c r="A326" s="554" t="str">
        <f t="shared" si="5"/>
        <v>13</v>
      </c>
      <c r="B326" s="554" t="str">
        <f t="shared" si="6"/>
        <v>GRP</v>
      </c>
      <c r="C326" s="554" t="s">
        <v>206</v>
      </c>
      <c r="D326" s="23" t="s">
        <v>700</v>
      </c>
      <c r="E326" s="554" t="str">
        <f t="shared" si="7"/>
        <v/>
      </c>
      <c r="H326" s="554" t="str">
        <f t="shared" si="8"/>
        <v>'NEO GRP '!</v>
      </c>
      <c r="I326" s="554" t="str">
        <f t="shared" si="9"/>
        <v>'NEO GRP '!</v>
      </c>
      <c r="J326" s="554">
        <f t="shared" ref="J326:N326" si="322">IF(IFERROR(VLOOKUP($C326,INDIRECT(J$14&amp;"D:D"),1,FALSE),0)&lt;&gt;0,J$14,0)</f>
        <v>0</v>
      </c>
      <c r="K326" s="554">
        <f t="shared" si="322"/>
        <v>0</v>
      </c>
      <c r="L326" s="554">
        <f t="shared" si="322"/>
        <v>0</v>
      </c>
      <c r="M326" s="554">
        <f t="shared" si="322"/>
        <v>0</v>
      </c>
      <c r="N326" s="554">
        <f t="shared" si="322"/>
        <v>0</v>
      </c>
      <c r="O326" s="554" t="str">
        <f t="shared" si="11"/>
        <v>d:Z</v>
      </c>
      <c r="P326" s="554" t="str">
        <f t="shared" si="12"/>
        <v>d9:Z9</v>
      </c>
    </row>
    <row r="327">
      <c r="A327" s="554" t="str">
        <f t="shared" si="5"/>
        <v>100</v>
      </c>
      <c r="B327" s="554" t="str">
        <f t="shared" si="6"/>
        <v>GRP</v>
      </c>
      <c r="C327" s="554" t="s">
        <v>206</v>
      </c>
      <c r="D327" s="23" t="s">
        <v>701</v>
      </c>
      <c r="E327" s="554">
        <f t="shared" si="7"/>
        <v>0</v>
      </c>
      <c r="H327" s="554" t="str">
        <f t="shared" si="8"/>
        <v>'NEO GRP '!</v>
      </c>
      <c r="I327" s="554" t="str">
        <f t="shared" si="9"/>
        <v>'NEO GRP '!</v>
      </c>
      <c r="J327" s="554">
        <f t="shared" ref="J327:N327" si="323">IF(IFERROR(VLOOKUP($C327,INDIRECT(J$14&amp;"D:D"),1,FALSE),0)&lt;&gt;0,J$14,0)</f>
        <v>0</v>
      </c>
      <c r="K327" s="554">
        <f t="shared" si="323"/>
        <v>0</v>
      </c>
      <c r="L327" s="554">
        <f t="shared" si="323"/>
        <v>0</v>
      </c>
      <c r="M327" s="554">
        <f t="shared" si="323"/>
        <v>0</v>
      </c>
      <c r="N327" s="554">
        <f t="shared" si="323"/>
        <v>0</v>
      </c>
      <c r="O327" s="554" t="str">
        <f t="shared" si="11"/>
        <v>d:Z</v>
      </c>
      <c r="P327" s="554" t="str">
        <f t="shared" si="12"/>
        <v>d9:Z9</v>
      </c>
    </row>
    <row r="328">
      <c r="A328" s="554" t="str">
        <f t="shared" si="5"/>
        <v>01</v>
      </c>
      <c r="B328" s="554" t="str">
        <f t="shared" si="6"/>
        <v>GRP</v>
      </c>
      <c r="C328" s="554" t="s">
        <v>207</v>
      </c>
      <c r="D328" s="23" t="s">
        <v>702</v>
      </c>
      <c r="E328" s="554" t="str">
        <f t="shared" si="7"/>
        <v/>
      </c>
      <c r="H328" s="554" t="str">
        <f t="shared" si="8"/>
        <v>'NEO GRP '!</v>
      </c>
      <c r="I328" s="554" t="str">
        <f t="shared" si="9"/>
        <v>'NEO GRP '!</v>
      </c>
      <c r="J328" s="554">
        <f t="shared" ref="J328:N328" si="324">IF(IFERROR(VLOOKUP($C328,INDIRECT(J$14&amp;"D:D"),1,FALSE),0)&lt;&gt;0,J$14,0)</f>
        <v>0</v>
      </c>
      <c r="K328" s="554">
        <f t="shared" si="324"/>
        <v>0</v>
      </c>
      <c r="L328" s="554">
        <f t="shared" si="324"/>
        <v>0</v>
      </c>
      <c r="M328" s="554">
        <f t="shared" si="324"/>
        <v>0</v>
      </c>
      <c r="N328" s="554">
        <f t="shared" si="324"/>
        <v>0</v>
      </c>
      <c r="O328" s="554" t="str">
        <f t="shared" si="11"/>
        <v>d:Z</v>
      </c>
      <c r="P328" s="554" t="str">
        <f t="shared" si="12"/>
        <v>d9:Z9</v>
      </c>
    </row>
    <row r="329">
      <c r="A329" s="554" t="str">
        <f t="shared" si="5"/>
        <v>02</v>
      </c>
      <c r="B329" s="554" t="str">
        <f t="shared" si="6"/>
        <v>GRP</v>
      </c>
      <c r="C329" s="554" t="s">
        <v>207</v>
      </c>
      <c r="D329" s="23" t="s">
        <v>703</v>
      </c>
      <c r="E329" s="554" t="str">
        <f t="shared" si="7"/>
        <v/>
      </c>
      <c r="H329" s="554" t="str">
        <f t="shared" si="8"/>
        <v>'NEO GRP '!</v>
      </c>
      <c r="I329" s="554" t="str">
        <f t="shared" si="9"/>
        <v>'NEO GRP '!</v>
      </c>
      <c r="J329" s="554">
        <f t="shared" ref="J329:N329" si="325">IF(IFERROR(VLOOKUP($C329,INDIRECT(J$14&amp;"D:D"),1,FALSE),0)&lt;&gt;0,J$14,0)</f>
        <v>0</v>
      </c>
      <c r="K329" s="554">
        <f t="shared" si="325"/>
        <v>0</v>
      </c>
      <c r="L329" s="554">
        <f t="shared" si="325"/>
        <v>0</v>
      </c>
      <c r="M329" s="554">
        <f t="shared" si="325"/>
        <v>0</v>
      </c>
      <c r="N329" s="554">
        <f t="shared" si="325"/>
        <v>0</v>
      </c>
      <c r="O329" s="554" t="str">
        <f t="shared" si="11"/>
        <v>d:Z</v>
      </c>
      <c r="P329" s="554" t="str">
        <f t="shared" si="12"/>
        <v>d9:Z9</v>
      </c>
    </row>
    <row r="330">
      <c r="A330" s="554" t="str">
        <f t="shared" si="5"/>
        <v>03</v>
      </c>
      <c r="B330" s="554" t="str">
        <f t="shared" si="6"/>
        <v>GRP</v>
      </c>
      <c r="C330" s="554" t="s">
        <v>207</v>
      </c>
      <c r="D330" s="23" t="s">
        <v>704</v>
      </c>
      <c r="E330" s="554" t="str">
        <f t="shared" si="7"/>
        <v/>
      </c>
      <c r="H330" s="554" t="str">
        <f t="shared" si="8"/>
        <v>'NEO GRP '!</v>
      </c>
      <c r="I330" s="554" t="str">
        <f t="shared" si="9"/>
        <v>'NEO GRP '!</v>
      </c>
      <c r="J330" s="554">
        <f t="shared" ref="J330:N330" si="326">IF(IFERROR(VLOOKUP($C330,INDIRECT(J$14&amp;"D:D"),1,FALSE),0)&lt;&gt;0,J$14,0)</f>
        <v>0</v>
      </c>
      <c r="K330" s="554">
        <f t="shared" si="326"/>
        <v>0</v>
      </c>
      <c r="L330" s="554">
        <f t="shared" si="326"/>
        <v>0</v>
      </c>
      <c r="M330" s="554">
        <f t="shared" si="326"/>
        <v>0</v>
      </c>
      <c r="N330" s="554">
        <f t="shared" si="326"/>
        <v>0</v>
      </c>
      <c r="O330" s="554" t="str">
        <f t="shared" si="11"/>
        <v>d:Z</v>
      </c>
      <c r="P330" s="554" t="str">
        <f t="shared" si="12"/>
        <v>d9:Z9</v>
      </c>
    </row>
    <row r="331">
      <c r="A331" s="554" t="str">
        <f t="shared" si="5"/>
        <v>04</v>
      </c>
      <c r="B331" s="554" t="str">
        <f t="shared" si="6"/>
        <v>GRP</v>
      </c>
      <c r="C331" s="554" t="s">
        <v>207</v>
      </c>
      <c r="D331" s="23" t="s">
        <v>705</v>
      </c>
      <c r="E331" s="554" t="str">
        <f t="shared" si="7"/>
        <v/>
      </c>
      <c r="H331" s="554" t="str">
        <f t="shared" si="8"/>
        <v>'NEO GRP '!</v>
      </c>
      <c r="I331" s="554" t="str">
        <f t="shared" si="9"/>
        <v>'NEO GRP '!</v>
      </c>
      <c r="J331" s="554">
        <f t="shared" ref="J331:N331" si="327">IF(IFERROR(VLOOKUP($C331,INDIRECT(J$14&amp;"D:D"),1,FALSE),0)&lt;&gt;0,J$14,0)</f>
        <v>0</v>
      </c>
      <c r="K331" s="554">
        <f t="shared" si="327"/>
        <v>0</v>
      </c>
      <c r="L331" s="554">
        <f t="shared" si="327"/>
        <v>0</v>
      </c>
      <c r="M331" s="554">
        <f t="shared" si="327"/>
        <v>0</v>
      </c>
      <c r="N331" s="554">
        <f t="shared" si="327"/>
        <v>0</v>
      </c>
      <c r="O331" s="554" t="str">
        <f t="shared" si="11"/>
        <v>d:Z</v>
      </c>
      <c r="P331" s="554" t="str">
        <f t="shared" si="12"/>
        <v>d9:Z9</v>
      </c>
    </row>
    <row r="332">
      <c r="A332" s="554" t="str">
        <f t="shared" si="5"/>
        <v>05</v>
      </c>
      <c r="B332" s="554" t="str">
        <f t="shared" si="6"/>
        <v>GRP</v>
      </c>
      <c r="C332" s="554" t="s">
        <v>207</v>
      </c>
      <c r="D332" s="23" t="s">
        <v>706</v>
      </c>
      <c r="E332" s="554" t="str">
        <f t="shared" si="7"/>
        <v/>
      </c>
      <c r="H332" s="554" t="str">
        <f t="shared" si="8"/>
        <v>'NEO GRP '!</v>
      </c>
      <c r="I332" s="554" t="str">
        <f t="shared" si="9"/>
        <v>'NEO GRP '!</v>
      </c>
      <c r="J332" s="554">
        <f t="shared" ref="J332:N332" si="328">IF(IFERROR(VLOOKUP($C332,INDIRECT(J$14&amp;"D:D"),1,FALSE),0)&lt;&gt;0,J$14,0)</f>
        <v>0</v>
      </c>
      <c r="K332" s="554">
        <f t="shared" si="328"/>
        <v>0</v>
      </c>
      <c r="L332" s="554">
        <f t="shared" si="328"/>
        <v>0</v>
      </c>
      <c r="M332" s="554">
        <f t="shared" si="328"/>
        <v>0</v>
      </c>
      <c r="N332" s="554">
        <f t="shared" si="328"/>
        <v>0</v>
      </c>
      <c r="O332" s="554" t="str">
        <f t="shared" si="11"/>
        <v>d:Z</v>
      </c>
      <c r="P332" s="554" t="str">
        <f t="shared" si="12"/>
        <v>d9:Z9</v>
      </c>
    </row>
    <row r="333">
      <c r="A333" s="554" t="str">
        <f t="shared" si="5"/>
        <v>06</v>
      </c>
      <c r="B333" s="554" t="str">
        <f t="shared" si="6"/>
        <v>GRP</v>
      </c>
      <c r="C333" s="554" t="s">
        <v>207</v>
      </c>
      <c r="D333" s="23" t="s">
        <v>707</v>
      </c>
      <c r="E333" s="554" t="str">
        <f t="shared" si="7"/>
        <v/>
      </c>
      <c r="H333" s="554" t="str">
        <f t="shared" si="8"/>
        <v>'NEO GRP '!</v>
      </c>
      <c r="I333" s="554" t="str">
        <f t="shared" si="9"/>
        <v>'NEO GRP '!</v>
      </c>
      <c r="J333" s="554">
        <f t="shared" ref="J333:N333" si="329">IF(IFERROR(VLOOKUP($C333,INDIRECT(J$14&amp;"D:D"),1,FALSE),0)&lt;&gt;0,J$14,0)</f>
        <v>0</v>
      </c>
      <c r="K333" s="554">
        <f t="shared" si="329"/>
        <v>0</v>
      </c>
      <c r="L333" s="554">
        <f t="shared" si="329"/>
        <v>0</v>
      </c>
      <c r="M333" s="554">
        <f t="shared" si="329"/>
        <v>0</v>
      </c>
      <c r="N333" s="554">
        <f t="shared" si="329"/>
        <v>0</v>
      </c>
      <c r="O333" s="554" t="str">
        <f t="shared" si="11"/>
        <v>d:Z</v>
      </c>
      <c r="P333" s="554" t="str">
        <f t="shared" si="12"/>
        <v>d9:Z9</v>
      </c>
    </row>
    <row r="334">
      <c r="A334" s="554" t="str">
        <f t="shared" si="5"/>
        <v>07</v>
      </c>
      <c r="B334" s="554" t="str">
        <f t="shared" si="6"/>
        <v>GRP</v>
      </c>
      <c r="C334" s="554" t="s">
        <v>207</v>
      </c>
      <c r="D334" s="23" t="s">
        <v>708</v>
      </c>
      <c r="E334" s="554" t="str">
        <f t="shared" si="7"/>
        <v/>
      </c>
      <c r="H334" s="554" t="str">
        <f t="shared" si="8"/>
        <v>'NEO GRP '!</v>
      </c>
      <c r="I334" s="554" t="str">
        <f t="shared" si="9"/>
        <v>'NEO GRP '!</v>
      </c>
      <c r="J334" s="554">
        <f t="shared" ref="J334:N334" si="330">IF(IFERROR(VLOOKUP($C334,INDIRECT(J$14&amp;"D:D"),1,FALSE),0)&lt;&gt;0,J$14,0)</f>
        <v>0</v>
      </c>
      <c r="K334" s="554">
        <f t="shared" si="330"/>
        <v>0</v>
      </c>
      <c r="L334" s="554">
        <f t="shared" si="330"/>
        <v>0</v>
      </c>
      <c r="M334" s="554">
        <f t="shared" si="330"/>
        <v>0</v>
      </c>
      <c r="N334" s="554">
        <f t="shared" si="330"/>
        <v>0</v>
      </c>
      <c r="O334" s="554" t="str">
        <f t="shared" si="11"/>
        <v>d:Z</v>
      </c>
      <c r="P334" s="554" t="str">
        <f t="shared" si="12"/>
        <v>d9:Z9</v>
      </c>
    </row>
    <row r="335">
      <c r="A335" s="554" t="str">
        <f t="shared" si="5"/>
        <v>08</v>
      </c>
      <c r="B335" s="554" t="str">
        <f t="shared" si="6"/>
        <v>GRP</v>
      </c>
      <c r="C335" s="554" t="s">
        <v>207</v>
      </c>
      <c r="D335" s="23" t="s">
        <v>709</v>
      </c>
      <c r="E335" s="554" t="str">
        <f t="shared" si="7"/>
        <v/>
      </c>
      <c r="H335" s="554" t="str">
        <f t="shared" si="8"/>
        <v>'NEO GRP '!</v>
      </c>
      <c r="I335" s="554" t="str">
        <f t="shared" si="9"/>
        <v>'NEO GRP '!</v>
      </c>
      <c r="J335" s="554">
        <f t="shared" ref="J335:N335" si="331">IF(IFERROR(VLOOKUP($C335,INDIRECT(J$14&amp;"D:D"),1,FALSE),0)&lt;&gt;0,J$14,0)</f>
        <v>0</v>
      </c>
      <c r="K335" s="554">
        <f t="shared" si="331"/>
        <v>0</v>
      </c>
      <c r="L335" s="554">
        <f t="shared" si="331"/>
        <v>0</v>
      </c>
      <c r="M335" s="554">
        <f t="shared" si="331"/>
        <v>0</v>
      </c>
      <c r="N335" s="554">
        <f t="shared" si="331"/>
        <v>0</v>
      </c>
      <c r="O335" s="554" t="str">
        <f t="shared" si="11"/>
        <v>d:Z</v>
      </c>
      <c r="P335" s="554" t="str">
        <f t="shared" si="12"/>
        <v>d9:Z9</v>
      </c>
    </row>
    <row r="336">
      <c r="A336" s="554" t="str">
        <f t="shared" si="5"/>
        <v>09</v>
      </c>
      <c r="B336" s="554" t="str">
        <f t="shared" si="6"/>
        <v>GRP</v>
      </c>
      <c r="C336" s="554" t="s">
        <v>207</v>
      </c>
      <c r="D336" s="23" t="s">
        <v>710</v>
      </c>
      <c r="E336" s="554" t="str">
        <f t="shared" si="7"/>
        <v/>
      </c>
      <c r="H336" s="554" t="str">
        <f t="shared" si="8"/>
        <v>'NEO GRP '!</v>
      </c>
      <c r="I336" s="554" t="str">
        <f t="shared" si="9"/>
        <v>'NEO GRP '!</v>
      </c>
      <c r="J336" s="554">
        <f t="shared" ref="J336:N336" si="332">IF(IFERROR(VLOOKUP($C336,INDIRECT(J$14&amp;"D:D"),1,FALSE),0)&lt;&gt;0,J$14,0)</f>
        <v>0</v>
      </c>
      <c r="K336" s="554">
        <f t="shared" si="332"/>
        <v>0</v>
      </c>
      <c r="L336" s="554">
        <f t="shared" si="332"/>
        <v>0</v>
      </c>
      <c r="M336" s="554">
        <f t="shared" si="332"/>
        <v>0</v>
      </c>
      <c r="N336" s="554">
        <f t="shared" si="332"/>
        <v>0</v>
      </c>
      <c r="O336" s="554" t="str">
        <f t="shared" si="11"/>
        <v>d:Z</v>
      </c>
      <c r="P336" s="554" t="str">
        <f t="shared" si="12"/>
        <v>d9:Z9</v>
      </c>
    </row>
    <row r="337">
      <c r="A337" s="554" t="str">
        <f t="shared" si="5"/>
        <v>10</v>
      </c>
      <c r="B337" s="554" t="str">
        <f t="shared" si="6"/>
        <v>GRP</v>
      </c>
      <c r="C337" s="554" t="s">
        <v>207</v>
      </c>
      <c r="D337" s="23" t="s">
        <v>711</v>
      </c>
      <c r="E337" s="554" t="str">
        <f t="shared" si="7"/>
        <v/>
      </c>
      <c r="H337" s="554" t="str">
        <f t="shared" si="8"/>
        <v>'NEO GRP '!</v>
      </c>
      <c r="I337" s="554" t="str">
        <f t="shared" si="9"/>
        <v>'NEO GRP '!</v>
      </c>
      <c r="J337" s="554">
        <f t="shared" ref="J337:N337" si="333">IF(IFERROR(VLOOKUP($C337,INDIRECT(J$14&amp;"D:D"),1,FALSE),0)&lt;&gt;0,J$14,0)</f>
        <v>0</v>
      </c>
      <c r="K337" s="554">
        <f t="shared" si="333"/>
        <v>0</v>
      </c>
      <c r="L337" s="554">
        <f t="shared" si="333"/>
        <v>0</v>
      </c>
      <c r="M337" s="554">
        <f t="shared" si="333"/>
        <v>0</v>
      </c>
      <c r="N337" s="554">
        <f t="shared" si="333"/>
        <v>0</v>
      </c>
      <c r="O337" s="554" t="str">
        <f t="shared" si="11"/>
        <v>d:Z</v>
      </c>
      <c r="P337" s="554" t="str">
        <f t="shared" si="12"/>
        <v>d9:Z9</v>
      </c>
    </row>
    <row r="338">
      <c r="A338" s="554" t="str">
        <f t="shared" si="5"/>
        <v>11</v>
      </c>
      <c r="B338" s="554" t="str">
        <f t="shared" si="6"/>
        <v>GRP</v>
      </c>
      <c r="C338" s="554" t="s">
        <v>207</v>
      </c>
      <c r="D338" s="23" t="s">
        <v>712</v>
      </c>
      <c r="E338" s="554" t="str">
        <f t="shared" si="7"/>
        <v/>
      </c>
      <c r="H338" s="554" t="str">
        <f t="shared" si="8"/>
        <v>'NEO GRP '!</v>
      </c>
      <c r="I338" s="554" t="str">
        <f t="shared" si="9"/>
        <v>'NEO GRP '!</v>
      </c>
      <c r="J338" s="554">
        <f t="shared" ref="J338:N338" si="334">IF(IFERROR(VLOOKUP($C338,INDIRECT(J$14&amp;"D:D"),1,FALSE),0)&lt;&gt;0,J$14,0)</f>
        <v>0</v>
      </c>
      <c r="K338" s="554">
        <f t="shared" si="334"/>
        <v>0</v>
      </c>
      <c r="L338" s="554">
        <f t="shared" si="334"/>
        <v>0</v>
      </c>
      <c r="M338" s="554">
        <f t="shared" si="334"/>
        <v>0</v>
      </c>
      <c r="N338" s="554">
        <f t="shared" si="334"/>
        <v>0</v>
      </c>
      <c r="O338" s="554" t="str">
        <f t="shared" si="11"/>
        <v>d:Z</v>
      </c>
      <c r="P338" s="554" t="str">
        <f t="shared" si="12"/>
        <v>d9:Z9</v>
      </c>
    </row>
    <row r="339">
      <c r="A339" s="554" t="str">
        <f t="shared" si="5"/>
        <v>12</v>
      </c>
      <c r="B339" s="554" t="str">
        <f t="shared" si="6"/>
        <v>GRP</v>
      </c>
      <c r="C339" s="554" t="s">
        <v>207</v>
      </c>
      <c r="D339" s="23" t="s">
        <v>713</v>
      </c>
      <c r="E339" s="554" t="str">
        <f t="shared" si="7"/>
        <v/>
      </c>
      <c r="H339" s="554" t="str">
        <f t="shared" si="8"/>
        <v>'NEO GRP '!</v>
      </c>
      <c r="I339" s="554" t="str">
        <f t="shared" si="9"/>
        <v>'NEO GRP '!</v>
      </c>
      <c r="J339" s="554">
        <f t="shared" ref="J339:N339" si="335">IF(IFERROR(VLOOKUP($C339,INDIRECT(J$14&amp;"D:D"),1,FALSE),0)&lt;&gt;0,J$14,0)</f>
        <v>0</v>
      </c>
      <c r="K339" s="554">
        <f t="shared" si="335"/>
        <v>0</v>
      </c>
      <c r="L339" s="554">
        <f t="shared" si="335"/>
        <v>0</v>
      </c>
      <c r="M339" s="554">
        <f t="shared" si="335"/>
        <v>0</v>
      </c>
      <c r="N339" s="554">
        <f t="shared" si="335"/>
        <v>0</v>
      </c>
      <c r="O339" s="554" t="str">
        <f t="shared" si="11"/>
        <v>d:Z</v>
      </c>
      <c r="P339" s="554" t="str">
        <f t="shared" si="12"/>
        <v>d9:Z9</v>
      </c>
    </row>
    <row r="340">
      <c r="A340" s="554" t="str">
        <f t="shared" si="5"/>
        <v>13</v>
      </c>
      <c r="B340" s="554" t="str">
        <f t="shared" si="6"/>
        <v>GRP</v>
      </c>
      <c r="C340" s="554" t="s">
        <v>207</v>
      </c>
      <c r="D340" s="23" t="s">
        <v>714</v>
      </c>
      <c r="E340" s="554" t="str">
        <f t="shared" si="7"/>
        <v/>
      </c>
      <c r="H340" s="554" t="str">
        <f t="shared" si="8"/>
        <v>'NEO GRP '!</v>
      </c>
      <c r="I340" s="554" t="str">
        <f t="shared" si="9"/>
        <v>'NEO GRP '!</v>
      </c>
      <c r="J340" s="554">
        <f t="shared" ref="J340:N340" si="336">IF(IFERROR(VLOOKUP($C340,INDIRECT(J$14&amp;"D:D"),1,FALSE),0)&lt;&gt;0,J$14,0)</f>
        <v>0</v>
      </c>
      <c r="K340" s="554">
        <f t="shared" si="336"/>
        <v>0</v>
      </c>
      <c r="L340" s="554">
        <f t="shared" si="336"/>
        <v>0</v>
      </c>
      <c r="M340" s="554">
        <f t="shared" si="336"/>
        <v>0</v>
      </c>
      <c r="N340" s="554">
        <f t="shared" si="336"/>
        <v>0</v>
      </c>
      <c r="O340" s="554" t="str">
        <f t="shared" si="11"/>
        <v>d:Z</v>
      </c>
      <c r="P340" s="554" t="str">
        <f t="shared" si="12"/>
        <v>d9:Z9</v>
      </c>
    </row>
    <row r="341">
      <c r="A341" s="554" t="str">
        <f t="shared" si="5"/>
        <v>100</v>
      </c>
      <c r="B341" s="554" t="str">
        <f t="shared" si="6"/>
        <v>GRP</v>
      </c>
      <c r="C341" s="554" t="s">
        <v>207</v>
      </c>
      <c r="D341" s="23" t="s">
        <v>715</v>
      </c>
      <c r="E341" s="554">
        <f t="shared" si="7"/>
        <v>0</v>
      </c>
      <c r="H341" s="554" t="str">
        <f t="shared" si="8"/>
        <v>'NEO GRP '!</v>
      </c>
      <c r="I341" s="554" t="str">
        <f t="shared" si="9"/>
        <v>'NEO GRP '!</v>
      </c>
      <c r="J341" s="554">
        <f t="shared" ref="J341:N341" si="337">IF(IFERROR(VLOOKUP($C341,INDIRECT(J$14&amp;"D:D"),1,FALSE),0)&lt;&gt;0,J$14,0)</f>
        <v>0</v>
      </c>
      <c r="K341" s="554">
        <f t="shared" si="337"/>
        <v>0</v>
      </c>
      <c r="L341" s="554">
        <f t="shared" si="337"/>
        <v>0</v>
      </c>
      <c r="M341" s="554">
        <f t="shared" si="337"/>
        <v>0</v>
      </c>
      <c r="N341" s="554">
        <f t="shared" si="337"/>
        <v>0</v>
      </c>
      <c r="O341" s="554" t="str">
        <f t="shared" si="11"/>
        <v>d:Z</v>
      </c>
      <c r="P341" s="554" t="str">
        <f t="shared" si="12"/>
        <v>d9:Z9</v>
      </c>
    </row>
    <row r="342">
      <c r="A342" s="554" t="str">
        <f t="shared" si="5"/>
        <v>01</v>
      </c>
      <c r="B342" s="554" t="str">
        <f t="shared" si="6"/>
        <v>GRP</v>
      </c>
      <c r="C342" s="554" t="s">
        <v>209</v>
      </c>
      <c r="D342" s="23" t="s">
        <v>716</v>
      </c>
      <c r="E342" s="554" t="str">
        <f t="shared" si="7"/>
        <v/>
      </c>
      <c r="H342" s="554" t="str">
        <f t="shared" si="8"/>
        <v>'NEO GRP '!</v>
      </c>
      <c r="I342" s="554" t="str">
        <f t="shared" si="9"/>
        <v>'NEO GRP '!</v>
      </c>
      <c r="J342" s="554">
        <f t="shared" ref="J342:N342" si="338">IF(IFERROR(VLOOKUP($C342,INDIRECT(J$14&amp;"D:D"),1,FALSE),0)&lt;&gt;0,J$14,0)</f>
        <v>0</v>
      </c>
      <c r="K342" s="554">
        <f t="shared" si="338"/>
        <v>0</v>
      </c>
      <c r="L342" s="554">
        <f t="shared" si="338"/>
        <v>0</v>
      </c>
      <c r="M342" s="554">
        <f t="shared" si="338"/>
        <v>0</v>
      </c>
      <c r="N342" s="554">
        <f t="shared" si="338"/>
        <v>0</v>
      </c>
      <c r="O342" s="554" t="str">
        <f t="shared" si="11"/>
        <v>d:Z</v>
      </c>
      <c r="P342" s="554" t="str">
        <f t="shared" si="12"/>
        <v>d9:Z9</v>
      </c>
    </row>
    <row r="343">
      <c r="A343" s="554" t="str">
        <f t="shared" si="5"/>
        <v>02</v>
      </c>
      <c r="B343" s="554" t="str">
        <f t="shared" si="6"/>
        <v>GRP</v>
      </c>
      <c r="C343" s="554" t="s">
        <v>209</v>
      </c>
      <c r="D343" s="23" t="s">
        <v>717</v>
      </c>
      <c r="E343" s="554" t="str">
        <f t="shared" si="7"/>
        <v/>
      </c>
      <c r="H343" s="554" t="str">
        <f t="shared" si="8"/>
        <v>'NEO GRP '!</v>
      </c>
      <c r="I343" s="554" t="str">
        <f t="shared" si="9"/>
        <v>'NEO GRP '!</v>
      </c>
      <c r="J343" s="554">
        <f t="shared" ref="J343:N343" si="339">IF(IFERROR(VLOOKUP($C343,INDIRECT(J$14&amp;"D:D"),1,FALSE),0)&lt;&gt;0,J$14,0)</f>
        <v>0</v>
      </c>
      <c r="K343" s="554">
        <f t="shared" si="339"/>
        <v>0</v>
      </c>
      <c r="L343" s="554">
        <f t="shared" si="339"/>
        <v>0</v>
      </c>
      <c r="M343" s="554">
        <f t="shared" si="339"/>
        <v>0</v>
      </c>
      <c r="N343" s="554">
        <f t="shared" si="339"/>
        <v>0</v>
      </c>
      <c r="O343" s="554" t="str">
        <f t="shared" si="11"/>
        <v>d:Z</v>
      </c>
      <c r="P343" s="554" t="str">
        <f t="shared" si="12"/>
        <v>d9:Z9</v>
      </c>
    </row>
    <row r="344">
      <c r="A344" s="554" t="str">
        <f t="shared" si="5"/>
        <v>03</v>
      </c>
      <c r="B344" s="554" t="str">
        <f t="shared" si="6"/>
        <v>GRP</v>
      </c>
      <c r="C344" s="554" t="s">
        <v>209</v>
      </c>
      <c r="D344" s="23" t="s">
        <v>718</v>
      </c>
      <c r="E344" s="554" t="str">
        <f t="shared" si="7"/>
        <v/>
      </c>
      <c r="H344" s="554" t="str">
        <f t="shared" si="8"/>
        <v>'NEO GRP '!</v>
      </c>
      <c r="I344" s="554" t="str">
        <f t="shared" si="9"/>
        <v>'NEO GRP '!</v>
      </c>
      <c r="J344" s="554">
        <f t="shared" ref="J344:N344" si="340">IF(IFERROR(VLOOKUP($C344,INDIRECT(J$14&amp;"D:D"),1,FALSE),0)&lt;&gt;0,J$14,0)</f>
        <v>0</v>
      </c>
      <c r="K344" s="554">
        <f t="shared" si="340"/>
        <v>0</v>
      </c>
      <c r="L344" s="554">
        <f t="shared" si="340"/>
        <v>0</v>
      </c>
      <c r="M344" s="554">
        <f t="shared" si="340"/>
        <v>0</v>
      </c>
      <c r="N344" s="554">
        <f t="shared" si="340"/>
        <v>0</v>
      </c>
      <c r="O344" s="554" t="str">
        <f t="shared" si="11"/>
        <v>d:Z</v>
      </c>
      <c r="P344" s="554" t="str">
        <f t="shared" si="12"/>
        <v>d9:Z9</v>
      </c>
    </row>
    <row r="345">
      <c r="A345" s="554" t="str">
        <f t="shared" si="5"/>
        <v>04</v>
      </c>
      <c r="B345" s="554" t="str">
        <f t="shared" si="6"/>
        <v>GRP</v>
      </c>
      <c r="C345" s="554" t="s">
        <v>209</v>
      </c>
      <c r="D345" s="23" t="s">
        <v>719</v>
      </c>
      <c r="E345" s="554" t="str">
        <f t="shared" si="7"/>
        <v/>
      </c>
      <c r="H345" s="554" t="str">
        <f t="shared" si="8"/>
        <v>'NEO GRP '!</v>
      </c>
      <c r="I345" s="554" t="str">
        <f t="shared" si="9"/>
        <v>'NEO GRP '!</v>
      </c>
      <c r="J345" s="554">
        <f t="shared" ref="J345:N345" si="341">IF(IFERROR(VLOOKUP($C345,INDIRECT(J$14&amp;"D:D"),1,FALSE),0)&lt;&gt;0,J$14,0)</f>
        <v>0</v>
      </c>
      <c r="K345" s="554">
        <f t="shared" si="341"/>
        <v>0</v>
      </c>
      <c r="L345" s="554">
        <f t="shared" si="341"/>
        <v>0</v>
      </c>
      <c r="M345" s="554">
        <f t="shared" si="341"/>
        <v>0</v>
      </c>
      <c r="N345" s="554">
        <f t="shared" si="341"/>
        <v>0</v>
      </c>
      <c r="O345" s="554" t="str">
        <f t="shared" si="11"/>
        <v>d:Z</v>
      </c>
      <c r="P345" s="554" t="str">
        <f t="shared" si="12"/>
        <v>d9:Z9</v>
      </c>
    </row>
    <row r="346">
      <c r="A346" s="554" t="str">
        <f t="shared" si="5"/>
        <v>05</v>
      </c>
      <c r="B346" s="554" t="str">
        <f t="shared" si="6"/>
        <v>GRP</v>
      </c>
      <c r="C346" s="554" t="s">
        <v>209</v>
      </c>
      <c r="D346" s="23" t="s">
        <v>720</v>
      </c>
      <c r="E346" s="554" t="str">
        <f t="shared" si="7"/>
        <v/>
      </c>
      <c r="H346" s="554" t="str">
        <f t="shared" si="8"/>
        <v>'NEO GRP '!</v>
      </c>
      <c r="I346" s="554" t="str">
        <f t="shared" si="9"/>
        <v>'NEO GRP '!</v>
      </c>
      <c r="J346" s="554">
        <f t="shared" ref="J346:N346" si="342">IF(IFERROR(VLOOKUP($C346,INDIRECT(J$14&amp;"D:D"),1,FALSE),0)&lt;&gt;0,J$14,0)</f>
        <v>0</v>
      </c>
      <c r="K346" s="554">
        <f t="shared" si="342"/>
        <v>0</v>
      </c>
      <c r="L346" s="554">
        <f t="shared" si="342"/>
        <v>0</v>
      </c>
      <c r="M346" s="554">
        <f t="shared" si="342"/>
        <v>0</v>
      </c>
      <c r="N346" s="554">
        <f t="shared" si="342"/>
        <v>0</v>
      </c>
      <c r="O346" s="554" t="str">
        <f t="shared" si="11"/>
        <v>d:Z</v>
      </c>
      <c r="P346" s="554" t="str">
        <f t="shared" si="12"/>
        <v>d9:Z9</v>
      </c>
    </row>
    <row r="347">
      <c r="A347" s="554" t="str">
        <f t="shared" si="5"/>
        <v>06</v>
      </c>
      <c r="B347" s="554" t="str">
        <f t="shared" si="6"/>
        <v>GRP</v>
      </c>
      <c r="C347" s="554" t="s">
        <v>209</v>
      </c>
      <c r="D347" s="23" t="s">
        <v>721</v>
      </c>
      <c r="E347" s="554" t="str">
        <f t="shared" si="7"/>
        <v/>
      </c>
      <c r="H347" s="554" t="str">
        <f t="shared" si="8"/>
        <v>'NEO GRP '!</v>
      </c>
      <c r="I347" s="554" t="str">
        <f t="shared" si="9"/>
        <v>'NEO GRP '!</v>
      </c>
      <c r="J347" s="554">
        <f t="shared" ref="J347:N347" si="343">IF(IFERROR(VLOOKUP($C347,INDIRECT(J$14&amp;"D:D"),1,FALSE),0)&lt;&gt;0,J$14,0)</f>
        <v>0</v>
      </c>
      <c r="K347" s="554">
        <f t="shared" si="343"/>
        <v>0</v>
      </c>
      <c r="L347" s="554">
        <f t="shared" si="343"/>
        <v>0</v>
      </c>
      <c r="M347" s="554">
        <f t="shared" si="343"/>
        <v>0</v>
      </c>
      <c r="N347" s="554">
        <f t="shared" si="343"/>
        <v>0</v>
      </c>
      <c r="O347" s="554" t="str">
        <f t="shared" si="11"/>
        <v>d:Z</v>
      </c>
      <c r="P347" s="554" t="str">
        <f t="shared" si="12"/>
        <v>d9:Z9</v>
      </c>
    </row>
    <row r="348">
      <c r="A348" s="554" t="str">
        <f t="shared" si="5"/>
        <v>07</v>
      </c>
      <c r="B348" s="554" t="str">
        <f t="shared" si="6"/>
        <v>GRP</v>
      </c>
      <c r="C348" s="554" t="s">
        <v>209</v>
      </c>
      <c r="D348" s="23" t="s">
        <v>722</v>
      </c>
      <c r="E348" s="554" t="str">
        <f t="shared" si="7"/>
        <v/>
      </c>
      <c r="H348" s="554" t="str">
        <f t="shared" si="8"/>
        <v>'NEO GRP '!</v>
      </c>
      <c r="I348" s="554" t="str">
        <f t="shared" si="9"/>
        <v>'NEO GRP '!</v>
      </c>
      <c r="J348" s="554">
        <f t="shared" ref="J348:N348" si="344">IF(IFERROR(VLOOKUP($C348,INDIRECT(J$14&amp;"D:D"),1,FALSE),0)&lt;&gt;0,J$14,0)</f>
        <v>0</v>
      </c>
      <c r="K348" s="554">
        <f t="shared" si="344"/>
        <v>0</v>
      </c>
      <c r="L348" s="554">
        <f t="shared" si="344"/>
        <v>0</v>
      </c>
      <c r="M348" s="554">
        <f t="shared" si="344"/>
        <v>0</v>
      </c>
      <c r="N348" s="554">
        <f t="shared" si="344"/>
        <v>0</v>
      </c>
      <c r="O348" s="554" t="str">
        <f t="shared" si="11"/>
        <v>d:Z</v>
      </c>
      <c r="P348" s="554" t="str">
        <f t="shared" si="12"/>
        <v>d9:Z9</v>
      </c>
    </row>
    <row r="349">
      <c r="A349" s="554" t="str">
        <f t="shared" si="5"/>
        <v>08</v>
      </c>
      <c r="B349" s="554" t="str">
        <f t="shared" si="6"/>
        <v>GRP</v>
      </c>
      <c r="C349" s="554" t="s">
        <v>209</v>
      </c>
      <c r="D349" s="23" t="s">
        <v>723</v>
      </c>
      <c r="E349" s="554" t="str">
        <f t="shared" si="7"/>
        <v/>
      </c>
      <c r="H349" s="554" t="str">
        <f t="shared" si="8"/>
        <v>'NEO GRP '!</v>
      </c>
      <c r="I349" s="554" t="str">
        <f t="shared" si="9"/>
        <v>'NEO GRP '!</v>
      </c>
      <c r="J349" s="554">
        <f t="shared" ref="J349:N349" si="345">IF(IFERROR(VLOOKUP($C349,INDIRECT(J$14&amp;"D:D"),1,FALSE),0)&lt;&gt;0,J$14,0)</f>
        <v>0</v>
      </c>
      <c r="K349" s="554">
        <f t="shared" si="345"/>
        <v>0</v>
      </c>
      <c r="L349" s="554">
        <f t="shared" si="345"/>
        <v>0</v>
      </c>
      <c r="M349" s="554">
        <f t="shared" si="345"/>
        <v>0</v>
      </c>
      <c r="N349" s="554">
        <f t="shared" si="345"/>
        <v>0</v>
      </c>
      <c r="O349" s="554" t="str">
        <f t="shared" si="11"/>
        <v>d:Z</v>
      </c>
      <c r="P349" s="554" t="str">
        <f t="shared" si="12"/>
        <v>d9:Z9</v>
      </c>
    </row>
    <row r="350">
      <c r="A350" s="554" t="str">
        <f t="shared" si="5"/>
        <v>09</v>
      </c>
      <c r="B350" s="554" t="str">
        <f t="shared" si="6"/>
        <v>GRP</v>
      </c>
      <c r="C350" s="554" t="s">
        <v>209</v>
      </c>
      <c r="D350" s="23" t="s">
        <v>724</v>
      </c>
      <c r="E350" s="554" t="str">
        <f t="shared" si="7"/>
        <v/>
      </c>
      <c r="H350" s="554" t="str">
        <f t="shared" si="8"/>
        <v>'NEO GRP '!</v>
      </c>
      <c r="I350" s="554" t="str">
        <f t="shared" si="9"/>
        <v>'NEO GRP '!</v>
      </c>
      <c r="J350" s="554">
        <f t="shared" ref="J350:N350" si="346">IF(IFERROR(VLOOKUP($C350,INDIRECT(J$14&amp;"D:D"),1,FALSE),0)&lt;&gt;0,J$14,0)</f>
        <v>0</v>
      </c>
      <c r="K350" s="554">
        <f t="shared" si="346"/>
        <v>0</v>
      </c>
      <c r="L350" s="554">
        <f t="shared" si="346"/>
        <v>0</v>
      </c>
      <c r="M350" s="554">
        <f t="shared" si="346"/>
        <v>0</v>
      </c>
      <c r="N350" s="554">
        <f t="shared" si="346"/>
        <v>0</v>
      </c>
      <c r="O350" s="554" t="str">
        <f t="shared" si="11"/>
        <v>d:Z</v>
      </c>
      <c r="P350" s="554" t="str">
        <f t="shared" si="12"/>
        <v>d9:Z9</v>
      </c>
    </row>
    <row r="351">
      <c r="A351" s="554" t="str">
        <f t="shared" si="5"/>
        <v>10</v>
      </c>
      <c r="B351" s="554" t="str">
        <f t="shared" si="6"/>
        <v>GRP</v>
      </c>
      <c r="C351" s="554" t="s">
        <v>209</v>
      </c>
      <c r="D351" s="23" t="s">
        <v>725</v>
      </c>
      <c r="E351" s="554" t="str">
        <f t="shared" si="7"/>
        <v/>
      </c>
      <c r="H351" s="554" t="str">
        <f t="shared" si="8"/>
        <v>'NEO GRP '!</v>
      </c>
      <c r="I351" s="554" t="str">
        <f t="shared" si="9"/>
        <v>'NEO GRP '!</v>
      </c>
      <c r="J351" s="554">
        <f t="shared" ref="J351:N351" si="347">IF(IFERROR(VLOOKUP($C351,INDIRECT(J$14&amp;"D:D"),1,FALSE),0)&lt;&gt;0,J$14,0)</f>
        <v>0</v>
      </c>
      <c r="K351" s="554">
        <f t="shared" si="347"/>
        <v>0</v>
      </c>
      <c r="L351" s="554">
        <f t="shared" si="347"/>
        <v>0</v>
      </c>
      <c r="M351" s="554">
        <f t="shared" si="347"/>
        <v>0</v>
      </c>
      <c r="N351" s="554">
        <f t="shared" si="347"/>
        <v>0</v>
      </c>
      <c r="O351" s="554" t="str">
        <f t="shared" si="11"/>
        <v>d:Z</v>
      </c>
      <c r="P351" s="554" t="str">
        <f t="shared" si="12"/>
        <v>d9:Z9</v>
      </c>
    </row>
    <row r="352">
      <c r="A352" s="554" t="str">
        <f t="shared" si="5"/>
        <v>11</v>
      </c>
      <c r="B352" s="554" t="str">
        <f t="shared" si="6"/>
        <v>GRP</v>
      </c>
      <c r="C352" s="554" t="s">
        <v>209</v>
      </c>
      <c r="D352" s="23" t="s">
        <v>726</v>
      </c>
      <c r="E352" s="554" t="str">
        <f t="shared" si="7"/>
        <v/>
      </c>
      <c r="H352" s="554" t="str">
        <f t="shared" si="8"/>
        <v>'NEO GRP '!</v>
      </c>
      <c r="I352" s="554" t="str">
        <f t="shared" si="9"/>
        <v>'NEO GRP '!</v>
      </c>
      <c r="J352" s="554">
        <f t="shared" ref="J352:N352" si="348">IF(IFERROR(VLOOKUP($C352,INDIRECT(J$14&amp;"D:D"),1,FALSE),0)&lt;&gt;0,J$14,0)</f>
        <v>0</v>
      </c>
      <c r="K352" s="554">
        <f t="shared" si="348"/>
        <v>0</v>
      </c>
      <c r="L352" s="554">
        <f t="shared" si="348"/>
        <v>0</v>
      </c>
      <c r="M352" s="554">
        <f t="shared" si="348"/>
        <v>0</v>
      </c>
      <c r="N352" s="554">
        <f t="shared" si="348"/>
        <v>0</v>
      </c>
      <c r="O352" s="554" t="str">
        <f t="shared" si="11"/>
        <v>d:Z</v>
      </c>
      <c r="P352" s="554" t="str">
        <f t="shared" si="12"/>
        <v>d9:Z9</v>
      </c>
    </row>
    <row r="353">
      <c r="A353" s="554" t="str">
        <f t="shared" si="5"/>
        <v>12</v>
      </c>
      <c r="B353" s="554" t="str">
        <f t="shared" si="6"/>
        <v>GRP</v>
      </c>
      <c r="C353" s="554" t="s">
        <v>209</v>
      </c>
      <c r="D353" s="23" t="s">
        <v>727</v>
      </c>
      <c r="E353" s="554" t="str">
        <f t="shared" si="7"/>
        <v/>
      </c>
      <c r="H353" s="554" t="str">
        <f t="shared" si="8"/>
        <v>'NEO GRP '!</v>
      </c>
      <c r="I353" s="554" t="str">
        <f t="shared" si="9"/>
        <v>'NEO GRP '!</v>
      </c>
      <c r="J353" s="554">
        <f t="shared" ref="J353:N353" si="349">IF(IFERROR(VLOOKUP($C353,INDIRECT(J$14&amp;"D:D"),1,FALSE),0)&lt;&gt;0,J$14,0)</f>
        <v>0</v>
      </c>
      <c r="K353" s="554">
        <f t="shared" si="349"/>
        <v>0</v>
      </c>
      <c r="L353" s="554">
        <f t="shared" si="349"/>
        <v>0</v>
      </c>
      <c r="M353" s="554">
        <f t="shared" si="349"/>
        <v>0</v>
      </c>
      <c r="N353" s="554">
        <f t="shared" si="349"/>
        <v>0</v>
      </c>
      <c r="O353" s="554" t="str">
        <f t="shared" si="11"/>
        <v>d:Z</v>
      </c>
      <c r="P353" s="554" t="str">
        <f t="shared" si="12"/>
        <v>d9:Z9</v>
      </c>
    </row>
    <row r="354">
      <c r="A354" s="554" t="str">
        <f t="shared" si="5"/>
        <v>13</v>
      </c>
      <c r="B354" s="554" t="str">
        <f t="shared" si="6"/>
        <v>GRP</v>
      </c>
      <c r="C354" s="554" t="s">
        <v>209</v>
      </c>
      <c r="D354" s="23" t="s">
        <v>728</v>
      </c>
      <c r="E354" s="554" t="str">
        <f t="shared" si="7"/>
        <v/>
      </c>
      <c r="H354" s="554" t="str">
        <f t="shared" si="8"/>
        <v>'NEO GRP '!</v>
      </c>
      <c r="I354" s="554" t="str">
        <f t="shared" si="9"/>
        <v>'NEO GRP '!</v>
      </c>
      <c r="J354" s="554">
        <f t="shared" ref="J354:N354" si="350">IF(IFERROR(VLOOKUP($C354,INDIRECT(J$14&amp;"D:D"),1,FALSE),0)&lt;&gt;0,J$14,0)</f>
        <v>0</v>
      </c>
      <c r="K354" s="554">
        <f t="shared" si="350"/>
        <v>0</v>
      </c>
      <c r="L354" s="554">
        <f t="shared" si="350"/>
        <v>0</v>
      </c>
      <c r="M354" s="554">
        <f t="shared" si="350"/>
        <v>0</v>
      </c>
      <c r="N354" s="554">
        <f t="shared" si="350"/>
        <v>0</v>
      </c>
      <c r="O354" s="554" t="str">
        <f t="shared" si="11"/>
        <v>d:Z</v>
      </c>
      <c r="P354" s="554" t="str">
        <f t="shared" si="12"/>
        <v>d9:Z9</v>
      </c>
    </row>
    <row r="355">
      <c r="A355" s="554" t="str">
        <f t="shared" si="5"/>
        <v>100</v>
      </c>
      <c r="B355" s="554" t="str">
        <f t="shared" si="6"/>
        <v>GRP</v>
      </c>
      <c r="C355" s="554" t="s">
        <v>209</v>
      </c>
      <c r="D355" s="23" t="s">
        <v>729</v>
      </c>
      <c r="E355" s="554">
        <f t="shared" si="7"/>
        <v>0</v>
      </c>
      <c r="H355" s="554" t="str">
        <f t="shared" si="8"/>
        <v>'NEO GRP '!</v>
      </c>
      <c r="I355" s="554" t="str">
        <f t="shared" si="9"/>
        <v>'NEO GRP '!</v>
      </c>
      <c r="J355" s="554">
        <f t="shared" ref="J355:N355" si="351">IF(IFERROR(VLOOKUP($C355,INDIRECT(J$14&amp;"D:D"),1,FALSE),0)&lt;&gt;0,J$14,0)</f>
        <v>0</v>
      </c>
      <c r="K355" s="554">
        <f t="shared" si="351"/>
        <v>0</v>
      </c>
      <c r="L355" s="554">
        <f t="shared" si="351"/>
        <v>0</v>
      </c>
      <c r="M355" s="554">
        <f t="shared" si="351"/>
        <v>0</v>
      </c>
      <c r="N355" s="554">
        <f t="shared" si="351"/>
        <v>0</v>
      </c>
      <c r="O355" s="554" t="str">
        <f t="shared" si="11"/>
        <v>d:Z</v>
      </c>
      <c r="P355" s="554" t="str">
        <f t="shared" si="12"/>
        <v>d9:Z9</v>
      </c>
    </row>
    <row r="356">
      <c r="A356" s="554" t="str">
        <f t="shared" si="5"/>
        <v>01</v>
      </c>
      <c r="B356" s="554" t="str">
        <f t="shared" si="6"/>
        <v>GRP</v>
      </c>
      <c r="C356" s="554" t="s">
        <v>210</v>
      </c>
      <c r="D356" s="23" t="s">
        <v>730</v>
      </c>
      <c r="E356" s="554" t="str">
        <f t="shared" si="7"/>
        <v/>
      </c>
      <c r="H356" s="554" t="str">
        <f t="shared" si="8"/>
        <v>'NEO GRP '!</v>
      </c>
      <c r="I356" s="554" t="str">
        <f t="shared" si="9"/>
        <v>'NEO GRP '!</v>
      </c>
      <c r="J356" s="554">
        <f t="shared" ref="J356:N356" si="352">IF(IFERROR(VLOOKUP($C356,INDIRECT(J$14&amp;"D:D"),1,FALSE),0)&lt;&gt;0,J$14,0)</f>
        <v>0</v>
      </c>
      <c r="K356" s="554">
        <f t="shared" si="352"/>
        <v>0</v>
      </c>
      <c r="L356" s="554">
        <f t="shared" si="352"/>
        <v>0</v>
      </c>
      <c r="M356" s="554">
        <f t="shared" si="352"/>
        <v>0</v>
      </c>
      <c r="N356" s="554">
        <f t="shared" si="352"/>
        <v>0</v>
      </c>
      <c r="O356" s="554" t="str">
        <f t="shared" si="11"/>
        <v>d:Z</v>
      </c>
      <c r="P356" s="554" t="str">
        <f t="shared" si="12"/>
        <v>d9:Z9</v>
      </c>
    </row>
    <row r="357">
      <c r="A357" s="554" t="str">
        <f t="shared" si="5"/>
        <v>02</v>
      </c>
      <c r="B357" s="554" t="str">
        <f t="shared" si="6"/>
        <v>GRP</v>
      </c>
      <c r="C357" s="554" t="s">
        <v>210</v>
      </c>
      <c r="D357" s="23" t="s">
        <v>731</v>
      </c>
      <c r="E357" s="554" t="str">
        <f t="shared" si="7"/>
        <v/>
      </c>
      <c r="H357" s="554" t="str">
        <f t="shared" si="8"/>
        <v>'NEO GRP '!</v>
      </c>
      <c r="I357" s="554" t="str">
        <f t="shared" si="9"/>
        <v>'NEO GRP '!</v>
      </c>
      <c r="J357" s="554">
        <f t="shared" ref="J357:N357" si="353">IF(IFERROR(VLOOKUP($C357,INDIRECT(J$14&amp;"D:D"),1,FALSE),0)&lt;&gt;0,J$14,0)</f>
        <v>0</v>
      </c>
      <c r="K357" s="554">
        <f t="shared" si="353"/>
        <v>0</v>
      </c>
      <c r="L357" s="554">
        <f t="shared" si="353"/>
        <v>0</v>
      </c>
      <c r="M357" s="554">
        <f t="shared" si="353"/>
        <v>0</v>
      </c>
      <c r="N357" s="554">
        <f t="shared" si="353"/>
        <v>0</v>
      </c>
      <c r="O357" s="554" t="str">
        <f t="shared" si="11"/>
        <v>d:Z</v>
      </c>
      <c r="P357" s="554" t="str">
        <f t="shared" si="12"/>
        <v>d9:Z9</v>
      </c>
    </row>
    <row r="358">
      <c r="A358" s="554" t="str">
        <f t="shared" si="5"/>
        <v>03</v>
      </c>
      <c r="B358" s="554" t="str">
        <f t="shared" si="6"/>
        <v>GRP</v>
      </c>
      <c r="C358" s="554" t="s">
        <v>210</v>
      </c>
      <c r="D358" s="23" t="s">
        <v>732</v>
      </c>
      <c r="E358" s="554" t="str">
        <f t="shared" si="7"/>
        <v/>
      </c>
      <c r="H358" s="554" t="str">
        <f t="shared" si="8"/>
        <v>'NEO GRP '!</v>
      </c>
      <c r="I358" s="554" t="str">
        <f t="shared" si="9"/>
        <v>'NEO GRP '!</v>
      </c>
      <c r="J358" s="554">
        <f t="shared" ref="J358:N358" si="354">IF(IFERROR(VLOOKUP($C358,INDIRECT(J$14&amp;"D:D"),1,FALSE),0)&lt;&gt;0,J$14,0)</f>
        <v>0</v>
      </c>
      <c r="K358" s="554">
        <f t="shared" si="354"/>
        <v>0</v>
      </c>
      <c r="L358" s="554">
        <f t="shared" si="354"/>
        <v>0</v>
      </c>
      <c r="M358" s="554">
        <f t="shared" si="354"/>
        <v>0</v>
      </c>
      <c r="N358" s="554">
        <f t="shared" si="354"/>
        <v>0</v>
      </c>
      <c r="O358" s="554" t="str">
        <f t="shared" si="11"/>
        <v>d:Z</v>
      </c>
      <c r="P358" s="554" t="str">
        <f t="shared" si="12"/>
        <v>d9:Z9</v>
      </c>
    </row>
    <row r="359">
      <c r="A359" s="554" t="str">
        <f t="shared" si="5"/>
        <v>04</v>
      </c>
      <c r="B359" s="554" t="str">
        <f t="shared" si="6"/>
        <v>GRP</v>
      </c>
      <c r="C359" s="554" t="s">
        <v>210</v>
      </c>
      <c r="D359" s="23" t="s">
        <v>733</v>
      </c>
      <c r="E359" s="554" t="str">
        <f t="shared" si="7"/>
        <v/>
      </c>
      <c r="H359" s="554" t="str">
        <f t="shared" si="8"/>
        <v>'NEO GRP '!</v>
      </c>
      <c r="I359" s="554" t="str">
        <f t="shared" si="9"/>
        <v>'NEO GRP '!</v>
      </c>
      <c r="J359" s="554">
        <f t="shared" ref="J359:N359" si="355">IF(IFERROR(VLOOKUP($C359,INDIRECT(J$14&amp;"D:D"),1,FALSE),0)&lt;&gt;0,J$14,0)</f>
        <v>0</v>
      </c>
      <c r="K359" s="554">
        <f t="shared" si="355"/>
        <v>0</v>
      </c>
      <c r="L359" s="554">
        <f t="shared" si="355"/>
        <v>0</v>
      </c>
      <c r="M359" s="554">
        <f t="shared" si="355"/>
        <v>0</v>
      </c>
      <c r="N359" s="554">
        <f t="shared" si="355"/>
        <v>0</v>
      </c>
      <c r="O359" s="554" t="str">
        <f t="shared" si="11"/>
        <v>d:Z</v>
      </c>
      <c r="P359" s="554" t="str">
        <f t="shared" si="12"/>
        <v>d9:Z9</v>
      </c>
    </row>
    <row r="360">
      <c r="A360" s="554" t="str">
        <f t="shared" si="5"/>
        <v>05</v>
      </c>
      <c r="B360" s="554" t="str">
        <f t="shared" si="6"/>
        <v>GRP</v>
      </c>
      <c r="C360" s="554" t="s">
        <v>210</v>
      </c>
      <c r="D360" s="23" t="s">
        <v>734</v>
      </c>
      <c r="E360" s="554" t="str">
        <f t="shared" si="7"/>
        <v/>
      </c>
      <c r="H360" s="554" t="str">
        <f t="shared" si="8"/>
        <v>'NEO GRP '!</v>
      </c>
      <c r="I360" s="554" t="str">
        <f t="shared" si="9"/>
        <v>'NEO GRP '!</v>
      </c>
      <c r="J360" s="554">
        <f t="shared" ref="J360:N360" si="356">IF(IFERROR(VLOOKUP($C360,INDIRECT(J$14&amp;"D:D"),1,FALSE),0)&lt;&gt;0,J$14,0)</f>
        <v>0</v>
      </c>
      <c r="K360" s="554">
        <f t="shared" si="356"/>
        <v>0</v>
      </c>
      <c r="L360" s="554">
        <f t="shared" si="356"/>
        <v>0</v>
      </c>
      <c r="M360" s="554">
        <f t="shared" si="356"/>
        <v>0</v>
      </c>
      <c r="N360" s="554">
        <f t="shared" si="356"/>
        <v>0</v>
      </c>
      <c r="O360" s="554" t="str">
        <f t="shared" si="11"/>
        <v>d:Z</v>
      </c>
      <c r="P360" s="554" t="str">
        <f t="shared" si="12"/>
        <v>d9:Z9</v>
      </c>
    </row>
    <row r="361">
      <c r="A361" s="554" t="str">
        <f t="shared" si="5"/>
        <v>06</v>
      </c>
      <c r="B361" s="554" t="str">
        <f t="shared" si="6"/>
        <v>GRP</v>
      </c>
      <c r="C361" s="554" t="s">
        <v>210</v>
      </c>
      <c r="D361" s="23" t="s">
        <v>735</v>
      </c>
      <c r="E361" s="554" t="str">
        <f t="shared" si="7"/>
        <v/>
      </c>
      <c r="H361" s="554" t="str">
        <f t="shared" si="8"/>
        <v>'NEO GRP '!</v>
      </c>
      <c r="I361" s="554" t="str">
        <f t="shared" si="9"/>
        <v>'NEO GRP '!</v>
      </c>
      <c r="J361" s="554">
        <f t="shared" ref="J361:N361" si="357">IF(IFERROR(VLOOKUP($C361,INDIRECT(J$14&amp;"D:D"),1,FALSE),0)&lt;&gt;0,J$14,0)</f>
        <v>0</v>
      </c>
      <c r="K361" s="554">
        <f t="shared" si="357"/>
        <v>0</v>
      </c>
      <c r="L361" s="554">
        <f t="shared" si="357"/>
        <v>0</v>
      </c>
      <c r="M361" s="554">
        <f t="shared" si="357"/>
        <v>0</v>
      </c>
      <c r="N361" s="554">
        <f t="shared" si="357"/>
        <v>0</v>
      </c>
      <c r="O361" s="554" t="str">
        <f t="shared" si="11"/>
        <v>d:Z</v>
      </c>
      <c r="P361" s="554" t="str">
        <f t="shared" si="12"/>
        <v>d9:Z9</v>
      </c>
    </row>
    <row r="362">
      <c r="A362" s="554" t="str">
        <f t="shared" si="5"/>
        <v>07</v>
      </c>
      <c r="B362" s="554" t="str">
        <f t="shared" si="6"/>
        <v>GRP</v>
      </c>
      <c r="C362" s="554" t="s">
        <v>210</v>
      </c>
      <c r="D362" s="23" t="s">
        <v>736</v>
      </c>
      <c r="E362" s="554" t="str">
        <f t="shared" si="7"/>
        <v/>
      </c>
      <c r="H362" s="554" t="str">
        <f t="shared" si="8"/>
        <v>'NEO GRP '!</v>
      </c>
      <c r="I362" s="554" t="str">
        <f t="shared" si="9"/>
        <v>'NEO GRP '!</v>
      </c>
      <c r="J362" s="554">
        <f t="shared" ref="J362:N362" si="358">IF(IFERROR(VLOOKUP($C362,INDIRECT(J$14&amp;"D:D"),1,FALSE),0)&lt;&gt;0,J$14,0)</f>
        <v>0</v>
      </c>
      <c r="K362" s="554">
        <f t="shared" si="358"/>
        <v>0</v>
      </c>
      <c r="L362" s="554">
        <f t="shared" si="358"/>
        <v>0</v>
      </c>
      <c r="M362" s="554">
        <f t="shared" si="358"/>
        <v>0</v>
      </c>
      <c r="N362" s="554">
        <f t="shared" si="358"/>
        <v>0</v>
      </c>
      <c r="O362" s="554" t="str">
        <f t="shared" si="11"/>
        <v>d:Z</v>
      </c>
      <c r="P362" s="554" t="str">
        <f t="shared" si="12"/>
        <v>d9:Z9</v>
      </c>
    </row>
    <row r="363">
      <c r="A363" s="554" t="str">
        <f t="shared" si="5"/>
        <v>08</v>
      </c>
      <c r="B363" s="554" t="str">
        <f t="shared" si="6"/>
        <v>GRP</v>
      </c>
      <c r="C363" s="554" t="s">
        <v>210</v>
      </c>
      <c r="D363" s="23" t="s">
        <v>737</v>
      </c>
      <c r="E363" s="554" t="str">
        <f t="shared" si="7"/>
        <v/>
      </c>
      <c r="H363" s="554" t="str">
        <f t="shared" si="8"/>
        <v>'NEO GRP '!</v>
      </c>
      <c r="I363" s="554" t="str">
        <f t="shared" si="9"/>
        <v>'NEO GRP '!</v>
      </c>
      <c r="J363" s="554">
        <f t="shared" ref="J363:N363" si="359">IF(IFERROR(VLOOKUP($C363,INDIRECT(J$14&amp;"D:D"),1,FALSE),0)&lt;&gt;0,J$14,0)</f>
        <v>0</v>
      </c>
      <c r="K363" s="554">
        <f t="shared" si="359"/>
        <v>0</v>
      </c>
      <c r="L363" s="554">
        <f t="shared" si="359"/>
        <v>0</v>
      </c>
      <c r="M363" s="554">
        <f t="shared" si="359"/>
        <v>0</v>
      </c>
      <c r="N363" s="554">
        <f t="shared" si="359"/>
        <v>0</v>
      </c>
      <c r="O363" s="554" t="str">
        <f t="shared" si="11"/>
        <v>d:Z</v>
      </c>
      <c r="P363" s="554" t="str">
        <f t="shared" si="12"/>
        <v>d9:Z9</v>
      </c>
    </row>
    <row r="364">
      <c r="A364" s="554" t="str">
        <f t="shared" si="5"/>
        <v>09</v>
      </c>
      <c r="B364" s="554" t="str">
        <f t="shared" si="6"/>
        <v>GRP</v>
      </c>
      <c r="C364" s="554" t="s">
        <v>210</v>
      </c>
      <c r="D364" s="23" t="s">
        <v>738</v>
      </c>
      <c r="E364" s="554" t="str">
        <f t="shared" si="7"/>
        <v/>
      </c>
      <c r="H364" s="554" t="str">
        <f t="shared" si="8"/>
        <v>'NEO GRP '!</v>
      </c>
      <c r="I364" s="554" t="str">
        <f t="shared" si="9"/>
        <v>'NEO GRP '!</v>
      </c>
      <c r="J364" s="554">
        <f t="shared" ref="J364:N364" si="360">IF(IFERROR(VLOOKUP($C364,INDIRECT(J$14&amp;"D:D"),1,FALSE),0)&lt;&gt;0,J$14,0)</f>
        <v>0</v>
      </c>
      <c r="K364" s="554">
        <f t="shared" si="360"/>
        <v>0</v>
      </c>
      <c r="L364" s="554">
        <f t="shared" si="360"/>
        <v>0</v>
      </c>
      <c r="M364" s="554">
        <f t="shared" si="360"/>
        <v>0</v>
      </c>
      <c r="N364" s="554">
        <f t="shared" si="360"/>
        <v>0</v>
      </c>
      <c r="O364" s="554" t="str">
        <f t="shared" si="11"/>
        <v>d:Z</v>
      </c>
      <c r="P364" s="554" t="str">
        <f t="shared" si="12"/>
        <v>d9:Z9</v>
      </c>
    </row>
    <row r="365">
      <c r="A365" s="554" t="str">
        <f t="shared" si="5"/>
        <v>10</v>
      </c>
      <c r="B365" s="554" t="str">
        <f t="shared" si="6"/>
        <v>GRP</v>
      </c>
      <c r="C365" s="554" t="s">
        <v>210</v>
      </c>
      <c r="D365" s="23" t="s">
        <v>739</v>
      </c>
      <c r="E365" s="554" t="str">
        <f t="shared" si="7"/>
        <v/>
      </c>
      <c r="H365" s="554" t="str">
        <f t="shared" si="8"/>
        <v>'NEO GRP '!</v>
      </c>
      <c r="I365" s="554" t="str">
        <f t="shared" si="9"/>
        <v>'NEO GRP '!</v>
      </c>
      <c r="J365" s="554">
        <f t="shared" ref="J365:N365" si="361">IF(IFERROR(VLOOKUP($C365,INDIRECT(J$14&amp;"D:D"),1,FALSE),0)&lt;&gt;0,J$14,0)</f>
        <v>0</v>
      </c>
      <c r="K365" s="554">
        <f t="shared" si="361"/>
        <v>0</v>
      </c>
      <c r="L365" s="554">
        <f t="shared" si="361"/>
        <v>0</v>
      </c>
      <c r="M365" s="554">
        <f t="shared" si="361"/>
        <v>0</v>
      </c>
      <c r="N365" s="554">
        <f t="shared" si="361"/>
        <v>0</v>
      </c>
      <c r="O365" s="554" t="str">
        <f t="shared" si="11"/>
        <v>d:Z</v>
      </c>
      <c r="P365" s="554" t="str">
        <f t="shared" si="12"/>
        <v>d9:Z9</v>
      </c>
    </row>
    <row r="366">
      <c r="A366" s="554" t="str">
        <f t="shared" si="5"/>
        <v>11</v>
      </c>
      <c r="B366" s="554" t="str">
        <f t="shared" si="6"/>
        <v>GRP</v>
      </c>
      <c r="C366" s="554" t="s">
        <v>210</v>
      </c>
      <c r="D366" s="23" t="s">
        <v>740</v>
      </c>
      <c r="E366" s="554" t="str">
        <f t="shared" si="7"/>
        <v/>
      </c>
      <c r="H366" s="554" t="str">
        <f t="shared" si="8"/>
        <v>'NEO GRP '!</v>
      </c>
      <c r="I366" s="554" t="str">
        <f t="shared" si="9"/>
        <v>'NEO GRP '!</v>
      </c>
      <c r="J366" s="554">
        <f t="shared" ref="J366:N366" si="362">IF(IFERROR(VLOOKUP($C366,INDIRECT(J$14&amp;"D:D"),1,FALSE),0)&lt;&gt;0,J$14,0)</f>
        <v>0</v>
      </c>
      <c r="K366" s="554">
        <f t="shared" si="362"/>
        <v>0</v>
      </c>
      <c r="L366" s="554">
        <f t="shared" si="362"/>
        <v>0</v>
      </c>
      <c r="M366" s="554">
        <f t="shared" si="362"/>
        <v>0</v>
      </c>
      <c r="N366" s="554">
        <f t="shared" si="362"/>
        <v>0</v>
      </c>
      <c r="O366" s="554" t="str">
        <f t="shared" si="11"/>
        <v>d:Z</v>
      </c>
      <c r="P366" s="554" t="str">
        <f t="shared" si="12"/>
        <v>d9:Z9</v>
      </c>
    </row>
    <row r="367">
      <c r="A367" s="554" t="str">
        <f t="shared" si="5"/>
        <v>12</v>
      </c>
      <c r="B367" s="554" t="str">
        <f t="shared" si="6"/>
        <v>GRP</v>
      </c>
      <c r="C367" s="554" t="s">
        <v>210</v>
      </c>
      <c r="D367" s="23" t="s">
        <v>741</v>
      </c>
      <c r="E367" s="554" t="str">
        <f t="shared" si="7"/>
        <v/>
      </c>
      <c r="H367" s="554" t="str">
        <f t="shared" si="8"/>
        <v>'NEO GRP '!</v>
      </c>
      <c r="I367" s="554" t="str">
        <f t="shared" si="9"/>
        <v>'NEO GRP '!</v>
      </c>
      <c r="J367" s="554">
        <f t="shared" ref="J367:N367" si="363">IF(IFERROR(VLOOKUP($C367,INDIRECT(J$14&amp;"D:D"),1,FALSE),0)&lt;&gt;0,J$14,0)</f>
        <v>0</v>
      </c>
      <c r="K367" s="554">
        <f t="shared" si="363"/>
        <v>0</v>
      </c>
      <c r="L367" s="554">
        <f t="shared" si="363"/>
        <v>0</v>
      </c>
      <c r="M367" s="554">
        <f t="shared" si="363"/>
        <v>0</v>
      </c>
      <c r="N367" s="554">
        <f t="shared" si="363"/>
        <v>0</v>
      </c>
      <c r="O367" s="554" t="str">
        <f t="shared" si="11"/>
        <v>d:Z</v>
      </c>
      <c r="P367" s="554" t="str">
        <f t="shared" si="12"/>
        <v>d9:Z9</v>
      </c>
    </row>
    <row r="368">
      <c r="A368" s="554" t="str">
        <f t="shared" si="5"/>
        <v>13</v>
      </c>
      <c r="B368" s="554" t="str">
        <f t="shared" si="6"/>
        <v>GRP</v>
      </c>
      <c r="C368" s="554" t="s">
        <v>210</v>
      </c>
      <c r="D368" s="23" t="s">
        <v>742</v>
      </c>
      <c r="E368" s="554" t="str">
        <f t="shared" si="7"/>
        <v/>
      </c>
      <c r="H368" s="554" t="str">
        <f t="shared" si="8"/>
        <v>'NEO GRP '!</v>
      </c>
      <c r="I368" s="554" t="str">
        <f t="shared" si="9"/>
        <v>'NEO GRP '!</v>
      </c>
      <c r="J368" s="554">
        <f t="shared" ref="J368:N368" si="364">IF(IFERROR(VLOOKUP($C368,INDIRECT(J$14&amp;"D:D"),1,FALSE),0)&lt;&gt;0,J$14,0)</f>
        <v>0</v>
      </c>
      <c r="K368" s="554">
        <f t="shared" si="364"/>
        <v>0</v>
      </c>
      <c r="L368" s="554">
        <f t="shared" si="364"/>
        <v>0</v>
      </c>
      <c r="M368" s="554">
        <f t="shared" si="364"/>
        <v>0</v>
      </c>
      <c r="N368" s="554">
        <f t="shared" si="364"/>
        <v>0</v>
      </c>
      <c r="O368" s="554" t="str">
        <f t="shared" si="11"/>
        <v>d:Z</v>
      </c>
      <c r="P368" s="554" t="str">
        <f t="shared" si="12"/>
        <v>d9:Z9</v>
      </c>
    </row>
    <row r="369">
      <c r="A369" s="554" t="str">
        <f t="shared" si="5"/>
        <v>100</v>
      </c>
      <c r="B369" s="554" t="str">
        <f t="shared" si="6"/>
        <v>GRP</v>
      </c>
      <c r="C369" s="554" t="s">
        <v>210</v>
      </c>
      <c r="D369" s="23" t="s">
        <v>743</v>
      </c>
      <c r="E369" s="554">
        <f t="shared" si="7"/>
        <v>0</v>
      </c>
      <c r="H369" s="554" t="str">
        <f t="shared" si="8"/>
        <v>'NEO GRP '!</v>
      </c>
      <c r="I369" s="554" t="str">
        <f t="shared" si="9"/>
        <v>'NEO GRP '!</v>
      </c>
      <c r="J369" s="554">
        <f t="shared" ref="J369:N369" si="365">IF(IFERROR(VLOOKUP($C369,INDIRECT(J$14&amp;"D:D"),1,FALSE),0)&lt;&gt;0,J$14,0)</f>
        <v>0</v>
      </c>
      <c r="K369" s="554">
        <f t="shared" si="365"/>
        <v>0</v>
      </c>
      <c r="L369" s="554">
        <f t="shared" si="365"/>
        <v>0</v>
      </c>
      <c r="M369" s="554">
        <f t="shared" si="365"/>
        <v>0</v>
      </c>
      <c r="N369" s="554">
        <f t="shared" si="365"/>
        <v>0</v>
      </c>
      <c r="O369" s="554" t="str">
        <f t="shared" si="11"/>
        <v>d:Z</v>
      </c>
      <c r="P369" s="554" t="str">
        <f t="shared" si="12"/>
        <v>d9:Z9</v>
      </c>
    </row>
    <row r="370">
      <c r="A370" s="554" t="str">
        <f t="shared" si="5"/>
        <v>01</v>
      </c>
      <c r="B370" s="554" t="str">
        <f t="shared" si="6"/>
        <v>GRP</v>
      </c>
      <c r="C370" s="554" t="s">
        <v>212</v>
      </c>
      <c r="D370" s="23" t="s">
        <v>744</v>
      </c>
      <c r="E370" s="554" t="str">
        <f t="shared" si="7"/>
        <v/>
      </c>
      <c r="H370" s="554" t="str">
        <f t="shared" si="8"/>
        <v>'NEO GRP '!</v>
      </c>
      <c r="I370" s="554" t="str">
        <f t="shared" si="9"/>
        <v>'NEO GRP '!</v>
      </c>
      <c r="J370" s="554">
        <f t="shared" ref="J370:N370" si="366">IF(IFERROR(VLOOKUP($C370,INDIRECT(J$14&amp;"D:D"),1,FALSE),0)&lt;&gt;0,J$14,0)</f>
        <v>0</v>
      </c>
      <c r="K370" s="554">
        <f t="shared" si="366"/>
        <v>0</v>
      </c>
      <c r="L370" s="554">
        <f t="shared" si="366"/>
        <v>0</v>
      </c>
      <c r="M370" s="554">
        <f t="shared" si="366"/>
        <v>0</v>
      </c>
      <c r="N370" s="554">
        <f t="shared" si="366"/>
        <v>0</v>
      </c>
      <c r="O370" s="554" t="str">
        <f t="shared" si="11"/>
        <v>d:Z</v>
      </c>
      <c r="P370" s="554" t="str">
        <f t="shared" si="12"/>
        <v>d9:Z9</v>
      </c>
    </row>
    <row r="371">
      <c r="A371" s="554" t="str">
        <f t="shared" si="5"/>
        <v>02</v>
      </c>
      <c r="B371" s="554" t="str">
        <f t="shared" si="6"/>
        <v>GRP</v>
      </c>
      <c r="C371" s="554" t="s">
        <v>212</v>
      </c>
      <c r="D371" s="23" t="s">
        <v>745</v>
      </c>
      <c r="E371" s="554" t="str">
        <f t="shared" si="7"/>
        <v/>
      </c>
      <c r="H371" s="554" t="str">
        <f t="shared" si="8"/>
        <v>'NEO GRP '!</v>
      </c>
      <c r="I371" s="554" t="str">
        <f t="shared" si="9"/>
        <v>'NEO GRP '!</v>
      </c>
      <c r="J371" s="554">
        <f t="shared" ref="J371:N371" si="367">IF(IFERROR(VLOOKUP($C371,INDIRECT(J$14&amp;"D:D"),1,FALSE),0)&lt;&gt;0,J$14,0)</f>
        <v>0</v>
      </c>
      <c r="K371" s="554">
        <f t="shared" si="367"/>
        <v>0</v>
      </c>
      <c r="L371" s="554">
        <f t="shared" si="367"/>
        <v>0</v>
      </c>
      <c r="M371" s="554">
        <f t="shared" si="367"/>
        <v>0</v>
      </c>
      <c r="N371" s="554">
        <f t="shared" si="367"/>
        <v>0</v>
      </c>
      <c r="O371" s="554" t="str">
        <f t="shared" si="11"/>
        <v>d:Z</v>
      </c>
      <c r="P371" s="554" t="str">
        <f t="shared" si="12"/>
        <v>d9:Z9</v>
      </c>
    </row>
    <row r="372">
      <c r="A372" s="554" t="str">
        <f t="shared" si="5"/>
        <v>03</v>
      </c>
      <c r="B372" s="554" t="str">
        <f t="shared" si="6"/>
        <v>GRP</v>
      </c>
      <c r="C372" s="554" t="s">
        <v>212</v>
      </c>
      <c r="D372" s="23" t="s">
        <v>746</v>
      </c>
      <c r="E372" s="554" t="str">
        <f t="shared" si="7"/>
        <v/>
      </c>
      <c r="H372" s="554" t="str">
        <f t="shared" si="8"/>
        <v>'NEO GRP '!</v>
      </c>
      <c r="I372" s="554" t="str">
        <f t="shared" si="9"/>
        <v>'NEO GRP '!</v>
      </c>
      <c r="J372" s="554">
        <f t="shared" ref="J372:N372" si="368">IF(IFERROR(VLOOKUP($C372,INDIRECT(J$14&amp;"D:D"),1,FALSE),0)&lt;&gt;0,J$14,0)</f>
        <v>0</v>
      </c>
      <c r="K372" s="554">
        <f t="shared" si="368"/>
        <v>0</v>
      </c>
      <c r="L372" s="554">
        <f t="shared" si="368"/>
        <v>0</v>
      </c>
      <c r="M372" s="554">
        <f t="shared" si="368"/>
        <v>0</v>
      </c>
      <c r="N372" s="554">
        <f t="shared" si="368"/>
        <v>0</v>
      </c>
      <c r="O372" s="554" t="str">
        <f t="shared" si="11"/>
        <v>d:Z</v>
      </c>
      <c r="P372" s="554" t="str">
        <f t="shared" si="12"/>
        <v>d9:Z9</v>
      </c>
    </row>
    <row r="373">
      <c r="A373" s="554" t="str">
        <f t="shared" si="5"/>
        <v>04</v>
      </c>
      <c r="B373" s="554" t="str">
        <f t="shared" si="6"/>
        <v>GRP</v>
      </c>
      <c r="C373" s="554" t="s">
        <v>212</v>
      </c>
      <c r="D373" s="23" t="s">
        <v>747</v>
      </c>
      <c r="E373" s="554" t="str">
        <f t="shared" si="7"/>
        <v/>
      </c>
      <c r="H373" s="554" t="str">
        <f t="shared" si="8"/>
        <v>'NEO GRP '!</v>
      </c>
      <c r="I373" s="554" t="str">
        <f t="shared" si="9"/>
        <v>'NEO GRP '!</v>
      </c>
      <c r="J373" s="554">
        <f t="shared" ref="J373:N373" si="369">IF(IFERROR(VLOOKUP($C373,INDIRECT(J$14&amp;"D:D"),1,FALSE),0)&lt;&gt;0,J$14,0)</f>
        <v>0</v>
      </c>
      <c r="K373" s="554">
        <f t="shared" si="369"/>
        <v>0</v>
      </c>
      <c r="L373" s="554">
        <f t="shared" si="369"/>
        <v>0</v>
      </c>
      <c r="M373" s="554">
        <f t="shared" si="369"/>
        <v>0</v>
      </c>
      <c r="N373" s="554">
        <f t="shared" si="369"/>
        <v>0</v>
      </c>
      <c r="O373" s="554" t="str">
        <f t="shared" si="11"/>
        <v>d:Z</v>
      </c>
      <c r="P373" s="554" t="str">
        <f t="shared" si="12"/>
        <v>d9:Z9</v>
      </c>
    </row>
    <row r="374">
      <c r="A374" s="554" t="str">
        <f t="shared" si="5"/>
        <v>05</v>
      </c>
      <c r="B374" s="554" t="str">
        <f t="shared" si="6"/>
        <v>GRP</v>
      </c>
      <c r="C374" s="554" t="s">
        <v>212</v>
      </c>
      <c r="D374" s="23" t="s">
        <v>748</v>
      </c>
      <c r="E374" s="554" t="str">
        <f t="shared" si="7"/>
        <v/>
      </c>
      <c r="H374" s="554" t="str">
        <f t="shared" si="8"/>
        <v>'NEO GRP '!</v>
      </c>
      <c r="I374" s="554" t="str">
        <f t="shared" si="9"/>
        <v>'NEO GRP '!</v>
      </c>
      <c r="J374" s="554">
        <f t="shared" ref="J374:N374" si="370">IF(IFERROR(VLOOKUP($C374,INDIRECT(J$14&amp;"D:D"),1,FALSE),0)&lt;&gt;0,J$14,0)</f>
        <v>0</v>
      </c>
      <c r="K374" s="554">
        <f t="shared" si="370"/>
        <v>0</v>
      </c>
      <c r="L374" s="554">
        <f t="shared" si="370"/>
        <v>0</v>
      </c>
      <c r="M374" s="554">
        <f t="shared" si="370"/>
        <v>0</v>
      </c>
      <c r="N374" s="554">
        <f t="shared" si="370"/>
        <v>0</v>
      </c>
      <c r="O374" s="554" t="str">
        <f t="shared" si="11"/>
        <v>d:Z</v>
      </c>
      <c r="P374" s="554" t="str">
        <f t="shared" si="12"/>
        <v>d9:Z9</v>
      </c>
    </row>
    <row r="375">
      <c r="A375" s="554" t="str">
        <f t="shared" si="5"/>
        <v>06</v>
      </c>
      <c r="B375" s="554" t="str">
        <f t="shared" si="6"/>
        <v>GRP</v>
      </c>
      <c r="C375" s="554" t="s">
        <v>212</v>
      </c>
      <c r="D375" s="23" t="s">
        <v>749</v>
      </c>
      <c r="E375" s="554" t="str">
        <f t="shared" si="7"/>
        <v/>
      </c>
      <c r="H375" s="554" t="str">
        <f t="shared" si="8"/>
        <v>'NEO GRP '!</v>
      </c>
      <c r="I375" s="554" t="str">
        <f t="shared" si="9"/>
        <v>'NEO GRP '!</v>
      </c>
      <c r="J375" s="554">
        <f t="shared" ref="J375:N375" si="371">IF(IFERROR(VLOOKUP($C375,INDIRECT(J$14&amp;"D:D"),1,FALSE),0)&lt;&gt;0,J$14,0)</f>
        <v>0</v>
      </c>
      <c r="K375" s="554">
        <f t="shared" si="371"/>
        <v>0</v>
      </c>
      <c r="L375" s="554">
        <f t="shared" si="371"/>
        <v>0</v>
      </c>
      <c r="M375" s="554">
        <f t="shared" si="371"/>
        <v>0</v>
      </c>
      <c r="N375" s="554">
        <f t="shared" si="371"/>
        <v>0</v>
      </c>
      <c r="O375" s="554" t="str">
        <f t="shared" si="11"/>
        <v>d:Z</v>
      </c>
      <c r="P375" s="554" t="str">
        <f t="shared" si="12"/>
        <v>d9:Z9</v>
      </c>
    </row>
    <row r="376">
      <c r="A376" s="554" t="str">
        <f t="shared" si="5"/>
        <v>07</v>
      </c>
      <c r="B376" s="554" t="str">
        <f t="shared" si="6"/>
        <v>GRP</v>
      </c>
      <c r="C376" s="554" t="s">
        <v>212</v>
      </c>
      <c r="D376" s="23" t="s">
        <v>750</v>
      </c>
      <c r="E376" s="554" t="str">
        <f t="shared" si="7"/>
        <v/>
      </c>
      <c r="H376" s="554" t="str">
        <f t="shared" si="8"/>
        <v>'NEO GRP '!</v>
      </c>
      <c r="I376" s="554" t="str">
        <f t="shared" si="9"/>
        <v>'NEO GRP '!</v>
      </c>
      <c r="J376" s="554">
        <f t="shared" ref="J376:N376" si="372">IF(IFERROR(VLOOKUP($C376,INDIRECT(J$14&amp;"D:D"),1,FALSE),0)&lt;&gt;0,J$14,0)</f>
        <v>0</v>
      </c>
      <c r="K376" s="554">
        <f t="shared" si="372"/>
        <v>0</v>
      </c>
      <c r="L376" s="554">
        <f t="shared" si="372"/>
        <v>0</v>
      </c>
      <c r="M376" s="554">
        <f t="shared" si="372"/>
        <v>0</v>
      </c>
      <c r="N376" s="554">
        <f t="shared" si="372"/>
        <v>0</v>
      </c>
      <c r="O376" s="554" t="str">
        <f t="shared" si="11"/>
        <v>d:Z</v>
      </c>
      <c r="P376" s="554" t="str">
        <f t="shared" si="12"/>
        <v>d9:Z9</v>
      </c>
    </row>
    <row r="377">
      <c r="A377" s="554" t="str">
        <f t="shared" si="5"/>
        <v>08</v>
      </c>
      <c r="B377" s="554" t="str">
        <f t="shared" si="6"/>
        <v>GRP</v>
      </c>
      <c r="C377" s="554" t="s">
        <v>212</v>
      </c>
      <c r="D377" s="23" t="s">
        <v>751</v>
      </c>
      <c r="E377" s="554" t="str">
        <f t="shared" si="7"/>
        <v/>
      </c>
      <c r="H377" s="554" t="str">
        <f t="shared" si="8"/>
        <v>'NEO GRP '!</v>
      </c>
      <c r="I377" s="554" t="str">
        <f t="shared" si="9"/>
        <v>'NEO GRP '!</v>
      </c>
      <c r="J377" s="554">
        <f t="shared" ref="J377:N377" si="373">IF(IFERROR(VLOOKUP($C377,INDIRECT(J$14&amp;"D:D"),1,FALSE),0)&lt;&gt;0,J$14,0)</f>
        <v>0</v>
      </c>
      <c r="K377" s="554">
        <f t="shared" si="373"/>
        <v>0</v>
      </c>
      <c r="L377" s="554">
        <f t="shared" si="373"/>
        <v>0</v>
      </c>
      <c r="M377" s="554">
        <f t="shared" si="373"/>
        <v>0</v>
      </c>
      <c r="N377" s="554">
        <f t="shared" si="373"/>
        <v>0</v>
      </c>
      <c r="O377" s="554" t="str">
        <f t="shared" si="11"/>
        <v>d:Z</v>
      </c>
      <c r="P377" s="554" t="str">
        <f t="shared" si="12"/>
        <v>d9:Z9</v>
      </c>
    </row>
    <row r="378">
      <c r="A378" s="554" t="str">
        <f t="shared" si="5"/>
        <v>09</v>
      </c>
      <c r="B378" s="554" t="str">
        <f t="shared" si="6"/>
        <v>GRP</v>
      </c>
      <c r="C378" s="554" t="s">
        <v>212</v>
      </c>
      <c r="D378" s="23" t="s">
        <v>752</v>
      </c>
      <c r="E378" s="554" t="str">
        <f t="shared" si="7"/>
        <v/>
      </c>
      <c r="H378" s="554" t="str">
        <f t="shared" si="8"/>
        <v>'NEO GRP '!</v>
      </c>
      <c r="I378" s="554" t="str">
        <f t="shared" si="9"/>
        <v>'NEO GRP '!</v>
      </c>
      <c r="J378" s="554">
        <f t="shared" ref="J378:N378" si="374">IF(IFERROR(VLOOKUP($C378,INDIRECT(J$14&amp;"D:D"),1,FALSE),0)&lt;&gt;0,J$14,0)</f>
        <v>0</v>
      </c>
      <c r="K378" s="554">
        <f t="shared" si="374"/>
        <v>0</v>
      </c>
      <c r="L378" s="554">
        <f t="shared" si="374"/>
        <v>0</v>
      </c>
      <c r="M378" s="554">
        <f t="shared" si="374"/>
        <v>0</v>
      </c>
      <c r="N378" s="554">
        <f t="shared" si="374"/>
        <v>0</v>
      </c>
      <c r="O378" s="554" t="str">
        <f t="shared" si="11"/>
        <v>d:Z</v>
      </c>
      <c r="P378" s="554" t="str">
        <f t="shared" si="12"/>
        <v>d9:Z9</v>
      </c>
    </row>
    <row r="379">
      <c r="A379" s="554" t="str">
        <f t="shared" si="5"/>
        <v>10</v>
      </c>
      <c r="B379" s="554" t="str">
        <f t="shared" si="6"/>
        <v>GRP</v>
      </c>
      <c r="C379" s="554" t="s">
        <v>212</v>
      </c>
      <c r="D379" s="23" t="s">
        <v>753</v>
      </c>
      <c r="E379" s="554" t="str">
        <f t="shared" si="7"/>
        <v/>
      </c>
      <c r="H379" s="554" t="str">
        <f t="shared" si="8"/>
        <v>'NEO GRP '!</v>
      </c>
      <c r="I379" s="554" t="str">
        <f t="shared" si="9"/>
        <v>'NEO GRP '!</v>
      </c>
      <c r="J379" s="554">
        <f t="shared" ref="J379:N379" si="375">IF(IFERROR(VLOOKUP($C379,INDIRECT(J$14&amp;"D:D"),1,FALSE),0)&lt;&gt;0,J$14,0)</f>
        <v>0</v>
      </c>
      <c r="K379" s="554">
        <f t="shared" si="375"/>
        <v>0</v>
      </c>
      <c r="L379" s="554">
        <f t="shared" si="375"/>
        <v>0</v>
      </c>
      <c r="M379" s="554">
        <f t="shared" si="375"/>
        <v>0</v>
      </c>
      <c r="N379" s="554">
        <f t="shared" si="375"/>
        <v>0</v>
      </c>
      <c r="O379" s="554" t="str">
        <f t="shared" si="11"/>
        <v>d:Z</v>
      </c>
      <c r="P379" s="554" t="str">
        <f t="shared" si="12"/>
        <v>d9:Z9</v>
      </c>
    </row>
    <row r="380">
      <c r="A380" s="554" t="str">
        <f t="shared" si="5"/>
        <v>11</v>
      </c>
      <c r="B380" s="554" t="str">
        <f t="shared" si="6"/>
        <v>GRP</v>
      </c>
      <c r="C380" s="554" t="s">
        <v>212</v>
      </c>
      <c r="D380" s="23" t="s">
        <v>754</v>
      </c>
      <c r="E380" s="554" t="str">
        <f t="shared" si="7"/>
        <v/>
      </c>
      <c r="H380" s="554" t="str">
        <f t="shared" si="8"/>
        <v>'NEO GRP '!</v>
      </c>
      <c r="I380" s="554" t="str">
        <f t="shared" si="9"/>
        <v>'NEO GRP '!</v>
      </c>
      <c r="J380" s="554">
        <f t="shared" ref="J380:N380" si="376">IF(IFERROR(VLOOKUP($C380,INDIRECT(J$14&amp;"D:D"),1,FALSE),0)&lt;&gt;0,J$14,0)</f>
        <v>0</v>
      </c>
      <c r="K380" s="554">
        <f t="shared" si="376"/>
        <v>0</v>
      </c>
      <c r="L380" s="554">
        <f t="shared" si="376"/>
        <v>0</v>
      </c>
      <c r="M380" s="554">
        <f t="shared" si="376"/>
        <v>0</v>
      </c>
      <c r="N380" s="554">
        <f t="shared" si="376"/>
        <v>0</v>
      </c>
      <c r="O380" s="554" t="str">
        <f t="shared" si="11"/>
        <v>d:Z</v>
      </c>
      <c r="P380" s="554" t="str">
        <f t="shared" si="12"/>
        <v>d9:Z9</v>
      </c>
    </row>
    <row r="381">
      <c r="A381" s="554" t="str">
        <f t="shared" si="5"/>
        <v>12</v>
      </c>
      <c r="B381" s="554" t="str">
        <f t="shared" si="6"/>
        <v>GRP</v>
      </c>
      <c r="C381" s="554" t="s">
        <v>212</v>
      </c>
      <c r="D381" s="23" t="s">
        <v>755</v>
      </c>
      <c r="E381" s="554" t="str">
        <f t="shared" si="7"/>
        <v/>
      </c>
      <c r="H381" s="554" t="str">
        <f t="shared" si="8"/>
        <v>'NEO GRP '!</v>
      </c>
      <c r="I381" s="554" t="str">
        <f t="shared" si="9"/>
        <v>'NEO GRP '!</v>
      </c>
      <c r="J381" s="554">
        <f t="shared" ref="J381:N381" si="377">IF(IFERROR(VLOOKUP($C381,INDIRECT(J$14&amp;"D:D"),1,FALSE),0)&lt;&gt;0,J$14,0)</f>
        <v>0</v>
      </c>
      <c r="K381" s="554">
        <f t="shared" si="377"/>
        <v>0</v>
      </c>
      <c r="L381" s="554">
        <f t="shared" si="377"/>
        <v>0</v>
      </c>
      <c r="M381" s="554">
        <f t="shared" si="377"/>
        <v>0</v>
      </c>
      <c r="N381" s="554">
        <f t="shared" si="377"/>
        <v>0</v>
      </c>
      <c r="O381" s="554" t="str">
        <f t="shared" si="11"/>
        <v>d:Z</v>
      </c>
      <c r="P381" s="554" t="str">
        <f t="shared" si="12"/>
        <v>d9:Z9</v>
      </c>
    </row>
    <row r="382">
      <c r="A382" s="554" t="str">
        <f t="shared" si="5"/>
        <v>13</v>
      </c>
      <c r="B382" s="554" t="str">
        <f t="shared" si="6"/>
        <v>GRP</v>
      </c>
      <c r="C382" s="554" t="s">
        <v>212</v>
      </c>
      <c r="D382" s="23" t="s">
        <v>756</v>
      </c>
      <c r="E382" s="554" t="str">
        <f t="shared" si="7"/>
        <v/>
      </c>
      <c r="H382" s="554" t="str">
        <f t="shared" si="8"/>
        <v>'NEO GRP '!</v>
      </c>
      <c r="I382" s="554" t="str">
        <f t="shared" si="9"/>
        <v>'NEO GRP '!</v>
      </c>
      <c r="J382" s="554">
        <f t="shared" ref="J382:N382" si="378">IF(IFERROR(VLOOKUP($C382,INDIRECT(J$14&amp;"D:D"),1,FALSE),0)&lt;&gt;0,J$14,0)</f>
        <v>0</v>
      </c>
      <c r="K382" s="554">
        <f t="shared" si="378"/>
        <v>0</v>
      </c>
      <c r="L382" s="554">
        <f t="shared" si="378"/>
        <v>0</v>
      </c>
      <c r="M382" s="554">
        <f t="shared" si="378"/>
        <v>0</v>
      </c>
      <c r="N382" s="554">
        <f t="shared" si="378"/>
        <v>0</v>
      </c>
      <c r="O382" s="554" t="str">
        <f t="shared" si="11"/>
        <v>d:Z</v>
      </c>
      <c r="P382" s="554" t="str">
        <f t="shared" si="12"/>
        <v>d9:Z9</v>
      </c>
    </row>
    <row r="383">
      <c r="A383" s="554" t="str">
        <f t="shared" si="5"/>
        <v>100</v>
      </c>
      <c r="B383" s="554" t="str">
        <f t="shared" si="6"/>
        <v>GRP</v>
      </c>
      <c r="C383" s="554" t="s">
        <v>212</v>
      </c>
      <c r="D383" s="23" t="s">
        <v>757</v>
      </c>
      <c r="E383" s="554">
        <f t="shared" si="7"/>
        <v>0</v>
      </c>
      <c r="H383" s="554" t="str">
        <f t="shared" si="8"/>
        <v>'NEO GRP '!</v>
      </c>
      <c r="I383" s="554" t="str">
        <f t="shared" si="9"/>
        <v>'NEO GRP '!</v>
      </c>
      <c r="J383" s="554">
        <f t="shared" ref="J383:N383" si="379">IF(IFERROR(VLOOKUP($C383,INDIRECT(J$14&amp;"D:D"),1,FALSE),0)&lt;&gt;0,J$14,0)</f>
        <v>0</v>
      </c>
      <c r="K383" s="554">
        <f t="shared" si="379"/>
        <v>0</v>
      </c>
      <c r="L383" s="554">
        <f t="shared" si="379"/>
        <v>0</v>
      </c>
      <c r="M383" s="554">
        <f t="shared" si="379"/>
        <v>0</v>
      </c>
      <c r="N383" s="554">
        <f t="shared" si="379"/>
        <v>0</v>
      </c>
      <c r="O383" s="554" t="str">
        <f t="shared" si="11"/>
        <v>d:Z</v>
      </c>
      <c r="P383" s="554" t="str">
        <f t="shared" si="12"/>
        <v>d9:Z9</v>
      </c>
    </row>
    <row r="384">
      <c r="A384" s="554" t="str">
        <f t="shared" si="5"/>
        <v>01</v>
      </c>
      <c r="B384" s="554" t="str">
        <f t="shared" si="6"/>
        <v>GRP</v>
      </c>
      <c r="C384" s="554" t="s">
        <v>213</v>
      </c>
      <c r="D384" s="23" t="s">
        <v>758</v>
      </c>
      <c r="E384" s="554" t="str">
        <f t="shared" si="7"/>
        <v/>
      </c>
      <c r="H384" s="554" t="str">
        <f t="shared" si="8"/>
        <v>'NEO GRP '!</v>
      </c>
      <c r="I384" s="554" t="str">
        <f t="shared" si="9"/>
        <v>'NEO GRP '!</v>
      </c>
      <c r="J384" s="554">
        <f t="shared" ref="J384:N384" si="380">IF(IFERROR(VLOOKUP($C384,INDIRECT(J$14&amp;"D:D"),1,FALSE),0)&lt;&gt;0,J$14,0)</f>
        <v>0</v>
      </c>
      <c r="K384" s="554">
        <f t="shared" si="380"/>
        <v>0</v>
      </c>
      <c r="L384" s="554">
        <f t="shared" si="380"/>
        <v>0</v>
      </c>
      <c r="M384" s="554">
        <f t="shared" si="380"/>
        <v>0</v>
      </c>
      <c r="N384" s="554">
        <f t="shared" si="380"/>
        <v>0</v>
      </c>
      <c r="O384" s="554" t="str">
        <f t="shared" si="11"/>
        <v>d:Z</v>
      </c>
      <c r="P384" s="554" t="str">
        <f t="shared" si="12"/>
        <v>d9:Z9</v>
      </c>
    </row>
    <row r="385">
      <c r="A385" s="554" t="str">
        <f t="shared" si="5"/>
        <v>02</v>
      </c>
      <c r="B385" s="554" t="str">
        <f t="shared" si="6"/>
        <v>GRP</v>
      </c>
      <c r="C385" s="554" t="s">
        <v>213</v>
      </c>
      <c r="D385" s="23" t="s">
        <v>759</v>
      </c>
      <c r="E385" s="554" t="str">
        <f t="shared" si="7"/>
        <v/>
      </c>
      <c r="H385" s="554" t="str">
        <f t="shared" si="8"/>
        <v>'NEO GRP '!</v>
      </c>
      <c r="I385" s="554" t="str">
        <f t="shared" si="9"/>
        <v>'NEO GRP '!</v>
      </c>
      <c r="J385" s="554">
        <f t="shared" ref="J385:N385" si="381">IF(IFERROR(VLOOKUP($C385,INDIRECT(J$14&amp;"D:D"),1,FALSE),0)&lt;&gt;0,J$14,0)</f>
        <v>0</v>
      </c>
      <c r="K385" s="554">
        <f t="shared" si="381"/>
        <v>0</v>
      </c>
      <c r="L385" s="554">
        <f t="shared" si="381"/>
        <v>0</v>
      </c>
      <c r="M385" s="554">
        <f t="shared" si="381"/>
        <v>0</v>
      </c>
      <c r="N385" s="554">
        <f t="shared" si="381"/>
        <v>0</v>
      </c>
      <c r="O385" s="554" t="str">
        <f t="shared" si="11"/>
        <v>d:Z</v>
      </c>
      <c r="P385" s="554" t="str">
        <f t="shared" si="12"/>
        <v>d9:Z9</v>
      </c>
    </row>
    <row r="386">
      <c r="A386" s="554" t="str">
        <f t="shared" si="5"/>
        <v>03</v>
      </c>
      <c r="B386" s="554" t="str">
        <f t="shared" si="6"/>
        <v>GRP</v>
      </c>
      <c r="C386" s="554" t="s">
        <v>213</v>
      </c>
      <c r="D386" s="23" t="s">
        <v>760</v>
      </c>
      <c r="E386" s="554" t="str">
        <f t="shared" si="7"/>
        <v/>
      </c>
      <c r="H386" s="554" t="str">
        <f t="shared" si="8"/>
        <v>'NEO GRP '!</v>
      </c>
      <c r="I386" s="554" t="str">
        <f t="shared" si="9"/>
        <v>'NEO GRP '!</v>
      </c>
      <c r="J386" s="554">
        <f t="shared" ref="J386:N386" si="382">IF(IFERROR(VLOOKUP($C386,INDIRECT(J$14&amp;"D:D"),1,FALSE),0)&lt;&gt;0,J$14,0)</f>
        <v>0</v>
      </c>
      <c r="K386" s="554">
        <f t="shared" si="382"/>
        <v>0</v>
      </c>
      <c r="L386" s="554">
        <f t="shared" si="382"/>
        <v>0</v>
      </c>
      <c r="M386" s="554">
        <f t="shared" si="382"/>
        <v>0</v>
      </c>
      <c r="N386" s="554">
        <f t="shared" si="382"/>
        <v>0</v>
      </c>
      <c r="O386" s="554" t="str">
        <f t="shared" si="11"/>
        <v>d:Z</v>
      </c>
      <c r="P386" s="554" t="str">
        <f t="shared" si="12"/>
        <v>d9:Z9</v>
      </c>
    </row>
    <row r="387">
      <c r="A387" s="554" t="str">
        <f t="shared" si="5"/>
        <v>04</v>
      </c>
      <c r="B387" s="554" t="str">
        <f t="shared" si="6"/>
        <v>GRP</v>
      </c>
      <c r="C387" s="554" t="s">
        <v>213</v>
      </c>
      <c r="D387" s="23" t="s">
        <v>761</v>
      </c>
      <c r="E387" s="554" t="str">
        <f t="shared" si="7"/>
        <v/>
      </c>
      <c r="H387" s="554" t="str">
        <f t="shared" si="8"/>
        <v>'NEO GRP '!</v>
      </c>
      <c r="I387" s="554" t="str">
        <f t="shared" si="9"/>
        <v>'NEO GRP '!</v>
      </c>
      <c r="J387" s="554">
        <f t="shared" ref="J387:N387" si="383">IF(IFERROR(VLOOKUP($C387,INDIRECT(J$14&amp;"D:D"),1,FALSE),0)&lt;&gt;0,J$14,0)</f>
        <v>0</v>
      </c>
      <c r="K387" s="554">
        <f t="shared" si="383"/>
        <v>0</v>
      </c>
      <c r="L387" s="554">
        <f t="shared" si="383"/>
        <v>0</v>
      </c>
      <c r="M387" s="554">
        <f t="shared" si="383"/>
        <v>0</v>
      </c>
      <c r="N387" s="554">
        <f t="shared" si="383"/>
        <v>0</v>
      </c>
      <c r="O387" s="554" t="str">
        <f t="shared" si="11"/>
        <v>d:Z</v>
      </c>
      <c r="P387" s="554" t="str">
        <f t="shared" si="12"/>
        <v>d9:Z9</v>
      </c>
    </row>
    <row r="388">
      <c r="A388" s="554" t="str">
        <f t="shared" si="5"/>
        <v>05</v>
      </c>
      <c r="B388" s="554" t="str">
        <f t="shared" si="6"/>
        <v>GRP</v>
      </c>
      <c r="C388" s="554" t="s">
        <v>213</v>
      </c>
      <c r="D388" s="23" t="s">
        <v>762</v>
      </c>
      <c r="E388" s="554" t="str">
        <f t="shared" si="7"/>
        <v/>
      </c>
      <c r="H388" s="554" t="str">
        <f t="shared" si="8"/>
        <v>'NEO GRP '!</v>
      </c>
      <c r="I388" s="554" t="str">
        <f t="shared" si="9"/>
        <v>'NEO GRP '!</v>
      </c>
      <c r="J388" s="554">
        <f t="shared" ref="J388:N388" si="384">IF(IFERROR(VLOOKUP($C388,INDIRECT(J$14&amp;"D:D"),1,FALSE),0)&lt;&gt;0,J$14,0)</f>
        <v>0</v>
      </c>
      <c r="K388" s="554">
        <f t="shared" si="384"/>
        <v>0</v>
      </c>
      <c r="L388" s="554">
        <f t="shared" si="384"/>
        <v>0</v>
      </c>
      <c r="M388" s="554">
        <f t="shared" si="384"/>
        <v>0</v>
      </c>
      <c r="N388" s="554">
        <f t="shared" si="384"/>
        <v>0</v>
      </c>
      <c r="O388" s="554" t="str">
        <f t="shared" si="11"/>
        <v>d:Z</v>
      </c>
      <c r="P388" s="554" t="str">
        <f t="shared" si="12"/>
        <v>d9:Z9</v>
      </c>
    </row>
    <row r="389">
      <c r="A389" s="554" t="str">
        <f t="shared" si="5"/>
        <v>06</v>
      </c>
      <c r="B389" s="554" t="str">
        <f t="shared" si="6"/>
        <v>GRP</v>
      </c>
      <c r="C389" s="554" t="s">
        <v>213</v>
      </c>
      <c r="D389" s="23" t="s">
        <v>763</v>
      </c>
      <c r="E389" s="554" t="str">
        <f t="shared" si="7"/>
        <v/>
      </c>
      <c r="H389" s="554" t="str">
        <f t="shared" si="8"/>
        <v>'NEO GRP '!</v>
      </c>
      <c r="I389" s="554" t="str">
        <f t="shared" si="9"/>
        <v>'NEO GRP '!</v>
      </c>
      <c r="J389" s="554">
        <f t="shared" ref="J389:N389" si="385">IF(IFERROR(VLOOKUP($C389,INDIRECT(J$14&amp;"D:D"),1,FALSE),0)&lt;&gt;0,J$14,0)</f>
        <v>0</v>
      </c>
      <c r="K389" s="554">
        <f t="shared" si="385"/>
        <v>0</v>
      </c>
      <c r="L389" s="554">
        <f t="shared" si="385"/>
        <v>0</v>
      </c>
      <c r="M389" s="554">
        <f t="shared" si="385"/>
        <v>0</v>
      </c>
      <c r="N389" s="554">
        <f t="shared" si="385"/>
        <v>0</v>
      </c>
      <c r="O389" s="554" t="str">
        <f t="shared" si="11"/>
        <v>d:Z</v>
      </c>
      <c r="P389" s="554" t="str">
        <f t="shared" si="12"/>
        <v>d9:Z9</v>
      </c>
    </row>
    <row r="390">
      <c r="A390" s="554" t="str">
        <f t="shared" si="5"/>
        <v>07</v>
      </c>
      <c r="B390" s="554" t="str">
        <f t="shared" si="6"/>
        <v>GRP</v>
      </c>
      <c r="C390" s="554" t="s">
        <v>213</v>
      </c>
      <c r="D390" s="23" t="s">
        <v>764</v>
      </c>
      <c r="E390" s="554" t="str">
        <f t="shared" si="7"/>
        <v/>
      </c>
      <c r="H390" s="554" t="str">
        <f t="shared" si="8"/>
        <v>'NEO GRP '!</v>
      </c>
      <c r="I390" s="554" t="str">
        <f t="shared" si="9"/>
        <v>'NEO GRP '!</v>
      </c>
      <c r="J390" s="554">
        <f t="shared" ref="J390:N390" si="386">IF(IFERROR(VLOOKUP($C390,INDIRECT(J$14&amp;"D:D"),1,FALSE),0)&lt;&gt;0,J$14,0)</f>
        <v>0</v>
      </c>
      <c r="K390" s="554">
        <f t="shared" si="386"/>
        <v>0</v>
      </c>
      <c r="L390" s="554">
        <f t="shared" si="386"/>
        <v>0</v>
      </c>
      <c r="M390" s="554">
        <f t="shared" si="386"/>
        <v>0</v>
      </c>
      <c r="N390" s="554">
        <f t="shared" si="386"/>
        <v>0</v>
      </c>
      <c r="O390" s="554" t="str">
        <f t="shared" si="11"/>
        <v>d:Z</v>
      </c>
      <c r="P390" s="554" t="str">
        <f t="shared" si="12"/>
        <v>d9:Z9</v>
      </c>
    </row>
    <row r="391">
      <c r="A391" s="554" t="str">
        <f t="shared" si="5"/>
        <v>08</v>
      </c>
      <c r="B391" s="554" t="str">
        <f t="shared" si="6"/>
        <v>GRP</v>
      </c>
      <c r="C391" s="554" t="s">
        <v>213</v>
      </c>
      <c r="D391" s="23" t="s">
        <v>765</v>
      </c>
      <c r="E391" s="554" t="str">
        <f t="shared" si="7"/>
        <v/>
      </c>
      <c r="H391" s="554" t="str">
        <f t="shared" si="8"/>
        <v>'NEO GRP '!</v>
      </c>
      <c r="I391" s="554" t="str">
        <f t="shared" si="9"/>
        <v>'NEO GRP '!</v>
      </c>
      <c r="J391" s="554">
        <f t="shared" ref="J391:N391" si="387">IF(IFERROR(VLOOKUP($C391,INDIRECT(J$14&amp;"D:D"),1,FALSE),0)&lt;&gt;0,J$14,0)</f>
        <v>0</v>
      </c>
      <c r="K391" s="554">
        <f t="shared" si="387"/>
        <v>0</v>
      </c>
      <c r="L391" s="554">
        <f t="shared" si="387"/>
        <v>0</v>
      </c>
      <c r="M391" s="554">
        <f t="shared" si="387"/>
        <v>0</v>
      </c>
      <c r="N391" s="554">
        <f t="shared" si="387"/>
        <v>0</v>
      </c>
      <c r="O391" s="554" t="str">
        <f t="shared" si="11"/>
        <v>d:Z</v>
      </c>
      <c r="P391" s="554" t="str">
        <f t="shared" si="12"/>
        <v>d9:Z9</v>
      </c>
    </row>
    <row r="392">
      <c r="A392" s="554" t="str">
        <f t="shared" si="5"/>
        <v>09</v>
      </c>
      <c r="B392" s="554" t="str">
        <f t="shared" si="6"/>
        <v>GRP</v>
      </c>
      <c r="C392" s="554" t="s">
        <v>213</v>
      </c>
      <c r="D392" s="23" t="s">
        <v>766</v>
      </c>
      <c r="E392" s="554" t="str">
        <f t="shared" si="7"/>
        <v/>
      </c>
      <c r="H392" s="554" t="str">
        <f t="shared" si="8"/>
        <v>'NEO GRP '!</v>
      </c>
      <c r="I392" s="554" t="str">
        <f t="shared" si="9"/>
        <v>'NEO GRP '!</v>
      </c>
      <c r="J392" s="554">
        <f t="shared" ref="J392:N392" si="388">IF(IFERROR(VLOOKUP($C392,INDIRECT(J$14&amp;"D:D"),1,FALSE),0)&lt;&gt;0,J$14,0)</f>
        <v>0</v>
      </c>
      <c r="K392" s="554">
        <f t="shared" si="388"/>
        <v>0</v>
      </c>
      <c r="L392" s="554">
        <f t="shared" si="388"/>
        <v>0</v>
      </c>
      <c r="M392" s="554">
        <f t="shared" si="388"/>
        <v>0</v>
      </c>
      <c r="N392" s="554">
        <f t="shared" si="388"/>
        <v>0</v>
      </c>
      <c r="O392" s="554" t="str">
        <f t="shared" si="11"/>
        <v>d:Z</v>
      </c>
      <c r="P392" s="554" t="str">
        <f t="shared" si="12"/>
        <v>d9:Z9</v>
      </c>
    </row>
    <row r="393">
      <c r="A393" s="554" t="str">
        <f t="shared" si="5"/>
        <v>10</v>
      </c>
      <c r="B393" s="554" t="str">
        <f t="shared" si="6"/>
        <v>GRP</v>
      </c>
      <c r="C393" s="554" t="s">
        <v>213</v>
      </c>
      <c r="D393" s="23" t="s">
        <v>767</v>
      </c>
      <c r="E393" s="554" t="str">
        <f t="shared" si="7"/>
        <v/>
      </c>
      <c r="H393" s="554" t="str">
        <f t="shared" si="8"/>
        <v>'NEO GRP '!</v>
      </c>
      <c r="I393" s="554" t="str">
        <f t="shared" si="9"/>
        <v>'NEO GRP '!</v>
      </c>
      <c r="J393" s="554">
        <f t="shared" ref="J393:N393" si="389">IF(IFERROR(VLOOKUP($C393,INDIRECT(J$14&amp;"D:D"),1,FALSE),0)&lt;&gt;0,J$14,0)</f>
        <v>0</v>
      </c>
      <c r="K393" s="554">
        <f t="shared" si="389"/>
        <v>0</v>
      </c>
      <c r="L393" s="554">
        <f t="shared" si="389"/>
        <v>0</v>
      </c>
      <c r="M393" s="554">
        <f t="shared" si="389"/>
        <v>0</v>
      </c>
      <c r="N393" s="554">
        <f t="shared" si="389"/>
        <v>0</v>
      </c>
      <c r="O393" s="554" t="str">
        <f t="shared" si="11"/>
        <v>d:Z</v>
      </c>
      <c r="P393" s="554" t="str">
        <f t="shared" si="12"/>
        <v>d9:Z9</v>
      </c>
    </row>
    <row r="394">
      <c r="A394" s="554" t="str">
        <f t="shared" si="5"/>
        <v>11</v>
      </c>
      <c r="B394" s="554" t="str">
        <f t="shared" si="6"/>
        <v>GRP</v>
      </c>
      <c r="C394" s="554" t="s">
        <v>213</v>
      </c>
      <c r="D394" s="23" t="s">
        <v>768</v>
      </c>
      <c r="E394" s="554" t="str">
        <f t="shared" si="7"/>
        <v/>
      </c>
      <c r="H394" s="554" t="str">
        <f t="shared" si="8"/>
        <v>'NEO GRP '!</v>
      </c>
      <c r="I394" s="554" t="str">
        <f t="shared" si="9"/>
        <v>'NEO GRP '!</v>
      </c>
      <c r="J394" s="554">
        <f t="shared" ref="J394:N394" si="390">IF(IFERROR(VLOOKUP($C394,INDIRECT(J$14&amp;"D:D"),1,FALSE),0)&lt;&gt;0,J$14,0)</f>
        <v>0</v>
      </c>
      <c r="K394" s="554">
        <f t="shared" si="390"/>
        <v>0</v>
      </c>
      <c r="L394" s="554">
        <f t="shared" si="390"/>
        <v>0</v>
      </c>
      <c r="M394" s="554">
        <f t="shared" si="390"/>
        <v>0</v>
      </c>
      <c r="N394" s="554">
        <f t="shared" si="390"/>
        <v>0</v>
      </c>
      <c r="O394" s="554" t="str">
        <f t="shared" si="11"/>
        <v>d:Z</v>
      </c>
      <c r="P394" s="554" t="str">
        <f t="shared" si="12"/>
        <v>d9:Z9</v>
      </c>
    </row>
    <row r="395">
      <c r="A395" s="554" t="str">
        <f t="shared" si="5"/>
        <v>12</v>
      </c>
      <c r="B395" s="554" t="str">
        <f t="shared" si="6"/>
        <v>GRP</v>
      </c>
      <c r="C395" s="554" t="s">
        <v>213</v>
      </c>
      <c r="D395" s="23" t="s">
        <v>769</v>
      </c>
      <c r="E395" s="554" t="str">
        <f t="shared" si="7"/>
        <v/>
      </c>
      <c r="H395" s="554" t="str">
        <f t="shared" si="8"/>
        <v>'NEO GRP '!</v>
      </c>
      <c r="I395" s="554" t="str">
        <f t="shared" si="9"/>
        <v>'NEO GRP '!</v>
      </c>
      <c r="J395" s="554">
        <f t="shared" ref="J395:N395" si="391">IF(IFERROR(VLOOKUP($C395,INDIRECT(J$14&amp;"D:D"),1,FALSE),0)&lt;&gt;0,J$14,0)</f>
        <v>0</v>
      </c>
      <c r="K395" s="554">
        <f t="shared" si="391"/>
        <v>0</v>
      </c>
      <c r="L395" s="554">
        <f t="shared" si="391"/>
        <v>0</v>
      </c>
      <c r="M395" s="554">
        <f t="shared" si="391"/>
        <v>0</v>
      </c>
      <c r="N395" s="554">
        <f t="shared" si="391"/>
        <v>0</v>
      </c>
      <c r="O395" s="554" t="str">
        <f t="shared" si="11"/>
        <v>d:Z</v>
      </c>
      <c r="P395" s="554" t="str">
        <f t="shared" si="12"/>
        <v>d9:Z9</v>
      </c>
    </row>
    <row r="396">
      <c r="A396" s="554" t="str">
        <f t="shared" si="5"/>
        <v>13</v>
      </c>
      <c r="B396" s="554" t="str">
        <f t="shared" si="6"/>
        <v>GRP</v>
      </c>
      <c r="C396" s="554" t="s">
        <v>213</v>
      </c>
      <c r="D396" s="23" t="s">
        <v>770</v>
      </c>
      <c r="E396" s="554" t="str">
        <f t="shared" si="7"/>
        <v/>
      </c>
      <c r="H396" s="554" t="str">
        <f t="shared" si="8"/>
        <v>'NEO GRP '!</v>
      </c>
      <c r="I396" s="554" t="str">
        <f t="shared" si="9"/>
        <v>'NEO GRP '!</v>
      </c>
      <c r="J396" s="554">
        <f t="shared" ref="J396:N396" si="392">IF(IFERROR(VLOOKUP($C396,INDIRECT(J$14&amp;"D:D"),1,FALSE),0)&lt;&gt;0,J$14,0)</f>
        <v>0</v>
      </c>
      <c r="K396" s="554">
        <f t="shared" si="392"/>
        <v>0</v>
      </c>
      <c r="L396" s="554">
        <f t="shared" si="392"/>
        <v>0</v>
      </c>
      <c r="M396" s="554">
        <f t="shared" si="392"/>
        <v>0</v>
      </c>
      <c r="N396" s="554">
        <f t="shared" si="392"/>
        <v>0</v>
      </c>
      <c r="O396" s="554" t="str">
        <f t="shared" si="11"/>
        <v>d:Z</v>
      </c>
      <c r="P396" s="554" t="str">
        <f t="shared" si="12"/>
        <v>d9:Z9</v>
      </c>
    </row>
    <row r="397">
      <c r="A397" s="554" t="str">
        <f t="shared" si="5"/>
        <v>100</v>
      </c>
      <c r="B397" s="554" t="str">
        <f t="shared" si="6"/>
        <v>GRP</v>
      </c>
      <c r="C397" s="554" t="s">
        <v>213</v>
      </c>
      <c r="D397" s="23" t="s">
        <v>771</v>
      </c>
      <c r="E397" s="554">
        <f t="shared" si="7"/>
        <v>0</v>
      </c>
      <c r="H397" s="554" t="str">
        <f t="shared" si="8"/>
        <v>'NEO GRP '!</v>
      </c>
      <c r="I397" s="554" t="str">
        <f t="shared" si="9"/>
        <v>'NEO GRP '!</v>
      </c>
      <c r="J397" s="554">
        <f t="shared" ref="J397:N397" si="393">IF(IFERROR(VLOOKUP($C397,INDIRECT(J$14&amp;"D:D"),1,FALSE),0)&lt;&gt;0,J$14,0)</f>
        <v>0</v>
      </c>
      <c r="K397" s="554">
        <f t="shared" si="393"/>
        <v>0</v>
      </c>
      <c r="L397" s="554">
        <f t="shared" si="393"/>
        <v>0</v>
      </c>
      <c r="M397" s="554">
        <f t="shared" si="393"/>
        <v>0</v>
      </c>
      <c r="N397" s="554">
        <f t="shared" si="393"/>
        <v>0</v>
      </c>
      <c r="O397" s="554" t="str">
        <f t="shared" si="11"/>
        <v>d:Z</v>
      </c>
      <c r="P397" s="554" t="str">
        <f t="shared" si="12"/>
        <v>d9:Z9</v>
      </c>
    </row>
    <row r="398">
      <c r="A398" s="554" t="str">
        <f t="shared" si="5"/>
        <v>01</v>
      </c>
      <c r="B398" s="554" t="str">
        <f t="shared" si="6"/>
        <v>GRP</v>
      </c>
      <c r="C398" s="554" t="s">
        <v>215</v>
      </c>
      <c r="D398" s="23" t="s">
        <v>772</v>
      </c>
      <c r="E398" s="554" t="str">
        <f t="shared" si="7"/>
        <v/>
      </c>
      <c r="H398" s="554" t="str">
        <f t="shared" si="8"/>
        <v>'NEO GRP '!</v>
      </c>
      <c r="I398" s="554" t="str">
        <f t="shared" si="9"/>
        <v>'NEO GRP '!</v>
      </c>
      <c r="J398" s="554">
        <f t="shared" ref="J398:N398" si="394">IF(IFERROR(VLOOKUP($C398,INDIRECT(J$14&amp;"D:D"),1,FALSE),0)&lt;&gt;0,J$14,0)</f>
        <v>0</v>
      </c>
      <c r="K398" s="554">
        <f t="shared" si="394"/>
        <v>0</v>
      </c>
      <c r="L398" s="554">
        <f t="shared" si="394"/>
        <v>0</v>
      </c>
      <c r="M398" s="554">
        <f t="shared" si="394"/>
        <v>0</v>
      </c>
      <c r="N398" s="554">
        <f t="shared" si="394"/>
        <v>0</v>
      </c>
      <c r="O398" s="554" t="str">
        <f t="shared" si="11"/>
        <v>d:Z</v>
      </c>
      <c r="P398" s="554" t="str">
        <f t="shared" si="12"/>
        <v>d9:Z9</v>
      </c>
    </row>
    <row r="399">
      <c r="A399" s="554" t="str">
        <f t="shared" si="5"/>
        <v>02</v>
      </c>
      <c r="B399" s="554" t="str">
        <f t="shared" si="6"/>
        <v>GRP</v>
      </c>
      <c r="C399" s="554" t="s">
        <v>215</v>
      </c>
      <c r="D399" s="23" t="s">
        <v>773</v>
      </c>
      <c r="E399" s="554" t="str">
        <f t="shared" si="7"/>
        <v/>
      </c>
      <c r="H399" s="554" t="str">
        <f t="shared" si="8"/>
        <v>'NEO GRP '!</v>
      </c>
      <c r="I399" s="554" t="str">
        <f t="shared" si="9"/>
        <v>'NEO GRP '!</v>
      </c>
      <c r="J399" s="554">
        <f t="shared" ref="J399:N399" si="395">IF(IFERROR(VLOOKUP($C399,INDIRECT(J$14&amp;"D:D"),1,FALSE),0)&lt;&gt;0,J$14,0)</f>
        <v>0</v>
      </c>
      <c r="K399" s="554">
        <f t="shared" si="395"/>
        <v>0</v>
      </c>
      <c r="L399" s="554">
        <f t="shared" si="395"/>
        <v>0</v>
      </c>
      <c r="M399" s="554">
        <f t="shared" si="395"/>
        <v>0</v>
      </c>
      <c r="N399" s="554">
        <f t="shared" si="395"/>
        <v>0</v>
      </c>
      <c r="O399" s="554" t="str">
        <f t="shared" si="11"/>
        <v>d:Z</v>
      </c>
      <c r="P399" s="554" t="str">
        <f t="shared" si="12"/>
        <v>d9:Z9</v>
      </c>
    </row>
    <row r="400">
      <c r="A400" s="554" t="str">
        <f t="shared" si="5"/>
        <v>03</v>
      </c>
      <c r="B400" s="554" t="str">
        <f t="shared" si="6"/>
        <v>GRP</v>
      </c>
      <c r="C400" s="554" t="s">
        <v>215</v>
      </c>
      <c r="D400" s="23" t="s">
        <v>774</v>
      </c>
      <c r="E400" s="554" t="str">
        <f t="shared" si="7"/>
        <v/>
      </c>
      <c r="H400" s="554" t="str">
        <f t="shared" si="8"/>
        <v>'NEO GRP '!</v>
      </c>
      <c r="I400" s="554" t="str">
        <f t="shared" si="9"/>
        <v>'NEO GRP '!</v>
      </c>
      <c r="J400" s="554">
        <f t="shared" ref="J400:N400" si="396">IF(IFERROR(VLOOKUP($C400,INDIRECT(J$14&amp;"D:D"),1,FALSE),0)&lt;&gt;0,J$14,0)</f>
        <v>0</v>
      </c>
      <c r="K400" s="554">
        <f t="shared" si="396"/>
        <v>0</v>
      </c>
      <c r="L400" s="554">
        <f t="shared" si="396"/>
        <v>0</v>
      </c>
      <c r="M400" s="554">
        <f t="shared" si="396"/>
        <v>0</v>
      </c>
      <c r="N400" s="554">
        <f t="shared" si="396"/>
        <v>0</v>
      </c>
      <c r="O400" s="554" t="str">
        <f t="shared" si="11"/>
        <v>d:Z</v>
      </c>
      <c r="P400" s="554" t="str">
        <f t="shared" si="12"/>
        <v>d9:Z9</v>
      </c>
    </row>
    <row r="401">
      <c r="A401" s="554" t="str">
        <f t="shared" si="5"/>
        <v>04</v>
      </c>
      <c r="B401" s="554" t="str">
        <f t="shared" si="6"/>
        <v>GRP</v>
      </c>
      <c r="C401" s="554" t="s">
        <v>215</v>
      </c>
      <c r="D401" s="23" t="s">
        <v>775</v>
      </c>
      <c r="E401" s="554" t="str">
        <f t="shared" si="7"/>
        <v/>
      </c>
      <c r="H401" s="554" t="str">
        <f t="shared" si="8"/>
        <v>'NEO GRP '!</v>
      </c>
      <c r="I401" s="554" t="str">
        <f t="shared" si="9"/>
        <v>'NEO GRP '!</v>
      </c>
      <c r="J401" s="554">
        <f t="shared" ref="J401:N401" si="397">IF(IFERROR(VLOOKUP($C401,INDIRECT(J$14&amp;"D:D"),1,FALSE),0)&lt;&gt;0,J$14,0)</f>
        <v>0</v>
      </c>
      <c r="K401" s="554">
        <f t="shared" si="397"/>
        <v>0</v>
      </c>
      <c r="L401" s="554">
        <f t="shared" si="397"/>
        <v>0</v>
      </c>
      <c r="M401" s="554">
        <f t="shared" si="397"/>
        <v>0</v>
      </c>
      <c r="N401" s="554">
        <f t="shared" si="397"/>
        <v>0</v>
      </c>
      <c r="O401" s="554" t="str">
        <f t="shared" si="11"/>
        <v>d:Z</v>
      </c>
      <c r="P401" s="554" t="str">
        <f t="shared" si="12"/>
        <v>d9:Z9</v>
      </c>
    </row>
    <row r="402">
      <c r="A402" s="554" t="str">
        <f t="shared" si="5"/>
        <v>05</v>
      </c>
      <c r="B402" s="554" t="str">
        <f t="shared" si="6"/>
        <v>GRP</v>
      </c>
      <c r="C402" s="554" t="s">
        <v>215</v>
      </c>
      <c r="D402" s="23" t="s">
        <v>776</v>
      </c>
      <c r="E402" s="554" t="str">
        <f t="shared" si="7"/>
        <v/>
      </c>
      <c r="H402" s="554" t="str">
        <f t="shared" si="8"/>
        <v>'NEO GRP '!</v>
      </c>
      <c r="I402" s="554" t="str">
        <f t="shared" si="9"/>
        <v>'NEO GRP '!</v>
      </c>
      <c r="J402" s="554">
        <f t="shared" ref="J402:N402" si="398">IF(IFERROR(VLOOKUP($C402,INDIRECT(J$14&amp;"D:D"),1,FALSE),0)&lt;&gt;0,J$14,0)</f>
        <v>0</v>
      </c>
      <c r="K402" s="554">
        <f t="shared" si="398"/>
        <v>0</v>
      </c>
      <c r="L402" s="554">
        <f t="shared" si="398"/>
        <v>0</v>
      </c>
      <c r="M402" s="554">
        <f t="shared" si="398"/>
        <v>0</v>
      </c>
      <c r="N402" s="554">
        <f t="shared" si="398"/>
        <v>0</v>
      </c>
      <c r="O402" s="554" t="str">
        <f t="shared" si="11"/>
        <v>d:Z</v>
      </c>
      <c r="P402" s="554" t="str">
        <f t="shared" si="12"/>
        <v>d9:Z9</v>
      </c>
    </row>
    <row r="403">
      <c r="A403" s="554" t="str">
        <f t="shared" si="5"/>
        <v>06</v>
      </c>
      <c r="B403" s="554" t="str">
        <f t="shared" si="6"/>
        <v>GRP</v>
      </c>
      <c r="C403" s="554" t="s">
        <v>215</v>
      </c>
      <c r="D403" s="23" t="s">
        <v>777</v>
      </c>
      <c r="E403" s="554" t="str">
        <f t="shared" si="7"/>
        <v/>
      </c>
      <c r="H403" s="554" t="str">
        <f t="shared" si="8"/>
        <v>'NEO GRP '!</v>
      </c>
      <c r="I403" s="554" t="str">
        <f t="shared" si="9"/>
        <v>'NEO GRP '!</v>
      </c>
      <c r="J403" s="554">
        <f t="shared" ref="J403:N403" si="399">IF(IFERROR(VLOOKUP($C403,INDIRECT(J$14&amp;"D:D"),1,FALSE),0)&lt;&gt;0,J$14,0)</f>
        <v>0</v>
      </c>
      <c r="K403" s="554">
        <f t="shared" si="399"/>
        <v>0</v>
      </c>
      <c r="L403" s="554">
        <f t="shared" si="399"/>
        <v>0</v>
      </c>
      <c r="M403" s="554">
        <f t="shared" si="399"/>
        <v>0</v>
      </c>
      <c r="N403" s="554">
        <f t="shared" si="399"/>
        <v>0</v>
      </c>
      <c r="O403" s="554" t="str">
        <f t="shared" si="11"/>
        <v>d:Z</v>
      </c>
      <c r="P403" s="554" t="str">
        <f t="shared" si="12"/>
        <v>d9:Z9</v>
      </c>
    </row>
    <row r="404">
      <c r="A404" s="554" t="str">
        <f t="shared" si="5"/>
        <v>07</v>
      </c>
      <c r="B404" s="554" t="str">
        <f t="shared" si="6"/>
        <v>GRP</v>
      </c>
      <c r="C404" s="554" t="s">
        <v>215</v>
      </c>
      <c r="D404" s="23" t="s">
        <v>778</v>
      </c>
      <c r="E404" s="554" t="str">
        <f t="shared" si="7"/>
        <v/>
      </c>
      <c r="H404" s="554" t="str">
        <f t="shared" si="8"/>
        <v>'NEO GRP '!</v>
      </c>
      <c r="I404" s="554" t="str">
        <f t="shared" si="9"/>
        <v>'NEO GRP '!</v>
      </c>
      <c r="J404" s="554">
        <f t="shared" ref="J404:N404" si="400">IF(IFERROR(VLOOKUP($C404,INDIRECT(J$14&amp;"D:D"),1,FALSE),0)&lt;&gt;0,J$14,0)</f>
        <v>0</v>
      </c>
      <c r="K404" s="554">
        <f t="shared" si="400"/>
        <v>0</v>
      </c>
      <c r="L404" s="554">
        <f t="shared" si="400"/>
        <v>0</v>
      </c>
      <c r="M404" s="554">
        <f t="shared" si="400"/>
        <v>0</v>
      </c>
      <c r="N404" s="554">
        <f t="shared" si="400"/>
        <v>0</v>
      </c>
      <c r="O404" s="554" t="str">
        <f t="shared" si="11"/>
        <v>d:Z</v>
      </c>
      <c r="P404" s="554" t="str">
        <f t="shared" si="12"/>
        <v>d9:Z9</v>
      </c>
    </row>
    <row r="405">
      <c r="A405" s="554" t="str">
        <f t="shared" si="5"/>
        <v>08</v>
      </c>
      <c r="B405" s="554" t="str">
        <f t="shared" si="6"/>
        <v>GRP</v>
      </c>
      <c r="C405" s="554" t="s">
        <v>215</v>
      </c>
      <c r="D405" s="23" t="s">
        <v>779</v>
      </c>
      <c r="E405" s="554" t="str">
        <f t="shared" si="7"/>
        <v/>
      </c>
      <c r="H405" s="554" t="str">
        <f t="shared" si="8"/>
        <v>'NEO GRP '!</v>
      </c>
      <c r="I405" s="554" t="str">
        <f t="shared" si="9"/>
        <v>'NEO GRP '!</v>
      </c>
      <c r="J405" s="554">
        <f t="shared" ref="J405:N405" si="401">IF(IFERROR(VLOOKUP($C405,INDIRECT(J$14&amp;"D:D"),1,FALSE),0)&lt;&gt;0,J$14,0)</f>
        <v>0</v>
      </c>
      <c r="K405" s="554">
        <f t="shared" si="401"/>
        <v>0</v>
      </c>
      <c r="L405" s="554">
        <f t="shared" si="401"/>
        <v>0</v>
      </c>
      <c r="M405" s="554">
        <f t="shared" si="401"/>
        <v>0</v>
      </c>
      <c r="N405" s="554">
        <f t="shared" si="401"/>
        <v>0</v>
      </c>
      <c r="O405" s="554" t="str">
        <f t="shared" si="11"/>
        <v>d:Z</v>
      </c>
      <c r="P405" s="554" t="str">
        <f t="shared" si="12"/>
        <v>d9:Z9</v>
      </c>
    </row>
    <row r="406">
      <c r="A406" s="554" t="str">
        <f t="shared" si="5"/>
        <v>09</v>
      </c>
      <c r="B406" s="554" t="str">
        <f t="shared" si="6"/>
        <v>GRP</v>
      </c>
      <c r="C406" s="554" t="s">
        <v>215</v>
      </c>
      <c r="D406" s="23" t="s">
        <v>780</v>
      </c>
      <c r="E406" s="554" t="str">
        <f t="shared" si="7"/>
        <v/>
      </c>
      <c r="H406" s="554" t="str">
        <f t="shared" si="8"/>
        <v>'NEO GRP '!</v>
      </c>
      <c r="I406" s="554" t="str">
        <f t="shared" si="9"/>
        <v>'NEO GRP '!</v>
      </c>
      <c r="J406" s="554">
        <f t="shared" ref="J406:N406" si="402">IF(IFERROR(VLOOKUP($C406,INDIRECT(J$14&amp;"D:D"),1,FALSE),0)&lt;&gt;0,J$14,0)</f>
        <v>0</v>
      </c>
      <c r="K406" s="554">
        <f t="shared" si="402"/>
        <v>0</v>
      </c>
      <c r="L406" s="554">
        <f t="shared" si="402"/>
        <v>0</v>
      </c>
      <c r="M406" s="554">
        <f t="shared" si="402"/>
        <v>0</v>
      </c>
      <c r="N406" s="554">
        <f t="shared" si="402"/>
        <v>0</v>
      </c>
      <c r="O406" s="554" t="str">
        <f t="shared" si="11"/>
        <v>d:Z</v>
      </c>
      <c r="P406" s="554" t="str">
        <f t="shared" si="12"/>
        <v>d9:Z9</v>
      </c>
    </row>
    <row r="407">
      <c r="A407" s="554" t="str">
        <f t="shared" si="5"/>
        <v>10</v>
      </c>
      <c r="B407" s="554" t="str">
        <f t="shared" si="6"/>
        <v>GRP</v>
      </c>
      <c r="C407" s="554" t="s">
        <v>215</v>
      </c>
      <c r="D407" s="23" t="s">
        <v>781</v>
      </c>
      <c r="E407" s="554" t="str">
        <f t="shared" si="7"/>
        <v/>
      </c>
      <c r="H407" s="554" t="str">
        <f t="shared" si="8"/>
        <v>'NEO GRP '!</v>
      </c>
      <c r="I407" s="554" t="str">
        <f t="shared" si="9"/>
        <v>'NEO GRP '!</v>
      </c>
      <c r="J407" s="554">
        <f t="shared" ref="J407:N407" si="403">IF(IFERROR(VLOOKUP($C407,INDIRECT(J$14&amp;"D:D"),1,FALSE),0)&lt;&gt;0,J$14,0)</f>
        <v>0</v>
      </c>
      <c r="K407" s="554">
        <f t="shared" si="403"/>
        <v>0</v>
      </c>
      <c r="L407" s="554">
        <f t="shared" si="403"/>
        <v>0</v>
      </c>
      <c r="M407" s="554">
        <f t="shared" si="403"/>
        <v>0</v>
      </c>
      <c r="N407" s="554">
        <f t="shared" si="403"/>
        <v>0</v>
      </c>
      <c r="O407" s="554" t="str">
        <f t="shared" si="11"/>
        <v>d:Z</v>
      </c>
      <c r="P407" s="554" t="str">
        <f t="shared" si="12"/>
        <v>d9:Z9</v>
      </c>
    </row>
    <row r="408">
      <c r="A408" s="554" t="str">
        <f t="shared" si="5"/>
        <v>11</v>
      </c>
      <c r="B408" s="554" t="str">
        <f t="shared" si="6"/>
        <v>GRP</v>
      </c>
      <c r="C408" s="554" t="s">
        <v>215</v>
      </c>
      <c r="D408" s="23" t="s">
        <v>782</v>
      </c>
      <c r="E408" s="554" t="str">
        <f t="shared" si="7"/>
        <v/>
      </c>
      <c r="H408" s="554" t="str">
        <f t="shared" si="8"/>
        <v>'NEO GRP '!</v>
      </c>
      <c r="I408" s="554" t="str">
        <f t="shared" si="9"/>
        <v>'NEO GRP '!</v>
      </c>
      <c r="J408" s="554">
        <f t="shared" ref="J408:N408" si="404">IF(IFERROR(VLOOKUP($C408,INDIRECT(J$14&amp;"D:D"),1,FALSE),0)&lt;&gt;0,J$14,0)</f>
        <v>0</v>
      </c>
      <c r="K408" s="554">
        <f t="shared" si="404"/>
        <v>0</v>
      </c>
      <c r="L408" s="554">
        <f t="shared" si="404"/>
        <v>0</v>
      </c>
      <c r="M408" s="554">
        <f t="shared" si="404"/>
        <v>0</v>
      </c>
      <c r="N408" s="554">
        <f t="shared" si="404"/>
        <v>0</v>
      </c>
      <c r="O408" s="554" t="str">
        <f t="shared" si="11"/>
        <v>d:Z</v>
      </c>
      <c r="P408" s="554" t="str">
        <f t="shared" si="12"/>
        <v>d9:Z9</v>
      </c>
    </row>
    <row r="409">
      <c r="A409" s="554" t="str">
        <f t="shared" si="5"/>
        <v>12</v>
      </c>
      <c r="B409" s="554" t="str">
        <f t="shared" si="6"/>
        <v>GRP</v>
      </c>
      <c r="C409" s="554" t="s">
        <v>215</v>
      </c>
      <c r="D409" s="23" t="s">
        <v>783</v>
      </c>
      <c r="E409" s="554" t="str">
        <f t="shared" si="7"/>
        <v/>
      </c>
      <c r="H409" s="554" t="str">
        <f t="shared" si="8"/>
        <v>'NEO GRP '!</v>
      </c>
      <c r="I409" s="554" t="str">
        <f t="shared" si="9"/>
        <v>'NEO GRP '!</v>
      </c>
      <c r="J409" s="554">
        <f t="shared" ref="J409:N409" si="405">IF(IFERROR(VLOOKUP($C409,INDIRECT(J$14&amp;"D:D"),1,FALSE),0)&lt;&gt;0,J$14,0)</f>
        <v>0</v>
      </c>
      <c r="K409" s="554">
        <f t="shared" si="405"/>
        <v>0</v>
      </c>
      <c r="L409" s="554">
        <f t="shared" si="405"/>
        <v>0</v>
      </c>
      <c r="M409" s="554">
        <f t="shared" si="405"/>
        <v>0</v>
      </c>
      <c r="N409" s="554">
        <f t="shared" si="405"/>
        <v>0</v>
      </c>
      <c r="O409" s="554" t="str">
        <f t="shared" si="11"/>
        <v>d:Z</v>
      </c>
      <c r="P409" s="554" t="str">
        <f t="shared" si="12"/>
        <v>d9:Z9</v>
      </c>
    </row>
    <row r="410">
      <c r="A410" s="554" t="str">
        <f t="shared" si="5"/>
        <v>13</v>
      </c>
      <c r="B410" s="554" t="str">
        <f t="shared" si="6"/>
        <v>GRP</v>
      </c>
      <c r="C410" s="554" t="s">
        <v>215</v>
      </c>
      <c r="D410" s="23" t="s">
        <v>784</v>
      </c>
      <c r="E410" s="554" t="str">
        <f t="shared" si="7"/>
        <v/>
      </c>
      <c r="H410" s="554" t="str">
        <f t="shared" si="8"/>
        <v>'NEO GRP '!</v>
      </c>
      <c r="I410" s="554" t="str">
        <f t="shared" si="9"/>
        <v>'NEO GRP '!</v>
      </c>
      <c r="J410" s="554">
        <f t="shared" ref="J410:N410" si="406">IF(IFERROR(VLOOKUP($C410,INDIRECT(J$14&amp;"D:D"),1,FALSE),0)&lt;&gt;0,J$14,0)</f>
        <v>0</v>
      </c>
      <c r="K410" s="554">
        <f t="shared" si="406"/>
        <v>0</v>
      </c>
      <c r="L410" s="554">
        <f t="shared" si="406"/>
        <v>0</v>
      </c>
      <c r="M410" s="554">
        <f t="shared" si="406"/>
        <v>0</v>
      </c>
      <c r="N410" s="554">
        <f t="shared" si="406"/>
        <v>0</v>
      </c>
      <c r="O410" s="554" t="str">
        <f t="shared" si="11"/>
        <v>d:Z</v>
      </c>
      <c r="P410" s="554" t="str">
        <f t="shared" si="12"/>
        <v>d9:Z9</v>
      </c>
    </row>
    <row r="411">
      <c r="A411" s="554" t="str">
        <f t="shared" si="5"/>
        <v>100</v>
      </c>
      <c r="B411" s="554" t="str">
        <f t="shared" si="6"/>
        <v>GRP</v>
      </c>
      <c r="C411" s="554" t="s">
        <v>215</v>
      </c>
      <c r="D411" s="23" t="s">
        <v>785</v>
      </c>
      <c r="E411" s="554">
        <f t="shared" si="7"/>
        <v>0</v>
      </c>
      <c r="H411" s="554" t="str">
        <f t="shared" si="8"/>
        <v>'NEO GRP '!</v>
      </c>
      <c r="I411" s="554" t="str">
        <f t="shared" si="9"/>
        <v>'NEO GRP '!</v>
      </c>
      <c r="J411" s="554">
        <f t="shared" ref="J411:N411" si="407">IF(IFERROR(VLOOKUP($C411,INDIRECT(J$14&amp;"D:D"),1,FALSE),0)&lt;&gt;0,J$14,0)</f>
        <v>0</v>
      </c>
      <c r="K411" s="554">
        <f t="shared" si="407"/>
        <v>0</v>
      </c>
      <c r="L411" s="554">
        <f t="shared" si="407"/>
        <v>0</v>
      </c>
      <c r="M411" s="554">
        <f t="shared" si="407"/>
        <v>0</v>
      </c>
      <c r="N411" s="554">
        <f t="shared" si="407"/>
        <v>0</v>
      </c>
      <c r="O411" s="554" t="str">
        <f t="shared" si="11"/>
        <v>d:Z</v>
      </c>
      <c r="P411" s="554" t="str">
        <f t="shared" si="12"/>
        <v>d9:Z9</v>
      </c>
    </row>
    <row r="412">
      <c r="A412" s="554" t="str">
        <f t="shared" si="5"/>
        <v>01</v>
      </c>
      <c r="B412" s="554" t="str">
        <f t="shared" si="6"/>
        <v>GRP</v>
      </c>
      <c r="C412" s="554" t="s">
        <v>182</v>
      </c>
      <c r="D412" s="23" t="s">
        <v>786</v>
      </c>
      <c r="E412" s="554" t="str">
        <f t="shared" si="7"/>
        <v/>
      </c>
      <c r="H412" s="554" t="str">
        <f t="shared" si="8"/>
        <v>'NEO GRP '!</v>
      </c>
      <c r="I412" s="554" t="str">
        <f t="shared" si="9"/>
        <v>'NEO GRP '!</v>
      </c>
      <c r="J412" s="554">
        <f t="shared" ref="J412:N412" si="408">IF(IFERROR(VLOOKUP($C412,INDIRECT(J$14&amp;"D:D"),1,FALSE),0)&lt;&gt;0,J$14,0)</f>
        <v>0</v>
      </c>
      <c r="K412" s="554">
        <f t="shared" si="408"/>
        <v>0</v>
      </c>
      <c r="L412" s="554">
        <f t="shared" si="408"/>
        <v>0</v>
      </c>
      <c r="M412" s="554">
        <f t="shared" si="408"/>
        <v>0</v>
      </c>
      <c r="N412" s="554">
        <f t="shared" si="408"/>
        <v>0</v>
      </c>
      <c r="O412" s="554" t="str">
        <f t="shared" si="11"/>
        <v>d:Z</v>
      </c>
      <c r="P412" s="554" t="str">
        <f t="shared" si="12"/>
        <v>d9:Z9</v>
      </c>
    </row>
    <row r="413">
      <c r="A413" s="554" t="str">
        <f t="shared" si="5"/>
        <v>02</v>
      </c>
      <c r="B413" s="554" t="str">
        <f t="shared" si="6"/>
        <v>GRP</v>
      </c>
      <c r="C413" s="554" t="s">
        <v>182</v>
      </c>
      <c r="D413" s="23" t="s">
        <v>787</v>
      </c>
      <c r="E413" s="554" t="str">
        <f t="shared" si="7"/>
        <v/>
      </c>
      <c r="H413" s="554" t="str">
        <f t="shared" si="8"/>
        <v>'NEO GRP '!</v>
      </c>
      <c r="I413" s="554" t="str">
        <f t="shared" si="9"/>
        <v>'NEO GRP '!</v>
      </c>
      <c r="J413" s="554">
        <f t="shared" ref="J413:N413" si="409">IF(IFERROR(VLOOKUP($C413,INDIRECT(J$14&amp;"D:D"),1,FALSE),0)&lt;&gt;0,J$14,0)</f>
        <v>0</v>
      </c>
      <c r="K413" s="554">
        <f t="shared" si="409"/>
        <v>0</v>
      </c>
      <c r="L413" s="554">
        <f t="shared" si="409"/>
        <v>0</v>
      </c>
      <c r="M413" s="554">
        <f t="shared" si="409"/>
        <v>0</v>
      </c>
      <c r="N413" s="554">
        <f t="shared" si="409"/>
        <v>0</v>
      </c>
      <c r="O413" s="554" t="str">
        <f t="shared" si="11"/>
        <v>d:Z</v>
      </c>
      <c r="P413" s="554" t="str">
        <f t="shared" si="12"/>
        <v>d9:Z9</v>
      </c>
    </row>
    <row r="414">
      <c r="A414" s="554" t="str">
        <f t="shared" si="5"/>
        <v>03</v>
      </c>
      <c r="B414" s="554" t="str">
        <f t="shared" si="6"/>
        <v>GRP</v>
      </c>
      <c r="C414" s="554" t="s">
        <v>182</v>
      </c>
      <c r="D414" s="23" t="s">
        <v>788</v>
      </c>
      <c r="E414" s="554" t="str">
        <f t="shared" si="7"/>
        <v/>
      </c>
      <c r="H414" s="554" t="str">
        <f t="shared" si="8"/>
        <v>'NEO GRP '!</v>
      </c>
      <c r="I414" s="554" t="str">
        <f t="shared" si="9"/>
        <v>'NEO GRP '!</v>
      </c>
      <c r="J414" s="554">
        <f t="shared" ref="J414:N414" si="410">IF(IFERROR(VLOOKUP($C414,INDIRECT(J$14&amp;"D:D"),1,FALSE),0)&lt;&gt;0,J$14,0)</f>
        <v>0</v>
      </c>
      <c r="K414" s="554">
        <f t="shared" si="410"/>
        <v>0</v>
      </c>
      <c r="L414" s="554">
        <f t="shared" si="410"/>
        <v>0</v>
      </c>
      <c r="M414" s="554">
        <f t="shared" si="410"/>
        <v>0</v>
      </c>
      <c r="N414" s="554">
        <f t="shared" si="410"/>
        <v>0</v>
      </c>
      <c r="O414" s="554" t="str">
        <f t="shared" si="11"/>
        <v>d:Z</v>
      </c>
      <c r="P414" s="554" t="str">
        <f t="shared" si="12"/>
        <v>d9:Z9</v>
      </c>
    </row>
    <row r="415">
      <c r="A415" s="554" t="str">
        <f t="shared" si="5"/>
        <v>04</v>
      </c>
      <c r="B415" s="554" t="str">
        <f t="shared" si="6"/>
        <v>GRP</v>
      </c>
      <c r="C415" s="554" t="s">
        <v>182</v>
      </c>
      <c r="D415" s="23" t="s">
        <v>789</v>
      </c>
      <c r="E415" s="554" t="str">
        <f t="shared" si="7"/>
        <v/>
      </c>
      <c r="H415" s="554" t="str">
        <f t="shared" si="8"/>
        <v>'NEO GRP '!</v>
      </c>
      <c r="I415" s="554" t="str">
        <f t="shared" si="9"/>
        <v>'NEO GRP '!</v>
      </c>
      <c r="J415" s="554">
        <f t="shared" ref="J415:N415" si="411">IF(IFERROR(VLOOKUP($C415,INDIRECT(J$14&amp;"D:D"),1,FALSE),0)&lt;&gt;0,J$14,0)</f>
        <v>0</v>
      </c>
      <c r="K415" s="554">
        <f t="shared" si="411"/>
        <v>0</v>
      </c>
      <c r="L415" s="554">
        <f t="shared" si="411"/>
        <v>0</v>
      </c>
      <c r="M415" s="554">
        <f t="shared" si="411"/>
        <v>0</v>
      </c>
      <c r="N415" s="554">
        <f t="shared" si="411"/>
        <v>0</v>
      </c>
      <c r="O415" s="554" t="str">
        <f t="shared" si="11"/>
        <v>d:Z</v>
      </c>
      <c r="P415" s="554" t="str">
        <f t="shared" si="12"/>
        <v>d9:Z9</v>
      </c>
    </row>
    <row r="416">
      <c r="A416" s="554" t="str">
        <f t="shared" si="5"/>
        <v>05</v>
      </c>
      <c r="B416" s="554" t="str">
        <f t="shared" si="6"/>
        <v>GRP</v>
      </c>
      <c r="C416" s="554" t="s">
        <v>182</v>
      </c>
      <c r="D416" s="23" t="s">
        <v>790</v>
      </c>
      <c r="E416" s="554" t="str">
        <f t="shared" si="7"/>
        <v/>
      </c>
      <c r="H416" s="554" t="str">
        <f t="shared" si="8"/>
        <v>'NEO GRP '!</v>
      </c>
      <c r="I416" s="554" t="str">
        <f t="shared" si="9"/>
        <v>'NEO GRP '!</v>
      </c>
      <c r="J416" s="554">
        <f t="shared" ref="J416:N416" si="412">IF(IFERROR(VLOOKUP($C416,INDIRECT(J$14&amp;"D:D"),1,FALSE),0)&lt;&gt;0,J$14,0)</f>
        <v>0</v>
      </c>
      <c r="K416" s="554">
        <f t="shared" si="412"/>
        <v>0</v>
      </c>
      <c r="L416" s="554">
        <f t="shared" si="412"/>
        <v>0</v>
      </c>
      <c r="M416" s="554">
        <f t="shared" si="412"/>
        <v>0</v>
      </c>
      <c r="N416" s="554">
        <f t="shared" si="412"/>
        <v>0</v>
      </c>
      <c r="O416" s="554" t="str">
        <f t="shared" si="11"/>
        <v>d:Z</v>
      </c>
      <c r="P416" s="554" t="str">
        <f t="shared" si="12"/>
        <v>d9:Z9</v>
      </c>
    </row>
    <row r="417">
      <c r="A417" s="554" t="str">
        <f t="shared" si="5"/>
        <v>06</v>
      </c>
      <c r="B417" s="554" t="str">
        <f t="shared" si="6"/>
        <v>GRP</v>
      </c>
      <c r="C417" s="554" t="s">
        <v>182</v>
      </c>
      <c r="D417" s="23" t="s">
        <v>791</v>
      </c>
      <c r="E417" s="554" t="str">
        <f t="shared" si="7"/>
        <v/>
      </c>
      <c r="H417" s="554" t="str">
        <f t="shared" si="8"/>
        <v>'NEO GRP '!</v>
      </c>
      <c r="I417" s="554" t="str">
        <f t="shared" si="9"/>
        <v>'NEO GRP '!</v>
      </c>
      <c r="J417" s="554">
        <f t="shared" ref="J417:N417" si="413">IF(IFERROR(VLOOKUP($C417,INDIRECT(J$14&amp;"D:D"),1,FALSE),0)&lt;&gt;0,J$14,0)</f>
        <v>0</v>
      </c>
      <c r="K417" s="554">
        <f t="shared" si="413"/>
        <v>0</v>
      </c>
      <c r="L417" s="554">
        <f t="shared" si="413"/>
        <v>0</v>
      </c>
      <c r="M417" s="554">
        <f t="shared" si="413"/>
        <v>0</v>
      </c>
      <c r="N417" s="554">
        <f t="shared" si="413"/>
        <v>0</v>
      </c>
      <c r="O417" s="554" t="str">
        <f t="shared" si="11"/>
        <v>d:Z</v>
      </c>
      <c r="P417" s="554" t="str">
        <f t="shared" si="12"/>
        <v>d9:Z9</v>
      </c>
    </row>
    <row r="418">
      <c r="A418" s="554" t="str">
        <f t="shared" si="5"/>
        <v>07</v>
      </c>
      <c r="B418" s="554" t="str">
        <f t="shared" si="6"/>
        <v>GRP</v>
      </c>
      <c r="C418" s="554" t="s">
        <v>182</v>
      </c>
      <c r="D418" s="23" t="s">
        <v>792</v>
      </c>
      <c r="E418" s="554" t="str">
        <f t="shared" si="7"/>
        <v/>
      </c>
      <c r="H418" s="554" t="str">
        <f t="shared" si="8"/>
        <v>'NEO GRP '!</v>
      </c>
      <c r="I418" s="554" t="str">
        <f t="shared" si="9"/>
        <v>'NEO GRP '!</v>
      </c>
      <c r="J418" s="554">
        <f t="shared" ref="J418:N418" si="414">IF(IFERROR(VLOOKUP($C418,INDIRECT(J$14&amp;"D:D"),1,FALSE),0)&lt;&gt;0,J$14,0)</f>
        <v>0</v>
      </c>
      <c r="K418" s="554">
        <f t="shared" si="414"/>
        <v>0</v>
      </c>
      <c r="L418" s="554">
        <f t="shared" si="414"/>
        <v>0</v>
      </c>
      <c r="M418" s="554">
        <f t="shared" si="414"/>
        <v>0</v>
      </c>
      <c r="N418" s="554">
        <f t="shared" si="414"/>
        <v>0</v>
      </c>
      <c r="O418" s="554" t="str">
        <f t="shared" si="11"/>
        <v>d:Z</v>
      </c>
      <c r="P418" s="554" t="str">
        <f t="shared" si="12"/>
        <v>d9:Z9</v>
      </c>
    </row>
    <row r="419">
      <c r="A419" s="554" t="str">
        <f t="shared" si="5"/>
        <v>08</v>
      </c>
      <c r="B419" s="554" t="str">
        <f t="shared" si="6"/>
        <v>GRP</v>
      </c>
      <c r="C419" s="554" t="s">
        <v>182</v>
      </c>
      <c r="D419" s="23" t="s">
        <v>793</v>
      </c>
      <c r="E419" s="554" t="str">
        <f t="shared" si="7"/>
        <v/>
      </c>
      <c r="H419" s="554" t="str">
        <f t="shared" si="8"/>
        <v>'NEO GRP '!</v>
      </c>
      <c r="I419" s="554" t="str">
        <f t="shared" si="9"/>
        <v>'NEO GRP '!</v>
      </c>
      <c r="J419" s="554">
        <f t="shared" ref="J419:N419" si="415">IF(IFERROR(VLOOKUP($C419,INDIRECT(J$14&amp;"D:D"),1,FALSE),0)&lt;&gt;0,J$14,0)</f>
        <v>0</v>
      </c>
      <c r="K419" s="554">
        <f t="shared" si="415"/>
        <v>0</v>
      </c>
      <c r="L419" s="554">
        <f t="shared" si="415"/>
        <v>0</v>
      </c>
      <c r="M419" s="554">
        <f t="shared" si="415"/>
        <v>0</v>
      </c>
      <c r="N419" s="554">
        <f t="shared" si="415"/>
        <v>0</v>
      </c>
      <c r="O419" s="554" t="str">
        <f t="shared" si="11"/>
        <v>d:Z</v>
      </c>
      <c r="P419" s="554" t="str">
        <f t="shared" si="12"/>
        <v>d9:Z9</v>
      </c>
    </row>
    <row r="420">
      <c r="A420" s="554" t="str">
        <f t="shared" si="5"/>
        <v>09</v>
      </c>
      <c r="B420" s="554" t="str">
        <f t="shared" si="6"/>
        <v>GRP</v>
      </c>
      <c r="C420" s="554" t="s">
        <v>182</v>
      </c>
      <c r="D420" s="23" t="s">
        <v>794</v>
      </c>
      <c r="E420" s="554" t="str">
        <f t="shared" si="7"/>
        <v/>
      </c>
      <c r="H420" s="554" t="str">
        <f t="shared" si="8"/>
        <v>'NEO GRP '!</v>
      </c>
      <c r="I420" s="554" t="str">
        <f t="shared" si="9"/>
        <v>'NEO GRP '!</v>
      </c>
      <c r="J420" s="554">
        <f t="shared" ref="J420:N420" si="416">IF(IFERROR(VLOOKUP($C420,INDIRECT(J$14&amp;"D:D"),1,FALSE),0)&lt;&gt;0,J$14,0)</f>
        <v>0</v>
      </c>
      <c r="K420" s="554">
        <f t="shared" si="416"/>
        <v>0</v>
      </c>
      <c r="L420" s="554">
        <f t="shared" si="416"/>
        <v>0</v>
      </c>
      <c r="M420" s="554">
        <f t="shared" si="416"/>
        <v>0</v>
      </c>
      <c r="N420" s="554">
        <f t="shared" si="416"/>
        <v>0</v>
      </c>
      <c r="O420" s="554" t="str">
        <f t="shared" si="11"/>
        <v>d:Z</v>
      </c>
      <c r="P420" s="554" t="str">
        <f t="shared" si="12"/>
        <v>d9:Z9</v>
      </c>
    </row>
    <row r="421">
      <c r="A421" s="554" t="str">
        <f t="shared" si="5"/>
        <v>10</v>
      </c>
      <c r="B421" s="554" t="str">
        <f t="shared" si="6"/>
        <v>GRP</v>
      </c>
      <c r="C421" s="554" t="s">
        <v>182</v>
      </c>
      <c r="D421" s="23" t="s">
        <v>795</v>
      </c>
      <c r="E421" s="554" t="str">
        <f t="shared" si="7"/>
        <v/>
      </c>
      <c r="H421" s="554" t="str">
        <f t="shared" si="8"/>
        <v>'NEO GRP '!</v>
      </c>
      <c r="I421" s="554" t="str">
        <f t="shared" si="9"/>
        <v>'NEO GRP '!</v>
      </c>
      <c r="J421" s="554">
        <f t="shared" ref="J421:N421" si="417">IF(IFERROR(VLOOKUP($C421,INDIRECT(J$14&amp;"D:D"),1,FALSE),0)&lt;&gt;0,J$14,0)</f>
        <v>0</v>
      </c>
      <c r="K421" s="554">
        <f t="shared" si="417"/>
        <v>0</v>
      </c>
      <c r="L421" s="554">
        <f t="shared" si="417"/>
        <v>0</v>
      </c>
      <c r="M421" s="554">
        <f t="shared" si="417"/>
        <v>0</v>
      </c>
      <c r="N421" s="554">
        <f t="shared" si="417"/>
        <v>0</v>
      </c>
      <c r="O421" s="554" t="str">
        <f t="shared" si="11"/>
        <v>d:Z</v>
      </c>
      <c r="P421" s="554" t="str">
        <f t="shared" si="12"/>
        <v>d9:Z9</v>
      </c>
    </row>
    <row r="422">
      <c r="A422" s="554" t="str">
        <f t="shared" si="5"/>
        <v>11</v>
      </c>
      <c r="B422" s="554" t="str">
        <f t="shared" si="6"/>
        <v>GRP</v>
      </c>
      <c r="C422" s="554" t="s">
        <v>182</v>
      </c>
      <c r="D422" s="23" t="s">
        <v>796</v>
      </c>
      <c r="E422" s="554" t="str">
        <f t="shared" si="7"/>
        <v/>
      </c>
      <c r="H422" s="554" t="str">
        <f t="shared" si="8"/>
        <v>'NEO GRP '!</v>
      </c>
      <c r="I422" s="554" t="str">
        <f t="shared" si="9"/>
        <v>'NEO GRP '!</v>
      </c>
      <c r="J422" s="554">
        <f t="shared" ref="J422:N422" si="418">IF(IFERROR(VLOOKUP($C422,INDIRECT(J$14&amp;"D:D"),1,FALSE),0)&lt;&gt;0,J$14,0)</f>
        <v>0</v>
      </c>
      <c r="K422" s="554">
        <f t="shared" si="418"/>
        <v>0</v>
      </c>
      <c r="L422" s="554">
        <f t="shared" si="418"/>
        <v>0</v>
      </c>
      <c r="M422" s="554">
        <f t="shared" si="418"/>
        <v>0</v>
      </c>
      <c r="N422" s="554">
        <f t="shared" si="418"/>
        <v>0</v>
      </c>
      <c r="O422" s="554" t="str">
        <f t="shared" si="11"/>
        <v>d:Z</v>
      </c>
      <c r="P422" s="554" t="str">
        <f t="shared" si="12"/>
        <v>d9:Z9</v>
      </c>
    </row>
    <row r="423">
      <c r="A423" s="554" t="str">
        <f t="shared" si="5"/>
        <v>12</v>
      </c>
      <c r="B423" s="554" t="str">
        <f t="shared" si="6"/>
        <v>GRP</v>
      </c>
      <c r="C423" s="554" t="s">
        <v>182</v>
      </c>
      <c r="D423" s="23" t="s">
        <v>797</v>
      </c>
      <c r="E423" s="554" t="str">
        <f t="shared" si="7"/>
        <v/>
      </c>
      <c r="H423" s="554" t="str">
        <f t="shared" si="8"/>
        <v>'NEO GRP '!</v>
      </c>
      <c r="I423" s="554" t="str">
        <f t="shared" si="9"/>
        <v>'NEO GRP '!</v>
      </c>
      <c r="J423" s="554">
        <f t="shared" ref="J423:N423" si="419">IF(IFERROR(VLOOKUP($C423,INDIRECT(J$14&amp;"D:D"),1,FALSE),0)&lt;&gt;0,J$14,0)</f>
        <v>0</v>
      </c>
      <c r="K423" s="554">
        <f t="shared" si="419"/>
        <v>0</v>
      </c>
      <c r="L423" s="554">
        <f t="shared" si="419"/>
        <v>0</v>
      </c>
      <c r="M423" s="554">
        <f t="shared" si="419"/>
        <v>0</v>
      </c>
      <c r="N423" s="554">
        <f t="shared" si="419"/>
        <v>0</v>
      </c>
      <c r="O423" s="554" t="str">
        <f t="shared" si="11"/>
        <v>d:Z</v>
      </c>
      <c r="P423" s="554" t="str">
        <f t="shared" si="12"/>
        <v>d9:Z9</v>
      </c>
    </row>
    <row r="424">
      <c r="A424" s="554" t="str">
        <f t="shared" si="5"/>
        <v>13</v>
      </c>
      <c r="B424" s="554" t="str">
        <f t="shared" si="6"/>
        <v>GRP</v>
      </c>
      <c r="C424" s="554" t="s">
        <v>182</v>
      </c>
      <c r="D424" s="23" t="s">
        <v>798</v>
      </c>
      <c r="E424" s="554" t="str">
        <f t="shared" si="7"/>
        <v/>
      </c>
      <c r="H424" s="554" t="str">
        <f t="shared" si="8"/>
        <v>'NEO GRP '!</v>
      </c>
      <c r="I424" s="554" t="str">
        <f t="shared" si="9"/>
        <v>'NEO GRP '!</v>
      </c>
      <c r="J424" s="554">
        <f t="shared" ref="J424:N424" si="420">IF(IFERROR(VLOOKUP($C424,INDIRECT(J$14&amp;"D:D"),1,FALSE),0)&lt;&gt;0,J$14,0)</f>
        <v>0</v>
      </c>
      <c r="K424" s="554">
        <f t="shared" si="420"/>
        <v>0</v>
      </c>
      <c r="L424" s="554">
        <f t="shared" si="420"/>
        <v>0</v>
      </c>
      <c r="M424" s="554">
        <f t="shared" si="420"/>
        <v>0</v>
      </c>
      <c r="N424" s="554">
        <f t="shared" si="420"/>
        <v>0</v>
      </c>
      <c r="O424" s="554" t="str">
        <f t="shared" si="11"/>
        <v>d:Z</v>
      </c>
      <c r="P424" s="554" t="str">
        <f t="shared" si="12"/>
        <v>d9:Z9</v>
      </c>
    </row>
    <row r="425">
      <c r="A425" s="554" t="str">
        <f t="shared" si="5"/>
        <v>100</v>
      </c>
      <c r="B425" s="554" t="str">
        <f t="shared" si="6"/>
        <v>GRP</v>
      </c>
      <c r="C425" s="554" t="s">
        <v>182</v>
      </c>
      <c r="D425" s="23" t="s">
        <v>799</v>
      </c>
      <c r="E425" s="554">
        <f t="shared" si="7"/>
        <v>0</v>
      </c>
      <c r="H425" s="554" t="str">
        <f t="shared" si="8"/>
        <v>'NEO GRP '!</v>
      </c>
      <c r="I425" s="554" t="str">
        <f t="shared" si="9"/>
        <v>'NEO GRP '!</v>
      </c>
      <c r="J425" s="554">
        <f t="shared" ref="J425:N425" si="421">IF(IFERROR(VLOOKUP($C425,INDIRECT(J$14&amp;"D:D"),1,FALSE),0)&lt;&gt;0,J$14,0)</f>
        <v>0</v>
      </c>
      <c r="K425" s="554">
        <f t="shared" si="421"/>
        <v>0</v>
      </c>
      <c r="L425" s="554">
        <f t="shared" si="421"/>
        <v>0</v>
      </c>
      <c r="M425" s="554">
        <f t="shared" si="421"/>
        <v>0</v>
      </c>
      <c r="N425" s="554">
        <f t="shared" si="421"/>
        <v>0</v>
      </c>
      <c r="O425" s="554" t="str">
        <f t="shared" si="11"/>
        <v>d:Z</v>
      </c>
      <c r="P425" s="554" t="str">
        <f t="shared" si="12"/>
        <v>d9:Z9</v>
      </c>
    </row>
    <row r="426">
      <c r="A426" s="554" t="str">
        <f t="shared" si="5"/>
        <v>01</v>
      </c>
      <c r="B426" s="554" t="str">
        <f t="shared" si="6"/>
        <v>GRP</v>
      </c>
      <c r="C426" s="554" t="s">
        <v>183</v>
      </c>
      <c r="D426" s="23" t="s">
        <v>800</v>
      </c>
      <c r="E426" s="554" t="str">
        <f t="shared" si="7"/>
        <v/>
      </c>
      <c r="H426" s="554" t="str">
        <f t="shared" si="8"/>
        <v>'NEO GRP '!</v>
      </c>
      <c r="I426" s="554" t="str">
        <f t="shared" si="9"/>
        <v>'NEO GRP '!</v>
      </c>
      <c r="J426" s="554">
        <f t="shared" ref="J426:N426" si="422">IF(IFERROR(VLOOKUP($C426,INDIRECT(J$14&amp;"D:D"),1,FALSE),0)&lt;&gt;0,J$14,0)</f>
        <v>0</v>
      </c>
      <c r="K426" s="554">
        <f t="shared" si="422"/>
        <v>0</v>
      </c>
      <c r="L426" s="554">
        <f t="shared" si="422"/>
        <v>0</v>
      </c>
      <c r="M426" s="554">
        <f t="shared" si="422"/>
        <v>0</v>
      </c>
      <c r="N426" s="554">
        <f t="shared" si="422"/>
        <v>0</v>
      </c>
      <c r="O426" s="554" t="str">
        <f t="shared" si="11"/>
        <v>d:Z</v>
      </c>
      <c r="P426" s="554" t="str">
        <f t="shared" si="12"/>
        <v>d9:Z9</v>
      </c>
    </row>
    <row r="427">
      <c r="A427" s="554" t="str">
        <f t="shared" si="5"/>
        <v>02</v>
      </c>
      <c r="B427" s="554" t="str">
        <f t="shared" si="6"/>
        <v>GRP</v>
      </c>
      <c r="C427" s="554" t="s">
        <v>183</v>
      </c>
      <c r="D427" s="23" t="s">
        <v>801</v>
      </c>
      <c r="E427" s="554" t="str">
        <f t="shared" si="7"/>
        <v/>
      </c>
      <c r="H427" s="554" t="str">
        <f t="shared" si="8"/>
        <v>'NEO GRP '!</v>
      </c>
      <c r="I427" s="554" t="str">
        <f t="shared" si="9"/>
        <v>'NEO GRP '!</v>
      </c>
      <c r="J427" s="554">
        <f t="shared" ref="J427:N427" si="423">IF(IFERROR(VLOOKUP($C427,INDIRECT(J$14&amp;"D:D"),1,FALSE),0)&lt;&gt;0,J$14,0)</f>
        <v>0</v>
      </c>
      <c r="K427" s="554">
        <f t="shared" si="423"/>
        <v>0</v>
      </c>
      <c r="L427" s="554">
        <f t="shared" si="423"/>
        <v>0</v>
      </c>
      <c r="M427" s="554">
        <f t="shared" si="423"/>
        <v>0</v>
      </c>
      <c r="N427" s="554">
        <f t="shared" si="423"/>
        <v>0</v>
      </c>
      <c r="O427" s="554" t="str">
        <f t="shared" si="11"/>
        <v>d:Z</v>
      </c>
      <c r="P427" s="554" t="str">
        <f t="shared" si="12"/>
        <v>d9:Z9</v>
      </c>
    </row>
    <row r="428">
      <c r="A428" s="554" t="str">
        <f t="shared" si="5"/>
        <v>03</v>
      </c>
      <c r="B428" s="554" t="str">
        <f t="shared" si="6"/>
        <v>GRP</v>
      </c>
      <c r="C428" s="554" t="s">
        <v>183</v>
      </c>
      <c r="D428" s="23" t="s">
        <v>802</v>
      </c>
      <c r="E428" s="554" t="str">
        <f t="shared" si="7"/>
        <v/>
      </c>
      <c r="H428" s="554" t="str">
        <f t="shared" si="8"/>
        <v>'NEO GRP '!</v>
      </c>
      <c r="I428" s="554" t="str">
        <f t="shared" si="9"/>
        <v>'NEO GRP '!</v>
      </c>
      <c r="J428" s="554">
        <f t="shared" ref="J428:N428" si="424">IF(IFERROR(VLOOKUP($C428,INDIRECT(J$14&amp;"D:D"),1,FALSE),0)&lt;&gt;0,J$14,0)</f>
        <v>0</v>
      </c>
      <c r="K428" s="554">
        <f t="shared" si="424"/>
        <v>0</v>
      </c>
      <c r="L428" s="554">
        <f t="shared" si="424"/>
        <v>0</v>
      </c>
      <c r="M428" s="554">
        <f t="shared" si="424"/>
        <v>0</v>
      </c>
      <c r="N428" s="554">
        <f t="shared" si="424"/>
        <v>0</v>
      </c>
      <c r="O428" s="554" t="str">
        <f t="shared" si="11"/>
        <v>d:Z</v>
      </c>
      <c r="P428" s="554" t="str">
        <f t="shared" si="12"/>
        <v>d9:Z9</v>
      </c>
    </row>
    <row r="429">
      <c r="A429" s="554" t="str">
        <f t="shared" si="5"/>
        <v>04</v>
      </c>
      <c r="B429" s="554" t="str">
        <f t="shared" si="6"/>
        <v>GRP</v>
      </c>
      <c r="C429" s="554" t="s">
        <v>183</v>
      </c>
      <c r="D429" s="23" t="s">
        <v>803</v>
      </c>
      <c r="E429" s="554" t="str">
        <f t="shared" si="7"/>
        <v/>
      </c>
      <c r="H429" s="554" t="str">
        <f t="shared" si="8"/>
        <v>'NEO GRP '!</v>
      </c>
      <c r="I429" s="554" t="str">
        <f t="shared" si="9"/>
        <v>'NEO GRP '!</v>
      </c>
      <c r="J429" s="554">
        <f t="shared" ref="J429:N429" si="425">IF(IFERROR(VLOOKUP($C429,INDIRECT(J$14&amp;"D:D"),1,FALSE),0)&lt;&gt;0,J$14,0)</f>
        <v>0</v>
      </c>
      <c r="K429" s="554">
        <f t="shared" si="425"/>
        <v>0</v>
      </c>
      <c r="L429" s="554">
        <f t="shared" si="425"/>
        <v>0</v>
      </c>
      <c r="M429" s="554">
        <f t="shared" si="425"/>
        <v>0</v>
      </c>
      <c r="N429" s="554">
        <f t="shared" si="425"/>
        <v>0</v>
      </c>
      <c r="O429" s="554" t="str">
        <f t="shared" si="11"/>
        <v>d:Z</v>
      </c>
      <c r="P429" s="554" t="str">
        <f t="shared" si="12"/>
        <v>d9:Z9</v>
      </c>
    </row>
    <row r="430">
      <c r="A430" s="554" t="str">
        <f t="shared" si="5"/>
        <v>05</v>
      </c>
      <c r="B430" s="554" t="str">
        <f t="shared" si="6"/>
        <v>GRP</v>
      </c>
      <c r="C430" s="554" t="s">
        <v>183</v>
      </c>
      <c r="D430" s="23" t="s">
        <v>804</v>
      </c>
      <c r="E430" s="554" t="str">
        <f t="shared" si="7"/>
        <v/>
      </c>
      <c r="H430" s="554" t="str">
        <f t="shared" si="8"/>
        <v>'NEO GRP '!</v>
      </c>
      <c r="I430" s="554" t="str">
        <f t="shared" si="9"/>
        <v>'NEO GRP '!</v>
      </c>
      <c r="J430" s="554">
        <f t="shared" ref="J430:N430" si="426">IF(IFERROR(VLOOKUP($C430,INDIRECT(J$14&amp;"D:D"),1,FALSE),0)&lt;&gt;0,J$14,0)</f>
        <v>0</v>
      </c>
      <c r="K430" s="554">
        <f t="shared" si="426"/>
        <v>0</v>
      </c>
      <c r="L430" s="554">
        <f t="shared" si="426"/>
        <v>0</v>
      </c>
      <c r="M430" s="554">
        <f t="shared" si="426"/>
        <v>0</v>
      </c>
      <c r="N430" s="554">
        <f t="shared" si="426"/>
        <v>0</v>
      </c>
      <c r="O430" s="554" t="str">
        <f t="shared" si="11"/>
        <v>d:Z</v>
      </c>
      <c r="P430" s="554" t="str">
        <f t="shared" si="12"/>
        <v>d9:Z9</v>
      </c>
    </row>
    <row r="431">
      <c r="A431" s="554" t="str">
        <f t="shared" si="5"/>
        <v>06</v>
      </c>
      <c r="B431" s="554" t="str">
        <f t="shared" si="6"/>
        <v>GRP</v>
      </c>
      <c r="C431" s="554" t="s">
        <v>183</v>
      </c>
      <c r="D431" s="23" t="s">
        <v>805</v>
      </c>
      <c r="E431" s="554" t="str">
        <f t="shared" si="7"/>
        <v/>
      </c>
      <c r="H431" s="554" t="str">
        <f t="shared" si="8"/>
        <v>'NEO GRP '!</v>
      </c>
      <c r="I431" s="554" t="str">
        <f t="shared" si="9"/>
        <v>'NEO GRP '!</v>
      </c>
      <c r="J431" s="554">
        <f t="shared" ref="J431:N431" si="427">IF(IFERROR(VLOOKUP($C431,INDIRECT(J$14&amp;"D:D"),1,FALSE),0)&lt;&gt;0,J$14,0)</f>
        <v>0</v>
      </c>
      <c r="K431" s="554">
        <f t="shared" si="427"/>
        <v>0</v>
      </c>
      <c r="L431" s="554">
        <f t="shared" si="427"/>
        <v>0</v>
      </c>
      <c r="M431" s="554">
        <f t="shared" si="427"/>
        <v>0</v>
      </c>
      <c r="N431" s="554">
        <f t="shared" si="427"/>
        <v>0</v>
      </c>
      <c r="O431" s="554" t="str">
        <f t="shared" si="11"/>
        <v>d:Z</v>
      </c>
      <c r="P431" s="554" t="str">
        <f t="shared" si="12"/>
        <v>d9:Z9</v>
      </c>
    </row>
    <row r="432">
      <c r="A432" s="554" t="str">
        <f t="shared" si="5"/>
        <v>07</v>
      </c>
      <c r="B432" s="554" t="str">
        <f t="shared" si="6"/>
        <v>GRP</v>
      </c>
      <c r="C432" s="554" t="s">
        <v>183</v>
      </c>
      <c r="D432" s="23" t="s">
        <v>806</v>
      </c>
      <c r="E432" s="554" t="str">
        <f t="shared" si="7"/>
        <v/>
      </c>
      <c r="H432" s="554" t="str">
        <f t="shared" si="8"/>
        <v>'NEO GRP '!</v>
      </c>
      <c r="I432" s="554" t="str">
        <f t="shared" si="9"/>
        <v>'NEO GRP '!</v>
      </c>
      <c r="J432" s="554">
        <f t="shared" ref="J432:N432" si="428">IF(IFERROR(VLOOKUP($C432,INDIRECT(J$14&amp;"D:D"),1,FALSE),0)&lt;&gt;0,J$14,0)</f>
        <v>0</v>
      </c>
      <c r="K432" s="554">
        <f t="shared" si="428"/>
        <v>0</v>
      </c>
      <c r="L432" s="554">
        <f t="shared" si="428"/>
        <v>0</v>
      </c>
      <c r="M432" s="554">
        <f t="shared" si="428"/>
        <v>0</v>
      </c>
      <c r="N432" s="554">
        <f t="shared" si="428"/>
        <v>0</v>
      </c>
      <c r="O432" s="554" t="str">
        <f t="shared" si="11"/>
        <v>d:Z</v>
      </c>
      <c r="P432" s="554" t="str">
        <f t="shared" si="12"/>
        <v>d9:Z9</v>
      </c>
    </row>
    <row r="433">
      <c r="A433" s="554" t="str">
        <f t="shared" si="5"/>
        <v>08</v>
      </c>
      <c r="B433" s="554" t="str">
        <f t="shared" si="6"/>
        <v>GRP</v>
      </c>
      <c r="C433" s="554" t="s">
        <v>183</v>
      </c>
      <c r="D433" s="23" t="s">
        <v>807</v>
      </c>
      <c r="E433" s="554" t="str">
        <f t="shared" si="7"/>
        <v/>
      </c>
      <c r="H433" s="554" t="str">
        <f t="shared" si="8"/>
        <v>'NEO GRP '!</v>
      </c>
      <c r="I433" s="554" t="str">
        <f t="shared" si="9"/>
        <v>'NEO GRP '!</v>
      </c>
      <c r="J433" s="554">
        <f t="shared" ref="J433:N433" si="429">IF(IFERROR(VLOOKUP($C433,INDIRECT(J$14&amp;"D:D"),1,FALSE),0)&lt;&gt;0,J$14,0)</f>
        <v>0</v>
      </c>
      <c r="K433" s="554">
        <f t="shared" si="429"/>
        <v>0</v>
      </c>
      <c r="L433" s="554">
        <f t="shared" si="429"/>
        <v>0</v>
      </c>
      <c r="M433" s="554">
        <f t="shared" si="429"/>
        <v>0</v>
      </c>
      <c r="N433" s="554">
        <f t="shared" si="429"/>
        <v>0</v>
      </c>
      <c r="O433" s="554" t="str">
        <f t="shared" si="11"/>
        <v>d:Z</v>
      </c>
      <c r="P433" s="554" t="str">
        <f t="shared" si="12"/>
        <v>d9:Z9</v>
      </c>
    </row>
    <row r="434">
      <c r="A434" s="554" t="str">
        <f t="shared" si="5"/>
        <v>09</v>
      </c>
      <c r="B434" s="554" t="str">
        <f t="shared" si="6"/>
        <v>GRP</v>
      </c>
      <c r="C434" s="554" t="s">
        <v>183</v>
      </c>
      <c r="D434" s="23" t="s">
        <v>808</v>
      </c>
      <c r="E434" s="554" t="str">
        <f t="shared" si="7"/>
        <v/>
      </c>
      <c r="H434" s="554" t="str">
        <f t="shared" si="8"/>
        <v>'NEO GRP '!</v>
      </c>
      <c r="I434" s="554" t="str">
        <f t="shared" si="9"/>
        <v>'NEO GRP '!</v>
      </c>
      <c r="J434" s="554">
        <f t="shared" ref="J434:N434" si="430">IF(IFERROR(VLOOKUP($C434,INDIRECT(J$14&amp;"D:D"),1,FALSE),0)&lt;&gt;0,J$14,0)</f>
        <v>0</v>
      </c>
      <c r="K434" s="554">
        <f t="shared" si="430"/>
        <v>0</v>
      </c>
      <c r="L434" s="554">
        <f t="shared" si="430"/>
        <v>0</v>
      </c>
      <c r="M434" s="554">
        <f t="shared" si="430"/>
        <v>0</v>
      </c>
      <c r="N434" s="554">
        <f t="shared" si="430"/>
        <v>0</v>
      </c>
      <c r="O434" s="554" t="str">
        <f t="shared" si="11"/>
        <v>d:Z</v>
      </c>
      <c r="P434" s="554" t="str">
        <f t="shared" si="12"/>
        <v>d9:Z9</v>
      </c>
    </row>
    <row r="435">
      <c r="A435" s="554" t="str">
        <f t="shared" si="5"/>
        <v>10</v>
      </c>
      <c r="B435" s="554" t="str">
        <f t="shared" si="6"/>
        <v>GRP</v>
      </c>
      <c r="C435" s="554" t="s">
        <v>183</v>
      </c>
      <c r="D435" s="23" t="s">
        <v>809</v>
      </c>
      <c r="E435" s="554" t="str">
        <f t="shared" si="7"/>
        <v/>
      </c>
      <c r="H435" s="554" t="str">
        <f t="shared" si="8"/>
        <v>'NEO GRP '!</v>
      </c>
      <c r="I435" s="554" t="str">
        <f t="shared" si="9"/>
        <v>'NEO GRP '!</v>
      </c>
      <c r="J435" s="554">
        <f t="shared" ref="J435:N435" si="431">IF(IFERROR(VLOOKUP($C435,INDIRECT(J$14&amp;"D:D"),1,FALSE),0)&lt;&gt;0,J$14,0)</f>
        <v>0</v>
      </c>
      <c r="K435" s="554">
        <f t="shared" si="431"/>
        <v>0</v>
      </c>
      <c r="L435" s="554">
        <f t="shared" si="431"/>
        <v>0</v>
      </c>
      <c r="M435" s="554">
        <f t="shared" si="431"/>
        <v>0</v>
      </c>
      <c r="N435" s="554">
        <f t="shared" si="431"/>
        <v>0</v>
      </c>
      <c r="O435" s="554" t="str">
        <f t="shared" si="11"/>
        <v>d:Z</v>
      </c>
      <c r="P435" s="554" t="str">
        <f t="shared" si="12"/>
        <v>d9:Z9</v>
      </c>
    </row>
    <row r="436">
      <c r="A436" s="554" t="str">
        <f t="shared" si="5"/>
        <v>11</v>
      </c>
      <c r="B436" s="554" t="str">
        <f t="shared" si="6"/>
        <v>GRP</v>
      </c>
      <c r="C436" s="554" t="s">
        <v>183</v>
      </c>
      <c r="D436" s="23" t="s">
        <v>810</v>
      </c>
      <c r="E436" s="554" t="str">
        <f t="shared" si="7"/>
        <v/>
      </c>
      <c r="H436" s="554" t="str">
        <f t="shared" si="8"/>
        <v>'NEO GRP '!</v>
      </c>
      <c r="I436" s="554" t="str">
        <f t="shared" si="9"/>
        <v>'NEO GRP '!</v>
      </c>
      <c r="J436" s="554">
        <f t="shared" ref="J436:N436" si="432">IF(IFERROR(VLOOKUP($C436,INDIRECT(J$14&amp;"D:D"),1,FALSE),0)&lt;&gt;0,J$14,0)</f>
        <v>0</v>
      </c>
      <c r="K436" s="554">
        <f t="shared" si="432"/>
        <v>0</v>
      </c>
      <c r="L436" s="554">
        <f t="shared" si="432"/>
        <v>0</v>
      </c>
      <c r="M436" s="554">
        <f t="shared" si="432"/>
        <v>0</v>
      </c>
      <c r="N436" s="554">
        <f t="shared" si="432"/>
        <v>0</v>
      </c>
      <c r="O436" s="554" t="str">
        <f t="shared" si="11"/>
        <v>d:Z</v>
      </c>
      <c r="P436" s="554" t="str">
        <f t="shared" si="12"/>
        <v>d9:Z9</v>
      </c>
    </row>
    <row r="437">
      <c r="A437" s="554" t="str">
        <f t="shared" si="5"/>
        <v>12</v>
      </c>
      <c r="B437" s="554" t="str">
        <f t="shared" si="6"/>
        <v>GRP</v>
      </c>
      <c r="C437" s="554" t="s">
        <v>183</v>
      </c>
      <c r="D437" s="23" t="s">
        <v>811</v>
      </c>
      <c r="E437" s="554" t="str">
        <f t="shared" si="7"/>
        <v/>
      </c>
      <c r="H437" s="554" t="str">
        <f t="shared" si="8"/>
        <v>'NEO GRP '!</v>
      </c>
      <c r="I437" s="554" t="str">
        <f t="shared" si="9"/>
        <v>'NEO GRP '!</v>
      </c>
      <c r="J437" s="554">
        <f t="shared" ref="J437:N437" si="433">IF(IFERROR(VLOOKUP($C437,INDIRECT(J$14&amp;"D:D"),1,FALSE),0)&lt;&gt;0,J$14,0)</f>
        <v>0</v>
      </c>
      <c r="K437" s="554">
        <f t="shared" si="433"/>
        <v>0</v>
      </c>
      <c r="L437" s="554">
        <f t="shared" si="433"/>
        <v>0</v>
      </c>
      <c r="M437" s="554">
        <f t="shared" si="433"/>
        <v>0</v>
      </c>
      <c r="N437" s="554">
        <f t="shared" si="433"/>
        <v>0</v>
      </c>
      <c r="O437" s="554" t="str">
        <f t="shared" si="11"/>
        <v>d:Z</v>
      </c>
      <c r="P437" s="554" t="str">
        <f t="shared" si="12"/>
        <v>d9:Z9</v>
      </c>
    </row>
    <row r="438">
      <c r="A438" s="554" t="str">
        <f t="shared" si="5"/>
        <v>13</v>
      </c>
      <c r="B438" s="554" t="str">
        <f t="shared" si="6"/>
        <v>GRP</v>
      </c>
      <c r="C438" s="554" t="s">
        <v>183</v>
      </c>
      <c r="D438" s="23" t="s">
        <v>812</v>
      </c>
      <c r="E438" s="554" t="str">
        <f t="shared" si="7"/>
        <v/>
      </c>
      <c r="H438" s="554" t="str">
        <f t="shared" si="8"/>
        <v>'NEO GRP '!</v>
      </c>
      <c r="I438" s="554" t="str">
        <f t="shared" si="9"/>
        <v>'NEO GRP '!</v>
      </c>
      <c r="J438" s="554">
        <f t="shared" ref="J438:N438" si="434">IF(IFERROR(VLOOKUP($C438,INDIRECT(J$14&amp;"D:D"),1,FALSE),0)&lt;&gt;0,J$14,0)</f>
        <v>0</v>
      </c>
      <c r="K438" s="554">
        <f t="shared" si="434"/>
        <v>0</v>
      </c>
      <c r="L438" s="554">
        <f t="shared" si="434"/>
        <v>0</v>
      </c>
      <c r="M438" s="554">
        <f t="shared" si="434"/>
        <v>0</v>
      </c>
      <c r="N438" s="554">
        <f t="shared" si="434"/>
        <v>0</v>
      </c>
      <c r="O438" s="554" t="str">
        <f t="shared" si="11"/>
        <v>d:Z</v>
      </c>
      <c r="P438" s="554" t="str">
        <f t="shared" si="12"/>
        <v>d9:Z9</v>
      </c>
    </row>
    <row r="439">
      <c r="A439" s="554" t="str">
        <f t="shared" si="5"/>
        <v>100</v>
      </c>
      <c r="B439" s="554" t="str">
        <f t="shared" si="6"/>
        <v>GRP</v>
      </c>
      <c r="C439" s="554" t="s">
        <v>183</v>
      </c>
      <c r="D439" s="23" t="s">
        <v>813</v>
      </c>
      <c r="E439" s="554">
        <f t="shared" si="7"/>
        <v>0</v>
      </c>
      <c r="H439" s="554" t="str">
        <f t="shared" si="8"/>
        <v>'NEO GRP '!</v>
      </c>
      <c r="I439" s="554" t="str">
        <f t="shared" si="9"/>
        <v>'NEO GRP '!</v>
      </c>
      <c r="J439" s="554">
        <f t="shared" ref="J439:N439" si="435">IF(IFERROR(VLOOKUP($C439,INDIRECT(J$14&amp;"D:D"),1,FALSE),0)&lt;&gt;0,J$14,0)</f>
        <v>0</v>
      </c>
      <c r="K439" s="554">
        <f t="shared" si="435"/>
        <v>0</v>
      </c>
      <c r="L439" s="554">
        <f t="shared" si="435"/>
        <v>0</v>
      </c>
      <c r="M439" s="554">
        <f t="shared" si="435"/>
        <v>0</v>
      </c>
      <c r="N439" s="554">
        <f t="shared" si="435"/>
        <v>0</v>
      </c>
      <c r="O439" s="554" t="str">
        <f t="shared" si="11"/>
        <v>d:Z</v>
      </c>
      <c r="P439" s="554" t="str">
        <f t="shared" si="12"/>
        <v>d9:Z9</v>
      </c>
    </row>
    <row r="440">
      <c r="A440" s="554" t="str">
        <f t="shared" si="5"/>
        <v>01</v>
      </c>
      <c r="B440" s="554" t="str">
        <f t="shared" si="6"/>
        <v>GRP</v>
      </c>
      <c r="C440" s="554" t="s">
        <v>185</v>
      </c>
      <c r="D440" s="23" t="s">
        <v>814</v>
      </c>
      <c r="E440" s="554" t="str">
        <f t="shared" si="7"/>
        <v/>
      </c>
      <c r="H440" s="554" t="str">
        <f t="shared" si="8"/>
        <v>'NEO GRP '!</v>
      </c>
      <c r="I440" s="554" t="str">
        <f t="shared" si="9"/>
        <v>'NEO GRP '!</v>
      </c>
      <c r="J440" s="554">
        <f t="shared" ref="J440:N440" si="436">IF(IFERROR(VLOOKUP($C440,INDIRECT(J$14&amp;"D:D"),1,FALSE),0)&lt;&gt;0,J$14,0)</f>
        <v>0</v>
      </c>
      <c r="K440" s="554">
        <f t="shared" si="436"/>
        <v>0</v>
      </c>
      <c r="L440" s="554">
        <f t="shared" si="436"/>
        <v>0</v>
      </c>
      <c r="M440" s="554">
        <f t="shared" si="436"/>
        <v>0</v>
      </c>
      <c r="N440" s="554">
        <f t="shared" si="436"/>
        <v>0</v>
      </c>
      <c r="O440" s="554" t="str">
        <f t="shared" si="11"/>
        <v>d:Z</v>
      </c>
      <c r="P440" s="554" t="str">
        <f t="shared" si="12"/>
        <v>d9:Z9</v>
      </c>
    </row>
    <row r="441">
      <c r="A441" s="554" t="str">
        <f t="shared" si="5"/>
        <v>02</v>
      </c>
      <c r="B441" s="554" t="str">
        <f t="shared" si="6"/>
        <v>GRP</v>
      </c>
      <c r="C441" s="554" t="s">
        <v>185</v>
      </c>
      <c r="D441" s="23" t="s">
        <v>815</v>
      </c>
      <c r="E441" s="554" t="str">
        <f t="shared" si="7"/>
        <v/>
      </c>
      <c r="H441" s="554" t="str">
        <f t="shared" si="8"/>
        <v>'NEO GRP '!</v>
      </c>
      <c r="I441" s="554" t="str">
        <f t="shared" si="9"/>
        <v>'NEO GRP '!</v>
      </c>
      <c r="J441" s="554">
        <f t="shared" ref="J441:N441" si="437">IF(IFERROR(VLOOKUP($C441,INDIRECT(J$14&amp;"D:D"),1,FALSE),0)&lt;&gt;0,J$14,0)</f>
        <v>0</v>
      </c>
      <c r="K441" s="554">
        <f t="shared" si="437"/>
        <v>0</v>
      </c>
      <c r="L441" s="554">
        <f t="shared" si="437"/>
        <v>0</v>
      </c>
      <c r="M441" s="554">
        <f t="shared" si="437"/>
        <v>0</v>
      </c>
      <c r="N441" s="554">
        <f t="shared" si="437"/>
        <v>0</v>
      </c>
      <c r="O441" s="554" t="str">
        <f t="shared" si="11"/>
        <v>d:Z</v>
      </c>
      <c r="P441" s="554" t="str">
        <f t="shared" si="12"/>
        <v>d9:Z9</v>
      </c>
    </row>
    <row r="442">
      <c r="A442" s="554" t="str">
        <f t="shared" si="5"/>
        <v>03</v>
      </c>
      <c r="B442" s="554" t="str">
        <f t="shared" si="6"/>
        <v>GRP</v>
      </c>
      <c r="C442" s="554" t="s">
        <v>185</v>
      </c>
      <c r="D442" s="23" t="s">
        <v>816</v>
      </c>
      <c r="E442" s="554" t="str">
        <f t="shared" si="7"/>
        <v/>
      </c>
      <c r="H442" s="554" t="str">
        <f t="shared" si="8"/>
        <v>'NEO GRP '!</v>
      </c>
      <c r="I442" s="554" t="str">
        <f t="shared" si="9"/>
        <v>'NEO GRP '!</v>
      </c>
      <c r="J442" s="554">
        <f t="shared" ref="J442:N442" si="438">IF(IFERROR(VLOOKUP($C442,INDIRECT(J$14&amp;"D:D"),1,FALSE),0)&lt;&gt;0,J$14,0)</f>
        <v>0</v>
      </c>
      <c r="K442" s="554">
        <f t="shared" si="438"/>
        <v>0</v>
      </c>
      <c r="L442" s="554">
        <f t="shared" si="438"/>
        <v>0</v>
      </c>
      <c r="M442" s="554">
        <f t="shared" si="438"/>
        <v>0</v>
      </c>
      <c r="N442" s="554">
        <f t="shared" si="438"/>
        <v>0</v>
      </c>
      <c r="O442" s="554" t="str">
        <f t="shared" si="11"/>
        <v>d:Z</v>
      </c>
      <c r="P442" s="554" t="str">
        <f t="shared" si="12"/>
        <v>d9:Z9</v>
      </c>
    </row>
    <row r="443">
      <c r="A443" s="554" t="str">
        <f t="shared" si="5"/>
        <v>04</v>
      </c>
      <c r="B443" s="554" t="str">
        <f t="shared" si="6"/>
        <v>GRP</v>
      </c>
      <c r="C443" s="554" t="s">
        <v>185</v>
      </c>
      <c r="D443" s="23" t="s">
        <v>817</v>
      </c>
      <c r="E443" s="554" t="str">
        <f t="shared" si="7"/>
        <v/>
      </c>
      <c r="H443" s="554" t="str">
        <f t="shared" si="8"/>
        <v>'NEO GRP '!</v>
      </c>
      <c r="I443" s="554" t="str">
        <f t="shared" si="9"/>
        <v>'NEO GRP '!</v>
      </c>
      <c r="J443" s="554">
        <f t="shared" ref="J443:N443" si="439">IF(IFERROR(VLOOKUP($C443,INDIRECT(J$14&amp;"D:D"),1,FALSE),0)&lt;&gt;0,J$14,0)</f>
        <v>0</v>
      </c>
      <c r="K443" s="554">
        <f t="shared" si="439"/>
        <v>0</v>
      </c>
      <c r="L443" s="554">
        <f t="shared" si="439"/>
        <v>0</v>
      </c>
      <c r="M443" s="554">
        <f t="shared" si="439"/>
        <v>0</v>
      </c>
      <c r="N443" s="554">
        <f t="shared" si="439"/>
        <v>0</v>
      </c>
      <c r="O443" s="554" t="str">
        <f t="shared" si="11"/>
        <v>d:Z</v>
      </c>
      <c r="P443" s="554" t="str">
        <f t="shared" si="12"/>
        <v>d9:Z9</v>
      </c>
    </row>
    <row r="444">
      <c r="A444" s="554" t="str">
        <f t="shared" si="5"/>
        <v>05</v>
      </c>
      <c r="B444" s="554" t="str">
        <f t="shared" si="6"/>
        <v>GRP</v>
      </c>
      <c r="C444" s="554" t="s">
        <v>185</v>
      </c>
      <c r="D444" s="23" t="s">
        <v>818</v>
      </c>
      <c r="E444" s="554" t="str">
        <f t="shared" si="7"/>
        <v/>
      </c>
      <c r="H444" s="554" t="str">
        <f t="shared" si="8"/>
        <v>'NEO GRP '!</v>
      </c>
      <c r="I444" s="554" t="str">
        <f t="shared" si="9"/>
        <v>'NEO GRP '!</v>
      </c>
      <c r="J444" s="554">
        <f t="shared" ref="J444:N444" si="440">IF(IFERROR(VLOOKUP($C444,INDIRECT(J$14&amp;"D:D"),1,FALSE),0)&lt;&gt;0,J$14,0)</f>
        <v>0</v>
      </c>
      <c r="K444" s="554">
        <f t="shared" si="440"/>
        <v>0</v>
      </c>
      <c r="L444" s="554">
        <f t="shared" si="440"/>
        <v>0</v>
      </c>
      <c r="M444" s="554">
        <f t="shared" si="440"/>
        <v>0</v>
      </c>
      <c r="N444" s="554">
        <f t="shared" si="440"/>
        <v>0</v>
      </c>
      <c r="O444" s="554" t="str">
        <f t="shared" si="11"/>
        <v>d:Z</v>
      </c>
      <c r="P444" s="554" t="str">
        <f t="shared" si="12"/>
        <v>d9:Z9</v>
      </c>
    </row>
    <row r="445">
      <c r="A445" s="554" t="str">
        <f t="shared" si="5"/>
        <v>06</v>
      </c>
      <c r="B445" s="554" t="str">
        <f t="shared" si="6"/>
        <v>GRP</v>
      </c>
      <c r="C445" s="554" t="s">
        <v>185</v>
      </c>
      <c r="D445" s="23" t="s">
        <v>819</v>
      </c>
      <c r="E445" s="554" t="str">
        <f t="shared" si="7"/>
        <v/>
      </c>
      <c r="H445" s="554" t="str">
        <f t="shared" si="8"/>
        <v>'NEO GRP '!</v>
      </c>
      <c r="I445" s="554" t="str">
        <f t="shared" si="9"/>
        <v>'NEO GRP '!</v>
      </c>
      <c r="J445" s="554">
        <f t="shared" ref="J445:N445" si="441">IF(IFERROR(VLOOKUP($C445,INDIRECT(J$14&amp;"D:D"),1,FALSE),0)&lt;&gt;0,J$14,0)</f>
        <v>0</v>
      </c>
      <c r="K445" s="554">
        <f t="shared" si="441"/>
        <v>0</v>
      </c>
      <c r="L445" s="554">
        <f t="shared" si="441"/>
        <v>0</v>
      </c>
      <c r="M445" s="554">
        <f t="shared" si="441"/>
        <v>0</v>
      </c>
      <c r="N445" s="554">
        <f t="shared" si="441"/>
        <v>0</v>
      </c>
      <c r="O445" s="554" t="str">
        <f t="shared" si="11"/>
        <v>d:Z</v>
      </c>
      <c r="P445" s="554" t="str">
        <f t="shared" si="12"/>
        <v>d9:Z9</v>
      </c>
    </row>
    <row r="446">
      <c r="A446" s="554" t="str">
        <f t="shared" si="5"/>
        <v>07</v>
      </c>
      <c r="B446" s="554" t="str">
        <f t="shared" si="6"/>
        <v>GRP</v>
      </c>
      <c r="C446" s="554" t="s">
        <v>185</v>
      </c>
      <c r="D446" s="23" t="s">
        <v>820</v>
      </c>
      <c r="E446" s="554" t="str">
        <f t="shared" si="7"/>
        <v/>
      </c>
      <c r="H446" s="554" t="str">
        <f t="shared" si="8"/>
        <v>'NEO GRP '!</v>
      </c>
      <c r="I446" s="554" t="str">
        <f t="shared" si="9"/>
        <v>'NEO GRP '!</v>
      </c>
      <c r="J446" s="554">
        <f t="shared" ref="J446:N446" si="442">IF(IFERROR(VLOOKUP($C446,INDIRECT(J$14&amp;"D:D"),1,FALSE),0)&lt;&gt;0,J$14,0)</f>
        <v>0</v>
      </c>
      <c r="K446" s="554">
        <f t="shared" si="442"/>
        <v>0</v>
      </c>
      <c r="L446" s="554">
        <f t="shared" si="442"/>
        <v>0</v>
      </c>
      <c r="M446" s="554">
        <f t="shared" si="442"/>
        <v>0</v>
      </c>
      <c r="N446" s="554">
        <f t="shared" si="442"/>
        <v>0</v>
      </c>
      <c r="O446" s="554" t="str">
        <f t="shared" si="11"/>
        <v>d:Z</v>
      </c>
      <c r="P446" s="554" t="str">
        <f t="shared" si="12"/>
        <v>d9:Z9</v>
      </c>
    </row>
    <row r="447">
      <c r="A447" s="554" t="str">
        <f t="shared" si="5"/>
        <v>08</v>
      </c>
      <c r="B447" s="554" t="str">
        <f t="shared" si="6"/>
        <v>GRP</v>
      </c>
      <c r="C447" s="554" t="s">
        <v>185</v>
      </c>
      <c r="D447" s="23" t="s">
        <v>821</v>
      </c>
      <c r="E447" s="554" t="str">
        <f t="shared" si="7"/>
        <v/>
      </c>
      <c r="H447" s="554" t="str">
        <f t="shared" si="8"/>
        <v>'NEO GRP '!</v>
      </c>
      <c r="I447" s="554" t="str">
        <f t="shared" si="9"/>
        <v>'NEO GRP '!</v>
      </c>
      <c r="J447" s="554">
        <f t="shared" ref="J447:N447" si="443">IF(IFERROR(VLOOKUP($C447,INDIRECT(J$14&amp;"D:D"),1,FALSE),0)&lt;&gt;0,J$14,0)</f>
        <v>0</v>
      </c>
      <c r="K447" s="554">
        <f t="shared" si="443"/>
        <v>0</v>
      </c>
      <c r="L447" s="554">
        <f t="shared" si="443"/>
        <v>0</v>
      </c>
      <c r="M447" s="554">
        <f t="shared" si="443"/>
        <v>0</v>
      </c>
      <c r="N447" s="554">
        <f t="shared" si="443"/>
        <v>0</v>
      </c>
      <c r="O447" s="554" t="str">
        <f t="shared" si="11"/>
        <v>d:Z</v>
      </c>
      <c r="P447" s="554" t="str">
        <f t="shared" si="12"/>
        <v>d9:Z9</v>
      </c>
    </row>
    <row r="448">
      <c r="A448" s="554" t="str">
        <f t="shared" si="5"/>
        <v>09</v>
      </c>
      <c r="B448" s="554" t="str">
        <f t="shared" si="6"/>
        <v>GRP</v>
      </c>
      <c r="C448" s="554" t="s">
        <v>185</v>
      </c>
      <c r="D448" s="23" t="s">
        <v>822</v>
      </c>
      <c r="E448" s="554" t="str">
        <f t="shared" si="7"/>
        <v/>
      </c>
      <c r="H448" s="554" t="str">
        <f t="shared" si="8"/>
        <v>'NEO GRP '!</v>
      </c>
      <c r="I448" s="554" t="str">
        <f t="shared" si="9"/>
        <v>'NEO GRP '!</v>
      </c>
      <c r="J448" s="554">
        <f t="shared" ref="J448:N448" si="444">IF(IFERROR(VLOOKUP($C448,INDIRECT(J$14&amp;"D:D"),1,FALSE),0)&lt;&gt;0,J$14,0)</f>
        <v>0</v>
      </c>
      <c r="K448" s="554">
        <f t="shared" si="444"/>
        <v>0</v>
      </c>
      <c r="L448" s="554">
        <f t="shared" si="444"/>
        <v>0</v>
      </c>
      <c r="M448" s="554">
        <f t="shared" si="444"/>
        <v>0</v>
      </c>
      <c r="N448" s="554">
        <f t="shared" si="444"/>
        <v>0</v>
      </c>
      <c r="O448" s="554" t="str">
        <f t="shared" si="11"/>
        <v>d:Z</v>
      </c>
      <c r="P448" s="554" t="str">
        <f t="shared" si="12"/>
        <v>d9:Z9</v>
      </c>
    </row>
    <row r="449">
      <c r="A449" s="554" t="str">
        <f t="shared" si="5"/>
        <v>10</v>
      </c>
      <c r="B449" s="554" t="str">
        <f t="shared" si="6"/>
        <v>GRP</v>
      </c>
      <c r="C449" s="554" t="s">
        <v>185</v>
      </c>
      <c r="D449" s="23" t="s">
        <v>823</v>
      </c>
      <c r="E449" s="554" t="str">
        <f t="shared" si="7"/>
        <v/>
      </c>
      <c r="H449" s="554" t="str">
        <f t="shared" si="8"/>
        <v>'NEO GRP '!</v>
      </c>
      <c r="I449" s="554" t="str">
        <f t="shared" si="9"/>
        <v>'NEO GRP '!</v>
      </c>
      <c r="J449" s="554">
        <f t="shared" ref="J449:N449" si="445">IF(IFERROR(VLOOKUP($C449,INDIRECT(J$14&amp;"D:D"),1,FALSE),0)&lt;&gt;0,J$14,0)</f>
        <v>0</v>
      </c>
      <c r="K449" s="554">
        <f t="shared" si="445"/>
        <v>0</v>
      </c>
      <c r="L449" s="554">
        <f t="shared" si="445"/>
        <v>0</v>
      </c>
      <c r="M449" s="554">
        <f t="shared" si="445"/>
        <v>0</v>
      </c>
      <c r="N449" s="554">
        <f t="shared" si="445"/>
        <v>0</v>
      </c>
      <c r="O449" s="554" t="str">
        <f t="shared" si="11"/>
        <v>d:Z</v>
      </c>
      <c r="P449" s="554" t="str">
        <f t="shared" si="12"/>
        <v>d9:Z9</v>
      </c>
    </row>
    <row r="450">
      <c r="A450" s="554" t="str">
        <f t="shared" si="5"/>
        <v>11</v>
      </c>
      <c r="B450" s="554" t="str">
        <f t="shared" si="6"/>
        <v>GRP</v>
      </c>
      <c r="C450" s="554" t="s">
        <v>185</v>
      </c>
      <c r="D450" s="23" t="s">
        <v>824</v>
      </c>
      <c r="E450" s="554" t="str">
        <f t="shared" si="7"/>
        <v/>
      </c>
      <c r="H450" s="554" t="str">
        <f t="shared" si="8"/>
        <v>'NEO GRP '!</v>
      </c>
      <c r="I450" s="554" t="str">
        <f t="shared" si="9"/>
        <v>'NEO GRP '!</v>
      </c>
      <c r="J450" s="554">
        <f t="shared" ref="J450:N450" si="446">IF(IFERROR(VLOOKUP($C450,INDIRECT(J$14&amp;"D:D"),1,FALSE),0)&lt;&gt;0,J$14,0)</f>
        <v>0</v>
      </c>
      <c r="K450" s="554">
        <f t="shared" si="446"/>
        <v>0</v>
      </c>
      <c r="L450" s="554">
        <f t="shared" si="446"/>
        <v>0</v>
      </c>
      <c r="M450" s="554">
        <f t="shared" si="446"/>
        <v>0</v>
      </c>
      <c r="N450" s="554">
        <f t="shared" si="446"/>
        <v>0</v>
      </c>
      <c r="O450" s="554" t="str">
        <f t="shared" si="11"/>
        <v>d:Z</v>
      </c>
      <c r="P450" s="554" t="str">
        <f t="shared" si="12"/>
        <v>d9:Z9</v>
      </c>
    </row>
    <row r="451">
      <c r="A451" s="554" t="str">
        <f t="shared" si="5"/>
        <v>12</v>
      </c>
      <c r="B451" s="554" t="str">
        <f t="shared" si="6"/>
        <v>GRP</v>
      </c>
      <c r="C451" s="554" t="s">
        <v>185</v>
      </c>
      <c r="D451" s="23" t="s">
        <v>825</v>
      </c>
      <c r="E451" s="554" t="str">
        <f t="shared" si="7"/>
        <v/>
      </c>
      <c r="H451" s="554" t="str">
        <f t="shared" si="8"/>
        <v>'NEO GRP '!</v>
      </c>
      <c r="I451" s="554" t="str">
        <f t="shared" si="9"/>
        <v>'NEO GRP '!</v>
      </c>
      <c r="J451" s="554">
        <f t="shared" ref="J451:N451" si="447">IF(IFERROR(VLOOKUP($C451,INDIRECT(J$14&amp;"D:D"),1,FALSE),0)&lt;&gt;0,J$14,0)</f>
        <v>0</v>
      </c>
      <c r="K451" s="554">
        <f t="shared" si="447"/>
        <v>0</v>
      </c>
      <c r="L451" s="554">
        <f t="shared" si="447"/>
        <v>0</v>
      </c>
      <c r="M451" s="554">
        <f t="shared" si="447"/>
        <v>0</v>
      </c>
      <c r="N451" s="554">
        <f t="shared" si="447"/>
        <v>0</v>
      </c>
      <c r="O451" s="554" t="str">
        <f t="shared" si="11"/>
        <v>d:Z</v>
      </c>
      <c r="P451" s="554" t="str">
        <f t="shared" si="12"/>
        <v>d9:Z9</v>
      </c>
    </row>
    <row r="452">
      <c r="A452" s="554" t="str">
        <f t="shared" si="5"/>
        <v>13</v>
      </c>
      <c r="B452" s="554" t="str">
        <f t="shared" si="6"/>
        <v>GRP</v>
      </c>
      <c r="C452" s="554" t="s">
        <v>185</v>
      </c>
      <c r="D452" s="23" t="s">
        <v>826</v>
      </c>
      <c r="E452" s="554" t="str">
        <f t="shared" si="7"/>
        <v/>
      </c>
      <c r="H452" s="554" t="str">
        <f t="shared" si="8"/>
        <v>'NEO GRP '!</v>
      </c>
      <c r="I452" s="554" t="str">
        <f t="shared" si="9"/>
        <v>'NEO GRP '!</v>
      </c>
      <c r="J452" s="554">
        <f t="shared" ref="J452:N452" si="448">IF(IFERROR(VLOOKUP($C452,INDIRECT(J$14&amp;"D:D"),1,FALSE),0)&lt;&gt;0,J$14,0)</f>
        <v>0</v>
      </c>
      <c r="K452" s="554">
        <f t="shared" si="448"/>
        <v>0</v>
      </c>
      <c r="L452" s="554">
        <f t="shared" si="448"/>
        <v>0</v>
      </c>
      <c r="M452" s="554">
        <f t="shared" si="448"/>
        <v>0</v>
      </c>
      <c r="N452" s="554">
        <f t="shared" si="448"/>
        <v>0</v>
      </c>
      <c r="O452" s="554" t="str">
        <f t="shared" si="11"/>
        <v>d:Z</v>
      </c>
      <c r="P452" s="554" t="str">
        <f t="shared" si="12"/>
        <v>d9:Z9</v>
      </c>
    </row>
    <row r="453">
      <c r="A453" s="554" t="str">
        <f t="shared" si="5"/>
        <v>100</v>
      </c>
      <c r="B453" s="554" t="str">
        <f t="shared" si="6"/>
        <v>GRP</v>
      </c>
      <c r="C453" s="554" t="s">
        <v>185</v>
      </c>
      <c r="D453" s="23" t="s">
        <v>827</v>
      </c>
      <c r="E453" s="554">
        <f t="shared" si="7"/>
        <v>0</v>
      </c>
      <c r="H453" s="554" t="str">
        <f t="shared" si="8"/>
        <v>'NEO GRP '!</v>
      </c>
      <c r="I453" s="554" t="str">
        <f t="shared" si="9"/>
        <v>'NEO GRP '!</v>
      </c>
      <c r="J453" s="554">
        <f t="shared" ref="J453:N453" si="449">IF(IFERROR(VLOOKUP($C453,INDIRECT(J$14&amp;"D:D"),1,FALSE),0)&lt;&gt;0,J$14,0)</f>
        <v>0</v>
      </c>
      <c r="K453" s="554">
        <f t="shared" si="449"/>
        <v>0</v>
      </c>
      <c r="L453" s="554">
        <f t="shared" si="449"/>
        <v>0</v>
      </c>
      <c r="M453" s="554">
        <f t="shared" si="449"/>
        <v>0</v>
      </c>
      <c r="N453" s="554">
        <f t="shared" si="449"/>
        <v>0</v>
      </c>
      <c r="O453" s="554" t="str">
        <f t="shared" si="11"/>
        <v>d:Z</v>
      </c>
      <c r="P453" s="554" t="str">
        <f t="shared" si="12"/>
        <v>d9:Z9</v>
      </c>
    </row>
    <row r="454">
      <c r="A454" s="554" t="str">
        <f t="shared" si="5"/>
        <v>01</v>
      </c>
      <c r="B454" s="554" t="str">
        <f t="shared" si="6"/>
        <v>GRP</v>
      </c>
      <c r="C454" s="554" t="s">
        <v>186</v>
      </c>
      <c r="D454" s="23" t="s">
        <v>828</v>
      </c>
      <c r="E454" s="554" t="str">
        <f t="shared" si="7"/>
        <v/>
      </c>
      <c r="H454" s="554" t="str">
        <f t="shared" si="8"/>
        <v>'NEO GRP '!</v>
      </c>
      <c r="I454" s="554" t="str">
        <f t="shared" si="9"/>
        <v>'NEO GRP '!</v>
      </c>
      <c r="J454" s="554">
        <f t="shared" ref="J454:N454" si="450">IF(IFERROR(VLOOKUP($C454,INDIRECT(J$14&amp;"D:D"),1,FALSE),0)&lt;&gt;0,J$14,0)</f>
        <v>0</v>
      </c>
      <c r="K454" s="554">
        <f t="shared" si="450"/>
        <v>0</v>
      </c>
      <c r="L454" s="554">
        <f t="shared" si="450"/>
        <v>0</v>
      </c>
      <c r="M454" s="554">
        <f t="shared" si="450"/>
        <v>0</v>
      </c>
      <c r="N454" s="554">
        <f t="shared" si="450"/>
        <v>0</v>
      </c>
      <c r="O454" s="554" t="str">
        <f t="shared" si="11"/>
        <v>d:Z</v>
      </c>
      <c r="P454" s="554" t="str">
        <f t="shared" si="12"/>
        <v>d9:Z9</v>
      </c>
    </row>
    <row r="455">
      <c r="A455" s="554" t="str">
        <f t="shared" si="5"/>
        <v>02</v>
      </c>
      <c r="B455" s="554" t="str">
        <f t="shared" si="6"/>
        <v>GRP</v>
      </c>
      <c r="C455" s="554" t="s">
        <v>186</v>
      </c>
      <c r="D455" s="23" t="s">
        <v>829</v>
      </c>
      <c r="E455" s="554" t="str">
        <f t="shared" si="7"/>
        <v/>
      </c>
      <c r="H455" s="554" t="str">
        <f t="shared" si="8"/>
        <v>'NEO GRP '!</v>
      </c>
      <c r="I455" s="554" t="str">
        <f t="shared" si="9"/>
        <v>'NEO GRP '!</v>
      </c>
      <c r="J455" s="554">
        <f t="shared" ref="J455:N455" si="451">IF(IFERROR(VLOOKUP($C455,INDIRECT(J$14&amp;"D:D"),1,FALSE),0)&lt;&gt;0,J$14,0)</f>
        <v>0</v>
      </c>
      <c r="K455" s="554">
        <f t="shared" si="451"/>
        <v>0</v>
      </c>
      <c r="L455" s="554">
        <f t="shared" si="451"/>
        <v>0</v>
      </c>
      <c r="M455" s="554">
        <f t="shared" si="451"/>
        <v>0</v>
      </c>
      <c r="N455" s="554">
        <f t="shared" si="451"/>
        <v>0</v>
      </c>
      <c r="O455" s="554" t="str">
        <f t="shared" si="11"/>
        <v>d:Z</v>
      </c>
      <c r="P455" s="554" t="str">
        <f t="shared" si="12"/>
        <v>d9:Z9</v>
      </c>
    </row>
    <row r="456">
      <c r="A456" s="554" t="str">
        <f t="shared" si="5"/>
        <v>03</v>
      </c>
      <c r="B456" s="554" t="str">
        <f t="shared" si="6"/>
        <v>GRP</v>
      </c>
      <c r="C456" s="554" t="s">
        <v>186</v>
      </c>
      <c r="D456" s="23" t="s">
        <v>830</v>
      </c>
      <c r="E456" s="554" t="str">
        <f t="shared" si="7"/>
        <v/>
      </c>
      <c r="H456" s="554" t="str">
        <f t="shared" si="8"/>
        <v>'NEO GRP '!</v>
      </c>
      <c r="I456" s="554" t="str">
        <f t="shared" si="9"/>
        <v>'NEO GRP '!</v>
      </c>
      <c r="J456" s="554">
        <f t="shared" ref="J456:N456" si="452">IF(IFERROR(VLOOKUP($C456,INDIRECT(J$14&amp;"D:D"),1,FALSE),0)&lt;&gt;0,J$14,0)</f>
        <v>0</v>
      </c>
      <c r="K456" s="554">
        <f t="shared" si="452"/>
        <v>0</v>
      </c>
      <c r="L456" s="554">
        <f t="shared" si="452"/>
        <v>0</v>
      </c>
      <c r="M456" s="554">
        <f t="shared" si="452"/>
        <v>0</v>
      </c>
      <c r="N456" s="554">
        <f t="shared" si="452"/>
        <v>0</v>
      </c>
      <c r="O456" s="554" t="str">
        <f t="shared" si="11"/>
        <v>d:Z</v>
      </c>
      <c r="P456" s="554" t="str">
        <f t="shared" si="12"/>
        <v>d9:Z9</v>
      </c>
    </row>
    <row r="457">
      <c r="A457" s="554" t="str">
        <f t="shared" si="5"/>
        <v>04</v>
      </c>
      <c r="B457" s="554" t="str">
        <f t="shared" si="6"/>
        <v>GRP</v>
      </c>
      <c r="C457" s="554" t="s">
        <v>186</v>
      </c>
      <c r="D457" s="23" t="s">
        <v>831</v>
      </c>
      <c r="E457" s="554" t="str">
        <f t="shared" si="7"/>
        <v/>
      </c>
      <c r="H457" s="554" t="str">
        <f t="shared" si="8"/>
        <v>'NEO GRP '!</v>
      </c>
      <c r="I457" s="554" t="str">
        <f t="shared" si="9"/>
        <v>'NEO GRP '!</v>
      </c>
      <c r="J457" s="554">
        <f t="shared" ref="J457:N457" si="453">IF(IFERROR(VLOOKUP($C457,INDIRECT(J$14&amp;"D:D"),1,FALSE),0)&lt;&gt;0,J$14,0)</f>
        <v>0</v>
      </c>
      <c r="K457" s="554">
        <f t="shared" si="453"/>
        <v>0</v>
      </c>
      <c r="L457" s="554">
        <f t="shared" si="453"/>
        <v>0</v>
      </c>
      <c r="M457" s="554">
        <f t="shared" si="453"/>
        <v>0</v>
      </c>
      <c r="N457" s="554">
        <f t="shared" si="453"/>
        <v>0</v>
      </c>
      <c r="O457" s="554" t="str">
        <f t="shared" si="11"/>
        <v>d:Z</v>
      </c>
      <c r="P457" s="554" t="str">
        <f t="shared" si="12"/>
        <v>d9:Z9</v>
      </c>
    </row>
    <row r="458">
      <c r="A458" s="554" t="str">
        <f t="shared" si="5"/>
        <v>05</v>
      </c>
      <c r="B458" s="554" t="str">
        <f t="shared" si="6"/>
        <v>GRP</v>
      </c>
      <c r="C458" s="554" t="s">
        <v>186</v>
      </c>
      <c r="D458" s="23" t="s">
        <v>832</v>
      </c>
      <c r="E458" s="554" t="str">
        <f t="shared" si="7"/>
        <v/>
      </c>
      <c r="H458" s="554" t="str">
        <f t="shared" si="8"/>
        <v>'NEO GRP '!</v>
      </c>
      <c r="I458" s="554" t="str">
        <f t="shared" si="9"/>
        <v>'NEO GRP '!</v>
      </c>
      <c r="J458" s="554">
        <f t="shared" ref="J458:N458" si="454">IF(IFERROR(VLOOKUP($C458,INDIRECT(J$14&amp;"D:D"),1,FALSE),0)&lt;&gt;0,J$14,0)</f>
        <v>0</v>
      </c>
      <c r="K458" s="554">
        <f t="shared" si="454"/>
        <v>0</v>
      </c>
      <c r="L458" s="554">
        <f t="shared" si="454"/>
        <v>0</v>
      </c>
      <c r="M458" s="554">
        <f t="shared" si="454"/>
        <v>0</v>
      </c>
      <c r="N458" s="554">
        <f t="shared" si="454"/>
        <v>0</v>
      </c>
      <c r="O458" s="554" t="str">
        <f t="shared" si="11"/>
        <v>d:Z</v>
      </c>
      <c r="P458" s="554" t="str">
        <f t="shared" si="12"/>
        <v>d9:Z9</v>
      </c>
    </row>
    <row r="459">
      <c r="A459" s="554" t="str">
        <f t="shared" si="5"/>
        <v>06</v>
      </c>
      <c r="B459" s="554" t="str">
        <f t="shared" si="6"/>
        <v>GRP</v>
      </c>
      <c r="C459" s="554" t="s">
        <v>186</v>
      </c>
      <c r="D459" s="23" t="s">
        <v>833</v>
      </c>
      <c r="E459" s="554" t="str">
        <f t="shared" si="7"/>
        <v/>
      </c>
      <c r="H459" s="554" t="str">
        <f t="shared" si="8"/>
        <v>'NEO GRP '!</v>
      </c>
      <c r="I459" s="554" t="str">
        <f t="shared" si="9"/>
        <v>'NEO GRP '!</v>
      </c>
      <c r="J459" s="554">
        <f t="shared" ref="J459:N459" si="455">IF(IFERROR(VLOOKUP($C459,INDIRECT(J$14&amp;"D:D"),1,FALSE),0)&lt;&gt;0,J$14,0)</f>
        <v>0</v>
      </c>
      <c r="K459" s="554">
        <f t="shared" si="455"/>
        <v>0</v>
      </c>
      <c r="L459" s="554">
        <f t="shared" si="455"/>
        <v>0</v>
      </c>
      <c r="M459" s="554">
        <f t="shared" si="455"/>
        <v>0</v>
      </c>
      <c r="N459" s="554">
        <f t="shared" si="455"/>
        <v>0</v>
      </c>
      <c r="O459" s="554" t="str">
        <f t="shared" si="11"/>
        <v>d:Z</v>
      </c>
      <c r="P459" s="554" t="str">
        <f t="shared" si="12"/>
        <v>d9:Z9</v>
      </c>
    </row>
    <row r="460">
      <c r="A460" s="554" t="str">
        <f t="shared" si="5"/>
        <v>07</v>
      </c>
      <c r="B460" s="554" t="str">
        <f t="shared" si="6"/>
        <v>GRP</v>
      </c>
      <c r="C460" s="554" t="s">
        <v>186</v>
      </c>
      <c r="D460" s="23" t="s">
        <v>834</v>
      </c>
      <c r="E460" s="554" t="str">
        <f t="shared" si="7"/>
        <v/>
      </c>
      <c r="H460" s="554" t="str">
        <f t="shared" si="8"/>
        <v>'NEO GRP '!</v>
      </c>
      <c r="I460" s="554" t="str">
        <f t="shared" si="9"/>
        <v>'NEO GRP '!</v>
      </c>
      <c r="J460" s="554">
        <f t="shared" ref="J460:N460" si="456">IF(IFERROR(VLOOKUP($C460,INDIRECT(J$14&amp;"D:D"),1,FALSE),0)&lt;&gt;0,J$14,0)</f>
        <v>0</v>
      </c>
      <c r="K460" s="554">
        <f t="shared" si="456"/>
        <v>0</v>
      </c>
      <c r="L460" s="554">
        <f t="shared" si="456"/>
        <v>0</v>
      </c>
      <c r="M460" s="554">
        <f t="shared" si="456"/>
        <v>0</v>
      </c>
      <c r="N460" s="554">
        <f t="shared" si="456"/>
        <v>0</v>
      </c>
      <c r="O460" s="554" t="str">
        <f t="shared" si="11"/>
        <v>d:Z</v>
      </c>
      <c r="P460" s="554" t="str">
        <f t="shared" si="12"/>
        <v>d9:Z9</v>
      </c>
    </row>
    <row r="461">
      <c r="A461" s="554" t="str">
        <f t="shared" si="5"/>
        <v>08</v>
      </c>
      <c r="B461" s="554" t="str">
        <f t="shared" si="6"/>
        <v>GRP</v>
      </c>
      <c r="C461" s="554" t="s">
        <v>186</v>
      </c>
      <c r="D461" s="23" t="s">
        <v>835</v>
      </c>
      <c r="E461" s="554" t="str">
        <f t="shared" si="7"/>
        <v/>
      </c>
      <c r="H461" s="554" t="str">
        <f t="shared" si="8"/>
        <v>'NEO GRP '!</v>
      </c>
      <c r="I461" s="554" t="str">
        <f t="shared" si="9"/>
        <v>'NEO GRP '!</v>
      </c>
      <c r="J461" s="554">
        <f t="shared" ref="J461:N461" si="457">IF(IFERROR(VLOOKUP($C461,INDIRECT(J$14&amp;"D:D"),1,FALSE),0)&lt;&gt;0,J$14,0)</f>
        <v>0</v>
      </c>
      <c r="K461" s="554">
        <f t="shared" si="457"/>
        <v>0</v>
      </c>
      <c r="L461" s="554">
        <f t="shared" si="457"/>
        <v>0</v>
      </c>
      <c r="M461" s="554">
        <f t="shared" si="457"/>
        <v>0</v>
      </c>
      <c r="N461" s="554">
        <f t="shared" si="457"/>
        <v>0</v>
      </c>
      <c r="O461" s="554" t="str">
        <f t="shared" si="11"/>
        <v>d:Z</v>
      </c>
      <c r="P461" s="554" t="str">
        <f t="shared" si="12"/>
        <v>d9:Z9</v>
      </c>
    </row>
    <row r="462">
      <c r="A462" s="554" t="str">
        <f t="shared" si="5"/>
        <v>09</v>
      </c>
      <c r="B462" s="554" t="str">
        <f t="shared" si="6"/>
        <v>GRP</v>
      </c>
      <c r="C462" s="554" t="s">
        <v>186</v>
      </c>
      <c r="D462" s="23" t="s">
        <v>836</v>
      </c>
      <c r="E462" s="554" t="str">
        <f t="shared" si="7"/>
        <v/>
      </c>
      <c r="H462" s="554" t="str">
        <f t="shared" si="8"/>
        <v>'NEO GRP '!</v>
      </c>
      <c r="I462" s="554" t="str">
        <f t="shared" si="9"/>
        <v>'NEO GRP '!</v>
      </c>
      <c r="J462" s="554">
        <f t="shared" ref="J462:N462" si="458">IF(IFERROR(VLOOKUP($C462,INDIRECT(J$14&amp;"D:D"),1,FALSE),0)&lt;&gt;0,J$14,0)</f>
        <v>0</v>
      </c>
      <c r="K462" s="554">
        <f t="shared" si="458"/>
        <v>0</v>
      </c>
      <c r="L462" s="554">
        <f t="shared" si="458"/>
        <v>0</v>
      </c>
      <c r="M462" s="554">
        <f t="shared" si="458"/>
        <v>0</v>
      </c>
      <c r="N462" s="554">
        <f t="shared" si="458"/>
        <v>0</v>
      </c>
      <c r="O462" s="554" t="str">
        <f t="shared" si="11"/>
        <v>d:Z</v>
      </c>
      <c r="P462" s="554" t="str">
        <f t="shared" si="12"/>
        <v>d9:Z9</v>
      </c>
    </row>
    <row r="463">
      <c r="A463" s="554" t="str">
        <f t="shared" si="5"/>
        <v>10</v>
      </c>
      <c r="B463" s="554" t="str">
        <f t="shared" si="6"/>
        <v>GRP</v>
      </c>
      <c r="C463" s="554" t="s">
        <v>186</v>
      </c>
      <c r="D463" s="23" t="s">
        <v>837</v>
      </c>
      <c r="E463" s="554" t="str">
        <f t="shared" si="7"/>
        <v/>
      </c>
      <c r="H463" s="554" t="str">
        <f t="shared" si="8"/>
        <v>'NEO GRP '!</v>
      </c>
      <c r="I463" s="554" t="str">
        <f t="shared" si="9"/>
        <v>'NEO GRP '!</v>
      </c>
      <c r="J463" s="554">
        <f t="shared" ref="J463:N463" si="459">IF(IFERROR(VLOOKUP($C463,INDIRECT(J$14&amp;"D:D"),1,FALSE),0)&lt;&gt;0,J$14,0)</f>
        <v>0</v>
      </c>
      <c r="K463" s="554">
        <f t="shared" si="459"/>
        <v>0</v>
      </c>
      <c r="L463" s="554">
        <f t="shared" si="459"/>
        <v>0</v>
      </c>
      <c r="M463" s="554">
        <f t="shared" si="459"/>
        <v>0</v>
      </c>
      <c r="N463" s="554">
        <f t="shared" si="459"/>
        <v>0</v>
      </c>
      <c r="O463" s="554" t="str">
        <f t="shared" si="11"/>
        <v>d:Z</v>
      </c>
      <c r="P463" s="554" t="str">
        <f t="shared" si="12"/>
        <v>d9:Z9</v>
      </c>
    </row>
    <row r="464">
      <c r="A464" s="554" t="str">
        <f t="shared" si="5"/>
        <v>11</v>
      </c>
      <c r="B464" s="554" t="str">
        <f t="shared" si="6"/>
        <v>GRP</v>
      </c>
      <c r="C464" s="554" t="s">
        <v>186</v>
      </c>
      <c r="D464" s="23" t="s">
        <v>838</v>
      </c>
      <c r="E464" s="554" t="str">
        <f t="shared" si="7"/>
        <v/>
      </c>
      <c r="H464" s="554" t="str">
        <f t="shared" si="8"/>
        <v>'NEO GRP '!</v>
      </c>
      <c r="I464" s="554" t="str">
        <f t="shared" si="9"/>
        <v>'NEO GRP '!</v>
      </c>
      <c r="J464" s="554">
        <f t="shared" ref="J464:N464" si="460">IF(IFERROR(VLOOKUP($C464,INDIRECT(J$14&amp;"D:D"),1,FALSE),0)&lt;&gt;0,J$14,0)</f>
        <v>0</v>
      </c>
      <c r="K464" s="554">
        <f t="shared" si="460"/>
        <v>0</v>
      </c>
      <c r="L464" s="554">
        <f t="shared" si="460"/>
        <v>0</v>
      </c>
      <c r="M464" s="554">
        <f t="shared" si="460"/>
        <v>0</v>
      </c>
      <c r="N464" s="554">
        <f t="shared" si="460"/>
        <v>0</v>
      </c>
      <c r="O464" s="554" t="str">
        <f t="shared" si="11"/>
        <v>d:Z</v>
      </c>
      <c r="P464" s="554" t="str">
        <f t="shared" si="12"/>
        <v>d9:Z9</v>
      </c>
    </row>
    <row r="465">
      <c r="A465" s="554" t="str">
        <f t="shared" si="5"/>
        <v>12</v>
      </c>
      <c r="B465" s="554" t="str">
        <f t="shared" si="6"/>
        <v>GRP</v>
      </c>
      <c r="C465" s="554" t="s">
        <v>186</v>
      </c>
      <c r="D465" s="23" t="s">
        <v>839</v>
      </c>
      <c r="E465" s="554" t="str">
        <f t="shared" si="7"/>
        <v/>
      </c>
      <c r="H465" s="554" t="str">
        <f t="shared" si="8"/>
        <v>'NEO GRP '!</v>
      </c>
      <c r="I465" s="554" t="str">
        <f t="shared" si="9"/>
        <v>'NEO GRP '!</v>
      </c>
      <c r="J465" s="554">
        <f t="shared" ref="J465:N465" si="461">IF(IFERROR(VLOOKUP($C465,INDIRECT(J$14&amp;"D:D"),1,FALSE),0)&lt;&gt;0,J$14,0)</f>
        <v>0</v>
      </c>
      <c r="K465" s="554">
        <f t="shared" si="461"/>
        <v>0</v>
      </c>
      <c r="L465" s="554">
        <f t="shared" si="461"/>
        <v>0</v>
      </c>
      <c r="M465" s="554">
        <f t="shared" si="461"/>
        <v>0</v>
      </c>
      <c r="N465" s="554">
        <f t="shared" si="461"/>
        <v>0</v>
      </c>
      <c r="O465" s="554" t="str">
        <f t="shared" si="11"/>
        <v>d:Z</v>
      </c>
      <c r="P465" s="554" t="str">
        <f t="shared" si="12"/>
        <v>d9:Z9</v>
      </c>
    </row>
    <row r="466">
      <c r="A466" s="554" t="str">
        <f t="shared" si="5"/>
        <v>13</v>
      </c>
      <c r="B466" s="554" t="str">
        <f t="shared" si="6"/>
        <v>GRP</v>
      </c>
      <c r="C466" s="554" t="s">
        <v>186</v>
      </c>
      <c r="D466" s="23" t="s">
        <v>840</v>
      </c>
      <c r="E466" s="554" t="str">
        <f t="shared" si="7"/>
        <v/>
      </c>
      <c r="H466" s="554" t="str">
        <f t="shared" si="8"/>
        <v>'NEO GRP '!</v>
      </c>
      <c r="I466" s="554" t="str">
        <f t="shared" si="9"/>
        <v>'NEO GRP '!</v>
      </c>
      <c r="J466" s="554">
        <f t="shared" ref="J466:N466" si="462">IF(IFERROR(VLOOKUP($C466,INDIRECT(J$14&amp;"D:D"),1,FALSE),0)&lt;&gt;0,J$14,0)</f>
        <v>0</v>
      </c>
      <c r="K466" s="554">
        <f t="shared" si="462"/>
        <v>0</v>
      </c>
      <c r="L466" s="554">
        <f t="shared" si="462"/>
        <v>0</v>
      </c>
      <c r="M466" s="554">
        <f t="shared" si="462"/>
        <v>0</v>
      </c>
      <c r="N466" s="554">
        <f t="shared" si="462"/>
        <v>0</v>
      </c>
      <c r="O466" s="554" t="str">
        <f t="shared" si="11"/>
        <v>d:Z</v>
      </c>
      <c r="P466" s="554" t="str">
        <f t="shared" si="12"/>
        <v>d9:Z9</v>
      </c>
    </row>
    <row r="467">
      <c r="A467" s="554" t="str">
        <f t="shared" si="5"/>
        <v>100</v>
      </c>
      <c r="B467" s="554" t="str">
        <f t="shared" si="6"/>
        <v>GRP</v>
      </c>
      <c r="C467" s="554" t="s">
        <v>186</v>
      </c>
      <c r="D467" s="23" t="s">
        <v>841</v>
      </c>
      <c r="E467" s="554">
        <f t="shared" si="7"/>
        <v>0</v>
      </c>
      <c r="H467" s="554" t="str">
        <f t="shared" si="8"/>
        <v>'NEO GRP '!</v>
      </c>
      <c r="I467" s="554" t="str">
        <f t="shared" si="9"/>
        <v>'NEO GRP '!</v>
      </c>
      <c r="J467" s="554">
        <f t="shared" ref="J467:N467" si="463">IF(IFERROR(VLOOKUP($C467,INDIRECT(J$14&amp;"D:D"),1,FALSE),0)&lt;&gt;0,J$14,0)</f>
        <v>0</v>
      </c>
      <c r="K467" s="554">
        <f t="shared" si="463"/>
        <v>0</v>
      </c>
      <c r="L467" s="554">
        <f t="shared" si="463"/>
        <v>0</v>
      </c>
      <c r="M467" s="554">
        <f t="shared" si="463"/>
        <v>0</v>
      </c>
      <c r="N467" s="554">
        <f t="shared" si="463"/>
        <v>0</v>
      </c>
      <c r="O467" s="554" t="str">
        <f t="shared" si="11"/>
        <v>d:Z</v>
      </c>
      <c r="P467" s="554" t="str">
        <f t="shared" si="12"/>
        <v>d9:Z9</v>
      </c>
    </row>
    <row r="468">
      <c r="A468" s="554" t="str">
        <f t="shared" si="5"/>
        <v>01</v>
      </c>
      <c r="B468" s="554" t="str">
        <f t="shared" si="6"/>
        <v>GRP</v>
      </c>
      <c r="C468" s="554" t="s">
        <v>188</v>
      </c>
      <c r="D468" s="23" t="s">
        <v>842</v>
      </c>
      <c r="E468" s="554" t="str">
        <f t="shared" si="7"/>
        <v/>
      </c>
      <c r="H468" s="554" t="str">
        <f t="shared" si="8"/>
        <v>'NEO GRP '!</v>
      </c>
      <c r="I468" s="554" t="str">
        <f t="shared" si="9"/>
        <v>'NEO GRP '!</v>
      </c>
      <c r="J468" s="554">
        <f t="shared" ref="J468:N468" si="464">IF(IFERROR(VLOOKUP($C468,INDIRECT(J$14&amp;"D:D"),1,FALSE),0)&lt;&gt;0,J$14,0)</f>
        <v>0</v>
      </c>
      <c r="K468" s="554">
        <f t="shared" si="464"/>
        <v>0</v>
      </c>
      <c r="L468" s="554">
        <f t="shared" si="464"/>
        <v>0</v>
      </c>
      <c r="M468" s="554">
        <f t="shared" si="464"/>
        <v>0</v>
      </c>
      <c r="N468" s="554">
        <f t="shared" si="464"/>
        <v>0</v>
      </c>
      <c r="O468" s="554" t="str">
        <f t="shared" si="11"/>
        <v>d:Z</v>
      </c>
      <c r="P468" s="554" t="str">
        <f t="shared" si="12"/>
        <v>d9:Z9</v>
      </c>
    </row>
    <row r="469">
      <c r="A469" s="554" t="str">
        <f t="shared" si="5"/>
        <v>02</v>
      </c>
      <c r="B469" s="554" t="str">
        <f t="shared" si="6"/>
        <v>GRP</v>
      </c>
      <c r="C469" s="554" t="s">
        <v>188</v>
      </c>
      <c r="D469" s="23" t="s">
        <v>843</v>
      </c>
      <c r="E469" s="554" t="str">
        <f t="shared" si="7"/>
        <v/>
      </c>
      <c r="H469" s="554" t="str">
        <f t="shared" si="8"/>
        <v>'NEO GRP '!</v>
      </c>
      <c r="I469" s="554" t="str">
        <f t="shared" si="9"/>
        <v>'NEO GRP '!</v>
      </c>
      <c r="J469" s="554">
        <f t="shared" ref="J469:N469" si="465">IF(IFERROR(VLOOKUP($C469,INDIRECT(J$14&amp;"D:D"),1,FALSE),0)&lt;&gt;0,J$14,0)</f>
        <v>0</v>
      </c>
      <c r="K469" s="554">
        <f t="shared" si="465"/>
        <v>0</v>
      </c>
      <c r="L469" s="554">
        <f t="shared" si="465"/>
        <v>0</v>
      </c>
      <c r="M469" s="554">
        <f t="shared" si="465"/>
        <v>0</v>
      </c>
      <c r="N469" s="554">
        <f t="shared" si="465"/>
        <v>0</v>
      </c>
      <c r="O469" s="554" t="str">
        <f t="shared" si="11"/>
        <v>d:Z</v>
      </c>
      <c r="P469" s="554" t="str">
        <f t="shared" si="12"/>
        <v>d9:Z9</v>
      </c>
    </row>
    <row r="470">
      <c r="A470" s="554" t="str">
        <f t="shared" si="5"/>
        <v>03</v>
      </c>
      <c r="B470" s="554" t="str">
        <f t="shared" si="6"/>
        <v>GRP</v>
      </c>
      <c r="C470" s="554" t="s">
        <v>188</v>
      </c>
      <c r="D470" s="23" t="s">
        <v>844</v>
      </c>
      <c r="E470" s="554" t="str">
        <f t="shared" si="7"/>
        <v/>
      </c>
      <c r="H470" s="554" t="str">
        <f t="shared" si="8"/>
        <v>'NEO GRP '!</v>
      </c>
      <c r="I470" s="554" t="str">
        <f t="shared" si="9"/>
        <v>'NEO GRP '!</v>
      </c>
      <c r="J470" s="554">
        <f t="shared" ref="J470:N470" si="466">IF(IFERROR(VLOOKUP($C470,INDIRECT(J$14&amp;"D:D"),1,FALSE),0)&lt;&gt;0,J$14,0)</f>
        <v>0</v>
      </c>
      <c r="K470" s="554">
        <f t="shared" si="466"/>
        <v>0</v>
      </c>
      <c r="L470" s="554">
        <f t="shared" si="466"/>
        <v>0</v>
      </c>
      <c r="M470" s="554">
        <f t="shared" si="466"/>
        <v>0</v>
      </c>
      <c r="N470" s="554">
        <f t="shared" si="466"/>
        <v>0</v>
      </c>
      <c r="O470" s="554" t="str">
        <f t="shared" si="11"/>
        <v>d:Z</v>
      </c>
      <c r="P470" s="554" t="str">
        <f t="shared" si="12"/>
        <v>d9:Z9</v>
      </c>
    </row>
    <row r="471">
      <c r="A471" s="554" t="str">
        <f t="shared" si="5"/>
        <v>04</v>
      </c>
      <c r="B471" s="554" t="str">
        <f t="shared" si="6"/>
        <v>GRP</v>
      </c>
      <c r="C471" s="554" t="s">
        <v>188</v>
      </c>
      <c r="D471" s="23" t="s">
        <v>845</v>
      </c>
      <c r="E471" s="554" t="str">
        <f t="shared" si="7"/>
        <v/>
      </c>
      <c r="H471" s="554" t="str">
        <f t="shared" si="8"/>
        <v>'NEO GRP '!</v>
      </c>
      <c r="I471" s="554" t="str">
        <f t="shared" si="9"/>
        <v>'NEO GRP '!</v>
      </c>
      <c r="J471" s="554">
        <f t="shared" ref="J471:N471" si="467">IF(IFERROR(VLOOKUP($C471,INDIRECT(J$14&amp;"D:D"),1,FALSE),0)&lt;&gt;0,J$14,0)</f>
        <v>0</v>
      </c>
      <c r="K471" s="554">
        <f t="shared" si="467"/>
        <v>0</v>
      </c>
      <c r="L471" s="554">
        <f t="shared" si="467"/>
        <v>0</v>
      </c>
      <c r="M471" s="554">
        <f t="shared" si="467"/>
        <v>0</v>
      </c>
      <c r="N471" s="554">
        <f t="shared" si="467"/>
        <v>0</v>
      </c>
      <c r="O471" s="554" t="str">
        <f t="shared" si="11"/>
        <v>d:Z</v>
      </c>
      <c r="P471" s="554" t="str">
        <f t="shared" si="12"/>
        <v>d9:Z9</v>
      </c>
    </row>
    <row r="472">
      <c r="A472" s="554" t="str">
        <f t="shared" si="5"/>
        <v>05</v>
      </c>
      <c r="B472" s="554" t="str">
        <f t="shared" si="6"/>
        <v>GRP</v>
      </c>
      <c r="C472" s="554" t="s">
        <v>188</v>
      </c>
      <c r="D472" s="23" t="s">
        <v>846</v>
      </c>
      <c r="E472" s="554" t="str">
        <f t="shared" si="7"/>
        <v/>
      </c>
      <c r="H472" s="554" t="str">
        <f t="shared" si="8"/>
        <v>'NEO GRP '!</v>
      </c>
      <c r="I472" s="554" t="str">
        <f t="shared" si="9"/>
        <v>'NEO GRP '!</v>
      </c>
      <c r="J472" s="554">
        <f t="shared" ref="J472:N472" si="468">IF(IFERROR(VLOOKUP($C472,INDIRECT(J$14&amp;"D:D"),1,FALSE),0)&lt;&gt;0,J$14,0)</f>
        <v>0</v>
      </c>
      <c r="K472" s="554">
        <f t="shared" si="468"/>
        <v>0</v>
      </c>
      <c r="L472" s="554">
        <f t="shared" si="468"/>
        <v>0</v>
      </c>
      <c r="M472" s="554">
        <f t="shared" si="468"/>
        <v>0</v>
      </c>
      <c r="N472" s="554">
        <f t="shared" si="468"/>
        <v>0</v>
      </c>
      <c r="O472" s="554" t="str">
        <f t="shared" si="11"/>
        <v>d:Z</v>
      </c>
      <c r="P472" s="554" t="str">
        <f t="shared" si="12"/>
        <v>d9:Z9</v>
      </c>
    </row>
    <row r="473">
      <c r="A473" s="554" t="str">
        <f t="shared" si="5"/>
        <v>06</v>
      </c>
      <c r="B473" s="554" t="str">
        <f t="shared" si="6"/>
        <v>GRP</v>
      </c>
      <c r="C473" s="554" t="s">
        <v>188</v>
      </c>
      <c r="D473" s="23" t="s">
        <v>847</v>
      </c>
      <c r="E473" s="554" t="str">
        <f t="shared" si="7"/>
        <v/>
      </c>
      <c r="H473" s="554" t="str">
        <f t="shared" si="8"/>
        <v>'NEO GRP '!</v>
      </c>
      <c r="I473" s="554" t="str">
        <f t="shared" si="9"/>
        <v>'NEO GRP '!</v>
      </c>
      <c r="J473" s="554">
        <f t="shared" ref="J473:N473" si="469">IF(IFERROR(VLOOKUP($C473,INDIRECT(J$14&amp;"D:D"),1,FALSE),0)&lt;&gt;0,J$14,0)</f>
        <v>0</v>
      </c>
      <c r="K473" s="554">
        <f t="shared" si="469"/>
        <v>0</v>
      </c>
      <c r="L473" s="554">
        <f t="shared" si="469"/>
        <v>0</v>
      </c>
      <c r="M473" s="554">
        <f t="shared" si="469"/>
        <v>0</v>
      </c>
      <c r="N473" s="554">
        <f t="shared" si="469"/>
        <v>0</v>
      </c>
      <c r="O473" s="554" t="str">
        <f t="shared" si="11"/>
        <v>d:Z</v>
      </c>
      <c r="P473" s="554" t="str">
        <f t="shared" si="12"/>
        <v>d9:Z9</v>
      </c>
    </row>
    <row r="474">
      <c r="A474" s="554" t="str">
        <f t="shared" si="5"/>
        <v>07</v>
      </c>
      <c r="B474" s="554" t="str">
        <f t="shared" si="6"/>
        <v>GRP</v>
      </c>
      <c r="C474" s="554" t="s">
        <v>188</v>
      </c>
      <c r="D474" s="23" t="s">
        <v>848</v>
      </c>
      <c r="E474" s="554" t="str">
        <f t="shared" si="7"/>
        <v/>
      </c>
      <c r="H474" s="554" t="str">
        <f t="shared" si="8"/>
        <v>'NEO GRP '!</v>
      </c>
      <c r="I474" s="554" t="str">
        <f t="shared" si="9"/>
        <v>'NEO GRP '!</v>
      </c>
      <c r="J474" s="554">
        <f t="shared" ref="J474:N474" si="470">IF(IFERROR(VLOOKUP($C474,INDIRECT(J$14&amp;"D:D"),1,FALSE),0)&lt;&gt;0,J$14,0)</f>
        <v>0</v>
      </c>
      <c r="K474" s="554">
        <f t="shared" si="470"/>
        <v>0</v>
      </c>
      <c r="L474" s="554">
        <f t="shared" si="470"/>
        <v>0</v>
      </c>
      <c r="M474" s="554">
        <f t="shared" si="470"/>
        <v>0</v>
      </c>
      <c r="N474" s="554">
        <f t="shared" si="470"/>
        <v>0</v>
      </c>
      <c r="O474" s="554" t="str">
        <f t="shared" si="11"/>
        <v>d:Z</v>
      </c>
      <c r="P474" s="554" t="str">
        <f t="shared" si="12"/>
        <v>d9:Z9</v>
      </c>
    </row>
    <row r="475">
      <c r="A475" s="554" t="str">
        <f t="shared" si="5"/>
        <v>08</v>
      </c>
      <c r="B475" s="554" t="str">
        <f t="shared" si="6"/>
        <v>GRP</v>
      </c>
      <c r="C475" s="554" t="s">
        <v>188</v>
      </c>
      <c r="D475" s="23" t="s">
        <v>849</v>
      </c>
      <c r="E475" s="554" t="str">
        <f t="shared" si="7"/>
        <v/>
      </c>
      <c r="H475" s="554" t="str">
        <f t="shared" si="8"/>
        <v>'NEO GRP '!</v>
      </c>
      <c r="I475" s="554" t="str">
        <f t="shared" si="9"/>
        <v>'NEO GRP '!</v>
      </c>
      <c r="J475" s="554">
        <f t="shared" ref="J475:N475" si="471">IF(IFERROR(VLOOKUP($C475,INDIRECT(J$14&amp;"D:D"),1,FALSE),0)&lt;&gt;0,J$14,0)</f>
        <v>0</v>
      </c>
      <c r="K475" s="554">
        <f t="shared" si="471"/>
        <v>0</v>
      </c>
      <c r="L475" s="554">
        <f t="shared" si="471"/>
        <v>0</v>
      </c>
      <c r="M475" s="554">
        <f t="shared" si="471"/>
        <v>0</v>
      </c>
      <c r="N475" s="554">
        <f t="shared" si="471"/>
        <v>0</v>
      </c>
      <c r="O475" s="554" t="str">
        <f t="shared" si="11"/>
        <v>d:Z</v>
      </c>
      <c r="P475" s="554" t="str">
        <f t="shared" si="12"/>
        <v>d9:Z9</v>
      </c>
    </row>
    <row r="476">
      <c r="A476" s="554" t="str">
        <f t="shared" si="5"/>
        <v>09</v>
      </c>
      <c r="B476" s="554" t="str">
        <f t="shared" si="6"/>
        <v>GRP</v>
      </c>
      <c r="C476" s="554" t="s">
        <v>188</v>
      </c>
      <c r="D476" s="23" t="s">
        <v>850</v>
      </c>
      <c r="E476" s="554" t="str">
        <f t="shared" si="7"/>
        <v/>
      </c>
      <c r="H476" s="554" t="str">
        <f t="shared" si="8"/>
        <v>'NEO GRP '!</v>
      </c>
      <c r="I476" s="554" t="str">
        <f t="shared" si="9"/>
        <v>'NEO GRP '!</v>
      </c>
      <c r="J476" s="554">
        <f t="shared" ref="J476:N476" si="472">IF(IFERROR(VLOOKUP($C476,INDIRECT(J$14&amp;"D:D"),1,FALSE),0)&lt;&gt;0,J$14,0)</f>
        <v>0</v>
      </c>
      <c r="K476" s="554">
        <f t="shared" si="472"/>
        <v>0</v>
      </c>
      <c r="L476" s="554">
        <f t="shared" si="472"/>
        <v>0</v>
      </c>
      <c r="M476" s="554">
        <f t="shared" si="472"/>
        <v>0</v>
      </c>
      <c r="N476" s="554">
        <f t="shared" si="472"/>
        <v>0</v>
      </c>
      <c r="O476" s="554" t="str">
        <f t="shared" si="11"/>
        <v>d:Z</v>
      </c>
      <c r="P476" s="554" t="str">
        <f t="shared" si="12"/>
        <v>d9:Z9</v>
      </c>
    </row>
    <row r="477">
      <c r="A477" s="554" t="str">
        <f t="shared" si="5"/>
        <v>10</v>
      </c>
      <c r="B477" s="554" t="str">
        <f t="shared" si="6"/>
        <v>GRP</v>
      </c>
      <c r="C477" s="554" t="s">
        <v>188</v>
      </c>
      <c r="D477" s="23" t="s">
        <v>851</v>
      </c>
      <c r="E477" s="554" t="str">
        <f t="shared" si="7"/>
        <v/>
      </c>
      <c r="H477" s="554" t="str">
        <f t="shared" si="8"/>
        <v>'NEO GRP '!</v>
      </c>
      <c r="I477" s="554" t="str">
        <f t="shared" si="9"/>
        <v>'NEO GRP '!</v>
      </c>
      <c r="J477" s="554">
        <f t="shared" ref="J477:N477" si="473">IF(IFERROR(VLOOKUP($C477,INDIRECT(J$14&amp;"D:D"),1,FALSE),0)&lt;&gt;0,J$14,0)</f>
        <v>0</v>
      </c>
      <c r="K477" s="554">
        <f t="shared" si="473"/>
        <v>0</v>
      </c>
      <c r="L477" s="554">
        <f t="shared" si="473"/>
        <v>0</v>
      </c>
      <c r="M477" s="554">
        <f t="shared" si="473"/>
        <v>0</v>
      </c>
      <c r="N477" s="554">
        <f t="shared" si="473"/>
        <v>0</v>
      </c>
      <c r="O477" s="554" t="str">
        <f t="shared" si="11"/>
        <v>d:Z</v>
      </c>
      <c r="P477" s="554" t="str">
        <f t="shared" si="12"/>
        <v>d9:Z9</v>
      </c>
    </row>
    <row r="478">
      <c r="A478" s="554" t="str">
        <f t="shared" si="5"/>
        <v>11</v>
      </c>
      <c r="B478" s="554" t="str">
        <f t="shared" si="6"/>
        <v>GRP</v>
      </c>
      <c r="C478" s="554" t="s">
        <v>188</v>
      </c>
      <c r="D478" s="23" t="s">
        <v>852</v>
      </c>
      <c r="E478" s="554" t="str">
        <f t="shared" si="7"/>
        <v/>
      </c>
      <c r="H478" s="554" t="str">
        <f t="shared" si="8"/>
        <v>'NEO GRP '!</v>
      </c>
      <c r="I478" s="554" t="str">
        <f t="shared" si="9"/>
        <v>'NEO GRP '!</v>
      </c>
      <c r="J478" s="554">
        <f t="shared" ref="J478:N478" si="474">IF(IFERROR(VLOOKUP($C478,INDIRECT(J$14&amp;"D:D"),1,FALSE),0)&lt;&gt;0,J$14,0)</f>
        <v>0</v>
      </c>
      <c r="K478" s="554">
        <f t="shared" si="474"/>
        <v>0</v>
      </c>
      <c r="L478" s="554">
        <f t="shared" si="474"/>
        <v>0</v>
      </c>
      <c r="M478" s="554">
        <f t="shared" si="474"/>
        <v>0</v>
      </c>
      <c r="N478" s="554">
        <f t="shared" si="474"/>
        <v>0</v>
      </c>
      <c r="O478" s="554" t="str">
        <f t="shared" si="11"/>
        <v>d:Z</v>
      </c>
      <c r="P478" s="554" t="str">
        <f t="shared" si="12"/>
        <v>d9:Z9</v>
      </c>
    </row>
    <row r="479">
      <c r="A479" s="554" t="str">
        <f t="shared" si="5"/>
        <v>12</v>
      </c>
      <c r="B479" s="554" t="str">
        <f t="shared" si="6"/>
        <v>GRP</v>
      </c>
      <c r="C479" s="554" t="s">
        <v>188</v>
      </c>
      <c r="D479" s="23" t="s">
        <v>853</v>
      </c>
      <c r="E479" s="554" t="str">
        <f t="shared" si="7"/>
        <v/>
      </c>
      <c r="H479" s="554" t="str">
        <f t="shared" si="8"/>
        <v>'NEO GRP '!</v>
      </c>
      <c r="I479" s="554" t="str">
        <f t="shared" si="9"/>
        <v>'NEO GRP '!</v>
      </c>
      <c r="J479" s="554">
        <f t="shared" ref="J479:N479" si="475">IF(IFERROR(VLOOKUP($C479,INDIRECT(J$14&amp;"D:D"),1,FALSE),0)&lt;&gt;0,J$14,0)</f>
        <v>0</v>
      </c>
      <c r="K479" s="554">
        <f t="shared" si="475"/>
        <v>0</v>
      </c>
      <c r="L479" s="554">
        <f t="shared" si="475"/>
        <v>0</v>
      </c>
      <c r="M479" s="554">
        <f t="shared" si="475"/>
        <v>0</v>
      </c>
      <c r="N479" s="554">
        <f t="shared" si="475"/>
        <v>0</v>
      </c>
      <c r="O479" s="554" t="str">
        <f t="shared" si="11"/>
        <v>d:Z</v>
      </c>
      <c r="P479" s="554" t="str">
        <f t="shared" si="12"/>
        <v>d9:Z9</v>
      </c>
    </row>
    <row r="480">
      <c r="A480" s="554" t="str">
        <f t="shared" si="5"/>
        <v>13</v>
      </c>
      <c r="B480" s="554" t="str">
        <f t="shared" si="6"/>
        <v>GRP</v>
      </c>
      <c r="C480" s="554" t="s">
        <v>188</v>
      </c>
      <c r="D480" s="23" t="s">
        <v>854</v>
      </c>
      <c r="E480" s="554" t="str">
        <f t="shared" si="7"/>
        <v/>
      </c>
      <c r="H480" s="554" t="str">
        <f t="shared" si="8"/>
        <v>'NEO GRP '!</v>
      </c>
      <c r="I480" s="554" t="str">
        <f t="shared" si="9"/>
        <v>'NEO GRP '!</v>
      </c>
      <c r="J480" s="554">
        <f t="shared" ref="J480:N480" si="476">IF(IFERROR(VLOOKUP($C480,INDIRECT(J$14&amp;"D:D"),1,FALSE),0)&lt;&gt;0,J$14,0)</f>
        <v>0</v>
      </c>
      <c r="K480" s="554">
        <f t="shared" si="476"/>
        <v>0</v>
      </c>
      <c r="L480" s="554">
        <f t="shared" si="476"/>
        <v>0</v>
      </c>
      <c r="M480" s="554">
        <f t="shared" si="476"/>
        <v>0</v>
      </c>
      <c r="N480" s="554">
        <f t="shared" si="476"/>
        <v>0</v>
      </c>
      <c r="O480" s="554" t="str">
        <f t="shared" si="11"/>
        <v>d:Z</v>
      </c>
      <c r="P480" s="554" t="str">
        <f t="shared" si="12"/>
        <v>d9:Z9</v>
      </c>
    </row>
    <row r="481">
      <c r="A481" s="554" t="str">
        <f t="shared" si="5"/>
        <v>100</v>
      </c>
      <c r="B481" s="554" t="str">
        <f t="shared" si="6"/>
        <v>GRP</v>
      </c>
      <c r="C481" s="554" t="s">
        <v>188</v>
      </c>
      <c r="D481" s="23" t="s">
        <v>855</v>
      </c>
      <c r="E481" s="554">
        <f t="shared" si="7"/>
        <v>0</v>
      </c>
      <c r="H481" s="554" t="str">
        <f t="shared" si="8"/>
        <v>'NEO GRP '!</v>
      </c>
      <c r="I481" s="554" t="str">
        <f t="shared" si="9"/>
        <v>'NEO GRP '!</v>
      </c>
      <c r="J481" s="554">
        <f t="shared" ref="J481:N481" si="477">IF(IFERROR(VLOOKUP($C481,INDIRECT(J$14&amp;"D:D"),1,FALSE),0)&lt;&gt;0,J$14,0)</f>
        <v>0</v>
      </c>
      <c r="K481" s="554">
        <f t="shared" si="477"/>
        <v>0</v>
      </c>
      <c r="L481" s="554">
        <f t="shared" si="477"/>
        <v>0</v>
      </c>
      <c r="M481" s="554">
        <f t="shared" si="477"/>
        <v>0</v>
      </c>
      <c r="N481" s="554">
        <f t="shared" si="477"/>
        <v>0</v>
      </c>
      <c r="O481" s="554" t="str">
        <f t="shared" si="11"/>
        <v>d:Z</v>
      </c>
      <c r="P481" s="554" t="str">
        <f t="shared" si="12"/>
        <v>d9:Z9</v>
      </c>
    </row>
    <row r="482">
      <c r="A482" s="554" t="str">
        <f t="shared" si="5"/>
        <v>01</v>
      </c>
      <c r="B482" s="554" t="str">
        <f t="shared" si="6"/>
        <v>GRP</v>
      </c>
      <c r="C482" s="554" t="s">
        <v>189</v>
      </c>
      <c r="D482" s="23" t="s">
        <v>856</v>
      </c>
      <c r="E482" s="554" t="str">
        <f t="shared" si="7"/>
        <v/>
      </c>
      <c r="H482" s="554" t="str">
        <f t="shared" si="8"/>
        <v>'NEO GRP '!</v>
      </c>
      <c r="I482" s="554" t="str">
        <f t="shared" si="9"/>
        <v>'NEO GRP '!</v>
      </c>
      <c r="J482" s="554">
        <f t="shared" ref="J482:N482" si="478">IF(IFERROR(VLOOKUP($C482,INDIRECT(J$14&amp;"D:D"),1,FALSE),0)&lt;&gt;0,J$14,0)</f>
        <v>0</v>
      </c>
      <c r="K482" s="554">
        <f t="shared" si="478"/>
        <v>0</v>
      </c>
      <c r="L482" s="554">
        <f t="shared" si="478"/>
        <v>0</v>
      </c>
      <c r="M482" s="554">
        <f t="shared" si="478"/>
        <v>0</v>
      </c>
      <c r="N482" s="554">
        <f t="shared" si="478"/>
        <v>0</v>
      </c>
      <c r="O482" s="554" t="str">
        <f t="shared" si="11"/>
        <v>d:Z</v>
      </c>
      <c r="P482" s="554" t="str">
        <f t="shared" si="12"/>
        <v>d9:Z9</v>
      </c>
    </row>
    <row r="483">
      <c r="A483" s="554" t="str">
        <f t="shared" si="5"/>
        <v>02</v>
      </c>
      <c r="B483" s="554" t="str">
        <f t="shared" si="6"/>
        <v>GRP</v>
      </c>
      <c r="C483" s="554" t="s">
        <v>189</v>
      </c>
      <c r="D483" s="23" t="s">
        <v>857</v>
      </c>
      <c r="E483" s="554" t="str">
        <f t="shared" si="7"/>
        <v/>
      </c>
      <c r="H483" s="554" t="str">
        <f t="shared" si="8"/>
        <v>'NEO GRP '!</v>
      </c>
      <c r="I483" s="554" t="str">
        <f t="shared" si="9"/>
        <v>'NEO GRP '!</v>
      </c>
      <c r="J483" s="554">
        <f t="shared" ref="J483:N483" si="479">IF(IFERROR(VLOOKUP($C483,INDIRECT(J$14&amp;"D:D"),1,FALSE),0)&lt;&gt;0,J$14,0)</f>
        <v>0</v>
      </c>
      <c r="K483" s="554">
        <f t="shared" si="479"/>
        <v>0</v>
      </c>
      <c r="L483" s="554">
        <f t="shared" si="479"/>
        <v>0</v>
      </c>
      <c r="M483" s="554">
        <f t="shared" si="479"/>
        <v>0</v>
      </c>
      <c r="N483" s="554">
        <f t="shared" si="479"/>
        <v>0</v>
      </c>
      <c r="O483" s="554" t="str">
        <f t="shared" si="11"/>
        <v>d:Z</v>
      </c>
      <c r="P483" s="554" t="str">
        <f t="shared" si="12"/>
        <v>d9:Z9</v>
      </c>
    </row>
    <row r="484">
      <c r="A484" s="554" t="str">
        <f t="shared" si="5"/>
        <v>03</v>
      </c>
      <c r="B484" s="554" t="str">
        <f t="shared" si="6"/>
        <v>GRP</v>
      </c>
      <c r="C484" s="554" t="s">
        <v>189</v>
      </c>
      <c r="D484" s="23" t="s">
        <v>858</v>
      </c>
      <c r="E484" s="554" t="str">
        <f t="shared" si="7"/>
        <v/>
      </c>
      <c r="H484" s="554" t="str">
        <f t="shared" si="8"/>
        <v>'NEO GRP '!</v>
      </c>
      <c r="I484" s="554" t="str">
        <f t="shared" si="9"/>
        <v>'NEO GRP '!</v>
      </c>
      <c r="J484" s="554">
        <f t="shared" ref="J484:N484" si="480">IF(IFERROR(VLOOKUP($C484,INDIRECT(J$14&amp;"D:D"),1,FALSE),0)&lt;&gt;0,J$14,0)</f>
        <v>0</v>
      </c>
      <c r="K484" s="554">
        <f t="shared" si="480"/>
        <v>0</v>
      </c>
      <c r="L484" s="554">
        <f t="shared" si="480"/>
        <v>0</v>
      </c>
      <c r="M484" s="554">
        <f t="shared" si="480"/>
        <v>0</v>
      </c>
      <c r="N484" s="554">
        <f t="shared" si="480"/>
        <v>0</v>
      </c>
      <c r="O484" s="554" t="str">
        <f t="shared" si="11"/>
        <v>d:Z</v>
      </c>
      <c r="P484" s="554" t="str">
        <f t="shared" si="12"/>
        <v>d9:Z9</v>
      </c>
    </row>
    <row r="485">
      <c r="A485" s="554" t="str">
        <f t="shared" si="5"/>
        <v>04</v>
      </c>
      <c r="B485" s="554" t="str">
        <f t="shared" si="6"/>
        <v>GRP</v>
      </c>
      <c r="C485" s="554" t="s">
        <v>189</v>
      </c>
      <c r="D485" s="23" t="s">
        <v>859</v>
      </c>
      <c r="E485" s="554" t="str">
        <f t="shared" si="7"/>
        <v/>
      </c>
      <c r="H485" s="554" t="str">
        <f t="shared" si="8"/>
        <v>'NEO GRP '!</v>
      </c>
      <c r="I485" s="554" t="str">
        <f t="shared" si="9"/>
        <v>'NEO GRP '!</v>
      </c>
      <c r="J485" s="554">
        <f t="shared" ref="J485:N485" si="481">IF(IFERROR(VLOOKUP($C485,INDIRECT(J$14&amp;"D:D"),1,FALSE),0)&lt;&gt;0,J$14,0)</f>
        <v>0</v>
      </c>
      <c r="K485" s="554">
        <f t="shared" si="481"/>
        <v>0</v>
      </c>
      <c r="L485" s="554">
        <f t="shared" si="481"/>
        <v>0</v>
      </c>
      <c r="M485" s="554">
        <f t="shared" si="481"/>
        <v>0</v>
      </c>
      <c r="N485" s="554">
        <f t="shared" si="481"/>
        <v>0</v>
      </c>
      <c r="O485" s="554" t="str">
        <f t="shared" si="11"/>
        <v>d:Z</v>
      </c>
      <c r="P485" s="554" t="str">
        <f t="shared" si="12"/>
        <v>d9:Z9</v>
      </c>
    </row>
    <row r="486">
      <c r="A486" s="554" t="str">
        <f t="shared" si="5"/>
        <v>05</v>
      </c>
      <c r="B486" s="554" t="str">
        <f t="shared" si="6"/>
        <v>GRP</v>
      </c>
      <c r="C486" s="554" t="s">
        <v>189</v>
      </c>
      <c r="D486" s="23" t="s">
        <v>860</v>
      </c>
      <c r="E486" s="554" t="str">
        <f t="shared" si="7"/>
        <v/>
      </c>
      <c r="H486" s="554" t="str">
        <f t="shared" si="8"/>
        <v>'NEO GRP '!</v>
      </c>
      <c r="I486" s="554" t="str">
        <f t="shared" si="9"/>
        <v>'NEO GRP '!</v>
      </c>
      <c r="J486" s="554">
        <f t="shared" ref="J486:N486" si="482">IF(IFERROR(VLOOKUP($C486,INDIRECT(J$14&amp;"D:D"),1,FALSE),0)&lt;&gt;0,J$14,0)</f>
        <v>0</v>
      </c>
      <c r="K486" s="554">
        <f t="shared" si="482"/>
        <v>0</v>
      </c>
      <c r="L486" s="554">
        <f t="shared" si="482"/>
        <v>0</v>
      </c>
      <c r="M486" s="554">
        <f t="shared" si="482"/>
        <v>0</v>
      </c>
      <c r="N486" s="554">
        <f t="shared" si="482"/>
        <v>0</v>
      </c>
      <c r="O486" s="554" t="str">
        <f t="shared" si="11"/>
        <v>d:Z</v>
      </c>
      <c r="P486" s="554" t="str">
        <f t="shared" si="12"/>
        <v>d9:Z9</v>
      </c>
    </row>
    <row r="487">
      <c r="A487" s="554" t="str">
        <f t="shared" si="5"/>
        <v>06</v>
      </c>
      <c r="B487" s="554" t="str">
        <f t="shared" si="6"/>
        <v>GRP</v>
      </c>
      <c r="C487" s="554" t="s">
        <v>189</v>
      </c>
      <c r="D487" s="23" t="s">
        <v>861</v>
      </c>
      <c r="E487" s="554" t="str">
        <f t="shared" si="7"/>
        <v/>
      </c>
      <c r="H487" s="554" t="str">
        <f t="shared" si="8"/>
        <v>'NEO GRP '!</v>
      </c>
      <c r="I487" s="554" t="str">
        <f t="shared" si="9"/>
        <v>'NEO GRP '!</v>
      </c>
      <c r="J487" s="554">
        <f t="shared" ref="J487:N487" si="483">IF(IFERROR(VLOOKUP($C487,INDIRECT(J$14&amp;"D:D"),1,FALSE),0)&lt;&gt;0,J$14,0)</f>
        <v>0</v>
      </c>
      <c r="K487" s="554">
        <f t="shared" si="483"/>
        <v>0</v>
      </c>
      <c r="L487" s="554">
        <f t="shared" si="483"/>
        <v>0</v>
      </c>
      <c r="M487" s="554">
        <f t="shared" si="483"/>
        <v>0</v>
      </c>
      <c r="N487" s="554">
        <f t="shared" si="483"/>
        <v>0</v>
      </c>
      <c r="O487" s="554" t="str">
        <f t="shared" si="11"/>
        <v>d:Z</v>
      </c>
      <c r="P487" s="554" t="str">
        <f t="shared" si="12"/>
        <v>d9:Z9</v>
      </c>
    </row>
    <row r="488">
      <c r="A488" s="554" t="str">
        <f t="shared" si="5"/>
        <v>07</v>
      </c>
      <c r="B488" s="554" t="str">
        <f t="shared" si="6"/>
        <v>GRP</v>
      </c>
      <c r="C488" s="554" t="s">
        <v>189</v>
      </c>
      <c r="D488" s="23" t="s">
        <v>862</v>
      </c>
      <c r="E488" s="554" t="str">
        <f t="shared" si="7"/>
        <v/>
      </c>
      <c r="H488" s="554" t="str">
        <f t="shared" si="8"/>
        <v>'NEO GRP '!</v>
      </c>
      <c r="I488" s="554" t="str">
        <f t="shared" si="9"/>
        <v>'NEO GRP '!</v>
      </c>
      <c r="J488" s="554">
        <f t="shared" ref="J488:N488" si="484">IF(IFERROR(VLOOKUP($C488,INDIRECT(J$14&amp;"D:D"),1,FALSE),0)&lt;&gt;0,J$14,0)</f>
        <v>0</v>
      </c>
      <c r="K488" s="554">
        <f t="shared" si="484"/>
        <v>0</v>
      </c>
      <c r="L488" s="554">
        <f t="shared" si="484"/>
        <v>0</v>
      </c>
      <c r="M488" s="554">
        <f t="shared" si="484"/>
        <v>0</v>
      </c>
      <c r="N488" s="554">
        <f t="shared" si="484"/>
        <v>0</v>
      </c>
      <c r="O488" s="554" t="str">
        <f t="shared" si="11"/>
        <v>d:Z</v>
      </c>
      <c r="P488" s="554" t="str">
        <f t="shared" si="12"/>
        <v>d9:Z9</v>
      </c>
    </row>
    <row r="489">
      <c r="A489" s="554" t="str">
        <f t="shared" si="5"/>
        <v>08</v>
      </c>
      <c r="B489" s="554" t="str">
        <f t="shared" si="6"/>
        <v>GRP</v>
      </c>
      <c r="C489" s="554" t="s">
        <v>189</v>
      </c>
      <c r="D489" s="23" t="s">
        <v>863</v>
      </c>
      <c r="E489" s="554" t="str">
        <f t="shared" si="7"/>
        <v/>
      </c>
      <c r="H489" s="554" t="str">
        <f t="shared" si="8"/>
        <v>'NEO GRP '!</v>
      </c>
      <c r="I489" s="554" t="str">
        <f t="shared" si="9"/>
        <v>'NEO GRP '!</v>
      </c>
      <c r="J489" s="554">
        <f t="shared" ref="J489:N489" si="485">IF(IFERROR(VLOOKUP($C489,INDIRECT(J$14&amp;"D:D"),1,FALSE),0)&lt;&gt;0,J$14,0)</f>
        <v>0</v>
      </c>
      <c r="K489" s="554">
        <f t="shared" si="485"/>
        <v>0</v>
      </c>
      <c r="L489" s="554">
        <f t="shared" si="485"/>
        <v>0</v>
      </c>
      <c r="M489" s="554">
        <f t="shared" si="485"/>
        <v>0</v>
      </c>
      <c r="N489" s="554">
        <f t="shared" si="485"/>
        <v>0</v>
      </c>
      <c r="O489" s="554" t="str">
        <f t="shared" si="11"/>
        <v>d:Z</v>
      </c>
      <c r="P489" s="554" t="str">
        <f t="shared" si="12"/>
        <v>d9:Z9</v>
      </c>
    </row>
    <row r="490">
      <c r="A490" s="554" t="str">
        <f t="shared" si="5"/>
        <v>09</v>
      </c>
      <c r="B490" s="554" t="str">
        <f t="shared" si="6"/>
        <v>GRP</v>
      </c>
      <c r="C490" s="554" t="s">
        <v>189</v>
      </c>
      <c r="D490" s="23" t="s">
        <v>864</v>
      </c>
      <c r="E490" s="554" t="str">
        <f t="shared" si="7"/>
        <v/>
      </c>
      <c r="H490" s="554" t="str">
        <f t="shared" si="8"/>
        <v>'NEO GRP '!</v>
      </c>
      <c r="I490" s="554" t="str">
        <f t="shared" si="9"/>
        <v>'NEO GRP '!</v>
      </c>
      <c r="J490" s="554">
        <f t="shared" ref="J490:N490" si="486">IF(IFERROR(VLOOKUP($C490,INDIRECT(J$14&amp;"D:D"),1,FALSE),0)&lt;&gt;0,J$14,0)</f>
        <v>0</v>
      </c>
      <c r="K490" s="554">
        <f t="shared" si="486"/>
        <v>0</v>
      </c>
      <c r="L490" s="554">
        <f t="shared" si="486"/>
        <v>0</v>
      </c>
      <c r="M490" s="554">
        <f t="shared" si="486"/>
        <v>0</v>
      </c>
      <c r="N490" s="554">
        <f t="shared" si="486"/>
        <v>0</v>
      </c>
      <c r="O490" s="554" t="str">
        <f t="shared" si="11"/>
        <v>d:Z</v>
      </c>
      <c r="P490" s="554" t="str">
        <f t="shared" si="12"/>
        <v>d9:Z9</v>
      </c>
    </row>
    <row r="491">
      <c r="A491" s="554" t="str">
        <f t="shared" si="5"/>
        <v>10</v>
      </c>
      <c r="B491" s="554" t="str">
        <f t="shared" si="6"/>
        <v>GRP</v>
      </c>
      <c r="C491" s="554" t="s">
        <v>189</v>
      </c>
      <c r="D491" s="23" t="s">
        <v>865</v>
      </c>
      <c r="E491" s="554" t="str">
        <f t="shared" si="7"/>
        <v/>
      </c>
      <c r="H491" s="554" t="str">
        <f t="shared" si="8"/>
        <v>'NEO GRP '!</v>
      </c>
      <c r="I491" s="554" t="str">
        <f t="shared" si="9"/>
        <v>'NEO GRP '!</v>
      </c>
      <c r="J491" s="554">
        <f t="shared" ref="J491:N491" si="487">IF(IFERROR(VLOOKUP($C491,INDIRECT(J$14&amp;"D:D"),1,FALSE),0)&lt;&gt;0,J$14,0)</f>
        <v>0</v>
      </c>
      <c r="K491" s="554">
        <f t="shared" si="487"/>
        <v>0</v>
      </c>
      <c r="L491" s="554">
        <f t="shared" si="487"/>
        <v>0</v>
      </c>
      <c r="M491" s="554">
        <f t="shared" si="487"/>
        <v>0</v>
      </c>
      <c r="N491" s="554">
        <f t="shared" si="487"/>
        <v>0</v>
      </c>
      <c r="O491" s="554" t="str">
        <f t="shared" si="11"/>
        <v>d:Z</v>
      </c>
      <c r="P491" s="554" t="str">
        <f t="shared" si="12"/>
        <v>d9:Z9</v>
      </c>
    </row>
    <row r="492">
      <c r="A492" s="554" t="str">
        <f t="shared" si="5"/>
        <v>11</v>
      </c>
      <c r="B492" s="554" t="str">
        <f t="shared" si="6"/>
        <v>GRP</v>
      </c>
      <c r="C492" s="554" t="s">
        <v>189</v>
      </c>
      <c r="D492" s="23" t="s">
        <v>866</v>
      </c>
      <c r="E492" s="554" t="str">
        <f t="shared" si="7"/>
        <v/>
      </c>
      <c r="H492" s="554" t="str">
        <f t="shared" si="8"/>
        <v>'NEO GRP '!</v>
      </c>
      <c r="I492" s="554" t="str">
        <f t="shared" si="9"/>
        <v>'NEO GRP '!</v>
      </c>
      <c r="J492" s="554">
        <f t="shared" ref="J492:N492" si="488">IF(IFERROR(VLOOKUP($C492,INDIRECT(J$14&amp;"D:D"),1,FALSE),0)&lt;&gt;0,J$14,0)</f>
        <v>0</v>
      </c>
      <c r="K492" s="554">
        <f t="shared" si="488"/>
        <v>0</v>
      </c>
      <c r="L492" s="554">
        <f t="shared" si="488"/>
        <v>0</v>
      </c>
      <c r="M492" s="554">
        <f t="shared" si="488"/>
        <v>0</v>
      </c>
      <c r="N492" s="554">
        <f t="shared" si="488"/>
        <v>0</v>
      </c>
      <c r="O492" s="554" t="str">
        <f t="shared" si="11"/>
        <v>d:Z</v>
      </c>
      <c r="P492" s="554" t="str">
        <f t="shared" si="12"/>
        <v>d9:Z9</v>
      </c>
    </row>
    <row r="493">
      <c r="A493" s="554" t="str">
        <f t="shared" si="5"/>
        <v>12</v>
      </c>
      <c r="B493" s="554" t="str">
        <f t="shared" si="6"/>
        <v>GRP</v>
      </c>
      <c r="C493" s="554" t="s">
        <v>189</v>
      </c>
      <c r="D493" s="23" t="s">
        <v>867</v>
      </c>
      <c r="E493" s="554" t="str">
        <f t="shared" si="7"/>
        <v/>
      </c>
      <c r="H493" s="554" t="str">
        <f t="shared" si="8"/>
        <v>'NEO GRP '!</v>
      </c>
      <c r="I493" s="554" t="str">
        <f t="shared" si="9"/>
        <v>'NEO GRP '!</v>
      </c>
      <c r="J493" s="554">
        <f t="shared" ref="J493:N493" si="489">IF(IFERROR(VLOOKUP($C493,INDIRECT(J$14&amp;"D:D"),1,FALSE),0)&lt;&gt;0,J$14,0)</f>
        <v>0</v>
      </c>
      <c r="K493" s="554">
        <f t="shared" si="489"/>
        <v>0</v>
      </c>
      <c r="L493" s="554">
        <f t="shared" si="489"/>
        <v>0</v>
      </c>
      <c r="M493" s="554">
        <f t="shared" si="489"/>
        <v>0</v>
      </c>
      <c r="N493" s="554">
        <f t="shared" si="489"/>
        <v>0</v>
      </c>
      <c r="O493" s="554" t="str">
        <f t="shared" si="11"/>
        <v>d:Z</v>
      </c>
      <c r="P493" s="554" t="str">
        <f t="shared" si="12"/>
        <v>d9:Z9</v>
      </c>
    </row>
    <row r="494">
      <c r="A494" s="554" t="str">
        <f t="shared" si="5"/>
        <v>13</v>
      </c>
      <c r="B494" s="554" t="str">
        <f t="shared" si="6"/>
        <v>GRP</v>
      </c>
      <c r="C494" s="554" t="s">
        <v>189</v>
      </c>
      <c r="D494" s="23" t="s">
        <v>868</v>
      </c>
      <c r="E494" s="554" t="str">
        <f t="shared" si="7"/>
        <v/>
      </c>
      <c r="H494" s="554" t="str">
        <f t="shared" si="8"/>
        <v>'NEO GRP '!</v>
      </c>
      <c r="I494" s="554" t="str">
        <f t="shared" si="9"/>
        <v>'NEO GRP '!</v>
      </c>
      <c r="J494" s="554">
        <f t="shared" ref="J494:N494" si="490">IF(IFERROR(VLOOKUP($C494,INDIRECT(J$14&amp;"D:D"),1,FALSE),0)&lt;&gt;0,J$14,0)</f>
        <v>0</v>
      </c>
      <c r="K494" s="554">
        <f t="shared" si="490"/>
        <v>0</v>
      </c>
      <c r="L494" s="554">
        <f t="shared" si="490"/>
        <v>0</v>
      </c>
      <c r="M494" s="554">
        <f t="shared" si="490"/>
        <v>0</v>
      </c>
      <c r="N494" s="554">
        <f t="shared" si="490"/>
        <v>0</v>
      </c>
      <c r="O494" s="554" t="str">
        <f t="shared" si="11"/>
        <v>d:Z</v>
      </c>
      <c r="P494" s="554" t="str">
        <f t="shared" si="12"/>
        <v>d9:Z9</v>
      </c>
    </row>
    <row r="495">
      <c r="A495" s="554" t="str">
        <f t="shared" si="5"/>
        <v>100</v>
      </c>
      <c r="B495" s="554" t="str">
        <f t="shared" si="6"/>
        <v>GRP</v>
      </c>
      <c r="C495" s="554" t="s">
        <v>189</v>
      </c>
      <c r="D495" s="23" t="s">
        <v>869</v>
      </c>
      <c r="E495" s="554">
        <f t="shared" si="7"/>
        <v>0</v>
      </c>
      <c r="H495" s="554" t="str">
        <f t="shared" si="8"/>
        <v>'NEO GRP '!</v>
      </c>
      <c r="I495" s="554" t="str">
        <f t="shared" si="9"/>
        <v>'NEO GRP '!</v>
      </c>
      <c r="J495" s="554">
        <f t="shared" ref="J495:N495" si="491">IF(IFERROR(VLOOKUP($C495,INDIRECT(J$14&amp;"D:D"),1,FALSE),0)&lt;&gt;0,J$14,0)</f>
        <v>0</v>
      </c>
      <c r="K495" s="554">
        <f t="shared" si="491"/>
        <v>0</v>
      </c>
      <c r="L495" s="554">
        <f t="shared" si="491"/>
        <v>0</v>
      </c>
      <c r="M495" s="554">
        <f t="shared" si="491"/>
        <v>0</v>
      </c>
      <c r="N495" s="554">
        <f t="shared" si="491"/>
        <v>0</v>
      </c>
      <c r="O495" s="554" t="str">
        <f t="shared" si="11"/>
        <v>d:Z</v>
      </c>
      <c r="P495" s="554" t="str">
        <f t="shared" si="12"/>
        <v>d9:Z9</v>
      </c>
    </row>
    <row r="496">
      <c r="A496" s="554" t="str">
        <f t="shared" si="5"/>
        <v>01</v>
      </c>
      <c r="B496" s="554" t="str">
        <f t="shared" si="6"/>
        <v>GRP</v>
      </c>
      <c r="C496" s="554" t="s">
        <v>191</v>
      </c>
      <c r="D496" s="23" t="s">
        <v>870</v>
      </c>
      <c r="E496" s="554" t="str">
        <f t="shared" si="7"/>
        <v/>
      </c>
      <c r="H496" s="554" t="str">
        <f t="shared" si="8"/>
        <v>'NEO GRP '!</v>
      </c>
      <c r="I496" s="554" t="str">
        <f t="shared" si="9"/>
        <v>'NEO GRP '!</v>
      </c>
      <c r="J496" s="554">
        <f t="shared" ref="J496:N496" si="492">IF(IFERROR(VLOOKUP($C496,INDIRECT(J$14&amp;"D:D"),1,FALSE),0)&lt;&gt;0,J$14,0)</f>
        <v>0</v>
      </c>
      <c r="K496" s="554">
        <f t="shared" si="492"/>
        <v>0</v>
      </c>
      <c r="L496" s="554">
        <f t="shared" si="492"/>
        <v>0</v>
      </c>
      <c r="M496" s="554">
        <f t="shared" si="492"/>
        <v>0</v>
      </c>
      <c r="N496" s="554">
        <f t="shared" si="492"/>
        <v>0</v>
      </c>
      <c r="O496" s="554" t="str">
        <f t="shared" si="11"/>
        <v>d:Z</v>
      </c>
      <c r="P496" s="554" t="str">
        <f t="shared" si="12"/>
        <v>d9:Z9</v>
      </c>
    </row>
    <row r="497">
      <c r="A497" s="554" t="str">
        <f t="shared" si="5"/>
        <v>02</v>
      </c>
      <c r="B497" s="554" t="str">
        <f t="shared" si="6"/>
        <v>GRP</v>
      </c>
      <c r="C497" s="554" t="s">
        <v>191</v>
      </c>
      <c r="D497" s="23" t="s">
        <v>871</v>
      </c>
      <c r="E497" s="554" t="str">
        <f t="shared" si="7"/>
        <v/>
      </c>
      <c r="H497" s="554" t="str">
        <f t="shared" si="8"/>
        <v>'NEO GRP '!</v>
      </c>
      <c r="I497" s="554" t="str">
        <f t="shared" si="9"/>
        <v>'NEO GRP '!</v>
      </c>
      <c r="J497" s="554">
        <f t="shared" ref="J497:N497" si="493">IF(IFERROR(VLOOKUP($C497,INDIRECT(J$14&amp;"D:D"),1,FALSE),0)&lt;&gt;0,J$14,0)</f>
        <v>0</v>
      </c>
      <c r="K497" s="554">
        <f t="shared" si="493"/>
        <v>0</v>
      </c>
      <c r="L497" s="554">
        <f t="shared" si="493"/>
        <v>0</v>
      </c>
      <c r="M497" s="554">
        <f t="shared" si="493"/>
        <v>0</v>
      </c>
      <c r="N497" s="554">
        <f t="shared" si="493"/>
        <v>0</v>
      </c>
      <c r="O497" s="554" t="str">
        <f t="shared" si="11"/>
        <v>d:Z</v>
      </c>
      <c r="P497" s="554" t="str">
        <f t="shared" si="12"/>
        <v>d9:Z9</v>
      </c>
    </row>
    <row r="498">
      <c r="A498" s="554" t="str">
        <f t="shared" si="5"/>
        <v>03</v>
      </c>
      <c r="B498" s="554" t="str">
        <f t="shared" si="6"/>
        <v>GRP</v>
      </c>
      <c r="C498" s="554" t="s">
        <v>191</v>
      </c>
      <c r="D498" s="23" t="s">
        <v>872</v>
      </c>
      <c r="E498" s="554" t="str">
        <f t="shared" si="7"/>
        <v/>
      </c>
      <c r="H498" s="554" t="str">
        <f t="shared" si="8"/>
        <v>'NEO GRP '!</v>
      </c>
      <c r="I498" s="554" t="str">
        <f t="shared" si="9"/>
        <v>'NEO GRP '!</v>
      </c>
      <c r="J498" s="554">
        <f t="shared" ref="J498:N498" si="494">IF(IFERROR(VLOOKUP($C498,INDIRECT(J$14&amp;"D:D"),1,FALSE),0)&lt;&gt;0,J$14,0)</f>
        <v>0</v>
      </c>
      <c r="K498" s="554">
        <f t="shared" si="494"/>
        <v>0</v>
      </c>
      <c r="L498" s="554">
        <f t="shared" si="494"/>
        <v>0</v>
      </c>
      <c r="M498" s="554">
        <f t="shared" si="494"/>
        <v>0</v>
      </c>
      <c r="N498" s="554">
        <f t="shared" si="494"/>
        <v>0</v>
      </c>
      <c r="O498" s="554" t="str">
        <f t="shared" si="11"/>
        <v>d:Z</v>
      </c>
      <c r="P498" s="554" t="str">
        <f t="shared" si="12"/>
        <v>d9:Z9</v>
      </c>
    </row>
    <row r="499">
      <c r="A499" s="554" t="str">
        <f t="shared" si="5"/>
        <v>04</v>
      </c>
      <c r="B499" s="554" t="str">
        <f t="shared" si="6"/>
        <v>GRP</v>
      </c>
      <c r="C499" s="554" t="s">
        <v>191</v>
      </c>
      <c r="D499" s="23" t="s">
        <v>873</v>
      </c>
      <c r="E499" s="554" t="str">
        <f t="shared" si="7"/>
        <v/>
      </c>
      <c r="H499" s="554" t="str">
        <f t="shared" si="8"/>
        <v>'NEO GRP '!</v>
      </c>
      <c r="I499" s="554" t="str">
        <f t="shared" si="9"/>
        <v>'NEO GRP '!</v>
      </c>
      <c r="J499" s="554">
        <f t="shared" ref="J499:N499" si="495">IF(IFERROR(VLOOKUP($C499,INDIRECT(J$14&amp;"D:D"),1,FALSE),0)&lt;&gt;0,J$14,0)</f>
        <v>0</v>
      </c>
      <c r="K499" s="554">
        <f t="shared" si="495"/>
        <v>0</v>
      </c>
      <c r="L499" s="554">
        <f t="shared" si="495"/>
        <v>0</v>
      </c>
      <c r="M499" s="554">
        <f t="shared" si="495"/>
        <v>0</v>
      </c>
      <c r="N499" s="554">
        <f t="shared" si="495"/>
        <v>0</v>
      </c>
      <c r="O499" s="554" t="str">
        <f t="shared" si="11"/>
        <v>d:Z</v>
      </c>
      <c r="P499" s="554" t="str">
        <f t="shared" si="12"/>
        <v>d9:Z9</v>
      </c>
    </row>
    <row r="500">
      <c r="A500" s="554" t="str">
        <f t="shared" si="5"/>
        <v>05</v>
      </c>
      <c r="B500" s="554" t="str">
        <f t="shared" si="6"/>
        <v>GRP</v>
      </c>
      <c r="C500" s="554" t="s">
        <v>191</v>
      </c>
      <c r="D500" s="23" t="s">
        <v>874</v>
      </c>
      <c r="E500" s="554" t="str">
        <f t="shared" si="7"/>
        <v/>
      </c>
      <c r="H500" s="554" t="str">
        <f t="shared" si="8"/>
        <v>'NEO GRP '!</v>
      </c>
      <c r="I500" s="554" t="str">
        <f t="shared" si="9"/>
        <v>'NEO GRP '!</v>
      </c>
      <c r="J500" s="554">
        <f t="shared" ref="J500:N500" si="496">IF(IFERROR(VLOOKUP($C500,INDIRECT(J$14&amp;"D:D"),1,FALSE),0)&lt;&gt;0,J$14,0)</f>
        <v>0</v>
      </c>
      <c r="K500" s="554">
        <f t="shared" si="496"/>
        <v>0</v>
      </c>
      <c r="L500" s="554">
        <f t="shared" si="496"/>
        <v>0</v>
      </c>
      <c r="M500" s="554">
        <f t="shared" si="496"/>
        <v>0</v>
      </c>
      <c r="N500" s="554">
        <f t="shared" si="496"/>
        <v>0</v>
      </c>
      <c r="O500" s="554" t="str">
        <f t="shared" si="11"/>
        <v>d:Z</v>
      </c>
      <c r="P500" s="554" t="str">
        <f t="shared" si="12"/>
        <v>d9:Z9</v>
      </c>
    </row>
    <row r="501">
      <c r="A501" s="554" t="str">
        <f t="shared" si="5"/>
        <v>06</v>
      </c>
      <c r="B501" s="554" t="str">
        <f t="shared" si="6"/>
        <v>GRP</v>
      </c>
      <c r="C501" s="554" t="s">
        <v>191</v>
      </c>
      <c r="D501" s="23" t="s">
        <v>875</v>
      </c>
      <c r="E501" s="554" t="str">
        <f t="shared" si="7"/>
        <v/>
      </c>
      <c r="H501" s="554" t="str">
        <f t="shared" si="8"/>
        <v>'NEO GRP '!</v>
      </c>
      <c r="I501" s="554" t="str">
        <f t="shared" si="9"/>
        <v>'NEO GRP '!</v>
      </c>
      <c r="J501" s="554">
        <f t="shared" ref="J501:N501" si="497">IF(IFERROR(VLOOKUP($C501,INDIRECT(J$14&amp;"D:D"),1,FALSE),0)&lt;&gt;0,J$14,0)</f>
        <v>0</v>
      </c>
      <c r="K501" s="554">
        <f t="shared" si="497"/>
        <v>0</v>
      </c>
      <c r="L501" s="554">
        <f t="shared" si="497"/>
        <v>0</v>
      </c>
      <c r="M501" s="554">
        <f t="shared" si="497"/>
        <v>0</v>
      </c>
      <c r="N501" s="554">
        <f t="shared" si="497"/>
        <v>0</v>
      </c>
      <c r="O501" s="554" t="str">
        <f t="shared" si="11"/>
        <v>d:Z</v>
      </c>
      <c r="P501" s="554" t="str">
        <f t="shared" si="12"/>
        <v>d9:Z9</v>
      </c>
    </row>
    <row r="502">
      <c r="A502" s="554" t="str">
        <f t="shared" si="5"/>
        <v>07</v>
      </c>
      <c r="B502" s="554" t="str">
        <f t="shared" si="6"/>
        <v>GRP</v>
      </c>
      <c r="C502" s="554" t="s">
        <v>191</v>
      </c>
      <c r="D502" s="23" t="s">
        <v>876</v>
      </c>
      <c r="E502" s="554" t="str">
        <f t="shared" si="7"/>
        <v/>
      </c>
      <c r="H502" s="554" t="str">
        <f t="shared" si="8"/>
        <v>'NEO GRP '!</v>
      </c>
      <c r="I502" s="554" t="str">
        <f t="shared" si="9"/>
        <v>'NEO GRP '!</v>
      </c>
      <c r="J502" s="554">
        <f t="shared" ref="J502:N502" si="498">IF(IFERROR(VLOOKUP($C502,INDIRECT(J$14&amp;"D:D"),1,FALSE),0)&lt;&gt;0,J$14,0)</f>
        <v>0</v>
      </c>
      <c r="K502" s="554">
        <f t="shared" si="498"/>
        <v>0</v>
      </c>
      <c r="L502" s="554">
        <f t="shared" si="498"/>
        <v>0</v>
      </c>
      <c r="M502" s="554">
        <f t="shared" si="498"/>
        <v>0</v>
      </c>
      <c r="N502" s="554">
        <f t="shared" si="498"/>
        <v>0</v>
      </c>
      <c r="O502" s="554" t="str">
        <f t="shared" si="11"/>
        <v>d:Z</v>
      </c>
      <c r="P502" s="554" t="str">
        <f t="shared" si="12"/>
        <v>d9:Z9</v>
      </c>
    </row>
    <row r="503">
      <c r="A503" s="554" t="str">
        <f t="shared" si="5"/>
        <v>08</v>
      </c>
      <c r="B503" s="554" t="str">
        <f t="shared" si="6"/>
        <v>GRP</v>
      </c>
      <c r="C503" s="554" t="s">
        <v>191</v>
      </c>
      <c r="D503" s="23" t="s">
        <v>877</v>
      </c>
      <c r="E503" s="554" t="str">
        <f t="shared" si="7"/>
        <v/>
      </c>
      <c r="H503" s="554" t="str">
        <f t="shared" si="8"/>
        <v>'NEO GRP '!</v>
      </c>
      <c r="I503" s="554" t="str">
        <f t="shared" si="9"/>
        <v>'NEO GRP '!</v>
      </c>
      <c r="J503" s="554">
        <f t="shared" ref="J503:N503" si="499">IF(IFERROR(VLOOKUP($C503,INDIRECT(J$14&amp;"D:D"),1,FALSE),0)&lt;&gt;0,J$14,0)</f>
        <v>0</v>
      </c>
      <c r="K503" s="554">
        <f t="shared" si="499"/>
        <v>0</v>
      </c>
      <c r="L503" s="554">
        <f t="shared" si="499"/>
        <v>0</v>
      </c>
      <c r="M503" s="554">
        <f t="shared" si="499"/>
        <v>0</v>
      </c>
      <c r="N503" s="554">
        <f t="shared" si="499"/>
        <v>0</v>
      </c>
      <c r="O503" s="554" t="str">
        <f t="shared" si="11"/>
        <v>d:Z</v>
      </c>
      <c r="P503" s="554" t="str">
        <f t="shared" si="12"/>
        <v>d9:Z9</v>
      </c>
    </row>
    <row r="504">
      <c r="A504" s="554" t="str">
        <f t="shared" si="5"/>
        <v>09</v>
      </c>
      <c r="B504" s="554" t="str">
        <f t="shared" si="6"/>
        <v>GRP</v>
      </c>
      <c r="C504" s="554" t="s">
        <v>191</v>
      </c>
      <c r="D504" s="23" t="s">
        <v>878</v>
      </c>
      <c r="E504" s="554" t="str">
        <f t="shared" si="7"/>
        <v/>
      </c>
      <c r="H504" s="554" t="str">
        <f t="shared" si="8"/>
        <v>'NEO GRP '!</v>
      </c>
      <c r="I504" s="554" t="str">
        <f t="shared" si="9"/>
        <v>'NEO GRP '!</v>
      </c>
      <c r="J504" s="554">
        <f t="shared" ref="J504:N504" si="500">IF(IFERROR(VLOOKUP($C504,INDIRECT(J$14&amp;"D:D"),1,FALSE),0)&lt;&gt;0,J$14,0)</f>
        <v>0</v>
      </c>
      <c r="K504" s="554">
        <f t="shared" si="500"/>
        <v>0</v>
      </c>
      <c r="L504" s="554">
        <f t="shared" si="500"/>
        <v>0</v>
      </c>
      <c r="M504" s="554">
        <f t="shared" si="500"/>
        <v>0</v>
      </c>
      <c r="N504" s="554">
        <f t="shared" si="500"/>
        <v>0</v>
      </c>
      <c r="O504" s="554" t="str">
        <f t="shared" si="11"/>
        <v>d:Z</v>
      </c>
      <c r="P504" s="554" t="str">
        <f t="shared" si="12"/>
        <v>d9:Z9</v>
      </c>
    </row>
    <row r="505">
      <c r="A505" s="554" t="str">
        <f t="shared" si="5"/>
        <v>10</v>
      </c>
      <c r="B505" s="554" t="str">
        <f t="shared" si="6"/>
        <v>GRP</v>
      </c>
      <c r="C505" s="554" t="s">
        <v>191</v>
      </c>
      <c r="D505" s="23" t="s">
        <v>879</v>
      </c>
      <c r="E505" s="554" t="str">
        <f t="shared" si="7"/>
        <v/>
      </c>
      <c r="H505" s="554" t="str">
        <f t="shared" si="8"/>
        <v>'NEO GRP '!</v>
      </c>
      <c r="I505" s="554" t="str">
        <f t="shared" si="9"/>
        <v>'NEO GRP '!</v>
      </c>
      <c r="J505" s="554">
        <f t="shared" ref="J505:N505" si="501">IF(IFERROR(VLOOKUP($C505,INDIRECT(J$14&amp;"D:D"),1,FALSE),0)&lt;&gt;0,J$14,0)</f>
        <v>0</v>
      </c>
      <c r="K505" s="554">
        <f t="shared" si="501"/>
        <v>0</v>
      </c>
      <c r="L505" s="554">
        <f t="shared" si="501"/>
        <v>0</v>
      </c>
      <c r="M505" s="554">
        <f t="shared" si="501"/>
        <v>0</v>
      </c>
      <c r="N505" s="554">
        <f t="shared" si="501"/>
        <v>0</v>
      </c>
      <c r="O505" s="554" t="str">
        <f t="shared" si="11"/>
        <v>d:Z</v>
      </c>
      <c r="P505" s="554" t="str">
        <f t="shared" si="12"/>
        <v>d9:Z9</v>
      </c>
    </row>
    <row r="506">
      <c r="A506" s="554" t="str">
        <f t="shared" si="5"/>
        <v>11</v>
      </c>
      <c r="B506" s="554" t="str">
        <f t="shared" si="6"/>
        <v>GRP</v>
      </c>
      <c r="C506" s="554" t="s">
        <v>191</v>
      </c>
      <c r="D506" s="23" t="s">
        <v>880</v>
      </c>
      <c r="E506" s="554" t="str">
        <f t="shared" si="7"/>
        <v/>
      </c>
      <c r="H506" s="554" t="str">
        <f t="shared" si="8"/>
        <v>'NEO GRP '!</v>
      </c>
      <c r="I506" s="554" t="str">
        <f t="shared" si="9"/>
        <v>'NEO GRP '!</v>
      </c>
      <c r="J506" s="554">
        <f t="shared" ref="J506:N506" si="502">IF(IFERROR(VLOOKUP($C506,INDIRECT(J$14&amp;"D:D"),1,FALSE),0)&lt;&gt;0,J$14,0)</f>
        <v>0</v>
      </c>
      <c r="K506" s="554">
        <f t="shared" si="502"/>
        <v>0</v>
      </c>
      <c r="L506" s="554">
        <f t="shared" si="502"/>
        <v>0</v>
      </c>
      <c r="M506" s="554">
        <f t="shared" si="502"/>
        <v>0</v>
      </c>
      <c r="N506" s="554">
        <f t="shared" si="502"/>
        <v>0</v>
      </c>
      <c r="O506" s="554" t="str">
        <f t="shared" si="11"/>
        <v>d:Z</v>
      </c>
      <c r="P506" s="554" t="str">
        <f t="shared" si="12"/>
        <v>d9:Z9</v>
      </c>
    </row>
    <row r="507">
      <c r="A507" s="554" t="str">
        <f t="shared" si="5"/>
        <v>12</v>
      </c>
      <c r="B507" s="554" t="str">
        <f t="shared" si="6"/>
        <v>GRP</v>
      </c>
      <c r="C507" s="554" t="s">
        <v>191</v>
      </c>
      <c r="D507" s="23" t="s">
        <v>881</v>
      </c>
      <c r="E507" s="554" t="str">
        <f t="shared" si="7"/>
        <v/>
      </c>
      <c r="H507" s="554" t="str">
        <f t="shared" si="8"/>
        <v>'NEO GRP '!</v>
      </c>
      <c r="I507" s="554" t="str">
        <f t="shared" si="9"/>
        <v>'NEO GRP '!</v>
      </c>
      <c r="J507" s="554">
        <f t="shared" ref="J507:N507" si="503">IF(IFERROR(VLOOKUP($C507,INDIRECT(J$14&amp;"D:D"),1,FALSE),0)&lt;&gt;0,J$14,0)</f>
        <v>0</v>
      </c>
      <c r="K507" s="554">
        <f t="shared" si="503"/>
        <v>0</v>
      </c>
      <c r="L507" s="554">
        <f t="shared" si="503"/>
        <v>0</v>
      </c>
      <c r="M507" s="554">
        <f t="shared" si="503"/>
        <v>0</v>
      </c>
      <c r="N507" s="554">
        <f t="shared" si="503"/>
        <v>0</v>
      </c>
      <c r="O507" s="554" t="str">
        <f t="shared" si="11"/>
        <v>d:Z</v>
      </c>
      <c r="P507" s="554" t="str">
        <f t="shared" si="12"/>
        <v>d9:Z9</v>
      </c>
    </row>
    <row r="508">
      <c r="A508" s="554" t="str">
        <f t="shared" si="5"/>
        <v>13</v>
      </c>
      <c r="B508" s="554" t="str">
        <f t="shared" si="6"/>
        <v>GRP</v>
      </c>
      <c r="C508" s="554" t="s">
        <v>191</v>
      </c>
      <c r="D508" s="23" t="s">
        <v>882</v>
      </c>
      <c r="E508" s="554" t="str">
        <f t="shared" si="7"/>
        <v/>
      </c>
      <c r="H508" s="554" t="str">
        <f t="shared" si="8"/>
        <v>'NEO GRP '!</v>
      </c>
      <c r="I508" s="554" t="str">
        <f t="shared" si="9"/>
        <v>'NEO GRP '!</v>
      </c>
      <c r="J508" s="554">
        <f t="shared" ref="J508:N508" si="504">IF(IFERROR(VLOOKUP($C508,INDIRECT(J$14&amp;"D:D"),1,FALSE),0)&lt;&gt;0,J$14,0)</f>
        <v>0</v>
      </c>
      <c r="K508" s="554">
        <f t="shared" si="504"/>
        <v>0</v>
      </c>
      <c r="L508" s="554">
        <f t="shared" si="504"/>
        <v>0</v>
      </c>
      <c r="M508" s="554">
        <f t="shared" si="504"/>
        <v>0</v>
      </c>
      <c r="N508" s="554">
        <f t="shared" si="504"/>
        <v>0</v>
      </c>
      <c r="O508" s="554" t="str">
        <f t="shared" si="11"/>
        <v>d:Z</v>
      </c>
      <c r="P508" s="554" t="str">
        <f t="shared" si="12"/>
        <v>d9:Z9</v>
      </c>
    </row>
    <row r="509">
      <c r="A509" s="554" t="str">
        <f t="shared" si="5"/>
        <v>100</v>
      </c>
      <c r="B509" s="554" t="str">
        <f t="shared" si="6"/>
        <v>GRP</v>
      </c>
      <c r="C509" s="554" t="s">
        <v>191</v>
      </c>
      <c r="D509" s="23" t="s">
        <v>883</v>
      </c>
      <c r="E509" s="554">
        <f t="shared" si="7"/>
        <v>0</v>
      </c>
      <c r="H509" s="554" t="str">
        <f t="shared" si="8"/>
        <v>'NEO GRP '!</v>
      </c>
      <c r="I509" s="554" t="str">
        <f t="shared" si="9"/>
        <v>'NEO GRP '!</v>
      </c>
      <c r="J509" s="554">
        <f t="shared" ref="J509:N509" si="505">IF(IFERROR(VLOOKUP($C509,INDIRECT(J$14&amp;"D:D"),1,FALSE),0)&lt;&gt;0,J$14,0)</f>
        <v>0</v>
      </c>
      <c r="K509" s="554">
        <f t="shared" si="505"/>
        <v>0</v>
      </c>
      <c r="L509" s="554">
        <f t="shared" si="505"/>
        <v>0</v>
      </c>
      <c r="M509" s="554">
        <f t="shared" si="505"/>
        <v>0</v>
      </c>
      <c r="N509" s="554">
        <f t="shared" si="505"/>
        <v>0</v>
      </c>
      <c r="O509" s="554" t="str">
        <f t="shared" si="11"/>
        <v>d:Z</v>
      </c>
      <c r="P509" s="554" t="str">
        <f t="shared" si="12"/>
        <v>d9:Z9</v>
      </c>
    </row>
    <row r="510">
      <c r="A510" s="554" t="str">
        <f t="shared" si="5"/>
        <v>01</v>
      </c>
      <c r="B510" s="554" t="str">
        <f t="shared" si="6"/>
        <v>GRP</v>
      </c>
      <c r="C510" s="554" t="s">
        <v>192</v>
      </c>
      <c r="D510" s="23" t="s">
        <v>884</v>
      </c>
      <c r="E510" s="554" t="str">
        <f t="shared" si="7"/>
        <v/>
      </c>
      <c r="H510" s="554" t="str">
        <f t="shared" si="8"/>
        <v>'NEO GRP '!</v>
      </c>
      <c r="I510" s="554" t="str">
        <f t="shared" si="9"/>
        <v>'NEO GRP '!</v>
      </c>
      <c r="J510" s="554">
        <f t="shared" ref="J510:N510" si="506">IF(IFERROR(VLOOKUP($C510,INDIRECT(J$14&amp;"D:D"),1,FALSE),0)&lt;&gt;0,J$14,0)</f>
        <v>0</v>
      </c>
      <c r="K510" s="554">
        <f t="shared" si="506"/>
        <v>0</v>
      </c>
      <c r="L510" s="554">
        <f t="shared" si="506"/>
        <v>0</v>
      </c>
      <c r="M510" s="554">
        <f t="shared" si="506"/>
        <v>0</v>
      </c>
      <c r="N510" s="554">
        <f t="shared" si="506"/>
        <v>0</v>
      </c>
      <c r="O510" s="554" t="str">
        <f t="shared" si="11"/>
        <v>d:Z</v>
      </c>
      <c r="P510" s="554" t="str">
        <f t="shared" si="12"/>
        <v>d9:Z9</v>
      </c>
    </row>
    <row r="511">
      <c r="A511" s="554" t="str">
        <f t="shared" si="5"/>
        <v>02</v>
      </c>
      <c r="B511" s="554" t="str">
        <f t="shared" si="6"/>
        <v>GRP</v>
      </c>
      <c r="C511" s="554" t="s">
        <v>192</v>
      </c>
      <c r="D511" s="23" t="s">
        <v>885</v>
      </c>
      <c r="E511" s="554" t="str">
        <f t="shared" si="7"/>
        <v/>
      </c>
      <c r="H511" s="554" t="str">
        <f t="shared" si="8"/>
        <v>'NEO GRP '!</v>
      </c>
      <c r="I511" s="554" t="str">
        <f t="shared" si="9"/>
        <v>'NEO GRP '!</v>
      </c>
      <c r="J511" s="554">
        <f t="shared" ref="J511:N511" si="507">IF(IFERROR(VLOOKUP($C511,INDIRECT(J$14&amp;"D:D"),1,FALSE),0)&lt;&gt;0,J$14,0)</f>
        <v>0</v>
      </c>
      <c r="K511" s="554">
        <f t="shared" si="507"/>
        <v>0</v>
      </c>
      <c r="L511" s="554">
        <f t="shared" si="507"/>
        <v>0</v>
      </c>
      <c r="M511" s="554">
        <f t="shared" si="507"/>
        <v>0</v>
      </c>
      <c r="N511" s="554">
        <f t="shared" si="507"/>
        <v>0</v>
      </c>
      <c r="O511" s="554" t="str">
        <f t="shared" si="11"/>
        <v>d:Z</v>
      </c>
      <c r="P511" s="554" t="str">
        <f t="shared" si="12"/>
        <v>d9:Z9</v>
      </c>
    </row>
    <row r="512">
      <c r="A512" s="554" t="str">
        <f t="shared" si="5"/>
        <v>03</v>
      </c>
      <c r="B512" s="554" t="str">
        <f t="shared" si="6"/>
        <v>GRP</v>
      </c>
      <c r="C512" s="554" t="s">
        <v>192</v>
      </c>
      <c r="D512" s="23" t="s">
        <v>886</v>
      </c>
      <c r="E512" s="554" t="str">
        <f t="shared" si="7"/>
        <v/>
      </c>
      <c r="H512" s="554" t="str">
        <f t="shared" si="8"/>
        <v>'NEO GRP '!</v>
      </c>
      <c r="I512" s="554" t="str">
        <f t="shared" si="9"/>
        <v>'NEO GRP '!</v>
      </c>
      <c r="J512" s="554">
        <f t="shared" ref="J512:N512" si="508">IF(IFERROR(VLOOKUP($C512,INDIRECT(J$14&amp;"D:D"),1,FALSE),0)&lt;&gt;0,J$14,0)</f>
        <v>0</v>
      </c>
      <c r="K512" s="554">
        <f t="shared" si="508"/>
        <v>0</v>
      </c>
      <c r="L512" s="554">
        <f t="shared" si="508"/>
        <v>0</v>
      </c>
      <c r="M512" s="554">
        <f t="shared" si="508"/>
        <v>0</v>
      </c>
      <c r="N512" s="554">
        <f t="shared" si="508"/>
        <v>0</v>
      </c>
      <c r="O512" s="554" t="str">
        <f t="shared" si="11"/>
        <v>d:Z</v>
      </c>
      <c r="P512" s="554" t="str">
        <f t="shared" si="12"/>
        <v>d9:Z9</v>
      </c>
    </row>
    <row r="513">
      <c r="A513" s="554" t="str">
        <f t="shared" si="5"/>
        <v>04</v>
      </c>
      <c r="B513" s="554" t="str">
        <f t="shared" si="6"/>
        <v>GRP</v>
      </c>
      <c r="C513" s="554" t="s">
        <v>192</v>
      </c>
      <c r="D513" s="23" t="s">
        <v>887</v>
      </c>
      <c r="E513" s="554" t="str">
        <f t="shared" si="7"/>
        <v/>
      </c>
      <c r="H513" s="554" t="str">
        <f t="shared" si="8"/>
        <v>'NEO GRP '!</v>
      </c>
      <c r="I513" s="554" t="str">
        <f t="shared" si="9"/>
        <v>'NEO GRP '!</v>
      </c>
      <c r="J513" s="554">
        <f t="shared" ref="J513:N513" si="509">IF(IFERROR(VLOOKUP($C513,INDIRECT(J$14&amp;"D:D"),1,FALSE),0)&lt;&gt;0,J$14,0)</f>
        <v>0</v>
      </c>
      <c r="K513" s="554">
        <f t="shared" si="509"/>
        <v>0</v>
      </c>
      <c r="L513" s="554">
        <f t="shared" si="509"/>
        <v>0</v>
      </c>
      <c r="M513" s="554">
        <f t="shared" si="509"/>
        <v>0</v>
      </c>
      <c r="N513" s="554">
        <f t="shared" si="509"/>
        <v>0</v>
      </c>
      <c r="O513" s="554" t="str">
        <f t="shared" si="11"/>
        <v>d:Z</v>
      </c>
      <c r="P513" s="554" t="str">
        <f t="shared" si="12"/>
        <v>d9:Z9</v>
      </c>
    </row>
    <row r="514">
      <c r="A514" s="554" t="str">
        <f t="shared" si="5"/>
        <v>05</v>
      </c>
      <c r="B514" s="554" t="str">
        <f t="shared" si="6"/>
        <v>GRP</v>
      </c>
      <c r="C514" s="554" t="s">
        <v>192</v>
      </c>
      <c r="D514" s="23" t="s">
        <v>888</v>
      </c>
      <c r="E514" s="554" t="str">
        <f t="shared" si="7"/>
        <v/>
      </c>
      <c r="H514" s="554" t="str">
        <f t="shared" si="8"/>
        <v>'NEO GRP '!</v>
      </c>
      <c r="I514" s="554" t="str">
        <f t="shared" si="9"/>
        <v>'NEO GRP '!</v>
      </c>
      <c r="J514" s="554">
        <f t="shared" ref="J514:N514" si="510">IF(IFERROR(VLOOKUP($C514,INDIRECT(J$14&amp;"D:D"),1,FALSE),0)&lt;&gt;0,J$14,0)</f>
        <v>0</v>
      </c>
      <c r="K514" s="554">
        <f t="shared" si="510"/>
        <v>0</v>
      </c>
      <c r="L514" s="554">
        <f t="shared" si="510"/>
        <v>0</v>
      </c>
      <c r="M514" s="554">
        <f t="shared" si="510"/>
        <v>0</v>
      </c>
      <c r="N514" s="554">
        <f t="shared" si="510"/>
        <v>0</v>
      </c>
      <c r="O514" s="554" t="str">
        <f t="shared" si="11"/>
        <v>d:Z</v>
      </c>
      <c r="P514" s="554" t="str">
        <f t="shared" si="12"/>
        <v>d9:Z9</v>
      </c>
    </row>
    <row r="515">
      <c r="A515" s="554" t="str">
        <f t="shared" si="5"/>
        <v>06</v>
      </c>
      <c r="B515" s="554" t="str">
        <f t="shared" si="6"/>
        <v>GRP</v>
      </c>
      <c r="C515" s="554" t="s">
        <v>192</v>
      </c>
      <c r="D515" s="23" t="s">
        <v>889</v>
      </c>
      <c r="E515" s="554" t="str">
        <f t="shared" si="7"/>
        <v/>
      </c>
      <c r="H515" s="554" t="str">
        <f t="shared" si="8"/>
        <v>'NEO GRP '!</v>
      </c>
      <c r="I515" s="554" t="str">
        <f t="shared" si="9"/>
        <v>'NEO GRP '!</v>
      </c>
      <c r="J515" s="554">
        <f t="shared" ref="J515:N515" si="511">IF(IFERROR(VLOOKUP($C515,INDIRECT(J$14&amp;"D:D"),1,FALSE),0)&lt;&gt;0,J$14,0)</f>
        <v>0</v>
      </c>
      <c r="K515" s="554">
        <f t="shared" si="511"/>
        <v>0</v>
      </c>
      <c r="L515" s="554">
        <f t="shared" si="511"/>
        <v>0</v>
      </c>
      <c r="M515" s="554">
        <f t="shared" si="511"/>
        <v>0</v>
      </c>
      <c r="N515" s="554">
        <f t="shared" si="511"/>
        <v>0</v>
      </c>
      <c r="O515" s="554" t="str">
        <f t="shared" si="11"/>
        <v>d:Z</v>
      </c>
      <c r="P515" s="554" t="str">
        <f t="shared" si="12"/>
        <v>d9:Z9</v>
      </c>
    </row>
    <row r="516">
      <c r="A516" s="554" t="str">
        <f t="shared" si="5"/>
        <v>07</v>
      </c>
      <c r="B516" s="554" t="str">
        <f t="shared" si="6"/>
        <v>GRP</v>
      </c>
      <c r="C516" s="554" t="s">
        <v>192</v>
      </c>
      <c r="D516" s="23" t="s">
        <v>890</v>
      </c>
      <c r="E516" s="554" t="str">
        <f t="shared" si="7"/>
        <v/>
      </c>
      <c r="H516" s="554" t="str">
        <f t="shared" si="8"/>
        <v>'NEO GRP '!</v>
      </c>
      <c r="I516" s="554" t="str">
        <f t="shared" si="9"/>
        <v>'NEO GRP '!</v>
      </c>
      <c r="J516" s="554">
        <f t="shared" ref="J516:N516" si="512">IF(IFERROR(VLOOKUP($C516,INDIRECT(J$14&amp;"D:D"),1,FALSE),0)&lt;&gt;0,J$14,0)</f>
        <v>0</v>
      </c>
      <c r="K516" s="554">
        <f t="shared" si="512"/>
        <v>0</v>
      </c>
      <c r="L516" s="554">
        <f t="shared" si="512"/>
        <v>0</v>
      </c>
      <c r="M516" s="554">
        <f t="shared" si="512"/>
        <v>0</v>
      </c>
      <c r="N516" s="554">
        <f t="shared" si="512"/>
        <v>0</v>
      </c>
      <c r="O516" s="554" t="str">
        <f t="shared" si="11"/>
        <v>d:Z</v>
      </c>
      <c r="P516" s="554" t="str">
        <f t="shared" si="12"/>
        <v>d9:Z9</v>
      </c>
    </row>
    <row r="517">
      <c r="A517" s="554" t="str">
        <f t="shared" si="5"/>
        <v>08</v>
      </c>
      <c r="B517" s="554" t="str">
        <f t="shared" si="6"/>
        <v>GRP</v>
      </c>
      <c r="C517" s="554" t="s">
        <v>192</v>
      </c>
      <c r="D517" s="23" t="s">
        <v>891</v>
      </c>
      <c r="E517" s="554" t="str">
        <f t="shared" si="7"/>
        <v/>
      </c>
      <c r="H517" s="554" t="str">
        <f t="shared" si="8"/>
        <v>'NEO GRP '!</v>
      </c>
      <c r="I517" s="554" t="str">
        <f t="shared" si="9"/>
        <v>'NEO GRP '!</v>
      </c>
      <c r="J517" s="554">
        <f t="shared" ref="J517:N517" si="513">IF(IFERROR(VLOOKUP($C517,INDIRECT(J$14&amp;"D:D"),1,FALSE),0)&lt;&gt;0,J$14,0)</f>
        <v>0</v>
      </c>
      <c r="K517" s="554">
        <f t="shared" si="513"/>
        <v>0</v>
      </c>
      <c r="L517" s="554">
        <f t="shared" si="513"/>
        <v>0</v>
      </c>
      <c r="M517" s="554">
        <f t="shared" si="513"/>
        <v>0</v>
      </c>
      <c r="N517" s="554">
        <f t="shared" si="513"/>
        <v>0</v>
      </c>
      <c r="O517" s="554" t="str">
        <f t="shared" si="11"/>
        <v>d:Z</v>
      </c>
      <c r="P517" s="554" t="str">
        <f t="shared" si="12"/>
        <v>d9:Z9</v>
      </c>
    </row>
    <row r="518">
      <c r="A518" s="554" t="str">
        <f t="shared" si="5"/>
        <v>09</v>
      </c>
      <c r="B518" s="554" t="str">
        <f t="shared" si="6"/>
        <v>GRP</v>
      </c>
      <c r="C518" s="554" t="s">
        <v>192</v>
      </c>
      <c r="D518" s="23" t="s">
        <v>892</v>
      </c>
      <c r="E518" s="554" t="str">
        <f t="shared" si="7"/>
        <v/>
      </c>
      <c r="H518" s="554" t="str">
        <f t="shared" si="8"/>
        <v>'NEO GRP '!</v>
      </c>
      <c r="I518" s="554" t="str">
        <f t="shared" si="9"/>
        <v>'NEO GRP '!</v>
      </c>
      <c r="J518" s="554">
        <f t="shared" ref="J518:N518" si="514">IF(IFERROR(VLOOKUP($C518,INDIRECT(J$14&amp;"D:D"),1,FALSE),0)&lt;&gt;0,J$14,0)</f>
        <v>0</v>
      </c>
      <c r="K518" s="554">
        <f t="shared" si="514"/>
        <v>0</v>
      </c>
      <c r="L518" s="554">
        <f t="shared" si="514"/>
        <v>0</v>
      </c>
      <c r="M518" s="554">
        <f t="shared" si="514"/>
        <v>0</v>
      </c>
      <c r="N518" s="554">
        <f t="shared" si="514"/>
        <v>0</v>
      </c>
      <c r="O518" s="554" t="str">
        <f t="shared" si="11"/>
        <v>d:Z</v>
      </c>
      <c r="P518" s="554" t="str">
        <f t="shared" si="12"/>
        <v>d9:Z9</v>
      </c>
    </row>
    <row r="519">
      <c r="A519" s="554" t="str">
        <f t="shared" si="5"/>
        <v>10</v>
      </c>
      <c r="B519" s="554" t="str">
        <f t="shared" si="6"/>
        <v>GRP</v>
      </c>
      <c r="C519" s="554" t="s">
        <v>192</v>
      </c>
      <c r="D519" s="23" t="s">
        <v>893</v>
      </c>
      <c r="E519" s="554" t="str">
        <f t="shared" si="7"/>
        <v/>
      </c>
      <c r="H519" s="554" t="str">
        <f t="shared" si="8"/>
        <v>'NEO GRP '!</v>
      </c>
      <c r="I519" s="554" t="str">
        <f t="shared" si="9"/>
        <v>'NEO GRP '!</v>
      </c>
      <c r="J519" s="554">
        <f t="shared" ref="J519:N519" si="515">IF(IFERROR(VLOOKUP($C519,INDIRECT(J$14&amp;"D:D"),1,FALSE),0)&lt;&gt;0,J$14,0)</f>
        <v>0</v>
      </c>
      <c r="K519" s="554">
        <f t="shared" si="515"/>
        <v>0</v>
      </c>
      <c r="L519" s="554">
        <f t="shared" si="515"/>
        <v>0</v>
      </c>
      <c r="M519" s="554">
        <f t="shared" si="515"/>
        <v>0</v>
      </c>
      <c r="N519" s="554">
        <f t="shared" si="515"/>
        <v>0</v>
      </c>
      <c r="O519" s="554" t="str">
        <f t="shared" si="11"/>
        <v>d:Z</v>
      </c>
      <c r="P519" s="554" t="str">
        <f t="shared" si="12"/>
        <v>d9:Z9</v>
      </c>
    </row>
    <row r="520">
      <c r="A520" s="554" t="str">
        <f t="shared" si="5"/>
        <v>11</v>
      </c>
      <c r="B520" s="554" t="str">
        <f t="shared" si="6"/>
        <v>GRP</v>
      </c>
      <c r="C520" s="554" t="s">
        <v>192</v>
      </c>
      <c r="D520" s="23" t="s">
        <v>894</v>
      </c>
      <c r="E520" s="554" t="str">
        <f t="shared" si="7"/>
        <v/>
      </c>
      <c r="H520" s="554" t="str">
        <f t="shared" si="8"/>
        <v>'NEO GRP '!</v>
      </c>
      <c r="I520" s="554" t="str">
        <f t="shared" si="9"/>
        <v>'NEO GRP '!</v>
      </c>
      <c r="J520" s="554">
        <f t="shared" ref="J520:N520" si="516">IF(IFERROR(VLOOKUP($C520,INDIRECT(J$14&amp;"D:D"),1,FALSE),0)&lt;&gt;0,J$14,0)</f>
        <v>0</v>
      </c>
      <c r="K520" s="554">
        <f t="shared" si="516"/>
        <v>0</v>
      </c>
      <c r="L520" s="554">
        <f t="shared" si="516"/>
        <v>0</v>
      </c>
      <c r="M520" s="554">
        <f t="shared" si="516"/>
        <v>0</v>
      </c>
      <c r="N520" s="554">
        <f t="shared" si="516"/>
        <v>0</v>
      </c>
      <c r="O520" s="554" t="str">
        <f t="shared" si="11"/>
        <v>d:Z</v>
      </c>
      <c r="P520" s="554" t="str">
        <f t="shared" si="12"/>
        <v>d9:Z9</v>
      </c>
    </row>
    <row r="521">
      <c r="A521" s="554" t="str">
        <f t="shared" si="5"/>
        <v>12</v>
      </c>
      <c r="B521" s="554" t="str">
        <f t="shared" si="6"/>
        <v>GRP</v>
      </c>
      <c r="C521" s="554" t="s">
        <v>192</v>
      </c>
      <c r="D521" s="23" t="s">
        <v>895</v>
      </c>
      <c r="E521" s="554" t="str">
        <f t="shared" si="7"/>
        <v/>
      </c>
      <c r="H521" s="554" t="str">
        <f t="shared" si="8"/>
        <v>'NEO GRP '!</v>
      </c>
      <c r="I521" s="554" t="str">
        <f t="shared" si="9"/>
        <v>'NEO GRP '!</v>
      </c>
      <c r="J521" s="554">
        <f t="shared" ref="J521:N521" si="517">IF(IFERROR(VLOOKUP($C521,INDIRECT(J$14&amp;"D:D"),1,FALSE),0)&lt;&gt;0,J$14,0)</f>
        <v>0</v>
      </c>
      <c r="K521" s="554">
        <f t="shared" si="517"/>
        <v>0</v>
      </c>
      <c r="L521" s="554">
        <f t="shared" si="517"/>
        <v>0</v>
      </c>
      <c r="M521" s="554">
        <f t="shared" si="517"/>
        <v>0</v>
      </c>
      <c r="N521" s="554">
        <f t="shared" si="517"/>
        <v>0</v>
      </c>
      <c r="O521" s="554" t="str">
        <f t="shared" si="11"/>
        <v>d:Z</v>
      </c>
      <c r="P521" s="554" t="str">
        <f t="shared" si="12"/>
        <v>d9:Z9</v>
      </c>
    </row>
    <row r="522">
      <c r="A522" s="554" t="str">
        <f t="shared" si="5"/>
        <v>13</v>
      </c>
      <c r="B522" s="554" t="str">
        <f t="shared" si="6"/>
        <v>GRP</v>
      </c>
      <c r="C522" s="554" t="s">
        <v>192</v>
      </c>
      <c r="D522" s="23" t="s">
        <v>896</v>
      </c>
      <c r="E522" s="554" t="str">
        <f t="shared" si="7"/>
        <v/>
      </c>
      <c r="H522" s="554" t="str">
        <f t="shared" si="8"/>
        <v>'NEO GRP '!</v>
      </c>
      <c r="I522" s="554" t="str">
        <f t="shared" si="9"/>
        <v>'NEO GRP '!</v>
      </c>
      <c r="J522" s="554">
        <f t="shared" ref="J522:N522" si="518">IF(IFERROR(VLOOKUP($C522,INDIRECT(J$14&amp;"D:D"),1,FALSE),0)&lt;&gt;0,J$14,0)</f>
        <v>0</v>
      </c>
      <c r="K522" s="554">
        <f t="shared" si="518"/>
        <v>0</v>
      </c>
      <c r="L522" s="554">
        <f t="shared" si="518"/>
        <v>0</v>
      </c>
      <c r="M522" s="554">
        <f t="shared" si="518"/>
        <v>0</v>
      </c>
      <c r="N522" s="554">
        <f t="shared" si="518"/>
        <v>0</v>
      </c>
      <c r="O522" s="554" t="str">
        <f t="shared" si="11"/>
        <v>d:Z</v>
      </c>
      <c r="P522" s="554" t="str">
        <f t="shared" si="12"/>
        <v>d9:Z9</v>
      </c>
    </row>
    <row r="523">
      <c r="A523" s="554" t="str">
        <f t="shared" si="5"/>
        <v>100</v>
      </c>
      <c r="B523" s="554" t="str">
        <f t="shared" si="6"/>
        <v>GRP</v>
      </c>
      <c r="C523" s="554" t="s">
        <v>192</v>
      </c>
      <c r="D523" s="23" t="s">
        <v>897</v>
      </c>
      <c r="E523" s="554">
        <f t="shared" si="7"/>
        <v>0</v>
      </c>
      <c r="H523" s="554" t="str">
        <f t="shared" si="8"/>
        <v>'NEO GRP '!</v>
      </c>
      <c r="I523" s="554" t="str">
        <f t="shared" si="9"/>
        <v>'NEO GRP '!</v>
      </c>
      <c r="J523" s="554">
        <f t="shared" ref="J523:N523" si="519">IF(IFERROR(VLOOKUP($C523,INDIRECT(J$14&amp;"D:D"),1,FALSE),0)&lt;&gt;0,J$14,0)</f>
        <v>0</v>
      </c>
      <c r="K523" s="554">
        <f t="shared" si="519"/>
        <v>0</v>
      </c>
      <c r="L523" s="554">
        <f t="shared" si="519"/>
        <v>0</v>
      </c>
      <c r="M523" s="554">
        <f t="shared" si="519"/>
        <v>0</v>
      </c>
      <c r="N523" s="554">
        <f t="shared" si="519"/>
        <v>0</v>
      </c>
      <c r="O523" s="554" t="str">
        <f t="shared" si="11"/>
        <v>d:Z</v>
      </c>
      <c r="P523" s="554" t="str">
        <f t="shared" si="12"/>
        <v>d9:Z9</v>
      </c>
    </row>
    <row r="524">
      <c r="A524" s="554" t="str">
        <f t="shared" si="5"/>
        <v>01</v>
      </c>
      <c r="B524" s="554" t="str">
        <f t="shared" si="6"/>
        <v>GRP</v>
      </c>
      <c r="C524" s="554" t="s">
        <v>195</v>
      </c>
      <c r="D524" s="23" t="s">
        <v>898</v>
      </c>
      <c r="E524" s="554" t="str">
        <f t="shared" si="7"/>
        <v/>
      </c>
      <c r="H524" s="554" t="str">
        <f t="shared" si="8"/>
        <v>'NEO GRP '!</v>
      </c>
      <c r="I524" s="554" t="str">
        <f t="shared" si="9"/>
        <v>'NEO GRP '!</v>
      </c>
      <c r="J524" s="554">
        <f t="shared" ref="J524:N524" si="520">IF(IFERROR(VLOOKUP($C524,INDIRECT(J$14&amp;"D:D"),1,FALSE),0)&lt;&gt;0,J$14,0)</f>
        <v>0</v>
      </c>
      <c r="K524" s="554">
        <f t="shared" si="520"/>
        <v>0</v>
      </c>
      <c r="L524" s="554">
        <f t="shared" si="520"/>
        <v>0</v>
      </c>
      <c r="M524" s="554">
        <f t="shared" si="520"/>
        <v>0</v>
      </c>
      <c r="N524" s="554">
        <f t="shared" si="520"/>
        <v>0</v>
      </c>
      <c r="O524" s="554" t="str">
        <f t="shared" si="11"/>
        <v>d:Z</v>
      </c>
      <c r="P524" s="554" t="str">
        <f t="shared" si="12"/>
        <v>d9:Z9</v>
      </c>
    </row>
    <row r="525">
      <c r="A525" s="554" t="str">
        <f t="shared" si="5"/>
        <v>02</v>
      </c>
      <c r="B525" s="554" t="str">
        <f t="shared" si="6"/>
        <v>GRP</v>
      </c>
      <c r="C525" s="554" t="s">
        <v>195</v>
      </c>
      <c r="D525" s="23" t="s">
        <v>899</v>
      </c>
      <c r="E525" s="554" t="str">
        <f t="shared" si="7"/>
        <v/>
      </c>
      <c r="H525" s="554" t="str">
        <f t="shared" si="8"/>
        <v>'NEO GRP '!</v>
      </c>
      <c r="I525" s="554" t="str">
        <f t="shared" si="9"/>
        <v>'NEO GRP '!</v>
      </c>
      <c r="J525" s="554">
        <f t="shared" ref="J525:N525" si="521">IF(IFERROR(VLOOKUP($C525,INDIRECT(J$14&amp;"D:D"),1,FALSE),0)&lt;&gt;0,J$14,0)</f>
        <v>0</v>
      </c>
      <c r="K525" s="554">
        <f t="shared" si="521"/>
        <v>0</v>
      </c>
      <c r="L525" s="554">
        <f t="shared" si="521"/>
        <v>0</v>
      </c>
      <c r="M525" s="554">
        <f t="shared" si="521"/>
        <v>0</v>
      </c>
      <c r="N525" s="554">
        <f t="shared" si="521"/>
        <v>0</v>
      </c>
      <c r="O525" s="554" t="str">
        <f t="shared" si="11"/>
        <v>d:Z</v>
      </c>
      <c r="P525" s="554" t="str">
        <f t="shared" si="12"/>
        <v>d9:Z9</v>
      </c>
    </row>
    <row r="526">
      <c r="A526" s="554" t="str">
        <f t="shared" si="5"/>
        <v>03</v>
      </c>
      <c r="B526" s="554" t="str">
        <f t="shared" si="6"/>
        <v>GRP</v>
      </c>
      <c r="C526" s="554" t="s">
        <v>195</v>
      </c>
      <c r="D526" s="23" t="s">
        <v>900</v>
      </c>
      <c r="E526" s="554" t="str">
        <f t="shared" si="7"/>
        <v/>
      </c>
      <c r="H526" s="554" t="str">
        <f t="shared" si="8"/>
        <v>'NEO GRP '!</v>
      </c>
      <c r="I526" s="554" t="str">
        <f t="shared" si="9"/>
        <v>'NEO GRP '!</v>
      </c>
      <c r="J526" s="554">
        <f t="shared" ref="J526:N526" si="522">IF(IFERROR(VLOOKUP($C526,INDIRECT(J$14&amp;"D:D"),1,FALSE),0)&lt;&gt;0,J$14,0)</f>
        <v>0</v>
      </c>
      <c r="K526" s="554">
        <f t="shared" si="522"/>
        <v>0</v>
      </c>
      <c r="L526" s="554">
        <f t="shared" si="522"/>
        <v>0</v>
      </c>
      <c r="M526" s="554">
        <f t="shared" si="522"/>
        <v>0</v>
      </c>
      <c r="N526" s="554">
        <f t="shared" si="522"/>
        <v>0</v>
      </c>
      <c r="O526" s="554" t="str">
        <f t="shared" si="11"/>
        <v>d:Z</v>
      </c>
      <c r="P526" s="554" t="str">
        <f t="shared" si="12"/>
        <v>d9:Z9</v>
      </c>
    </row>
    <row r="527">
      <c r="A527" s="554" t="str">
        <f t="shared" si="5"/>
        <v>04</v>
      </c>
      <c r="B527" s="554" t="str">
        <f t="shared" si="6"/>
        <v>GRP</v>
      </c>
      <c r="C527" s="554" t="s">
        <v>195</v>
      </c>
      <c r="D527" s="23" t="s">
        <v>901</v>
      </c>
      <c r="E527" s="554" t="str">
        <f t="shared" si="7"/>
        <v/>
      </c>
      <c r="H527" s="554" t="str">
        <f t="shared" si="8"/>
        <v>'NEO GRP '!</v>
      </c>
      <c r="I527" s="554" t="str">
        <f t="shared" si="9"/>
        <v>'NEO GRP '!</v>
      </c>
      <c r="J527" s="554">
        <f t="shared" ref="J527:N527" si="523">IF(IFERROR(VLOOKUP($C527,INDIRECT(J$14&amp;"D:D"),1,FALSE),0)&lt;&gt;0,J$14,0)</f>
        <v>0</v>
      </c>
      <c r="K527" s="554">
        <f t="shared" si="523"/>
        <v>0</v>
      </c>
      <c r="L527" s="554">
        <f t="shared" si="523"/>
        <v>0</v>
      </c>
      <c r="M527" s="554">
        <f t="shared" si="523"/>
        <v>0</v>
      </c>
      <c r="N527" s="554">
        <f t="shared" si="523"/>
        <v>0</v>
      </c>
      <c r="O527" s="554" t="str">
        <f t="shared" si="11"/>
        <v>d:Z</v>
      </c>
      <c r="P527" s="554" t="str">
        <f t="shared" si="12"/>
        <v>d9:Z9</v>
      </c>
    </row>
    <row r="528">
      <c r="A528" s="554" t="str">
        <f t="shared" si="5"/>
        <v>05</v>
      </c>
      <c r="B528" s="554" t="str">
        <f t="shared" si="6"/>
        <v>GRP</v>
      </c>
      <c r="C528" s="554" t="s">
        <v>195</v>
      </c>
      <c r="D528" s="23" t="s">
        <v>902</v>
      </c>
      <c r="E528" s="554" t="str">
        <f t="shared" si="7"/>
        <v/>
      </c>
      <c r="H528" s="554" t="str">
        <f t="shared" si="8"/>
        <v>'NEO GRP '!</v>
      </c>
      <c r="I528" s="554" t="str">
        <f t="shared" si="9"/>
        <v>'NEO GRP '!</v>
      </c>
      <c r="J528" s="554">
        <f t="shared" ref="J528:N528" si="524">IF(IFERROR(VLOOKUP($C528,INDIRECT(J$14&amp;"D:D"),1,FALSE),0)&lt;&gt;0,J$14,0)</f>
        <v>0</v>
      </c>
      <c r="K528" s="554">
        <f t="shared" si="524"/>
        <v>0</v>
      </c>
      <c r="L528" s="554">
        <f t="shared" si="524"/>
        <v>0</v>
      </c>
      <c r="M528" s="554">
        <f t="shared" si="524"/>
        <v>0</v>
      </c>
      <c r="N528" s="554">
        <f t="shared" si="524"/>
        <v>0</v>
      </c>
      <c r="O528" s="554" t="str">
        <f t="shared" si="11"/>
        <v>d:Z</v>
      </c>
      <c r="P528" s="554" t="str">
        <f t="shared" si="12"/>
        <v>d9:Z9</v>
      </c>
    </row>
    <row r="529">
      <c r="A529" s="554" t="str">
        <f t="shared" si="5"/>
        <v>06</v>
      </c>
      <c r="B529" s="554" t="str">
        <f t="shared" si="6"/>
        <v>GRP</v>
      </c>
      <c r="C529" s="554" t="s">
        <v>195</v>
      </c>
      <c r="D529" s="23" t="s">
        <v>903</v>
      </c>
      <c r="E529" s="554" t="str">
        <f t="shared" si="7"/>
        <v/>
      </c>
      <c r="H529" s="554" t="str">
        <f t="shared" si="8"/>
        <v>'NEO GRP '!</v>
      </c>
      <c r="I529" s="554" t="str">
        <f t="shared" si="9"/>
        <v>'NEO GRP '!</v>
      </c>
      <c r="J529" s="554">
        <f t="shared" ref="J529:N529" si="525">IF(IFERROR(VLOOKUP($C529,INDIRECT(J$14&amp;"D:D"),1,FALSE),0)&lt;&gt;0,J$14,0)</f>
        <v>0</v>
      </c>
      <c r="K529" s="554">
        <f t="shared" si="525"/>
        <v>0</v>
      </c>
      <c r="L529" s="554">
        <f t="shared" si="525"/>
        <v>0</v>
      </c>
      <c r="M529" s="554">
        <f t="shared" si="525"/>
        <v>0</v>
      </c>
      <c r="N529" s="554">
        <f t="shared" si="525"/>
        <v>0</v>
      </c>
      <c r="O529" s="554" t="str">
        <f t="shared" si="11"/>
        <v>d:Z</v>
      </c>
      <c r="P529" s="554" t="str">
        <f t="shared" si="12"/>
        <v>d9:Z9</v>
      </c>
    </row>
    <row r="530">
      <c r="A530" s="554" t="str">
        <f t="shared" si="5"/>
        <v>07</v>
      </c>
      <c r="B530" s="554" t="str">
        <f t="shared" si="6"/>
        <v>GRP</v>
      </c>
      <c r="C530" s="554" t="s">
        <v>195</v>
      </c>
      <c r="D530" s="23" t="s">
        <v>904</v>
      </c>
      <c r="E530" s="554" t="str">
        <f t="shared" si="7"/>
        <v/>
      </c>
      <c r="H530" s="554" t="str">
        <f t="shared" si="8"/>
        <v>'NEO GRP '!</v>
      </c>
      <c r="I530" s="554" t="str">
        <f t="shared" si="9"/>
        <v>'NEO GRP '!</v>
      </c>
      <c r="J530" s="554">
        <f t="shared" ref="J530:N530" si="526">IF(IFERROR(VLOOKUP($C530,INDIRECT(J$14&amp;"D:D"),1,FALSE),0)&lt;&gt;0,J$14,0)</f>
        <v>0</v>
      </c>
      <c r="K530" s="554">
        <f t="shared" si="526"/>
        <v>0</v>
      </c>
      <c r="L530" s="554">
        <f t="shared" si="526"/>
        <v>0</v>
      </c>
      <c r="M530" s="554">
        <f t="shared" si="526"/>
        <v>0</v>
      </c>
      <c r="N530" s="554">
        <f t="shared" si="526"/>
        <v>0</v>
      </c>
      <c r="O530" s="554" t="str">
        <f t="shared" si="11"/>
        <v>d:Z</v>
      </c>
      <c r="P530" s="554" t="str">
        <f t="shared" si="12"/>
        <v>d9:Z9</v>
      </c>
    </row>
    <row r="531">
      <c r="A531" s="554" t="str">
        <f t="shared" si="5"/>
        <v>08</v>
      </c>
      <c r="B531" s="554" t="str">
        <f t="shared" si="6"/>
        <v>GRP</v>
      </c>
      <c r="C531" s="554" t="s">
        <v>195</v>
      </c>
      <c r="D531" s="23" t="s">
        <v>905</v>
      </c>
      <c r="E531" s="554" t="str">
        <f t="shared" si="7"/>
        <v/>
      </c>
      <c r="H531" s="554" t="str">
        <f t="shared" si="8"/>
        <v>'NEO GRP '!</v>
      </c>
      <c r="I531" s="554" t="str">
        <f t="shared" si="9"/>
        <v>'NEO GRP '!</v>
      </c>
      <c r="J531" s="554">
        <f t="shared" ref="J531:N531" si="527">IF(IFERROR(VLOOKUP($C531,INDIRECT(J$14&amp;"D:D"),1,FALSE),0)&lt;&gt;0,J$14,0)</f>
        <v>0</v>
      </c>
      <c r="K531" s="554">
        <f t="shared" si="527"/>
        <v>0</v>
      </c>
      <c r="L531" s="554">
        <f t="shared" si="527"/>
        <v>0</v>
      </c>
      <c r="M531" s="554">
        <f t="shared" si="527"/>
        <v>0</v>
      </c>
      <c r="N531" s="554">
        <f t="shared" si="527"/>
        <v>0</v>
      </c>
      <c r="O531" s="554" t="str">
        <f t="shared" si="11"/>
        <v>d:Z</v>
      </c>
      <c r="P531" s="554" t="str">
        <f t="shared" si="12"/>
        <v>d9:Z9</v>
      </c>
    </row>
    <row r="532">
      <c r="A532" s="554" t="str">
        <f t="shared" si="5"/>
        <v>09</v>
      </c>
      <c r="B532" s="554" t="str">
        <f t="shared" si="6"/>
        <v>GRP</v>
      </c>
      <c r="C532" s="554" t="s">
        <v>195</v>
      </c>
      <c r="D532" s="23" t="s">
        <v>906</v>
      </c>
      <c r="E532" s="554" t="str">
        <f t="shared" si="7"/>
        <v/>
      </c>
      <c r="H532" s="554" t="str">
        <f t="shared" si="8"/>
        <v>'NEO GRP '!</v>
      </c>
      <c r="I532" s="554" t="str">
        <f t="shared" si="9"/>
        <v>'NEO GRP '!</v>
      </c>
      <c r="J532" s="554">
        <f t="shared" ref="J532:N532" si="528">IF(IFERROR(VLOOKUP($C532,INDIRECT(J$14&amp;"D:D"),1,FALSE),0)&lt;&gt;0,J$14,0)</f>
        <v>0</v>
      </c>
      <c r="K532" s="554">
        <f t="shared" si="528"/>
        <v>0</v>
      </c>
      <c r="L532" s="554">
        <f t="shared" si="528"/>
        <v>0</v>
      </c>
      <c r="M532" s="554">
        <f t="shared" si="528"/>
        <v>0</v>
      </c>
      <c r="N532" s="554">
        <f t="shared" si="528"/>
        <v>0</v>
      </c>
      <c r="O532" s="554" t="str">
        <f t="shared" si="11"/>
        <v>d:Z</v>
      </c>
      <c r="P532" s="554" t="str">
        <f t="shared" si="12"/>
        <v>d9:Z9</v>
      </c>
    </row>
    <row r="533">
      <c r="A533" s="554" t="str">
        <f t="shared" si="5"/>
        <v>10</v>
      </c>
      <c r="B533" s="554" t="str">
        <f t="shared" si="6"/>
        <v>GRP</v>
      </c>
      <c r="C533" s="554" t="s">
        <v>195</v>
      </c>
      <c r="D533" s="23" t="s">
        <v>907</v>
      </c>
      <c r="E533" s="554" t="str">
        <f t="shared" si="7"/>
        <v/>
      </c>
      <c r="H533" s="554" t="str">
        <f t="shared" si="8"/>
        <v>'NEO GRP '!</v>
      </c>
      <c r="I533" s="554" t="str">
        <f t="shared" si="9"/>
        <v>'NEO GRP '!</v>
      </c>
      <c r="J533" s="554">
        <f t="shared" ref="J533:N533" si="529">IF(IFERROR(VLOOKUP($C533,INDIRECT(J$14&amp;"D:D"),1,FALSE),0)&lt;&gt;0,J$14,0)</f>
        <v>0</v>
      </c>
      <c r="K533" s="554">
        <f t="shared" si="529"/>
        <v>0</v>
      </c>
      <c r="L533" s="554">
        <f t="shared" si="529"/>
        <v>0</v>
      </c>
      <c r="M533" s="554">
        <f t="shared" si="529"/>
        <v>0</v>
      </c>
      <c r="N533" s="554">
        <f t="shared" si="529"/>
        <v>0</v>
      </c>
      <c r="O533" s="554" t="str">
        <f t="shared" si="11"/>
        <v>d:Z</v>
      </c>
      <c r="P533" s="554" t="str">
        <f t="shared" si="12"/>
        <v>d9:Z9</v>
      </c>
    </row>
    <row r="534">
      <c r="A534" s="554" t="str">
        <f t="shared" si="5"/>
        <v>11</v>
      </c>
      <c r="B534" s="554" t="str">
        <f t="shared" si="6"/>
        <v>GRP</v>
      </c>
      <c r="C534" s="554" t="s">
        <v>195</v>
      </c>
      <c r="D534" s="23" t="s">
        <v>908</v>
      </c>
      <c r="E534" s="554" t="str">
        <f t="shared" si="7"/>
        <v/>
      </c>
      <c r="H534" s="554" t="str">
        <f t="shared" si="8"/>
        <v>'NEO GRP '!</v>
      </c>
      <c r="I534" s="554" t="str">
        <f t="shared" si="9"/>
        <v>'NEO GRP '!</v>
      </c>
      <c r="J534" s="554">
        <f t="shared" ref="J534:N534" si="530">IF(IFERROR(VLOOKUP($C534,INDIRECT(J$14&amp;"D:D"),1,FALSE),0)&lt;&gt;0,J$14,0)</f>
        <v>0</v>
      </c>
      <c r="K534" s="554">
        <f t="shared" si="530"/>
        <v>0</v>
      </c>
      <c r="L534" s="554">
        <f t="shared" si="530"/>
        <v>0</v>
      </c>
      <c r="M534" s="554">
        <f t="shared" si="530"/>
        <v>0</v>
      </c>
      <c r="N534" s="554">
        <f t="shared" si="530"/>
        <v>0</v>
      </c>
      <c r="O534" s="554" t="str">
        <f t="shared" si="11"/>
        <v>d:Z</v>
      </c>
      <c r="P534" s="554" t="str">
        <f t="shared" si="12"/>
        <v>d9:Z9</v>
      </c>
    </row>
    <row r="535">
      <c r="A535" s="554" t="str">
        <f t="shared" si="5"/>
        <v>12</v>
      </c>
      <c r="B535" s="554" t="str">
        <f t="shared" si="6"/>
        <v>GRP</v>
      </c>
      <c r="C535" s="554" t="s">
        <v>195</v>
      </c>
      <c r="D535" s="23" t="s">
        <v>909</v>
      </c>
      <c r="E535" s="554" t="str">
        <f t="shared" si="7"/>
        <v/>
      </c>
      <c r="H535" s="554" t="str">
        <f t="shared" si="8"/>
        <v>'NEO GRP '!</v>
      </c>
      <c r="I535" s="554" t="str">
        <f t="shared" si="9"/>
        <v>'NEO GRP '!</v>
      </c>
      <c r="J535" s="554">
        <f t="shared" ref="J535:N535" si="531">IF(IFERROR(VLOOKUP($C535,INDIRECT(J$14&amp;"D:D"),1,FALSE),0)&lt;&gt;0,J$14,0)</f>
        <v>0</v>
      </c>
      <c r="K535" s="554">
        <f t="shared" si="531"/>
        <v>0</v>
      </c>
      <c r="L535" s="554">
        <f t="shared" si="531"/>
        <v>0</v>
      </c>
      <c r="M535" s="554">
        <f t="shared" si="531"/>
        <v>0</v>
      </c>
      <c r="N535" s="554">
        <f t="shared" si="531"/>
        <v>0</v>
      </c>
      <c r="O535" s="554" t="str">
        <f t="shared" si="11"/>
        <v>d:Z</v>
      </c>
      <c r="P535" s="554" t="str">
        <f t="shared" si="12"/>
        <v>d9:Z9</v>
      </c>
    </row>
    <row r="536">
      <c r="A536" s="554" t="str">
        <f t="shared" si="5"/>
        <v>13</v>
      </c>
      <c r="B536" s="554" t="str">
        <f t="shared" si="6"/>
        <v>GRP</v>
      </c>
      <c r="C536" s="554" t="s">
        <v>195</v>
      </c>
      <c r="D536" s="23" t="s">
        <v>910</v>
      </c>
      <c r="E536" s="554" t="str">
        <f t="shared" si="7"/>
        <v/>
      </c>
      <c r="H536" s="554" t="str">
        <f t="shared" si="8"/>
        <v>'NEO GRP '!</v>
      </c>
      <c r="I536" s="554" t="str">
        <f t="shared" si="9"/>
        <v>'NEO GRP '!</v>
      </c>
      <c r="J536" s="554">
        <f t="shared" ref="J536:N536" si="532">IF(IFERROR(VLOOKUP($C536,INDIRECT(J$14&amp;"D:D"),1,FALSE),0)&lt;&gt;0,J$14,0)</f>
        <v>0</v>
      </c>
      <c r="K536" s="554">
        <f t="shared" si="532"/>
        <v>0</v>
      </c>
      <c r="L536" s="554">
        <f t="shared" si="532"/>
        <v>0</v>
      </c>
      <c r="M536" s="554">
        <f t="shared" si="532"/>
        <v>0</v>
      </c>
      <c r="N536" s="554">
        <f t="shared" si="532"/>
        <v>0</v>
      </c>
      <c r="O536" s="554" t="str">
        <f t="shared" si="11"/>
        <v>d:Z</v>
      </c>
      <c r="P536" s="554" t="str">
        <f t="shared" si="12"/>
        <v>d9:Z9</v>
      </c>
    </row>
    <row r="537">
      <c r="A537" s="554" t="str">
        <f t="shared" si="5"/>
        <v>100</v>
      </c>
      <c r="B537" s="554" t="str">
        <f t="shared" si="6"/>
        <v>GRP</v>
      </c>
      <c r="C537" s="554" t="s">
        <v>195</v>
      </c>
      <c r="D537" s="23" t="s">
        <v>911</v>
      </c>
      <c r="E537" s="554">
        <f t="shared" si="7"/>
        <v>0</v>
      </c>
      <c r="H537" s="554" t="str">
        <f t="shared" si="8"/>
        <v>'NEO GRP '!</v>
      </c>
      <c r="I537" s="554" t="str">
        <f t="shared" si="9"/>
        <v>'NEO GRP '!</v>
      </c>
      <c r="J537" s="554">
        <f t="shared" ref="J537:N537" si="533">IF(IFERROR(VLOOKUP($C537,INDIRECT(J$14&amp;"D:D"),1,FALSE),0)&lt;&gt;0,J$14,0)</f>
        <v>0</v>
      </c>
      <c r="K537" s="554">
        <f t="shared" si="533"/>
        <v>0</v>
      </c>
      <c r="L537" s="554">
        <f t="shared" si="533"/>
        <v>0</v>
      </c>
      <c r="M537" s="554">
        <f t="shared" si="533"/>
        <v>0</v>
      </c>
      <c r="N537" s="554">
        <f t="shared" si="533"/>
        <v>0</v>
      </c>
      <c r="O537" s="554" t="str">
        <f t="shared" si="11"/>
        <v>d:Z</v>
      </c>
      <c r="P537" s="554" t="str">
        <f t="shared" si="12"/>
        <v>d9:Z9</v>
      </c>
    </row>
    <row r="538">
      <c r="A538" s="554" t="str">
        <f t="shared" si="5"/>
        <v>01</v>
      </c>
      <c r="B538" s="554" t="str">
        <f t="shared" si="6"/>
        <v>GRP</v>
      </c>
      <c r="C538" s="554" t="s">
        <v>197</v>
      </c>
      <c r="D538" s="23" t="s">
        <v>912</v>
      </c>
      <c r="E538" s="554" t="str">
        <f t="shared" si="7"/>
        <v/>
      </c>
      <c r="H538" s="554" t="str">
        <f t="shared" si="8"/>
        <v>'NEO GRP '!</v>
      </c>
      <c r="I538" s="554" t="str">
        <f t="shared" si="9"/>
        <v>'NEO GRP '!</v>
      </c>
      <c r="J538" s="554">
        <f t="shared" ref="J538:N538" si="534">IF(IFERROR(VLOOKUP($C538,INDIRECT(J$14&amp;"D:D"),1,FALSE),0)&lt;&gt;0,J$14,0)</f>
        <v>0</v>
      </c>
      <c r="K538" s="554">
        <f t="shared" si="534"/>
        <v>0</v>
      </c>
      <c r="L538" s="554">
        <f t="shared" si="534"/>
        <v>0</v>
      </c>
      <c r="M538" s="554">
        <f t="shared" si="534"/>
        <v>0</v>
      </c>
      <c r="N538" s="554">
        <f t="shared" si="534"/>
        <v>0</v>
      </c>
      <c r="O538" s="554" t="str">
        <f t="shared" si="11"/>
        <v>d:Z</v>
      </c>
      <c r="P538" s="554" t="str">
        <f t="shared" si="12"/>
        <v>d9:Z9</v>
      </c>
    </row>
    <row r="539">
      <c r="A539" s="554" t="str">
        <f t="shared" si="5"/>
        <v>02</v>
      </c>
      <c r="B539" s="554" t="str">
        <f t="shared" si="6"/>
        <v>GRP</v>
      </c>
      <c r="C539" s="554" t="s">
        <v>197</v>
      </c>
      <c r="D539" s="23" t="s">
        <v>913</v>
      </c>
      <c r="E539" s="554" t="str">
        <f t="shared" si="7"/>
        <v/>
      </c>
      <c r="H539" s="554" t="str">
        <f t="shared" si="8"/>
        <v>'NEO GRP '!</v>
      </c>
      <c r="I539" s="554" t="str">
        <f t="shared" si="9"/>
        <v>'NEO GRP '!</v>
      </c>
      <c r="J539" s="554">
        <f t="shared" ref="J539:N539" si="535">IF(IFERROR(VLOOKUP($C539,INDIRECT(J$14&amp;"D:D"),1,FALSE),0)&lt;&gt;0,J$14,0)</f>
        <v>0</v>
      </c>
      <c r="K539" s="554">
        <f t="shared" si="535"/>
        <v>0</v>
      </c>
      <c r="L539" s="554">
        <f t="shared" si="535"/>
        <v>0</v>
      </c>
      <c r="M539" s="554">
        <f t="shared" si="535"/>
        <v>0</v>
      </c>
      <c r="N539" s="554">
        <f t="shared" si="535"/>
        <v>0</v>
      </c>
      <c r="O539" s="554" t="str">
        <f t="shared" si="11"/>
        <v>d:Z</v>
      </c>
      <c r="P539" s="554" t="str">
        <f t="shared" si="12"/>
        <v>d9:Z9</v>
      </c>
    </row>
    <row r="540">
      <c r="A540" s="554" t="str">
        <f t="shared" si="5"/>
        <v>03</v>
      </c>
      <c r="B540" s="554" t="str">
        <f t="shared" si="6"/>
        <v>GRP</v>
      </c>
      <c r="C540" s="554" t="s">
        <v>197</v>
      </c>
      <c r="D540" s="23" t="s">
        <v>914</v>
      </c>
      <c r="E540" s="554" t="str">
        <f t="shared" si="7"/>
        <v/>
      </c>
      <c r="H540" s="554" t="str">
        <f t="shared" si="8"/>
        <v>'NEO GRP '!</v>
      </c>
      <c r="I540" s="554" t="str">
        <f t="shared" si="9"/>
        <v>'NEO GRP '!</v>
      </c>
      <c r="J540" s="554">
        <f t="shared" ref="J540:N540" si="536">IF(IFERROR(VLOOKUP($C540,INDIRECT(J$14&amp;"D:D"),1,FALSE),0)&lt;&gt;0,J$14,0)</f>
        <v>0</v>
      </c>
      <c r="K540" s="554">
        <f t="shared" si="536"/>
        <v>0</v>
      </c>
      <c r="L540" s="554">
        <f t="shared" si="536"/>
        <v>0</v>
      </c>
      <c r="M540" s="554">
        <f t="shared" si="536"/>
        <v>0</v>
      </c>
      <c r="N540" s="554">
        <f t="shared" si="536"/>
        <v>0</v>
      </c>
      <c r="O540" s="554" t="str">
        <f t="shared" si="11"/>
        <v>d:Z</v>
      </c>
      <c r="P540" s="554" t="str">
        <f t="shared" si="12"/>
        <v>d9:Z9</v>
      </c>
    </row>
    <row r="541">
      <c r="A541" s="554" t="str">
        <f t="shared" si="5"/>
        <v>04</v>
      </c>
      <c r="B541" s="554" t="str">
        <f t="shared" si="6"/>
        <v>GRP</v>
      </c>
      <c r="C541" s="554" t="s">
        <v>197</v>
      </c>
      <c r="D541" s="23" t="s">
        <v>915</v>
      </c>
      <c r="E541" s="554" t="str">
        <f t="shared" si="7"/>
        <v/>
      </c>
      <c r="H541" s="554" t="str">
        <f t="shared" si="8"/>
        <v>'NEO GRP '!</v>
      </c>
      <c r="I541" s="554" t="str">
        <f t="shared" si="9"/>
        <v>'NEO GRP '!</v>
      </c>
      <c r="J541" s="554">
        <f t="shared" ref="J541:N541" si="537">IF(IFERROR(VLOOKUP($C541,INDIRECT(J$14&amp;"D:D"),1,FALSE),0)&lt;&gt;0,J$14,0)</f>
        <v>0</v>
      </c>
      <c r="K541" s="554">
        <f t="shared" si="537"/>
        <v>0</v>
      </c>
      <c r="L541" s="554">
        <f t="shared" si="537"/>
        <v>0</v>
      </c>
      <c r="M541" s="554">
        <f t="shared" si="537"/>
        <v>0</v>
      </c>
      <c r="N541" s="554">
        <f t="shared" si="537"/>
        <v>0</v>
      </c>
      <c r="O541" s="554" t="str">
        <f t="shared" si="11"/>
        <v>d:Z</v>
      </c>
      <c r="P541" s="554" t="str">
        <f t="shared" si="12"/>
        <v>d9:Z9</v>
      </c>
    </row>
    <row r="542">
      <c r="A542" s="554" t="str">
        <f t="shared" si="5"/>
        <v>05</v>
      </c>
      <c r="B542" s="554" t="str">
        <f t="shared" si="6"/>
        <v>GRP</v>
      </c>
      <c r="C542" s="554" t="s">
        <v>197</v>
      </c>
      <c r="D542" s="23" t="s">
        <v>916</v>
      </c>
      <c r="E542" s="554" t="str">
        <f t="shared" si="7"/>
        <v/>
      </c>
      <c r="H542" s="554" t="str">
        <f t="shared" si="8"/>
        <v>'NEO GRP '!</v>
      </c>
      <c r="I542" s="554" t="str">
        <f t="shared" si="9"/>
        <v>'NEO GRP '!</v>
      </c>
      <c r="J542" s="554">
        <f t="shared" ref="J542:N542" si="538">IF(IFERROR(VLOOKUP($C542,INDIRECT(J$14&amp;"D:D"),1,FALSE),0)&lt;&gt;0,J$14,0)</f>
        <v>0</v>
      </c>
      <c r="K542" s="554">
        <f t="shared" si="538"/>
        <v>0</v>
      </c>
      <c r="L542" s="554">
        <f t="shared" si="538"/>
        <v>0</v>
      </c>
      <c r="M542" s="554">
        <f t="shared" si="538"/>
        <v>0</v>
      </c>
      <c r="N542" s="554">
        <f t="shared" si="538"/>
        <v>0</v>
      </c>
      <c r="O542" s="554" t="str">
        <f t="shared" si="11"/>
        <v>d:Z</v>
      </c>
      <c r="P542" s="554" t="str">
        <f t="shared" si="12"/>
        <v>d9:Z9</v>
      </c>
    </row>
    <row r="543">
      <c r="A543" s="554" t="str">
        <f t="shared" si="5"/>
        <v>06</v>
      </c>
      <c r="B543" s="554" t="str">
        <f t="shared" si="6"/>
        <v>GRP</v>
      </c>
      <c r="C543" s="554" t="s">
        <v>197</v>
      </c>
      <c r="D543" s="23" t="s">
        <v>917</v>
      </c>
      <c r="E543" s="554" t="str">
        <f t="shared" si="7"/>
        <v/>
      </c>
      <c r="H543" s="554" t="str">
        <f t="shared" si="8"/>
        <v>'NEO GRP '!</v>
      </c>
      <c r="I543" s="554" t="str">
        <f t="shared" si="9"/>
        <v>'NEO GRP '!</v>
      </c>
      <c r="J543" s="554">
        <f t="shared" ref="J543:N543" si="539">IF(IFERROR(VLOOKUP($C543,INDIRECT(J$14&amp;"D:D"),1,FALSE),0)&lt;&gt;0,J$14,0)</f>
        <v>0</v>
      </c>
      <c r="K543" s="554">
        <f t="shared" si="539"/>
        <v>0</v>
      </c>
      <c r="L543" s="554">
        <f t="shared" si="539"/>
        <v>0</v>
      </c>
      <c r="M543" s="554">
        <f t="shared" si="539"/>
        <v>0</v>
      </c>
      <c r="N543" s="554">
        <f t="shared" si="539"/>
        <v>0</v>
      </c>
      <c r="O543" s="554" t="str">
        <f t="shared" si="11"/>
        <v>d:Z</v>
      </c>
      <c r="P543" s="554" t="str">
        <f t="shared" si="12"/>
        <v>d9:Z9</v>
      </c>
    </row>
    <row r="544">
      <c r="A544" s="554" t="str">
        <f t="shared" si="5"/>
        <v>07</v>
      </c>
      <c r="B544" s="554" t="str">
        <f t="shared" si="6"/>
        <v>GRP</v>
      </c>
      <c r="C544" s="554" t="s">
        <v>197</v>
      </c>
      <c r="D544" s="23" t="s">
        <v>918</v>
      </c>
      <c r="E544" s="554" t="str">
        <f t="shared" si="7"/>
        <v/>
      </c>
      <c r="H544" s="554" t="str">
        <f t="shared" si="8"/>
        <v>'NEO GRP '!</v>
      </c>
      <c r="I544" s="554" t="str">
        <f t="shared" si="9"/>
        <v>'NEO GRP '!</v>
      </c>
      <c r="J544" s="554">
        <f t="shared" ref="J544:N544" si="540">IF(IFERROR(VLOOKUP($C544,INDIRECT(J$14&amp;"D:D"),1,FALSE),0)&lt;&gt;0,J$14,0)</f>
        <v>0</v>
      </c>
      <c r="K544" s="554">
        <f t="shared" si="540"/>
        <v>0</v>
      </c>
      <c r="L544" s="554">
        <f t="shared" si="540"/>
        <v>0</v>
      </c>
      <c r="M544" s="554">
        <f t="shared" si="540"/>
        <v>0</v>
      </c>
      <c r="N544" s="554">
        <f t="shared" si="540"/>
        <v>0</v>
      </c>
      <c r="O544" s="554" t="str">
        <f t="shared" si="11"/>
        <v>d:Z</v>
      </c>
      <c r="P544" s="554" t="str">
        <f t="shared" si="12"/>
        <v>d9:Z9</v>
      </c>
    </row>
    <row r="545">
      <c r="A545" s="554" t="str">
        <f t="shared" si="5"/>
        <v>08</v>
      </c>
      <c r="B545" s="554" t="str">
        <f t="shared" si="6"/>
        <v>GRP</v>
      </c>
      <c r="C545" s="554" t="s">
        <v>197</v>
      </c>
      <c r="D545" s="23" t="s">
        <v>919</v>
      </c>
      <c r="E545" s="554" t="str">
        <f t="shared" si="7"/>
        <v/>
      </c>
      <c r="H545" s="554" t="str">
        <f t="shared" si="8"/>
        <v>'NEO GRP '!</v>
      </c>
      <c r="I545" s="554" t="str">
        <f t="shared" si="9"/>
        <v>'NEO GRP '!</v>
      </c>
      <c r="J545" s="554">
        <f t="shared" ref="J545:N545" si="541">IF(IFERROR(VLOOKUP($C545,INDIRECT(J$14&amp;"D:D"),1,FALSE),0)&lt;&gt;0,J$14,0)</f>
        <v>0</v>
      </c>
      <c r="K545" s="554">
        <f t="shared" si="541"/>
        <v>0</v>
      </c>
      <c r="L545" s="554">
        <f t="shared" si="541"/>
        <v>0</v>
      </c>
      <c r="M545" s="554">
        <f t="shared" si="541"/>
        <v>0</v>
      </c>
      <c r="N545" s="554">
        <f t="shared" si="541"/>
        <v>0</v>
      </c>
      <c r="O545" s="554" t="str">
        <f t="shared" si="11"/>
        <v>d:Z</v>
      </c>
      <c r="P545" s="554" t="str">
        <f t="shared" si="12"/>
        <v>d9:Z9</v>
      </c>
    </row>
    <row r="546">
      <c r="A546" s="554" t="str">
        <f t="shared" si="5"/>
        <v>09</v>
      </c>
      <c r="B546" s="554" t="str">
        <f t="shared" si="6"/>
        <v>GRP</v>
      </c>
      <c r="C546" s="554" t="s">
        <v>197</v>
      </c>
      <c r="D546" s="23" t="s">
        <v>920</v>
      </c>
      <c r="E546" s="554" t="str">
        <f t="shared" si="7"/>
        <v/>
      </c>
      <c r="H546" s="554" t="str">
        <f t="shared" si="8"/>
        <v>'NEO GRP '!</v>
      </c>
      <c r="I546" s="554" t="str">
        <f t="shared" si="9"/>
        <v>'NEO GRP '!</v>
      </c>
      <c r="J546" s="554">
        <f t="shared" ref="J546:N546" si="542">IF(IFERROR(VLOOKUP($C546,INDIRECT(J$14&amp;"D:D"),1,FALSE),0)&lt;&gt;0,J$14,0)</f>
        <v>0</v>
      </c>
      <c r="K546" s="554">
        <f t="shared" si="542"/>
        <v>0</v>
      </c>
      <c r="L546" s="554">
        <f t="shared" si="542"/>
        <v>0</v>
      </c>
      <c r="M546" s="554">
        <f t="shared" si="542"/>
        <v>0</v>
      </c>
      <c r="N546" s="554">
        <f t="shared" si="542"/>
        <v>0</v>
      </c>
      <c r="O546" s="554" t="str">
        <f t="shared" si="11"/>
        <v>d:Z</v>
      </c>
      <c r="P546" s="554" t="str">
        <f t="shared" si="12"/>
        <v>d9:Z9</v>
      </c>
    </row>
    <row r="547">
      <c r="A547" s="554" t="str">
        <f t="shared" si="5"/>
        <v>10</v>
      </c>
      <c r="B547" s="554" t="str">
        <f t="shared" si="6"/>
        <v>GRP</v>
      </c>
      <c r="C547" s="554" t="s">
        <v>197</v>
      </c>
      <c r="D547" s="23" t="s">
        <v>921</v>
      </c>
      <c r="E547" s="554" t="str">
        <f t="shared" si="7"/>
        <v/>
      </c>
      <c r="H547" s="554" t="str">
        <f t="shared" si="8"/>
        <v>'NEO GRP '!</v>
      </c>
      <c r="I547" s="554" t="str">
        <f t="shared" si="9"/>
        <v>'NEO GRP '!</v>
      </c>
      <c r="J547" s="554">
        <f t="shared" ref="J547:N547" si="543">IF(IFERROR(VLOOKUP($C547,INDIRECT(J$14&amp;"D:D"),1,FALSE),0)&lt;&gt;0,J$14,0)</f>
        <v>0</v>
      </c>
      <c r="K547" s="554">
        <f t="shared" si="543"/>
        <v>0</v>
      </c>
      <c r="L547" s="554">
        <f t="shared" si="543"/>
        <v>0</v>
      </c>
      <c r="M547" s="554">
        <f t="shared" si="543"/>
        <v>0</v>
      </c>
      <c r="N547" s="554">
        <f t="shared" si="543"/>
        <v>0</v>
      </c>
      <c r="O547" s="554" t="str">
        <f t="shared" si="11"/>
        <v>d:Z</v>
      </c>
      <c r="P547" s="554" t="str">
        <f t="shared" si="12"/>
        <v>d9:Z9</v>
      </c>
    </row>
    <row r="548">
      <c r="A548" s="554" t="str">
        <f t="shared" si="5"/>
        <v>11</v>
      </c>
      <c r="B548" s="554" t="str">
        <f t="shared" si="6"/>
        <v>GRP</v>
      </c>
      <c r="C548" s="554" t="s">
        <v>197</v>
      </c>
      <c r="D548" s="23" t="s">
        <v>922</v>
      </c>
      <c r="E548" s="554" t="str">
        <f t="shared" si="7"/>
        <v/>
      </c>
      <c r="H548" s="554" t="str">
        <f t="shared" si="8"/>
        <v>'NEO GRP '!</v>
      </c>
      <c r="I548" s="554" t="str">
        <f t="shared" si="9"/>
        <v>'NEO GRP '!</v>
      </c>
      <c r="J548" s="554">
        <f t="shared" ref="J548:N548" si="544">IF(IFERROR(VLOOKUP($C548,INDIRECT(J$14&amp;"D:D"),1,FALSE),0)&lt;&gt;0,J$14,0)</f>
        <v>0</v>
      </c>
      <c r="K548" s="554">
        <f t="shared" si="544"/>
        <v>0</v>
      </c>
      <c r="L548" s="554">
        <f t="shared" si="544"/>
        <v>0</v>
      </c>
      <c r="M548" s="554">
        <f t="shared" si="544"/>
        <v>0</v>
      </c>
      <c r="N548" s="554">
        <f t="shared" si="544"/>
        <v>0</v>
      </c>
      <c r="O548" s="554" t="str">
        <f t="shared" si="11"/>
        <v>d:Z</v>
      </c>
      <c r="P548" s="554" t="str">
        <f t="shared" si="12"/>
        <v>d9:Z9</v>
      </c>
    </row>
    <row r="549">
      <c r="A549" s="554" t="str">
        <f t="shared" si="5"/>
        <v>12</v>
      </c>
      <c r="B549" s="554" t="str">
        <f t="shared" si="6"/>
        <v>GRP</v>
      </c>
      <c r="C549" s="554" t="s">
        <v>197</v>
      </c>
      <c r="D549" s="23" t="s">
        <v>923</v>
      </c>
      <c r="E549" s="554" t="str">
        <f t="shared" si="7"/>
        <v/>
      </c>
      <c r="H549" s="554" t="str">
        <f t="shared" si="8"/>
        <v>'NEO GRP '!</v>
      </c>
      <c r="I549" s="554" t="str">
        <f t="shared" si="9"/>
        <v>'NEO GRP '!</v>
      </c>
      <c r="J549" s="554">
        <f t="shared" ref="J549:N549" si="545">IF(IFERROR(VLOOKUP($C549,INDIRECT(J$14&amp;"D:D"),1,FALSE),0)&lt;&gt;0,J$14,0)</f>
        <v>0</v>
      </c>
      <c r="K549" s="554">
        <f t="shared" si="545"/>
        <v>0</v>
      </c>
      <c r="L549" s="554">
        <f t="shared" si="545"/>
        <v>0</v>
      </c>
      <c r="M549" s="554">
        <f t="shared" si="545"/>
        <v>0</v>
      </c>
      <c r="N549" s="554">
        <f t="shared" si="545"/>
        <v>0</v>
      </c>
      <c r="O549" s="554" t="str">
        <f t="shared" si="11"/>
        <v>d:Z</v>
      </c>
      <c r="P549" s="554" t="str">
        <f t="shared" si="12"/>
        <v>d9:Z9</v>
      </c>
    </row>
    <row r="550">
      <c r="A550" s="554" t="str">
        <f t="shared" si="5"/>
        <v>13</v>
      </c>
      <c r="B550" s="554" t="str">
        <f t="shared" si="6"/>
        <v>GRP</v>
      </c>
      <c r="C550" s="554" t="s">
        <v>197</v>
      </c>
      <c r="D550" s="23" t="s">
        <v>924</v>
      </c>
      <c r="E550" s="554" t="str">
        <f t="shared" si="7"/>
        <v/>
      </c>
      <c r="H550" s="554" t="str">
        <f t="shared" si="8"/>
        <v>'NEO GRP '!</v>
      </c>
      <c r="I550" s="554" t="str">
        <f t="shared" si="9"/>
        <v>'NEO GRP '!</v>
      </c>
      <c r="J550" s="554">
        <f t="shared" ref="J550:N550" si="546">IF(IFERROR(VLOOKUP($C550,INDIRECT(J$14&amp;"D:D"),1,FALSE),0)&lt;&gt;0,J$14,0)</f>
        <v>0</v>
      </c>
      <c r="K550" s="554">
        <f t="shared" si="546"/>
        <v>0</v>
      </c>
      <c r="L550" s="554">
        <f t="shared" si="546"/>
        <v>0</v>
      </c>
      <c r="M550" s="554">
        <f t="shared" si="546"/>
        <v>0</v>
      </c>
      <c r="N550" s="554">
        <f t="shared" si="546"/>
        <v>0</v>
      </c>
      <c r="O550" s="554" t="str">
        <f t="shared" si="11"/>
        <v>d:Z</v>
      </c>
      <c r="P550" s="554" t="str">
        <f t="shared" si="12"/>
        <v>d9:Z9</v>
      </c>
    </row>
    <row r="551">
      <c r="A551" s="554" t="str">
        <f t="shared" si="5"/>
        <v>100</v>
      </c>
      <c r="B551" s="554" t="str">
        <f t="shared" si="6"/>
        <v>GRP</v>
      </c>
      <c r="C551" s="554" t="s">
        <v>197</v>
      </c>
      <c r="D551" s="23" t="s">
        <v>925</v>
      </c>
      <c r="E551" s="554">
        <f t="shared" si="7"/>
        <v>0</v>
      </c>
      <c r="H551" s="554" t="str">
        <f t="shared" si="8"/>
        <v>'NEO GRP '!</v>
      </c>
      <c r="I551" s="554" t="str">
        <f t="shared" si="9"/>
        <v>'NEO GRP '!</v>
      </c>
      <c r="J551" s="554">
        <f t="shared" ref="J551:N551" si="547">IF(IFERROR(VLOOKUP($C551,INDIRECT(J$14&amp;"D:D"),1,FALSE),0)&lt;&gt;0,J$14,0)</f>
        <v>0</v>
      </c>
      <c r="K551" s="554">
        <f t="shared" si="547"/>
        <v>0</v>
      </c>
      <c r="L551" s="554">
        <f t="shared" si="547"/>
        <v>0</v>
      </c>
      <c r="M551" s="554">
        <f t="shared" si="547"/>
        <v>0</v>
      </c>
      <c r="N551" s="554">
        <f t="shared" si="547"/>
        <v>0</v>
      </c>
      <c r="O551" s="554" t="str">
        <f t="shared" si="11"/>
        <v>d:Z</v>
      </c>
      <c r="P551" s="554" t="str">
        <f t="shared" si="12"/>
        <v>d9:Z9</v>
      </c>
    </row>
    <row r="552">
      <c r="A552" s="554" t="str">
        <f t="shared" si="5"/>
        <v>01</v>
      </c>
      <c r="B552" s="554" t="str">
        <f t="shared" si="6"/>
        <v>GRP</v>
      </c>
      <c r="C552" s="554" t="s">
        <v>194</v>
      </c>
      <c r="D552" s="23" t="s">
        <v>926</v>
      </c>
      <c r="E552" s="554" t="str">
        <f t="shared" si="7"/>
        <v/>
      </c>
      <c r="H552" s="554" t="str">
        <f t="shared" si="8"/>
        <v>'NEO GRP '!</v>
      </c>
      <c r="I552" s="554" t="str">
        <f t="shared" si="9"/>
        <v>'NEO GRP '!</v>
      </c>
      <c r="J552" s="554">
        <f t="shared" ref="J552:N552" si="548">IF(IFERROR(VLOOKUP($C552,INDIRECT(J$14&amp;"D:D"),1,FALSE),0)&lt;&gt;0,J$14,0)</f>
        <v>0</v>
      </c>
      <c r="K552" s="554">
        <f t="shared" si="548"/>
        <v>0</v>
      </c>
      <c r="L552" s="554">
        <f t="shared" si="548"/>
        <v>0</v>
      </c>
      <c r="M552" s="554">
        <f t="shared" si="548"/>
        <v>0</v>
      </c>
      <c r="N552" s="554">
        <f t="shared" si="548"/>
        <v>0</v>
      </c>
      <c r="O552" s="554" t="str">
        <f t="shared" si="11"/>
        <v>d:Z</v>
      </c>
      <c r="P552" s="554" t="str">
        <f t="shared" si="12"/>
        <v>d9:Z9</v>
      </c>
    </row>
    <row r="553">
      <c r="A553" s="554" t="str">
        <f t="shared" si="5"/>
        <v>02</v>
      </c>
      <c r="B553" s="554" t="str">
        <f t="shared" si="6"/>
        <v>GRP</v>
      </c>
      <c r="C553" s="554" t="s">
        <v>194</v>
      </c>
      <c r="D553" s="23" t="s">
        <v>927</v>
      </c>
      <c r="E553" s="554" t="str">
        <f t="shared" si="7"/>
        <v/>
      </c>
      <c r="H553" s="554" t="str">
        <f t="shared" si="8"/>
        <v>'NEO GRP '!</v>
      </c>
      <c r="I553" s="554" t="str">
        <f t="shared" si="9"/>
        <v>'NEO GRP '!</v>
      </c>
      <c r="J553" s="554">
        <f t="shared" ref="J553:N553" si="549">IF(IFERROR(VLOOKUP($C553,INDIRECT(J$14&amp;"D:D"),1,FALSE),0)&lt;&gt;0,J$14,0)</f>
        <v>0</v>
      </c>
      <c r="K553" s="554">
        <f t="shared" si="549"/>
        <v>0</v>
      </c>
      <c r="L553" s="554">
        <f t="shared" si="549"/>
        <v>0</v>
      </c>
      <c r="M553" s="554">
        <f t="shared" si="549"/>
        <v>0</v>
      </c>
      <c r="N553" s="554">
        <f t="shared" si="549"/>
        <v>0</v>
      </c>
      <c r="O553" s="554" t="str">
        <f t="shared" si="11"/>
        <v>d:Z</v>
      </c>
      <c r="P553" s="554" t="str">
        <f t="shared" si="12"/>
        <v>d9:Z9</v>
      </c>
    </row>
    <row r="554">
      <c r="A554" s="554" t="str">
        <f t="shared" si="5"/>
        <v>03</v>
      </c>
      <c r="B554" s="554" t="str">
        <f t="shared" si="6"/>
        <v>GRP</v>
      </c>
      <c r="C554" s="554" t="s">
        <v>194</v>
      </c>
      <c r="D554" s="23" t="s">
        <v>928</v>
      </c>
      <c r="E554" s="554" t="str">
        <f t="shared" si="7"/>
        <v/>
      </c>
      <c r="H554" s="554" t="str">
        <f t="shared" si="8"/>
        <v>'NEO GRP '!</v>
      </c>
      <c r="I554" s="554" t="str">
        <f t="shared" si="9"/>
        <v>'NEO GRP '!</v>
      </c>
      <c r="J554" s="554">
        <f t="shared" ref="J554:N554" si="550">IF(IFERROR(VLOOKUP($C554,INDIRECT(J$14&amp;"D:D"),1,FALSE),0)&lt;&gt;0,J$14,0)</f>
        <v>0</v>
      </c>
      <c r="K554" s="554">
        <f t="shared" si="550"/>
        <v>0</v>
      </c>
      <c r="L554" s="554">
        <f t="shared" si="550"/>
        <v>0</v>
      </c>
      <c r="M554" s="554">
        <f t="shared" si="550"/>
        <v>0</v>
      </c>
      <c r="N554" s="554">
        <f t="shared" si="550"/>
        <v>0</v>
      </c>
      <c r="O554" s="554" t="str">
        <f t="shared" si="11"/>
        <v>d:Z</v>
      </c>
      <c r="P554" s="554" t="str">
        <f t="shared" si="12"/>
        <v>d9:Z9</v>
      </c>
    </row>
    <row r="555">
      <c r="A555" s="554" t="str">
        <f t="shared" si="5"/>
        <v>04</v>
      </c>
      <c r="B555" s="554" t="str">
        <f t="shared" si="6"/>
        <v>GRP</v>
      </c>
      <c r="C555" s="554" t="s">
        <v>194</v>
      </c>
      <c r="D555" s="23" t="s">
        <v>929</v>
      </c>
      <c r="E555" s="554" t="str">
        <f t="shared" si="7"/>
        <v/>
      </c>
      <c r="H555" s="554" t="str">
        <f t="shared" si="8"/>
        <v>'NEO GRP '!</v>
      </c>
      <c r="I555" s="554" t="str">
        <f t="shared" si="9"/>
        <v>'NEO GRP '!</v>
      </c>
      <c r="J555" s="554">
        <f t="shared" ref="J555:N555" si="551">IF(IFERROR(VLOOKUP($C555,INDIRECT(J$14&amp;"D:D"),1,FALSE),0)&lt;&gt;0,J$14,0)</f>
        <v>0</v>
      </c>
      <c r="K555" s="554">
        <f t="shared" si="551"/>
        <v>0</v>
      </c>
      <c r="L555" s="554">
        <f t="shared" si="551"/>
        <v>0</v>
      </c>
      <c r="M555" s="554">
        <f t="shared" si="551"/>
        <v>0</v>
      </c>
      <c r="N555" s="554">
        <f t="shared" si="551"/>
        <v>0</v>
      </c>
      <c r="O555" s="554" t="str">
        <f t="shared" si="11"/>
        <v>d:Z</v>
      </c>
      <c r="P555" s="554" t="str">
        <f t="shared" si="12"/>
        <v>d9:Z9</v>
      </c>
    </row>
    <row r="556">
      <c r="A556" s="554" t="str">
        <f t="shared" si="5"/>
        <v>05</v>
      </c>
      <c r="B556" s="554" t="str">
        <f t="shared" si="6"/>
        <v>GRP</v>
      </c>
      <c r="C556" s="554" t="s">
        <v>194</v>
      </c>
      <c r="D556" s="23" t="s">
        <v>930</v>
      </c>
      <c r="E556" s="554" t="str">
        <f t="shared" si="7"/>
        <v/>
      </c>
      <c r="H556" s="554" t="str">
        <f t="shared" si="8"/>
        <v>'NEO GRP '!</v>
      </c>
      <c r="I556" s="554" t="str">
        <f t="shared" si="9"/>
        <v>'NEO GRP '!</v>
      </c>
      <c r="J556" s="554">
        <f t="shared" ref="J556:N556" si="552">IF(IFERROR(VLOOKUP($C556,INDIRECT(J$14&amp;"D:D"),1,FALSE),0)&lt;&gt;0,J$14,0)</f>
        <v>0</v>
      </c>
      <c r="K556" s="554">
        <f t="shared" si="552"/>
        <v>0</v>
      </c>
      <c r="L556" s="554">
        <f t="shared" si="552"/>
        <v>0</v>
      </c>
      <c r="M556" s="554">
        <f t="shared" si="552"/>
        <v>0</v>
      </c>
      <c r="N556" s="554">
        <f t="shared" si="552"/>
        <v>0</v>
      </c>
      <c r="O556" s="554" t="str">
        <f t="shared" si="11"/>
        <v>d:Z</v>
      </c>
      <c r="P556" s="554" t="str">
        <f t="shared" si="12"/>
        <v>d9:Z9</v>
      </c>
    </row>
    <row r="557">
      <c r="A557" s="554" t="str">
        <f t="shared" si="5"/>
        <v>06</v>
      </c>
      <c r="B557" s="554" t="str">
        <f t="shared" si="6"/>
        <v>GRP</v>
      </c>
      <c r="C557" s="554" t="s">
        <v>194</v>
      </c>
      <c r="D557" s="23" t="s">
        <v>931</v>
      </c>
      <c r="E557" s="554" t="str">
        <f t="shared" si="7"/>
        <v/>
      </c>
      <c r="H557" s="554" t="str">
        <f t="shared" si="8"/>
        <v>'NEO GRP '!</v>
      </c>
      <c r="I557" s="554" t="str">
        <f t="shared" si="9"/>
        <v>'NEO GRP '!</v>
      </c>
      <c r="J557" s="554">
        <f t="shared" ref="J557:N557" si="553">IF(IFERROR(VLOOKUP($C557,INDIRECT(J$14&amp;"D:D"),1,FALSE),0)&lt;&gt;0,J$14,0)</f>
        <v>0</v>
      </c>
      <c r="K557" s="554">
        <f t="shared" si="553"/>
        <v>0</v>
      </c>
      <c r="L557" s="554">
        <f t="shared" si="553"/>
        <v>0</v>
      </c>
      <c r="M557" s="554">
        <f t="shared" si="553"/>
        <v>0</v>
      </c>
      <c r="N557" s="554">
        <f t="shared" si="553"/>
        <v>0</v>
      </c>
      <c r="O557" s="554" t="str">
        <f t="shared" si="11"/>
        <v>d:Z</v>
      </c>
      <c r="P557" s="554" t="str">
        <f t="shared" si="12"/>
        <v>d9:Z9</v>
      </c>
    </row>
    <row r="558">
      <c r="A558" s="554" t="str">
        <f t="shared" si="5"/>
        <v>07</v>
      </c>
      <c r="B558" s="554" t="str">
        <f t="shared" si="6"/>
        <v>GRP</v>
      </c>
      <c r="C558" s="554" t="s">
        <v>194</v>
      </c>
      <c r="D558" s="23" t="s">
        <v>932</v>
      </c>
      <c r="E558" s="554" t="str">
        <f t="shared" si="7"/>
        <v/>
      </c>
      <c r="H558" s="554" t="str">
        <f t="shared" si="8"/>
        <v>'NEO GRP '!</v>
      </c>
      <c r="I558" s="554" t="str">
        <f t="shared" si="9"/>
        <v>'NEO GRP '!</v>
      </c>
      <c r="J558" s="554">
        <f t="shared" ref="J558:N558" si="554">IF(IFERROR(VLOOKUP($C558,INDIRECT(J$14&amp;"D:D"),1,FALSE),0)&lt;&gt;0,J$14,0)</f>
        <v>0</v>
      </c>
      <c r="K558" s="554">
        <f t="shared" si="554"/>
        <v>0</v>
      </c>
      <c r="L558" s="554">
        <f t="shared" si="554"/>
        <v>0</v>
      </c>
      <c r="M558" s="554">
        <f t="shared" si="554"/>
        <v>0</v>
      </c>
      <c r="N558" s="554">
        <f t="shared" si="554"/>
        <v>0</v>
      </c>
      <c r="O558" s="554" t="str">
        <f t="shared" si="11"/>
        <v>d:Z</v>
      </c>
      <c r="P558" s="554" t="str">
        <f t="shared" si="12"/>
        <v>d9:Z9</v>
      </c>
    </row>
    <row r="559">
      <c r="A559" s="554" t="str">
        <f t="shared" si="5"/>
        <v>08</v>
      </c>
      <c r="B559" s="554" t="str">
        <f t="shared" si="6"/>
        <v>GRP</v>
      </c>
      <c r="C559" s="554" t="s">
        <v>194</v>
      </c>
      <c r="D559" s="23" t="s">
        <v>933</v>
      </c>
      <c r="E559" s="554" t="str">
        <f t="shared" si="7"/>
        <v/>
      </c>
      <c r="H559" s="554" t="str">
        <f t="shared" si="8"/>
        <v>'NEO GRP '!</v>
      </c>
      <c r="I559" s="554" t="str">
        <f t="shared" si="9"/>
        <v>'NEO GRP '!</v>
      </c>
      <c r="J559" s="554">
        <f t="shared" ref="J559:N559" si="555">IF(IFERROR(VLOOKUP($C559,INDIRECT(J$14&amp;"D:D"),1,FALSE),0)&lt;&gt;0,J$14,0)</f>
        <v>0</v>
      </c>
      <c r="K559" s="554">
        <f t="shared" si="555"/>
        <v>0</v>
      </c>
      <c r="L559" s="554">
        <f t="shared" si="555"/>
        <v>0</v>
      </c>
      <c r="M559" s="554">
        <f t="shared" si="555"/>
        <v>0</v>
      </c>
      <c r="N559" s="554">
        <f t="shared" si="555"/>
        <v>0</v>
      </c>
      <c r="O559" s="554" t="str">
        <f t="shared" si="11"/>
        <v>d:Z</v>
      </c>
      <c r="P559" s="554" t="str">
        <f t="shared" si="12"/>
        <v>d9:Z9</v>
      </c>
    </row>
    <row r="560">
      <c r="A560" s="554" t="str">
        <f t="shared" si="5"/>
        <v>09</v>
      </c>
      <c r="B560" s="554" t="str">
        <f t="shared" si="6"/>
        <v>GRP</v>
      </c>
      <c r="C560" s="554" t="s">
        <v>194</v>
      </c>
      <c r="D560" s="23" t="s">
        <v>934</v>
      </c>
      <c r="E560" s="554" t="str">
        <f t="shared" si="7"/>
        <v/>
      </c>
      <c r="H560" s="554" t="str">
        <f t="shared" si="8"/>
        <v>'NEO GRP '!</v>
      </c>
      <c r="I560" s="554" t="str">
        <f t="shared" si="9"/>
        <v>'NEO GRP '!</v>
      </c>
      <c r="J560" s="554">
        <f t="shared" ref="J560:N560" si="556">IF(IFERROR(VLOOKUP($C560,INDIRECT(J$14&amp;"D:D"),1,FALSE),0)&lt;&gt;0,J$14,0)</f>
        <v>0</v>
      </c>
      <c r="K560" s="554">
        <f t="shared" si="556"/>
        <v>0</v>
      </c>
      <c r="L560" s="554">
        <f t="shared" si="556"/>
        <v>0</v>
      </c>
      <c r="M560" s="554">
        <f t="shared" si="556"/>
        <v>0</v>
      </c>
      <c r="N560" s="554">
        <f t="shared" si="556"/>
        <v>0</v>
      </c>
      <c r="O560" s="554" t="str">
        <f t="shared" si="11"/>
        <v>d:Z</v>
      </c>
      <c r="P560" s="554" t="str">
        <f t="shared" si="12"/>
        <v>d9:Z9</v>
      </c>
    </row>
    <row r="561">
      <c r="A561" s="554" t="str">
        <f t="shared" si="5"/>
        <v>10</v>
      </c>
      <c r="B561" s="554" t="str">
        <f t="shared" si="6"/>
        <v>GRP</v>
      </c>
      <c r="C561" s="554" t="s">
        <v>194</v>
      </c>
      <c r="D561" s="23" t="s">
        <v>935</v>
      </c>
      <c r="E561" s="554" t="str">
        <f t="shared" si="7"/>
        <v/>
      </c>
      <c r="H561" s="554" t="str">
        <f t="shared" si="8"/>
        <v>'NEO GRP '!</v>
      </c>
      <c r="I561" s="554" t="str">
        <f t="shared" si="9"/>
        <v>'NEO GRP '!</v>
      </c>
      <c r="J561" s="554">
        <f t="shared" ref="J561:N561" si="557">IF(IFERROR(VLOOKUP($C561,INDIRECT(J$14&amp;"D:D"),1,FALSE),0)&lt;&gt;0,J$14,0)</f>
        <v>0</v>
      </c>
      <c r="K561" s="554">
        <f t="shared" si="557"/>
        <v>0</v>
      </c>
      <c r="L561" s="554">
        <f t="shared" si="557"/>
        <v>0</v>
      </c>
      <c r="M561" s="554">
        <f t="shared" si="557"/>
        <v>0</v>
      </c>
      <c r="N561" s="554">
        <f t="shared" si="557"/>
        <v>0</v>
      </c>
      <c r="O561" s="554" t="str">
        <f t="shared" si="11"/>
        <v>d:Z</v>
      </c>
      <c r="P561" s="554" t="str">
        <f t="shared" si="12"/>
        <v>d9:Z9</v>
      </c>
    </row>
    <row r="562">
      <c r="A562" s="554" t="str">
        <f t="shared" si="5"/>
        <v>11</v>
      </c>
      <c r="B562" s="554" t="str">
        <f t="shared" si="6"/>
        <v>GRP</v>
      </c>
      <c r="C562" s="554" t="s">
        <v>194</v>
      </c>
      <c r="D562" s="23" t="s">
        <v>936</v>
      </c>
      <c r="E562" s="554" t="str">
        <f t="shared" si="7"/>
        <v/>
      </c>
      <c r="H562" s="554" t="str">
        <f t="shared" si="8"/>
        <v>'NEO GRP '!</v>
      </c>
      <c r="I562" s="554" t="str">
        <f t="shared" si="9"/>
        <v>'NEO GRP '!</v>
      </c>
      <c r="J562" s="554">
        <f t="shared" ref="J562:N562" si="558">IF(IFERROR(VLOOKUP($C562,INDIRECT(J$14&amp;"D:D"),1,FALSE),0)&lt;&gt;0,J$14,0)</f>
        <v>0</v>
      </c>
      <c r="K562" s="554">
        <f t="shared" si="558"/>
        <v>0</v>
      </c>
      <c r="L562" s="554">
        <f t="shared" si="558"/>
        <v>0</v>
      </c>
      <c r="M562" s="554">
        <f t="shared" si="558"/>
        <v>0</v>
      </c>
      <c r="N562" s="554">
        <f t="shared" si="558"/>
        <v>0</v>
      </c>
      <c r="O562" s="554" t="str">
        <f t="shared" si="11"/>
        <v>d:Z</v>
      </c>
      <c r="P562" s="554" t="str">
        <f t="shared" si="12"/>
        <v>d9:Z9</v>
      </c>
    </row>
    <row r="563">
      <c r="A563" s="554" t="str">
        <f t="shared" si="5"/>
        <v>12</v>
      </c>
      <c r="B563" s="554" t="str">
        <f t="shared" si="6"/>
        <v>GRP</v>
      </c>
      <c r="C563" s="554" t="s">
        <v>194</v>
      </c>
      <c r="D563" s="23" t="s">
        <v>937</v>
      </c>
      <c r="E563" s="554" t="str">
        <f t="shared" si="7"/>
        <v/>
      </c>
      <c r="H563" s="554" t="str">
        <f t="shared" si="8"/>
        <v>'NEO GRP '!</v>
      </c>
      <c r="I563" s="554" t="str">
        <f t="shared" si="9"/>
        <v>'NEO GRP '!</v>
      </c>
      <c r="J563" s="554">
        <f t="shared" ref="J563:N563" si="559">IF(IFERROR(VLOOKUP($C563,INDIRECT(J$14&amp;"D:D"),1,FALSE),0)&lt;&gt;0,J$14,0)</f>
        <v>0</v>
      </c>
      <c r="K563" s="554">
        <f t="shared" si="559"/>
        <v>0</v>
      </c>
      <c r="L563" s="554">
        <f t="shared" si="559"/>
        <v>0</v>
      </c>
      <c r="M563" s="554">
        <f t="shared" si="559"/>
        <v>0</v>
      </c>
      <c r="N563" s="554">
        <f t="shared" si="559"/>
        <v>0</v>
      </c>
      <c r="O563" s="554" t="str">
        <f t="shared" si="11"/>
        <v>d:Z</v>
      </c>
      <c r="P563" s="554" t="str">
        <f t="shared" si="12"/>
        <v>d9:Z9</v>
      </c>
    </row>
    <row r="564">
      <c r="A564" s="554" t="str">
        <f t="shared" si="5"/>
        <v>13</v>
      </c>
      <c r="B564" s="554" t="str">
        <f t="shared" si="6"/>
        <v>GRP</v>
      </c>
      <c r="C564" s="554" t="s">
        <v>194</v>
      </c>
      <c r="D564" s="23" t="s">
        <v>938</v>
      </c>
      <c r="E564" s="554" t="str">
        <f t="shared" si="7"/>
        <v/>
      </c>
      <c r="H564" s="554" t="str">
        <f t="shared" si="8"/>
        <v>'NEO GRP '!</v>
      </c>
      <c r="I564" s="554" t="str">
        <f t="shared" si="9"/>
        <v>'NEO GRP '!</v>
      </c>
      <c r="J564" s="554">
        <f t="shared" ref="J564:N564" si="560">IF(IFERROR(VLOOKUP($C564,INDIRECT(J$14&amp;"D:D"),1,FALSE),0)&lt;&gt;0,J$14,0)</f>
        <v>0</v>
      </c>
      <c r="K564" s="554">
        <f t="shared" si="560"/>
        <v>0</v>
      </c>
      <c r="L564" s="554">
        <f t="shared" si="560"/>
        <v>0</v>
      </c>
      <c r="M564" s="554">
        <f t="shared" si="560"/>
        <v>0</v>
      </c>
      <c r="N564" s="554">
        <f t="shared" si="560"/>
        <v>0</v>
      </c>
      <c r="O564" s="554" t="str">
        <f t="shared" si="11"/>
        <v>d:Z</v>
      </c>
      <c r="P564" s="554" t="str">
        <f t="shared" si="12"/>
        <v>d9:Z9</v>
      </c>
    </row>
    <row r="565">
      <c r="A565" s="554" t="str">
        <f t="shared" si="5"/>
        <v>100</v>
      </c>
      <c r="B565" s="554" t="str">
        <f t="shared" si="6"/>
        <v>GRP</v>
      </c>
      <c r="C565" s="554" t="s">
        <v>194</v>
      </c>
      <c r="D565" s="23" t="s">
        <v>939</v>
      </c>
      <c r="E565" s="554">
        <f t="shared" si="7"/>
        <v>0</v>
      </c>
      <c r="H565" s="554" t="str">
        <f t="shared" si="8"/>
        <v>'NEO GRP '!</v>
      </c>
      <c r="I565" s="554" t="str">
        <f t="shared" si="9"/>
        <v>'NEO GRP '!</v>
      </c>
      <c r="J565" s="554">
        <f t="shared" ref="J565:N565" si="561">IF(IFERROR(VLOOKUP($C565,INDIRECT(J$14&amp;"D:D"),1,FALSE),0)&lt;&gt;0,J$14,0)</f>
        <v>0</v>
      </c>
      <c r="K565" s="554">
        <f t="shared" si="561"/>
        <v>0</v>
      </c>
      <c r="L565" s="554">
        <f t="shared" si="561"/>
        <v>0</v>
      </c>
      <c r="M565" s="554">
        <f t="shared" si="561"/>
        <v>0</v>
      </c>
      <c r="N565" s="554">
        <f t="shared" si="561"/>
        <v>0</v>
      </c>
      <c r="O565" s="554" t="str">
        <f t="shared" si="11"/>
        <v>d:Z</v>
      </c>
      <c r="P565" s="554" t="str">
        <f t="shared" si="12"/>
        <v>d9:Z9</v>
      </c>
    </row>
    <row r="566">
      <c r="A566" s="554" t="str">
        <f t="shared" si="5"/>
        <v>01</v>
      </c>
      <c r="B566" s="554" t="str">
        <f t="shared" si="6"/>
        <v>GRP</v>
      </c>
      <c r="C566" s="554" t="s">
        <v>152</v>
      </c>
      <c r="D566" s="23" t="s">
        <v>940</v>
      </c>
      <c r="E566" s="554" t="str">
        <f t="shared" si="7"/>
        <v/>
      </c>
      <c r="H566" s="554" t="str">
        <f t="shared" si="8"/>
        <v>'NEO GRP '!</v>
      </c>
      <c r="I566" s="554" t="str">
        <f t="shared" si="9"/>
        <v>'NEO GRP '!</v>
      </c>
      <c r="J566" s="554">
        <f t="shared" ref="J566:N566" si="562">IF(IFERROR(VLOOKUP($C566,INDIRECT(J$14&amp;"D:D"),1,FALSE),0)&lt;&gt;0,J$14,0)</f>
        <v>0</v>
      </c>
      <c r="K566" s="554">
        <f t="shared" si="562"/>
        <v>0</v>
      </c>
      <c r="L566" s="554">
        <f t="shared" si="562"/>
        <v>0</v>
      </c>
      <c r="M566" s="554">
        <f t="shared" si="562"/>
        <v>0</v>
      </c>
      <c r="N566" s="554">
        <f t="shared" si="562"/>
        <v>0</v>
      </c>
      <c r="O566" s="554" t="str">
        <f t="shared" si="11"/>
        <v>d:Z</v>
      </c>
      <c r="P566" s="554" t="str">
        <f t="shared" si="12"/>
        <v>d9:Z9</v>
      </c>
    </row>
    <row r="567">
      <c r="A567" s="554" t="str">
        <f t="shared" si="5"/>
        <v>02</v>
      </c>
      <c r="B567" s="554" t="str">
        <f t="shared" si="6"/>
        <v>GRP</v>
      </c>
      <c r="C567" s="554" t="s">
        <v>152</v>
      </c>
      <c r="D567" s="23" t="s">
        <v>941</v>
      </c>
      <c r="E567" s="554" t="str">
        <f t="shared" si="7"/>
        <v/>
      </c>
      <c r="H567" s="554" t="str">
        <f t="shared" si="8"/>
        <v>'NEO GRP '!</v>
      </c>
      <c r="I567" s="554" t="str">
        <f t="shared" si="9"/>
        <v>'NEO GRP '!</v>
      </c>
      <c r="J567" s="554">
        <f t="shared" ref="J567:N567" si="563">IF(IFERROR(VLOOKUP($C567,INDIRECT(J$14&amp;"D:D"),1,FALSE),0)&lt;&gt;0,J$14,0)</f>
        <v>0</v>
      </c>
      <c r="K567" s="554">
        <f t="shared" si="563"/>
        <v>0</v>
      </c>
      <c r="L567" s="554">
        <f t="shared" si="563"/>
        <v>0</v>
      </c>
      <c r="M567" s="554">
        <f t="shared" si="563"/>
        <v>0</v>
      </c>
      <c r="N567" s="554">
        <f t="shared" si="563"/>
        <v>0</v>
      </c>
      <c r="O567" s="554" t="str">
        <f t="shared" si="11"/>
        <v>d:Z</v>
      </c>
      <c r="P567" s="554" t="str">
        <f t="shared" si="12"/>
        <v>d9:Z9</v>
      </c>
    </row>
    <row r="568">
      <c r="A568" s="554" t="str">
        <f t="shared" si="5"/>
        <v>03</v>
      </c>
      <c r="B568" s="554" t="str">
        <f t="shared" si="6"/>
        <v>GRP</v>
      </c>
      <c r="C568" s="554" t="s">
        <v>152</v>
      </c>
      <c r="D568" s="23" t="s">
        <v>942</v>
      </c>
      <c r="E568" s="554" t="str">
        <f t="shared" si="7"/>
        <v/>
      </c>
      <c r="H568" s="554" t="str">
        <f t="shared" si="8"/>
        <v>'NEO GRP '!</v>
      </c>
      <c r="I568" s="554" t="str">
        <f t="shared" si="9"/>
        <v>'NEO GRP '!</v>
      </c>
      <c r="J568" s="554">
        <f t="shared" ref="J568:N568" si="564">IF(IFERROR(VLOOKUP($C568,INDIRECT(J$14&amp;"D:D"),1,FALSE),0)&lt;&gt;0,J$14,0)</f>
        <v>0</v>
      </c>
      <c r="K568" s="554">
        <f t="shared" si="564"/>
        <v>0</v>
      </c>
      <c r="L568" s="554">
        <f t="shared" si="564"/>
        <v>0</v>
      </c>
      <c r="M568" s="554">
        <f t="shared" si="564"/>
        <v>0</v>
      </c>
      <c r="N568" s="554">
        <f t="shared" si="564"/>
        <v>0</v>
      </c>
      <c r="O568" s="554" t="str">
        <f t="shared" si="11"/>
        <v>d:Z</v>
      </c>
      <c r="P568" s="554" t="str">
        <f t="shared" si="12"/>
        <v>d9:Z9</v>
      </c>
    </row>
    <row r="569">
      <c r="A569" s="554" t="str">
        <f t="shared" si="5"/>
        <v>04</v>
      </c>
      <c r="B569" s="554" t="str">
        <f t="shared" si="6"/>
        <v>GRP</v>
      </c>
      <c r="C569" s="554" t="s">
        <v>152</v>
      </c>
      <c r="D569" s="23" t="s">
        <v>943</v>
      </c>
      <c r="E569" s="554" t="str">
        <f t="shared" si="7"/>
        <v/>
      </c>
      <c r="H569" s="554" t="str">
        <f t="shared" si="8"/>
        <v>'NEO GRP '!</v>
      </c>
      <c r="I569" s="554" t="str">
        <f t="shared" si="9"/>
        <v>'NEO GRP '!</v>
      </c>
      <c r="J569" s="554">
        <f t="shared" ref="J569:N569" si="565">IF(IFERROR(VLOOKUP($C569,INDIRECT(J$14&amp;"D:D"),1,FALSE),0)&lt;&gt;0,J$14,0)</f>
        <v>0</v>
      </c>
      <c r="K569" s="554">
        <f t="shared" si="565"/>
        <v>0</v>
      </c>
      <c r="L569" s="554">
        <f t="shared" si="565"/>
        <v>0</v>
      </c>
      <c r="M569" s="554">
        <f t="shared" si="565"/>
        <v>0</v>
      </c>
      <c r="N569" s="554">
        <f t="shared" si="565"/>
        <v>0</v>
      </c>
      <c r="O569" s="554" t="str">
        <f t="shared" si="11"/>
        <v>d:Z</v>
      </c>
      <c r="P569" s="554" t="str">
        <f t="shared" si="12"/>
        <v>d9:Z9</v>
      </c>
    </row>
    <row r="570">
      <c r="A570" s="554" t="str">
        <f t="shared" si="5"/>
        <v>05</v>
      </c>
      <c r="B570" s="554" t="str">
        <f t="shared" si="6"/>
        <v>GRP</v>
      </c>
      <c r="C570" s="554" t="s">
        <v>152</v>
      </c>
      <c r="D570" s="23" t="s">
        <v>944</v>
      </c>
      <c r="E570" s="554" t="str">
        <f t="shared" si="7"/>
        <v/>
      </c>
      <c r="H570" s="554" t="str">
        <f t="shared" si="8"/>
        <v>'NEO GRP '!</v>
      </c>
      <c r="I570" s="554" t="str">
        <f t="shared" si="9"/>
        <v>'NEO GRP '!</v>
      </c>
      <c r="J570" s="554">
        <f t="shared" ref="J570:N570" si="566">IF(IFERROR(VLOOKUP($C570,INDIRECT(J$14&amp;"D:D"),1,FALSE),0)&lt;&gt;0,J$14,0)</f>
        <v>0</v>
      </c>
      <c r="K570" s="554">
        <f t="shared" si="566"/>
        <v>0</v>
      </c>
      <c r="L570" s="554">
        <f t="shared" si="566"/>
        <v>0</v>
      </c>
      <c r="M570" s="554">
        <f t="shared" si="566"/>
        <v>0</v>
      </c>
      <c r="N570" s="554">
        <f t="shared" si="566"/>
        <v>0</v>
      </c>
      <c r="O570" s="554" t="str">
        <f t="shared" si="11"/>
        <v>d:Z</v>
      </c>
      <c r="P570" s="554" t="str">
        <f t="shared" si="12"/>
        <v>d9:Z9</v>
      </c>
    </row>
    <row r="571">
      <c r="A571" s="554" t="str">
        <f t="shared" si="5"/>
        <v>06</v>
      </c>
      <c r="B571" s="554" t="str">
        <f t="shared" si="6"/>
        <v>GRP</v>
      </c>
      <c r="C571" s="554" t="s">
        <v>152</v>
      </c>
      <c r="D571" s="23" t="s">
        <v>945</v>
      </c>
      <c r="E571" s="554" t="str">
        <f t="shared" si="7"/>
        <v/>
      </c>
      <c r="H571" s="554" t="str">
        <f t="shared" si="8"/>
        <v>'NEO GRP '!</v>
      </c>
      <c r="I571" s="554" t="str">
        <f t="shared" si="9"/>
        <v>'NEO GRP '!</v>
      </c>
      <c r="J571" s="554">
        <f t="shared" ref="J571:N571" si="567">IF(IFERROR(VLOOKUP($C571,INDIRECT(J$14&amp;"D:D"),1,FALSE),0)&lt;&gt;0,J$14,0)</f>
        <v>0</v>
      </c>
      <c r="K571" s="554">
        <f t="shared" si="567"/>
        <v>0</v>
      </c>
      <c r="L571" s="554">
        <f t="shared" si="567"/>
        <v>0</v>
      </c>
      <c r="M571" s="554">
        <f t="shared" si="567"/>
        <v>0</v>
      </c>
      <c r="N571" s="554">
        <f t="shared" si="567"/>
        <v>0</v>
      </c>
      <c r="O571" s="554" t="str">
        <f t="shared" si="11"/>
        <v>d:Z</v>
      </c>
      <c r="P571" s="554" t="str">
        <f t="shared" si="12"/>
        <v>d9:Z9</v>
      </c>
    </row>
    <row r="572">
      <c r="A572" s="554" t="str">
        <f t="shared" si="5"/>
        <v>07</v>
      </c>
      <c r="B572" s="554" t="str">
        <f t="shared" si="6"/>
        <v>GRP</v>
      </c>
      <c r="C572" s="554" t="s">
        <v>152</v>
      </c>
      <c r="D572" s="23" t="s">
        <v>946</v>
      </c>
      <c r="E572" s="554" t="str">
        <f t="shared" si="7"/>
        <v/>
      </c>
      <c r="H572" s="554" t="str">
        <f t="shared" si="8"/>
        <v>'NEO GRP '!</v>
      </c>
      <c r="I572" s="554" t="str">
        <f t="shared" si="9"/>
        <v>'NEO GRP '!</v>
      </c>
      <c r="J572" s="554">
        <f t="shared" ref="J572:N572" si="568">IF(IFERROR(VLOOKUP($C572,INDIRECT(J$14&amp;"D:D"),1,FALSE),0)&lt;&gt;0,J$14,0)</f>
        <v>0</v>
      </c>
      <c r="K572" s="554">
        <f t="shared" si="568"/>
        <v>0</v>
      </c>
      <c r="L572" s="554">
        <f t="shared" si="568"/>
        <v>0</v>
      </c>
      <c r="M572" s="554">
        <f t="shared" si="568"/>
        <v>0</v>
      </c>
      <c r="N572" s="554">
        <f t="shared" si="568"/>
        <v>0</v>
      </c>
      <c r="O572" s="554" t="str">
        <f t="shared" si="11"/>
        <v>d:Z</v>
      </c>
      <c r="P572" s="554" t="str">
        <f t="shared" si="12"/>
        <v>d9:Z9</v>
      </c>
    </row>
    <row r="573">
      <c r="A573" s="554" t="str">
        <f t="shared" si="5"/>
        <v>08</v>
      </c>
      <c r="B573" s="554" t="str">
        <f t="shared" si="6"/>
        <v>GRP</v>
      </c>
      <c r="C573" s="554" t="s">
        <v>152</v>
      </c>
      <c r="D573" s="23" t="s">
        <v>947</v>
      </c>
      <c r="E573" s="554" t="str">
        <f t="shared" si="7"/>
        <v/>
      </c>
      <c r="H573" s="554" t="str">
        <f t="shared" si="8"/>
        <v>'NEO GRP '!</v>
      </c>
      <c r="I573" s="554" t="str">
        <f t="shared" si="9"/>
        <v>'NEO GRP '!</v>
      </c>
      <c r="J573" s="554">
        <f t="shared" ref="J573:N573" si="569">IF(IFERROR(VLOOKUP($C573,INDIRECT(J$14&amp;"D:D"),1,FALSE),0)&lt;&gt;0,J$14,0)</f>
        <v>0</v>
      </c>
      <c r="K573" s="554">
        <f t="shared" si="569"/>
        <v>0</v>
      </c>
      <c r="L573" s="554">
        <f t="shared" si="569"/>
        <v>0</v>
      </c>
      <c r="M573" s="554">
        <f t="shared" si="569"/>
        <v>0</v>
      </c>
      <c r="N573" s="554">
        <f t="shared" si="569"/>
        <v>0</v>
      </c>
      <c r="O573" s="554" t="str">
        <f t="shared" si="11"/>
        <v>d:Z</v>
      </c>
      <c r="P573" s="554" t="str">
        <f t="shared" si="12"/>
        <v>d9:Z9</v>
      </c>
    </row>
    <row r="574">
      <c r="A574" s="554" t="str">
        <f t="shared" si="5"/>
        <v>09</v>
      </c>
      <c r="B574" s="554" t="str">
        <f t="shared" si="6"/>
        <v>GRP</v>
      </c>
      <c r="C574" s="554" t="s">
        <v>152</v>
      </c>
      <c r="D574" s="23" t="s">
        <v>948</v>
      </c>
      <c r="E574" s="554" t="str">
        <f t="shared" si="7"/>
        <v/>
      </c>
      <c r="H574" s="554" t="str">
        <f t="shared" si="8"/>
        <v>'NEO GRP '!</v>
      </c>
      <c r="I574" s="554" t="str">
        <f t="shared" si="9"/>
        <v>'NEO GRP '!</v>
      </c>
      <c r="J574" s="554">
        <f t="shared" ref="J574:N574" si="570">IF(IFERROR(VLOOKUP($C574,INDIRECT(J$14&amp;"D:D"),1,FALSE),0)&lt;&gt;0,J$14,0)</f>
        <v>0</v>
      </c>
      <c r="K574" s="554">
        <f t="shared" si="570"/>
        <v>0</v>
      </c>
      <c r="L574" s="554">
        <f t="shared" si="570"/>
        <v>0</v>
      </c>
      <c r="M574" s="554">
        <f t="shared" si="570"/>
        <v>0</v>
      </c>
      <c r="N574" s="554">
        <f t="shared" si="570"/>
        <v>0</v>
      </c>
      <c r="O574" s="554" t="str">
        <f t="shared" si="11"/>
        <v>d:Z</v>
      </c>
      <c r="P574" s="554" t="str">
        <f t="shared" si="12"/>
        <v>d9:Z9</v>
      </c>
    </row>
    <row r="575">
      <c r="A575" s="554" t="str">
        <f t="shared" si="5"/>
        <v>10</v>
      </c>
      <c r="B575" s="554" t="str">
        <f t="shared" si="6"/>
        <v>GRP</v>
      </c>
      <c r="C575" s="554" t="s">
        <v>152</v>
      </c>
      <c r="D575" s="23" t="s">
        <v>949</v>
      </c>
      <c r="E575" s="554" t="str">
        <f t="shared" si="7"/>
        <v/>
      </c>
      <c r="H575" s="554" t="str">
        <f t="shared" si="8"/>
        <v>'NEO GRP '!</v>
      </c>
      <c r="I575" s="554" t="str">
        <f t="shared" si="9"/>
        <v>'NEO GRP '!</v>
      </c>
      <c r="J575" s="554">
        <f t="shared" ref="J575:N575" si="571">IF(IFERROR(VLOOKUP($C575,INDIRECT(J$14&amp;"D:D"),1,FALSE),0)&lt;&gt;0,J$14,0)</f>
        <v>0</v>
      </c>
      <c r="K575" s="554">
        <f t="shared" si="571"/>
        <v>0</v>
      </c>
      <c r="L575" s="554">
        <f t="shared" si="571"/>
        <v>0</v>
      </c>
      <c r="M575" s="554">
        <f t="shared" si="571"/>
        <v>0</v>
      </c>
      <c r="N575" s="554">
        <f t="shared" si="571"/>
        <v>0</v>
      </c>
      <c r="O575" s="554" t="str">
        <f t="shared" si="11"/>
        <v>d:Z</v>
      </c>
      <c r="P575" s="554" t="str">
        <f t="shared" si="12"/>
        <v>d9:Z9</v>
      </c>
    </row>
    <row r="576">
      <c r="A576" s="554" t="str">
        <f t="shared" si="5"/>
        <v>11</v>
      </c>
      <c r="B576" s="554" t="str">
        <f t="shared" si="6"/>
        <v>GRP</v>
      </c>
      <c r="C576" s="554" t="s">
        <v>152</v>
      </c>
      <c r="D576" s="23" t="s">
        <v>950</v>
      </c>
      <c r="E576" s="554" t="str">
        <f t="shared" si="7"/>
        <v/>
      </c>
      <c r="H576" s="554" t="str">
        <f t="shared" si="8"/>
        <v>'NEO GRP '!</v>
      </c>
      <c r="I576" s="554" t="str">
        <f t="shared" si="9"/>
        <v>'NEO GRP '!</v>
      </c>
      <c r="J576" s="554">
        <f t="shared" ref="J576:N576" si="572">IF(IFERROR(VLOOKUP($C576,INDIRECT(J$14&amp;"D:D"),1,FALSE),0)&lt;&gt;0,J$14,0)</f>
        <v>0</v>
      </c>
      <c r="K576" s="554">
        <f t="shared" si="572"/>
        <v>0</v>
      </c>
      <c r="L576" s="554">
        <f t="shared" si="572"/>
        <v>0</v>
      </c>
      <c r="M576" s="554">
        <f t="shared" si="572"/>
        <v>0</v>
      </c>
      <c r="N576" s="554">
        <f t="shared" si="572"/>
        <v>0</v>
      </c>
      <c r="O576" s="554" t="str">
        <f t="shared" si="11"/>
        <v>d:Z</v>
      </c>
      <c r="P576" s="554" t="str">
        <f t="shared" si="12"/>
        <v>d9:Z9</v>
      </c>
    </row>
    <row r="577">
      <c r="A577" s="554" t="str">
        <f t="shared" si="5"/>
        <v>12</v>
      </c>
      <c r="B577" s="554" t="str">
        <f t="shared" si="6"/>
        <v>GRP</v>
      </c>
      <c r="C577" s="554" t="s">
        <v>152</v>
      </c>
      <c r="D577" s="23" t="s">
        <v>951</v>
      </c>
      <c r="E577" s="554" t="str">
        <f t="shared" si="7"/>
        <v/>
      </c>
      <c r="H577" s="554" t="str">
        <f t="shared" si="8"/>
        <v>'NEO GRP '!</v>
      </c>
      <c r="I577" s="554" t="str">
        <f t="shared" si="9"/>
        <v>'NEO GRP '!</v>
      </c>
      <c r="J577" s="554">
        <f t="shared" ref="J577:N577" si="573">IF(IFERROR(VLOOKUP($C577,INDIRECT(J$14&amp;"D:D"),1,FALSE),0)&lt;&gt;0,J$14,0)</f>
        <v>0</v>
      </c>
      <c r="K577" s="554">
        <f t="shared" si="573"/>
        <v>0</v>
      </c>
      <c r="L577" s="554">
        <f t="shared" si="573"/>
        <v>0</v>
      </c>
      <c r="M577" s="554">
        <f t="shared" si="573"/>
        <v>0</v>
      </c>
      <c r="N577" s="554">
        <f t="shared" si="573"/>
        <v>0</v>
      </c>
      <c r="O577" s="554" t="str">
        <f t="shared" si="11"/>
        <v>d:Z</v>
      </c>
      <c r="P577" s="554" t="str">
        <f t="shared" si="12"/>
        <v>d9:Z9</v>
      </c>
    </row>
    <row r="578">
      <c r="A578" s="554" t="str">
        <f t="shared" si="5"/>
        <v>13</v>
      </c>
      <c r="B578" s="554" t="str">
        <f t="shared" si="6"/>
        <v>GRP</v>
      </c>
      <c r="C578" s="554" t="s">
        <v>152</v>
      </c>
      <c r="D578" s="23" t="s">
        <v>952</v>
      </c>
      <c r="E578" s="554" t="str">
        <f t="shared" si="7"/>
        <v/>
      </c>
      <c r="H578" s="554" t="str">
        <f t="shared" si="8"/>
        <v>'NEO GRP '!</v>
      </c>
      <c r="I578" s="554" t="str">
        <f t="shared" si="9"/>
        <v>'NEO GRP '!</v>
      </c>
      <c r="J578" s="554">
        <f t="shared" ref="J578:N578" si="574">IF(IFERROR(VLOOKUP($C578,INDIRECT(J$14&amp;"D:D"),1,FALSE),0)&lt;&gt;0,J$14,0)</f>
        <v>0</v>
      </c>
      <c r="K578" s="554">
        <f t="shared" si="574"/>
        <v>0</v>
      </c>
      <c r="L578" s="554">
        <f t="shared" si="574"/>
        <v>0</v>
      </c>
      <c r="M578" s="554">
        <f t="shared" si="574"/>
        <v>0</v>
      </c>
      <c r="N578" s="554">
        <f t="shared" si="574"/>
        <v>0</v>
      </c>
      <c r="O578" s="554" t="str">
        <f t="shared" si="11"/>
        <v>d:Z</v>
      </c>
      <c r="P578" s="554" t="str">
        <f t="shared" si="12"/>
        <v>d9:Z9</v>
      </c>
    </row>
    <row r="579">
      <c r="A579" s="554" t="str">
        <f t="shared" si="5"/>
        <v>100</v>
      </c>
      <c r="B579" s="554" t="str">
        <f t="shared" si="6"/>
        <v>GRP</v>
      </c>
      <c r="C579" s="554" t="s">
        <v>152</v>
      </c>
      <c r="D579" s="23" t="s">
        <v>953</v>
      </c>
      <c r="E579" s="554">
        <f t="shared" si="7"/>
        <v>0</v>
      </c>
      <c r="H579" s="554" t="str">
        <f t="shared" si="8"/>
        <v>'NEO GRP '!</v>
      </c>
      <c r="I579" s="554" t="str">
        <f t="shared" si="9"/>
        <v>'NEO GRP '!</v>
      </c>
      <c r="J579" s="554">
        <f t="shared" ref="J579:N579" si="575">IF(IFERROR(VLOOKUP($C579,INDIRECT(J$14&amp;"D:D"),1,FALSE),0)&lt;&gt;0,J$14,0)</f>
        <v>0</v>
      </c>
      <c r="K579" s="554">
        <f t="shared" si="575"/>
        <v>0</v>
      </c>
      <c r="L579" s="554">
        <f t="shared" si="575"/>
        <v>0</v>
      </c>
      <c r="M579" s="554">
        <f t="shared" si="575"/>
        <v>0</v>
      </c>
      <c r="N579" s="554">
        <f t="shared" si="575"/>
        <v>0</v>
      </c>
      <c r="O579" s="554" t="str">
        <f t="shared" si="11"/>
        <v>d:Z</v>
      </c>
      <c r="P579" s="554" t="str">
        <f t="shared" si="12"/>
        <v>d9:Z9</v>
      </c>
    </row>
    <row r="580">
      <c r="A580" s="554" t="str">
        <f t="shared" si="5"/>
        <v>01</v>
      </c>
      <c r="B580" s="554" t="str">
        <f t="shared" si="6"/>
        <v>GRP</v>
      </c>
      <c r="C580" s="554" t="s">
        <v>216</v>
      </c>
      <c r="D580" s="23" t="s">
        <v>954</v>
      </c>
      <c r="E580" s="554" t="str">
        <f t="shared" si="7"/>
        <v/>
      </c>
      <c r="H580" s="554" t="str">
        <f t="shared" si="8"/>
        <v>'NEO GRP '!</v>
      </c>
      <c r="I580" s="554" t="str">
        <f t="shared" si="9"/>
        <v>'NEO GRP '!</v>
      </c>
      <c r="J580" s="554">
        <f t="shared" ref="J580:N580" si="576">IF(IFERROR(VLOOKUP($C580,INDIRECT(J$14&amp;"D:D"),1,FALSE),0)&lt;&gt;0,J$14,0)</f>
        <v>0</v>
      </c>
      <c r="K580" s="554">
        <f t="shared" si="576"/>
        <v>0</v>
      </c>
      <c r="L580" s="554">
        <f t="shared" si="576"/>
        <v>0</v>
      </c>
      <c r="M580" s="554">
        <f t="shared" si="576"/>
        <v>0</v>
      </c>
      <c r="N580" s="554">
        <f t="shared" si="576"/>
        <v>0</v>
      </c>
      <c r="O580" s="554" t="str">
        <f t="shared" si="11"/>
        <v>d:Z</v>
      </c>
      <c r="P580" s="554" t="str">
        <f t="shared" si="12"/>
        <v>d9:Z9</v>
      </c>
    </row>
    <row r="581">
      <c r="A581" s="554" t="str">
        <f t="shared" si="5"/>
        <v>02</v>
      </c>
      <c r="B581" s="554" t="str">
        <f t="shared" si="6"/>
        <v>GRP</v>
      </c>
      <c r="C581" s="554" t="s">
        <v>216</v>
      </c>
      <c r="D581" s="23" t="s">
        <v>955</v>
      </c>
      <c r="E581" s="554" t="str">
        <f t="shared" si="7"/>
        <v/>
      </c>
      <c r="H581" s="554" t="str">
        <f t="shared" si="8"/>
        <v>'NEO GRP '!</v>
      </c>
      <c r="I581" s="554" t="str">
        <f t="shared" si="9"/>
        <v>'NEO GRP '!</v>
      </c>
      <c r="J581" s="554">
        <f t="shared" ref="J581:N581" si="577">IF(IFERROR(VLOOKUP($C581,INDIRECT(J$14&amp;"D:D"),1,FALSE),0)&lt;&gt;0,J$14,0)</f>
        <v>0</v>
      </c>
      <c r="K581" s="554">
        <f t="shared" si="577"/>
        <v>0</v>
      </c>
      <c r="L581" s="554">
        <f t="shared" si="577"/>
        <v>0</v>
      </c>
      <c r="M581" s="554">
        <f t="shared" si="577"/>
        <v>0</v>
      </c>
      <c r="N581" s="554">
        <f t="shared" si="577"/>
        <v>0</v>
      </c>
      <c r="O581" s="554" t="str">
        <f t="shared" si="11"/>
        <v>d:Z</v>
      </c>
      <c r="P581" s="554" t="str">
        <f t="shared" si="12"/>
        <v>d9:Z9</v>
      </c>
    </row>
    <row r="582">
      <c r="A582" s="554" t="str">
        <f t="shared" si="5"/>
        <v>03</v>
      </c>
      <c r="B582" s="554" t="str">
        <f t="shared" si="6"/>
        <v>GRP</v>
      </c>
      <c r="C582" s="554" t="s">
        <v>216</v>
      </c>
      <c r="D582" s="23" t="s">
        <v>956</v>
      </c>
      <c r="E582" s="554" t="str">
        <f t="shared" si="7"/>
        <v/>
      </c>
      <c r="H582" s="554" t="str">
        <f t="shared" si="8"/>
        <v>'NEO GRP '!</v>
      </c>
      <c r="I582" s="554" t="str">
        <f t="shared" si="9"/>
        <v>'NEO GRP '!</v>
      </c>
      <c r="J582" s="554">
        <f t="shared" ref="J582:N582" si="578">IF(IFERROR(VLOOKUP($C582,INDIRECT(J$14&amp;"D:D"),1,FALSE),0)&lt;&gt;0,J$14,0)</f>
        <v>0</v>
      </c>
      <c r="K582" s="554">
        <f t="shared" si="578"/>
        <v>0</v>
      </c>
      <c r="L582" s="554">
        <f t="shared" si="578"/>
        <v>0</v>
      </c>
      <c r="M582" s="554">
        <f t="shared" si="578"/>
        <v>0</v>
      </c>
      <c r="N582" s="554">
        <f t="shared" si="578"/>
        <v>0</v>
      </c>
      <c r="O582" s="554" t="str">
        <f t="shared" si="11"/>
        <v>d:Z</v>
      </c>
      <c r="P582" s="554" t="str">
        <f t="shared" si="12"/>
        <v>d9:Z9</v>
      </c>
    </row>
    <row r="583">
      <c r="A583" s="554" t="str">
        <f t="shared" si="5"/>
        <v>04</v>
      </c>
      <c r="B583" s="554" t="str">
        <f t="shared" si="6"/>
        <v>GRP</v>
      </c>
      <c r="C583" s="554" t="s">
        <v>216</v>
      </c>
      <c r="D583" s="23" t="s">
        <v>957</v>
      </c>
      <c r="E583" s="554" t="str">
        <f t="shared" si="7"/>
        <v/>
      </c>
      <c r="H583" s="554" t="str">
        <f t="shared" si="8"/>
        <v>'NEO GRP '!</v>
      </c>
      <c r="I583" s="554" t="str">
        <f t="shared" si="9"/>
        <v>'NEO GRP '!</v>
      </c>
      <c r="J583" s="554">
        <f t="shared" ref="J583:N583" si="579">IF(IFERROR(VLOOKUP($C583,INDIRECT(J$14&amp;"D:D"),1,FALSE),0)&lt;&gt;0,J$14,0)</f>
        <v>0</v>
      </c>
      <c r="K583" s="554">
        <f t="shared" si="579"/>
        <v>0</v>
      </c>
      <c r="L583" s="554">
        <f t="shared" si="579"/>
        <v>0</v>
      </c>
      <c r="M583" s="554">
        <f t="shared" si="579"/>
        <v>0</v>
      </c>
      <c r="N583" s="554">
        <f t="shared" si="579"/>
        <v>0</v>
      </c>
      <c r="O583" s="554" t="str">
        <f t="shared" si="11"/>
        <v>d:Z</v>
      </c>
      <c r="P583" s="554" t="str">
        <f t="shared" si="12"/>
        <v>d9:Z9</v>
      </c>
    </row>
    <row r="584">
      <c r="A584" s="554" t="str">
        <f t="shared" si="5"/>
        <v>05</v>
      </c>
      <c r="B584" s="554" t="str">
        <f t="shared" si="6"/>
        <v>GRP</v>
      </c>
      <c r="C584" s="554" t="s">
        <v>216</v>
      </c>
      <c r="D584" s="23" t="s">
        <v>958</v>
      </c>
      <c r="E584" s="554" t="str">
        <f t="shared" si="7"/>
        <v/>
      </c>
      <c r="H584" s="554" t="str">
        <f t="shared" si="8"/>
        <v>'NEO GRP '!</v>
      </c>
      <c r="I584" s="554" t="str">
        <f t="shared" si="9"/>
        <v>'NEO GRP '!</v>
      </c>
      <c r="J584" s="554">
        <f t="shared" ref="J584:N584" si="580">IF(IFERROR(VLOOKUP($C584,INDIRECT(J$14&amp;"D:D"),1,FALSE),0)&lt;&gt;0,J$14,0)</f>
        <v>0</v>
      </c>
      <c r="K584" s="554">
        <f t="shared" si="580"/>
        <v>0</v>
      </c>
      <c r="L584" s="554">
        <f t="shared" si="580"/>
        <v>0</v>
      </c>
      <c r="M584" s="554">
        <f t="shared" si="580"/>
        <v>0</v>
      </c>
      <c r="N584" s="554">
        <f t="shared" si="580"/>
        <v>0</v>
      </c>
      <c r="O584" s="554" t="str">
        <f t="shared" si="11"/>
        <v>d:Z</v>
      </c>
      <c r="P584" s="554" t="str">
        <f t="shared" si="12"/>
        <v>d9:Z9</v>
      </c>
    </row>
    <row r="585">
      <c r="A585" s="554" t="str">
        <f t="shared" si="5"/>
        <v>06</v>
      </c>
      <c r="B585" s="554" t="str">
        <f t="shared" si="6"/>
        <v>GRP</v>
      </c>
      <c r="C585" s="554" t="s">
        <v>216</v>
      </c>
      <c r="D585" s="23" t="s">
        <v>959</v>
      </c>
      <c r="E585" s="554" t="str">
        <f t="shared" si="7"/>
        <v/>
      </c>
      <c r="H585" s="554" t="str">
        <f t="shared" si="8"/>
        <v>'NEO GRP '!</v>
      </c>
      <c r="I585" s="554" t="str">
        <f t="shared" si="9"/>
        <v>'NEO GRP '!</v>
      </c>
      <c r="J585" s="554">
        <f t="shared" ref="J585:N585" si="581">IF(IFERROR(VLOOKUP($C585,INDIRECT(J$14&amp;"D:D"),1,FALSE),0)&lt;&gt;0,J$14,0)</f>
        <v>0</v>
      </c>
      <c r="K585" s="554">
        <f t="shared" si="581"/>
        <v>0</v>
      </c>
      <c r="L585" s="554">
        <f t="shared" si="581"/>
        <v>0</v>
      </c>
      <c r="M585" s="554">
        <f t="shared" si="581"/>
        <v>0</v>
      </c>
      <c r="N585" s="554">
        <f t="shared" si="581"/>
        <v>0</v>
      </c>
      <c r="O585" s="554" t="str">
        <f t="shared" si="11"/>
        <v>d:Z</v>
      </c>
      <c r="P585" s="554" t="str">
        <f t="shared" si="12"/>
        <v>d9:Z9</v>
      </c>
    </row>
    <row r="586">
      <c r="A586" s="554" t="str">
        <f t="shared" si="5"/>
        <v>07</v>
      </c>
      <c r="B586" s="554" t="str">
        <f t="shared" si="6"/>
        <v>GRP</v>
      </c>
      <c r="C586" s="554" t="s">
        <v>216</v>
      </c>
      <c r="D586" s="23" t="s">
        <v>960</v>
      </c>
      <c r="E586" s="554" t="str">
        <f t="shared" si="7"/>
        <v/>
      </c>
      <c r="H586" s="554" t="str">
        <f t="shared" si="8"/>
        <v>'NEO GRP '!</v>
      </c>
      <c r="I586" s="554" t="str">
        <f t="shared" si="9"/>
        <v>'NEO GRP '!</v>
      </c>
      <c r="J586" s="554">
        <f t="shared" ref="J586:N586" si="582">IF(IFERROR(VLOOKUP($C586,INDIRECT(J$14&amp;"D:D"),1,FALSE),0)&lt;&gt;0,J$14,0)</f>
        <v>0</v>
      </c>
      <c r="K586" s="554">
        <f t="shared" si="582"/>
        <v>0</v>
      </c>
      <c r="L586" s="554">
        <f t="shared" si="582"/>
        <v>0</v>
      </c>
      <c r="M586" s="554">
        <f t="shared" si="582"/>
        <v>0</v>
      </c>
      <c r="N586" s="554">
        <f t="shared" si="582"/>
        <v>0</v>
      </c>
      <c r="O586" s="554" t="str">
        <f t="shared" si="11"/>
        <v>d:Z</v>
      </c>
      <c r="P586" s="554" t="str">
        <f t="shared" si="12"/>
        <v>d9:Z9</v>
      </c>
    </row>
    <row r="587">
      <c r="A587" s="554" t="str">
        <f t="shared" si="5"/>
        <v>08</v>
      </c>
      <c r="B587" s="554" t="str">
        <f t="shared" si="6"/>
        <v>GRP</v>
      </c>
      <c r="C587" s="554" t="s">
        <v>216</v>
      </c>
      <c r="D587" s="23" t="s">
        <v>961</v>
      </c>
      <c r="E587" s="554" t="str">
        <f t="shared" si="7"/>
        <v/>
      </c>
      <c r="H587" s="554" t="str">
        <f t="shared" si="8"/>
        <v>'NEO GRP '!</v>
      </c>
      <c r="I587" s="554" t="str">
        <f t="shared" si="9"/>
        <v>'NEO GRP '!</v>
      </c>
      <c r="J587" s="554">
        <f t="shared" ref="J587:N587" si="583">IF(IFERROR(VLOOKUP($C587,INDIRECT(J$14&amp;"D:D"),1,FALSE),0)&lt;&gt;0,J$14,0)</f>
        <v>0</v>
      </c>
      <c r="K587" s="554">
        <f t="shared" si="583"/>
        <v>0</v>
      </c>
      <c r="L587" s="554">
        <f t="shared" si="583"/>
        <v>0</v>
      </c>
      <c r="M587" s="554">
        <f t="shared" si="583"/>
        <v>0</v>
      </c>
      <c r="N587" s="554">
        <f t="shared" si="583"/>
        <v>0</v>
      </c>
      <c r="O587" s="554" t="str">
        <f t="shared" si="11"/>
        <v>d:Z</v>
      </c>
      <c r="P587" s="554" t="str">
        <f t="shared" si="12"/>
        <v>d9:Z9</v>
      </c>
    </row>
    <row r="588">
      <c r="A588" s="554" t="str">
        <f t="shared" si="5"/>
        <v>09</v>
      </c>
      <c r="B588" s="554" t="str">
        <f t="shared" si="6"/>
        <v>GRP</v>
      </c>
      <c r="C588" s="554" t="s">
        <v>216</v>
      </c>
      <c r="D588" s="23" t="s">
        <v>962</v>
      </c>
      <c r="E588" s="554" t="str">
        <f t="shared" si="7"/>
        <v/>
      </c>
      <c r="H588" s="554" t="str">
        <f t="shared" si="8"/>
        <v>'NEO GRP '!</v>
      </c>
      <c r="I588" s="554" t="str">
        <f t="shared" si="9"/>
        <v>'NEO GRP '!</v>
      </c>
      <c r="J588" s="554">
        <f t="shared" ref="J588:N588" si="584">IF(IFERROR(VLOOKUP($C588,INDIRECT(J$14&amp;"D:D"),1,FALSE),0)&lt;&gt;0,J$14,0)</f>
        <v>0</v>
      </c>
      <c r="K588" s="554">
        <f t="shared" si="584"/>
        <v>0</v>
      </c>
      <c r="L588" s="554">
        <f t="shared" si="584"/>
        <v>0</v>
      </c>
      <c r="M588" s="554">
        <f t="shared" si="584"/>
        <v>0</v>
      </c>
      <c r="N588" s="554">
        <f t="shared" si="584"/>
        <v>0</v>
      </c>
      <c r="O588" s="554" t="str">
        <f t="shared" si="11"/>
        <v>d:Z</v>
      </c>
      <c r="P588" s="554" t="str">
        <f t="shared" si="12"/>
        <v>d9:Z9</v>
      </c>
    </row>
    <row r="589">
      <c r="A589" s="554" t="str">
        <f t="shared" si="5"/>
        <v>10</v>
      </c>
      <c r="B589" s="554" t="str">
        <f t="shared" si="6"/>
        <v>GRP</v>
      </c>
      <c r="C589" s="554" t="s">
        <v>216</v>
      </c>
      <c r="D589" s="23" t="s">
        <v>963</v>
      </c>
      <c r="E589" s="554" t="str">
        <f t="shared" si="7"/>
        <v/>
      </c>
      <c r="H589" s="554" t="str">
        <f t="shared" si="8"/>
        <v>'NEO GRP '!</v>
      </c>
      <c r="I589" s="554" t="str">
        <f t="shared" si="9"/>
        <v>'NEO GRP '!</v>
      </c>
      <c r="J589" s="554">
        <f t="shared" ref="J589:N589" si="585">IF(IFERROR(VLOOKUP($C589,INDIRECT(J$14&amp;"D:D"),1,FALSE),0)&lt;&gt;0,J$14,0)</f>
        <v>0</v>
      </c>
      <c r="K589" s="554">
        <f t="shared" si="585"/>
        <v>0</v>
      </c>
      <c r="L589" s="554">
        <f t="shared" si="585"/>
        <v>0</v>
      </c>
      <c r="M589" s="554">
        <f t="shared" si="585"/>
        <v>0</v>
      </c>
      <c r="N589" s="554">
        <f t="shared" si="585"/>
        <v>0</v>
      </c>
      <c r="O589" s="554" t="str">
        <f t="shared" si="11"/>
        <v>d:Z</v>
      </c>
      <c r="P589" s="554" t="str">
        <f t="shared" si="12"/>
        <v>d9:Z9</v>
      </c>
    </row>
    <row r="590">
      <c r="A590" s="554" t="str">
        <f t="shared" si="5"/>
        <v>11</v>
      </c>
      <c r="B590" s="554" t="str">
        <f t="shared" si="6"/>
        <v>GRP</v>
      </c>
      <c r="C590" s="554" t="s">
        <v>216</v>
      </c>
      <c r="D590" s="23" t="s">
        <v>964</v>
      </c>
      <c r="E590" s="554" t="str">
        <f t="shared" si="7"/>
        <v/>
      </c>
      <c r="H590" s="554" t="str">
        <f t="shared" si="8"/>
        <v>'NEO GRP '!</v>
      </c>
      <c r="I590" s="554" t="str">
        <f t="shared" si="9"/>
        <v>'NEO GRP '!</v>
      </c>
      <c r="J590" s="554">
        <f t="shared" ref="J590:N590" si="586">IF(IFERROR(VLOOKUP($C590,INDIRECT(J$14&amp;"D:D"),1,FALSE),0)&lt;&gt;0,J$14,0)</f>
        <v>0</v>
      </c>
      <c r="K590" s="554">
        <f t="shared" si="586"/>
        <v>0</v>
      </c>
      <c r="L590" s="554">
        <f t="shared" si="586"/>
        <v>0</v>
      </c>
      <c r="M590" s="554">
        <f t="shared" si="586"/>
        <v>0</v>
      </c>
      <c r="N590" s="554">
        <f t="shared" si="586"/>
        <v>0</v>
      </c>
      <c r="O590" s="554" t="str">
        <f t="shared" si="11"/>
        <v>d:Z</v>
      </c>
      <c r="P590" s="554" t="str">
        <f t="shared" si="12"/>
        <v>d9:Z9</v>
      </c>
    </row>
    <row r="591">
      <c r="A591" s="554" t="str">
        <f t="shared" si="5"/>
        <v>12</v>
      </c>
      <c r="B591" s="554" t="str">
        <f t="shared" si="6"/>
        <v>GRP</v>
      </c>
      <c r="C591" s="554" t="s">
        <v>216</v>
      </c>
      <c r="D591" s="23" t="s">
        <v>965</v>
      </c>
      <c r="E591" s="554" t="str">
        <f t="shared" si="7"/>
        <v/>
      </c>
      <c r="H591" s="554" t="str">
        <f t="shared" si="8"/>
        <v>'NEO GRP '!</v>
      </c>
      <c r="I591" s="554" t="str">
        <f t="shared" si="9"/>
        <v>'NEO GRP '!</v>
      </c>
      <c r="J591" s="554">
        <f t="shared" ref="J591:N591" si="587">IF(IFERROR(VLOOKUP($C591,INDIRECT(J$14&amp;"D:D"),1,FALSE),0)&lt;&gt;0,J$14,0)</f>
        <v>0</v>
      </c>
      <c r="K591" s="554">
        <f t="shared" si="587"/>
        <v>0</v>
      </c>
      <c r="L591" s="554">
        <f t="shared" si="587"/>
        <v>0</v>
      </c>
      <c r="M591" s="554">
        <f t="shared" si="587"/>
        <v>0</v>
      </c>
      <c r="N591" s="554">
        <f t="shared" si="587"/>
        <v>0</v>
      </c>
      <c r="O591" s="554" t="str">
        <f t="shared" si="11"/>
        <v>d:Z</v>
      </c>
      <c r="P591" s="554" t="str">
        <f t="shared" si="12"/>
        <v>d9:Z9</v>
      </c>
    </row>
    <row r="592">
      <c r="A592" s="554" t="str">
        <f t="shared" si="5"/>
        <v>13</v>
      </c>
      <c r="B592" s="554" t="str">
        <f t="shared" si="6"/>
        <v>GRP</v>
      </c>
      <c r="C592" s="554" t="s">
        <v>216</v>
      </c>
      <c r="D592" s="23" t="s">
        <v>966</v>
      </c>
      <c r="E592" s="554" t="str">
        <f t="shared" si="7"/>
        <v/>
      </c>
      <c r="H592" s="554" t="str">
        <f t="shared" si="8"/>
        <v>'NEO GRP '!</v>
      </c>
      <c r="I592" s="554" t="str">
        <f t="shared" si="9"/>
        <v>'NEO GRP '!</v>
      </c>
      <c r="J592" s="554">
        <f t="shared" ref="J592:N592" si="588">IF(IFERROR(VLOOKUP($C592,INDIRECT(J$14&amp;"D:D"),1,FALSE),0)&lt;&gt;0,J$14,0)</f>
        <v>0</v>
      </c>
      <c r="K592" s="554">
        <f t="shared" si="588"/>
        <v>0</v>
      </c>
      <c r="L592" s="554">
        <f t="shared" si="588"/>
        <v>0</v>
      </c>
      <c r="M592" s="554">
        <f t="shared" si="588"/>
        <v>0</v>
      </c>
      <c r="N592" s="554">
        <f t="shared" si="588"/>
        <v>0</v>
      </c>
      <c r="O592" s="554" t="str">
        <f t="shared" si="11"/>
        <v>d:Z</v>
      </c>
      <c r="P592" s="554" t="str">
        <f t="shared" si="12"/>
        <v>d9:Z9</v>
      </c>
    </row>
    <row r="593">
      <c r="A593" s="554" t="str">
        <f t="shared" si="5"/>
        <v>100</v>
      </c>
      <c r="B593" s="554" t="str">
        <f t="shared" si="6"/>
        <v>GRP</v>
      </c>
      <c r="C593" s="554" t="s">
        <v>216</v>
      </c>
      <c r="D593" s="23" t="s">
        <v>967</v>
      </c>
      <c r="E593" s="554">
        <f t="shared" si="7"/>
        <v>0</v>
      </c>
      <c r="H593" s="554" t="str">
        <f t="shared" si="8"/>
        <v>'NEO GRP '!</v>
      </c>
      <c r="I593" s="554" t="str">
        <f t="shared" si="9"/>
        <v>'NEO GRP '!</v>
      </c>
      <c r="J593" s="554">
        <f t="shared" ref="J593:N593" si="589">IF(IFERROR(VLOOKUP($C593,INDIRECT(J$14&amp;"D:D"),1,FALSE),0)&lt;&gt;0,J$14,0)</f>
        <v>0</v>
      </c>
      <c r="K593" s="554">
        <f t="shared" si="589"/>
        <v>0</v>
      </c>
      <c r="L593" s="554">
        <f t="shared" si="589"/>
        <v>0</v>
      </c>
      <c r="M593" s="554">
        <f t="shared" si="589"/>
        <v>0</v>
      </c>
      <c r="N593" s="554">
        <f t="shared" si="589"/>
        <v>0</v>
      </c>
      <c r="O593" s="554" t="str">
        <f t="shared" si="11"/>
        <v>d:Z</v>
      </c>
      <c r="P593" s="554" t="str">
        <f t="shared" si="12"/>
        <v>d9:Z9</v>
      </c>
    </row>
    <row r="594">
      <c r="A594" s="554" t="str">
        <f t="shared" si="5"/>
        <v>01</v>
      </c>
      <c r="B594" s="554" t="str">
        <f t="shared" si="6"/>
        <v>GRP</v>
      </c>
      <c r="C594" s="554" t="s">
        <v>218</v>
      </c>
      <c r="D594" s="23" t="s">
        <v>968</v>
      </c>
      <c r="E594" s="554" t="str">
        <f t="shared" si="7"/>
        <v/>
      </c>
      <c r="H594" s="554" t="str">
        <f t="shared" si="8"/>
        <v>'NEO GRP '!</v>
      </c>
      <c r="I594" s="554" t="str">
        <f t="shared" si="9"/>
        <v>'NEO GRP '!</v>
      </c>
      <c r="J594" s="554">
        <f t="shared" ref="J594:N594" si="590">IF(IFERROR(VLOOKUP($C594,INDIRECT(J$14&amp;"D:D"),1,FALSE),0)&lt;&gt;0,J$14,0)</f>
        <v>0</v>
      </c>
      <c r="K594" s="554">
        <f t="shared" si="590"/>
        <v>0</v>
      </c>
      <c r="L594" s="554">
        <f t="shared" si="590"/>
        <v>0</v>
      </c>
      <c r="M594" s="554">
        <f t="shared" si="590"/>
        <v>0</v>
      </c>
      <c r="N594" s="554">
        <f t="shared" si="590"/>
        <v>0</v>
      </c>
      <c r="O594" s="554" t="str">
        <f t="shared" si="11"/>
        <v>d:Z</v>
      </c>
      <c r="P594" s="554" t="str">
        <f t="shared" si="12"/>
        <v>d9:Z9</v>
      </c>
    </row>
    <row r="595">
      <c r="A595" s="554" t="str">
        <f t="shared" si="5"/>
        <v>02</v>
      </c>
      <c r="B595" s="554" t="str">
        <f t="shared" si="6"/>
        <v>GRP</v>
      </c>
      <c r="C595" s="554" t="s">
        <v>218</v>
      </c>
      <c r="D595" s="23" t="s">
        <v>969</v>
      </c>
      <c r="E595" s="554" t="str">
        <f t="shared" si="7"/>
        <v/>
      </c>
      <c r="H595" s="554" t="str">
        <f t="shared" si="8"/>
        <v>'NEO GRP '!</v>
      </c>
      <c r="I595" s="554" t="str">
        <f t="shared" si="9"/>
        <v>'NEO GRP '!</v>
      </c>
      <c r="J595" s="554">
        <f t="shared" ref="J595:N595" si="591">IF(IFERROR(VLOOKUP($C595,INDIRECT(J$14&amp;"D:D"),1,FALSE),0)&lt;&gt;0,J$14,0)</f>
        <v>0</v>
      </c>
      <c r="K595" s="554">
        <f t="shared" si="591"/>
        <v>0</v>
      </c>
      <c r="L595" s="554">
        <f t="shared" si="591"/>
        <v>0</v>
      </c>
      <c r="M595" s="554">
        <f t="shared" si="591"/>
        <v>0</v>
      </c>
      <c r="N595" s="554">
        <f t="shared" si="591"/>
        <v>0</v>
      </c>
      <c r="O595" s="554" t="str">
        <f t="shared" si="11"/>
        <v>d:Z</v>
      </c>
      <c r="P595" s="554" t="str">
        <f t="shared" si="12"/>
        <v>d9:Z9</v>
      </c>
    </row>
    <row r="596">
      <c r="A596" s="554" t="str">
        <f t="shared" si="5"/>
        <v>03</v>
      </c>
      <c r="B596" s="554" t="str">
        <f t="shared" si="6"/>
        <v>GRP</v>
      </c>
      <c r="C596" s="554" t="s">
        <v>218</v>
      </c>
      <c r="D596" s="23" t="s">
        <v>970</v>
      </c>
      <c r="E596" s="554" t="str">
        <f t="shared" si="7"/>
        <v/>
      </c>
      <c r="H596" s="554" t="str">
        <f t="shared" si="8"/>
        <v>'NEO GRP '!</v>
      </c>
      <c r="I596" s="554" t="str">
        <f t="shared" si="9"/>
        <v>'NEO GRP '!</v>
      </c>
      <c r="J596" s="554">
        <f t="shared" ref="J596:N596" si="592">IF(IFERROR(VLOOKUP($C596,INDIRECT(J$14&amp;"D:D"),1,FALSE),0)&lt;&gt;0,J$14,0)</f>
        <v>0</v>
      </c>
      <c r="K596" s="554">
        <f t="shared" si="592"/>
        <v>0</v>
      </c>
      <c r="L596" s="554">
        <f t="shared" si="592"/>
        <v>0</v>
      </c>
      <c r="M596" s="554">
        <f t="shared" si="592"/>
        <v>0</v>
      </c>
      <c r="N596" s="554">
        <f t="shared" si="592"/>
        <v>0</v>
      </c>
      <c r="O596" s="554" t="str">
        <f t="shared" si="11"/>
        <v>d:Z</v>
      </c>
      <c r="P596" s="554" t="str">
        <f t="shared" si="12"/>
        <v>d9:Z9</v>
      </c>
    </row>
    <row r="597">
      <c r="A597" s="554" t="str">
        <f t="shared" si="5"/>
        <v>04</v>
      </c>
      <c r="B597" s="554" t="str">
        <f t="shared" si="6"/>
        <v>GRP</v>
      </c>
      <c r="C597" s="554" t="s">
        <v>218</v>
      </c>
      <c r="D597" s="23" t="s">
        <v>971</v>
      </c>
      <c r="E597" s="554" t="str">
        <f t="shared" si="7"/>
        <v/>
      </c>
      <c r="H597" s="554" t="str">
        <f t="shared" si="8"/>
        <v>'NEO GRP '!</v>
      </c>
      <c r="I597" s="554" t="str">
        <f t="shared" si="9"/>
        <v>'NEO GRP '!</v>
      </c>
      <c r="J597" s="554">
        <f t="shared" ref="J597:N597" si="593">IF(IFERROR(VLOOKUP($C597,INDIRECT(J$14&amp;"D:D"),1,FALSE),0)&lt;&gt;0,J$14,0)</f>
        <v>0</v>
      </c>
      <c r="K597" s="554">
        <f t="shared" si="593"/>
        <v>0</v>
      </c>
      <c r="L597" s="554">
        <f t="shared" si="593"/>
        <v>0</v>
      </c>
      <c r="M597" s="554">
        <f t="shared" si="593"/>
        <v>0</v>
      </c>
      <c r="N597" s="554">
        <f t="shared" si="593"/>
        <v>0</v>
      </c>
      <c r="O597" s="554" t="str">
        <f t="shared" si="11"/>
        <v>d:Z</v>
      </c>
      <c r="P597" s="554" t="str">
        <f t="shared" si="12"/>
        <v>d9:Z9</v>
      </c>
    </row>
    <row r="598">
      <c r="A598" s="554" t="str">
        <f t="shared" si="5"/>
        <v>05</v>
      </c>
      <c r="B598" s="554" t="str">
        <f t="shared" si="6"/>
        <v>GRP</v>
      </c>
      <c r="C598" s="554" t="s">
        <v>218</v>
      </c>
      <c r="D598" s="23" t="s">
        <v>972</v>
      </c>
      <c r="E598" s="554" t="str">
        <f t="shared" si="7"/>
        <v/>
      </c>
      <c r="H598" s="554" t="str">
        <f t="shared" si="8"/>
        <v>'NEO GRP '!</v>
      </c>
      <c r="I598" s="554" t="str">
        <f t="shared" si="9"/>
        <v>'NEO GRP '!</v>
      </c>
      <c r="J598" s="554">
        <f t="shared" ref="J598:N598" si="594">IF(IFERROR(VLOOKUP($C598,INDIRECT(J$14&amp;"D:D"),1,FALSE),0)&lt;&gt;0,J$14,0)</f>
        <v>0</v>
      </c>
      <c r="K598" s="554">
        <f t="shared" si="594"/>
        <v>0</v>
      </c>
      <c r="L598" s="554">
        <f t="shared" si="594"/>
        <v>0</v>
      </c>
      <c r="M598" s="554">
        <f t="shared" si="594"/>
        <v>0</v>
      </c>
      <c r="N598" s="554">
        <f t="shared" si="594"/>
        <v>0</v>
      </c>
      <c r="O598" s="554" t="str">
        <f t="shared" si="11"/>
        <v>d:Z</v>
      </c>
      <c r="P598" s="554" t="str">
        <f t="shared" si="12"/>
        <v>d9:Z9</v>
      </c>
    </row>
    <row r="599">
      <c r="A599" s="554" t="str">
        <f t="shared" si="5"/>
        <v>06</v>
      </c>
      <c r="B599" s="554" t="str">
        <f t="shared" si="6"/>
        <v>GRP</v>
      </c>
      <c r="C599" s="554" t="s">
        <v>218</v>
      </c>
      <c r="D599" s="23" t="s">
        <v>973</v>
      </c>
      <c r="E599" s="554" t="str">
        <f t="shared" si="7"/>
        <v/>
      </c>
      <c r="H599" s="554" t="str">
        <f t="shared" si="8"/>
        <v>'NEO GRP '!</v>
      </c>
      <c r="I599" s="554" t="str">
        <f t="shared" si="9"/>
        <v>'NEO GRP '!</v>
      </c>
      <c r="J599" s="554">
        <f t="shared" ref="J599:N599" si="595">IF(IFERROR(VLOOKUP($C599,INDIRECT(J$14&amp;"D:D"),1,FALSE),0)&lt;&gt;0,J$14,0)</f>
        <v>0</v>
      </c>
      <c r="K599" s="554">
        <f t="shared" si="595"/>
        <v>0</v>
      </c>
      <c r="L599" s="554">
        <f t="shared" si="595"/>
        <v>0</v>
      </c>
      <c r="M599" s="554">
        <f t="shared" si="595"/>
        <v>0</v>
      </c>
      <c r="N599" s="554">
        <f t="shared" si="595"/>
        <v>0</v>
      </c>
      <c r="O599" s="554" t="str">
        <f t="shared" si="11"/>
        <v>d:Z</v>
      </c>
      <c r="P599" s="554" t="str">
        <f t="shared" si="12"/>
        <v>d9:Z9</v>
      </c>
    </row>
    <row r="600">
      <c r="A600" s="554" t="str">
        <f t="shared" si="5"/>
        <v>07</v>
      </c>
      <c r="B600" s="554" t="str">
        <f t="shared" si="6"/>
        <v>GRP</v>
      </c>
      <c r="C600" s="554" t="s">
        <v>218</v>
      </c>
      <c r="D600" s="23" t="s">
        <v>974</v>
      </c>
      <c r="E600" s="554" t="str">
        <f t="shared" si="7"/>
        <v/>
      </c>
      <c r="H600" s="554" t="str">
        <f t="shared" si="8"/>
        <v>'NEO GRP '!</v>
      </c>
      <c r="I600" s="554" t="str">
        <f t="shared" si="9"/>
        <v>'NEO GRP '!</v>
      </c>
      <c r="J600" s="554">
        <f t="shared" ref="J600:N600" si="596">IF(IFERROR(VLOOKUP($C600,INDIRECT(J$14&amp;"D:D"),1,FALSE),0)&lt;&gt;0,J$14,0)</f>
        <v>0</v>
      </c>
      <c r="K600" s="554">
        <f t="shared" si="596"/>
        <v>0</v>
      </c>
      <c r="L600" s="554">
        <f t="shared" si="596"/>
        <v>0</v>
      </c>
      <c r="M600" s="554">
        <f t="shared" si="596"/>
        <v>0</v>
      </c>
      <c r="N600" s="554">
        <f t="shared" si="596"/>
        <v>0</v>
      </c>
      <c r="O600" s="554" t="str">
        <f t="shared" si="11"/>
        <v>d:Z</v>
      </c>
      <c r="P600" s="554" t="str">
        <f t="shared" si="12"/>
        <v>d9:Z9</v>
      </c>
    </row>
    <row r="601">
      <c r="A601" s="554" t="str">
        <f t="shared" si="5"/>
        <v>08</v>
      </c>
      <c r="B601" s="554" t="str">
        <f t="shared" si="6"/>
        <v>GRP</v>
      </c>
      <c r="C601" s="554" t="s">
        <v>218</v>
      </c>
      <c r="D601" s="23" t="s">
        <v>975</v>
      </c>
      <c r="E601" s="554" t="str">
        <f t="shared" si="7"/>
        <v/>
      </c>
      <c r="H601" s="554" t="str">
        <f t="shared" si="8"/>
        <v>'NEO GRP '!</v>
      </c>
      <c r="I601" s="554" t="str">
        <f t="shared" si="9"/>
        <v>'NEO GRP '!</v>
      </c>
      <c r="J601" s="554">
        <f t="shared" ref="J601:N601" si="597">IF(IFERROR(VLOOKUP($C601,INDIRECT(J$14&amp;"D:D"),1,FALSE),0)&lt;&gt;0,J$14,0)</f>
        <v>0</v>
      </c>
      <c r="K601" s="554">
        <f t="shared" si="597"/>
        <v>0</v>
      </c>
      <c r="L601" s="554">
        <f t="shared" si="597"/>
        <v>0</v>
      </c>
      <c r="M601" s="554">
        <f t="shared" si="597"/>
        <v>0</v>
      </c>
      <c r="N601" s="554">
        <f t="shared" si="597"/>
        <v>0</v>
      </c>
      <c r="O601" s="554" t="str">
        <f t="shared" si="11"/>
        <v>d:Z</v>
      </c>
      <c r="P601" s="554" t="str">
        <f t="shared" si="12"/>
        <v>d9:Z9</v>
      </c>
    </row>
    <row r="602">
      <c r="A602" s="554" t="str">
        <f t="shared" si="5"/>
        <v>09</v>
      </c>
      <c r="B602" s="554" t="str">
        <f t="shared" si="6"/>
        <v>GRP</v>
      </c>
      <c r="C602" s="554" t="s">
        <v>218</v>
      </c>
      <c r="D602" s="23" t="s">
        <v>976</v>
      </c>
      <c r="E602" s="554" t="str">
        <f t="shared" si="7"/>
        <v/>
      </c>
      <c r="H602" s="554" t="str">
        <f t="shared" si="8"/>
        <v>'NEO GRP '!</v>
      </c>
      <c r="I602" s="554" t="str">
        <f t="shared" si="9"/>
        <v>'NEO GRP '!</v>
      </c>
      <c r="J602" s="554">
        <f t="shared" ref="J602:N602" si="598">IF(IFERROR(VLOOKUP($C602,INDIRECT(J$14&amp;"D:D"),1,FALSE),0)&lt;&gt;0,J$14,0)</f>
        <v>0</v>
      </c>
      <c r="K602" s="554">
        <f t="shared" si="598"/>
        <v>0</v>
      </c>
      <c r="L602" s="554">
        <f t="shared" si="598"/>
        <v>0</v>
      </c>
      <c r="M602" s="554">
        <f t="shared" si="598"/>
        <v>0</v>
      </c>
      <c r="N602" s="554">
        <f t="shared" si="598"/>
        <v>0</v>
      </c>
      <c r="O602" s="554" t="str">
        <f t="shared" si="11"/>
        <v>d:Z</v>
      </c>
      <c r="P602" s="554" t="str">
        <f t="shared" si="12"/>
        <v>d9:Z9</v>
      </c>
    </row>
    <row r="603">
      <c r="A603" s="554" t="str">
        <f t="shared" si="5"/>
        <v>10</v>
      </c>
      <c r="B603" s="554" t="str">
        <f t="shared" si="6"/>
        <v>GRP</v>
      </c>
      <c r="C603" s="554" t="s">
        <v>218</v>
      </c>
      <c r="D603" s="23" t="s">
        <v>977</v>
      </c>
      <c r="E603" s="554" t="str">
        <f t="shared" si="7"/>
        <v/>
      </c>
      <c r="H603" s="554" t="str">
        <f t="shared" si="8"/>
        <v>'NEO GRP '!</v>
      </c>
      <c r="I603" s="554" t="str">
        <f t="shared" si="9"/>
        <v>'NEO GRP '!</v>
      </c>
      <c r="J603" s="554">
        <f t="shared" ref="J603:N603" si="599">IF(IFERROR(VLOOKUP($C603,INDIRECT(J$14&amp;"D:D"),1,FALSE),0)&lt;&gt;0,J$14,0)</f>
        <v>0</v>
      </c>
      <c r="K603" s="554">
        <f t="shared" si="599"/>
        <v>0</v>
      </c>
      <c r="L603" s="554">
        <f t="shared" si="599"/>
        <v>0</v>
      </c>
      <c r="M603" s="554">
        <f t="shared" si="599"/>
        <v>0</v>
      </c>
      <c r="N603" s="554">
        <f t="shared" si="599"/>
        <v>0</v>
      </c>
      <c r="O603" s="554" t="str">
        <f t="shared" si="11"/>
        <v>d:Z</v>
      </c>
      <c r="P603" s="554" t="str">
        <f t="shared" si="12"/>
        <v>d9:Z9</v>
      </c>
    </row>
    <row r="604">
      <c r="A604" s="554" t="str">
        <f t="shared" si="5"/>
        <v>11</v>
      </c>
      <c r="B604" s="554" t="str">
        <f t="shared" si="6"/>
        <v>GRP</v>
      </c>
      <c r="C604" s="554" t="s">
        <v>218</v>
      </c>
      <c r="D604" s="23" t="s">
        <v>978</v>
      </c>
      <c r="E604" s="554" t="str">
        <f t="shared" si="7"/>
        <v/>
      </c>
      <c r="H604" s="554" t="str">
        <f t="shared" si="8"/>
        <v>'NEO GRP '!</v>
      </c>
      <c r="I604" s="554" t="str">
        <f t="shared" si="9"/>
        <v>'NEO GRP '!</v>
      </c>
      <c r="J604" s="554">
        <f t="shared" ref="J604:N604" si="600">IF(IFERROR(VLOOKUP($C604,INDIRECT(J$14&amp;"D:D"),1,FALSE),0)&lt;&gt;0,J$14,0)</f>
        <v>0</v>
      </c>
      <c r="K604" s="554">
        <f t="shared" si="600"/>
        <v>0</v>
      </c>
      <c r="L604" s="554">
        <f t="shared" si="600"/>
        <v>0</v>
      </c>
      <c r="M604" s="554">
        <f t="shared" si="600"/>
        <v>0</v>
      </c>
      <c r="N604" s="554">
        <f t="shared" si="600"/>
        <v>0</v>
      </c>
      <c r="O604" s="554" t="str">
        <f t="shared" si="11"/>
        <v>d:Z</v>
      </c>
      <c r="P604" s="554" t="str">
        <f t="shared" si="12"/>
        <v>d9:Z9</v>
      </c>
    </row>
    <row r="605">
      <c r="A605" s="554" t="str">
        <f t="shared" si="5"/>
        <v>12</v>
      </c>
      <c r="B605" s="554" t="str">
        <f t="shared" si="6"/>
        <v>GRP</v>
      </c>
      <c r="C605" s="554" t="s">
        <v>218</v>
      </c>
      <c r="D605" s="23" t="s">
        <v>979</v>
      </c>
      <c r="E605" s="554" t="str">
        <f t="shared" si="7"/>
        <v/>
      </c>
      <c r="H605" s="554" t="str">
        <f t="shared" si="8"/>
        <v>'NEO GRP '!</v>
      </c>
      <c r="I605" s="554" t="str">
        <f t="shared" si="9"/>
        <v>'NEO GRP '!</v>
      </c>
      <c r="J605" s="554">
        <f t="shared" ref="J605:N605" si="601">IF(IFERROR(VLOOKUP($C605,INDIRECT(J$14&amp;"D:D"),1,FALSE),0)&lt;&gt;0,J$14,0)</f>
        <v>0</v>
      </c>
      <c r="K605" s="554">
        <f t="shared" si="601"/>
        <v>0</v>
      </c>
      <c r="L605" s="554">
        <f t="shared" si="601"/>
        <v>0</v>
      </c>
      <c r="M605" s="554">
        <f t="shared" si="601"/>
        <v>0</v>
      </c>
      <c r="N605" s="554">
        <f t="shared" si="601"/>
        <v>0</v>
      </c>
      <c r="O605" s="554" t="str">
        <f t="shared" si="11"/>
        <v>d:Z</v>
      </c>
      <c r="P605" s="554" t="str">
        <f t="shared" si="12"/>
        <v>d9:Z9</v>
      </c>
    </row>
    <row r="606">
      <c r="A606" s="554" t="str">
        <f t="shared" si="5"/>
        <v>13</v>
      </c>
      <c r="B606" s="554" t="str">
        <f t="shared" si="6"/>
        <v>GRP</v>
      </c>
      <c r="C606" s="554" t="s">
        <v>218</v>
      </c>
      <c r="D606" s="23" t="s">
        <v>980</v>
      </c>
      <c r="E606" s="554" t="str">
        <f t="shared" si="7"/>
        <v/>
      </c>
      <c r="H606" s="554" t="str">
        <f t="shared" si="8"/>
        <v>'NEO GRP '!</v>
      </c>
      <c r="I606" s="554" t="str">
        <f t="shared" si="9"/>
        <v>'NEO GRP '!</v>
      </c>
      <c r="J606" s="554">
        <f t="shared" ref="J606:N606" si="602">IF(IFERROR(VLOOKUP($C606,INDIRECT(J$14&amp;"D:D"),1,FALSE),0)&lt;&gt;0,J$14,0)</f>
        <v>0</v>
      </c>
      <c r="K606" s="554">
        <f t="shared" si="602"/>
        <v>0</v>
      </c>
      <c r="L606" s="554">
        <f t="shared" si="602"/>
        <v>0</v>
      </c>
      <c r="M606" s="554">
        <f t="shared" si="602"/>
        <v>0</v>
      </c>
      <c r="N606" s="554">
        <f t="shared" si="602"/>
        <v>0</v>
      </c>
      <c r="O606" s="554" t="str">
        <f t="shared" si="11"/>
        <v>d:Z</v>
      </c>
      <c r="P606" s="554" t="str">
        <f t="shared" si="12"/>
        <v>d9:Z9</v>
      </c>
    </row>
    <row r="607">
      <c r="A607" s="554" t="str">
        <f t="shared" si="5"/>
        <v>100</v>
      </c>
      <c r="B607" s="554" t="str">
        <f t="shared" si="6"/>
        <v>GRP</v>
      </c>
      <c r="C607" s="554" t="s">
        <v>218</v>
      </c>
      <c r="D607" s="23" t="s">
        <v>981</v>
      </c>
      <c r="E607" s="554">
        <f t="shared" si="7"/>
        <v>0</v>
      </c>
      <c r="H607" s="554" t="str">
        <f t="shared" si="8"/>
        <v>'NEO GRP '!</v>
      </c>
      <c r="I607" s="554" t="str">
        <f t="shared" si="9"/>
        <v>'NEO GRP '!</v>
      </c>
      <c r="J607" s="554">
        <f t="shared" ref="J607:N607" si="603">IF(IFERROR(VLOOKUP($C607,INDIRECT(J$14&amp;"D:D"),1,FALSE),0)&lt;&gt;0,J$14,0)</f>
        <v>0</v>
      </c>
      <c r="K607" s="554">
        <f t="shared" si="603"/>
        <v>0</v>
      </c>
      <c r="L607" s="554">
        <f t="shared" si="603"/>
        <v>0</v>
      </c>
      <c r="M607" s="554">
        <f t="shared" si="603"/>
        <v>0</v>
      </c>
      <c r="N607" s="554">
        <f t="shared" si="603"/>
        <v>0</v>
      </c>
      <c r="O607" s="554" t="str">
        <f t="shared" si="11"/>
        <v>d:Z</v>
      </c>
      <c r="P607" s="554" t="str">
        <f t="shared" si="12"/>
        <v>d9:Z9</v>
      </c>
    </row>
    <row r="608">
      <c r="A608" s="554" t="str">
        <f t="shared" si="5"/>
        <v>01</v>
      </c>
      <c r="B608" s="554" t="str">
        <f t="shared" si="6"/>
        <v>GRP</v>
      </c>
      <c r="C608" s="554" t="s">
        <v>220</v>
      </c>
      <c r="D608" s="23" t="s">
        <v>982</v>
      </c>
      <c r="E608" s="554" t="str">
        <f t="shared" si="7"/>
        <v/>
      </c>
      <c r="H608" s="554" t="str">
        <f t="shared" si="8"/>
        <v>'NEO GRP '!</v>
      </c>
      <c r="I608" s="554" t="str">
        <f t="shared" si="9"/>
        <v>'NEO GRP '!</v>
      </c>
      <c r="J608" s="554">
        <f t="shared" ref="J608:N608" si="604">IF(IFERROR(VLOOKUP($C608,INDIRECT(J$14&amp;"D:D"),1,FALSE),0)&lt;&gt;0,J$14,0)</f>
        <v>0</v>
      </c>
      <c r="K608" s="554">
        <f t="shared" si="604"/>
        <v>0</v>
      </c>
      <c r="L608" s="554">
        <f t="shared" si="604"/>
        <v>0</v>
      </c>
      <c r="M608" s="554">
        <f t="shared" si="604"/>
        <v>0</v>
      </c>
      <c r="N608" s="554">
        <f t="shared" si="604"/>
        <v>0</v>
      </c>
      <c r="O608" s="554" t="str">
        <f t="shared" si="11"/>
        <v>d:Z</v>
      </c>
      <c r="P608" s="554" t="str">
        <f t="shared" si="12"/>
        <v>d9:Z9</v>
      </c>
    </row>
    <row r="609">
      <c r="A609" s="554" t="str">
        <f t="shared" si="5"/>
        <v>02</v>
      </c>
      <c r="B609" s="554" t="str">
        <f t="shared" si="6"/>
        <v>GRP</v>
      </c>
      <c r="C609" s="554" t="s">
        <v>220</v>
      </c>
      <c r="D609" s="23" t="s">
        <v>983</v>
      </c>
      <c r="E609" s="554" t="str">
        <f t="shared" si="7"/>
        <v/>
      </c>
      <c r="H609" s="554" t="str">
        <f t="shared" si="8"/>
        <v>'NEO GRP '!</v>
      </c>
      <c r="I609" s="554" t="str">
        <f t="shared" si="9"/>
        <v>'NEO GRP '!</v>
      </c>
      <c r="J609" s="554">
        <f t="shared" ref="J609:N609" si="605">IF(IFERROR(VLOOKUP($C609,INDIRECT(J$14&amp;"D:D"),1,FALSE),0)&lt;&gt;0,J$14,0)</f>
        <v>0</v>
      </c>
      <c r="K609" s="554">
        <f t="shared" si="605"/>
        <v>0</v>
      </c>
      <c r="L609" s="554">
        <f t="shared" si="605"/>
        <v>0</v>
      </c>
      <c r="M609" s="554">
        <f t="shared" si="605"/>
        <v>0</v>
      </c>
      <c r="N609" s="554">
        <f t="shared" si="605"/>
        <v>0</v>
      </c>
      <c r="O609" s="554" t="str">
        <f t="shared" si="11"/>
        <v>d:Z</v>
      </c>
      <c r="P609" s="554" t="str">
        <f t="shared" si="12"/>
        <v>d9:Z9</v>
      </c>
    </row>
    <row r="610">
      <c r="A610" s="554" t="str">
        <f t="shared" si="5"/>
        <v>03</v>
      </c>
      <c r="B610" s="554" t="str">
        <f t="shared" si="6"/>
        <v>GRP</v>
      </c>
      <c r="C610" s="554" t="s">
        <v>220</v>
      </c>
      <c r="D610" s="23" t="s">
        <v>984</v>
      </c>
      <c r="E610" s="554" t="str">
        <f t="shared" si="7"/>
        <v/>
      </c>
      <c r="H610" s="554" t="str">
        <f t="shared" si="8"/>
        <v>'NEO GRP '!</v>
      </c>
      <c r="I610" s="554" t="str">
        <f t="shared" si="9"/>
        <v>'NEO GRP '!</v>
      </c>
      <c r="J610" s="554">
        <f t="shared" ref="J610:N610" si="606">IF(IFERROR(VLOOKUP($C610,INDIRECT(J$14&amp;"D:D"),1,FALSE),0)&lt;&gt;0,J$14,0)</f>
        <v>0</v>
      </c>
      <c r="K610" s="554">
        <f t="shared" si="606"/>
        <v>0</v>
      </c>
      <c r="L610" s="554">
        <f t="shared" si="606"/>
        <v>0</v>
      </c>
      <c r="M610" s="554">
        <f t="shared" si="606"/>
        <v>0</v>
      </c>
      <c r="N610" s="554">
        <f t="shared" si="606"/>
        <v>0</v>
      </c>
      <c r="O610" s="554" t="str">
        <f t="shared" si="11"/>
        <v>d:Z</v>
      </c>
      <c r="P610" s="554" t="str">
        <f t="shared" si="12"/>
        <v>d9:Z9</v>
      </c>
    </row>
    <row r="611">
      <c r="A611" s="554" t="str">
        <f t="shared" si="5"/>
        <v>04</v>
      </c>
      <c r="B611" s="554" t="str">
        <f t="shared" si="6"/>
        <v>GRP</v>
      </c>
      <c r="C611" s="554" t="s">
        <v>220</v>
      </c>
      <c r="D611" s="23" t="s">
        <v>985</v>
      </c>
      <c r="E611" s="554" t="str">
        <f t="shared" si="7"/>
        <v/>
      </c>
      <c r="H611" s="554" t="str">
        <f t="shared" si="8"/>
        <v>'NEO GRP '!</v>
      </c>
      <c r="I611" s="554" t="str">
        <f t="shared" si="9"/>
        <v>'NEO GRP '!</v>
      </c>
      <c r="J611" s="554">
        <f t="shared" ref="J611:N611" si="607">IF(IFERROR(VLOOKUP($C611,INDIRECT(J$14&amp;"D:D"),1,FALSE),0)&lt;&gt;0,J$14,0)</f>
        <v>0</v>
      </c>
      <c r="K611" s="554">
        <f t="shared" si="607"/>
        <v>0</v>
      </c>
      <c r="L611" s="554">
        <f t="shared" si="607"/>
        <v>0</v>
      </c>
      <c r="M611" s="554">
        <f t="shared" si="607"/>
        <v>0</v>
      </c>
      <c r="N611" s="554">
        <f t="shared" si="607"/>
        <v>0</v>
      </c>
      <c r="O611" s="554" t="str">
        <f t="shared" si="11"/>
        <v>d:Z</v>
      </c>
      <c r="P611" s="554" t="str">
        <f t="shared" si="12"/>
        <v>d9:Z9</v>
      </c>
    </row>
    <row r="612">
      <c r="A612" s="554" t="str">
        <f t="shared" si="5"/>
        <v>05</v>
      </c>
      <c r="B612" s="554" t="str">
        <f t="shared" si="6"/>
        <v>GRP</v>
      </c>
      <c r="C612" s="554" t="s">
        <v>220</v>
      </c>
      <c r="D612" s="23" t="s">
        <v>986</v>
      </c>
      <c r="E612" s="554" t="str">
        <f t="shared" si="7"/>
        <v/>
      </c>
      <c r="H612" s="554" t="str">
        <f t="shared" si="8"/>
        <v>'NEO GRP '!</v>
      </c>
      <c r="I612" s="554" t="str">
        <f t="shared" si="9"/>
        <v>'NEO GRP '!</v>
      </c>
      <c r="J612" s="554">
        <f t="shared" ref="J612:N612" si="608">IF(IFERROR(VLOOKUP($C612,INDIRECT(J$14&amp;"D:D"),1,FALSE),0)&lt;&gt;0,J$14,0)</f>
        <v>0</v>
      </c>
      <c r="K612" s="554">
        <f t="shared" si="608"/>
        <v>0</v>
      </c>
      <c r="L612" s="554">
        <f t="shared" si="608"/>
        <v>0</v>
      </c>
      <c r="M612" s="554">
        <f t="shared" si="608"/>
        <v>0</v>
      </c>
      <c r="N612" s="554">
        <f t="shared" si="608"/>
        <v>0</v>
      </c>
      <c r="O612" s="554" t="str">
        <f t="shared" si="11"/>
        <v>d:Z</v>
      </c>
      <c r="P612" s="554" t="str">
        <f t="shared" si="12"/>
        <v>d9:Z9</v>
      </c>
    </row>
    <row r="613">
      <c r="A613" s="554" t="str">
        <f t="shared" si="5"/>
        <v>06</v>
      </c>
      <c r="B613" s="554" t="str">
        <f t="shared" si="6"/>
        <v>GRP</v>
      </c>
      <c r="C613" s="554" t="s">
        <v>220</v>
      </c>
      <c r="D613" s="23" t="s">
        <v>987</v>
      </c>
      <c r="E613" s="554" t="str">
        <f t="shared" si="7"/>
        <v/>
      </c>
      <c r="H613" s="554" t="str">
        <f t="shared" si="8"/>
        <v>'NEO GRP '!</v>
      </c>
      <c r="I613" s="554" t="str">
        <f t="shared" si="9"/>
        <v>'NEO GRP '!</v>
      </c>
      <c r="J613" s="554">
        <f t="shared" ref="J613:N613" si="609">IF(IFERROR(VLOOKUP($C613,INDIRECT(J$14&amp;"D:D"),1,FALSE),0)&lt;&gt;0,J$14,0)</f>
        <v>0</v>
      </c>
      <c r="K613" s="554">
        <f t="shared" si="609"/>
        <v>0</v>
      </c>
      <c r="L613" s="554">
        <f t="shared" si="609"/>
        <v>0</v>
      </c>
      <c r="M613" s="554">
        <f t="shared" si="609"/>
        <v>0</v>
      </c>
      <c r="N613" s="554">
        <f t="shared" si="609"/>
        <v>0</v>
      </c>
      <c r="O613" s="554" t="str">
        <f t="shared" si="11"/>
        <v>d:Z</v>
      </c>
      <c r="P613" s="554" t="str">
        <f t="shared" si="12"/>
        <v>d9:Z9</v>
      </c>
    </row>
    <row r="614" ht="15.0" customHeight="1">
      <c r="A614" s="554" t="str">
        <f t="shared" si="5"/>
        <v>07</v>
      </c>
      <c r="B614" s="554" t="str">
        <f t="shared" si="6"/>
        <v>GRP</v>
      </c>
      <c r="C614" s="554" t="s">
        <v>220</v>
      </c>
      <c r="D614" s="23" t="s">
        <v>988</v>
      </c>
      <c r="E614" s="554" t="str">
        <f t="shared" si="7"/>
        <v/>
      </c>
      <c r="H614" s="554" t="str">
        <f t="shared" si="8"/>
        <v>'NEO GRP '!</v>
      </c>
      <c r="I614" s="554" t="str">
        <f t="shared" si="9"/>
        <v>'NEO GRP '!</v>
      </c>
      <c r="J614" s="554">
        <f t="shared" ref="J614:N614" si="610">IF(IFERROR(VLOOKUP($C614,INDIRECT(J$14&amp;"D:D"),1,FALSE),0)&lt;&gt;0,J$14,0)</f>
        <v>0</v>
      </c>
      <c r="K614" s="554">
        <f t="shared" si="610"/>
        <v>0</v>
      </c>
      <c r="L614" s="554">
        <f t="shared" si="610"/>
        <v>0</v>
      </c>
      <c r="M614" s="554">
        <f t="shared" si="610"/>
        <v>0</v>
      </c>
      <c r="N614" s="554">
        <f t="shared" si="610"/>
        <v>0</v>
      </c>
      <c r="O614" s="554" t="str">
        <f t="shared" si="11"/>
        <v>d:Z</v>
      </c>
      <c r="P614" s="554" t="str">
        <f t="shared" si="12"/>
        <v>d9:Z9</v>
      </c>
    </row>
    <row r="615">
      <c r="A615" s="554" t="str">
        <f t="shared" si="5"/>
        <v>08</v>
      </c>
      <c r="B615" s="554" t="str">
        <f t="shared" si="6"/>
        <v>GRP</v>
      </c>
      <c r="C615" s="554" t="s">
        <v>220</v>
      </c>
      <c r="D615" s="554" t="s">
        <v>989</v>
      </c>
      <c r="E615" s="554" t="str">
        <f t="shared" si="7"/>
        <v/>
      </c>
      <c r="H615" s="554" t="str">
        <f t="shared" si="8"/>
        <v>'NEO GRP '!</v>
      </c>
      <c r="I615" s="554" t="str">
        <f t="shared" si="9"/>
        <v>'NEO GRP '!</v>
      </c>
      <c r="J615" s="554">
        <f t="shared" ref="J615:N615" si="611">IF(IFERROR(VLOOKUP($C615,INDIRECT(J$14&amp;"D:D"),1,FALSE),0)&lt;&gt;0,J$14,0)</f>
        <v>0</v>
      </c>
      <c r="K615" s="554">
        <f t="shared" si="611"/>
        <v>0</v>
      </c>
      <c r="L615" s="554">
        <f t="shared" si="611"/>
        <v>0</v>
      </c>
      <c r="M615" s="554">
        <f t="shared" si="611"/>
        <v>0</v>
      </c>
      <c r="N615" s="554">
        <f t="shared" si="611"/>
        <v>0</v>
      </c>
      <c r="O615" s="554" t="str">
        <f t="shared" si="11"/>
        <v>d:Z</v>
      </c>
      <c r="P615" s="554" t="str">
        <f t="shared" si="12"/>
        <v>d9:Z9</v>
      </c>
    </row>
    <row r="616">
      <c r="A616" s="554" t="str">
        <f t="shared" si="5"/>
        <v>09</v>
      </c>
      <c r="B616" s="554" t="str">
        <f t="shared" si="6"/>
        <v>GRP</v>
      </c>
      <c r="C616" s="554" t="s">
        <v>220</v>
      </c>
      <c r="D616" s="554" t="s">
        <v>990</v>
      </c>
      <c r="E616" s="554" t="str">
        <f t="shared" si="7"/>
        <v/>
      </c>
      <c r="H616" s="554" t="str">
        <f t="shared" si="8"/>
        <v>'NEO GRP '!</v>
      </c>
      <c r="I616" s="554" t="str">
        <f t="shared" si="9"/>
        <v>'NEO GRP '!</v>
      </c>
      <c r="J616" s="554">
        <f t="shared" ref="J616:N616" si="612">IF(IFERROR(VLOOKUP($C616,INDIRECT(J$14&amp;"D:D"),1,FALSE),0)&lt;&gt;0,J$14,0)</f>
        <v>0</v>
      </c>
      <c r="K616" s="554">
        <f t="shared" si="612"/>
        <v>0</v>
      </c>
      <c r="L616" s="554">
        <f t="shared" si="612"/>
        <v>0</v>
      </c>
      <c r="M616" s="554">
        <f t="shared" si="612"/>
        <v>0</v>
      </c>
      <c r="N616" s="554">
        <f t="shared" si="612"/>
        <v>0</v>
      </c>
      <c r="O616" s="554" t="str">
        <f t="shared" si="11"/>
        <v>d:Z</v>
      </c>
      <c r="P616" s="554" t="str">
        <f t="shared" si="12"/>
        <v>d9:Z9</v>
      </c>
    </row>
    <row r="617">
      <c r="A617" s="554" t="str">
        <f t="shared" si="5"/>
        <v>10</v>
      </c>
      <c r="B617" s="554" t="str">
        <f t="shared" si="6"/>
        <v>GRP</v>
      </c>
      <c r="C617" s="554" t="s">
        <v>220</v>
      </c>
      <c r="D617" s="554" t="s">
        <v>991</v>
      </c>
      <c r="E617" s="554" t="str">
        <f t="shared" si="7"/>
        <v/>
      </c>
      <c r="H617" s="554" t="str">
        <f t="shared" si="8"/>
        <v>'NEO GRP '!</v>
      </c>
      <c r="I617" s="554" t="str">
        <f t="shared" si="9"/>
        <v>'NEO GRP '!</v>
      </c>
      <c r="J617" s="554">
        <f t="shared" ref="J617:N617" si="613">IF(IFERROR(VLOOKUP($C617,INDIRECT(J$14&amp;"D:D"),1,FALSE),0)&lt;&gt;0,J$14,0)</f>
        <v>0</v>
      </c>
      <c r="K617" s="554">
        <f t="shared" si="613"/>
        <v>0</v>
      </c>
      <c r="L617" s="554">
        <f t="shared" si="613"/>
        <v>0</v>
      </c>
      <c r="M617" s="554">
        <f t="shared" si="613"/>
        <v>0</v>
      </c>
      <c r="N617" s="554">
        <f t="shared" si="613"/>
        <v>0</v>
      </c>
      <c r="O617" s="554" t="str">
        <f t="shared" si="11"/>
        <v>d:Z</v>
      </c>
      <c r="P617" s="554" t="str">
        <f t="shared" si="12"/>
        <v>d9:Z9</v>
      </c>
    </row>
    <row r="618">
      <c r="A618" s="554" t="str">
        <f t="shared" si="5"/>
        <v>11</v>
      </c>
      <c r="B618" s="554" t="str">
        <f t="shared" si="6"/>
        <v>GRP</v>
      </c>
      <c r="C618" s="554" t="s">
        <v>220</v>
      </c>
      <c r="D618" s="554" t="s">
        <v>992</v>
      </c>
      <c r="E618" s="554" t="str">
        <f t="shared" si="7"/>
        <v/>
      </c>
      <c r="H618" s="554" t="str">
        <f t="shared" si="8"/>
        <v>'NEO GRP '!</v>
      </c>
      <c r="I618" s="554" t="str">
        <f t="shared" si="9"/>
        <v>'NEO GRP '!</v>
      </c>
      <c r="J618" s="554">
        <f t="shared" ref="J618:N618" si="614">IF(IFERROR(VLOOKUP($C618,INDIRECT(J$14&amp;"D:D"),1,FALSE),0)&lt;&gt;0,J$14,0)</f>
        <v>0</v>
      </c>
      <c r="K618" s="554">
        <f t="shared" si="614"/>
        <v>0</v>
      </c>
      <c r="L618" s="554">
        <f t="shared" si="614"/>
        <v>0</v>
      </c>
      <c r="M618" s="554">
        <f t="shared" si="614"/>
        <v>0</v>
      </c>
      <c r="N618" s="554">
        <f t="shared" si="614"/>
        <v>0</v>
      </c>
      <c r="O618" s="554" t="str">
        <f t="shared" si="11"/>
        <v>d:Z</v>
      </c>
      <c r="P618" s="554" t="str">
        <f t="shared" si="12"/>
        <v>d9:Z9</v>
      </c>
    </row>
    <row r="619">
      <c r="A619" s="554" t="str">
        <f t="shared" si="5"/>
        <v>12</v>
      </c>
      <c r="B619" s="554" t="str">
        <f t="shared" si="6"/>
        <v>GRP</v>
      </c>
      <c r="C619" s="554" t="s">
        <v>220</v>
      </c>
      <c r="D619" s="554" t="s">
        <v>993</v>
      </c>
      <c r="E619" s="554" t="str">
        <f t="shared" si="7"/>
        <v/>
      </c>
      <c r="H619" s="554" t="str">
        <f t="shared" si="8"/>
        <v>'NEO GRP '!</v>
      </c>
      <c r="I619" s="554" t="str">
        <f t="shared" si="9"/>
        <v>'NEO GRP '!</v>
      </c>
      <c r="J619" s="554">
        <f t="shared" ref="J619:N619" si="615">IF(IFERROR(VLOOKUP($C619,INDIRECT(J$14&amp;"D:D"),1,FALSE),0)&lt;&gt;0,J$14,0)</f>
        <v>0</v>
      </c>
      <c r="K619" s="554">
        <f t="shared" si="615"/>
        <v>0</v>
      </c>
      <c r="L619" s="554">
        <f t="shared" si="615"/>
        <v>0</v>
      </c>
      <c r="M619" s="554">
        <f t="shared" si="615"/>
        <v>0</v>
      </c>
      <c r="N619" s="554">
        <f t="shared" si="615"/>
        <v>0</v>
      </c>
      <c r="O619" s="554" t="str">
        <f t="shared" si="11"/>
        <v>d:Z</v>
      </c>
      <c r="P619" s="554" t="str">
        <f t="shared" si="12"/>
        <v>d9:Z9</v>
      </c>
    </row>
    <row r="620">
      <c r="A620" s="554" t="str">
        <f t="shared" si="5"/>
        <v>13</v>
      </c>
      <c r="B620" s="554" t="str">
        <f t="shared" si="6"/>
        <v>GRP</v>
      </c>
      <c r="C620" s="554" t="s">
        <v>220</v>
      </c>
      <c r="D620" s="554" t="s">
        <v>994</v>
      </c>
      <c r="E620" s="554" t="str">
        <f t="shared" si="7"/>
        <v/>
      </c>
      <c r="H620" s="554" t="str">
        <f t="shared" si="8"/>
        <v>'NEO GRP '!</v>
      </c>
      <c r="I620" s="554" t="str">
        <f t="shared" si="9"/>
        <v>'NEO GRP '!</v>
      </c>
      <c r="J620" s="554">
        <f t="shared" ref="J620:N620" si="616">IF(IFERROR(VLOOKUP($C620,INDIRECT(J$14&amp;"D:D"),1,FALSE),0)&lt;&gt;0,J$14,0)</f>
        <v>0</v>
      </c>
      <c r="K620" s="554">
        <f t="shared" si="616"/>
        <v>0</v>
      </c>
      <c r="L620" s="554">
        <f t="shared" si="616"/>
        <v>0</v>
      </c>
      <c r="M620" s="554">
        <f t="shared" si="616"/>
        <v>0</v>
      </c>
      <c r="N620" s="554">
        <f t="shared" si="616"/>
        <v>0</v>
      </c>
      <c r="O620" s="554" t="str">
        <f t="shared" si="11"/>
        <v>d:Z</v>
      </c>
      <c r="P620" s="554" t="str">
        <f t="shared" si="12"/>
        <v>d9:Z9</v>
      </c>
    </row>
    <row r="621">
      <c r="A621" s="554" t="str">
        <f t="shared" si="5"/>
        <v>100</v>
      </c>
      <c r="B621" s="554" t="str">
        <f t="shared" si="6"/>
        <v>GRP</v>
      </c>
      <c r="C621" s="554" t="s">
        <v>220</v>
      </c>
      <c r="D621" s="554" t="s">
        <v>995</v>
      </c>
      <c r="E621" s="554">
        <f t="shared" si="7"/>
        <v>0</v>
      </c>
      <c r="H621" s="554" t="str">
        <f t="shared" si="8"/>
        <v>'NEO GRP '!</v>
      </c>
      <c r="I621" s="554" t="str">
        <f t="shared" si="9"/>
        <v>'NEO GRP '!</v>
      </c>
      <c r="J621" s="554">
        <f t="shared" ref="J621:N621" si="617">IF(IFERROR(VLOOKUP($C621,INDIRECT(J$14&amp;"D:D"),1,FALSE),0)&lt;&gt;0,J$14,0)</f>
        <v>0</v>
      </c>
      <c r="K621" s="554">
        <f t="shared" si="617"/>
        <v>0</v>
      </c>
      <c r="L621" s="554">
        <f t="shared" si="617"/>
        <v>0</v>
      </c>
      <c r="M621" s="554">
        <f t="shared" si="617"/>
        <v>0</v>
      </c>
      <c r="N621" s="554">
        <f t="shared" si="617"/>
        <v>0</v>
      </c>
      <c r="O621" s="554" t="str">
        <f t="shared" si="11"/>
        <v>d:Z</v>
      </c>
      <c r="P621" s="554" t="str">
        <f t="shared" si="12"/>
        <v>d9:Z9</v>
      </c>
    </row>
    <row r="622">
      <c r="A622" s="554" t="str">
        <f t="shared" si="5"/>
        <v>01</v>
      </c>
      <c r="B622" s="554" t="str">
        <f t="shared" si="6"/>
        <v>GRP</v>
      </c>
      <c r="C622" s="554" t="s">
        <v>222</v>
      </c>
      <c r="D622" s="554" t="s">
        <v>996</v>
      </c>
      <c r="E622" s="554" t="str">
        <f t="shared" si="7"/>
        <v/>
      </c>
      <c r="H622" s="554" t="str">
        <f t="shared" si="8"/>
        <v>'NEO GRP '!</v>
      </c>
      <c r="I622" s="554" t="str">
        <f t="shared" si="9"/>
        <v>'NEO GRP '!</v>
      </c>
      <c r="J622" s="554">
        <f t="shared" ref="J622:N622" si="618">IF(IFERROR(VLOOKUP($C622,INDIRECT(J$14&amp;"D:D"),1,FALSE),0)&lt;&gt;0,J$14,0)</f>
        <v>0</v>
      </c>
      <c r="K622" s="554">
        <f t="shared" si="618"/>
        <v>0</v>
      </c>
      <c r="L622" s="554">
        <f t="shared" si="618"/>
        <v>0</v>
      </c>
      <c r="M622" s="554">
        <f t="shared" si="618"/>
        <v>0</v>
      </c>
      <c r="N622" s="554">
        <f t="shared" si="618"/>
        <v>0</v>
      </c>
      <c r="O622" s="554" t="str">
        <f t="shared" si="11"/>
        <v>d:Z</v>
      </c>
      <c r="P622" s="554" t="str">
        <f t="shared" si="12"/>
        <v>d9:Z9</v>
      </c>
    </row>
    <row r="623">
      <c r="A623" s="554" t="str">
        <f t="shared" si="5"/>
        <v>02</v>
      </c>
      <c r="B623" s="554" t="str">
        <f t="shared" si="6"/>
        <v>GRP</v>
      </c>
      <c r="C623" s="554" t="s">
        <v>222</v>
      </c>
      <c r="D623" s="554" t="s">
        <v>997</v>
      </c>
      <c r="E623" s="554" t="str">
        <f t="shared" si="7"/>
        <v/>
      </c>
      <c r="H623" s="554" t="str">
        <f t="shared" si="8"/>
        <v>'NEO GRP '!</v>
      </c>
      <c r="I623" s="554" t="str">
        <f t="shared" si="9"/>
        <v>'NEO GRP '!</v>
      </c>
      <c r="J623" s="554">
        <f t="shared" ref="J623:N623" si="619">IF(IFERROR(VLOOKUP($C623,INDIRECT(J$14&amp;"D:D"),1,FALSE),0)&lt;&gt;0,J$14,0)</f>
        <v>0</v>
      </c>
      <c r="K623" s="554">
        <f t="shared" si="619"/>
        <v>0</v>
      </c>
      <c r="L623" s="554">
        <f t="shared" si="619"/>
        <v>0</v>
      </c>
      <c r="M623" s="554">
        <f t="shared" si="619"/>
        <v>0</v>
      </c>
      <c r="N623" s="554">
        <f t="shared" si="619"/>
        <v>0</v>
      </c>
      <c r="O623" s="554" t="str">
        <f t="shared" si="11"/>
        <v>d:Z</v>
      </c>
      <c r="P623" s="554" t="str">
        <f t="shared" si="12"/>
        <v>d9:Z9</v>
      </c>
    </row>
    <row r="624">
      <c r="A624" s="554" t="str">
        <f t="shared" si="5"/>
        <v>03</v>
      </c>
      <c r="B624" s="554" t="str">
        <f t="shared" si="6"/>
        <v>GRP</v>
      </c>
      <c r="C624" s="554" t="s">
        <v>222</v>
      </c>
      <c r="D624" s="554" t="s">
        <v>998</v>
      </c>
      <c r="E624" s="554" t="str">
        <f t="shared" si="7"/>
        <v/>
      </c>
      <c r="H624" s="554" t="str">
        <f t="shared" si="8"/>
        <v>'NEO GRP '!</v>
      </c>
      <c r="I624" s="554" t="str">
        <f t="shared" si="9"/>
        <v>'NEO GRP '!</v>
      </c>
      <c r="J624" s="554">
        <f t="shared" ref="J624:N624" si="620">IF(IFERROR(VLOOKUP($C624,INDIRECT(J$14&amp;"D:D"),1,FALSE),0)&lt;&gt;0,J$14,0)</f>
        <v>0</v>
      </c>
      <c r="K624" s="554">
        <f t="shared" si="620"/>
        <v>0</v>
      </c>
      <c r="L624" s="554">
        <f t="shared" si="620"/>
        <v>0</v>
      </c>
      <c r="M624" s="554">
        <f t="shared" si="620"/>
        <v>0</v>
      </c>
      <c r="N624" s="554">
        <f t="shared" si="620"/>
        <v>0</v>
      </c>
      <c r="O624" s="554" t="str">
        <f t="shared" si="11"/>
        <v>d:Z</v>
      </c>
      <c r="P624" s="554" t="str">
        <f t="shared" si="12"/>
        <v>d9:Z9</v>
      </c>
    </row>
    <row r="625">
      <c r="A625" s="554" t="str">
        <f t="shared" si="5"/>
        <v>04</v>
      </c>
      <c r="B625" s="554" t="str">
        <f t="shared" si="6"/>
        <v>GRP</v>
      </c>
      <c r="C625" s="554" t="s">
        <v>222</v>
      </c>
      <c r="D625" s="554" t="s">
        <v>999</v>
      </c>
      <c r="E625" s="554" t="str">
        <f t="shared" si="7"/>
        <v/>
      </c>
      <c r="H625" s="554" t="str">
        <f t="shared" si="8"/>
        <v>'NEO GRP '!</v>
      </c>
      <c r="I625" s="554" t="str">
        <f t="shared" si="9"/>
        <v>'NEO GRP '!</v>
      </c>
      <c r="J625" s="554">
        <f t="shared" ref="J625:N625" si="621">IF(IFERROR(VLOOKUP($C625,INDIRECT(J$14&amp;"D:D"),1,FALSE),0)&lt;&gt;0,J$14,0)</f>
        <v>0</v>
      </c>
      <c r="K625" s="554">
        <f t="shared" si="621"/>
        <v>0</v>
      </c>
      <c r="L625" s="554">
        <f t="shared" si="621"/>
        <v>0</v>
      </c>
      <c r="M625" s="554">
        <f t="shared" si="621"/>
        <v>0</v>
      </c>
      <c r="N625" s="554">
        <f t="shared" si="621"/>
        <v>0</v>
      </c>
      <c r="O625" s="554" t="str">
        <f t="shared" si="11"/>
        <v>d:Z</v>
      </c>
      <c r="P625" s="554" t="str">
        <f t="shared" si="12"/>
        <v>d9:Z9</v>
      </c>
    </row>
    <row r="626">
      <c r="A626" s="554" t="str">
        <f t="shared" si="5"/>
        <v>05</v>
      </c>
      <c r="B626" s="554" t="str">
        <f t="shared" si="6"/>
        <v>GRP</v>
      </c>
      <c r="C626" s="554" t="s">
        <v>222</v>
      </c>
      <c r="D626" s="554" t="s">
        <v>1000</v>
      </c>
      <c r="E626" s="554" t="str">
        <f t="shared" si="7"/>
        <v/>
      </c>
      <c r="H626" s="554" t="str">
        <f t="shared" si="8"/>
        <v>'NEO GRP '!</v>
      </c>
      <c r="I626" s="554" t="str">
        <f t="shared" si="9"/>
        <v>'NEO GRP '!</v>
      </c>
      <c r="J626" s="554">
        <f t="shared" ref="J626:N626" si="622">IF(IFERROR(VLOOKUP($C626,INDIRECT(J$14&amp;"D:D"),1,FALSE),0)&lt;&gt;0,J$14,0)</f>
        <v>0</v>
      </c>
      <c r="K626" s="554">
        <f t="shared" si="622"/>
        <v>0</v>
      </c>
      <c r="L626" s="554">
        <f t="shared" si="622"/>
        <v>0</v>
      </c>
      <c r="M626" s="554">
        <f t="shared" si="622"/>
        <v>0</v>
      </c>
      <c r="N626" s="554">
        <f t="shared" si="622"/>
        <v>0</v>
      </c>
      <c r="O626" s="554" t="str">
        <f t="shared" si="11"/>
        <v>d:Z</v>
      </c>
      <c r="P626" s="554" t="str">
        <f t="shared" si="12"/>
        <v>d9:Z9</v>
      </c>
    </row>
    <row r="627">
      <c r="A627" s="554" t="str">
        <f t="shared" si="5"/>
        <v>06</v>
      </c>
      <c r="B627" s="554" t="str">
        <f t="shared" si="6"/>
        <v>GRP</v>
      </c>
      <c r="C627" s="554" t="s">
        <v>222</v>
      </c>
      <c r="D627" s="554" t="s">
        <v>1001</v>
      </c>
      <c r="E627" s="554" t="str">
        <f t="shared" si="7"/>
        <v/>
      </c>
      <c r="H627" s="554" t="str">
        <f t="shared" si="8"/>
        <v>'NEO GRP '!</v>
      </c>
      <c r="I627" s="554" t="str">
        <f t="shared" si="9"/>
        <v>'NEO GRP '!</v>
      </c>
      <c r="J627" s="554">
        <f t="shared" ref="J627:N627" si="623">IF(IFERROR(VLOOKUP($C627,INDIRECT(J$14&amp;"D:D"),1,FALSE),0)&lt;&gt;0,J$14,0)</f>
        <v>0</v>
      </c>
      <c r="K627" s="554">
        <f t="shared" si="623"/>
        <v>0</v>
      </c>
      <c r="L627" s="554">
        <f t="shared" si="623"/>
        <v>0</v>
      </c>
      <c r="M627" s="554">
        <f t="shared" si="623"/>
        <v>0</v>
      </c>
      <c r="N627" s="554">
        <f t="shared" si="623"/>
        <v>0</v>
      </c>
      <c r="O627" s="554" t="str">
        <f t="shared" si="11"/>
        <v>d:Z</v>
      </c>
      <c r="P627" s="554" t="str">
        <f t="shared" si="12"/>
        <v>d9:Z9</v>
      </c>
    </row>
    <row r="628">
      <c r="A628" s="554" t="str">
        <f t="shared" si="5"/>
        <v>07</v>
      </c>
      <c r="B628" s="554" t="str">
        <f t="shared" si="6"/>
        <v>GRP</v>
      </c>
      <c r="C628" s="554" t="s">
        <v>222</v>
      </c>
      <c r="D628" s="554" t="s">
        <v>1002</v>
      </c>
      <c r="E628" s="554" t="str">
        <f t="shared" si="7"/>
        <v/>
      </c>
      <c r="H628" s="554" t="str">
        <f t="shared" si="8"/>
        <v>'NEO GRP '!</v>
      </c>
      <c r="I628" s="554" t="str">
        <f t="shared" si="9"/>
        <v>'NEO GRP '!</v>
      </c>
      <c r="J628" s="554">
        <f t="shared" ref="J628:N628" si="624">IF(IFERROR(VLOOKUP($C628,INDIRECT(J$14&amp;"D:D"),1,FALSE),0)&lt;&gt;0,J$14,0)</f>
        <v>0</v>
      </c>
      <c r="K628" s="554">
        <f t="shared" si="624"/>
        <v>0</v>
      </c>
      <c r="L628" s="554">
        <f t="shared" si="624"/>
        <v>0</v>
      </c>
      <c r="M628" s="554">
        <f t="shared" si="624"/>
        <v>0</v>
      </c>
      <c r="N628" s="554">
        <f t="shared" si="624"/>
        <v>0</v>
      </c>
      <c r="O628" s="554" t="str">
        <f t="shared" si="11"/>
        <v>d:Z</v>
      </c>
      <c r="P628" s="554" t="str">
        <f t="shared" si="12"/>
        <v>d9:Z9</v>
      </c>
    </row>
    <row r="629">
      <c r="A629" s="554" t="str">
        <f t="shared" si="5"/>
        <v>08</v>
      </c>
      <c r="B629" s="554" t="str">
        <f t="shared" si="6"/>
        <v>GRP</v>
      </c>
      <c r="C629" s="554" t="s">
        <v>222</v>
      </c>
      <c r="D629" s="554" t="s">
        <v>1003</v>
      </c>
      <c r="E629" s="554" t="str">
        <f t="shared" si="7"/>
        <v/>
      </c>
      <c r="H629" s="554" t="str">
        <f t="shared" si="8"/>
        <v>'NEO GRP '!</v>
      </c>
      <c r="I629" s="554" t="str">
        <f t="shared" si="9"/>
        <v>'NEO GRP '!</v>
      </c>
      <c r="J629" s="554">
        <f t="shared" ref="J629:N629" si="625">IF(IFERROR(VLOOKUP($C629,INDIRECT(J$14&amp;"D:D"),1,FALSE),0)&lt;&gt;0,J$14,0)</f>
        <v>0</v>
      </c>
      <c r="K629" s="554">
        <f t="shared" si="625"/>
        <v>0</v>
      </c>
      <c r="L629" s="554">
        <f t="shared" si="625"/>
        <v>0</v>
      </c>
      <c r="M629" s="554">
        <f t="shared" si="625"/>
        <v>0</v>
      </c>
      <c r="N629" s="554">
        <f t="shared" si="625"/>
        <v>0</v>
      </c>
      <c r="O629" s="554" t="str">
        <f t="shared" si="11"/>
        <v>d:Z</v>
      </c>
      <c r="P629" s="554" t="str">
        <f t="shared" si="12"/>
        <v>d9:Z9</v>
      </c>
    </row>
    <row r="630">
      <c r="A630" s="554" t="str">
        <f t="shared" si="5"/>
        <v>09</v>
      </c>
      <c r="B630" s="554" t="str">
        <f t="shared" si="6"/>
        <v>GRP</v>
      </c>
      <c r="C630" s="554" t="s">
        <v>222</v>
      </c>
      <c r="D630" s="554" t="s">
        <v>1004</v>
      </c>
      <c r="E630" s="554" t="str">
        <f t="shared" si="7"/>
        <v/>
      </c>
      <c r="H630" s="554" t="str">
        <f t="shared" si="8"/>
        <v>'NEO GRP '!</v>
      </c>
      <c r="I630" s="554" t="str">
        <f t="shared" si="9"/>
        <v>'NEO GRP '!</v>
      </c>
      <c r="J630" s="554">
        <f t="shared" ref="J630:N630" si="626">IF(IFERROR(VLOOKUP($C630,INDIRECT(J$14&amp;"D:D"),1,FALSE),0)&lt;&gt;0,J$14,0)</f>
        <v>0</v>
      </c>
      <c r="K630" s="554">
        <f t="shared" si="626"/>
        <v>0</v>
      </c>
      <c r="L630" s="554">
        <f t="shared" si="626"/>
        <v>0</v>
      </c>
      <c r="M630" s="554">
        <f t="shared" si="626"/>
        <v>0</v>
      </c>
      <c r="N630" s="554">
        <f t="shared" si="626"/>
        <v>0</v>
      </c>
      <c r="O630" s="554" t="str">
        <f t="shared" si="11"/>
        <v>d:Z</v>
      </c>
      <c r="P630" s="554" t="str">
        <f t="shared" si="12"/>
        <v>d9:Z9</v>
      </c>
    </row>
    <row r="631">
      <c r="A631" s="554" t="str">
        <f t="shared" si="5"/>
        <v>10</v>
      </c>
      <c r="B631" s="554" t="str">
        <f t="shared" si="6"/>
        <v>GRP</v>
      </c>
      <c r="C631" s="554" t="s">
        <v>222</v>
      </c>
      <c r="D631" s="554" t="s">
        <v>1005</v>
      </c>
      <c r="E631" s="554" t="str">
        <f t="shared" si="7"/>
        <v/>
      </c>
      <c r="H631" s="554" t="str">
        <f t="shared" si="8"/>
        <v>'NEO GRP '!</v>
      </c>
      <c r="I631" s="554" t="str">
        <f t="shared" si="9"/>
        <v>'NEO GRP '!</v>
      </c>
      <c r="J631" s="554">
        <f t="shared" ref="J631:N631" si="627">IF(IFERROR(VLOOKUP($C631,INDIRECT(J$14&amp;"D:D"),1,FALSE),0)&lt;&gt;0,J$14,0)</f>
        <v>0</v>
      </c>
      <c r="K631" s="554">
        <f t="shared" si="627"/>
        <v>0</v>
      </c>
      <c r="L631" s="554">
        <f t="shared" si="627"/>
        <v>0</v>
      </c>
      <c r="M631" s="554">
        <f t="shared" si="627"/>
        <v>0</v>
      </c>
      <c r="N631" s="554">
        <f t="shared" si="627"/>
        <v>0</v>
      </c>
      <c r="O631" s="554" t="str">
        <f t="shared" si="11"/>
        <v>d:Z</v>
      </c>
      <c r="P631" s="554" t="str">
        <f t="shared" si="12"/>
        <v>d9:Z9</v>
      </c>
    </row>
    <row r="632">
      <c r="A632" s="554" t="str">
        <f t="shared" si="5"/>
        <v>11</v>
      </c>
      <c r="B632" s="554" t="str">
        <f t="shared" si="6"/>
        <v>GRP</v>
      </c>
      <c r="C632" s="554" t="s">
        <v>222</v>
      </c>
      <c r="D632" s="554" t="s">
        <v>1006</v>
      </c>
      <c r="E632" s="554" t="str">
        <f t="shared" si="7"/>
        <v/>
      </c>
      <c r="H632" s="554" t="str">
        <f t="shared" si="8"/>
        <v>'NEO GRP '!</v>
      </c>
      <c r="I632" s="554" t="str">
        <f t="shared" si="9"/>
        <v>'NEO GRP '!</v>
      </c>
      <c r="J632" s="554">
        <f t="shared" ref="J632:N632" si="628">IF(IFERROR(VLOOKUP($C632,INDIRECT(J$14&amp;"D:D"),1,FALSE),0)&lt;&gt;0,J$14,0)</f>
        <v>0</v>
      </c>
      <c r="K632" s="554">
        <f t="shared" si="628"/>
        <v>0</v>
      </c>
      <c r="L632" s="554">
        <f t="shared" si="628"/>
        <v>0</v>
      </c>
      <c r="M632" s="554">
        <f t="shared" si="628"/>
        <v>0</v>
      </c>
      <c r="N632" s="554">
        <f t="shared" si="628"/>
        <v>0</v>
      </c>
      <c r="O632" s="554" t="str">
        <f t="shared" si="11"/>
        <v>d:Z</v>
      </c>
      <c r="P632" s="554" t="str">
        <f t="shared" si="12"/>
        <v>d9:Z9</v>
      </c>
    </row>
    <row r="633">
      <c r="A633" s="554" t="str">
        <f t="shared" si="5"/>
        <v>12</v>
      </c>
      <c r="B633" s="554" t="str">
        <f t="shared" si="6"/>
        <v>GRP</v>
      </c>
      <c r="C633" s="554" t="s">
        <v>222</v>
      </c>
      <c r="D633" s="554" t="s">
        <v>1007</v>
      </c>
      <c r="E633" s="554" t="str">
        <f t="shared" si="7"/>
        <v/>
      </c>
      <c r="H633" s="554" t="str">
        <f t="shared" si="8"/>
        <v>'NEO GRP '!</v>
      </c>
      <c r="I633" s="554" t="str">
        <f t="shared" si="9"/>
        <v>'NEO GRP '!</v>
      </c>
      <c r="J633" s="554">
        <f t="shared" ref="J633:N633" si="629">IF(IFERROR(VLOOKUP($C633,INDIRECT(J$14&amp;"D:D"),1,FALSE),0)&lt;&gt;0,J$14,0)</f>
        <v>0</v>
      </c>
      <c r="K633" s="554">
        <f t="shared" si="629"/>
        <v>0</v>
      </c>
      <c r="L633" s="554">
        <f t="shared" si="629"/>
        <v>0</v>
      </c>
      <c r="M633" s="554">
        <f t="shared" si="629"/>
        <v>0</v>
      </c>
      <c r="N633" s="554">
        <f t="shared" si="629"/>
        <v>0</v>
      </c>
      <c r="O633" s="554" t="str">
        <f t="shared" si="11"/>
        <v>d:Z</v>
      </c>
      <c r="P633" s="554" t="str">
        <f t="shared" si="12"/>
        <v>d9:Z9</v>
      </c>
    </row>
    <row r="634">
      <c r="A634" s="554" t="str">
        <f t="shared" si="5"/>
        <v>13</v>
      </c>
      <c r="B634" s="554" t="str">
        <f t="shared" si="6"/>
        <v>GRP</v>
      </c>
      <c r="C634" s="554" t="s">
        <v>222</v>
      </c>
      <c r="D634" s="554" t="s">
        <v>1008</v>
      </c>
      <c r="E634" s="554" t="str">
        <f t="shared" si="7"/>
        <v/>
      </c>
      <c r="H634" s="554" t="str">
        <f t="shared" si="8"/>
        <v>'NEO GRP '!</v>
      </c>
      <c r="I634" s="554" t="str">
        <f t="shared" si="9"/>
        <v>'NEO GRP '!</v>
      </c>
      <c r="J634" s="554">
        <f t="shared" ref="J634:N634" si="630">IF(IFERROR(VLOOKUP($C634,INDIRECT(J$14&amp;"D:D"),1,FALSE),0)&lt;&gt;0,J$14,0)</f>
        <v>0</v>
      </c>
      <c r="K634" s="554">
        <f t="shared" si="630"/>
        <v>0</v>
      </c>
      <c r="L634" s="554">
        <f t="shared" si="630"/>
        <v>0</v>
      </c>
      <c r="M634" s="554">
        <f t="shared" si="630"/>
        <v>0</v>
      </c>
      <c r="N634" s="554">
        <f t="shared" si="630"/>
        <v>0</v>
      </c>
      <c r="O634" s="554" t="str">
        <f t="shared" si="11"/>
        <v>d:Z</v>
      </c>
      <c r="P634" s="554" t="str">
        <f t="shared" si="12"/>
        <v>d9:Z9</v>
      </c>
    </row>
    <row r="635">
      <c r="A635" s="554" t="str">
        <f t="shared" si="5"/>
        <v>100</v>
      </c>
      <c r="B635" s="554" t="str">
        <f t="shared" si="6"/>
        <v>GRP</v>
      </c>
      <c r="C635" s="554" t="s">
        <v>222</v>
      </c>
      <c r="D635" s="554" t="s">
        <v>1009</v>
      </c>
      <c r="E635" s="554">
        <f t="shared" si="7"/>
        <v>0</v>
      </c>
      <c r="H635" s="554" t="str">
        <f t="shared" si="8"/>
        <v>'NEO GRP '!</v>
      </c>
      <c r="I635" s="554" t="str">
        <f t="shared" si="9"/>
        <v>'NEO GRP '!</v>
      </c>
      <c r="J635" s="554">
        <f t="shared" ref="J635:N635" si="631">IF(IFERROR(VLOOKUP($C635,INDIRECT(J$14&amp;"D:D"),1,FALSE),0)&lt;&gt;0,J$14,0)</f>
        <v>0</v>
      </c>
      <c r="K635" s="554">
        <f t="shared" si="631"/>
        <v>0</v>
      </c>
      <c r="L635" s="554">
        <f t="shared" si="631"/>
        <v>0</v>
      </c>
      <c r="M635" s="554">
        <f t="shared" si="631"/>
        <v>0</v>
      </c>
      <c r="N635" s="554">
        <f t="shared" si="631"/>
        <v>0</v>
      </c>
      <c r="O635" s="554" t="str">
        <f t="shared" si="11"/>
        <v>d:Z</v>
      </c>
      <c r="P635" s="554" t="str">
        <f t="shared" si="12"/>
        <v>d9:Z9</v>
      </c>
    </row>
    <row r="636">
      <c r="A636" s="554" t="str">
        <f t="shared" si="5"/>
        <v>01</v>
      </c>
      <c r="B636" s="554" t="str">
        <f t="shared" si="6"/>
        <v>GRP</v>
      </c>
      <c r="C636" s="554" t="s">
        <v>224</v>
      </c>
      <c r="D636" s="554" t="s">
        <v>1010</v>
      </c>
      <c r="E636" s="554" t="str">
        <f t="shared" si="7"/>
        <v/>
      </c>
      <c r="H636" s="554" t="str">
        <f t="shared" si="8"/>
        <v>'NEO GRP '!</v>
      </c>
      <c r="I636" s="554" t="str">
        <f t="shared" si="9"/>
        <v>'NEO GRP '!</v>
      </c>
      <c r="J636" s="554">
        <f t="shared" ref="J636:N636" si="632">IF(IFERROR(VLOOKUP($C636,INDIRECT(J$14&amp;"D:D"),1,FALSE),0)&lt;&gt;0,J$14,0)</f>
        <v>0</v>
      </c>
      <c r="K636" s="554">
        <f t="shared" si="632"/>
        <v>0</v>
      </c>
      <c r="L636" s="554">
        <f t="shared" si="632"/>
        <v>0</v>
      </c>
      <c r="M636" s="554">
        <f t="shared" si="632"/>
        <v>0</v>
      </c>
      <c r="N636" s="554">
        <f t="shared" si="632"/>
        <v>0</v>
      </c>
      <c r="O636" s="554" t="str">
        <f t="shared" si="11"/>
        <v>d:Z</v>
      </c>
      <c r="P636" s="554" t="str">
        <f t="shared" si="12"/>
        <v>d9:Z9</v>
      </c>
    </row>
    <row r="637">
      <c r="A637" s="554" t="str">
        <f t="shared" si="5"/>
        <v>02</v>
      </c>
      <c r="B637" s="554" t="str">
        <f t="shared" si="6"/>
        <v>GRP</v>
      </c>
      <c r="C637" s="554" t="s">
        <v>224</v>
      </c>
      <c r="D637" s="554" t="s">
        <v>1011</v>
      </c>
      <c r="E637" s="554" t="str">
        <f t="shared" si="7"/>
        <v/>
      </c>
      <c r="H637" s="554" t="str">
        <f t="shared" si="8"/>
        <v>'NEO GRP '!</v>
      </c>
      <c r="I637" s="554" t="str">
        <f t="shared" si="9"/>
        <v>'NEO GRP '!</v>
      </c>
      <c r="J637" s="554">
        <f t="shared" ref="J637:N637" si="633">IF(IFERROR(VLOOKUP($C637,INDIRECT(J$14&amp;"D:D"),1,FALSE),0)&lt;&gt;0,J$14,0)</f>
        <v>0</v>
      </c>
      <c r="K637" s="554">
        <f t="shared" si="633"/>
        <v>0</v>
      </c>
      <c r="L637" s="554">
        <f t="shared" si="633"/>
        <v>0</v>
      </c>
      <c r="M637" s="554">
        <f t="shared" si="633"/>
        <v>0</v>
      </c>
      <c r="N637" s="554">
        <f t="shared" si="633"/>
        <v>0</v>
      </c>
      <c r="O637" s="554" t="str">
        <f t="shared" si="11"/>
        <v>d:Z</v>
      </c>
      <c r="P637" s="554" t="str">
        <f t="shared" si="12"/>
        <v>d9:Z9</v>
      </c>
    </row>
    <row r="638">
      <c r="A638" s="554" t="str">
        <f t="shared" si="5"/>
        <v>03</v>
      </c>
      <c r="B638" s="554" t="str">
        <f t="shared" si="6"/>
        <v>GRP</v>
      </c>
      <c r="C638" s="554" t="s">
        <v>224</v>
      </c>
      <c r="D638" s="554" t="s">
        <v>1012</v>
      </c>
      <c r="E638" s="554" t="str">
        <f t="shared" si="7"/>
        <v/>
      </c>
      <c r="H638" s="554" t="str">
        <f t="shared" si="8"/>
        <v>'NEO GRP '!</v>
      </c>
      <c r="I638" s="554" t="str">
        <f t="shared" si="9"/>
        <v>'NEO GRP '!</v>
      </c>
      <c r="J638" s="554">
        <f t="shared" ref="J638:N638" si="634">IF(IFERROR(VLOOKUP($C638,INDIRECT(J$14&amp;"D:D"),1,FALSE),0)&lt;&gt;0,J$14,0)</f>
        <v>0</v>
      </c>
      <c r="K638" s="554">
        <f t="shared" si="634"/>
        <v>0</v>
      </c>
      <c r="L638" s="554">
        <f t="shared" si="634"/>
        <v>0</v>
      </c>
      <c r="M638" s="554">
        <f t="shared" si="634"/>
        <v>0</v>
      </c>
      <c r="N638" s="554">
        <f t="shared" si="634"/>
        <v>0</v>
      </c>
      <c r="O638" s="554" t="str">
        <f t="shared" si="11"/>
        <v>d:Z</v>
      </c>
      <c r="P638" s="554" t="str">
        <f t="shared" si="12"/>
        <v>d9:Z9</v>
      </c>
    </row>
    <row r="639">
      <c r="A639" s="554" t="str">
        <f t="shared" si="5"/>
        <v>04</v>
      </c>
      <c r="B639" s="554" t="str">
        <f t="shared" si="6"/>
        <v>GRP</v>
      </c>
      <c r="C639" s="554" t="s">
        <v>224</v>
      </c>
      <c r="D639" s="554" t="s">
        <v>1013</v>
      </c>
      <c r="E639" s="554" t="str">
        <f t="shared" si="7"/>
        <v/>
      </c>
      <c r="H639" s="554" t="str">
        <f t="shared" si="8"/>
        <v>'NEO GRP '!</v>
      </c>
      <c r="I639" s="554" t="str">
        <f t="shared" si="9"/>
        <v>'NEO GRP '!</v>
      </c>
      <c r="J639" s="554">
        <f t="shared" ref="J639:N639" si="635">IF(IFERROR(VLOOKUP($C639,INDIRECT(J$14&amp;"D:D"),1,FALSE),0)&lt;&gt;0,J$14,0)</f>
        <v>0</v>
      </c>
      <c r="K639" s="554">
        <f t="shared" si="635"/>
        <v>0</v>
      </c>
      <c r="L639" s="554">
        <f t="shared" si="635"/>
        <v>0</v>
      </c>
      <c r="M639" s="554">
        <f t="shared" si="635"/>
        <v>0</v>
      </c>
      <c r="N639" s="554">
        <f t="shared" si="635"/>
        <v>0</v>
      </c>
      <c r="O639" s="554" t="str">
        <f t="shared" si="11"/>
        <v>d:Z</v>
      </c>
      <c r="P639" s="554" t="str">
        <f t="shared" si="12"/>
        <v>d9:Z9</v>
      </c>
    </row>
    <row r="640">
      <c r="A640" s="554" t="str">
        <f t="shared" si="5"/>
        <v>05</v>
      </c>
      <c r="B640" s="554" t="str">
        <f t="shared" si="6"/>
        <v>GRP</v>
      </c>
      <c r="C640" s="554" t="s">
        <v>224</v>
      </c>
      <c r="D640" s="554" t="s">
        <v>1014</v>
      </c>
      <c r="E640" s="554" t="str">
        <f t="shared" si="7"/>
        <v/>
      </c>
      <c r="H640" s="554" t="str">
        <f t="shared" si="8"/>
        <v>'NEO GRP '!</v>
      </c>
      <c r="I640" s="554" t="str">
        <f t="shared" si="9"/>
        <v>'NEO GRP '!</v>
      </c>
      <c r="J640" s="554">
        <f t="shared" ref="J640:N640" si="636">IF(IFERROR(VLOOKUP($C640,INDIRECT(J$14&amp;"D:D"),1,FALSE),0)&lt;&gt;0,J$14,0)</f>
        <v>0</v>
      </c>
      <c r="K640" s="554">
        <f t="shared" si="636"/>
        <v>0</v>
      </c>
      <c r="L640" s="554">
        <f t="shared" si="636"/>
        <v>0</v>
      </c>
      <c r="M640" s="554">
        <f t="shared" si="636"/>
        <v>0</v>
      </c>
      <c r="N640" s="554">
        <f t="shared" si="636"/>
        <v>0</v>
      </c>
      <c r="O640" s="554" t="str">
        <f t="shared" si="11"/>
        <v>d:Z</v>
      </c>
      <c r="P640" s="554" t="str">
        <f t="shared" si="12"/>
        <v>d9:Z9</v>
      </c>
    </row>
    <row r="641">
      <c r="A641" s="554" t="str">
        <f t="shared" si="5"/>
        <v>06</v>
      </c>
      <c r="B641" s="554" t="str">
        <f t="shared" si="6"/>
        <v>GRP</v>
      </c>
      <c r="C641" s="554" t="s">
        <v>224</v>
      </c>
      <c r="D641" s="554" t="s">
        <v>1015</v>
      </c>
      <c r="E641" s="554" t="str">
        <f t="shared" si="7"/>
        <v/>
      </c>
      <c r="H641" s="554" t="str">
        <f t="shared" si="8"/>
        <v>'NEO GRP '!</v>
      </c>
      <c r="I641" s="554" t="str">
        <f t="shared" si="9"/>
        <v>'NEO GRP '!</v>
      </c>
      <c r="J641" s="554">
        <f t="shared" ref="J641:N641" si="637">IF(IFERROR(VLOOKUP($C641,INDIRECT(J$14&amp;"D:D"),1,FALSE),0)&lt;&gt;0,J$14,0)</f>
        <v>0</v>
      </c>
      <c r="K641" s="554">
        <f t="shared" si="637"/>
        <v>0</v>
      </c>
      <c r="L641" s="554">
        <f t="shared" si="637"/>
        <v>0</v>
      </c>
      <c r="M641" s="554">
        <f t="shared" si="637"/>
        <v>0</v>
      </c>
      <c r="N641" s="554">
        <f t="shared" si="637"/>
        <v>0</v>
      </c>
      <c r="O641" s="554" t="str">
        <f t="shared" si="11"/>
        <v>d:Z</v>
      </c>
      <c r="P641" s="554" t="str">
        <f t="shared" si="12"/>
        <v>d9:Z9</v>
      </c>
    </row>
    <row r="642">
      <c r="A642" s="554" t="str">
        <f t="shared" si="5"/>
        <v>07</v>
      </c>
      <c r="B642" s="554" t="str">
        <f t="shared" si="6"/>
        <v>GRP</v>
      </c>
      <c r="C642" s="554" t="s">
        <v>224</v>
      </c>
      <c r="D642" s="554" t="s">
        <v>1016</v>
      </c>
      <c r="E642" s="554" t="str">
        <f t="shared" si="7"/>
        <v/>
      </c>
      <c r="H642" s="554" t="str">
        <f t="shared" si="8"/>
        <v>'NEO GRP '!</v>
      </c>
      <c r="I642" s="554" t="str">
        <f t="shared" si="9"/>
        <v>'NEO GRP '!</v>
      </c>
      <c r="J642" s="554">
        <f t="shared" ref="J642:N642" si="638">IF(IFERROR(VLOOKUP($C642,INDIRECT(J$14&amp;"D:D"),1,FALSE),0)&lt;&gt;0,J$14,0)</f>
        <v>0</v>
      </c>
      <c r="K642" s="554">
        <f t="shared" si="638"/>
        <v>0</v>
      </c>
      <c r="L642" s="554">
        <f t="shared" si="638"/>
        <v>0</v>
      </c>
      <c r="M642" s="554">
        <f t="shared" si="638"/>
        <v>0</v>
      </c>
      <c r="N642" s="554">
        <f t="shared" si="638"/>
        <v>0</v>
      </c>
      <c r="O642" s="554" t="str">
        <f t="shared" si="11"/>
        <v>d:Z</v>
      </c>
      <c r="P642" s="554" t="str">
        <f t="shared" si="12"/>
        <v>d9:Z9</v>
      </c>
    </row>
    <row r="643">
      <c r="A643" s="554" t="str">
        <f t="shared" si="5"/>
        <v>08</v>
      </c>
      <c r="B643" s="554" t="str">
        <f t="shared" si="6"/>
        <v>GRP</v>
      </c>
      <c r="C643" s="554" t="s">
        <v>224</v>
      </c>
      <c r="D643" s="554" t="s">
        <v>1017</v>
      </c>
      <c r="E643" s="554" t="str">
        <f t="shared" si="7"/>
        <v/>
      </c>
      <c r="H643" s="554" t="str">
        <f t="shared" si="8"/>
        <v>'NEO GRP '!</v>
      </c>
      <c r="I643" s="554" t="str">
        <f t="shared" si="9"/>
        <v>'NEO GRP '!</v>
      </c>
      <c r="J643" s="554">
        <f t="shared" ref="J643:N643" si="639">IF(IFERROR(VLOOKUP($C643,INDIRECT(J$14&amp;"D:D"),1,FALSE),0)&lt;&gt;0,J$14,0)</f>
        <v>0</v>
      </c>
      <c r="K643" s="554">
        <f t="shared" si="639"/>
        <v>0</v>
      </c>
      <c r="L643" s="554">
        <f t="shared" si="639"/>
        <v>0</v>
      </c>
      <c r="M643" s="554">
        <f t="shared" si="639"/>
        <v>0</v>
      </c>
      <c r="N643" s="554">
        <f t="shared" si="639"/>
        <v>0</v>
      </c>
      <c r="O643" s="554" t="str">
        <f t="shared" si="11"/>
        <v>d:Z</v>
      </c>
      <c r="P643" s="554" t="str">
        <f t="shared" si="12"/>
        <v>d9:Z9</v>
      </c>
    </row>
    <row r="644">
      <c r="A644" s="554" t="str">
        <f t="shared" si="5"/>
        <v>09</v>
      </c>
      <c r="B644" s="554" t="str">
        <f t="shared" si="6"/>
        <v>GRP</v>
      </c>
      <c r="C644" s="554" t="s">
        <v>224</v>
      </c>
      <c r="D644" s="554" t="s">
        <v>1018</v>
      </c>
      <c r="E644" s="554" t="str">
        <f t="shared" si="7"/>
        <v/>
      </c>
      <c r="H644" s="554" t="str">
        <f t="shared" si="8"/>
        <v>'NEO GRP '!</v>
      </c>
      <c r="I644" s="554" t="str">
        <f t="shared" si="9"/>
        <v>'NEO GRP '!</v>
      </c>
      <c r="J644" s="554">
        <f t="shared" ref="J644:N644" si="640">IF(IFERROR(VLOOKUP($C644,INDIRECT(J$14&amp;"D:D"),1,FALSE),0)&lt;&gt;0,J$14,0)</f>
        <v>0</v>
      </c>
      <c r="K644" s="554">
        <f t="shared" si="640"/>
        <v>0</v>
      </c>
      <c r="L644" s="554">
        <f t="shared" si="640"/>
        <v>0</v>
      </c>
      <c r="M644" s="554">
        <f t="shared" si="640"/>
        <v>0</v>
      </c>
      <c r="N644" s="554">
        <f t="shared" si="640"/>
        <v>0</v>
      </c>
      <c r="O644" s="554" t="str">
        <f t="shared" si="11"/>
        <v>d:Z</v>
      </c>
      <c r="P644" s="554" t="str">
        <f t="shared" si="12"/>
        <v>d9:Z9</v>
      </c>
    </row>
    <row r="645">
      <c r="A645" s="554" t="str">
        <f t="shared" si="5"/>
        <v>10</v>
      </c>
      <c r="B645" s="554" t="str">
        <f t="shared" si="6"/>
        <v>GRP</v>
      </c>
      <c r="C645" s="554" t="s">
        <v>224</v>
      </c>
      <c r="D645" s="554" t="s">
        <v>1019</v>
      </c>
      <c r="E645" s="554" t="str">
        <f t="shared" si="7"/>
        <v/>
      </c>
      <c r="H645" s="554" t="str">
        <f t="shared" si="8"/>
        <v>'NEO GRP '!</v>
      </c>
      <c r="I645" s="554" t="str">
        <f t="shared" si="9"/>
        <v>'NEO GRP '!</v>
      </c>
      <c r="J645" s="554">
        <f t="shared" ref="J645:N645" si="641">IF(IFERROR(VLOOKUP($C645,INDIRECT(J$14&amp;"D:D"),1,FALSE),0)&lt;&gt;0,J$14,0)</f>
        <v>0</v>
      </c>
      <c r="K645" s="554">
        <f t="shared" si="641"/>
        <v>0</v>
      </c>
      <c r="L645" s="554">
        <f t="shared" si="641"/>
        <v>0</v>
      </c>
      <c r="M645" s="554">
        <f t="shared" si="641"/>
        <v>0</v>
      </c>
      <c r="N645" s="554">
        <f t="shared" si="641"/>
        <v>0</v>
      </c>
      <c r="O645" s="554" t="str">
        <f t="shared" si="11"/>
        <v>d:Z</v>
      </c>
      <c r="P645" s="554" t="str">
        <f t="shared" si="12"/>
        <v>d9:Z9</v>
      </c>
    </row>
    <row r="646">
      <c r="A646" s="554" t="str">
        <f t="shared" si="5"/>
        <v>11</v>
      </c>
      <c r="B646" s="554" t="str">
        <f t="shared" si="6"/>
        <v>GRP</v>
      </c>
      <c r="C646" s="554" t="s">
        <v>224</v>
      </c>
      <c r="D646" s="554" t="s">
        <v>1020</v>
      </c>
      <c r="E646" s="554" t="str">
        <f t="shared" si="7"/>
        <v/>
      </c>
      <c r="H646" s="554" t="str">
        <f t="shared" si="8"/>
        <v>'NEO GRP '!</v>
      </c>
      <c r="I646" s="554" t="str">
        <f t="shared" si="9"/>
        <v>'NEO GRP '!</v>
      </c>
      <c r="J646" s="554">
        <f t="shared" ref="J646:N646" si="642">IF(IFERROR(VLOOKUP($C646,INDIRECT(J$14&amp;"D:D"),1,FALSE),0)&lt;&gt;0,J$14,0)</f>
        <v>0</v>
      </c>
      <c r="K646" s="554">
        <f t="shared" si="642"/>
        <v>0</v>
      </c>
      <c r="L646" s="554">
        <f t="shared" si="642"/>
        <v>0</v>
      </c>
      <c r="M646" s="554">
        <f t="shared" si="642"/>
        <v>0</v>
      </c>
      <c r="N646" s="554">
        <f t="shared" si="642"/>
        <v>0</v>
      </c>
      <c r="O646" s="554" t="str">
        <f t="shared" si="11"/>
        <v>d:Z</v>
      </c>
      <c r="P646" s="554" t="str">
        <f t="shared" si="12"/>
        <v>d9:Z9</v>
      </c>
    </row>
    <row r="647">
      <c r="A647" s="554" t="str">
        <f t="shared" si="5"/>
        <v>12</v>
      </c>
      <c r="B647" s="554" t="str">
        <f t="shared" si="6"/>
        <v>GRP</v>
      </c>
      <c r="C647" s="554" t="s">
        <v>224</v>
      </c>
      <c r="D647" s="554" t="s">
        <v>1021</v>
      </c>
      <c r="E647" s="554" t="str">
        <f t="shared" si="7"/>
        <v/>
      </c>
      <c r="H647" s="554" t="str">
        <f t="shared" si="8"/>
        <v>'NEO GRP '!</v>
      </c>
      <c r="I647" s="554" t="str">
        <f t="shared" si="9"/>
        <v>'NEO GRP '!</v>
      </c>
      <c r="J647" s="554">
        <f t="shared" ref="J647:N647" si="643">IF(IFERROR(VLOOKUP($C647,INDIRECT(J$14&amp;"D:D"),1,FALSE),0)&lt;&gt;0,J$14,0)</f>
        <v>0</v>
      </c>
      <c r="K647" s="554">
        <f t="shared" si="643"/>
        <v>0</v>
      </c>
      <c r="L647" s="554">
        <f t="shared" si="643"/>
        <v>0</v>
      </c>
      <c r="M647" s="554">
        <f t="shared" si="643"/>
        <v>0</v>
      </c>
      <c r="N647" s="554">
        <f t="shared" si="643"/>
        <v>0</v>
      </c>
      <c r="O647" s="554" t="str">
        <f t="shared" si="11"/>
        <v>d:Z</v>
      </c>
      <c r="P647" s="554" t="str">
        <f t="shared" si="12"/>
        <v>d9:Z9</v>
      </c>
    </row>
    <row r="648">
      <c r="A648" s="554" t="str">
        <f t="shared" si="5"/>
        <v>13</v>
      </c>
      <c r="B648" s="554" t="str">
        <f t="shared" si="6"/>
        <v>GRP</v>
      </c>
      <c r="C648" s="554" t="s">
        <v>224</v>
      </c>
      <c r="D648" s="554" t="s">
        <v>1022</v>
      </c>
      <c r="E648" s="554" t="str">
        <f t="shared" si="7"/>
        <v/>
      </c>
      <c r="H648" s="554" t="str">
        <f t="shared" si="8"/>
        <v>'NEO GRP '!</v>
      </c>
      <c r="I648" s="554" t="str">
        <f t="shared" si="9"/>
        <v>'NEO GRP '!</v>
      </c>
      <c r="J648" s="554">
        <f t="shared" ref="J648:N648" si="644">IF(IFERROR(VLOOKUP($C648,INDIRECT(J$14&amp;"D:D"),1,FALSE),0)&lt;&gt;0,J$14,0)</f>
        <v>0</v>
      </c>
      <c r="K648" s="554">
        <f t="shared" si="644"/>
        <v>0</v>
      </c>
      <c r="L648" s="554">
        <f t="shared" si="644"/>
        <v>0</v>
      </c>
      <c r="M648" s="554">
        <f t="shared" si="644"/>
        <v>0</v>
      </c>
      <c r="N648" s="554">
        <f t="shared" si="644"/>
        <v>0</v>
      </c>
      <c r="O648" s="554" t="str">
        <f t="shared" si="11"/>
        <v>d:Z</v>
      </c>
      <c r="P648" s="554" t="str">
        <f t="shared" si="12"/>
        <v>d9:Z9</v>
      </c>
    </row>
    <row r="649">
      <c r="A649" s="554" t="str">
        <f t="shared" si="5"/>
        <v>100</v>
      </c>
      <c r="B649" s="554" t="str">
        <f t="shared" si="6"/>
        <v>GRP</v>
      </c>
      <c r="C649" s="554" t="s">
        <v>224</v>
      </c>
      <c r="D649" s="554" t="s">
        <v>1023</v>
      </c>
      <c r="E649" s="554">
        <f t="shared" si="7"/>
        <v>0</v>
      </c>
      <c r="H649" s="554" t="str">
        <f t="shared" si="8"/>
        <v>'NEO GRP '!</v>
      </c>
      <c r="I649" s="554" t="str">
        <f t="shared" si="9"/>
        <v>'NEO GRP '!</v>
      </c>
      <c r="J649" s="554">
        <f t="shared" ref="J649:N649" si="645">IF(IFERROR(VLOOKUP($C649,INDIRECT(J$14&amp;"D:D"),1,FALSE),0)&lt;&gt;0,J$14,0)</f>
        <v>0</v>
      </c>
      <c r="K649" s="554">
        <f t="shared" si="645"/>
        <v>0</v>
      </c>
      <c r="L649" s="554">
        <f t="shared" si="645"/>
        <v>0</v>
      </c>
      <c r="M649" s="554">
        <f t="shared" si="645"/>
        <v>0</v>
      </c>
      <c r="N649" s="554">
        <f t="shared" si="645"/>
        <v>0</v>
      </c>
      <c r="O649" s="554" t="str">
        <f t="shared" si="11"/>
        <v>d:Z</v>
      </c>
      <c r="P649" s="554" t="str">
        <f t="shared" si="12"/>
        <v>d9:Z9</v>
      </c>
    </row>
    <row r="650">
      <c r="A650" s="554" t="str">
        <f t="shared" si="5"/>
        <v>01</v>
      </c>
      <c r="B650" s="554" t="str">
        <f t="shared" si="6"/>
        <v>GRP</v>
      </c>
      <c r="C650" s="554" t="s">
        <v>226</v>
      </c>
      <c r="D650" s="554" t="s">
        <v>1024</v>
      </c>
      <c r="E650" s="554" t="str">
        <f t="shared" si="7"/>
        <v/>
      </c>
      <c r="H650" s="554" t="str">
        <f t="shared" si="8"/>
        <v>'NEO GRP '!</v>
      </c>
      <c r="I650" s="554" t="str">
        <f t="shared" si="9"/>
        <v>'NEO GRP '!</v>
      </c>
      <c r="J650" s="554">
        <f t="shared" ref="J650:N650" si="646">IF(IFERROR(VLOOKUP($C650,INDIRECT(J$14&amp;"D:D"),1,FALSE),0)&lt;&gt;0,J$14,0)</f>
        <v>0</v>
      </c>
      <c r="K650" s="554">
        <f t="shared" si="646"/>
        <v>0</v>
      </c>
      <c r="L650" s="554">
        <f t="shared" si="646"/>
        <v>0</v>
      </c>
      <c r="M650" s="554">
        <f t="shared" si="646"/>
        <v>0</v>
      </c>
      <c r="N650" s="554">
        <f t="shared" si="646"/>
        <v>0</v>
      </c>
      <c r="O650" s="554" t="str">
        <f t="shared" si="11"/>
        <v>d:Z</v>
      </c>
      <c r="P650" s="554" t="str">
        <f t="shared" si="12"/>
        <v>d9:Z9</v>
      </c>
    </row>
    <row r="651">
      <c r="A651" s="554" t="str">
        <f t="shared" si="5"/>
        <v>02</v>
      </c>
      <c r="B651" s="554" t="str">
        <f t="shared" si="6"/>
        <v>GRP</v>
      </c>
      <c r="C651" s="554" t="s">
        <v>226</v>
      </c>
      <c r="D651" s="554" t="s">
        <v>1025</v>
      </c>
      <c r="E651" s="554" t="str">
        <f t="shared" si="7"/>
        <v/>
      </c>
      <c r="H651" s="554" t="str">
        <f t="shared" si="8"/>
        <v>'NEO GRP '!</v>
      </c>
      <c r="I651" s="554" t="str">
        <f t="shared" si="9"/>
        <v>'NEO GRP '!</v>
      </c>
      <c r="J651" s="554">
        <f t="shared" ref="J651:N651" si="647">IF(IFERROR(VLOOKUP($C651,INDIRECT(J$14&amp;"D:D"),1,FALSE),0)&lt;&gt;0,J$14,0)</f>
        <v>0</v>
      </c>
      <c r="K651" s="554">
        <f t="shared" si="647"/>
        <v>0</v>
      </c>
      <c r="L651" s="554">
        <f t="shared" si="647"/>
        <v>0</v>
      </c>
      <c r="M651" s="554">
        <f t="shared" si="647"/>
        <v>0</v>
      </c>
      <c r="N651" s="554">
        <f t="shared" si="647"/>
        <v>0</v>
      </c>
      <c r="O651" s="554" t="str">
        <f t="shared" si="11"/>
        <v>d:Z</v>
      </c>
      <c r="P651" s="554" t="str">
        <f t="shared" si="12"/>
        <v>d9:Z9</v>
      </c>
    </row>
    <row r="652">
      <c r="A652" s="554" t="str">
        <f t="shared" si="5"/>
        <v>03</v>
      </c>
      <c r="B652" s="554" t="str">
        <f t="shared" si="6"/>
        <v>GRP</v>
      </c>
      <c r="C652" s="554" t="s">
        <v>226</v>
      </c>
      <c r="D652" s="554" t="s">
        <v>1026</v>
      </c>
      <c r="E652" s="554" t="str">
        <f t="shared" si="7"/>
        <v/>
      </c>
      <c r="H652" s="554" t="str">
        <f t="shared" si="8"/>
        <v>'NEO GRP '!</v>
      </c>
      <c r="I652" s="554" t="str">
        <f t="shared" si="9"/>
        <v>'NEO GRP '!</v>
      </c>
      <c r="J652" s="554">
        <f t="shared" ref="J652:N652" si="648">IF(IFERROR(VLOOKUP($C652,INDIRECT(J$14&amp;"D:D"),1,FALSE),0)&lt;&gt;0,J$14,0)</f>
        <v>0</v>
      </c>
      <c r="K652" s="554">
        <f t="shared" si="648"/>
        <v>0</v>
      </c>
      <c r="L652" s="554">
        <f t="shared" si="648"/>
        <v>0</v>
      </c>
      <c r="M652" s="554">
        <f t="shared" si="648"/>
        <v>0</v>
      </c>
      <c r="N652" s="554">
        <f t="shared" si="648"/>
        <v>0</v>
      </c>
      <c r="O652" s="554" t="str">
        <f t="shared" si="11"/>
        <v>d:Z</v>
      </c>
      <c r="P652" s="554" t="str">
        <f t="shared" si="12"/>
        <v>d9:Z9</v>
      </c>
    </row>
    <row r="653">
      <c r="A653" s="554" t="str">
        <f t="shared" si="5"/>
        <v>04</v>
      </c>
      <c r="B653" s="554" t="str">
        <f t="shared" si="6"/>
        <v>GRP</v>
      </c>
      <c r="C653" s="554" t="s">
        <v>226</v>
      </c>
      <c r="D653" s="554" t="s">
        <v>1027</v>
      </c>
      <c r="E653" s="554" t="str">
        <f t="shared" si="7"/>
        <v/>
      </c>
      <c r="H653" s="554" t="str">
        <f t="shared" si="8"/>
        <v>'NEO GRP '!</v>
      </c>
      <c r="I653" s="554" t="str">
        <f t="shared" si="9"/>
        <v>'NEO GRP '!</v>
      </c>
      <c r="J653" s="554">
        <f t="shared" ref="J653:N653" si="649">IF(IFERROR(VLOOKUP($C653,INDIRECT(J$14&amp;"D:D"),1,FALSE),0)&lt;&gt;0,J$14,0)</f>
        <v>0</v>
      </c>
      <c r="K653" s="554">
        <f t="shared" si="649"/>
        <v>0</v>
      </c>
      <c r="L653" s="554">
        <f t="shared" si="649"/>
        <v>0</v>
      </c>
      <c r="M653" s="554">
        <f t="shared" si="649"/>
        <v>0</v>
      </c>
      <c r="N653" s="554">
        <f t="shared" si="649"/>
        <v>0</v>
      </c>
      <c r="O653" s="554" t="str">
        <f t="shared" si="11"/>
        <v>d:Z</v>
      </c>
      <c r="P653" s="554" t="str">
        <f t="shared" si="12"/>
        <v>d9:Z9</v>
      </c>
    </row>
    <row r="654">
      <c r="A654" s="554" t="str">
        <f t="shared" si="5"/>
        <v>05</v>
      </c>
      <c r="B654" s="554" t="str">
        <f t="shared" si="6"/>
        <v>GRP</v>
      </c>
      <c r="C654" s="554" t="s">
        <v>226</v>
      </c>
      <c r="D654" s="554" t="s">
        <v>1028</v>
      </c>
      <c r="E654" s="554" t="str">
        <f t="shared" si="7"/>
        <v/>
      </c>
      <c r="H654" s="554" t="str">
        <f t="shared" si="8"/>
        <v>'NEO GRP '!</v>
      </c>
      <c r="I654" s="554" t="str">
        <f t="shared" si="9"/>
        <v>'NEO GRP '!</v>
      </c>
      <c r="J654" s="554">
        <f t="shared" ref="J654:N654" si="650">IF(IFERROR(VLOOKUP($C654,INDIRECT(J$14&amp;"D:D"),1,FALSE),0)&lt;&gt;0,J$14,0)</f>
        <v>0</v>
      </c>
      <c r="K654" s="554">
        <f t="shared" si="650"/>
        <v>0</v>
      </c>
      <c r="L654" s="554">
        <f t="shared" si="650"/>
        <v>0</v>
      </c>
      <c r="M654" s="554">
        <f t="shared" si="650"/>
        <v>0</v>
      </c>
      <c r="N654" s="554">
        <f t="shared" si="650"/>
        <v>0</v>
      </c>
      <c r="O654" s="554" t="str">
        <f t="shared" si="11"/>
        <v>d:Z</v>
      </c>
      <c r="P654" s="554" t="str">
        <f t="shared" si="12"/>
        <v>d9:Z9</v>
      </c>
    </row>
    <row r="655">
      <c r="A655" s="554" t="str">
        <f t="shared" si="5"/>
        <v>06</v>
      </c>
      <c r="B655" s="554" t="str">
        <f t="shared" si="6"/>
        <v>GRP</v>
      </c>
      <c r="C655" s="554" t="s">
        <v>226</v>
      </c>
      <c r="D655" s="554" t="s">
        <v>1029</v>
      </c>
      <c r="E655" s="554" t="str">
        <f t="shared" si="7"/>
        <v/>
      </c>
      <c r="H655" s="554" t="str">
        <f t="shared" si="8"/>
        <v>'NEO GRP '!</v>
      </c>
      <c r="I655" s="554" t="str">
        <f t="shared" si="9"/>
        <v>'NEO GRP '!</v>
      </c>
      <c r="J655" s="554">
        <f t="shared" ref="J655:N655" si="651">IF(IFERROR(VLOOKUP($C655,INDIRECT(J$14&amp;"D:D"),1,FALSE),0)&lt;&gt;0,J$14,0)</f>
        <v>0</v>
      </c>
      <c r="K655" s="554">
        <f t="shared" si="651"/>
        <v>0</v>
      </c>
      <c r="L655" s="554">
        <f t="shared" si="651"/>
        <v>0</v>
      </c>
      <c r="M655" s="554">
        <f t="shared" si="651"/>
        <v>0</v>
      </c>
      <c r="N655" s="554">
        <f t="shared" si="651"/>
        <v>0</v>
      </c>
      <c r="O655" s="554" t="str">
        <f t="shared" si="11"/>
        <v>d:Z</v>
      </c>
      <c r="P655" s="554" t="str">
        <f t="shared" si="12"/>
        <v>d9:Z9</v>
      </c>
    </row>
    <row r="656">
      <c r="A656" s="554" t="str">
        <f t="shared" si="5"/>
        <v>07</v>
      </c>
      <c r="B656" s="554" t="str">
        <f t="shared" si="6"/>
        <v>GRP</v>
      </c>
      <c r="C656" s="554" t="s">
        <v>226</v>
      </c>
      <c r="D656" s="554" t="s">
        <v>1030</v>
      </c>
      <c r="E656" s="554" t="str">
        <f t="shared" si="7"/>
        <v/>
      </c>
      <c r="H656" s="554" t="str">
        <f t="shared" si="8"/>
        <v>'NEO GRP '!</v>
      </c>
      <c r="I656" s="554" t="str">
        <f t="shared" si="9"/>
        <v>'NEO GRP '!</v>
      </c>
      <c r="J656" s="554">
        <f t="shared" ref="J656:N656" si="652">IF(IFERROR(VLOOKUP($C656,INDIRECT(J$14&amp;"D:D"),1,FALSE),0)&lt;&gt;0,J$14,0)</f>
        <v>0</v>
      </c>
      <c r="K656" s="554">
        <f t="shared" si="652"/>
        <v>0</v>
      </c>
      <c r="L656" s="554">
        <f t="shared" si="652"/>
        <v>0</v>
      </c>
      <c r="M656" s="554">
        <f t="shared" si="652"/>
        <v>0</v>
      </c>
      <c r="N656" s="554">
        <f t="shared" si="652"/>
        <v>0</v>
      </c>
      <c r="O656" s="554" t="str">
        <f t="shared" si="11"/>
        <v>d:Z</v>
      </c>
      <c r="P656" s="554" t="str">
        <f t="shared" si="12"/>
        <v>d9:Z9</v>
      </c>
    </row>
    <row r="657">
      <c r="A657" s="554" t="str">
        <f t="shared" si="5"/>
        <v>08</v>
      </c>
      <c r="B657" s="554" t="str">
        <f t="shared" si="6"/>
        <v>GRP</v>
      </c>
      <c r="C657" s="554" t="s">
        <v>226</v>
      </c>
      <c r="D657" s="554" t="s">
        <v>1031</v>
      </c>
      <c r="E657" s="554" t="str">
        <f t="shared" si="7"/>
        <v/>
      </c>
      <c r="H657" s="554" t="str">
        <f t="shared" si="8"/>
        <v>'NEO GRP '!</v>
      </c>
      <c r="I657" s="554" t="str">
        <f t="shared" si="9"/>
        <v>'NEO GRP '!</v>
      </c>
      <c r="J657" s="554">
        <f t="shared" ref="J657:N657" si="653">IF(IFERROR(VLOOKUP($C657,INDIRECT(J$14&amp;"D:D"),1,FALSE),0)&lt;&gt;0,J$14,0)</f>
        <v>0</v>
      </c>
      <c r="K657" s="554">
        <f t="shared" si="653"/>
        <v>0</v>
      </c>
      <c r="L657" s="554">
        <f t="shared" si="653"/>
        <v>0</v>
      </c>
      <c r="M657" s="554">
        <f t="shared" si="653"/>
        <v>0</v>
      </c>
      <c r="N657" s="554">
        <f t="shared" si="653"/>
        <v>0</v>
      </c>
      <c r="O657" s="554" t="str">
        <f t="shared" si="11"/>
        <v>d:Z</v>
      </c>
      <c r="P657" s="554" t="str">
        <f t="shared" si="12"/>
        <v>d9:Z9</v>
      </c>
    </row>
    <row r="658">
      <c r="A658" s="554" t="str">
        <f t="shared" si="5"/>
        <v>09</v>
      </c>
      <c r="B658" s="554" t="str">
        <f t="shared" si="6"/>
        <v>GRP</v>
      </c>
      <c r="C658" s="554" t="s">
        <v>226</v>
      </c>
      <c r="D658" s="554" t="s">
        <v>1032</v>
      </c>
      <c r="E658" s="554" t="str">
        <f t="shared" si="7"/>
        <v/>
      </c>
      <c r="H658" s="554" t="str">
        <f t="shared" si="8"/>
        <v>'NEO GRP '!</v>
      </c>
      <c r="I658" s="554" t="str">
        <f t="shared" si="9"/>
        <v>'NEO GRP '!</v>
      </c>
      <c r="J658" s="554">
        <f t="shared" ref="J658:N658" si="654">IF(IFERROR(VLOOKUP($C658,INDIRECT(J$14&amp;"D:D"),1,FALSE),0)&lt;&gt;0,J$14,0)</f>
        <v>0</v>
      </c>
      <c r="K658" s="554">
        <f t="shared" si="654"/>
        <v>0</v>
      </c>
      <c r="L658" s="554">
        <f t="shared" si="654"/>
        <v>0</v>
      </c>
      <c r="M658" s="554">
        <f t="shared" si="654"/>
        <v>0</v>
      </c>
      <c r="N658" s="554">
        <f t="shared" si="654"/>
        <v>0</v>
      </c>
      <c r="O658" s="554" t="str">
        <f t="shared" si="11"/>
        <v>d:Z</v>
      </c>
      <c r="P658" s="554" t="str">
        <f t="shared" si="12"/>
        <v>d9:Z9</v>
      </c>
    </row>
    <row r="659">
      <c r="A659" s="554" t="str">
        <f t="shared" si="5"/>
        <v>10</v>
      </c>
      <c r="B659" s="554" t="str">
        <f t="shared" si="6"/>
        <v>GRP</v>
      </c>
      <c r="C659" s="554" t="s">
        <v>226</v>
      </c>
      <c r="D659" s="554" t="s">
        <v>1033</v>
      </c>
      <c r="E659" s="554" t="str">
        <f t="shared" si="7"/>
        <v/>
      </c>
      <c r="H659" s="554" t="str">
        <f t="shared" si="8"/>
        <v>'NEO GRP '!</v>
      </c>
      <c r="I659" s="554" t="str">
        <f t="shared" si="9"/>
        <v>'NEO GRP '!</v>
      </c>
      <c r="J659" s="554">
        <f t="shared" ref="J659:N659" si="655">IF(IFERROR(VLOOKUP($C659,INDIRECT(J$14&amp;"D:D"),1,FALSE),0)&lt;&gt;0,J$14,0)</f>
        <v>0</v>
      </c>
      <c r="K659" s="554">
        <f t="shared" si="655"/>
        <v>0</v>
      </c>
      <c r="L659" s="554">
        <f t="shared" si="655"/>
        <v>0</v>
      </c>
      <c r="M659" s="554">
        <f t="shared" si="655"/>
        <v>0</v>
      </c>
      <c r="N659" s="554">
        <f t="shared" si="655"/>
        <v>0</v>
      </c>
      <c r="O659" s="554" t="str">
        <f t="shared" si="11"/>
        <v>d:Z</v>
      </c>
      <c r="P659" s="554" t="str">
        <f t="shared" si="12"/>
        <v>d9:Z9</v>
      </c>
    </row>
    <row r="660">
      <c r="A660" s="554" t="str">
        <f t="shared" si="5"/>
        <v>11</v>
      </c>
      <c r="B660" s="554" t="str">
        <f t="shared" si="6"/>
        <v>GRP</v>
      </c>
      <c r="C660" s="554" t="s">
        <v>226</v>
      </c>
      <c r="D660" s="554" t="s">
        <v>1034</v>
      </c>
      <c r="E660" s="554" t="str">
        <f t="shared" si="7"/>
        <v/>
      </c>
      <c r="H660" s="554" t="str">
        <f t="shared" si="8"/>
        <v>'NEO GRP '!</v>
      </c>
      <c r="I660" s="554" t="str">
        <f t="shared" si="9"/>
        <v>'NEO GRP '!</v>
      </c>
      <c r="J660" s="554">
        <f t="shared" ref="J660:N660" si="656">IF(IFERROR(VLOOKUP($C660,INDIRECT(J$14&amp;"D:D"),1,FALSE),0)&lt;&gt;0,J$14,0)</f>
        <v>0</v>
      </c>
      <c r="K660" s="554">
        <f t="shared" si="656"/>
        <v>0</v>
      </c>
      <c r="L660" s="554">
        <f t="shared" si="656"/>
        <v>0</v>
      </c>
      <c r="M660" s="554">
        <f t="shared" si="656"/>
        <v>0</v>
      </c>
      <c r="N660" s="554">
        <f t="shared" si="656"/>
        <v>0</v>
      </c>
      <c r="O660" s="554" t="str">
        <f t="shared" si="11"/>
        <v>d:Z</v>
      </c>
      <c r="P660" s="554" t="str">
        <f t="shared" si="12"/>
        <v>d9:Z9</v>
      </c>
    </row>
    <row r="661">
      <c r="A661" s="554" t="str">
        <f t="shared" si="5"/>
        <v>12</v>
      </c>
      <c r="B661" s="554" t="str">
        <f t="shared" si="6"/>
        <v>GRP</v>
      </c>
      <c r="C661" s="554" t="s">
        <v>226</v>
      </c>
      <c r="D661" s="554" t="s">
        <v>1035</v>
      </c>
      <c r="E661" s="554" t="str">
        <f t="shared" si="7"/>
        <v/>
      </c>
      <c r="H661" s="554" t="str">
        <f t="shared" si="8"/>
        <v>'NEO GRP '!</v>
      </c>
      <c r="I661" s="554" t="str">
        <f t="shared" si="9"/>
        <v>'NEO GRP '!</v>
      </c>
      <c r="J661" s="554">
        <f t="shared" ref="J661:N661" si="657">IF(IFERROR(VLOOKUP($C661,INDIRECT(J$14&amp;"D:D"),1,FALSE),0)&lt;&gt;0,J$14,0)</f>
        <v>0</v>
      </c>
      <c r="K661" s="554">
        <f t="shared" si="657"/>
        <v>0</v>
      </c>
      <c r="L661" s="554">
        <f t="shared" si="657"/>
        <v>0</v>
      </c>
      <c r="M661" s="554">
        <f t="shared" si="657"/>
        <v>0</v>
      </c>
      <c r="N661" s="554">
        <f t="shared" si="657"/>
        <v>0</v>
      </c>
      <c r="O661" s="554" t="str">
        <f t="shared" si="11"/>
        <v>d:Z</v>
      </c>
      <c r="P661" s="554" t="str">
        <f t="shared" si="12"/>
        <v>d9:Z9</v>
      </c>
    </row>
    <row r="662">
      <c r="A662" s="554" t="str">
        <f t="shared" si="5"/>
        <v>13</v>
      </c>
      <c r="B662" s="554" t="str">
        <f t="shared" si="6"/>
        <v>GRP</v>
      </c>
      <c r="C662" s="554" t="s">
        <v>226</v>
      </c>
      <c r="D662" s="554" t="s">
        <v>1036</v>
      </c>
      <c r="E662" s="554" t="str">
        <f t="shared" si="7"/>
        <v/>
      </c>
      <c r="H662" s="554" t="str">
        <f t="shared" si="8"/>
        <v>'NEO GRP '!</v>
      </c>
      <c r="I662" s="554" t="str">
        <f t="shared" si="9"/>
        <v>'NEO GRP '!</v>
      </c>
      <c r="J662" s="554">
        <f t="shared" ref="J662:N662" si="658">IF(IFERROR(VLOOKUP($C662,INDIRECT(J$14&amp;"D:D"),1,FALSE),0)&lt;&gt;0,J$14,0)</f>
        <v>0</v>
      </c>
      <c r="K662" s="554">
        <f t="shared" si="658"/>
        <v>0</v>
      </c>
      <c r="L662" s="554">
        <f t="shared" si="658"/>
        <v>0</v>
      </c>
      <c r="M662" s="554">
        <f t="shared" si="658"/>
        <v>0</v>
      </c>
      <c r="N662" s="554">
        <f t="shared" si="658"/>
        <v>0</v>
      </c>
      <c r="O662" s="554" t="str">
        <f t="shared" si="11"/>
        <v>d:Z</v>
      </c>
      <c r="P662" s="554" t="str">
        <f t="shared" si="12"/>
        <v>d9:Z9</v>
      </c>
    </row>
    <row r="663">
      <c r="A663" s="554" t="str">
        <f t="shared" si="5"/>
        <v>100</v>
      </c>
      <c r="B663" s="554" t="str">
        <f t="shared" si="6"/>
        <v>GRP</v>
      </c>
      <c r="C663" s="554" t="s">
        <v>226</v>
      </c>
      <c r="D663" s="554" t="s">
        <v>1037</v>
      </c>
      <c r="E663" s="554">
        <f t="shared" si="7"/>
        <v>0</v>
      </c>
      <c r="H663" s="554" t="str">
        <f t="shared" si="8"/>
        <v>'NEO GRP '!</v>
      </c>
      <c r="I663" s="554" t="str">
        <f t="shared" si="9"/>
        <v>'NEO GRP '!</v>
      </c>
      <c r="J663" s="554">
        <f t="shared" ref="J663:N663" si="659">IF(IFERROR(VLOOKUP($C663,INDIRECT(J$14&amp;"D:D"),1,FALSE),0)&lt;&gt;0,J$14,0)</f>
        <v>0</v>
      </c>
      <c r="K663" s="554">
        <f t="shared" si="659"/>
        <v>0</v>
      </c>
      <c r="L663" s="554">
        <f t="shared" si="659"/>
        <v>0</v>
      </c>
      <c r="M663" s="554">
        <f t="shared" si="659"/>
        <v>0</v>
      </c>
      <c r="N663" s="554">
        <f t="shared" si="659"/>
        <v>0</v>
      </c>
      <c r="O663" s="554" t="str">
        <f t="shared" si="11"/>
        <v>d:Z</v>
      </c>
      <c r="P663" s="554" t="str">
        <f t="shared" si="12"/>
        <v>d9:Z9</v>
      </c>
    </row>
    <row r="664">
      <c r="A664" s="554" t="str">
        <f t="shared" si="5"/>
        <v>01</v>
      </c>
      <c r="B664" s="554" t="str">
        <f t="shared" si="6"/>
        <v>GRP</v>
      </c>
      <c r="C664" s="554" t="s">
        <v>228</v>
      </c>
      <c r="D664" s="554" t="s">
        <v>1038</v>
      </c>
      <c r="E664" s="554" t="str">
        <f t="shared" si="7"/>
        <v/>
      </c>
      <c r="H664" s="554" t="str">
        <f t="shared" si="8"/>
        <v>'NEO GRP '!</v>
      </c>
      <c r="I664" s="554" t="str">
        <f t="shared" si="9"/>
        <v>'NEO GRP '!</v>
      </c>
      <c r="J664" s="554">
        <f t="shared" ref="J664:N664" si="660">IF(IFERROR(VLOOKUP($C664,INDIRECT(J$14&amp;"D:D"),1,FALSE),0)&lt;&gt;0,J$14,0)</f>
        <v>0</v>
      </c>
      <c r="K664" s="554">
        <f t="shared" si="660"/>
        <v>0</v>
      </c>
      <c r="L664" s="554">
        <f t="shared" si="660"/>
        <v>0</v>
      </c>
      <c r="M664" s="554">
        <f t="shared" si="660"/>
        <v>0</v>
      </c>
      <c r="N664" s="554">
        <f t="shared" si="660"/>
        <v>0</v>
      </c>
      <c r="O664" s="554" t="str">
        <f t="shared" si="11"/>
        <v>d:Z</v>
      </c>
      <c r="P664" s="554" t="str">
        <f t="shared" si="12"/>
        <v>d9:Z9</v>
      </c>
    </row>
    <row r="665">
      <c r="A665" s="554" t="str">
        <f t="shared" si="5"/>
        <v>02</v>
      </c>
      <c r="B665" s="554" t="str">
        <f t="shared" si="6"/>
        <v>GRP</v>
      </c>
      <c r="C665" s="554" t="s">
        <v>228</v>
      </c>
      <c r="D665" s="554" t="s">
        <v>1039</v>
      </c>
      <c r="E665" s="554" t="str">
        <f t="shared" si="7"/>
        <v/>
      </c>
      <c r="H665" s="554" t="str">
        <f t="shared" si="8"/>
        <v>'NEO GRP '!</v>
      </c>
      <c r="I665" s="554" t="str">
        <f t="shared" si="9"/>
        <v>'NEO GRP '!</v>
      </c>
      <c r="J665" s="554">
        <f t="shared" ref="J665:N665" si="661">IF(IFERROR(VLOOKUP($C665,INDIRECT(J$14&amp;"D:D"),1,FALSE),0)&lt;&gt;0,J$14,0)</f>
        <v>0</v>
      </c>
      <c r="K665" s="554">
        <f t="shared" si="661"/>
        <v>0</v>
      </c>
      <c r="L665" s="554">
        <f t="shared" si="661"/>
        <v>0</v>
      </c>
      <c r="M665" s="554">
        <f t="shared" si="661"/>
        <v>0</v>
      </c>
      <c r="N665" s="554">
        <f t="shared" si="661"/>
        <v>0</v>
      </c>
      <c r="O665" s="554" t="str">
        <f t="shared" si="11"/>
        <v>d:Z</v>
      </c>
      <c r="P665" s="554" t="str">
        <f t="shared" si="12"/>
        <v>d9:Z9</v>
      </c>
    </row>
    <row r="666">
      <c r="A666" s="554" t="str">
        <f t="shared" si="5"/>
        <v>03</v>
      </c>
      <c r="B666" s="554" t="str">
        <f t="shared" si="6"/>
        <v>GRP</v>
      </c>
      <c r="C666" s="554" t="s">
        <v>228</v>
      </c>
      <c r="D666" s="554" t="s">
        <v>1040</v>
      </c>
      <c r="E666" s="554" t="str">
        <f t="shared" si="7"/>
        <v/>
      </c>
      <c r="H666" s="554" t="str">
        <f t="shared" si="8"/>
        <v>'NEO GRP '!</v>
      </c>
      <c r="I666" s="554" t="str">
        <f t="shared" si="9"/>
        <v>'NEO GRP '!</v>
      </c>
      <c r="J666" s="554">
        <f t="shared" ref="J666:N666" si="662">IF(IFERROR(VLOOKUP($C666,INDIRECT(J$14&amp;"D:D"),1,FALSE),0)&lt;&gt;0,J$14,0)</f>
        <v>0</v>
      </c>
      <c r="K666" s="554">
        <f t="shared" si="662"/>
        <v>0</v>
      </c>
      <c r="L666" s="554">
        <f t="shared" si="662"/>
        <v>0</v>
      </c>
      <c r="M666" s="554">
        <f t="shared" si="662"/>
        <v>0</v>
      </c>
      <c r="N666" s="554">
        <f t="shared" si="662"/>
        <v>0</v>
      </c>
      <c r="O666" s="554" t="str">
        <f t="shared" si="11"/>
        <v>d:Z</v>
      </c>
      <c r="P666" s="554" t="str">
        <f t="shared" si="12"/>
        <v>d9:Z9</v>
      </c>
    </row>
    <row r="667">
      <c r="A667" s="554" t="str">
        <f t="shared" si="5"/>
        <v>04</v>
      </c>
      <c r="B667" s="554" t="str">
        <f t="shared" si="6"/>
        <v>GRP</v>
      </c>
      <c r="C667" s="554" t="s">
        <v>228</v>
      </c>
      <c r="D667" s="554" t="s">
        <v>1041</v>
      </c>
      <c r="E667" s="554" t="str">
        <f t="shared" si="7"/>
        <v/>
      </c>
      <c r="H667" s="554" t="str">
        <f t="shared" si="8"/>
        <v>'NEO GRP '!</v>
      </c>
      <c r="I667" s="554" t="str">
        <f t="shared" si="9"/>
        <v>'NEO GRP '!</v>
      </c>
      <c r="J667" s="554">
        <f t="shared" ref="J667:N667" si="663">IF(IFERROR(VLOOKUP($C667,INDIRECT(J$14&amp;"D:D"),1,FALSE),0)&lt;&gt;0,J$14,0)</f>
        <v>0</v>
      </c>
      <c r="K667" s="554">
        <f t="shared" si="663"/>
        <v>0</v>
      </c>
      <c r="L667" s="554">
        <f t="shared" si="663"/>
        <v>0</v>
      </c>
      <c r="M667" s="554">
        <f t="shared" si="663"/>
        <v>0</v>
      </c>
      <c r="N667" s="554">
        <f t="shared" si="663"/>
        <v>0</v>
      </c>
      <c r="O667" s="554" t="str">
        <f t="shared" si="11"/>
        <v>d:Z</v>
      </c>
      <c r="P667" s="554" t="str">
        <f t="shared" si="12"/>
        <v>d9:Z9</v>
      </c>
    </row>
    <row r="668">
      <c r="A668" s="554" t="str">
        <f t="shared" si="5"/>
        <v>05</v>
      </c>
      <c r="B668" s="554" t="str">
        <f t="shared" si="6"/>
        <v>GRP</v>
      </c>
      <c r="C668" s="554" t="s">
        <v>228</v>
      </c>
      <c r="D668" s="554" t="s">
        <v>1042</v>
      </c>
      <c r="E668" s="554" t="str">
        <f t="shared" si="7"/>
        <v/>
      </c>
      <c r="H668" s="554" t="str">
        <f t="shared" si="8"/>
        <v>'NEO GRP '!</v>
      </c>
      <c r="I668" s="554" t="str">
        <f t="shared" si="9"/>
        <v>'NEO GRP '!</v>
      </c>
      <c r="J668" s="554">
        <f t="shared" ref="J668:N668" si="664">IF(IFERROR(VLOOKUP($C668,INDIRECT(J$14&amp;"D:D"),1,FALSE),0)&lt;&gt;0,J$14,0)</f>
        <v>0</v>
      </c>
      <c r="K668" s="554">
        <f t="shared" si="664"/>
        <v>0</v>
      </c>
      <c r="L668" s="554">
        <f t="shared" si="664"/>
        <v>0</v>
      </c>
      <c r="M668" s="554">
        <f t="shared" si="664"/>
        <v>0</v>
      </c>
      <c r="N668" s="554">
        <f t="shared" si="664"/>
        <v>0</v>
      </c>
      <c r="O668" s="554" t="str">
        <f t="shared" si="11"/>
        <v>d:Z</v>
      </c>
      <c r="P668" s="554" t="str">
        <f t="shared" si="12"/>
        <v>d9:Z9</v>
      </c>
    </row>
    <row r="669">
      <c r="A669" s="554" t="str">
        <f t="shared" si="5"/>
        <v>06</v>
      </c>
      <c r="B669" s="554" t="str">
        <f t="shared" si="6"/>
        <v>GRP</v>
      </c>
      <c r="C669" s="554" t="s">
        <v>228</v>
      </c>
      <c r="D669" s="554" t="s">
        <v>1043</v>
      </c>
      <c r="E669" s="554" t="str">
        <f t="shared" si="7"/>
        <v/>
      </c>
      <c r="H669" s="554" t="str">
        <f t="shared" si="8"/>
        <v>'NEO GRP '!</v>
      </c>
      <c r="I669" s="554" t="str">
        <f t="shared" si="9"/>
        <v>'NEO GRP '!</v>
      </c>
      <c r="J669" s="554">
        <f t="shared" ref="J669:N669" si="665">IF(IFERROR(VLOOKUP($C669,INDIRECT(J$14&amp;"D:D"),1,FALSE),0)&lt;&gt;0,J$14,0)</f>
        <v>0</v>
      </c>
      <c r="K669" s="554">
        <f t="shared" si="665"/>
        <v>0</v>
      </c>
      <c r="L669" s="554">
        <f t="shared" si="665"/>
        <v>0</v>
      </c>
      <c r="M669" s="554">
        <f t="shared" si="665"/>
        <v>0</v>
      </c>
      <c r="N669" s="554">
        <f t="shared" si="665"/>
        <v>0</v>
      </c>
      <c r="O669" s="554" t="str">
        <f t="shared" si="11"/>
        <v>d:Z</v>
      </c>
      <c r="P669" s="554" t="str">
        <f t="shared" si="12"/>
        <v>d9:Z9</v>
      </c>
    </row>
    <row r="670">
      <c r="A670" s="554" t="str">
        <f t="shared" si="5"/>
        <v>07</v>
      </c>
      <c r="B670" s="554" t="str">
        <f t="shared" si="6"/>
        <v>GRP</v>
      </c>
      <c r="C670" s="554" t="s">
        <v>228</v>
      </c>
      <c r="D670" s="554" t="s">
        <v>1044</v>
      </c>
      <c r="E670" s="554" t="str">
        <f t="shared" si="7"/>
        <v/>
      </c>
      <c r="H670" s="554" t="str">
        <f t="shared" si="8"/>
        <v>'NEO GRP '!</v>
      </c>
      <c r="I670" s="554" t="str">
        <f t="shared" si="9"/>
        <v>'NEO GRP '!</v>
      </c>
      <c r="J670" s="554">
        <f t="shared" ref="J670:N670" si="666">IF(IFERROR(VLOOKUP($C670,INDIRECT(J$14&amp;"D:D"),1,FALSE),0)&lt;&gt;0,J$14,0)</f>
        <v>0</v>
      </c>
      <c r="K670" s="554">
        <f t="shared" si="666"/>
        <v>0</v>
      </c>
      <c r="L670" s="554">
        <f t="shared" si="666"/>
        <v>0</v>
      </c>
      <c r="M670" s="554">
        <f t="shared" si="666"/>
        <v>0</v>
      </c>
      <c r="N670" s="554">
        <f t="shared" si="666"/>
        <v>0</v>
      </c>
      <c r="O670" s="554" t="str">
        <f t="shared" si="11"/>
        <v>d:Z</v>
      </c>
      <c r="P670" s="554" t="str">
        <f t="shared" si="12"/>
        <v>d9:Z9</v>
      </c>
    </row>
    <row r="671">
      <c r="A671" s="554" t="str">
        <f t="shared" si="5"/>
        <v>08</v>
      </c>
      <c r="B671" s="554" t="str">
        <f t="shared" si="6"/>
        <v>GRP</v>
      </c>
      <c r="C671" s="554" t="s">
        <v>228</v>
      </c>
      <c r="D671" s="554" t="s">
        <v>1045</v>
      </c>
      <c r="E671" s="554" t="str">
        <f t="shared" si="7"/>
        <v/>
      </c>
      <c r="H671" s="554" t="str">
        <f t="shared" si="8"/>
        <v>'NEO GRP '!</v>
      </c>
      <c r="I671" s="554" t="str">
        <f t="shared" si="9"/>
        <v>'NEO GRP '!</v>
      </c>
      <c r="J671" s="554">
        <f t="shared" ref="J671:N671" si="667">IF(IFERROR(VLOOKUP($C671,INDIRECT(J$14&amp;"D:D"),1,FALSE),0)&lt;&gt;0,J$14,0)</f>
        <v>0</v>
      </c>
      <c r="K671" s="554">
        <f t="shared" si="667"/>
        <v>0</v>
      </c>
      <c r="L671" s="554">
        <f t="shared" si="667"/>
        <v>0</v>
      </c>
      <c r="M671" s="554">
        <f t="shared" si="667"/>
        <v>0</v>
      </c>
      <c r="N671" s="554">
        <f t="shared" si="667"/>
        <v>0</v>
      </c>
      <c r="O671" s="554" t="str">
        <f t="shared" si="11"/>
        <v>d:Z</v>
      </c>
      <c r="P671" s="554" t="str">
        <f t="shared" si="12"/>
        <v>d9:Z9</v>
      </c>
    </row>
    <row r="672">
      <c r="A672" s="554" t="str">
        <f t="shared" si="5"/>
        <v>09</v>
      </c>
      <c r="B672" s="554" t="str">
        <f t="shared" si="6"/>
        <v>GRP</v>
      </c>
      <c r="C672" s="554" t="s">
        <v>228</v>
      </c>
      <c r="D672" s="554" t="s">
        <v>1046</v>
      </c>
      <c r="E672" s="554" t="str">
        <f t="shared" si="7"/>
        <v/>
      </c>
      <c r="H672" s="554" t="str">
        <f t="shared" si="8"/>
        <v>'NEO GRP '!</v>
      </c>
      <c r="I672" s="554" t="str">
        <f t="shared" si="9"/>
        <v>'NEO GRP '!</v>
      </c>
      <c r="J672" s="554">
        <f t="shared" ref="J672:N672" si="668">IF(IFERROR(VLOOKUP($C672,INDIRECT(J$14&amp;"D:D"),1,FALSE),0)&lt;&gt;0,J$14,0)</f>
        <v>0</v>
      </c>
      <c r="K672" s="554">
        <f t="shared" si="668"/>
        <v>0</v>
      </c>
      <c r="L672" s="554">
        <f t="shared" si="668"/>
        <v>0</v>
      </c>
      <c r="M672" s="554">
        <f t="shared" si="668"/>
        <v>0</v>
      </c>
      <c r="N672" s="554">
        <f t="shared" si="668"/>
        <v>0</v>
      </c>
      <c r="O672" s="554" t="str">
        <f t="shared" si="11"/>
        <v>d:Z</v>
      </c>
      <c r="P672" s="554" t="str">
        <f t="shared" si="12"/>
        <v>d9:Z9</v>
      </c>
    </row>
    <row r="673">
      <c r="A673" s="554" t="str">
        <f t="shared" si="5"/>
        <v>10</v>
      </c>
      <c r="B673" s="554" t="str">
        <f t="shared" si="6"/>
        <v>GRP</v>
      </c>
      <c r="C673" s="554" t="s">
        <v>228</v>
      </c>
      <c r="D673" s="554" t="s">
        <v>1047</v>
      </c>
      <c r="E673" s="554" t="str">
        <f t="shared" si="7"/>
        <v/>
      </c>
      <c r="H673" s="554" t="str">
        <f t="shared" si="8"/>
        <v>'NEO GRP '!</v>
      </c>
      <c r="I673" s="554" t="str">
        <f t="shared" si="9"/>
        <v>'NEO GRP '!</v>
      </c>
      <c r="J673" s="554">
        <f t="shared" ref="J673:N673" si="669">IF(IFERROR(VLOOKUP($C673,INDIRECT(J$14&amp;"D:D"),1,FALSE),0)&lt;&gt;0,J$14,0)</f>
        <v>0</v>
      </c>
      <c r="K673" s="554">
        <f t="shared" si="669"/>
        <v>0</v>
      </c>
      <c r="L673" s="554">
        <f t="shared" si="669"/>
        <v>0</v>
      </c>
      <c r="M673" s="554">
        <f t="shared" si="669"/>
        <v>0</v>
      </c>
      <c r="N673" s="554">
        <f t="shared" si="669"/>
        <v>0</v>
      </c>
      <c r="O673" s="554" t="str">
        <f t="shared" si="11"/>
        <v>d:Z</v>
      </c>
      <c r="P673" s="554" t="str">
        <f t="shared" si="12"/>
        <v>d9:Z9</v>
      </c>
    </row>
    <row r="674">
      <c r="A674" s="554" t="str">
        <f t="shared" si="5"/>
        <v>11</v>
      </c>
      <c r="B674" s="554" t="str">
        <f t="shared" si="6"/>
        <v>GRP</v>
      </c>
      <c r="C674" s="554" t="s">
        <v>228</v>
      </c>
      <c r="D674" s="554" t="s">
        <v>1048</v>
      </c>
      <c r="E674" s="554" t="str">
        <f t="shared" si="7"/>
        <v/>
      </c>
      <c r="H674" s="554" t="str">
        <f t="shared" si="8"/>
        <v>'NEO GRP '!</v>
      </c>
      <c r="I674" s="554" t="str">
        <f t="shared" si="9"/>
        <v>'NEO GRP '!</v>
      </c>
      <c r="J674" s="554">
        <f t="shared" ref="J674:N674" si="670">IF(IFERROR(VLOOKUP($C674,INDIRECT(J$14&amp;"D:D"),1,FALSE),0)&lt;&gt;0,J$14,0)</f>
        <v>0</v>
      </c>
      <c r="K674" s="554">
        <f t="shared" si="670"/>
        <v>0</v>
      </c>
      <c r="L674" s="554">
        <f t="shared" si="670"/>
        <v>0</v>
      </c>
      <c r="M674" s="554">
        <f t="shared" si="670"/>
        <v>0</v>
      </c>
      <c r="N674" s="554">
        <f t="shared" si="670"/>
        <v>0</v>
      </c>
      <c r="O674" s="554" t="str">
        <f t="shared" si="11"/>
        <v>d:Z</v>
      </c>
      <c r="P674" s="554" t="str">
        <f t="shared" si="12"/>
        <v>d9:Z9</v>
      </c>
    </row>
    <row r="675">
      <c r="A675" s="554" t="str">
        <f t="shared" si="5"/>
        <v>12</v>
      </c>
      <c r="B675" s="554" t="str">
        <f t="shared" si="6"/>
        <v>GRP</v>
      </c>
      <c r="C675" s="554" t="s">
        <v>228</v>
      </c>
      <c r="D675" s="554" t="s">
        <v>1049</v>
      </c>
      <c r="E675" s="554" t="str">
        <f t="shared" si="7"/>
        <v/>
      </c>
      <c r="H675" s="554" t="str">
        <f t="shared" si="8"/>
        <v>'NEO GRP '!</v>
      </c>
      <c r="I675" s="554" t="str">
        <f t="shared" si="9"/>
        <v>'NEO GRP '!</v>
      </c>
      <c r="J675" s="554">
        <f t="shared" ref="J675:N675" si="671">IF(IFERROR(VLOOKUP($C675,INDIRECT(J$14&amp;"D:D"),1,FALSE),0)&lt;&gt;0,J$14,0)</f>
        <v>0</v>
      </c>
      <c r="K675" s="554">
        <f t="shared" si="671"/>
        <v>0</v>
      </c>
      <c r="L675" s="554">
        <f t="shared" si="671"/>
        <v>0</v>
      </c>
      <c r="M675" s="554">
        <f t="shared" si="671"/>
        <v>0</v>
      </c>
      <c r="N675" s="554">
        <f t="shared" si="671"/>
        <v>0</v>
      </c>
      <c r="O675" s="554" t="str">
        <f t="shared" si="11"/>
        <v>d:Z</v>
      </c>
      <c r="P675" s="554" t="str">
        <f t="shared" si="12"/>
        <v>d9:Z9</v>
      </c>
    </row>
    <row r="676">
      <c r="A676" s="554" t="str">
        <f t="shared" si="5"/>
        <v>13</v>
      </c>
      <c r="B676" s="554" t="str">
        <f t="shared" si="6"/>
        <v>GRP</v>
      </c>
      <c r="C676" s="554" t="s">
        <v>228</v>
      </c>
      <c r="D676" s="554" t="s">
        <v>1050</v>
      </c>
      <c r="E676" s="554" t="str">
        <f t="shared" si="7"/>
        <v/>
      </c>
      <c r="H676" s="554" t="str">
        <f t="shared" si="8"/>
        <v>'NEO GRP '!</v>
      </c>
      <c r="I676" s="554" t="str">
        <f t="shared" si="9"/>
        <v>'NEO GRP '!</v>
      </c>
      <c r="J676" s="554">
        <f t="shared" ref="J676:N676" si="672">IF(IFERROR(VLOOKUP($C676,INDIRECT(J$14&amp;"D:D"),1,FALSE),0)&lt;&gt;0,J$14,0)</f>
        <v>0</v>
      </c>
      <c r="K676" s="554">
        <f t="shared" si="672"/>
        <v>0</v>
      </c>
      <c r="L676" s="554">
        <f t="shared" si="672"/>
        <v>0</v>
      </c>
      <c r="M676" s="554">
        <f t="shared" si="672"/>
        <v>0</v>
      </c>
      <c r="N676" s="554">
        <f t="shared" si="672"/>
        <v>0</v>
      </c>
      <c r="O676" s="554" t="str">
        <f t="shared" si="11"/>
        <v>d:Z</v>
      </c>
      <c r="P676" s="554" t="str">
        <f t="shared" si="12"/>
        <v>d9:Z9</v>
      </c>
    </row>
    <row r="677">
      <c r="A677" s="554" t="str">
        <f t="shared" si="5"/>
        <v>100</v>
      </c>
      <c r="B677" s="554" t="str">
        <f t="shared" si="6"/>
        <v>GRP</v>
      </c>
      <c r="C677" s="554" t="s">
        <v>228</v>
      </c>
      <c r="D677" s="554" t="s">
        <v>1051</v>
      </c>
      <c r="E677" s="554">
        <f t="shared" si="7"/>
        <v>0</v>
      </c>
      <c r="H677" s="554" t="str">
        <f t="shared" si="8"/>
        <v>'NEO GRP '!</v>
      </c>
      <c r="I677" s="554" t="str">
        <f t="shared" si="9"/>
        <v>'NEO GRP '!</v>
      </c>
      <c r="J677" s="554">
        <f t="shared" ref="J677:N677" si="673">IF(IFERROR(VLOOKUP($C677,INDIRECT(J$14&amp;"D:D"),1,FALSE),0)&lt;&gt;0,J$14,0)</f>
        <v>0</v>
      </c>
      <c r="K677" s="554">
        <f t="shared" si="673"/>
        <v>0</v>
      </c>
      <c r="L677" s="554">
        <f t="shared" si="673"/>
        <v>0</v>
      </c>
      <c r="M677" s="554">
        <f t="shared" si="673"/>
        <v>0</v>
      </c>
      <c r="N677" s="554">
        <f t="shared" si="673"/>
        <v>0</v>
      </c>
      <c r="O677" s="554" t="str">
        <f t="shared" si="11"/>
        <v>d:Z</v>
      </c>
      <c r="P677" s="554" t="str">
        <f t="shared" si="12"/>
        <v>d9:Z9</v>
      </c>
    </row>
    <row r="678">
      <c r="A678" s="554" t="str">
        <f t="shared" si="5"/>
        <v>01</v>
      </c>
      <c r="B678" s="554" t="str">
        <f t="shared" si="6"/>
        <v>GRP</v>
      </c>
      <c r="C678" s="554" t="s">
        <v>230</v>
      </c>
      <c r="D678" s="554" t="s">
        <v>1052</v>
      </c>
      <c r="E678" s="554" t="str">
        <f t="shared" si="7"/>
        <v/>
      </c>
      <c r="H678" s="554" t="str">
        <f t="shared" si="8"/>
        <v>'NEO GRP '!</v>
      </c>
      <c r="I678" s="554" t="str">
        <f t="shared" si="9"/>
        <v>'NEO GRP '!</v>
      </c>
      <c r="J678" s="554">
        <f t="shared" ref="J678:N678" si="674">IF(IFERROR(VLOOKUP($C678,INDIRECT(J$14&amp;"D:D"),1,FALSE),0)&lt;&gt;0,J$14,0)</f>
        <v>0</v>
      </c>
      <c r="K678" s="554">
        <f t="shared" si="674"/>
        <v>0</v>
      </c>
      <c r="L678" s="554">
        <f t="shared" si="674"/>
        <v>0</v>
      </c>
      <c r="M678" s="554">
        <f t="shared" si="674"/>
        <v>0</v>
      </c>
      <c r="N678" s="554">
        <f t="shared" si="674"/>
        <v>0</v>
      </c>
      <c r="O678" s="554" t="str">
        <f t="shared" si="11"/>
        <v>d:Z</v>
      </c>
      <c r="P678" s="554" t="str">
        <f t="shared" si="12"/>
        <v>d9:Z9</v>
      </c>
    </row>
    <row r="679">
      <c r="A679" s="554" t="str">
        <f t="shared" si="5"/>
        <v>02</v>
      </c>
      <c r="B679" s="554" t="str">
        <f t="shared" si="6"/>
        <v>GRP</v>
      </c>
      <c r="C679" s="554" t="s">
        <v>230</v>
      </c>
      <c r="D679" s="554" t="s">
        <v>1053</v>
      </c>
      <c r="E679" s="554" t="str">
        <f t="shared" si="7"/>
        <v/>
      </c>
      <c r="H679" s="554" t="str">
        <f t="shared" si="8"/>
        <v>'NEO GRP '!</v>
      </c>
      <c r="I679" s="554" t="str">
        <f t="shared" si="9"/>
        <v>'NEO GRP '!</v>
      </c>
      <c r="J679" s="554">
        <f t="shared" ref="J679:N679" si="675">IF(IFERROR(VLOOKUP($C679,INDIRECT(J$14&amp;"D:D"),1,FALSE),0)&lt;&gt;0,J$14,0)</f>
        <v>0</v>
      </c>
      <c r="K679" s="554">
        <f t="shared" si="675"/>
        <v>0</v>
      </c>
      <c r="L679" s="554">
        <f t="shared" si="675"/>
        <v>0</v>
      </c>
      <c r="M679" s="554">
        <f t="shared" si="675"/>
        <v>0</v>
      </c>
      <c r="N679" s="554">
        <f t="shared" si="675"/>
        <v>0</v>
      </c>
      <c r="O679" s="554" t="str">
        <f t="shared" si="11"/>
        <v>d:Z</v>
      </c>
      <c r="P679" s="554" t="str">
        <f t="shared" si="12"/>
        <v>d9:Z9</v>
      </c>
    </row>
    <row r="680">
      <c r="A680" s="554" t="str">
        <f t="shared" si="5"/>
        <v>03</v>
      </c>
      <c r="B680" s="554" t="str">
        <f t="shared" si="6"/>
        <v>GRP</v>
      </c>
      <c r="C680" s="554" t="s">
        <v>230</v>
      </c>
      <c r="D680" s="554" t="s">
        <v>1054</v>
      </c>
      <c r="E680" s="554" t="str">
        <f t="shared" si="7"/>
        <v/>
      </c>
      <c r="H680" s="554" t="str">
        <f t="shared" si="8"/>
        <v>'NEO GRP '!</v>
      </c>
      <c r="I680" s="554" t="str">
        <f t="shared" si="9"/>
        <v>'NEO GRP '!</v>
      </c>
      <c r="J680" s="554">
        <f t="shared" ref="J680:N680" si="676">IF(IFERROR(VLOOKUP($C680,INDIRECT(J$14&amp;"D:D"),1,FALSE),0)&lt;&gt;0,J$14,0)</f>
        <v>0</v>
      </c>
      <c r="K680" s="554">
        <f t="shared" si="676"/>
        <v>0</v>
      </c>
      <c r="L680" s="554">
        <f t="shared" si="676"/>
        <v>0</v>
      </c>
      <c r="M680" s="554">
        <f t="shared" si="676"/>
        <v>0</v>
      </c>
      <c r="N680" s="554">
        <f t="shared" si="676"/>
        <v>0</v>
      </c>
      <c r="O680" s="554" t="str">
        <f t="shared" si="11"/>
        <v>d:Z</v>
      </c>
      <c r="P680" s="554" t="str">
        <f t="shared" si="12"/>
        <v>d9:Z9</v>
      </c>
    </row>
    <row r="681">
      <c r="A681" s="554" t="str">
        <f t="shared" si="5"/>
        <v>04</v>
      </c>
      <c r="B681" s="554" t="str">
        <f t="shared" si="6"/>
        <v>GRP</v>
      </c>
      <c r="C681" s="554" t="s">
        <v>230</v>
      </c>
      <c r="D681" s="554" t="s">
        <v>1055</v>
      </c>
      <c r="E681" s="554" t="str">
        <f t="shared" si="7"/>
        <v/>
      </c>
      <c r="H681" s="554" t="str">
        <f t="shared" si="8"/>
        <v>'NEO GRP '!</v>
      </c>
      <c r="I681" s="554" t="str">
        <f t="shared" si="9"/>
        <v>'NEO GRP '!</v>
      </c>
      <c r="J681" s="554">
        <f t="shared" ref="J681:N681" si="677">IF(IFERROR(VLOOKUP($C681,INDIRECT(J$14&amp;"D:D"),1,FALSE),0)&lt;&gt;0,J$14,0)</f>
        <v>0</v>
      </c>
      <c r="K681" s="554">
        <f t="shared" si="677"/>
        <v>0</v>
      </c>
      <c r="L681" s="554">
        <f t="shared" si="677"/>
        <v>0</v>
      </c>
      <c r="M681" s="554">
        <f t="shared" si="677"/>
        <v>0</v>
      </c>
      <c r="N681" s="554">
        <f t="shared" si="677"/>
        <v>0</v>
      </c>
      <c r="O681" s="554" t="str">
        <f t="shared" si="11"/>
        <v>d:Z</v>
      </c>
      <c r="P681" s="554" t="str">
        <f t="shared" si="12"/>
        <v>d9:Z9</v>
      </c>
    </row>
    <row r="682">
      <c r="A682" s="554" t="str">
        <f t="shared" si="5"/>
        <v>05</v>
      </c>
      <c r="B682" s="554" t="str">
        <f t="shared" si="6"/>
        <v>GRP</v>
      </c>
      <c r="C682" s="554" t="s">
        <v>230</v>
      </c>
      <c r="D682" s="554" t="s">
        <v>1056</v>
      </c>
      <c r="E682" s="554" t="str">
        <f t="shared" si="7"/>
        <v/>
      </c>
      <c r="H682" s="554" t="str">
        <f t="shared" si="8"/>
        <v>'NEO GRP '!</v>
      </c>
      <c r="I682" s="554" t="str">
        <f t="shared" si="9"/>
        <v>'NEO GRP '!</v>
      </c>
      <c r="J682" s="554">
        <f t="shared" ref="J682:N682" si="678">IF(IFERROR(VLOOKUP($C682,INDIRECT(J$14&amp;"D:D"),1,FALSE),0)&lt;&gt;0,J$14,0)</f>
        <v>0</v>
      </c>
      <c r="K682" s="554">
        <f t="shared" si="678"/>
        <v>0</v>
      </c>
      <c r="L682" s="554">
        <f t="shared" si="678"/>
        <v>0</v>
      </c>
      <c r="M682" s="554">
        <f t="shared" si="678"/>
        <v>0</v>
      </c>
      <c r="N682" s="554">
        <f t="shared" si="678"/>
        <v>0</v>
      </c>
      <c r="O682" s="554" t="str">
        <f t="shared" si="11"/>
        <v>d:Z</v>
      </c>
      <c r="P682" s="554" t="str">
        <f t="shared" si="12"/>
        <v>d9:Z9</v>
      </c>
    </row>
    <row r="683">
      <c r="A683" s="554" t="str">
        <f t="shared" si="5"/>
        <v>06</v>
      </c>
      <c r="B683" s="554" t="str">
        <f t="shared" si="6"/>
        <v>GRP</v>
      </c>
      <c r="C683" s="554" t="s">
        <v>230</v>
      </c>
      <c r="D683" s="554" t="s">
        <v>1057</v>
      </c>
      <c r="E683" s="554" t="str">
        <f t="shared" si="7"/>
        <v/>
      </c>
      <c r="H683" s="554" t="str">
        <f t="shared" si="8"/>
        <v>'NEO GRP '!</v>
      </c>
      <c r="I683" s="554" t="str">
        <f t="shared" si="9"/>
        <v>'NEO GRP '!</v>
      </c>
      <c r="J683" s="554">
        <f t="shared" ref="J683:N683" si="679">IF(IFERROR(VLOOKUP($C683,INDIRECT(J$14&amp;"D:D"),1,FALSE),0)&lt;&gt;0,J$14,0)</f>
        <v>0</v>
      </c>
      <c r="K683" s="554">
        <f t="shared" si="679"/>
        <v>0</v>
      </c>
      <c r="L683" s="554">
        <f t="shared" si="679"/>
        <v>0</v>
      </c>
      <c r="M683" s="554">
        <f t="shared" si="679"/>
        <v>0</v>
      </c>
      <c r="N683" s="554">
        <f t="shared" si="679"/>
        <v>0</v>
      </c>
      <c r="O683" s="554" t="str">
        <f t="shared" si="11"/>
        <v>d:Z</v>
      </c>
      <c r="P683" s="554" t="str">
        <f t="shared" si="12"/>
        <v>d9:Z9</v>
      </c>
    </row>
    <row r="684">
      <c r="A684" s="554" t="str">
        <f t="shared" si="5"/>
        <v>07</v>
      </c>
      <c r="B684" s="554" t="str">
        <f t="shared" si="6"/>
        <v>GRP</v>
      </c>
      <c r="C684" s="554" t="s">
        <v>230</v>
      </c>
      <c r="D684" s="554" t="s">
        <v>1058</v>
      </c>
      <c r="E684" s="554" t="str">
        <f t="shared" si="7"/>
        <v/>
      </c>
      <c r="H684" s="554" t="str">
        <f t="shared" si="8"/>
        <v>'NEO GRP '!</v>
      </c>
      <c r="I684" s="554" t="str">
        <f t="shared" si="9"/>
        <v>'NEO GRP '!</v>
      </c>
      <c r="J684" s="554">
        <f t="shared" ref="J684:N684" si="680">IF(IFERROR(VLOOKUP($C684,INDIRECT(J$14&amp;"D:D"),1,FALSE),0)&lt;&gt;0,J$14,0)</f>
        <v>0</v>
      </c>
      <c r="K684" s="554">
        <f t="shared" si="680"/>
        <v>0</v>
      </c>
      <c r="L684" s="554">
        <f t="shared" si="680"/>
        <v>0</v>
      </c>
      <c r="M684" s="554">
        <f t="shared" si="680"/>
        <v>0</v>
      </c>
      <c r="N684" s="554">
        <f t="shared" si="680"/>
        <v>0</v>
      </c>
      <c r="O684" s="554" t="str">
        <f t="shared" si="11"/>
        <v>d:Z</v>
      </c>
      <c r="P684" s="554" t="str">
        <f t="shared" si="12"/>
        <v>d9:Z9</v>
      </c>
    </row>
    <row r="685">
      <c r="A685" s="554" t="str">
        <f t="shared" si="5"/>
        <v>08</v>
      </c>
      <c r="B685" s="554" t="str">
        <f t="shared" si="6"/>
        <v>GRP</v>
      </c>
      <c r="C685" s="554" t="s">
        <v>230</v>
      </c>
      <c r="D685" s="554" t="s">
        <v>1059</v>
      </c>
      <c r="E685" s="554" t="str">
        <f t="shared" si="7"/>
        <v/>
      </c>
      <c r="H685" s="554" t="str">
        <f t="shared" si="8"/>
        <v>'NEO GRP '!</v>
      </c>
      <c r="I685" s="554" t="str">
        <f t="shared" si="9"/>
        <v>'NEO GRP '!</v>
      </c>
      <c r="J685" s="554">
        <f t="shared" ref="J685:N685" si="681">IF(IFERROR(VLOOKUP($C685,INDIRECT(J$14&amp;"D:D"),1,FALSE),0)&lt;&gt;0,J$14,0)</f>
        <v>0</v>
      </c>
      <c r="K685" s="554">
        <f t="shared" si="681"/>
        <v>0</v>
      </c>
      <c r="L685" s="554">
        <f t="shared" si="681"/>
        <v>0</v>
      </c>
      <c r="M685" s="554">
        <f t="shared" si="681"/>
        <v>0</v>
      </c>
      <c r="N685" s="554">
        <f t="shared" si="681"/>
        <v>0</v>
      </c>
      <c r="O685" s="554" t="str">
        <f t="shared" si="11"/>
        <v>d:Z</v>
      </c>
      <c r="P685" s="554" t="str">
        <f t="shared" si="12"/>
        <v>d9:Z9</v>
      </c>
    </row>
    <row r="686">
      <c r="A686" s="554" t="str">
        <f t="shared" si="5"/>
        <v>09</v>
      </c>
      <c r="B686" s="554" t="str">
        <f t="shared" si="6"/>
        <v>GRP</v>
      </c>
      <c r="C686" s="554" t="s">
        <v>230</v>
      </c>
      <c r="D686" s="554" t="s">
        <v>1060</v>
      </c>
      <c r="E686" s="554" t="str">
        <f t="shared" si="7"/>
        <v/>
      </c>
      <c r="H686" s="554" t="str">
        <f t="shared" si="8"/>
        <v>'NEO GRP '!</v>
      </c>
      <c r="I686" s="554" t="str">
        <f t="shared" si="9"/>
        <v>'NEO GRP '!</v>
      </c>
      <c r="J686" s="554">
        <f t="shared" ref="J686:N686" si="682">IF(IFERROR(VLOOKUP($C686,INDIRECT(J$14&amp;"D:D"),1,FALSE),0)&lt;&gt;0,J$14,0)</f>
        <v>0</v>
      </c>
      <c r="K686" s="554">
        <f t="shared" si="682"/>
        <v>0</v>
      </c>
      <c r="L686" s="554">
        <f t="shared" si="682"/>
        <v>0</v>
      </c>
      <c r="M686" s="554">
        <f t="shared" si="682"/>
        <v>0</v>
      </c>
      <c r="N686" s="554">
        <f t="shared" si="682"/>
        <v>0</v>
      </c>
      <c r="O686" s="554" t="str">
        <f t="shared" si="11"/>
        <v>d:Z</v>
      </c>
      <c r="P686" s="554" t="str">
        <f t="shared" si="12"/>
        <v>d9:Z9</v>
      </c>
    </row>
    <row r="687">
      <c r="A687" s="554" t="str">
        <f t="shared" si="5"/>
        <v>10</v>
      </c>
      <c r="B687" s="554" t="str">
        <f t="shared" si="6"/>
        <v>GRP</v>
      </c>
      <c r="C687" s="554" t="s">
        <v>230</v>
      </c>
      <c r="D687" s="554" t="s">
        <v>1061</v>
      </c>
      <c r="E687" s="554" t="str">
        <f t="shared" si="7"/>
        <v/>
      </c>
      <c r="H687" s="554" t="str">
        <f t="shared" si="8"/>
        <v>'NEO GRP '!</v>
      </c>
      <c r="I687" s="554" t="str">
        <f t="shared" si="9"/>
        <v>'NEO GRP '!</v>
      </c>
      <c r="J687" s="554">
        <f t="shared" ref="J687:N687" si="683">IF(IFERROR(VLOOKUP($C687,INDIRECT(J$14&amp;"D:D"),1,FALSE),0)&lt;&gt;0,J$14,0)</f>
        <v>0</v>
      </c>
      <c r="K687" s="554">
        <f t="shared" si="683"/>
        <v>0</v>
      </c>
      <c r="L687" s="554">
        <f t="shared" si="683"/>
        <v>0</v>
      </c>
      <c r="M687" s="554">
        <f t="shared" si="683"/>
        <v>0</v>
      </c>
      <c r="N687" s="554">
        <f t="shared" si="683"/>
        <v>0</v>
      </c>
      <c r="O687" s="554" t="str">
        <f t="shared" si="11"/>
        <v>d:Z</v>
      </c>
      <c r="P687" s="554" t="str">
        <f t="shared" si="12"/>
        <v>d9:Z9</v>
      </c>
    </row>
    <row r="688">
      <c r="A688" s="554" t="str">
        <f t="shared" si="5"/>
        <v>11</v>
      </c>
      <c r="B688" s="554" t="str">
        <f t="shared" si="6"/>
        <v>GRP</v>
      </c>
      <c r="C688" s="554" t="s">
        <v>230</v>
      </c>
      <c r="D688" s="554" t="s">
        <v>1062</v>
      </c>
      <c r="E688" s="554" t="str">
        <f t="shared" si="7"/>
        <v/>
      </c>
      <c r="H688" s="554" t="str">
        <f t="shared" si="8"/>
        <v>'NEO GRP '!</v>
      </c>
      <c r="I688" s="554" t="str">
        <f t="shared" si="9"/>
        <v>'NEO GRP '!</v>
      </c>
      <c r="J688" s="554">
        <f t="shared" ref="J688:N688" si="684">IF(IFERROR(VLOOKUP($C688,INDIRECT(J$14&amp;"D:D"),1,FALSE),0)&lt;&gt;0,J$14,0)</f>
        <v>0</v>
      </c>
      <c r="K688" s="554">
        <f t="shared" si="684"/>
        <v>0</v>
      </c>
      <c r="L688" s="554">
        <f t="shared" si="684"/>
        <v>0</v>
      </c>
      <c r="M688" s="554">
        <f t="shared" si="684"/>
        <v>0</v>
      </c>
      <c r="N688" s="554">
        <f t="shared" si="684"/>
        <v>0</v>
      </c>
      <c r="O688" s="554" t="str">
        <f t="shared" si="11"/>
        <v>d:Z</v>
      </c>
      <c r="P688" s="554" t="str">
        <f t="shared" si="12"/>
        <v>d9:Z9</v>
      </c>
    </row>
    <row r="689">
      <c r="A689" s="554" t="str">
        <f t="shared" si="5"/>
        <v>12</v>
      </c>
      <c r="B689" s="554" t="str">
        <f t="shared" si="6"/>
        <v>GRP</v>
      </c>
      <c r="C689" s="554" t="s">
        <v>230</v>
      </c>
      <c r="D689" s="554" t="s">
        <v>1063</v>
      </c>
      <c r="E689" s="554" t="str">
        <f t="shared" si="7"/>
        <v/>
      </c>
      <c r="H689" s="554" t="str">
        <f t="shared" si="8"/>
        <v>'NEO GRP '!</v>
      </c>
      <c r="I689" s="554" t="str">
        <f t="shared" si="9"/>
        <v>'NEO GRP '!</v>
      </c>
      <c r="J689" s="554">
        <f t="shared" ref="J689:N689" si="685">IF(IFERROR(VLOOKUP($C689,INDIRECT(J$14&amp;"D:D"),1,FALSE),0)&lt;&gt;0,J$14,0)</f>
        <v>0</v>
      </c>
      <c r="K689" s="554">
        <f t="shared" si="685"/>
        <v>0</v>
      </c>
      <c r="L689" s="554">
        <f t="shared" si="685"/>
        <v>0</v>
      </c>
      <c r="M689" s="554">
        <f t="shared" si="685"/>
        <v>0</v>
      </c>
      <c r="N689" s="554">
        <f t="shared" si="685"/>
        <v>0</v>
      </c>
      <c r="O689" s="554" t="str">
        <f t="shared" si="11"/>
        <v>d:Z</v>
      </c>
      <c r="P689" s="554" t="str">
        <f t="shared" si="12"/>
        <v>d9:Z9</v>
      </c>
    </row>
    <row r="690">
      <c r="A690" s="554" t="str">
        <f t="shared" si="5"/>
        <v>13</v>
      </c>
      <c r="B690" s="554" t="str">
        <f t="shared" si="6"/>
        <v>GRP</v>
      </c>
      <c r="C690" s="554" t="s">
        <v>230</v>
      </c>
      <c r="D690" s="554" t="s">
        <v>1064</v>
      </c>
      <c r="E690" s="554" t="str">
        <f t="shared" si="7"/>
        <v/>
      </c>
      <c r="H690" s="554" t="str">
        <f t="shared" si="8"/>
        <v>'NEO GRP '!</v>
      </c>
      <c r="I690" s="554" t="str">
        <f t="shared" si="9"/>
        <v>'NEO GRP '!</v>
      </c>
      <c r="J690" s="554">
        <f t="shared" ref="J690:N690" si="686">IF(IFERROR(VLOOKUP($C690,INDIRECT(J$14&amp;"D:D"),1,FALSE),0)&lt;&gt;0,J$14,0)</f>
        <v>0</v>
      </c>
      <c r="K690" s="554">
        <f t="shared" si="686"/>
        <v>0</v>
      </c>
      <c r="L690" s="554">
        <f t="shared" si="686"/>
        <v>0</v>
      </c>
      <c r="M690" s="554">
        <f t="shared" si="686"/>
        <v>0</v>
      </c>
      <c r="N690" s="554">
        <f t="shared" si="686"/>
        <v>0</v>
      </c>
      <c r="O690" s="554" t="str">
        <f t="shared" si="11"/>
        <v>d:Z</v>
      </c>
      <c r="P690" s="554" t="str">
        <f t="shared" si="12"/>
        <v>d9:Z9</v>
      </c>
    </row>
    <row r="691">
      <c r="A691" s="554" t="str">
        <f t="shared" si="5"/>
        <v>100</v>
      </c>
      <c r="B691" s="554" t="str">
        <f t="shared" si="6"/>
        <v>GRP</v>
      </c>
      <c r="C691" s="554" t="s">
        <v>230</v>
      </c>
      <c r="D691" s="554" t="s">
        <v>1065</v>
      </c>
      <c r="E691" s="554">
        <f t="shared" si="7"/>
        <v>0</v>
      </c>
      <c r="H691" s="554" t="str">
        <f t="shared" si="8"/>
        <v>'NEO GRP '!</v>
      </c>
      <c r="I691" s="554" t="str">
        <f t="shared" si="9"/>
        <v>'NEO GRP '!</v>
      </c>
      <c r="J691" s="554">
        <f t="shared" ref="J691:N691" si="687">IF(IFERROR(VLOOKUP($C691,INDIRECT(J$14&amp;"D:D"),1,FALSE),0)&lt;&gt;0,J$14,0)</f>
        <v>0</v>
      </c>
      <c r="K691" s="554">
        <f t="shared" si="687"/>
        <v>0</v>
      </c>
      <c r="L691" s="554">
        <f t="shared" si="687"/>
        <v>0</v>
      </c>
      <c r="M691" s="554">
        <f t="shared" si="687"/>
        <v>0</v>
      </c>
      <c r="N691" s="554">
        <f t="shared" si="687"/>
        <v>0</v>
      </c>
      <c r="O691" s="554" t="str">
        <f t="shared" si="11"/>
        <v>d:Z</v>
      </c>
      <c r="P691" s="554" t="str">
        <f t="shared" si="12"/>
        <v>d9:Z9</v>
      </c>
    </row>
    <row r="692">
      <c r="A692" s="554" t="str">
        <f t="shared" si="5"/>
        <v>01</v>
      </c>
      <c r="B692" s="554" t="str">
        <f t="shared" si="6"/>
        <v>GRP</v>
      </c>
      <c r="C692" s="554" t="s">
        <v>232</v>
      </c>
      <c r="D692" s="554" t="s">
        <v>1066</v>
      </c>
      <c r="E692" s="554" t="str">
        <f t="shared" si="7"/>
        <v/>
      </c>
      <c r="H692" s="554" t="str">
        <f t="shared" si="8"/>
        <v>'NEO GRP '!</v>
      </c>
      <c r="I692" s="554" t="str">
        <f t="shared" si="9"/>
        <v>'NEO GRP '!</v>
      </c>
      <c r="J692" s="554">
        <f t="shared" ref="J692:N692" si="688">IF(IFERROR(VLOOKUP($C692,INDIRECT(J$14&amp;"D:D"),1,FALSE),0)&lt;&gt;0,J$14,0)</f>
        <v>0</v>
      </c>
      <c r="K692" s="554">
        <f t="shared" si="688"/>
        <v>0</v>
      </c>
      <c r="L692" s="554">
        <f t="shared" si="688"/>
        <v>0</v>
      </c>
      <c r="M692" s="554">
        <f t="shared" si="688"/>
        <v>0</v>
      </c>
      <c r="N692" s="554">
        <f t="shared" si="688"/>
        <v>0</v>
      </c>
      <c r="O692" s="554" t="str">
        <f t="shared" si="11"/>
        <v>d:Z</v>
      </c>
      <c r="P692" s="554" t="str">
        <f t="shared" si="12"/>
        <v>d9:Z9</v>
      </c>
    </row>
    <row r="693">
      <c r="A693" s="554" t="str">
        <f t="shared" si="5"/>
        <v>02</v>
      </c>
      <c r="B693" s="554" t="str">
        <f t="shared" si="6"/>
        <v>GRP</v>
      </c>
      <c r="C693" s="554" t="s">
        <v>232</v>
      </c>
      <c r="D693" s="554" t="s">
        <v>1067</v>
      </c>
      <c r="E693" s="554" t="str">
        <f t="shared" si="7"/>
        <v/>
      </c>
      <c r="H693" s="554" t="str">
        <f t="shared" si="8"/>
        <v>'NEO GRP '!</v>
      </c>
      <c r="I693" s="554" t="str">
        <f t="shared" si="9"/>
        <v>'NEO GRP '!</v>
      </c>
      <c r="J693" s="554">
        <f t="shared" ref="J693:N693" si="689">IF(IFERROR(VLOOKUP($C693,INDIRECT(J$14&amp;"D:D"),1,FALSE),0)&lt;&gt;0,J$14,0)</f>
        <v>0</v>
      </c>
      <c r="K693" s="554">
        <f t="shared" si="689"/>
        <v>0</v>
      </c>
      <c r="L693" s="554">
        <f t="shared" si="689"/>
        <v>0</v>
      </c>
      <c r="M693" s="554">
        <f t="shared" si="689"/>
        <v>0</v>
      </c>
      <c r="N693" s="554">
        <f t="shared" si="689"/>
        <v>0</v>
      </c>
      <c r="O693" s="554" t="str">
        <f t="shared" si="11"/>
        <v>d:Z</v>
      </c>
      <c r="P693" s="554" t="str">
        <f t="shared" si="12"/>
        <v>d9:Z9</v>
      </c>
    </row>
    <row r="694">
      <c r="A694" s="554" t="str">
        <f t="shared" si="5"/>
        <v>03</v>
      </c>
      <c r="B694" s="554" t="str">
        <f t="shared" si="6"/>
        <v>GRP</v>
      </c>
      <c r="C694" s="554" t="s">
        <v>232</v>
      </c>
      <c r="D694" s="554" t="s">
        <v>1068</v>
      </c>
      <c r="E694" s="554" t="str">
        <f t="shared" si="7"/>
        <v/>
      </c>
      <c r="H694" s="554" t="str">
        <f t="shared" si="8"/>
        <v>'NEO GRP '!</v>
      </c>
      <c r="I694" s="554" t="str">
        <f t="shared" si="9"/>
        <v>'NEO GRP '!</v>
      </c>
      <c r="J694" s="554">
        <f t="shared" ref="J694:N694" si="690">IF(IFERROR(VLOOKUP($C694,INDIRECT(J$14&amp;"D:D"),1,FALSE),0)&lt;&gt;0,J$14,0)</f>
        <v>0</v>
      </c>
      <c r="K694" s="554">
        <f t="shared" si="690"/>
        <v>0</v>
      </c>
      <c r="L694" s="554">
        <f t="shared" si="690"/>
        <v>0</v>
      </c>
      <c r="M694" s="554">
        <f t="shared" si="690"/>
        <v>0</v>
      </c>
      <c r="N694" s="554">
        <f t="shared" si="690"/>
        <v>0</v>
      </c>
      <c r="O694" s="554" t="str">
        <f t="shared" si="11"/>
        <v>d:Z</v>
      </c>
      <c r="P694" s="554" t="str">
        <f t="shared" si="12"/>
        <v>d9:Z9</v>
      </c>
    </row>
    <row r="695">
      <c r="A695" s="554" t="str">
        <f t="shared" si="5"/>
        <v>04</v>
      </c>
      <c r="B695" s="554" t="str">
        <f t="shared" si="6"/>
        <v>GRP</v>
      </c>
      <c r="C695" s="554" t="s">
        <v>232</v>
      </c>
      <c r="D695" s="554" t="s">
        <v>1069</v>
      </c>
      <c r="E695" s="554" t="str">
        <f t="shared" si="7"/>
        <v/>
      </c>
      <c r="H695" s="554" t="str">
        <f t="shared" si="8"/>
        <v>'NEO GRP '!</v>
      </c>
      <c r="I695" s="554" t="str">
        <f t="shared" si="9"/>
        <v>'NEO GRP '!</v>
      </c>
      <c r="J695" s="554">
        <f t="shared" ref="J695:N695" si="691">IF(IFERROR(VLOOKUP($C695,INDIRECT(J$14&amp;"D:D"),1,FALSE),0)&lt;&gt;0,J$14,0)</f>
        <v>0</v>
      </c>
      <c r="K695" s="554">
        <f t="shared" si="691"/>
        <v>0</v>
      </c>
      <c r="L695" s="554">
        <f t="shared" si="691"/>
        <v>0</v>
      </c>
      <c r="M695" s="554">
        <f t="shared" si="691"/>
        <v>0</v>
      </c>
      <c r="N695" s="554">
        <f t="shared" si="691"/>
        <v>0</v>
      </c>
      <c r="O695" s="554" t="str">
        <f t="shared" si="11"/>
        <v>d:Z</v>
      </c>
      <c r="P695" s="554" t="str">
        <f t="shared" si="12"/>
        <v>d9:Z9</v>
      </c>
    </row>
    <row r="696">
      <c r="A696" s="554" t="str">
        <f t="shared" si="5"/>
        <v>05</v>
      </c>
      <c r="B696" s="554" t="str">
        <f t="shared" si="6"/>
        <v>GRP</v>
      </c>
      <c r="C696" s="554" t="s">
        <v>232</v>
      </c>
      <c r="D696" s="554" t="s">
        <v>1070</v>
      </c>
      <c r="E696" s="554" t="str">
        <f t="shared" si="7"/>
        <v/>
      </c>
      <c r="H696" s="554" t="str">
        <f t="shared" si="8"/>
        <v>'NEO GRP '!</v>
      </c>
      <c r="I696" s="554" t="str">
        <f t="shared" si="9"/>
        <v>'NEO GRP '!</v>
      </c>
      <c r="J696" s="554">
        <f t="shared" ref="J696:N696" si="692">IF(IFERROR(VLOOKUP($C696,INDIRECT(J$14&amp;"D:D"),1,FALSE),0)&lt;&gt;0,J$14,0)</f>
        <v>0</v>
      </c>
      <c r="K696" s="554">
        <f t="shared" si="692"/>
        <v>0</v>
      </c>
      <c r="L696" s="554">
        <f t="shared" si="692"/>
        <v>0</v>
      </c>
      <c r="M696" s="554">
        <f t="shared" si="692"/>
        <v>0</v>
      </c>
      <c r="N696" s="554">
        <f t="shared" si="692"/>
        <v>0</v>
      </c>
      <c r="O696" s="554" t="str">
        <f t="shared" si="11"/>
        <v>d:Z</v>
      </c>
      <c r="P696" s="554" t="str">
        <f t="shared" si="12"/>
        <v>d9:Z9</v>
      </c>
    </row>
    <row r="697">
      <c r="A697" s="554" t="str">
        <f t="shared" si="5"/>
        <v>06</v>
      </c>
      <c r="B697" s="554" t="str">
        <f t="shared" si="6"/>
        <v>GRP</v>
      </c>
      <c r="C697" s="554" t="s">
        <v>232</v>
      </c>
      <c r="D697" s="554" t="s">
        <v>1071</v>
      </c>
      <c r="E697" s="554" t="str">
        <f t="shared" si="7"/>
        <v/>
      </c>
      <c r="H697" s="554" t="str">
        <f t="shared" si="8"/>
        <v>'NEO GRP '!</v>
      </c>
      <c r="I697" s="554" t="str">
        <f t="shared" si="9"/>
        <v>'NEO GRP '!</v>
      </c>
      <c r="J697" s="554">
        <f t="shared" ref="J697:N697" si="693">IF(IFERROR(VLOOKUP($C697,INDIRECT(J$14&amp;"D:D"),1,FALSE),0)&lt;&gt;0,J$14,0)</f>
        <v>0</v>
      </c>
      <c r="K697" s="554">
        <f t="shared" si="693"/>
        <v>0</v>
      </c>
      <c r="L697" s="554">
        <f t="shared" si="693"/>
        <v>0</v>
      </c>
      <c r="M697" s="554">
        <f t="shared" si="693"/>
        <v>0</v>
      </c>
      <c r="N697" s="554">
        <f t="shared" si="693"/>
        <v>0</v>
      </c>
      <c r="O697" s="554" t="str">
        <f t="shared" si="11"/>
        <v>d:Z</v>
      </c>
      <c r="P697" s="554" t="str">
        <f t="shared" si="12"/>
        <v>d9:Z9</v>
      </c>
    </row>
    <row r="698">
      <c r="A698" s="554" t="str">
        <f t="shared" si="5"/>
        <v>07</v>
      </c>
      <c r="B698" s="554" t="str">
        <f t="shared" si="6"/>
        <v>GRP</v>
      </c>
      <c r="C698" s="554" t="s">
        <v>232</v>
      </c>
      <c r="D698" s="554" t="s">
        <v>1072</v>
      </c>
      <c r="E698" s="554" t="str">
        <f t="shared" si="7"/>
        <v/>
      </c>
      <c r="H698" s="554" t="str">
        <f t="shared" si="8"/>
        <v>'NEO GRP '!</v>
      </c>
      <c r="I698" s="554" t="str">
        <f t="shared" si="9"/>
        <v>'NEO GRP '!</v>
      </c>
      <c r="J698" s="554">
        <f t="shared" ref="J698:N698" si="694">IF(IFERROR(VLOOKUP($C698,INDIRECT(J$14&amp;"D:D"),1,FALSE),0)&lt;&gt;0,J$14,0)</f>
        <v>0</v>
      </c>
      <c r="K698" s="554">
        <f t="shared" si="694"/>
        <v>0</v>
      </c>
      <c r="L698" s="554">
        <f t="shared" si="694"/>
        <v>0</v>
      </c>
      <c r="M698" s="554">
        <f t="shared" si="694"/>
        <v>0</v>
      </c>
      <c r="N698" s="554">
        <f t="shared" si="694"/>
        <v>0</v>
      </c>
      <c r="O698" s="554" t="str">
        <f t="shared" si="11"/>
        <v>d:Z</v>
      </c>
      <c r="P698" s="554" t="str">
        <f t="shared" si="12"/>
        <v>d9:Z9</v>
      </c>
    </row>
    <row r="699">
      <c r="A699" s="554" t="str">
        <f t="shared" si="5"/>
        <v>08</v>
      </c>
      <c r="B699" s="554" t="str">
        <f t="shared" si="6"/>
        <v>GRP</v>
      </c>
      <c r="C699" s="554" t="s">
        <v>232</v>
      </c>
      <c r="D699" s="554" t="s">
        <v>1073</v>
      </c>
      <c r="E699" s="554" t="str">
        <f t="shared" si="7"/>
        <v/>
      </c>
      <c r="H699" s="554" t="str">
        <f t="shared" si="8"/>
        <v>'NEO GRP '!</v>
      </c>
      <c r="I699" s="554" t="str">
        <f t="shared" si="9"/>
        <v>'NEO GRP '!</v>
      </c>
      <c r="J699" s="554">
        <f t="shared" ref="J699:N699" si="695">IF(IFERROR(VLOOKUP($C699,INDIRECT(J$14&amp;"D:D"),1,FALSE),0)&lt;&gt;0,J$14,0)</f>
        <v>0</v>
      </c>
      <c r="K699" s="554">
        <f t="shared" si="695"/>
        <v>0</v>
      </c>
      <c r="L699" s="554">
        <f t="shared" si="695"/>
        <v>0</v>
      </c>
      <c r="M699" s="554">
        <f t="shared" si="695"/>
        <v>0</v>
      </c>
      <c r="N699" s="554">
        <f t="shared" si="695"/>
        <v>0</v>
      </c>
      <c r="O699" s="554" t="str">
        <f t="shared" si="11"/>
        <v>d:Z</v>
      </c>
      <c r="P699" s="554" t="str">
        <f t="shared" si="12"/>
        <v>d9:Z9</v>
      </c>
    </row>
    <row r="700">
      <c r="A700" s="554" t="str">
        <f t="shared" si="5"/>
        <v>09</v>
      </c>
      <c r="B700" s="554" t="str">
        <f t="shared" si="6"/>
        <v>GRP</v>
      </c>
      <c r="C700" s="554" t="s">
        <v>232</v>
      </c>
      <c r="D700" s="554" t="s">
        <v>1074</v>
      </c>
      <c r="E700" s="554" t="str">
        <f t="shared" si="7"/>
        <v/>
      </c>
      <c r="H700" s="554" t="str">
        <f t="shared" si="8"/>
        <v>'NEO GRP '!</v>
      </c>
      <c r="I700" s="554" t="str">
        <f t="shared" si="9"/>
        <v>'NEO GRP '!</v>
      </c>
      <c r="J700" s="554">
        <f t="shared" ref="J700:N700" si="696">IF(IFERROR(VLOOKUP($C700,INDIRECT(J$14&amp;"D:D"),1,FALSE),0)&lt;&gt;0,J$14,0)</f>
        <v>0</v>
      </c>
      <c r="K700" s="554">
        <f t="shared" si="696"/>
        <v>0</v>
      </c>
      <c r="L700" s="554">
        <f t="shared" si="696"/>
        <v>0</v>
      </c>
      <c r="M700" s="554">
        <f t="shared" si="696"/>
        <v>0</v>
      </c>
      <c r="N700" s="554">
        <f t="shared" si="696"/>
        <v>0</v>
      </c>
      <c r="O700" s="554" t="str">
        <f t="shared" si="11"/>
        <v>d:Z</v>
      </c>
      <c r="P700" s="554" t="str">
        <f t="shared" si="12"/>
        <v>d9:Z9</v>
      </c>
    </row>
    <row r="701">
      <c r="A701" s="554" t="str">
        <f t="shared" si="5"/>
        <v>10</v>
      </c>
      <c r="B701" s="554" t="str">
        <f t="shared" si="6"/>
        <v>GRP</v>
      </c>
      <c r="C701" s="554" t="s">
        <v>232</v>
      </c>
      <c r="D701" s="554" t="s">
        <v>1075</v>
      </c>
      <c r="E701" s="554" t="str">
        <f t="shared" si="7"/>
        <v/>
      </c>
      <c r="H701" s="554" t="str">
        <f t="shared" si="8"/>
        <v>'NEO GRP '!</v>
      </c>
      <c r="I701" s="554" t="str">
        <f t="shared" si="9"/>
        <v>'NEO GRP '!</v>
      </c>
      <c r="J701" s="554">
        <f t="shared" ref="J701:N701" si="697">IF(IFERROR(VLOOKUP($C701,INDIRECT(J$14&amp;"D:D"),1,FALSE),0)&lt;&gt;0,J$14,0)</f>
        <v>0</v>
      </c>
      <c r="K701" s="554">
        <f t="shared" si="697"/>
        <v>0</v>
      </c>
      <c r="L701" s="554">
        <f t="shared" si="697"/>
        <v>0</v>
      </c>
      <c r="M701" s="554">
        <f t="shared" si="697"/>
        <v>0</v>
      </c>
      <c r="N701" s="554">
        <f t="shared" si="697"/>
        <v>0</v>
      </c>
      <c r="O701" s="554" t="str">
        <f t="shared" si="11"/>
        <v>d:Z</v>
      </c>
      <c r="P701" s="554" t="str">
        <f t="shared" si="12"/>
        <v>d9:Z9</v>
      </c>
    </row>
    <row r="702">
      <c r="A702" s="554" t="str">
        <f t="shared" si="5"/>
        <v>11</v>
      </c>
      <c r="B702" s="554" t="str">
        <f t="shared" si="6"/>
        <v>GRP</v>
      </c>
      <c r="C702" s="554" t="s">
        <v>232</v>
      </c>
      <c r="D702" s="554" t="s">
        <v>1076</v>
      </c>
      <c r="E702" s="554" t="str">
        <f t="shared" si="7"/>
        <v/>
      </c>
      <c r="H702" s="554" t="str">
        <f t="shared" si="8"/>
        <v>'NEO GRP '!</v>
      </c>
      <c r="I702" s="554" t="str">
        <f t="shared" si="9"/>
        <v>'NEO GRP '!</v>
      </c>
      <c r="J702" s="554">
        <f t="shared" ref="J702:N702" si="698">IF(IFERROR(VLOOKUP($C702,INDIRECT(J$14&amp;"D:D"),1,FALSE),0)&lt;&gt;0,J$14,0)</f>
        <v>0</v>
      </c>
      <c r="K702" s="554">
        <f t="shared" si="698"/>
        <v>0</v>
      </c>
      <c r="L702" s="554">
        <f t="shared" si="698"/>
        <v>0</v>
      </c>
      <c r="M702" s="554">
        <f t="shared" si="698"/>
        <v>0</v>
      </c>
      <c r="N702" s="554">
        <f t="shared" si="698"/>
        <v>0</v>
      </c>
      <c r="O702" s="554" t="str">
        <f t="shared" si="11"/>
        <v>d:Z</v>
      </c>
      <c r="P702" s="554" t="str">
        <f t="shared" si="12"/>
        <v>d9:Z9</v>
      </c>
    </row>
    <row r="703">
      <c r="A703" s="554" t="str">
        <f t="shared" si="5"/>
        <v>12</v>
      </c>
      <c r="B703" s="554" t="str">
        <f t="shared" si="6"/>
        <v>GRP</v>
      </c>
      <c r="C703" s="554" t="s">
        <v>232</v>
      </c>
      <c r="D703" s="554" t="s">
        <v>1077</v>
      </c>
      <c r="E703" s="554" t="str">
        <f t="shared" si="7"/>
        <v/>
      </c>
      <c r="H703" s="554" t="str">
        <f t="shared" si="8"/>
        <v>'NEO GRP '!</v>
      </c>
      <c r="I703" s="554" t="str">
        <f t="shared" si="9"/>
        <v>'NEO GRP '!</v>
      </c>
      <c r="J703" s="554">
        <f t="shared" ref="J703:N703" si="699">IF(IFERROR(VLOOKUP($C703,INDIRECT(J$14&amp;"D:D"),1,FALSE),0)&lt;&gt;0,J$14,0)</f>
        <v>0</v>
      </c>
      <c r="K703" s="554">
        <f t="shared" si="699"/>
        <v>0</v>
      </c>
      <c r="L703" s="554">
        <f t="shared" si="699"/>
        <v>0</v>
      </c>
      <c r="M703" s="554">
        <f t="shared" si="699"/>
        <v>0</v>
      </c>
      <c r="N703" s="554">
        <f t="shared" si="699"/>
        <v>0</v>
      </c>
      <c r="O703" s="554" t="str">
        <f t="shared" si="11"/>
        <v>d:Z</v>
      </c>
      <c r="P703" s="554" t="str">
        <f t="shared" si="12"/>
        <v>d9:Z9</v>
      </c>
    </row>
    <row r="704">
      <c r="A704" s="554" t="str">
        <f t="shared" si="5"/>
        <v>13</v>
      </c>
      <c r="B704" s="554" t="str">
        <f t="shared" si="6"/>
        <v>GRP</v>
      </c>
      <c r="C704" s="554" t="s">
        <v>232</v>
      </c>
      <c r="D704" s="554" t="s">
        <v>1078</v>
      </c>
      <c r="E704" s="554" t="str">
        <f t="shared" si="7"/>
        <v/>
      </c>
      <c r="H704" s="554" t="str">
        <f t="shared" si="8"/>
        <v>'NEO GRP '!</v>
      </c>
      <c r="I704" s="554" t="str">
        <f t="shared" si="9"/>
        <v>'NEO GRP '!</v>
      </c>
      <c r="J704" s="554">
        <f t="shared" ref="J704:N704" si="700">IF(IFERROR(VLOOKUP($C704,INDIRECT(J$14&amp;"D:D"),1,FALSE),0)&lt;&gt;0,J$14,0)</f>
        <v>0</v>
      </c>
      <c r="K704" s="554">
        <f t="shared" si="700"/>
        <v>0</v>
      </c>
      <c r="L704" s="554">
        <f t="shared" si="700"/>
        <v>0</v>
      </c>
      <c r="M704" s="554">
        <f t="shared" si="700"/>
        <v>0</v>
      </c>
      <c r="N704" s="554">
        <f t="shared" si="700"/>
        <v>0</v>
      </c>
      <c r="O704" s="554" t="str">
        <f t="shared" si="11"/>
        <v>d:Z</v>
      </c>
      <c r="P704" s="554" t="str">
        <f t="shared" si="12"/>
        <v>d9:Z9</v>
      </c>
    </row>
    <row r="705">
      <c r="A705" s="554" t="str">
        <f t="shared" si="5"/>
        <v>100</v>
      </c>
      <c r="B705" s="554" t="str">
        <f t="shared" si="6"/>
        <v>GRP</v>
      </c>
      <c r="C705" s="554" t="s">
        <v>232</v>
      </c>
      <c r="D705" s="554" t="s">
        <v>1079</v>
      </c>
      <c r="E705" s="554">
        <f t="shared" si="7"/>
        <v>0</v>
      </c>
      <c r="H705" s="554" t="str">
        <f t="shared" si="8"/>
        <v>'NEO GRP '!</v>
      </c>
      <c r="I705" s="554" t="str">
        <f t="shared" si="9"/>
        <v>'NEO GRP '!</v>
      </c>
      <c r="J705" s="554">
        <f t="shared" ref="J705:N705" si="701">IF(IFERROR(VLOOKUP($C705,INDIRECT(J$14&amp;"D:D"),1,FALSE),0)&lt;&gt;0,J$14,0)</f>
        <v>0</v>
      </c>
      <c r="K705" s="554">
        <f t="shared" si="701"/>
        <v>0</v>
      </c>
      <c r="L705" s="554">
        <f t="shared" si="701"/>
        <v>0</v>
      </c>
      <c r="M705" s="554">
        <f t="shared" si="701"/>
        <v>0</v>
      </c>
      <c r="N705" s="554">
        <f t="shared" si="701"/>
        <v>0</v>
      </c>
      <c r="O705" s="554" t="str">
        <f t="shared" si="11"/>
        <v>d:Z</v>
      </c>
      <c r="P705" s="554" t="str">
        <f t="shared" si="12"/>
        <v>d9:Z9</v>
      </c>
    </row>
    <row r="706">
      <c r="A706" s="554" t="str">
        <f t="shared" si="5"/>
        <v>01</v>
      </c>
      <c r="B706" s="554" t="str">
        <f t="shared" si="6"/>
        <v>GRP</v>
      </c>
      <c r="C706" s="554" t="s">
        <v>234</v>
      </c>
      <c r="D706" s="554" t="s">
        <v>1080</v>
      </c>
      <c r="E706" s="554" t="str">
        <f t="shared" si="7"/>
        <v/>
      </c>
      <c r="H706" s="554" t="str">
        <f t="shared" si="8"/>
        <v>'NEO GRP '!</v>
      </c>
      <c r="I706" s="554" t="str">
        <f t="shared" si="9"/>
        <v>'NEO GRP '!</v>
      </c>
      <c r="J706" s="554">
        <f t="shared" ref="J706:N706" si="702">IF(IFERROR(VLOOKUP($C706,INDIRECT(J$14&amp;"D:D"),1,FALSE),0)&lt;&gt;0,J$14,0)</f>
        <v>0</v>
      </c>
      <c r="K706" s="554">
        <f t="shared" si="702"/>
        <v>0</v>
      </c>
      <c r="L706" s="554">
        <f t="shared" si="702"/>
        <v>0</v>
      </c>
      <c r="M706" s="554">
        <f t="shared" si="702"/>
        <v>0</v>
      </c>
      <c r="N706" s="554">
        <f t="shared" si="702"/>
        <v>0</v>
      </c>
      <c r="O706" s="554" t="str">
        <f t="shared" si="11"/>
        <v>d:Z</v>
      </c>
      <c r="P706" s="554" t="str">
        <f t="shared" si="12"/>
        <v>d9:Z9</v>
      </c>
    </row>
    <row r="707">
      <c r="A707" s="554" t="str">
        <f t="shared" si="5"/>
        <v>02</v>
      </c>
      <c r="B707" s="554" t="str">
        <f t="shared" si="6"/>
        <v>GRP</v>
      </c>
      <c r="C707" s="554" t="s">
        <v>234</v>
      </c>
      <c r="D707" s="554" t="s">
        <v>1081</v>
      </c>
      <c r="E707" s="554" t="str">
        <f t="shared" si="7"/>
        <v/>
      </c>
      <c r="H707" s="554" t="str">
        <f t="shared" si="8"/>
        <v>'NEO GRP '!</v>
      </c>
      <c r="I707" s="554" t="str">
        <f t="shared" si="9"/>
        <v>'NEO GRP '!</v>
      </c>
      <c r="J707" s="554">
        <f t="shared" ref="J707:N707" si="703">IF(IFERROR(VLOOKUP($C707,INDIRECT(J$14&amp;"D:D"),1,FALSE),0)&lt;&gt;0,J$14,0)</f>
        <v>0</v>
      </c>
      <c r="K707" s="554">
        <f t="shared" si="703"/>
        <v>0</v>
      </c>
      <c r="L707" s="554">
        <f t="shared" si="703"/>
        <v>0</v>
      </c>
      <c r="M707" s="554">
        <f t="shared" si="703"/>
        <v>0</v>
      </c>
      <c r="N707" s="554">
        <f t="shared" si="703"/>
        <v>0</v>
      </c>
      <c r="O707" s="554" t="str">
        <f t="shared" si="11"/>
        <v>d:Z</v>
      </c>
      <c r="P707" s="554" t="str">
        <f t="shared" si="12"/>
        <v>d9:Z9</v>
      </c>
    </row>
    <row r="708">
      <c r="A708" s="554" t="str">
        <f t="shared" si="5"/>
        <v>03</v>
      </c>
      <c r="B708" s="554" t="str">
        <f t="shared" si="6"/>
        <v>GRP</v>
      </c>
      <c r="C708" s="554" t="s">
        <v>234</v>
      </c>
      <c r="D708" s="554" t="s">
        <v>1082</v>
      </c>
      <c r="E708" s="554" t="str">
        <f t="shared" si="7"/>
        <v/>
      </c>
      <c r="H708" s="554" t="str">
        <f t="shared" si="8"/>
        <v>'NEO GRP '!</v>
      </c>
      <c r="I708" s="554" t="str">
        <f t="shared" si="9"/>
        <v>'NEO GRP '!</v>
      </c>
      <c r="J708" s="554">
        <f t="shared" ref="J708:N708" si="704">IF(IFERROR(VLOOKUP($C708,INDIRECT(J$14&amp;"D:D"),1,FALSE),0)&lt;&gt;0,J$14,0)</f>
        <v>0</v>
      </c>
      <c r="K708" s="554">
        <f t="shared" si="704"/>
        <v>0</v>
      </c>
      <c r="L708" s="554">
        <f t="shared" si="704"/>
        <v>0</v>
      </c>
      <c r="M708" s="554">
        <f t="shared" si="704"/>
        <v>0</v>
      </c>
      <c r="N708" s="554">
        <f t="shared" si="704"/>
        <v>0</v>
      </c>
      <c r="O708" s="554" t="str">
        <f t="shared" si="11"/>
        <v>d:Z</v>
      </c>
      <c r="P708" s="554" t="str">
        <f t="shared" si="12"/>
        <v>d9:Z9</v>
      </c>
    </row>
    <row r="709">
      <c r="A709" s="554" t="str">
        <f t="shared" si="5"/>
        <v>04</v>
      </c>
      <c r="B709" s="554" t="str">
        <f t="shared" si="6"/>
        <v>GRP</v>
      </c>
      <c r="C709" s="554" t="s">
        <v>234</v>
      </c>
      <c r="D709" s="554" t="s">
        <v>1083</v>
      </c>
      <c r="E709" s="554" t="str">
        <f t="shared" si="7"/>
        <v/>
      </c>
      <c r="H709" s="554" t="str">
        <f t="shared" si="8"/>
        <v>'NEO GRP '!</v>
      </c>
      <c r="I709" s="554" t="str">
        <f t="shared" si="9"/>
        <v>'NEO GRP '!</v>
      </c>
      <c r="J709" s="554">
        <f t="shared" ref="J709:N709" si="705">IF(IFERROR(VLOOKUP($C709,INDIRECT(J$14&amp;"D:D"),1,FALSE),0)&lt;&gt;0,J$14,0)</f>
        <v>0</v>
      </c>
      <c r="K709" s="554">
        <f t="shared" si="705"/>
        <v>0</v>
      </c>
      <c r="L709" s="554">
        <f t="shared" si="705"/>
        <v>0</v>
      </c>
      <c r="M709" s="554">
        <f t="shared" si="705"/>
        <v>0</v>
      </c>
      <c r="N709" s="554">
        <f t="shared" si="705"/>
        <v>0</v>
      </c>
      <c r="O709" s="554" t="str">
        <f t="shared" si="11"/>
        <v>d:Z</v>
      </c>
      <c r="P709" s="554" t="str">
        <f t="shared" si="12"/>
        <v>d9:Z9</v>
      </c>
    </row>
    <row r="710">
      <c r="A710" s="554" t="str">
        <f t="shared" si="5"/>
        <v>05</v>
      </c>
      <c r="B710" s="554" t="str">
        <f t="shared" si="6"/>
        <v>GRP</v>
      </c>
      <c r="C710" s="554" t="s">
        <v>234</v>
      </c>
      <c r="D710" s="554" t="s">
        <v>1084</v>
      </c>
      <c r="E710" s="554" t="str">
        <f t="shared" si="7"/>
        <v/>
      </c>
      <c r="H710" s="554" t="str">
        <f t="shared" si="8"/>
        <v>'NEO GRP '!</v>
      </c>
      <c r="I710" s="554" t="str">
        <f t="shared" si="9"/>
        <v>'NEO GRP '!</v>
      </c>
      <c r="J710" s="554">
        <f t="shared" ref="J710:N710" si="706">IF(IFERROR(VLOOKUP($C710,INDIRECT(J$14&amp;"D:D"),1,FALSE),0)&lt;&gt;0,J$14,0)</f>
        <v>0</v>
      </c>
      <c r="K710" s="554">
        <f t="shared" si="706"/>
        <v>0</v>
      </c>
      <c r="L710" s="554">
        <f t="shared" si="706"/>
        <v>0</v>
      </c>
      <c r="M710" s="554">
        <f t="shared" si="706"/>
        <v>0</v>
      </c>
      <c r="N710" s="554">
        <f t="shared" si="706"/>
        <v>0</v>
      </c>
      <c r="O710" s="554" t="str">
        <f t="shared" si="11"/>
        <v>d:Z</v>
      </c>
      <c r="P710" s="554" t="str">
        <f t="shared" si="12"/>
        <v>d9:Z9</v>
      </c>
    </row>
    <row r="711">
      <c r="A711" s="554" t="str">
        <f t="shared" si="5"/>
        <v>06</v>
      </c>
      <c r="B711" s="554" t="str">
        <f t="shared" si="6"/>
        <v>GRP</v>
      </c>
      <c r="C711" s="554" t="s">
        <v>234</v>
      </c>
      <c r="D711" s="554" t="s">
        <v>1085</v>
      </c>
      <c r="E711" s="554" t="str">
        <f t="shared" si="7"/>
        <v/>
      </c>
      <c r="H711" s="554" t="str">
        <f t="shared" si="8"/>
        <v>'NEO GRP '!</v>
      </c>
      <c r="I711" s="554" t="str">
        <f t="shared" si="9"/>
        <v>'NEO GRP '!</v>
      </c>
      <c r="J711" s="554">
        <f t="shared" ref="J711:N711" si="707">IF(IFERROR(VLOOKUP($C711,INDIRECT(J$14&amp;"D:D"),1,FALSE),0)&lt;&gt;0,J$14,0)</f>
        <v>0</v>
      </c>
      <c r="K711" s="554">
        <f t="shared" si="707"/>
        <v>0</v>
      </c>
      <c r="L711" s="554">
        <f t="shared" si="707"/>
        <v>0</v>
      </c>
      <c r="M711" s="554">
        <f t="shared" si="707"/>
        <v>0</v>
      </c>
      <c r="N711" s="554">
        <f t="shared" si="707"/>
        <v>0</v>
      </c>
      <c r="O711" s="554" t="str">
        <f t="shared" si="11"/>
        <v>d:Z</v>
      </c>
      <c r="P711" s="554" t="str">
        <f t="shared" si="12"/>
        <v>d9:Z9</v>
      </c>
    </row>
    <row r="712">
      <c r="A712" s="554" t="str">
        <f t="shared" si="5"/>
        <v>07</v>
      </c>
      <c r="B712" s="554" t="str">
        <f t="shared" si="6"/>
        <v>GRP</v>
      </c>
      <c r="C712" s="554" t="s">
        <v>234</v>
      </c>
      <c r="D712" s="554" t="s">
        <v>1086</v>
      </c>
      <c r="E712" s="554" t="str">
        <f t="shared" si="7"/>
        <v/>
      </c>
      <c r="H712" s="554" t="str">
        <f t="shared" si="8"/>
        <v>'NEO GRP '!</v>
      </c>
      <c r="I712" s="554" t="str">
        <f t="shared" si="9"/>
        <v>'NEO GRP '!</v>
      </c>
      <c r="J712" s="554">
        <f t="shared" ref="J712:N712" si="708">IF(IFERROR(VLOOKUP($C712,INDIRECT(J$14&amp;"D:D"),1,FALSE),0)&lt;&gt;0,J$14,0)</f>
        <v>0</v>
      </c>
      <c r="K712" s="554">
        <f t="shared" si="708"/>
        <v>0</v>
      </c>
      <c r="L712" s="554">
        <f t="shared" si="708"/>
        <v>0</v>
      </c>
      <c r="M712" s="554">
        <f t="shared" si="708"/>
        <v>0</v>
      </c>
      <c r="N712" s="554">
        <f t="shared" si="708"/>
        <v>0</v>
      </c>
      <c r="O712" s="554" t="str">
        <f t="shared" si="11"/>
        <v>d:Z</v>
      </c>
      <c r="P712" s="554" t="str">
        <f t="shared" si="12"/>
        <v>d9:Z9</v>
      </c>
    </row>
    <row r="713">
      <c r="A713" s="554" t="str">
        <f t="shared" si="5"/>
        <v>08</v>
      </c>
      <c r="B713" s="554" t="str">
        <f t="shared" si="6"/>
        <v>GRP</v>
      </c>
      <c r="C713" s="554" t="s">
        <v>234</v>
      </c>
      <c r="D713" s="554" t="s">
        <v>1087</v>
      </c>
      <c r="E713" s="554" t="str">
        <f t="shared" si="7"/>
        <v/>
      </c>
      <c r="H713" s="554" t="str">
        <f t="shared" si="8"/>
        <v>'NEO GRP '!</v>
      </c>
      <c r="I713" s="554" t="str">
        <f t="shared" si="9"/>
        <v>'NEO GRP '!</v>
      </c>
      <c r="J713" s="554">
        <f t="shared" ref="J713:N713" si="709">IF(IFERROR(VLOOKUP($C713,INDIRECT(J$14&amp;"D:D"),1,FALSE),0)&lt;&gt;0,J$14,0)</f>
        <v>0</v>
      </c>
      <c r="K713" s="554">
        <f t="shared" si="709"/>
        <v>0</v>
      </c>
      <c r="L713" s="554">
        <f t="shared" si="709"/>
        <v>0</v>
      </c>
      <c r="M713" s="554">
        <f t="shared" si="709"/>
        <v>0</v>
      </c>
      <c r="N713" s="554">
        <f t="shared" si="709"/>
        <v>0</v>
      </c>
      <c r="O713" s="554" t="str">
        <f t="shared" si="11"/>
        <v>d:Z</v>
      </c>
      <c r="P713" s="554" t="str">
        <f t="shared" si="12"/>
        <v>d9:Z9</v>
      </c>
    </row>
    <row r="714">
      <c r="A714" s="554" t="str">
        <f t="shared" si="5"/>
        <v>09</v>
      </c>
      <c r="B714" s="554" t="str">
        <f t="shared" si="6"/>
        <v>GRP</v>
      </c>
      <c r="C714" s="554" t="s">
        <v>234</v>
      </c>
      <c r="D714" s="554" t="s">
        <v>1088</v>
      </c>
      <c r="E714" s="554" t="str">
        <f t="shared" si="7"/>
        <v/>
      </c>
      <c r="H714" s="554" t="str">
        <f t="shared" si="8"/>
        <v>'NEO GRP '!</v>
      </c>
      <c r="I714" s="554" t="str">
        <f t="shared" si="9"/>
        <v>'NEO GRP '!</v>
      </c>
      <c r="J714" s="554">
        <f t="shared" ref="J714:N714" si="710">IF(IFERROR(VLOOKUP($C714,INDIRECT(J$14&amp;"D:D"),1,FALSE),0)&lt;&gt;0,J$14,0)</f>
        <v>0</v>
      </c>
      <c r="K714" s="554">
        <f t="shared" si="710"/>
        <v>0</v>
      </c>
      <c r="L714" s="554">
        <f t="shared" si="710"/>
        <v>0</v>
      </c>
      <c r="M714" s="554">
        <f t="shared" si="710"/>
        <v>0</v>
      </c>
      <c r="N714" s="554">
        <f t="shared" si="710"/>
        <v>0</v>
      </c>
      <c r="O714" s="554" t="str">
        <f t="shared" si="11"/>
        <v>d:Z</v>
      </c>
      <c r="P714" s="554" t="str">
        <f t="shared" si="12"/>
        <v>d9:Z9</v>
      </c>
    </row>
    <row r="715">
      <c r="A715" s="554" t="str">
        <f t="shared" si="5"/>
        <v>10</v>
      </c>
      <c r="B715" s="554" t="str">
        <f t="shared" si="6"/>
        <v>GRP</v>
      </c>
      <c r="C715" s="554" t="s">
        <v>234</v>
      </c>
      <c r="D715" s="554" t="s">
        <v>1089</v>
      </c>
      <c r="E715" s="554" t="str">
        <f t="shared" si="7"/>
        <v/>
      </c>
      <c r="H715" s="554" t="str">
        <f t="shared" si="8"/>
        <v>'NEO GRP '!</v>
      </c>
      <c r="I715" s="554" t="str">
        <f t="shared" si="9"/>
        <v>'NEO GRP '!</v>
      </c>
      <c r="J715" s="554">
        <f t="shared" ref="J715:N715" si="711">IF(IFERROR(VLOOKUP($C715,INDIRECT(J$14&amp;"D:D"),1,FALSE),0)&lt;&gt;0,J$14,0)</f>
        <v>0</v>
      </c>
      <c r="K715" s="554">
        <f t="shared" si="711"/>
        <v>0</v>
      </c>
      <c r="L715" s="554">
        <f t="shared" si="711"/>
        <v>0</v>
      </c>
      <c r="M715" s="554">
        <f t="shared" si="711"/>
        <v>0</v>
      </c>
      <c r="N715" s="554">
        <f t="shared" si="711"/>
        <v>0</v>
      </c>
      <c r="O715" s="554" t="str">
        <f t="shared" si="11"/>
        <v>d:Z</v>
      </c>
      <c r="P715" s="554" t="str">
        <f t="shared" si="12"/>
        <v>d9:Z9</v>
      </c>
    </row>
    <row r="716">
      <c r="A716" s="554" t="str">
        <f t="shared" si="5"/>
        <v>11</v>
      </c>
      <c r="B716" s="554" t="str">
        <f t="shared" si="6"/>
        <v>GRP</v>
      </c>
      <c r="C716" s="554" t="s">
        <v>234</v>
      </c>
      <c r="D716" s="554" t="s">
        <v>1090</v>
      </c>
      <c r="E716" s="554" t="str">
        <f t="shared" si="7"/>
        <v/>
      </c>
      <c r="H716" s="554" t="str">
        <f t="shared" si="8"/>
        <v>'NEO GRP '!</v>
      </c>
      <c r="I716" s="554" t="str">
        <f t="shared" si="9"/>
        <v>'NEO GRP '!</v>
      </c>
      <c r="J716" s="554">
        <f t="shared" ref="J716:N716" si="712">IF(IFERROR(VLOOKUP($C716,INDIRECT(J$14&amp;"D:D"),1,FALSE),0)&lt;&gt;0,J$14,0)</f>
        <v>0</v>
      </c>
      <c r="K716" s="554">
        <f t="shared" si="712"/>
        <v>0</v>
      </c>
      <c r="L716" s="554">
        <f t="shared" si="712"/>
        <v>0</v>
      </c>
      <c r="M716" s="554">
        <f t="shared" si="712"/>
        <v>0</v>
      </c>
      <c r="N716" s="554">
        <f t="shared" si="712"/>
        <v>0</v>
      </c>
      <c r="O716" s="554" t="str">
        <f t="shared" si="11"/>
        <v>d:Z</v>
      </c>
      <c r="P716" s="554" t="str">
        <f t="shared" si="12"/>
        <v>d9:Z9</v>
      </c>
    </row>
    <row r="717">
      <c r="A717" s="554" t="str">
        <f t="shared" si="5"/>
        <v>12</v>
      </c>
      <c r="B717" s="554" t="str">
        <f t="shared" si="6"/>
        <v>GRP</v>
      </c>
      <c r="C717" s="554" t="s">
        <v>234</v>
      </c>
      <c r="D717" s="554" t="s">
        <v>1091</v>
      </c>
      <c r="E717" s="554" t="str">
        <f t="shared" si="7"/>
        <v/>
      </c>
      <c r="H717" s="554" t="str">
        <f t="shared" si="8"/>
        <v>'NEO GRP '!</v>
      </c>
      <c r="I717" s="554" t="str">
        <f t="shared" si="9"/>
        <v>'NEO GRP '!</v>
      </c>
      <c r="J717" s="554">
        <f t="shared" ref="J717:N717" si="713">IF(IFERROR(VLOOKUP($C717,INDIRECT(J$14&amp;"D:D"),1,FALSE),0)&lt;&gt;0,J$14,0)</f>
        <v>0</v>
      </c>
      <c r="K717" s="554">
        <f t="shared" si="713"/>
        <v>0</v>
      </c>
      <c r="L717" s="554">
        <f t="shared" si="713"/>
        <v>0</v>
      </c>
      <c r="M717" s="554">
        <f t="shared" si="713"/>
        <v>0</v>
      </c>
      <c r="N717" s="554">
        <f t="shared" si="713"/>
        <v>0</v>
      </c>
      <c r="O717" s="554" t="str">
        <f t="shared" si="11"/>
        <v>d:Z</v>
      </c>
      <c r="P717" s="554" t="str">
        <f t="shared" si="12"/>
        <v>d9:Z9</v>
      </c>
    </row>
    <row r="718">
      <c r="A718" s="554" t="str">
        <f t="shared" si="5"/>
        <v>13</v>
      </c>
      <c r="B718" s="554" t="str">
        <f t="shared" si="6"/>
        <v>GRP</v>
      </c>
      <c r="C718" s="554" t="s">
        <v>234</v>
      </c>
      <c r="D718" s="554" t="s">
        <v>1092</v>
      </c>
      <c r="E718" s="554" t="str">
        <f t="shared" si="7"/>
        <v/>
      </c>
      <c r="H718" s="554" t="str">
        <f t="shared" si="8"/>
        <v>'NEO GRP '!</v>
      </c>
      <c r="I718" s="554" t="str">
        <f t="shared" si="9"/>
        <v>'NEO GRP '!</v>
      </c>
      <c r="J718" s="554">
        <f t="shared" ref="J718:N718" si="714">IF(IFERROR(VLOOKUP($C718,INDIRECT(J$14&amp;"D:D"),1,FALSE),0)&lt;&gt;0,J$14,0)</f>
        <v>0</v>
      </c>
      <c r="K718" s="554">
        <f t="shared" si="714"/>
        <v>0</v>
      </c>
      <c r="L718" s="554">
        <f t="shared" si="714"/>
        <v>0</v>
      </c>
      <c r="M718" s="554">
        <f t="shared" si="714"/>
        <v>0</v>
      </c>
      <c r="N718" s="554">
        <f t="shared" si="714"/>
        <v>0</v>
      </c>
      <c r="O718" s="554" t="str">
        <f t="shared" si="11"/>
        <v>d:Z</v>
      </c>
      <c r="P718" s="554" t="str">
        <f t="shared" si="12"/>
        <v>d9:Z9</v>
      </c>
    </row>
    <row r="719">
      <c r="A719" s="554" t="str">
        <f t="shared" si="5"/>
        <v>100</v>
      </c>
      <c r="B719" s="554" t="str">
        <f t="shared" si="6"/>
        <v>GRP</v>
      </c>
      <c r="C719" s="554" t="s">
        <v>234</v>
      </c>
      <c r="D719" s="554" t="s">
        <v>1093</v>
      </c>
      <c r="E719" s="554">
        <f t="shared" si="7"/>
        <v>0</v>
      </c>
      <c r="H719" s="554" t="str">
        <f t="shared" si="8"/>
        <v>'NEO GRP '!</v>
      </c>
      <c r="I719" s="554" t="str">
        <f t="shared" si="9"/>
        <v>'NEO GRP '!</v>
      </c>
      <c r="J719" s="554">
        <f t="shared" ref="J719:N719" si="715">IF(IFERROR(VLOOKUP($C719,INDIRECT(J$14&amp;"D:D"),1,FALSE),0)&lt;&gt;0,J$14,0)</f>
        <v>0</v>
      </c>
      <c r="K719" s="554">
        <f t="shared" si="715"/>
        <v>0</v>
      </c>
      <c r="L719" s="554">
        <f t="shared" si="715"/>
        <v>0</v>
      </c>
      <c r="M719" s="554">
        <f t="shared" si="715"/>
        <v>0</v>
      </c>
      <c r="N719" s="554">
        <f t="shared" si="715"/>
        <v>0</v>
      </c>
      <c r="O719" s="554" t="str">
        <f t="shared" si="11"/>
        <v>d:Z</v>
      </c>
      <c r="P719" s="554" t="str">
        <f t="shared" si="12"/>
        <v>d9:Z9</v>
      </c>
    </row>
    <row r="720">
      <c r="A720" s="554" t="str">
        <f t="shared" si="5"/>
        <v>01</v>
      </c>
      <c r="B720" s="554" t="str">
        <f t="shared" si="6"/>
        <v>PU</v>
      </c>
      <c r="C720" s="554" t="s">
        <v>257</v>
      </c>
      <c r="D720" s="554" t="s">
        <v>1094</v>
      </c>
      <c r="E720" s="554" t="str">
        <f t="shared" si="7"/>
        <v/>
      </c>
      <c r="H720" s="554" t="str">
        <f t="shared" si="8"/>
        <v>'NEO PU'!</v>
      </c>
      <c r="I720" s="554">
        <f t="shared" si="9"/>
        <v>0</v>
      </c>
      <c r="J720" s="554" t="str">
        <f t="shared" ref="J720:N720" si="716">IF(IFERROR(VLOOKUP($C720,INDIRECT(J$14&amp;"D:D"),1,FALSE),0)&lt;&gt;0,J$14,0)</f>
        <v>'NEO PU'!</v>
      </c>
      <c r="K720" s="554">
        <f t="shared" si="716"/>
        <v>0</v>
      </c>
      <c r="L720" s="554">
        <f t="shared" si="716"/>
        <v>0</v>
      </c>
      <c r="M720" s="554">
        <f t="shared" si="716"/>
        <v>0</v>
      </c>
      <c r="N720" s="554">
        <f t="shared" si="716"/>
        <v>0</v>
      </c>
      <c r="O720" s="554" t="str">
        <f t="shared" si="11"/>
        <v>d:t</v>
      </c>
      <c r="P720" s="554" t="str">
        <f t="shared" si="12"/>
        <v>d9:t9</v>
      </c>
    </row>
    <row r="721">
      <c r="A721" s="554" t="str">
        <f t="shared" si="5"/>
        <v>02</v>
      </c>
      <c r="B721" s="554" t="str">
        <f t="shared" si="6"/>
        <v>PU</v>
      </c>
      <c r="C721" s="554" t="s">
        <v>257</v>
      </c>
      <c r="D721" s="554" t="s">
        <v>1095</v>
      </c>
      <c r="E721" s="554" t="str">
        <f t="shared" si="7"/>
        <v/>
      </c>
      <c r="H721" s="554" t="str">
        <f t="shared" si="8"/>
        <v>'NEO PU'!</v>
      </c>
      <c r="I721" s="554">
        <f t="shared" si="9"/>
        <v>0</v>
      </c>
      <c r="J721" s="554" t="str">
        <f t="shared" ref="J721:N721" si="717">IF(IFERROR(VLOOKUP($C721,INDIRECT(J$14&amp;"D:D"),1,FALSE),0)&lt;&gt;0,J$14,0)</f>
        <v>'NEO PU'!</v>
      </c>
      <c r="K721" s="554">
        <f t="shared" si="717"/>
        <v>0</v>
      </c>
      <c r="L721" s="554">
        <f t="shared" si="717"/>
        <v>0</v>
      </c>
      <c r="M721" s="554">
        <f t="shared" si="717"/>
        <v>0</v>
      </c>
      <c r="N721" s="554">
        <f t="shared" si="717"/>
        <v>0</v>
      </c>
      <c r="O721" s="554" t="str">
        <f t="shared" si="11"/>
        <v>d:t</v>
      </c>
      <c r="P721" s="554" t="str">
        <f t="shared" si="12"/>
        <v>d9:t9</v>
      </c>
    </row>
    <row r="722">
      <c r="A722" s="554" t="str">
        <f t="shared" si="5"/>
        <v>03</v>
      </c>
      <c r="B722" s="554" t="str">
        <f t="shared" si="6"/>
        <v>PU</v>
      </c>
      <c r="C722" s="554" t="s">
        <v>257</v>
      </c>
      <c r="D722" s="554" t="s">
        <v>1096</v>
      </c>
      <c r="E722" s="554" t="str">
        <f t="shared" si="7"/>
        <v/>
      </c>
      <c r="H722" s="554" t="str">
        <f t="shared" si="8"/>
        <v>'NEO PU'!</v>
      </c>
      <c r="I722" s="554">
        <f t="shared" si="9"/>
        <v>0</v>
      </c>
      <c r="J722" s="554" t="str">
        <f t="shared" ref="J722:N722" si="718">IF(IFERROR(VLOOKUP($C722,INDIRECT(J$14&amp;"D:D"),1,FALSE),0)&lt;&gt;0,J$14,0)</f>
        <v>'NEO PU'!</v>
      </c>
      <c r="K722" s="554">
        <f t="shared" si="718"/>
        <v>0</v>
      </c>
      <c r="L722" s="554">
        <f t="shared" si="718"/>
        <v>0</v>
      </c>
      <c r="M722" s="554">
        <f t="shared" si="718"/>
        <v>0</v>
      </c>
      <c r="N722" s="554">
        <f t="shared" si="718"/>
        <v>0</v>
      </c>
      <c r="O722" s="554" t="str">
        <f t="shared" si="11"/>
        <v>d:t</v>
      </c>
      <c r="P722" s="554" t="str">
        <f t="shared" si="12"/>
        <v>d9:t9</v>
      </c>
    </row>
    <row r="723">
      <c r="A723" s="554" t="str">
        <f t="shared" si="5"/>
        <v>04</v>
      </c>
      <c r="B723" s="554" t="str">
        <f t="shared" si="6"/>
        <v>PU</v>
      </c>
      <c r="C723" s="554" t="s">
        <v>257</v>
      </c>
      <c r="D723" s="554" t="s">
        <v>1097</v>
      </c>
      <c r="E723" s="554" t="str">
        <f t="shared" si="7"/>
        <v/>
      </c>
      <c r="H723" s="554" t="str">
        <f t="shared" si="8"/>
        <v>'NEO PU'!</v>
      </c>
      <c r="I723" s="554">
        <f t="shared" si="9"/>
        <v>0</v>
      </c>
      <c r="J723" s="554" t="str">
        <f t="shared" ref="J723:N723" si="719">IF(IFERROR(VLOOKUP($C723,INDIRECT(J$14&amp;"D:D"),1,FALSE),0)&lt;&gt;0,J$14,0)</f>
        <v>'NEO PU'!</v>
      </c>
      <c r="K723" s="554">
        <f t="shared" si="719"/>
        <v>0</v>
      </c>
      <c r="L723" s="554">
        <f t="shared" si="719"/>
        <v>0</v>
      </c>
      <c r="M723" s="554">
        <f t="shared" si="719"/>
        <v>0</v>
      </c>
      <c r="N723" s="554">
        <f t="shared" si="719"/>
        <v>0</v>
      </c>
      <c r="O723" s="554" t="str">
        <f t="shared" si="11"/>
        <v>d:t</v>
      </c>
      <c r="P723" s="554" t="str">
        <f t="shared" si="12"/>
        <v>d9:t9</v>
      </c>
    </row>
    <row r="724">
      <c r="A724" s="554" t="str">
        <f t="shared" si="5"/>
        <v>05</v>
      </c>
      <c r="B724" s="554" t="str">
        <f t="shared" si="6"/>
        <v>PU</v>
      </c>
      <c r="C724" s="554" t="s">
        <v>257</v>
      </c>
      <c r="D724" s="554" t="s">
        <v>1098</v>
      </c>
      <c r="E724" s="554" t="str">
        <f t="shared" si="7"/>
        <v/>
      </c>
      <c r="H724" s="554" t="str">
        <f t="shared" si="8"/>
        <v>'NEO PU'!</v>
      </c>
      <c r="I724" s="554">
        <f t="shared" si="9"/>
        <v>0</v>
      </c>
      <c r="J724" s="554" t="str">
        <f t="shared" ref="J724:N724" si="720">IF(IFERROR(VLOOKUP($C724,INDIRECT(J$14&amp;"D:D"),1,FALSE),0)&lt;&gt;0,J$14,0)</f>
        <v>'NEO PU'!</v>
      </c>
      <c r="K724" s="554">
        <f t="shared" si="720"/>
        <v>0</v>
      </c>
      <c r="L724" s="554">
        <f t="shared" si="720"/>
        <v>0</v>
      </c>
      <c r="M724" s="554">
        <f t="shared" si="720"/>
        <v>0</v>
      </c>
      <c r="N724" s="554">
        <f t="shared" si="720"/>
        <v>0</v>
      </c>
      <c r="O724" s="554" t="str">
        <f t="shared" si="11"/>
        <v>d:t</v>
      </c>
      <c r="P724" s="554" t="str">
        <f t="shared" si="12"/>
        <v>d9:t9</v>
      </c>
    </row>
    <row r="725">
      <c r="A725" s="554" t="str">
        <f t="shared" si="5"/>
        <v>06</v>
      </c>
      <c r="B725" s="554" t="str">
        <f t="shared" si="6"/>
        <v>PU</v>
      </c>
      <c r="C725" s="554" t="s">
        <v>257</v>
      </c>
      <c r="D725" s="554" t="s">
        <v>1099</v>
      </c>
      <c r="E725" s="554" t="str">
        <f t="shared" si="7"/>
        <v/>
      </c>
      <c r="H725" s="554" t="str">
        <f t="shared" si="8"/>
        <v>'NEO PU'!</v>
      </c>
      <c r="I725" s="554">
        <f t="shared" si="9"/>
        <v>0</v>
      </c>
      <c r="J725" s="554" t="str">
        <f t="shared" ref="J725:N725" si="721">IF(IFERROR(VLOOKUP($C725,INDIRECT(J$14&amp;"D:D"),1,FALSE),0)&lt;&gt;0,J$14,0)</f>
        <v>'NEO PU'!</v>
      </c>
      <c r="K725" s="554">
        <f t="shared" si="721"/>
        <v>0</v>
      </c>
      <c r="L725" s="554">
        <f t="shared" si="721"/>
        <v>0</v>
      </c>
      <c r="M725" s="554">
        <f t="shared" si="721"/>
        <v>0</v>
      </c>
      <c r="N725" s="554">
        <f t="shared" si="721"/>
        <v>0</v>
      </c>
      <c r="O725" s="554" t="str">
        <f t="shared" si="11"/>
        <v>d:t</v>
      </c>
      <c r="P725" s="554" t="str">
        <f t="shared" si="12"/>
        <v>d9:t9</v>
      </c>
    </row>
    <row r="726">
      <c r="A726" s="554" t="str">
        <f t="shared" si="5"/>
        <v>09</v>
      </c>
      <c r="B726" s="554" t="str">
        <f t="shared" si="6"/>
        <v>PU</v>
      </c>
      <c r="C726" s="554" t="s">
        <v>257</v>
      </c>
      <c r="D726" s="554" t="s">
        <v>1100</v>
      </c>
      <c r="E726" s="554" t="str">
        <f t="shared" si="7"/>
        <v/>
      </c>
      <c r="H726" s="554" t="str">
        <f t="shared" si="8"/>
        <v>'NEO PU'!</v>
      </c>
      <c r="I726" s="554">
        <f t="shared" si="9"/>
        <v>0</v>
      </c>
      <c r="J726" s="554" t="str">
        <f t="shared" ref="J726:N726" si="722">IF(IFERROR(VLOOKUP($C726,INDIRECT(J$14&amp;"D:D"),1,FALSE),0)&lt;&gt;0,J$14,0)</f>
        <v>'NEO PU'!</v>
      </c>
      <c r="K726" s="554">
        <f t="shared" si="722"/>
        <v>0</v>
      </c>
      <c r="L726" s="554">
        <f t="shared" si="722"/>
        <v>0</v>
      </c>
      <c r="M726" s="554">
        <f t="shared" si="722"/>
        <v>0</v>
      </c>
      <c r="N726" s="554">
        <f t="shared" si="722"/>
        <v>0</v>
      </c>
      <c r="O726" s="554" t="str">
        <f t="shared" si="11"/>
        <v>d:t</v>
      </c>
      <c r="P726" s="554" t="str">
        <f t="shared" si="12"/>
        <v>d9:t9</v>
      </c>
    </row>
    <row r="727">
      <c r="A727" s="554" t="str">
        <f t="shared" si="5"/>
        <v>11</v>
      </c>
      <c r="B727" s="554" t="str">
        <f t="shared" si="6"/>
        <v>PU</v>
      </c>
      <c r="C727" s="554" t="s">
        <v>257</v>
      </c>
      <c r="D727" s="554" t="s">
        <v>1101</v>
      </c>
      <c r="E727" s="554" t="str">
        <f t="shared" si="7"/>
        <v/>
      </c>
      <c r="H727" s="554" t="str">
        <f t="shared" si="8"/>
        <v>'NEO PU'!</v>
      </c>
      <c r="I727" s="554">
        <f t="shared" si="9"/>
        <v>0</v>
      </c>
      <c r="J727" s="554" t="str">
        <f t="shared" ref="J727:N727" si="723">IF(IFERROR(VLOOKUP($C727,INDIRECT(J$14&amp;"D:D"),1,FALSE),0)&lt;&gt;0,J$14,0)</f>
        <v>'NEO PU'!</v>
      </c>
      <c r="K727" s="554">
        <f t="shared" si="723"/>
        <v>0</v>
      </c>
      <c r="L727" s="554">
        <f t="shared" si="723"/>
        <v>0</v>
      </c>
      <c r="M727" s="554">
        <f t="shared" si="723"/>
        <v>0</v>
      </c>
      <c r="N727" s="554">
        <f t="shared" si="723"/>
        <v>0</v>
      </c>
      <c r="O727" s="554" t="str">
        <f t="shared" si="11"/>
        <v>d:t</v>
      </c>
      <c r="P727" s="554" t="str">
        <f t="shared" si="12"/>
        <v>d9:t9</v>
      </c>
    </row>
    <row r="728">
      <c r="A728" s="554" t="str">
        <f t="shared" si="5"/>
        <v>12</v>
      </c>
      <c r="B728" s="554" t="str">
        <f t="shared" si="6"/>
        <v>PU</v>
      </c>
      <c r="C728" s="554" t="s">
        <v>257</v>
      </c>
      <c r="D728" s="554" t="s">
        <v>1102</v>
      </c>
      <c r="E728" s="554" t="str">
        <f t="shared" si="7"/>
        <v/>
      </c>
      <c r="H728" s="554" t="str">
        <f t="shared" si="8"/>
        <v>'NEO PU'!</v>
      </c>
      <c r="I728" s="554">
        <f t="shared" si="9"/>
        <v>0</v>
      </c>
      <c r="J728" s="554" t="str">
        <f t="shared" ref="J728:N728" si="724">IF(IFERROR(VLOOKUP($C728,INDIRECT(J$14&amp;"D:D"),1,FALSE),0)&lt;&gt;0,J$14,0)</f>
        <v>'NEO PU'!</v>
      </c>
      <c r="K728" s="554">
        <f t="shared" si="724"/>
        <v>0</v>
      </c>
      <c r="L728" s="554">
        <f t="shared" si="724"/>
        <v>0</v>
      </c>
      <c r="M728" s="554">
        <f t="shared" si="724"/>
        <v>0</v>
      </c>
      <c r="N728" s="554">
        <f t="shared" si="724"/>
        <v>0</v>
      </c>
      <c r="O728" s="554" t="str">
        <f t="shared" si="11"/>
        <v>d:t</v>
      </c>
      <c r="P728" s="554" t="str">
        <f t="shared" si="12"/>
        <v>d9:t9</v>
      </c>
    </row>
    <row r="729">
      <c r="A729" s="554" t="str">
        <f t="shared" si="5"/>
        <v>14</v>
      </c>
      <c r="B729" s="554" t="str">
        <f t="shared" si="6"/>
        <v>PU</v>
      </c>
      <c r="C729" s="554" t="s">
        <v>257</v>
      </c>
      <c r="D729" s="554" t="s">
        <v>1103</v>
      </c>
      <c r="E729" s="554" t="str">
        <f t="shared" si="7"/>
        <v/>
      </c>
      <c r="H729" s="554" t="str">
        <f t="shared" si="8"/>
        <v>'NEO PU'!</v>
      </c>
      <c r="I729" s="554">
        <f t="shared" si="9"/>
        <v>0</v>
      </c>
      <c r="J729" s="554" t="str">
        <f t="shared" ref="J729:N729" si="725">IF(IFERROR(VLOOKUP($C729,INDIRECT(J$14&amp;"D:D"),1,FALSE),0)&lt;&gt;0,J$14,0)</f>
        <v>'NEO PU'!</v>
      </c>
      <c r="K729" s="554">
        <f t="shared" si="725"/>
        <v>0</v>
      </c>
      <c r="L729" s="554">
        <f t="shared" si="725"/>
        <v>0</v>
      </c>
      <c r="M729" s="554">
        <f t="shared" si="725"/>
        <v>0</v>
      </c>
      <c r="N729" s="554">
        <f t="shared" si="725"/>
        <v>0</v>
      </c>
      <c r="O729" s="554" t="str">
        <f t="shared" si="11"/>
        <v>d:t</v>
      </c>
      <c r="P729" s="554" t="str">
        <f t="shared" si="12"/>
        <v>d9:t9</v>
      </c>
    </row>
    <row r="730">
      <c r="A730" s="554" t="str">
        <f t="shared" si="5"/>
        <v>01</v>
      </c>
      <c r="B730" s="554" t="str">
        <f t="shared" si="6"/>
        <v>PU</v>
      </c>
      <c r="C730" s="554" t="s">
        <v>260</v>
      </c>
      <c r="D730" s="554" t="s">
        <v>1104</v>
      </c>
      <c r="E730" s="554" t="str">
        <f t="shared" si="7"/>
        <v/>
      </c>
      <c r="H730" s="554" t="str">
        <f t="shared" si="8"/>
        <v>'NEO PU'!</v>
      </c>
      <c r="I730" s="554">
        <f t="shared" si="9"/>
        <v>0</v>
      </c>
      <c r="J730" s="554" t="str">
        <f t="shared" ref="J730:N730" si="726">IF(IFERROR(VLOOKUP($C730,INDIRECT(J$14&amp;"D:D"),1,FALSE),0)&lt;&gt;0,J$14,0)</f>
        <v>'NEO PU'!</v>
      </c>
      <c r="K730" s="554">
        <f t="shared" si="726"/>
        <v>0</v>
      </c>
      <c r="L730" s="554">
        <f t="shared" si="726"/>
        <v>0</v>
      </c>
      <c r="M730" s="554">
        <f t="shared" si="726"/>
        <v>0</v>
      </c>
      <c r="N730" s="554">
        <f t="shared" si="726"/>
        <v>0</v>
      </c>
      <c r="O730" s="554" t="str">
        <f t="shared" si="11"/>
        <v>d:t</v>
      </c>
      <c r="P730" s="554" t="str">
        <f t="shared" si="12"/>
        <v>d9:t9</v>
      </c>
    </row>
    <row r="731">
      <c r="A731" s="554" t="str">
        <f t="shared" si="5"/>
        <v>02</v>
      </c>
      <c r="B731" s="554" t="str">
        <f t="shared" si="6"/>
        <v>PU</v>
      </c>
      <c r="C731" s="554" t="s">
        <v>260</v>
      </c>
      <c r="D731" s="554" t="s">
        <v>1105</v>
      </c>
      <c r="E731" s="554" t="str">
        <f t="shared" si="7"/>
        <v/>
      </c>
      <c r="H731" s="554" t="str">
        <f t="shared" si="8"/>
        <v>'NEO PU'!</v>
      </c>
      <c r="I731" s="554">
        <f t="shared" si="9"/>
        <v>0</v>
      </c>
      <c r="J731" s="554" t="str">
        <f t="shared" ref="J731:N731" si="727">IF(IFERROR(VLOOKUP($C731,INDIRECT(J$14&amp;"D:D"),1,FALSE),0)&lt;&gt;0,J$14,0)</f>
        <v>'NEO PU'!</v>
      </c>
      <c r="K731" s="554">
        <f t="shared" si="727"/>
        <v>0</v>
      </c>
      <c r="L731" s="554">
        <f t="shared" si="727"/>
        <v>0</v>
      </c>
      <c r="M731" s="554">
        <f t="shared" si="727"/>
        <v>0</v>
      </c>
      <c r="N731" s="554">
        <f t="shared" si="727"/>
        <v>0</v>
      </c>
      <c r="O731" s="554" t="str">
        <f t="shared" si="11"/>
        <v>d:t</v>
      </c>
      <c r="P731" s="554" t="str">
        <f t="shared" si="12"/>
        <v>d9:t9</v>
      </c>
    </row>
    <row r="732">
      <c r="A732" s="554" t="str">
        <f t="shared" si="5"/>
        <v>03</v>
      </c>
      <c r="B732" s="554" t="str">
        <f t="shared" si="6"/>
        <v>PU</v>
      </c>
      <c r="C732" s="554" t="s">
        <v>260</v>
      </c>
      <c r="D732" s="554" t="s">
        <v>1106</v>
      </c>
      <c r="E732" s="554" t="str">
        <f t="shared" si="7"/>
        <v/>
      </c>
      <c r="H732" s="554" t="str">
        <f t="shared" si="8"/>
        <v>'NEO PU'!</v>
      </c>
      <c r="I732" s="554">
        <f t="shared" si="9"/>
        <v>0</v>
      </c>
      <c r="J732" s="554" t="str">
        <f t="shared" ref="J732:N732" si="728">IF(IFERROR(VLOOKUP($C732,INDIRECT(J$14&amp;"D:D"),1,FALSE),0)&lt;&gt;0,J$14,0)</f>
        <v>'NEO PU'!</v>
      </c>
      <c r="K732" s="554">
        <f t="shared" si="728"/>
        <v>0</v>
      </c>
      <c r="L732" s="554">
        <f t="shared" si="728"/>
        <v>0</v>
      </c>
      <c r="M732" s="554">
        <f t="shared" si="728"/>
        <v>0</v>
      </c>
      <c r="N732" s="554">
        <f t="shared" si="728"/>
        <v>0</v>
      </c>
      <c r="O732" s="554" t="str">
        <f t="shared" si="11"/>
        <v>d:t</v>
      </c>
      <c r="P732" s="554" t="str">
        <f t="shared" si="12"/>
        <v>d9:t9</v>
      </c>
    </row>
    <row r="733">
      <c r="A733" s="554" t="str">
        <f t="shared" si="5"/>
        <v>04</v>
      </c>
      <c r="B733" s="554" t="str">
        <f t="shared" si="6"/>
        <v>PU</v>
      </c>
      <c r="C733" s="554" t="s">
        <v>260</v>
      </c>
      <c r="D733" s="554" t="s">
        <v>1107</v>
      </c>
      <c r="E733" s="554" t="str">
        <f t="shared" si="7"/>
        <v/>
      </c>
      <c r="H733" s="554" t="str">
        <f t="shared" si="8"/>
        <v>'NEO PU'!</v>
      </c>
      <c r="I733" s="554">
        <f t="shared" si="9"/>
        <v>0</v>
      </c>
      <c r="J733" s="554" t="str">
        <f t="shared" ref="J733:N733" si="729">IF(IFERROR(VLOOKUP($C733,INDIRECT(J$14&amp;"D:D"),1,FALSE),0)&lt;&gt;0,J$14,0)</f>
        <v>'NEO PU'!</v>
      </c>
      <c r="K733" s="554">
        <f t="shared" si="729"/>
        <v>0</v>
      </c>
      <c r="L733" s="554">
        <f t="shared" si="729"/>
        <v>0</v>
      </c>
      <c r="M733" s="554">
        <f t="shared" si="729"/>
        <v>0</v>
      </c>
      <c r="N733" s="554">
        <f t="shared" si="729"/>
        <v>0</v>
      </c>
      <c r="O733" s="554" t="str">
        <f t="shared" si="11"/>
        <v>d:t</v>
      </c>
      <c r="P733" s="554" t="str">
        <f t="shared" si="12"/>
        <v>d9:t9</v>
      </c>
    </row>
    <row r="734">
      <c r="A734" s="554" t="str">
        <f t="shared" si="5"/>
        <v>05</v>
      </c>
      <c r="B734" s="554" t="str">
        <f t="shared" si="6"/>
        <v>PU</v>
      </c>
      <c r="C734" s="554" t="s">
        <v>260</v>
      </c>
      <c r="D734" s="554" t="s">
        <v>1108</v>
      </c>
      <c r="E734" s="554" t="str">
        <f t="shared" si="7"/>
        <v/>
      </c>
      <c r="H734" s="554" t="str">
        <f t="shared" si="8"/>
        <v>'NEO PU'!</v>
      </c>
      <c r="I734" s="554">
        <f t="shared" si="9"/>
        <v>0</v>
      </c>
      <c r="J734" s="554" t="str">
        <f t="shared" ref="J734:N734" si="730">IF(IFERROR(VLOOKUP($C734,INDIRECT(J$14&amp;"D:D"),1,FALSE),0)&lt;&gt;0,J$14,0)</f>
        <v>'NEO PU'!</v>
      </c>
      <c r="K734" s="554">
        <f t="shared" si="730"/>
        <v>0</v>
      </c>
      <c r="L734" s="554">
        <f t="shared" si="730"/>
        <v>0</v>
      </c>
      <c r="M734" s="554">
        <f t="shared" si="730"/>
        <v>0</v>
      </c>
      <c r="N734" s="554">
        <f t="shared" si="730"/>
        <v>0</v>
      </c>
      <c r="O734" s="554" t="str">
        <f t="shared" si="11"/>
        <v>d:t</v>
      </c>
      <c r="P734" s="554" t="str">
        <f t="shared" si="12"/>
        <v>d9:t9</v>
      </c>
    </row>
    <row r="735">
      <c r="A735" s="554" t="str">
        <f t="shared" si="5"/>
        <v>06</v>
      </c>
      <c r="B735" s="554" t="str">
        <f t="shared" si="6"/>
        <v>PU</v>
      </c>
      <c r="C735" s="554" t="s">
        <v>260</v>
      </c>
      <c r="D735" s="554" t="s">
        <v>1109</v>
      </c>
      <c r="E735" s="554" t="str">
        <f t="shared" si="7"/>
        <v/>
      </c>
      <c r="H735" s="554" t="str">
        <f t="shared" si="8"/>
        <v>'NEO PU'!</v>
      </c>
      <c r="I735" s="554">
        <f t="shared" si="9"/>
        <v>0</v>
      </c>
      <c r="J735" s="554" t="str">
        <f t="shared" ref="J735:N735" si="731">IF(IFERROR(VLOOKUP($C735,INDIRECT(J$14&amp;"D:D"),1,FALSE),0)&lt;&gt;0,J$14,0)</f>
        <v>'NEO PU'!</v>
      </c>
      <c r="K735" s="554">
        <f t="shared" si="731"/>
        <v>0</v>
      </c>
      <c r="L735" s="554">
        <f t="shared" si="731"/>
        <v>0</v>
      </c>
      <c r="M735" s="554">
        <f t="shared" si="731"/>
        <v>0</v>
      </c>
      <c r="N735" s="554">
        <f t="shared" si="731"/>
        <v>0</v>
      </c>
      <c r="O735" s="554" t="str">
        <f t="shared" si="11"/>
        <v>d:t</v>
      </c>
      <c r="P735" s="554" t="str">
        <f t="shared" si="12"/>
        <v>d9:t9</v>
      </c>
    </row>
    <row r="736">
      <c r="A736" s="554" t="str">
        <f t="shared" si="5"/>
        <v>09</v>
      </c>
      <c r="B736" s="554" t="str">
        <f t="shared" si="6"/>
        <v>PU</v>
      </c>
      <c r="C736" s="554" t="s">
        <v>260</v>
      </c>
      <c r="D736" s="554" t="s">
        <v>1110</v>
      </c>
      <c r="E736" s="554" t="str">
        <f t="shared" si="7"/>
        <v/>
      </c>
      <c r="H736" s="554" t="str">
        <f t="shared" si="8"/>
        <v>'NEO PU'!</v>
      </c>
      <c r="I736" s="554">
        <f t="shared" si="9"/>
        <v>0</v>
      </c>
      <c r="J736" s="554" t="str">
        <f t="shared" ref="J736:N736" si="732">IF(IFERROR(VLOOKUP($C736,INDIRECT(J$14&amp;"D:D"),1,FALSE),0)&lt;&gt;0,J$14,0)</f>
        <v>'NEO PU'!</v>
      </c>
      <c r="K736" s="554">
        <f t="shared" si="732"/>
        <v>0</v>
      </c>
      <c r="L736" s="554">
        <f t="shared" si="732"/>
        <v>0</v>
      </c>
      <c r="M736" s="554">
        <f t="shared" si="732"/>
        <v>0</v>
      </c>
      <c r="N736" s="554">
        <f t="shared" si="732"/>
        <v>0</v>
      </c>
      <c r="O736" s="554" t="str">
        <f t="shared" si="11"/>
        <v>d:t</v>
      </c>
      <c r="P736" s="554" t="str">
        <f t="shared" si="12"/>
        <v>d9:t9</v>
      </c>
    </row>
    <row r="737">
      <c r="A737" s="554" t="str">
        <f t="shared" si="5"/>
        <v>11</v>
      </c>
      <c r="B737" s="554" t="str">
        <f t="shared" si="6"/>
        <v>PU</v>
      </c>
      <c r="C737" s="554" t="s">
        <v>260</v>
      </c>
      <c r="D737" s="554" t="s">
        <v>1111</v>
      </c>
      <c r="E737" s="554" t="str">
        <f t="shared" si="7"/>
        <v/>
      </c>
      <c r="H737" s="554" t="str">
        <f t="shared" si="8"/>
        <v>'NEO PU'!</v>
      </c>
      <c r="I737" s="554">
        <f t="shared" si="9"/>
        <v>0</v>
      </c>
      <c r="J737" s="554" t="str">
        <f t="shared" ref="J737:N737" si="733">IF(IFERROR(VLOOKUP($C737,INDIRECT(J$14&amp;"D:D"),1,FALSE),0)&lt;&gt;0,J$14,0)</f>
        <v>'NEO PU'!</v>
      </c>
      <c r="K737" s="554">
        <f t="shared" si="733"/>
        <v>0</v>
      </c>
      <c r="L737" s="554">
        <f t="shared" si="733"/>
        <v>0</v>
      </c>
      <c r="M737" s="554">
        <f t="shared" si="733"/>
        <v>0</v>
      </c>
      <c r="N737" s="554">
        <f t="shared" si="733"/>
        <v>0</v>
      </c>
      <c r="O737" s="554" t="str">
        <f t="shared" si="11"/>
        <v>d:t</v>
      </c>
      <c r="P737" s="554" t="str">
        <f t="shared" si="12"/>
        <v>d9:t9</v>
      </c>
    </row>
    <row r="738">
      <c r="A738" s="554" t="str">
        <f t="shared" si="5"/>
        <v>12</v>
      </c>
      <c r="B738" s="554" t="str">
        <f t="shared" si="6"/>
        <v>PU</v>
      </c>
      <c r="C738" s="554" t="s">
        <v>260</v>
      </c>
      <c r="D738" s="554" t="s">
        <v>1112</v>
      </c>
      <c r="E738" s="554" t="str">
        <f t="shared" si="7"/>
        <v/>
      </c>
      <c r="H738" s="554" t="str">
        <f t="shared" si="8"/>
        <v>'NEO PU'!</v>
      </c>
      <c r="I738" s="554">
        <f t="shared" si="9"/>
        <v>0</v>
      </c>
      <c r="J738" s="554" t="str">
        <f t="shared" ref="J738:N738" si="734">IF(IFERROR(VLOOKUP($C738,INDIRECT(J$14&amp;"D:D"),1,FALSE),0)&lt;&gt;0,J$14,0)</f>
        <v>'NEO PU'!</v>
      </c>
      <c r="K738" s="554">
        <f t="shared" si="734"/>
        <v>0</v>
      </c>
      <c r="L738" s="554">
        <f t="shared" si="734"/>
        <v>0</v>
      </c>
      <c r="M738" s="554">
        <f t="shared" si="734"/>
        <v>0</v>
      </c>
      <c r="N738" s="554">
        <f t="shared" si="734"/>
        <v>0</v>
      </c>
      <c r="O738" s="554" t="str">
        <f t="shared" si="11"/>
        <v>d:t</v>
      </c>
      <c r="P738" s="554" t="str">
        <f t="shared" si="12"/>
        <v>d9:t9</v>
      </c>
    </row>
    <row r="739">
      <c r="A739" s="554" t="str">
        <f t="shared" si="5"/>
        <v>14</v>
      </c>
      <c r="B739" s="554" t="str">
        <f t="shared" si="6"/>
        <v>PU</v>
      </c>
      <c r="C739" s="554" t="s">
        <v>260</v>
      </c>
      <c r="D739" s="554" t="s">
        <v>1113</v>
      </c>
      <c r="E739" s="554" t="str">
        <f t="shared" si="7"/>
        <v/>
      </c>
      <c r="H739" s="554" t="str">
        <f t="shared" si="8"/>
        <v>'NEO PU'!</v>
      </c>
      <c r="I739" s="554">
        <f t="shared" si="9"/>
        <v>0</v>
      </c>
      <c r="J739" s="554" t="str">
        <f t="shared" ref="J739:N739" si="735">IF(IFERROR(VLOOKUP($C739,INDIRECT(J$14&amp;"D:D"),1,FALSE),0)&lt;&gt;0,J$14,0)</f>
        <v>'NEO PU'!</v>
      </c>
      <c r="K739" s="554">
        <f t="shared" si="735"/>
        <v>0</v>
      </c>
      <c r="L739" s="554">
        <f t="shared" si="735"/>
        <v>0</v>
      </c>
      <c r="M739" s="554">
        <f t="shared" si="735"/>
        <v>0</v>
      </c>
      <c r="N739" s="554">
        <f t="shared" si="735"/>
        <v>0</v>
      </c>
      <c r="O739" s="554" t="str">
        <f t="shared" si="11"/>
        <v>d:t</v>
      </c>
      <c r="P739" s="554" t="str">
        <f t="shared" si="12"/>
        <v>d9:t9</v>
      </c>
    </row>
    <row r="740">
      <c r="A740" s="554" t="str">
        <f t="shared" si="5"/>
        <v>01</v>
      </c>
      <c r="B740" s="554" t="str">
        <f t="shared" si="6"/>
        <v>PU</v>
      </c>
      <c r="C740" s="554" t="s">
        <v>262</v>
      </c>
      <c r="D740" s="554" t="s">
        <v>1114</v>
      </c>
      <c r="E740" s="554" t="str">
        <f t="shared" si="7"/>
        <v>AVAILABLE SOON</v>
      </c>
      <c r="H740" s="554" t="str">
        <f t="shared" si="8"/>
        <v>'NEO PU'!</v>
      </c>
      <c r="I740" s="554">
        <f t="shared" si="9"/>
        <v>0</v>
      </c>
      <c r="J740" s="554" t="str">
        <f t="shared" ref="J740:N740" si="736">IF(IFERROR(VLOOKUP($C740,INDIRECT(J$14&amp;"D:D"),1,FALSE),0)&lt;&gt;0,J$14,0)</f>
        <v>'NEO PU'!</v>
      </c>
      <c r="K740" s="554">
        <f t="shared" si="736"/>
        <v>0</v>
      </c>
      <c r="L740" s="554">
        <f t="shared" si="736"/>
        <v>0</v>
      </c>
      <c r="M740" s="554">
        <f t="shared" si="736"/>
        <v>0</v>
      </c>
      <c r="N740" s="554">
        <f t="shared" si="736"/>
        <v>0</v>
      </c>
      <c r="O740" s="554" t="str">
        <f t="shared" si="11"/>
        <v>d:t</v>
      </c>
      <c r="P740" s="554" t="str">
        <f t="shared" si="12"/>
        <v>d9:t9</v>
      </c>
    </row>
    <row r="741">
      <c r="A741" s="554" t="str">
        <f t="shared" si="5"/>
        <v>02</v>
      </c>
      <c r="B741" s="554" t="str">
        <f t="shared" si="6"/>
        <v>PU</v>
      </c>
      <c r="C741" s="554" t="s">
        <v>262</v>
      </c>
      <c r="D741" s="554" t="s">
        <v>1115</v>
      </c>
      <c r="E741" s="554" t="str">
        <f t="shared" si="7"/>
        <v/>
      </c>
      <c r="H741" s="554" t="str">
        <f t="shared" si="8"/>
        <v>'NEO PU'!</v>
      </c>
      <c r="I741" s="554">
        <f t="shared" si="9"/>
        <v>0</v>
      </c>
      <c r="J741" s="554" t="str">
        <f t="shared" ref="J741:N741" si="737">IF(IFERROR(VLOOKUP($C741,INDIRECT(J$14&amp;"D:D"),1,FALSE),0)&lt;&gt;0,J$14,0)</f>
        <v>'NEO PU'!</v>
      </c>
      <c r="K741" s="554">
        <f t="shared" si="737"/>
        <v>0</v>
      </c>
      <c r="L741" s="554">
        <f t="shared" si="737"/>
        <v>0</v>
      </c>
      <c r="M741" s="554">
        <f t="shared" si="737"/>
        <v>0</v>
      </c>
      <c r="N741" s="554">
        <f t="shared" si="737"/>
        <v>0</v>
      </c>
      <c r="O741" s="554" t="str">
        <f t="shared" si="11"/>
        <v>d:t</v>
      </c>
      <c r="P741" s="554" t="str">
        <f t="shared" si="12"/>
        <v>d9:t9</v>
      </c>
    </row>
    <row r="742">
      <c r="A742" s="554" t="str">
        <f t="shared" si="5"/>
        <v>03</v>
      </c>
      <c r="B742" s="554" t="str">
        <f t="shared" si="6"/>
        <v>PU</v>
      </c>
      <c r="C742" s="554" t="s">
        <v>262</v>
      </c>
      <c r="D742" s="554" t="s">
        <v>1116</v>
      </c>
      <c r="E742" s="554" t="str">
        <f t="shared" si="7"/>
        <v/>
      </c>
      <c r="H742" s="554" t="str">
        <f t="shared" si="8"/>
        <v>'NEO PU'!</v>
      </c>
      <c r="I742" s="554">
        <f t="shared" si="9"/>
        <v>0</v>
      </c>
      <c r="J742" s="554" t="str">
        <f t="shared" ref="J742:N742" si="738">IF(IFERROR(VLOOKUP($C742,INDIRECT(J$14&amp;"D:D"),1,FALSE),0)&lt;&gt;0,J$14,0)</f>
        <v>'NEO PU'!</v>
      </c>
      <c r="K742" s="554">
        <f t="shared" si="738"/>
        <v>0</v>
      </c>
      <c r="L742" s="554">
        <f t="shared" si="738"/>
        <v>0</v>
      </c>
      <c r="M742" s="554">
        <f t="shared" si="738"/>
        <v>0</v>
      </c>
      <c r="N742" s="554">
        <f t="shared" si="738"/>
        <v>0</v>
      </c>
      <c r="O742" s="554" t="str">
        <f t="shared" si="11"/>
        <v>d:t</v>
      </c>
      <c r="P742" s="554" t="str">
        <f t="shared" si="12"/>
        <v>d9:t9</v>
      </c>
    </row>
    <row r="743">
      <c r="A743" s="554" t="str">
        <f t="shared" si="5"/>
        <v>04</v>
      </c>
      <c r="B743" s="554" t="str">
        <f t="shared" si="6"/>
        <v>PU</v>
      </c>
      <c r="C743" s="554" t="s">
        <v>262</v>
      </c>
      <c r="D743" s="554" t="s">
        <v>1117</v>
      </c>
      <c r="E743" s="554" t="str">
        <f t="shared" si="7"/>
        <v/>
      </c>
      <c r="H743" s="554" t="str">
        <f t="shared" si="8"/>
        <v>'NEO PU'!</v>
      </c>
      <c r="I743" s="554">
        <f t="shared" si="9"/>
        <v>0</v>
      </c>
      <c r="J743" s="554" t="str">
        <f t="shared" ref="J743:N743" si="739">IF(IFERROR(VLOOKUP($C743,INDIRECT(J$14&amp;"D:D"),1,FALSE),0)&lt;&gt;0,J$14,0)</f>
        <v>'NEO PU'!</v>
      </c>
      <c r="K743" s="554">
        <f t="shared" si="739"/>
        <v>0</v>
      </c>
      <c r="L743" s="554">
        <f t="shared" si="739"/>
        <v>0</v>
      </c>
      <c r="M743" s="554">
        <f t="shared" si="739"/>
        <v>0</v>
      </c>
      <c r="N743" s="554">
        <f t="shared" si="739"/>
        <v>0</v>
      </c>
      <c r="O743" s="554" t="str">
        <f t="shared" si="11"/>
        <v>d:t</v>
      </c>
      <c r="P743" s="554" t="str">
        <f t="shared" si="12"/>
        <v>d9:t9</v>
      </c>
    </row>
    <row r="744">
      <c r="A744" s="554" t="str">
        <f t="shared" si="5"/>
        <v>05</v>
      </c>
      <c r="B744" s="554" t="str">
        <f t="shared" si="6"/>
        <v>PU</v>
      </c>
      <c r="C744" s="554" t="s">
        <v>262</v>
      </c>
      <c r="D744" s="554" t="s">
        <v>1118</v>
      </c>
      <c r="E744" s="554" t="str">
        <f t="shared" si="7"/>
        <v/>
      </c>
      <c r="H744" s="554" t="str">
        <f t="shared" si="8"/>
        <v>'NEO PU'!</v>
      </c>
      <c r="I744" s="554">
        <f t="shared" si="9"/>
        <v>0</v>
      </c>
      <c r="J744" s="554" t="str">
        <f t="shared" ref="J744:N744" si="740">IF(IFERROR(VLOOKUP($C744,INDIRECT(J$14&amp;"D:D"),1,FALSE),0)&lt;&gt;0,J$14,0)</f>
        <v>'NEO PU'!</v>
      </c>
      <c r="K744" s="554">
        <f t="shared" si="740"/>
        <v>0</v>
      </c>
      <c r="L744" s="554">
        <f t="shared" si="740"/>
        <v>0</v>
      </c>
      <c r="M744" s="554">
        <f t="shared" si="740"/>
        <v>0</v>
      </c>
      <c r="N744" s="554">
        <f t="shared" si="740"/>
        <v>0</v>
      </c>
      <c r="O744" s="554" t="str">
        <f t="shared" si="11"/>
        <v>d:t</v>
      </c>
      <c r="P744" s="554" t="str">
        <f t="shared" si="12"/>
        <v>d9:t9</v>
      </c>
    </row>
    <row r="745">
      <c r="A745" s="554" t="str">
        <f t="shared" si="5"/>
        <v>06</v>
      </c>
      <c r="B745" s="554" t="str">
        <f t="shared" si="6"/>
        <v>PU</v>
      </c>
      <c r="C745" s="554" t="s">
        <v>262</v>
      </c>
      <c r="D745" s="554" t="s">
        <v>1119</v>
      </c>
      <c r="E745" s="554" t="str">
        <f t="shared" si="7"/>
        <v/>
      </c>
      <c r="H745" s="554" t="str">
        <f t="shared" si="8"/>
        <v>'NEO PU'!</v>
      </c>
      <c r="I745" s="554">
        <f t="shared" si="9"/>
        <v>0</v>
      </c>
      <c r="J745" s="554" t="str">
        <f t="shared" ref="J745:N745" si="741">IF(IFERROR(VLOOKUP($C745,INDIRECT(J$14&amp;"D:D"),1,FALSE),0)&lt;&gt;0,J$14,0)</f>
        <v>'NEO PU'!</v>
      </c>
      <c r="K745" s="554">
        <f t="shared" si="741"/>
        <v>0</v>
      </c>
      <c r="L745" s="554">
        <f t="shared" si="741"/>
        <v>0</v>
      </c>
      <c r="M745" s="554">
        <f t="shared" si="741"/>
        <v>0</v>
      </c>
      <c r="N745" s="554">
        <f t="shared" si="741"/>
        <v>0</v>
      </c>
      <c r="O745" s="554" t="str">
        <f t="shared" si="11"/>
        <v>d:t</v>
      </c>
      <c r="P745" s="554" t="str">
        <f t="shared" si="12"/>
        <v>d9:t9</v>
      </c>
    </row>
    <row r="746">
      <c r="A746" s="554" t="str">
        <f t="shared" si="5"/>
        <v>09</v>
      </c>
      <c r="B746" s="554" t="str">
        <f t="shared" si="6"/>
        <v>PU</v>
      </c>
      <c r="C746" s="554" t="s">
        <v>262</v>
      </c>
      <c r="D746" s="554" t="s">
        <v>1120</v>
      </c>
      <c r="E746" s="554" t="str">
        <f t="shared" si="7"/>
        <v/>
      </c>
      <c r="H746" s="554" t="str">
        <f t="shared" si="8"/>
        <v>'NEO PU'!</v>
      </c>
      <c r="I746" s="554">
        <f t="shared" si="9"/>
        <v>0</v>
      </c>
      <c r="J746" s="554" t="str">
        <f t="shared" ref="J746:N746" si="742">IF(IFERROR(VLOOKUP($C746,INDIRECT(J$14&amp;"D:D"),1,FALSE),0)&lt;&gt;0,J$14,0)</f>
        <v>'NEO PU'!</v>
      </c>
      <c r="K746" s="554">
        <f t="shared" si="742"/>
        <v>0</v>
      </c>
      <c r="L746" s="554">
        <f t="shared" si="742"/>
        <v>0</v>
      </c>
      <c r="M746" s="554">
        <f t="shared" si="742"/>
        <v>0</v>
      </c>
      <c r="N746" s="554">
        <f t="shared" si="742"/>
        <v>0</v>
      </c>
      <c r="O746" s="554" t="str">
        <f t="shared" si="11"/>
        <v>d:t</v>
      </c>
      <c r="P746" s="554" t="str">
        <f t="shared" si="12"/>
        <v>d9:t9</v>
      </c>
    </row>
    <row r="747">
      <c r="A747" s="554" t="str">
        <f t="shared" si="5"/>
        <v>11</v>
      </c>
      <c r="B747" s="554" t="str">
        <f t="shared" si="6"/>
        <v>PU</v>
      </c>
      <c r="C747" s="554" t="s">
        <v>262</v>
      </c>
      <c r="D747" s="554" t="s">
        <v>1121</v>
      </c>
      <c r="E747" s="554" t="str">
        <f t="shared" si="7"/>
        <v/>
      </c>
      <c r="H747" s="554" t="str">
        <f t="shared" si="8"/>
        <v>'NEO PU'!</v>
      </c>
      <c r="I747" s="554">
        <f t="shared" si="9"/>
        <v>0</v>
      </c>
      <c r="J747" s="554" t="str">
        <f t="shared" ref="J747:N747" si="743">IF(IFERROR(VLOOKUP($C747,INDIRECT(J$14&amp;"D:D"),1,FALSE),0)&lt;&gt;0,J$14,0)</f>
        <v>'NEO PU'!</v>
      </c>
      <c r="K747" s="554">
        <f t="shared" si="743"/>
        <v>0</v>
      </c>
      <c r="L747" s="554">
        <f t="shared" si="743"/>
        <v>0</v>
      </c>
      <c r="M747" s="554">
        <f t="shared" si="743"/>
        <v>0</v>
      </c>
      <c r="N747" s="554">
        <f t="shared" si="743"/>
        <v>0</v>
      </c>
      <c r="O747" s="554" t="str">
        <f t="shared" si="11"/>
        <v>d:t</v>
      </c>
      <c r="P747" s="554" t="str">
        <f t="shared" si="12"/>
        <v>d9:t9</v>
      </c>
    </row>
    <row r="748">
      <c r="A748" s="554" t="str">
        <f t="shared" si="5"/>
        <v>12</v>
      </c>
      <c r="B748" s="554" t="str">
        <f t="shared" si="6"/>
        <v>PU</v>
      </c>
      <c r="C748" s="554" t="s">
        <v>262</v>
      </c>
      <c r="D748" s="554" t="s">
        <v>1122</v>
      </c>
      <c r="E748" s="554" t="str">
        <f t="shared" si="7"/>
        <v/>
      </c>
      <c r="H748" s="554" t="str">
        <f t="shared" si="8"/>
        <v>'NEO PU'!</v>
      </c>
      <c r="I748" s="554">
        <f t="shared" si="9"/>
        <v>0</v>
      </c>
      <c r="J748" s="554" t="str">
        <f t="shared" ref="J748:N748" si="744">IF(IFERROR(VLOOKUP($C748,INDIRECT(J$14&amp;"D:D"),1,FALSE),0)&lt;&gt;0,J$14,0)</f>
        <v>'NEO PU'!</v>
      </c>
      <c r="K748" s="554">
        <f t="shared" si="744"/>
        <v>0</v>
      </c>
      <c r="L748" s="554">
        <f t="shared" si="744"/>
        <v>0</v>
      </c>
      <c r="M748" s="554">
        <f t="shared" si="744"/>
        <v>0</v>
      </c>
      <c r="N748" s="554">
        <f t="shared" si="744"/>
        <v>0</v>
      </c>
      <c r="O748" s="554" t="str">
        <f t="shared" si="11"/>
        <v>d:t</v>
      </c>
      <c r="P748" s="554" t="str">
        <f t="shared" si="12"/>
        <v>d9:t9</v>
      </c>
    </row>
    <row r="749">
      <c r="A749" s="554" t="str">
        <f t="shared" si="5"/>
        <v>14</v>
      </c>
      <c r="B749" s="554" t="str">
        <f t="shared" si="6"/>
        <v>PU</v>
      </c>
      <c r="C749" s="554" t="s">
        <v>262</v>
      </c>
      <c r="D749" s="554" t="s">
        <v>1123</v>
      </c>
      <c r="E749" s="554" t="str">
        <f t="shared" si="7"/>
        <v/>
      </c>
      <c r="H749" s="554" t="str">
        <f t="shared" si="8"/>
        <v>'NEO PU'!</v>
      </c>
      <c r="I749" s="554">
        <f t="shared" si="9"/>
        <v>0</v>
      </c>
      <c r="J749" s="554" t="str">
        <f t="shared" ref="J749:N749" si="745">IF(IFERROR(VLOOKUP($C749,INDIRECT(J$14&amp;"D:D"),1,FALSE),0)&lt;&gt;0,J$14,0)</f>
        <v>'NEO PU'!</v>
      </c>
      <c r="K749" s="554">
        <f t="shared" si="745"/>
        <v>0</v>
      </c>
      <c r="L749" s="554">
        <f t="shared" si="745"/>
        <v>0</v>
      </c>
      <c r="M749" s="554">
        <f t="shared" si="745"/>
        <v>0</v>
      </c>
      <c r="N749" s="554">
        <f t="shared" si="745"/>
        <v>0</v>
      </c>
      <c r="O749" s="554" t="str">
        <f t="shared" si="11"/>
        <v>d:t</v>
      </c>
      <c r="P749" s="554" t="str">
        <f t="shared" si="12"/>
        <v>d9:t9</v>
      </c>
    </row>
    <row r="750">
      <c r="A750" s="554" t="str">
        <f t="shared" si="5"/>
        <v>01</v>
      </c>
      <c r="B750" s="554" t="str">
        <f t="shared" si="6"/>
        <v>PU</v>
      </c>
      <c r="C750" s="554" t="s">
        <v>266</v>
      </c>
      <c r="D750" s="554" t="s">
        <v>1124</v>
      </c>
      <c r="E750" s="554" t="str">
        <f t="shared" si="7"/>
        <v/>
      </c>
      <c r="H750" s="554" t="str">
        <f t="shared" si="8"/>
        <v>'NEO PU'!</v>
      </c>
      <c r="I750" s="554">
        <f t="shared" si="9"/>
        <v>0</v>
      </c>
      <c r="J750" s="554" t="str">
        <f t="shared" ref="J750:N750" si="746">IF(IFERROR(VLOOKUP($C750,INDIRECT(J$14&amp;"D:D"),1,FALSE),0)&lt;&gt;0,J$14,0)</f>
        <v>'NEO PU'!</v>
      </c>
      <c r="K750" s="554">
        <f t="shared" si="746"/>
        <v>0</v>
      </c>
      <c r="L750" s="554">
        <f t="shared" si="746"/>
        <v>0</v>
      </c>
      <c r="M750" s="554">
        <f t="shared" si="746"/>
        <v>0</v>
      </c>
      <c r="N750" s="554">
        <f t="shared" si="746"/>
        <v>0</v>
      </c>
      <c r="O750" s="554" t="str">
        <f t="shared" si="11"/>
        <v>d:t</v>
      </c>
      <c r="P750" s="554" t="str">
        <f t="shared" si="12"/>
        <v>d9:t9</v>
      </c>
    </row>
    <row r="751">
      <c r="A751" s="554" t="str">
        <f t="shared" si="5"/>
        <v>02</v>
      </c>
      <c r="B751" s="554" t="str">
        <f t="shared" si="6"/>
        <v>PU</v>
      </c>
      <c r="C751" s="554" t="s">
        <v>266</v>
      </c>
      <c r="D751" s="554" t="s">
        <v>1125</v>
      </c>
      <c r="E751" s="554" t="str">
        <f t="shared" si="7"/>
        <v/>
      </c>
      <c r="H751" s="554" t="str">
        <f t="shared" si="8"/>
        <v>'NEO PU'!</v>
      </c>
      <c r="I751" s="554">
        <f t="shared" si="9"/>
        <v>0</v>
      </c>
      <c r="J751" s="554" t="str">
        <f t="shared" ref="J751:N751" si="747">IF(IFERROR(VLOOKUP($C751,INDIRECT(J$14&amp;"D:D"),1,FALSE),0)&lt;&gt;0,J$14,0)</f>
        <v>'NEO PU'!</v>
      </c>
      <c r="K751" s="554">
        <f t="shared" si="747"/>
        <v>0</v>
      </c>
      <c r="L751" s="554">
        <f t="shared" si="747"/>
        <v>0</v>
      </c>
      <c r="M751" s="554">
        <f t="shared" si="747"/>
        <v>0</v>
      </c>
      <c r="N751" s="554">
        <f t="shared" si="747"/>
        <v>0</v>
      </c>
      <c r="O751" s="554" t="str">
        <f t="shared" si="11"/>
        <v>d:t</v>
      </c>
      <c r="P751" s="554" t="str">
        <f t="shared" si="12"/>
        <v>d9:t9</v>
      </c>
    </row>
    <row r="752">
      <c r="A752" s="554" t="str">
        <f t="shared" si="5"/>
        <v>03</v>
      </c>
      <c r="B752" s="554" t="str">
        <f t="shared" si="6"/>
        <v>PU</v>
      </c>
      <c r="C752" s="554" t="s">
        <v>266</v>
      </c>
      <c r="D752" s="554" t="s">
        <v>1126</v>
      </c>
      <c r="E752" s="554" t="str">
        <f t="shared" si="7"/>
        <v/>
      </c>
      <c r="H752" s="554" t="str">
        <f t="shared" si="8"/>
        <v>'NEO PU'!</v>
      </c>
      <c r="I752" s="554">
        <f t="shared" si="9"/>
        <v>0</v>
      </c>
      <c r="J752" s="554" t="str">
        <f t="shared" ref="J752:N752" si="748">IF(IFERROR(VLOOKUP($C752,INDIRECT(J$14&amp;"D:D"),1,FALSE),0)&lt;&gt;0,J$14,0)</f>
        <v>'NEO PU'!</v>
      </c>
      <c r="K752" s="554">
        <f t="shared" si="748"/>
        <v>0</v>
      </c>
      <c r="L752" s="554">
        <f t="shared" si="748"/>
        <v>0</v>
      </c>
      <c r="M752" s="554">
        <f t="shared" si="748"/>
        <v>0</v>
      </c>
      <c r="N752" s="554">
        <f t="shared" si="748"/>
        <v>0</v>
      </c>
      <c r="O752" s="554" t="str">
        <f t="shared" si="11"/>
        <v>d:t</v>
      </c>
      <c r="P752" s="554" t="str">
        <f t="shared" si="12"/>
        <v>d9:t9</v>
      </c>
    </row>
    <row r="753">
      <c r="A753" s="554" t="str">
        <f t="shared" si="5"/>
        <v>04</v>
      </c>
      <c r="B753" s="554" t="str">
        <f t="shared" si="6"/>
        <v>PU</v>
      </c>
      <c r="C753" s="554" t="s">
        <v>266</v>
      </c>
      <c r="D753" s="554" t="s">
        <v>1127</v>
      </c>
      <c r="E753" s="554" t="str">
        <f t="shared" si="7"/>
        <v/>
      </c>
      <c r="H753" s="554" t="str">
        <f t="shared" si="8"/>
        <v>'NEO PU'!</v>
      </c>
      <c r="I753" s="554">
        <f t="shared" si="9"/>
        <v>0</v>
      </c>
      <c r="J753" s="554" t="str">
        <f t="shared" ref="J753:N753" si="749">IF(IFERROR(VLOOKUP($C753,INDIRECT(J$14&amp;"D:D"),1,FALSE),0)&lt;&gt;0,J$14,0)</f>
        <v>'NEO PU'!</v>
      </c>
      <c r="K753" s="554">
        <f t="shared" si="749"/>
        <v>0</v>
      </c>
      <c r="L753" s="554">
        <f t="shared" si="749"/>
        <v>0</v>
      </c>
      <c r="M753" s="554">
        <f t="shared" si="749"/>
        <v>0</v>
      </c>
      <c r="N753" s="554">
        <f t="shared" si="749"/>
        <v>0</v>
      </c>
      <c r="O753" s="554" t="str">
        <f t="shared" si="11"/>
        <v>d:t</v>
      </c>
      <c r="P753" s="554" t="str">
        <f t="shared" si="12"/>
        <v>d9:t9</v>
      </c>
    </row>
    <row r="754">
      <c r="A754" s="554" t="str">
        <f t="shared" si="5"/>
        <v>05</v>
      </c>
      <c r="B754" s="554" t="str">
        <f t="shared" si="6"/>
        <v>PU</v>
      </c>
      <c r="C754" s="554" t="s">
        <v>266</v>
      </c>
      <c r="D754" s="554" t="s">
        <v>1128</v>
      </c>
      <c r="E754" s="554" t="str">
        <f t="shared" si="7"/>
        <v/>
      </c>
      <c r="H754" s="554" t="str">
        <f t="shared" si="8"/>
        <v>'NEO PU'!</v>
      </c>
      <c r="I754" s="554">
        <f t="shared" si="9"/>
        <v>0</v>
      </c>
      <c r="J754" s="554" t="str">
        <f t="shared" ref="J754:N754" si="750">IF(IFERROR(VLOOKUP($C754,INDIRECT(J$14&amp;"D:D"),1,FALSE),0)&lt;&gt;0,J$14,0)</f>
        <v>'NEO PU'!</v>
      </c>
      <c r="K754" s="554">
        <f t="shared" si="750"/>
        <v>0</v>
      </c>
      <c r="L754" s="554">
        <f t="shared" si="750"/>
        <v>0</v>
      </c>
      <c r="M754" s="554">
        <f t="shared" si="750"/>
        <v>0</v>
      </c>
      <c r="N754" s="554">
        <f t="shared" si="750"/>
        <v>0</v>
      </c>
      <c r="O754" s="554" t="str">
        <f t="shared" si="11"/>
        <v>d:t</v>
      </c>
      <c r="P754" s="554" t="str">
        <f t="shared" si="12"/>
        <v>d9:t9</v>
      </c>
    </row>
    <row r="755">
      <c r="A755" s="554" t="str">
        <f t="shared" si="5"/>
        <v>06</v>
      </c>
      <c r="B755" s="554" t="str">
        <f t="shared" si="6"/>
        <v>PU</v>
      </c>
      <c r="C755" s="554" t="s">
        <v>266</v>
      </c>
      <c r="D755" s="554" t="s">
        <v>1129</v>
      </c>
      <c r="E755" s="554" t="str">
        <f t="shared" si="7"/>
        <v/>
      </c>
      <c r="H755" s="554" t="str">
        <f t="shared" si="8"/>
        <v>'NEO PU'!</v>
      </c>
      <c r="I755" s="554">
        <f t="shared" si="9"/>
        <v>0</v>
      </c>
      <c r="J755" s="554" t="str">
        <f t="shared" ref="J755:N755" si="751">IF(IFERROR(VLOOKUP($C755,INDIRECT(J$14&amp;"D:D"),1,FALSE),0)&lt;&gt;0,J$14,0)</f>
        <v>'NEO PU'!</v>
      </c>
      <c r="K755" s="554">
        <f t="shared" si="751"/>
        <v>0</v>
      </c>
      <c r="L755" s="554">
        <f t="shared" si="751"/>
        <v>0</v>
      </c>
      <c r="M755" s="554">
        <f t="shared" si="751"/>
        <v>0</v>
      </c>
      <c r="N755" s="554">
        <f t="shared" si="751"/>
        <v>0</v>
      </c>
      <c r="O755" s="554" t="str">
        <f t="shared" si="11"/>
        <v>d:t</v>
      </c>
      <c r="P755" s="554" t="str">
        <f t="shared" si="12"/>
        <v>d9:t9</v>
      </c>
    </row>
    <row r="756">
      <c r="A756" s="554" t="str">
        <f t="shared" si="5"/>
        <v>09</v>
      </c>
      <c r="B756" s="554" t="str">
        <f t="shared" si="6"/>
        <v>PU</v>
      </c>
      <c r="C756" s="554" t="s">
        <v>266</v>
      </c>
      <c r="D756" s="554" t="s">
        <v>1130</v>
      </c>
      <c r="E756" s="554" t="str">
        <f t="shared" si="7"/>
        <v/>
      </c>
      <c r="H756" s="554" t="str">
        <f t="shared" si="8"/>
        <v>'NEO PU'!</v>
      </c>
      <c r="I756" s="554">
        <f t="shared" si="9"/>
        <v>0</v>
      </c>
      <c r="J756" s="554" t="str">
        <f t="shared" ref="J756:N756" si="752">IF(IFERROR(VLOOKUP($C756,INDIRECT(J$14&amp;"D:D"),1,FALSE),0)&lt;&gt;0,J$14,0)</f>
        <v>'NEO PU'!</v>
      </c>
      <c r="K756" s="554">
        <f t="shared" si="752"/>
        <v>0</v>
      </c>
      <c r="L756" s="554">
        <f t="shared" si="752"/>
        <v>0</v>
      </c>
      <c r="M756" s="554">
        <f t="shared" si="752"/>
        <v>0</v>
      </c>
      <c r="N756" s="554">
        <f t="shared" si="752"/>
        <v>0</v>
      </c>
      <c r="O756" s="554" t="str">
        <f t="shared" si="11"/>
        <v>d:t</v>
      </c>
      <c r="P756" s="554" t="str">
        <f t="shared" si="12"/>
        <v>d9:t9</v>
      </c>
    </row>
    <row r="757">
      <c r="A757" s="554" t="str">
        <f t="shared" si="5"/>
        <v>11</v>
      </c>
      <c r="B757" s="554" t="str">
        <f t="shared" si="6"/>
        <v>PU</v>
      </c>
      <c r="C757" s="554" t="s">
        <v>266</v>
      </c>
      <c r="D757" s="554" t="s">
        <v>1131</v>
      </c>
      <c r="E757" s="554" t="str">
        <f t="shared" si="7"/>
        <v/>
      </c>
      <c r="H757" s="554" t="str">
        <f t="shared" si="8"/>
        <v>'NEO PU'!</v>
      </c>
      <c r="I757" s="554">
        <f t="shared" si="9"/>
        <v>0</v>
      </c>
      <c r="J757" s="554" t="str">
        <f t="shared" ref="J757:N757" si="753">IF(IFERROR(VLOOKUP($C757,INDIRECT(J$14&amp;"D:D"),1,FALSE),0)&lt;&gt;0,J$14,0)</f>
        <v>'NEO PU'!</v>
      </c>
      <c r="K757" s="554">
        <f t="shared" si="753"/>
        <v>0</v>
      </c>
      <c r="L757" s="554">
        <f t="shared" si="753"/>
        <v>0</v>
      </c>
      <c r="M757" s="554">
        <f t="shared" si="753"/>
        <v>0</v>
      </c>
      <c r="N757" s="554">
        <f t="shared" si="753"/>
        <v>0</v>
      </c>
      <c r="O757" s="554" t="str">
        <f t="shared" si="11"/>
        <v>d:t</v>
      </c>
      <c r="P757" s="554" t="str">
        <f t="shared" si="12"/>
        <v>d9:t9</v>
      </c>
    </row>
    <row r="758">
      <c r="A758" s="554" t="str">
        <f t="shared" si="5"/>
        <v>12</v>
      </c>
      <c r="B758" s="554" t="str">
        <f t="shared" si="6"/>
        <v>PU</v>
      </c>
      <c r="C758" s="554" t="s">
        <v>266</v>
      </c>
      <c r="D758" s="554" t="s">
        <v>1132</v>
      </c>
      <c r="E758" s="554" t="str">
        <f t="shared" si="7"/>
        <v/>
      </c>
      <c r="H758" s="554" t="str">
        <f t="shared" si="8"/>
        <v>'NEO PU'!</v>
      </c>
      <c r="I758" s="554">
        <f t="shared" si="9"/>
        <v>0</v>
      </c>
      <c r="J758" s="554" t="str">
        <f t="shared" ref="J758:N758" si="754">IF(IFERROR(VLOOKUP($C758,INDIRECT(J$14&amp;"D:D"),1,FALSE),0)&lt;&gt;0,J$14,0)</f>
        <v>'NEO PU'!</v>
      </c>
      <c r="K758" s="554">
        <f t="shared" si="754"/>
        <v>0</v>
      </c>
      <c r="L758" s="554">
        <f t="shared" si="754"/>
        <v>0</v>
      </c>
      <c r="M758" s="554">
        <f t="shared" si="754"/>
        <v>0</v>
      </c>
      <c r="N758" s="554">
        <f t="shared" si="754"/>
        <v>0</v>
      </c>
      <c r="O758" s="554" t="str">
        <f t="shared" si="11"/>
        <v>d:t</v>
      </c>
      <c r="P758" s="554" t="str">
        <f t="shared" si="12"/>
        <v>d9:t9</v>
      </c>
    </row>
    <row r="759">
      <c r="A759" s="554" t="str">
        <f t="shared" si="5"/>
        <v>14</v>
      </c>
      <c r="B759" s="554" t="str">
        <f t="shared" si="6"/>
        <v>PU</v>
      </c>
      <c r="C759" s="554" t="s">
        <v>266</v>
      </c>
      <c r="D759" s="554" t="s">
        <v>1133</v>
      </c>
      <c r="E759" s="554" t="str">
        <f t="shared" si="7"/>
        <v/>
      </c>
      <c r="H759" s="554" t="str">
        <f t="shared" si="8"/>
        <v>'NEO PU'!</v>
      </c>
      <c r="I759" s="554">
        <f t="shared" si="9"/>
        <v>0</v>
      </c>
      <c r="J759" s="554" t="str">
        <f t="shared" ref="J759:N759" si="755">IF(IFERROR(VLOOKUP($C759,INDIRECT(J$14&amp;"D:D"),1,FALSE),0)&lt;&gt;0,J$14,0)</f>
        <v>'NEO PU'!</v>
      </c>
      <c r="K759" s="554">
        <f t="shared" si="755"/>
        <v>0</v>
      </c>
      <c r="L759" s="554">
        <f t="shared" si="755"/>
        <v>0</v>
      </c>
      <c r="M759" s="554">
        <f t="shared" si="755"/>
        <v>0</v>
      </c>
      <c r="N759" s="554">
        <f t="shared" si="755"/>
        <v>0</v>
      </c>
      <c r="O759" s="554" t="str">
        <f t="shared" si="11"/>
        <v>d:t</v>
      </c>
      <c r="P759" s="554" t="str">
        <f t="shared" si="12"/>
        <v>d9:t9</v>
      </c>
    </row>
    <row r="760">
      <c r="A760" s="554" t="str">
        <f t="shared" si="5"/>
        <v>01</v>
      </c>
      <c r="B760" s="554" t="str">
        <f t="shared" si="6"/>
        <v>PU</v>
      </c>
      <c r="C760" s="554" t="s">
        <v>268</v>
      </c>
      <c r="D760" s="554" t="s">
        <v>1134</v>
      </c>
      <c r="E760" s="554" t="str">
        <f t="shared" si="7"/>
        <v/>
      </c>
      <c r="H760" s="554" t="str">
        <f t="shared" si="8"/>
        <v>'NEO PU'!</v>
      </c>
      <c r="I760" s="554">
        <f t="shared" si="9"/>
        <v>0</v>
      </c>
      <c r="J760" s="554" t="str">
        <f t="shared" ref="J760:N760" si="756">IF(IFERROR(VLOOKUP($C760,INDIRECT(J$14&amp;"D:D"),1,FALSE),0)&lt;&gt;0,J$14,0)</f>
        <v>'NEO PU'!</v>
      </c>
      <c r="K760" s="554">
        <f t="shared" si="756"/>
        <v>0</v>
      </c>
      <c r="L760" s="554">
        <f t="shared" si="756"/>
        <v>0</v>
      </c>
      <c r="M760" s="554">
        <f t="shared" si="756"/>
        <v>0</v>
      </c>
      <c r="N760" s="554">
        <f t="shared" si="756"/>
        <v>0</v>
      </c>
      <c r="O760" s="554" t="str">
        <f t="shared" si="11"/>
        <v>d:t</v>
      </c>
      <c r="P760" s="554" t="str">
        <f t="shared" si="12"/>
        <v>d9:t9</v>
      </c>
    </row>
    <row r="761">
      <c r="A761" s="554" t="str">
        <f t="shared" si="5"/>
        <v>02</v>
      </c>
      <c r="B761" s="554" t="str">
        <f t="shared" si="6"/>
        <v>PU</v>
      </c>
      <c r="C761" s="554" t="s">
        <v>268</v>
      </c>
      <c r="D761" s="554" t="s">
        <v>1135</v>
      </c>
      <c r="E761" s="554" t="str">
        <f t="shared" si="7"/>
        <v/>
      </c>
      <c r="H761" s="554" t="str">
        <f t="shared" si="8"/>
        <v>'NEO PU'!</v>
      </c>
      <c r="I761" s="554">
        <f t="shared" si="9"/>
        <v>0</v>
      </c>
      <c r="J761" s="554" t="str">
        <f t="shared" ref="J761:N761" si="757">IF(IFERROR(VLOOKUP($C761,INDIRECT(J$14&amp;"D:D"),1,FALSE),0)&lt;&gt;0,J$14,0)</f>
        <v>'NEO PU'!</v>
      </c>
      <c r="K761" s="554">
        <f t="shared" si="757"/>
        <v>0</v>
      </c>
      <c r="L761" s="554">
        <f t="shared" si="757"/>
        <v>0</v>
      </c>
      <c r="M761" s="554">
        <f t="shared" si="757"/>
        <v>0</v>
      </c>
      <c r="N761" s="554">
        <f t="shared" si="757"/>
        <v>0</v>
      </c>
      <c r="O761" s="554" t="str">
        <f t="shared" si="11"/>
        <v>d:t</v>
      </c>
      <c r="P761" s="554" t="str">
        <f t="shared" si="12"/>
        <v>d9:t9</v>
      </c>
    </row>
    <row r="762">
      <c r="A762" s="554" t="str">
        <f t="shared" si="5"/>
        <v>03</v>
      </c>
      <c r="B762" s="554" t="str">
        <f t="shared" si="6"/>
        <v>PU</v>
      </c>
      <c r="C762" s="554" t="s">
        <v>268</v>
      </c>
      <c r="D762" s="554" t="s">
        <v>1136</v>
      </c>
      <c r="E762" s="554" t="str">
        <f t="shared" si="7"/>
        <v/>
      </c>
      <c r="H762" s="554" t="str">
        <f t="shared" si="8"/>
        <v>'NEO PU'!</v>
      </c>
      <c r="I762" s="554">
        <f t="shared" si="9"/>
        <v>0</v>
      </c>
      <c r="J762" s="554" t="str">
        <f t="shared" ref="J762:N762" si="758">IF(IFERROR(VLOOKUP($C762,INDIRECT(J$14&amp;"D:D"),1,FALSE),0)&lt;&gt;0,J$14,0)</f>
        <v>'NEO PU'!</v>
      </c>
      <c r="K762" s="554">
        <f t="shared" si="758"/>
        <v>0</v>
      </c>
      <c r="L762" s="554">
        <f t="shared" si="758"/>
        <v>0</v>
      </c>
      <c r="M762" s="554">
        <f t="shared" si="758"/>
        <v>0</v>
      </c>
      <c r="N762" s="554">
        <f t="shared" si="758"/>
        <v>0</v>
      </c>
      <c r="O762" s="554" t="str">
        <f t="shared" si="11"/>
        <v>d:t</v>
      </c>
      <c r="P762" s="554" t="str">
        <f t="shared" si="12"/>
        <v>d9:t9</v>
      </c>
    </row>
    <row r="763">
      <c r="A763" s="554" t="str">
        <f t="shared" si="5"/>
        <v>04</v>
      </c>
      <c r="B763" s="554" t="str">
        <f t="shared" si="6"/>
        <v>PU</v>
      </c>
      <c r="C763" s="554" t="s">
        <v>268</v>
      </c>
      <c r="D763" s="554" t="s">
        <v>1137</v>
      </c>
      <c r="E763" s="554" t="str">
        <f t="shared" si="7"/>
        <v/>
      </c>
      <c r="H763" s="554" t="str">
        <f t="shared" si="8"/>
        <v>'NEO PU'!</v>
      </c>
      <c r="I763" s="554">
        <f t="shared" si="9"/>
        <v>0</v>
      </c>
      <c r="J763" s="554" t="str">
        <f t="shared" ref="J763:N763" si="759">IF(IFERROR(VLOOKUP($C763,INDIRECT(J$14&amp;"D:D"),1,FALSE),0)&lt;&gt;0,J$14,0)</f>
        <v>'NEO PU'!</v>
      </c>
      <c r="K763" s="554">
        <f t="shared" si="759"/>
        <v>0</v>
      </c>
      <c r="L763" s="554">
        <f t="shared" si="759"/>
        <v>0</v>
      </c>
      <c r="M763" s="554">
        <f t="shared" si="759"/>
        <v>0</v>
      </c>
      <c r="N763" s="554">
        <f t="shared" si="759"/>
        <v>0</v>
      </c>
      <c r="O763" s="554" t="str">
        <f t="shared" si="11"/>
        <v>d:t</v>
      </c>
      <c r="P763" s="554" t="str">
        <f t="shared" si="12"/>
        <v>d9:t9</v>
      </c>
    </row>
    <row r="764">
      <c r="A764" s="554" t="str">
        <f t="shared" si="5"/>
        <v>05</v>
      </c>
      <c r="B764" s="554" t="str">
        <f t="shared" si="6"/>
        <v>PU</v>
      </c>
      <c r="C764" s="554" t="s">
        <v>268</v>
      </c>
      <c r="D764" s="554" t="s">
        <v>1138</v>
      </c>
      <c r="E764" s="554" t="str">
        <f t="shared" si="7"/>
        <v/>
      </c>
      <c r="H764" s="554" t="str">
        <f t="shared" si="8"/>
        <v>'NEO PU'!</v>
      </c>
      <c r="I764" s="554">
        <f t="shared" si="9"/>
        <v>0</v>
      </c>
      <c r="J764" s="554" t="str">
        <f t="shared" ref="J764:N764" si="760">IF(IFERROR(VLOOKUP($C764,INDIRECT(J$14&amp;"D:D"),1,FALSE),0)&lt;&gt;0,J$14,0)</f>
        <v>'NEO PU'!</v>
      </c>
      <c r="K764" s="554">
        <f t="shared" si="760"/>
        <v>0</v>
      </c>
      <c r="L764" s="554">
        <f t="shared" si="760"/>
        <v>0</v>
      </c>
      <c r="M764" s="554">
        <f t="shared" si="760"/>
        <v>0</v>
      </c>
      <c r="N764" s="554">
        <f t="shared" si="760"/>
        <v>0</v>
      </c>
      <c r="O764" s="554" t="str">
        <f t="shared" si="11"/>
        <v>d:t</v>
      </c>
      <c r="P764" s="554" t="str">
        <f t="shared" si="12"/>
        <v>d9:t9</v>
      </c>
    </row>
    <row r="765">
      <c r="A765" s="554" t="str">
        <f t="shared" si="5"/>
        <v>06</v>
      </c>
      <c r="B765" s="554" t="str">
        <f t="shared" si="6"/>
        <v>PU</v>
      </c>
      <c r="C765" s="554" t="s">
        <v>268</v>
      </c>
      <c r="D765" s="554" t="s">
        <v>1139</v>
      </c>
      <c r="E765" s="554" t="str">
        <f t="shared" si="7"/>
        <v/>
      </c>
      <c r="H765" s="554" t="str">
        <f t="shared" si="8"/>
        <v>'NEO PU'!</v>
      </c>
      <c r="I765" s="554">
        <f t="shared" si="9"/>
        <v>0</v>
      </c>
      <c r="J765" s="554" t="str">
        <f t="shared" ref="J765:N765" si="761">IF(IFERROR(VLOOKUP($C765,INDIRECT(J$14&amp;"D:D"),1,FALSE),0)&lt;&gt;0,J$14,0)</f>
        <v>'NEO PU'!</v>
      </c>
      <c r="K765" s="554">
        <f t="shared" si="761"/>
        <v>0</v>
      </c>
      <c r="L765" s="554">
        <f t="shared" si="761"/>
        <v>0</v>
      </c>
      <c r="M765" s="554">
        <f t="shared" si="761"/>
        <v>0</v>
      </c>
      <c r="N765" s="554">
        <f t="shared" si="761"/>
        <v>0</v>
      </c>
      <c r="O765" s="554" t="str">
        <f t="shared" si="11"/>
        <v>d:t</v>
      </c>
      <c r="P765" s="554" t="str">
        <f t="shared" si="12"/>
        <v>d9:t9</v>
      </c>
    </row>
    <row r="766">
      <c r="A766" s="554" t="str">
        <f t="shared" si="5"/>
        <v>09</v>
      </c>
      <c r="B766" s="554" t="str">
        <f t="shared" si="6"/>
        <v>PU</v>
      </c>
      <c r="C766" s="554" t="s">
        <v>268</v>
      </c>
      <c r="D766" s="554" t="s">
        <v>1140</v>
      </c>
      <c r="E766" s="554" t="str">
        <f t="shared" si="7"/>
        <v/>
      </c>
      <c r="H766" s="554" t="str">
        <f t="shared" si="8"/>
        <v>'NEO PU'!</v>
      </c>
      <c r="I766" s="554">
        <f t="shared" si="9"/>
        <v>0</v>
      </c>
      <c r="J766" s="554" t="str">
        <f t="shared" ref="J766:N766" si="762">IF(IFERROR(VLOOKUP($C766,INDIRECT(J$14&amp;"D:D"),1,FALSE),0)&lt;&gt;0,J$14,0)</f>
        <v>'NEO PU'!</v>
      </c>
      <c r="K766" s="554">
        <f t="shared" si="762"/>
        <v>0</v>
      </c>
      <c r="L766" s="554">
        <f t="shared" si="762"/>
        <v>0</v>
      </c>
      <c r="M766" s="554">
        <f t="shared" si="762"/>
        <v>0</v>
      </c>
      <c r="N766" s="554">
        <f t="shared" si="762"/>
        <v>0</v>
      </c>
      <c r="O766" s="554" t="str">
        <f t="shared" si="11"/>
        <v>d:t</v>
      </c>
      <c r="P766" s="554" t="str">
        <f t="shared" si="12"/>
        <v>d9:t9</v>
      </c>
    </row>
    <row r="767">
      <c r="A767" s="554" t="str">
        <f t="shared" si="5"/>
        <v>11</v>
      </c>
      <c r="B767" s="554" t="str">
        <f t="shared" si="6"/>
        <v>PU</v>
      </c>
      <c r="C767" s="554" t="s">
        <v>268</v>
      </c>
      <c r="D767" s="554" t="s">
        <v>1141</v>
      </c>
      <c r="E767" s="554" t="str">
        <f t="shared" si="7"/>
        <v/>
      </c>
      <c r="H767" s="554" t="str">
        <f t="shared" si="8"/>
        <v>'NEO PU'!</v>
      </c>
      <c r="I767" s="554">
        <f t="shared" si="9"/>
        <v>0</v>
      </c>
      <c r="J767" s="554" t="str">
        <f t="shared" ref="J767:N767" si="763">IF(IFERROR(VLOOKUP($C767,INDIRECT(J$14&amp;"D:D"),1,FALSE),0)&lt;&gt;0,J$14,0)</f>
        <v>'NEO PU'!</v>
      </c>
      <c r="K767" s="554">
        <f t="shared" si="763"/>
        <v>0</v>
      </c>
      <c r="L767" s="554">
        <f t="shared" si="763"/>
        <v>0</v>
      </c>
      <c r="M767" s="554">
        <f t="shared" si="763"/>
        <v>0</v>
      </c>
      <c r="N767" s="554">
        <f t="shared" si="763"/>
        <v>0</v>
      </c>
      <c r="O767" s="554" t="str">
        <f t="shared" si="11"/>
        <v>d:t</v>
      </c>
      <c r="P767" s="554" t="str">
        <f t="shared" si="12"/>
        <v>d9:t9</v>
      </c>
    </row>
    <row r="768">
      <c r="A768" s="554" t="str">
        <f t="shared" si="5"/>
        <v>12</v>
      </c>
      <c r="B768" s="554" t="str">
        <f t="shared" si="6"/>
        <v>PU</v>
      </c>
      <c r="C768" s="554" t="s">
        <v>268</v>
      </c>
      <c r="D768" s="554" t="s">
        <v>1142</v>
      </c>
      <c r="E768" s="554" t="str">
        <f t="shared" si="7"/>
        <v/>
      </c>
      <c r="H768" s="554" t="str">
        <f t="shared" si="8"/>
        <v>'NEO PU'!</v>
      </c>
      <c r="I768" s="554">
        <f t="shared" si="9"/>
        <v>0</v>
      </c>
      <c r="J768" s="554" t="str">
        <f t="shared" ref="J768:N768" si="764">IF(IFERROR(VLOOKUP($C768,INDIRECT(J$14&amp;"D:D"),1,FALSE),0)&lt;&gt;0,J$14,0)</f>
        <v>'NEO PU'!</v>
      </c>
      <c r="K768" s="554">
        <f t="shared" si="764"/>
        <v>0</v>
      </c>
      <c r="L768" s="554">
        <f t="shared" si="764"/>
        <v>0</v>
      </c>
      <c r="M768" s="554">
        <f t="shared" si="764"/>
        <v>0</v>
      </c>
      <c r="N768" s="554">
        <f t="shared" si="764"/>
        <v>0</v>
      </c>
      <c r="O768" s="554" t="str">
        <f t="shared" si="11"/>
        <v>d:t</v>
      </c>
      <c r="P768" s="554" t="str">
        <f t="shared" si="12"/>
        <v>d9:t9</v>
      </c>
    </row>
    <row r="769">
      <c r="A769" s="554" t="str">
        <f t="shared" si="5"/>
        <v>14</v>
      </c>
      <c r="B769" s="554" t="str">
        <f t="shared" si="6"/>
        <v>PU</v>
      </c>
      <c r="C769" s="554" t="s">
        <v>268</v>
      </c>
      <c r="D769" s="554" t="s">
        <v>1143</v>
      </c>
      <c r="E769" s="554" t="str">
        <f t="shared" si="7"/>
        <v/>
      </c>
      <c r="H769" s="554" t="str">
        <f t="shared" si="8"/>
        <v>'NEO PU'!</v>
      </c>
      <c r="I769" s="554">
        <f t="shared" si="9"/>
        <v>0</v>
      </c>
      <c r="J769" s="554" t="str">
        <f t="shared" ref="J769:N769" si="765">IF(IFERROR(VLOOKUP($C769,INDIRECT(J$14&amp;"D:D"),1,FALSE),0)&lt;&gt;0,J$14,0)</f>
        <v>'NEO PU'!</v>
      </c>
      <c r="K769" s="554">
        <f t="shared" si="765"/>
        <v>0</v>
      </c>
      <c r="L769" s="554">
        <f t="shared" si="765"/>
        <v>0</v>
      </c>
      <c r="M769" s="554">
        <f t="shared" si="765"/>
        <v>0</v>
      </c>
      <c r="N769" s="554">
        <f t="shared" si="765"/>
        <v>0</v>
      </c>
      <c r="O769" s="554" t="str">
        <f t="shared" si="11"/>
        <v>d:t</v>
      </c>
      <c r="P769" s="554" t="str">
        <f t="shared" si="12"/>
        <v>d9:t9</v>
      </c>
    </row>
    <row r="770">
      <c r="A770" s="554" t="str">
        <f t="shared" si="5"/>
        <v>01</v>
      </c>
      <c r="B770" s="554" t="str">
        <f t="shared" si="6"/>
        <v>PU</v>
      </c>
      <c r="C770" s="554" t="s">
        <v>271</v>
      </c>
      <c r="D770" s="554" t="s">
        <v>1144</v>
      </c>
      <c r="E770" s="554" t="str">
        <f t="shared" si="7"/>
        <v/>
      </c>
      <c r="H770" s="554" t="str">
        <f t="shared" si="8"/>
        <v>'NEO PU'!</v>
      </c>
      <c r="I770" s="554">
        <f t="shared" si="9"/>
        <v>0</v>
      </c>
      <c r="J770" s="554" t="str">
        <f t="shared" ref="J770:N770" si="766">IF(IFERROR(VLOOKUP($C770,INDIRECT(J$14&amp;"D:D"),1,FALSE),0)&lt;&gt;0,J$14,0)</f>
        <v>'NEO PU'!</v>
      </c>
      <c r="K770" s="554">
        <f t="shared" si="766"/>
        <v>0</v>
      </c>
      <c r="L770" s="554">
        <f t="shared" si="766"/>
        <v>0</v>
      </c>
      <c r="M770" s="554">
        <f t="shared" si="766"/>
        <v>0</v>
      </c>
      <c r="N770" s="554">
        <f t="shared" si="766"/>
        <v>0</v>
      </c>
      <c r="O770" s="554" t="str">
        <f t="shared" si="11"/>
        <v>d:t</v>
      </c>
      <c r="P770" s="554" t="str">
        <f t="shared" si="12"/>
        <v>d9:t9</v>
      </c>
    </row>
    <row r="771">
      <c r="A771" s="554" t="str">
        <f t="shared" si="5"/>
        <v>02</v>
      </c>
      <c r="B771" s="554" t="str">
        <f t="shared" si="6"/>
        <v>PU</v>
      </c>
      <c r="C771" s="554" t="s">
        <v>271</v>
      </c>
      <c r="D771" s="554" t="s">
        <v>1145</v>
      </c>
      <c r="E771" s="554" t="str">
        <f t="shared" si="7"/>
        <v/>
      </c>
      <c r="H771" s="554" t="str">
        <f t="shared" si="8"/>
        <v>'NEO PU'!</v>
      </c>
      <c r="I771" s="554">
        <f t="shared" si="9"/>
        <v>0</v>
      </c>
      <c r="J771" s="554" t="str">
        <f t="shared" ref="J771:N771" si="767">IF(IFERROR(VLOOKUP($C771,INDIRECT(J$14&amp;"D:D"),1,FALSE),0)&lt;&gt;0,J$14,0)</f>
        <v>'NEO PU'!</v>
      </c>
      <c r="K771" s="554">
        <f t="shared" si="767"/>
        <v>0</v>
      </c>
      <c r="L771" s="554">
        <f t="shared" si="767"/>
        <v>0</v>
      </c>
      <c r="M771" s="554">
        <f t="shared" si="767"/>
        <v>0</v>
      </c>
      <c r="N771" s="554">
        <f t="shared" si="767"/>
        <v>0</v>
      </c>
      <c r="O771" s="554" t="str">
        <f t="shared" si="11"/>
        <v>d:t</v>
      </c>
      <c r="P771" s="554" t="str">
        <f t="shared" si="12"/>
        <v>d9:t9</v>
      </c>
    </row>
    <row r="772">
      <c r="A772" s="554" t="str">
        <f t="shared" si="5"/>
        <v>03</v>
      </c>
      <c r="B772" s="554" t="str">
        <f t="shared" si="6"/>
        <v>PU</v>
      </c>
      <c r="C772" s="554" t="s">
        <v>271</v>
      </c>
      <c r="D772" s="554" t="s">
        <v>1146</v>
      </c>
      <c r="E772" s="554" t="str">
        <f t="shared" si="7"/>
        <v/>
      </c>
      <c r="H772" s="554" t="str">
        <f t="shared" si="8"/>
        <v>'NEO PU'!</v>
      </c>
      <c r="I772" s="554">
        <f t="shared" si="9"/>
        <v>0</v>
      </c>
      <c r="J772" s="554" t="str">
        <f t="shared" ref="J772:N772" si="768">IF(IFERROR(VLOOKUP($C772,INDIRECT(J$14&amp;"D:D"),1,FALSE),0)&lt;&gt;0,J$14,0)</f>
        <v>'NEO PU'!</v>
      </c>
      <c r="K772" s="554">
        <f t="shared" si="768"/>
        <v>0</v>
      </c>
      <c r="L772" s="554">
        <f t="shared" si="768"/>
        <v>0</v>
      </c>
      <c r="M772" s="554">
        <f t="shared" si="768"/>
        <v>0</v>
      </c>
      <c r="N772" s="554">
        <f t="shared" si="768"/>
        <v>0</v>
      </c>
      <c r="O772" s="554" t="str">
        <f t="shared" si="11"/>
        <v>d:t</v>
      </c>
      <c r="P772" s="554" t="str">
        <f t="shared" si="12"/>
        <v>d9:t9</v>
      </c>
    </row>
    <row r="773">
      <c r="A773" s="554" t="str">
        <f t="shared" si="5"/>
        <v>04</v>
      </c>
      <c r="B773" s="554" t="str">
        <f t="shared" si="6"/>
        <v>PU</v>
      </c>
      <c r="C773" s="554" t="s">
        <v>271</v>
      </c>
      <c r="D773" s="554" t="s">
        <v>1147</v>
      </c>
      <c r="E773" s="554" t="str">
        <f t="shared" si="7"/>
        <v/>
      </c>
      <c r="H773" s="554" t="str">
        <f t="shared" si="8"/>
        <v>'NEO PU'!</v>
      </c>
      <c r="I773" s="554">
        <f t="shared" si="9"/>
        <v>0</v>
      </c>
      <c r="J773" s="554" t="str">
        <f t="shared" ref="J773:N773" si="769">IF(IFERROR(VLOOKUP($C773,INDIRECT(J$14&amp;"D:D"),1,FALSE),0)&lt;&gt;0,J$14,0)</f>
        <v>'NEO PU'!</v>
      </c>
      <c r="K773" s="554">
        <f t="shared" si="769"/>
        <v>0</v>
      </c>
      <c r="L773" s="554">
        <f t="shared" si="769"/>
        <v>0</v>
      </c>
      <c r="M773" s="554">
        <f t="shared" si="769"/>
        <v>0</v>
      </c>
      <c r="N773" s="554">
        <f t="shared" si="769"/>
        <v>0</v>
      </c>
      <c r="O773" s="554" t="str">
        <f t="shared" si="11"/>
        <v>d:t</v>
      </c>
      <c r="P773" s="554" t="str">
        <f t="shared" si="12"/>
        <v>d9:t9</v>
      </c>
    </row>
    <row r="774">
      <c r="A774" s="554" t="str">
        <f t="shared" si="5"/>
        <v>05</v>
      </c>
      <c r="B774" s="554" t="str">
        <f t="shared" si="6"/>
        <v>PU</v>
      </c>
      <c r="C774" s="554" t="s">
        <v>271</v>
      </c>
      <c r="D774" s="554" t="s">
        <v>1148</v>
      </c>
      <c r="E774" s="554" t="str">
        <f t="shared" si="7"/>
        <v/>
      </c>
      <c r="H774" s="554" t="str">
        <f t="shared" si="8"/>
        <v>'NEO PU'!</v>
      </c>
      <c r="I774" s="554">
        <f t="shared" si="9"/>
        <v>0</v>
      </c>
      <c r="J774" s="554" t="str">
        <f t="shared" ref="J774:N774" si="770">IF(IFERROR(VLOOKUP($C774,INDIRECT(J$14&amp;"D:D"),1,FALSE),0)&lt;&gt;0,J$14,0)</f>
        <v>'NEO PU'!</v>
      </c>
      <c r="K774" s="554">
        <f t="shared" si="770"/>
        <v>0</v>
      </c>
      <c r="L774" s="554">
        <f t="shared" si="770"/>
        <v>0</v>
      </c>
      <c r="M774" s="554">
        <f t="shared" si="770"/>
        <v>0</v>
      </c>
      <c r="N774" s="554">
        <f t="shared" si="770"/>
        <v>0</v>
      </c>
      <c r="O774" s="554" t="str">
        <f t="shared" si="11"/>
        <v>d:t</v>
      </c>
      <c r="P774" s="554" t="str">
        <f t="shared" si="12"/>
        <v>d9:t9</v>
      </c>
    </row>
    <row r="775">
      <c r="A775" s="554" t="str">
        <f t="shared" si="5"/>
        <v>06</v>
      </c>
      <c r="B775" s="554" t="str">
        <f t="shared" si="6"/>
        <v>PU</v>
      </c>
      <c r="C775" s="554" t="s">
        <v>271</v>
      </c>
      <c r="D775" s="554" t="s">
        <v>1149</v>
      </c>
      <c r="E775" s="554" t="str">
        <f t="shared" si="7"/>
        <v/>
      </c>
      <c r="H775" s="554" t="str">
        <f t="shared" si="8"/>
        <v>'NEO PU'!</v>
      </c>
      <c r="I775" s="554">
        <f t="shared" si="9"/>
        <v>0</v>
      </c>
      <c r="J775" s="554" t="str">
        <f t="shared" ref="J775:N775" si="771">IF(IFERROR(VLOOKUP($C775,INDIRECT(J$14&amp;"D:D"),1,FALSE),0)&lt;&gt;0,J$14,0)</f>
        <v>'NEO PU'!</v>
      </c>
      <c r="K775" s="554">
        <f t="shared" si="771"/>
        <v>0</v>
      </c>
      <c r="L775" s="554">
        <f t="shared" si="771"/>
        <v>0</v>
      </c>
      <c r="M775" s="554">
        <f t="shared" si="771"/>
        <v>0</v>
      </c>
      <c r="N775" s="554">
        <f t="shared" si="771"/>
        <v>0</v>
      </c>
      <c r="O775" s="554" t="str">
        <f t="shared" si="11"/>
        <v>d:t</v>
      </c>
      <c r="P775" s="554" t="str">
        <f t="shared" si="12"/>
        <v>d9:t9</v>
      </c>
    </row>
    <row r="776">
      <c r="A776" s="554" t="str">
        <f t="shared" si="5"/>
        <v>09</v>
      </c>
      <c r="B776" s="554" t="str">
        <f t="shared" si="6"/>
        <v>PU</v>
      </c>
      <c r="C776" s="554" t="s">
        <v>271</v>
      </c>
      <c r="D776" s="554" t="s">
        <v>1150</v>
      </c>
      <c r="E776" s="554" t="str">
        <f t="shared" si="7"/>
        <v/>
      </c>
      <c r="H776" s="554" t="str">
        <f t="shared" si="8"/>
        <v>'NEO PU'!</v>
      </c>
      <c r="I776" s="554">
        <f t="shared" si="9"/>
        <v>0</v>
      </c>
      <c r="J776" s="554" t="str">
        <f t="shared" ref="J776:N776" si="772">IF(IFERROR(VLOOKUP($C776,INDIRECT(J$14&amp;"D:D"),1,FALSE),0)&lt;&gt;0,J$14,0)</f>
        <v>'NEO PU'!</v>
      </c>
      <c r="K776" s="554">
        <f t="shared" si="772"/>
        <v>0</v>
      </c>
      <c r="L776" s="554">
        <f t="shared" si="772"/>
        <v>0</v>
      </c>
      <c r="M776" s="554">
        <f t="shared" si="772"/>
        <v>0</v>
      </c>
      <c r="N776" s="554">
        <f t="shared" si="772"/>
        <v>0</v>
      </c>
      <c r="O776" s="554" t="str">
        <f t="shared" si="11"/>
        <v>d:t</v>
      </c>
      <c r="P776" s="554" t="str">
        <f t="shared" si="12"/>
        <v>d9:t9</v>
      </c>
    </row>
    <row r="777">
      <c r="A777" s="554" t="str">
        <f t="shared" si="5"/>
        <v>11</v>
      </c>
      <c r="B777" s="554" t="str">
        <f t="shared" si="6"/>
        <v>PU</v>
      </c>
      <c r="C777" s="554" t="s">
        <v>271</v>
      </c>
      <c r="D777" s="554" t="s">
        <v>1151</v>
      </c>
      <c r="E777" s="554" t="str">
        <f t="shared" si="7"/>
        <v/>
      </c>
      <c r="H777" s="554" t="str">
        <f t="shared" si="8"/>
        <v>'NEO PU'!</v>
      </c>
      <c r="I777" s="554">
        <f t="shared" si="9"/>
        <v>0</v>
      </c>
      <c r="J777" s="554" t="str">
        <f t="shared" ref="J777:N777" si="773">IF(IFERROR(VLOOKUP($C777,INDIRECT(J$14&amp;"D:D"),1,FALSE),0)&lt;&gt;0,J$14,0)</f>
        <v>'NEO PU'!</v>
      </c>
      <c r="K777" s="554">
        <f t="shared" si="773"/>
        <v>0</v>
      </c>
      <c r="L777" s="554">
        <f t="shared" si="773"/>
        <v>0</v>
      </c>
      <c r="M777" s="554">
        <f t="shared" si="773"/>
        <v>0</v>
      </c>
      <c r="N777" s="554">
        <f t="shared" si="773"/>
        <v>0</v>
      </c>
      <c r="O777" s="554" t="str">
        <f t="shared" si="11"/>
        <v>d:t</v>
      </c>
      <c r="P777" s="554" t="str">
        <f t="shared" si="12"/>
        <v>d9:t9</v>
      </c>
    </row>
    <row r="778">
      <c r="A778" s="554" t="str">
        <f t="shared" si="5"/>
        <v>12</v>
      </c>
      <c r="B778" s="554" t="str">
        <f t="shared" si="6"/>
        <v>PU</v>
      </c>
      <c r="C778" s="554" t="s">
        <v>271</v>
      </c>
      <c r="D778" s="554" t="s">
        <v>1152</v>
      </c>
      <c r="E778" s="554" t="str">
        <f t="shared" si="7"/>
        <v/>
      </c>
      <c r="H778" s="554" t="str">
        <f t="shared" si="8"/>
        <v>'NEO PU'!</v>
      </c>
      <c r="I778" s="554">
        <f t="shared" si="9"/>
        <v>0</v>
      </c>
      <c r="J778" s="554" t="str">
        <f t="shared" ref="J778:N778" si="774">IF(IFERROR(VLOOKUP($C778,INDIRECT(J$14&amp;"D:D"),1,FALSE),0)&lt;&gt;0,J$14,0)</f>
        <v>'NEO PU'!</v>
      </c>
      <c r="K778" s="554">
        <f t="shared" si="774"/>
        <v>0</v>
      </c>
      <c r="L778" s="554">
        <f t="shared" si="774"/>
        <v>0</v>
      </c>
      <c r="M778" s="554">
        <f t="shared" si="774"/>
        <v>0</v>
      </c>
      <c r="N778" s="554">
        <f t="shared" si="774"/>
        <v>0</v>
      </c>
      <c r="O778" s="554" t="str">
        <f t="shared" si="11"/>
        <v>d:t</v>
      </c>
      <c r="P778" s="554" t="str">
        <f t="shared" si="12"/>
        <v>d9:t9</v>
      </c>
    </row>
    <row r="779">
      <c r="A779" s="554" t="str">
        <f t="shared" si="5"/>
        <v>14</v>
      </c>
      <c r="B779" s="554" t="str">
        <f t="shared" si="6"/>
        <v>PU</v>
      </c>
      <c r="C779" s="554" t="s">
        <v>271</v>
      </c>
      <c r="D779" s="554" t="s">
        <v>1153</v>
      </c>
      <c r="E779" s="554" t="str">
        <f t="shared" si="7"/>
        <v/>
      </c>
      <c r="H779" s="554" t="str">
        <f t="shared" si="8"/>
        <v>'NEO PU'!</v>
      </c>
      <c r="I779" s="554">
        <f t="shared" si="9"/>
        <v>0</v>
      </c>
      <c r="J779" s="554" t="str">
        <f t="shared" ref="J779:N779" si="775">IF(IFERROR(VLOOKUP($C779,INDIRECT(J$14&amp;"D:D"),1,FALSE),0)&lt;&gt;0,J$14,0)</f>
        <v>'NEO PU'!</v>
      </c>
      <c r="K779" s="554">
        <f t="shared" si="775"/>
        <v>0</v>
      </c>
      <c r="L779" s="554">
        <f t="shared" si="775"/>
        <v>0</v>
      </c>
      <c r="M779" s="554">
        <f t="shared" si="775"/>
        <v>0</v>
      </c>
      <c r="N779" s="554">
        <f t="shared" si="775"/>
        <v>0</v>
      </c>
      <c r="O779" s="554" t="str">
        <f t="shared" si="11"/>
        <v>d:t</v>
      </c>
      <c r="P779" s="554" t="str">
        <f t="shared" si="12"/>
        <v>d9:t9</v>
      </c>
    </row>
    <row r="780">
      <c r="A780" s="554" t="str">
        <f t="shared" si="5"/>
        <v>01</v>
      </c>
      <c r="B780" s="554" t="str">
        <f t="shared" si="6"/>
        <v>PU</v>
      </c>
      <c r="C780" s="554" t="s">
        <v>276</v>
      </c>
      <c r="D780" s="554" t="s">
        <v>1154</v>
      </c>
      <c r="E780" s="554" t="str">
        <f t="shared" si="7"/>
        <v/>
      </c>
      <c r="H780" s="554" t="str">
        <f t="shared" si="8"/>
        <v>'NEO PU'!</v>
      </c>
      <c r="I780" s="554">
        <f t="shared" si="9"/>
        <v>0</v>
      </c>
      <c r="J780" s="554" t="str">
        <f t="shared" ref="J780:N780" si="776">IF(IFERROR(VLOOKUP($C780,INDIRECT(J$14&amp;"D:D"),1,FALSE),0)&lt;&gt;0,J$14,0)</f>
        <v>'NEO PU'!</v>
      </c>
      <c r="K780" s="554">
        <f t="shared" si="776"/>
        <v>0</v>
      </c>
      <c r="L780" s="554">
        <f t="shared" si="776"/>
        <v>0</v>
      </c>
      <c r="M780" s="554">
        <f t="shared" si="776"/>
        <v>0</v>
      </c>
      <c r="N780" s="554">
        <f t="shared" si="776"/>
        <v>0</v>
      </c>
      <c r="O780" s="554" t="str">
        <f t="shared" si="11"/>
        <v>d:t</v>
      </c>
      <c r="P780" s="554" t="str">
        <f t="shared" si="12"/>
        <v>d9:t9</v>
      </c>
    </row>
    <row r="781">
      <c r="A781" s="554" t="str">
        <f t="shared" si="5"/>
        <v>02</v>
      </c>
      <c r="B781" s="554" t="str">
        <f t="shared" si="6"/>
        <v>PU</v>
      </c>
      <c r="C781" s="554" t="s">
        <v>276</v>
      </c>
      <c r="D781" s="554" t="s">
        <v>1155</v>
      </c>
      <c r="E781" s="554" t="str">
        <f t="shared" si="7"/>
        <v/>
      </c>
      <c r="H781" s="554" t="str">
        <f t="shared" si="8"/>
        <v>'NEO PU'!</v>
      </c>
      <c r="I781" s="554">
        <f t="shared" si="9"/>
        <v>0</v>
      </c>
      <c r="J781" s="554" t="str">
        <f t="shared" ref="J781:N781" si="777">IF(IFERROR(VLOOKUP($C781,INDIRECT(J$14&amp;"D:D"),1,FALSE),0)&lt;&gt;0,J$14,0)</f>
        <v>'NEO PU'!</v>
      </c>
      <c r="K781" s="554">
        <f t="shared" si="777"/>
        <v>0</v>
      </c>
      <c r="L781" s="554">
        <f t="shared" si="777"/>
        <v>0</v>
      </c>
      <c r="M781" s="554">
        <f t="shared" si="777"/>
        <v>0</v>
      </c>
      <c r="N781" s="554">
        <f t="shared" si="777"/>
        <v>0</v>
      </c>
      <c r="O781" s="554" t="str">
        <f t="shared" si="11"/>
        <v>d:t</v>
      </c>
      <c r="P781" s="554" t="str">
        <f t="shared" si="12"/>
        <v>d9:t9</v>
      </c>
    </row>
    <row r="782">
      <c r="A782" s="554" t="str">
        <f t="shared" si="5"/>
        <v>03</v>
      </c>
      <c r="B782" s="554" t="str">
        <f t="shared" si="6"/>
        <v>PU</v>
      </c>
      <c r="C782" s="554" t="s">
        <v>276</v>
      </c>
      <c r="D782" s="554" t="s">
        <v>1156</v>
      </c>
      <c r="E782" s="554" t="str">
        <f t="shared" si="7"/>
        <v/>
      </c>
      <c r="H782" s="554" t="str">
        <f t="shared" si="8"/>
        <v>'NEO PU'!</v>
      </c>
      <c r="I782" s="554">
        <f t="shared" si="9"/>
        <v>0</v>
      </c>
      <c r="J782" s="554" t="str">
        <f t="shared" ref="J782:N782" si="778">IF(IFERROR(VLOOKUP($C782,INDIRECT(J$14&amp;"D:D"),1,FALSE),0)&lt;&gt;0,J$14,0)</f>
        <v>'NEO PU'!</v>
      </c>
      <c r="K782" s="554">
        <f t="shared" si="778"/>
        <v>0</v>
      </c>
      <c r="L782" s="554">
        <f t="shared" si="778"/>
        <v>0</v>
      </c>
      <c r="M782" s="554">
        <f t="shared" si="778"/>
        <v>0</v>
      </c>
      <c r="N782" s="554">
        <f t="shared" si="778"/>
        <v>0</v>
      </c>
      <c r="O782" s="554" t="str">
        <f t="shared" si="11"/>
        <v>d:t</v>
      </c>
      <c r="P782" s="554" t="str">
        <f t="shared" si="12"/>
        <v>d9:t9</v>
      </c>
    </row>
    <row r="783">
      <c r="A783" s="554" t="str">
        <f t="shared" si="5"/>
        <v>04</v>
      </c>
      <c r="B783" s="554" t="str">
        <f t="shared" si="6"/>
        <v>PU</v>
      </c>
      <c r="C783" s="554" t="s">
        <v>276</v>
      </c>
      <c r="D783" s="554" t="s">
        <v>1157</v>
      </c>
      <c r="E783" s="554" t="str">
        <f t="shared" si="7"/>
        <v/>
      </c>
      <c r="H783" s="554" t="str">
        <f t="shared" si="8"/>
        <v>'NEO PU'!</v>
      </c>
      <c r="I783" s="554">
        <f t="shared" si="9"/>
        <v>0</v>
      </c>
      <c r="J783" s="554" t="str">
        <f t="shared" ref="J783:N783" si="779">IF(IFERROR(VLOOKUP($C783,INDIRECT(J$14&amp;"D:D"),1,FALSE),0)&lt;&gt;0,J$14,0)</f>
        <v>'NEO PU'!</v>
      </c>
      <c r="K783" s="554">
        <f t="shared" si="779"/>
        <v>0</v>
      </c>
      <c r="L783" s="554">
        <f t="shared" si="779"/>
        <v>0</v>
      </c>
      <c r="M783" s="554">
        <f t="shared" si="779"/>
        <v>0</v>
      </c>
      <c r="N783" s="554">
        <f t="shared" si="779"/>
        <v>0</v>
      </c>
      <c r="O783" s="554" t="str">
        <f t="shared" si="11"/>
        <v>d:t</v>
      </c>
      <c r="P783" s="554" t="str">
        <f t="shared" si="12"/>
        <v>d9:t9</v>
      </c>
    </row>
    <row r="784">
      <c r="A784" s="554" t="str">
        <f t="shared" si="5"/>
        <v>05</v>
      </c>
      <c r="B784" s="554" t="str">
        <f t="shared" si="6"/>
        <v>PU</v>
      </c>
      <c r="C784" s="554" t="s">
        <v>276</v>
      </c>
      <c r="D784" s="554" t="s">
        <v>1158</v>
      </c>
      <c r="E784" s="554" t="str">
        <f t="shared" si="7"/>
        <v/>
      </c>
      <c r="H784" s="554" t="str">
        <f t="shared" si="8"/>
        <v>'NEO PU'!</v>
      </c>
      <c r="I784" s="554">
        <f t="shared" si="9"/>
        <v>0</v>
      </c>
      <c r="J784" s="554" t="str">
        <f t="shared" ref="J784:N784" si="780">IF(IFERROR(VLOOKUP($C784,INDIRECT(J$14&amp;"D:D"),1,FALSE),0)&lt;&gt;0,J$14,0)</f>
        <v>'NEO PU'!</v>
      </c>
      <c r="K784" s="554">
        <f t="shared" si="780"/>
        <v>0</v>
      </c>
      <c r="L784" s="554">
        <f t="shared" si="780"/>
        <v>0</v>
      </c>
      <c r="M784" s="554">
        <f t="shared" si="780"/>
        <v>0</v>
      </c>
      <c r="N784" s="554">
        <f t="shared" si="780"/>
        <v>0</v>
      </c>
      <c r="O784" s="554" t="str">
        <f t="shared" si="11"/>
        <v>d:t</v>
      </c>
      <c r="P784" s="554" t="str">
        <f t="shared" si="12"/>
        <v>d9:t9</v>
      </c>
    </row>
    <row r="785">
      <c r="A785" s="554" t="str">
        <f t="shared" si="5"/>
        <v>06</v>
      </c>
      <c r="B785" s="554" t="str">
        <f t="shared" si="6"/>
        <v>PU</v>
      </c>
      <c r="C785" s="554" t="s">
        <v>276</v>
      </c>
      <c r="D785" s="554" t="s">
        <v>1159</v>
      </c>
      <c r="E785" s="554" t="str">
        <f t="shared" si="7"/>
        <v/>
      </c>
      <c r="H785" s="554" t="str">
        <f t="shared" si="8"/>
        <v>'NEO PU'!</v>
      </c>
      <c r="I785" s="554">
        <f t="shared" si="9"/>
        <v>0</v>
      </c>
      <c r="J785" s="554" t="str">
        <f t="shared" ref="J785:N785" si="781">IF(IFERROR(VLOOKUP($C785,INDIRECT(J$14&amp;"D:D"),1,FALSE),0)&lt;&gt;0,J$14,0)</f>
        <v>'NEO PU'!</v>
      </c>
      <c r="K785" s="554">
        <f t="shared" si="781"/>
        <v>0</v>
      </c>
      <c r="L785" s="554">
        <f t="shared" si="781"/>
        <v>0</v>
      </c>
      <c r="M785" s="554">
        <f t="shared" si="781"/>
        <v>0</v>
      </c>
      <c r="N785" s="554">
        <f t="shared" si="781"/>
        <v>0</v>
      </c>
      <c r="O785" s="554" t="str">
        <f t="shared" si="11"/>
        <v>d:t</v>
      </c>
      <c r="P785" s="554" t="str">
        <f t="shared" si="12"/>
        <v>d9:t9</v>
      </c>
    </row>
    <row r="786">
      <c r="A786" s="554" t="str">
        <f t="shared" si="5"/>
        <v>09</v>
      </c>
      <c r="B786" s="554" t="str">
        <f t="shared" si="6"/>
        <v>PU</v>
      </c>
      <c r="C786" s="554" t="s">
        <v>276</v>
      </c>
      <c r="D786" s="554" t="s">
        <v>1160</v>
      </c>
      <c r="E786" s="554" t="str">
        <f t="shared" si="7"/>
        <v/>
      </c>
      <c r="H786" s="554" t="str">
        <f t="shared" si="8"/>
        <v>'NEO PU'!</v>
      </c>
      <c r="I786" s="554">
        <f t="shared" si="9"/>
        <v>0</v>
      </c>
      <c r="J786" s="554" t="str">
        <f t="shared" ref="J786:N786" si="782">IF(IFERROR(VLOOKUP($C786,INDIRECT(J$14&amp;"D:D"),1,FALSE),0)&lt;&gt;0,J$14,0)</f>
        <v>'NEO PU'!</v>
      </c>
      <c r="K786" s="554">
        <f t="shared" si="782"/>
        <v>0</v>
      </c>
      <c r="L786" s="554">
        <f t="shared" si="782"/>
        <v>0</v>
      </c>
      <c r="M786" s="554">
        <f t="shared" si="782"/>
        <v>0</v>
      </c>
      <c r="N786" s="554">
        <f t="shared" si="782"/>
        <v>0</v>
      </c>
      <c r="O786" s="554" t="str">
        <f t="shared" si="11"/>
        <v>d:t</v>
      </c>
      <c r="P786" s="554" t="str">
        <f t="shared" si="12"/>
        <v>d9:t9</v>
      </c>
    </row>
    <row r="787">
      <c r="A787" s="554" t="str">
        <f t="shared" si="5"/>
        <v>11</v>
      </c>
      <c r="B787" s="554" t="str">
        <f t="shared" si="6"/>
        <v>PU</v>
      </c>
      <c r="C787" s="554" t="s">
        <v>276</v>
      </c>
      <c r="D787" s="554" t="s">
        <v>1161</v>
      </c>
      <c r="E787" s="554" t="str">
        <f t="shared" si="7"/>
        <v/>
      </c>
      <c r="H787" s="554" t="str">
        <f t="shared" si="8"/>
        <v>'NEO PU'!</v>
      </c>
      <c r="I787" s="554">
        <f t="shared" si="9"/>
        <v>0</v>
      </c>
      <c r="J787" s="554" t="str">
        <f t="shared" ref="J787:N787" si="783">IF(IFERROR(VLOOKUP($C787,INDIRECT(J$14&amp;"D:D"),1,FALSE),0)&lt;&gt;0,J$14,0)</f>
        <v>'NEO PU'!</v>
      </c>
      <c r="K787" s="554">
        <f t="shared" si="783"/>
        <v>0</v>
      </c>
      <c r="L787" s="554">
        <f t="shared" si="783"/>
        <v>0</v>
      </c>
      <c r="M787" s="554">
        <f t="shared" si="783"/>
        <v>0</v>
      </c>
      <c r="N787" s="554">
        <f t="shared" si="783"/>
        <v>0</v>
      </c>
      <c r="O787" s="554" t="str">
        <f t="shared" si="11"/>
        <v>d:t</v>
      </c>
      <c r="P787" s="554" t="str">
        <f t="shared" si="12"/>
        <v>d9:t9</v>
      </c>
    </row>
    <row r="788">
      <c r="A788" s="554" t="str">
        <f t="shared" si="5"/>
        <v>12</v>
      </c>
      <c r="B788" s="554" t="str">
        <f t="shared" si="6"/>
        <v>PU</v>
      </c>
      <c r="C788" s="554" t="s">
        <v>276</v>
      </c>
      <c r="D788" s="554" t="s">
        <v>1162</v>
      </c>
      <c r="E788" s="554" t="str">
        <f t="shared" si="7"/>
        <v/>
      </c>
      <c r="H788" s="554" t="str">
        <f t="shared" si="8"/>
        <v>'NEO PU'!</v>
      </c>
      <c r="I788" s="554">
        <f t="shared" si="9"/>
        <v>0</v>
      </c>
      <c r="J788" s="554" t="str">
        <f t="shared" ref="J788:N788" si="784">IF(IFERROR(VLOOKUP($C788,INDIRECT(J$14&amp;"D:D"),1,FALSE),0)&lt;&gt;0,J$14,0)</f>
        <v>'NEO PU'!</v>
      </c>
      <c r="K788" s="554">
        <f t="shared" si="784"/>
        <v>0</v>
      </c>
      <c r="L788" s="554">
        <f t="shared" si="784"/>
        <v>0</v>
      </c>
      <c r="M788" s="554">
        <f t="shared" si="784"/>
        <v>0</v>
      </c>
      <c r="N788" s="554">
        <f t="shared" si="784"/>
        <v>0</v>
      </c>
      <c r="O788" s="554" t="str">
        <f t="shared" si="11"/>
        <v>d:t</v>
      </c>
      <c r="P788" s="554" t="str">
        <f t="shared" si="12"/>
        <v>d9:t9</v>
      </c>
    </row>
    <row r="789">
      <c r="A789" s="554" t="str">
        <f t="shared" si="5"/>
        <v>14</v>
      </c>
      <c r="B789" s="554" t="str">
        <f t="shared" si="6"/>
        <v>PU</v>
      </c>
      <c r="C789" s="554" t="s">
        <v>276</v>
      </c>
      <c r="D789" s="554" t="s">
        <v>1163</v>
      </c>
      <c r="E789" s="554" t="str">
        <f t="shared" si="7"/>
        <v/>
      </c>
      <c r="H789" s="554" t="str">
        <f t="shared" si="8"/>
        <v>'NEO PU'!</v>
      </c>
      <c r="I789" s="554">
        <f t="shared" si="9"/>
        <v>0</v>
      </c>
      <c r="J789" s="554" t="str">
        <f t="shared" ref="J789:N789" si="785">IF(IFERROR(VLOOKUP($C789,INDIRECT(J$14&amp;"D:D"),1,FALSE),0)&lt;&gt;0,J$14,0)</f>
        <v>'NEO PU'!</v>
      </c>
      <c r="K789" s="554">
        <f t="shared" si="785"/>
        <v>0</v>
      </c>
      <c r="L789" s="554">
        <f t="shared" si="785"/>
        <v>0</v>
      </c>
      <c r="M789" s="554">
        <f t="shared" si="785"/>
        <v>0</v>
      </c>
      <c r="N789" s="554">
        <f t="shared" si="785"/>
        <v>0</v>
      </c>
      <c r="O789" s="554" t="str">
        <f t="shared" si="11"/>
        <v>d:t</v>
      </c>
      <c r="P789" s="554" t="str">
        <f t="shared" si="12"/>
        <v>d9:t9</v>
      </c>
    </row>
    <row r="790">
      <c r="A790" s="554" t="str">
        <f t="shared" si="5"/>
        <v>01</v>
      </c>
      <c r="B790" s="554" t="str">
        <f t="shared" si="6"/>
        <v>PU</v>
      </c>
      <c r="C790" s="554" t="s">
        <v>277</v>
      </c>
      <c r="D790" s="554" t="s">
        <v>1164</v>
      </c>
      <c r="E790" s="554" t="str">
        <f t="shared" si="7"/>
        <v/>
      </c>
      <c r="H790" s="554" t="str">
        <f t="shared" si="8"/>
        <v>'NEO PU'!</v>
      </c>
      <c r="I790" s="554">
        <f t="shared" si="9"/>
        <v>0</v>
      </c>
      <c r="J790" s="554" t="str">
        <f t="shared" ref="J790:N790" si="786">IF(IFERROR(VLOOKUP($C790,INDIRECT(J$14&amp;"D:D"),1,FALSE),0)&lt;&gt;0,J$14,0)</f>
        <v>'NEO PU'!</v>
      </c>
      <c r="K790" s="554">
        <f t="shared" si="786"/>
        <v>0</v>
      </c>
      <c r="L790" s="554">
        <f t="shared" si="786"/>
        <v>0</v>
      </c>
      <c r="M790" s="554">
        <f t="shared" si="786"/>
        <v>0</v>
      </c>
      <c r="N790" s="554">
        <f t="shared" si="786"/>
        <v>0</v>
      </c>
      <c r="O790" s="554" t="str">
        <f t="shared" si="11"/>
        <v>d:t</v>
      </c>
      <c r="P790" s="554" t="str">
        <f t="shared" si="12"/>
        <v>d9:t9</v>
      </c>
    </row>
    <row r="791">
      <c r="A791" s="554" t="str">
        <f t="shared" si="5"/>
        <v>02</v>
      </c>
      <c r="B791" s="554" t="str">
        <f t="shared" si="6"/>
        <v>PU</v>
      </c>
      <c r="C791" s="554" t="s">
        <v>277</v>
      </c>
      <c r="D791" s="554" t="s">
        <v>1165</v>
      </c>
      <c r="E791" s="554" t="str">
        <f t="shared" si="7"/>
        <v/>
      </c>
      <c r="H791" s="554" t="str">
        <f t="shared" si="8"/>
        <v>'NEO PU'!</v>
      </c>
      <c r="I791" s="554">
        <f t="shared" si="9"/>
        <v>0</v>
      </c>
      <c r="J791" s="554" t="str">
        <f t="shared" ref="J791:N791" si="787">IF(IFERROR(VLOOKUP($C791,INDIRECT(J$14&amp;"D:D"),1,FALSE),0)&lt;&gt;0,J$14,0)</f>
        <v>'NEO PU'!</v>
      </c>
      <c r="K791" s="554">
        <f t="shared" si="787"/>
        <v>0</v>
      </c>
      <c r="L791" s="554">
        <f t="shared" si="787"/>
        <v>0</v>
      </c>
      <c r="M791" s="554">
        <f t="shared" si="787"/>
        <v>0</v>
      </c>
      <c r="N791" s="554">
        <f t="shared" si="787"/>
        <v>0</v>
      </c>
      <c r="O791" s="554" t="str">
        <f t="shared" si="11"/>
        <v>d:t</v>
      </c>
      <c r="P791" s="554" t="str">
        <f t="shared" si="12"/>
        <v>d9:t9</v>
      </c>
    </row>
    <row r="792">
      <c r="A792" s="554" t="str">
        <f t="shared" si="5"/>
        <v>03</v>
      </c>
      <c r="B792" s="554" t="str">
        <f t="shared" si="6"/>
        <v>PU</v>
      </c>
      <c r="C792" s="554" t="s">
        <v>277</v>
      </c>
      <c r="D792" s="554" t="s">
        <v>1166</v>
      </c>
      <c r="E792" s="554" t="str">
        <f t="shared" si="7"/>
        <v/>
      </c>
      <c r="H792" s="554" t="str">
        <f t="shared" si="8"/>
        <v>'NEO PU'!</v>
      </c>
      <c r="I792" s="554">
        <f t="shared" si="9"/>
        <v>0</v>
      </c>
      <c r="J792" s="554" t="str">
        <f t="shared" ref="J792:N792" si="788">IF(IFERROR(VLOOKUP($C792,INDIRECT(J$14&amp;"D:D"),1,FALSE),0)&lt;&gt;0,J$14,0)</f>
        <v>'NEO PU'!</v>
      </c>
      <c r="K792" s="554">
        <f t="shared" si="788"/>
        <v>0</v>
      </c>
      <c r="L792" s="554">
        <f t="shared" si="788"/>
        <v>0</v>
      </c>
      <c r="M792" s="554">
        <f t="shared" si="788"/>
        <v>0</v>
      </c>
      <c r="N792" s="554">
        <f t="shared" si="788"/>
        <v>0</v>
      </c>
      <c r="O792" s="554" t="str">
        <f t="shared" si="11"/>
        <v>d:t</v>
      </c>
      <c r="P792" s="554" t="str">
        <f t="shared" si="12"/>
        <v>d9:t9</v>
      </c>
    </row>
    <row r="793">
      <c r="A793" s="554" t="str">
        <f t="shared" si="5"/>
        <v>04</v>
      </c>
      <c r="B793" s="554" t="str">
        <f t="shared" si="6"/>
        <v>PU</v>
      </c>
      <c r="C793" s="554" t="s">
        <v>277</v>
      </c>
      <c r="D793" s="554" t="s">
        <v>1167</v>
      </c>
      <c r="E793" s="554" t="str">
        <f t="shared" si="7"/>
        <v/>
      </c>
      <c r="H793" s="554" t="str">
        <f t="shared" si="8"/>
        <v>'NEO PU'!</v>
      </c>
      <c r="I793" s="554">
        <f t="shared" si="9"/>
        <v>0</v>
      </c>
      <c r="J793" s="554" t="str">
        <f t="shared" ref="J793:N793" si="789">IF(IFERROR(VLOOKUP($C793,INDIRECT(J$14&amp;"D:D"),1,FALSE),0)&lt;&gt;0,J$14,0)</f>
        <v>'NEO PU'!</v>
      </c>
      <c r="K793" s="554">
        <f t="shared" si="789"/>
        <v>0</v>
      </c>
      <c r="L793" s="554">
        <f t="shared" si="789"/>
        <v>0</v>
      </c>
      <c r="M793" s="554">
        <f t="shared" si="789"/>
        <v>0</v>
      </c>
      <c r="N793" s="554">
        <f t="shared" si="789"/>
        <v>0</v>
      </c>
      <c r="O793" s="554" t="str">
        <f t="shared" si="11"/>
        <v>d:t</v>
      </c>
      <c r="P793" s="554" t="str">
        <f t="shared" si="12"/>
        <v>d9:t9</v>
      </c>
    </row>
    <row r="794">
      <c r="A794" s="554" t="str">
        <f t="shared" si="5"/>
        <v>05</v>
      </c>
      <c r="B794" s="554" t="str">
        <f t="shared" si="6"/>
        <v>PU</v>
      </c>
      <c r="C794" s="554" t="s">
        <v>277</v>
      </c>
      <c r="D794" s="554" t="s">
        <v>1168</v>
      </c>
      <c r="E794" s="554" t="str">
        <f t="shared" si="7"/>
        <v/>
      </c>
      <c r="H794" s="554" t="str">
        <f t="shared" si="8"/>
        <v>'NEO PU'!</v>
      </c>
      <c r="I794" s="554">
        <f t="shared" si="9"/>
        <v>0</v>
      </c>
      <c r="J794" s="554" t="str">
        <f t="shared" ref="J794:N794" si="790">IF(IFERROR(VLOOKUP($C794,INDIRECT(J$14&amp;"D:D"),1,FALSE),0)&lt;&gt;0,J$14,0)</f>
        <v>'NEO PU'!</v>
      </c>
      <c r="K794" s="554">
        <f t="shared" si="790"/>
        <v>0</v>
      </c>
      <c r="L794" s="554">
        <f t="shared" si="790"/>
        <v>0</v>
      </c>
      <c r="M794" s="554">
        <f t="shared" si="790"/>
        <v>0</v>
      </c>
      <c r="N794" s="554">
        <f t="shared" si="790"/>
        <v>0</v>
      </c>
      <c r="O794" s="554" t="str">
        <f t="shared" si="11"/>
        <v>d:t</v>
      </c>
      <c r="P794" s="554" t="str">
        <f t="shared" si="12"/>
        <v>d9:t9</v>
      </c>
    </row>
    <row r="795">
      <c r="A795" s="554" t="str">
        <f t="shared" si="5"/>
        <v>06</v>
      </c>
      <c r="B795" s="554" t="str">
        <f t="shared" si="6"/>
        <v>PU</v>
      </c>
      <c r="C795" s="554" t="s">
        <v>277</v>
      </c>
      <c r="D795" s="554" t="s">
        <v>1169</v>
      </c>
      <c r="E795" s="554" t="str">
        <f t="shared" si="7"/>
        <v/>
      </c>
      <c r="H795" s="554" t="str">
        <f t="shared" si="8"/>
        <v>'NEO PU'!</v>
      </c>
      <c r="I795" s="554">
        <f t="shared" si="9"/>
        <v>0</v>
      </c>
      <c r="J795" s="554" t="str">
        <f t="shared" ref="J795:N795" si="791">IF(IFERROR(VLOOKUP($C795,INDIRECT(J$14&amp;"D:D"),1,FALSE),0)&lt;&gt;0,J$14,0)</f>
        <v>'NEO PU'!</v>
      </c>
      <c r="K795" s="554">
        <f t="shared" si="791"/>
        <v>0</v>
      </c>
      <c r="L795" s="554">
        <f t="shared" si="791"/>
        <v>0</v>
      </c>
      <c r="M795" s="554">
        <f t="shared" si="791"/>
        <v>0</v>
      </c>
      <c r="N795" s="554">
        <f t="shared" si="791"/>
        <v>0</v>
      </c>
      <c r="O795" s="554" t="str">
        <f t="shared" si="11"/>
        <v>d:t</v>
      </c>
      <c r="P795" s="554" t="str">
        <f t="shared" si="12"/>
        <v>d9:t9</v>
      </c>
    </row>
    <row r="796">
      <c r="A796" s="554" t="str">
        <f t="shared" si="5"/>
        <v>09</v>
      </c>
      <c r="B796" s="554" t="str">
        <f t="shared" si="6"/>
        <v>PU</v>
      </c>
      <c r="C796" s="554" t="s">
        <v>277</v>
      </c>
      <c r="D796" s="554" t="s">
        <v>1170</v>
      </c>
      <c r="E796" s="554" t="str">
        <f t="shared" si="7"/>
        <v/>
      </c>
      <c r="H796" s="554" t="str">
        <f t="shared" si="8"/>
        <v>'NEO PU'!</v>
      </c>
      <c r="I796" s="554">
        <f t="shared" si="9"/>
        <v>0</v>
      </c>
      <c r="J796" s="554" t="str">
        <f t="shared" ref="J796:N796" si="792">IF(IFERROR(VLOOKUP($C796,INDIRECT(J$14&amp;"D:D"),1,FALSE),0)&lt;&gt;0,J$14,0)</f>
        <v>'NEO PU'!</v>
      </c>
      <c r="K796" s="554">
        <f t="shared" si="792"/>
        <v>0</v>
      </c>
      <c r="L796" s="554">
        <f t="shared" si="792"/>
        <v>0</v>
      </c>
      <c r="M796" s="554">
        <f t="shared" si="792"/>
        <v>0</v>
      </c>
      <c r="N796" s="554">
        <f t="shared" si="792"/>
        <v>0</v>
      </c>
      <c r="O796" s="554" t="str">
        <f t="shared" si="11"/>
        <v>d:t</v>
      </c>
      <c r="P796" s="554" t="str">
        <f t="shared" si="12"/>
        <v>d9:t9</v>
      </c>
    </row>
    <row r="797">
      <c r="A797" s="554" t="str">
        <f t="shared" si="5"/>
        <v>11</v>
      </c>
      <c r="B797" s="554" t="str">
        <f t="shared" si="6"/>
        <v>PU</v>
      </c>
      <c r="C797" s="554" t="s">
        <v>277</v>
      </c>
      <c r="D797" s="554" t="s">
        <v>1171</v>
      </c>
      <c r="E797" s="554" t="str">
        <f t="shared" si="7"/>
        <v/>
      </c>
      <c r="H797" s="554" t="str">
        <f t="shared" si="8"/>
        <v>'NEO PU'!</v>
      </c>
      <c r="I797" s="554">
        <f t="shared" si="9"/>
        <v>0</v>
      </c>
      <c r="J797" s="554" t="str">
        <f t="shared" ref="J797:N797" si="793">IF(IFERROR(VLOOKUP($C797,INDIRECT(J$14&amp;"D:D"),1,FALSE),0)&lt;&gt;0,J$14,0)</f>
        <v>'NEO PU'!</v>
      </c>
      <c r="K797" s="554">
        <f t="shared" si="793"/>
        <v>0</v>
      </c>
      <c r="L797" s="554">
        <f t="shared" si="793"/>
        <v>0</v>
      </c>
      <c r="M797" s="554">
        <f t="shared" si="793"/>
        <v>0</v>
      </c>
      <c r="N797" s="554">
        <f t="shared" si="793"/>
        <v>0</v>
      </c>
      <c r="O797" s="554" t="str">
        <f t="shared" si="11"/>
        <v>d:t</v>
      </c>
      <c r="P797" s="554" t="str">
        <f t="shared" si="12"/>
        <v>d9:t9</v>
      </c>
    </row>
    <row r="798">
      <c r="A798" s="554" t="str">
        <f t="shared" si="5"/>
        <v>12</v>
      </c>
      <c r="B798" s="554" t="str">
        <f t="shared" si="6"/>
        <v>PU</v>
      </c>
      <c r="C798" s="554" t="s">
        <v>277</v>
      </c>
      <c r="D798" s="554" t="s">
        <v>1172</v>
      </c>
      <c r="E798" s="554" t="str">
        <f t="shared" si="7"/>
        <v/>
      </c>
      <c r="H798" s="554" t="str">
        <f t="shared" si="8"/>
        <v>'NEO PU'!</v>
      </c>
      <c r="I798" s="554">
        <f t="shared" si="9"/>
        <v>0</v>
      </c>
      <c r="J798" s="554" t="str">
        <f t="shared" ref="J798:N798" si="794">IF(IFERROR(VLOOKUP($C798,INDIRECT(J$14&amp;"D:D"),1,FALSE),0)&lt;&gt;0,J$14,0)</f>
        <v>'NEO PU'!</v>
      </c>
      <c r="K798" s="554">
        <f t="shared" si="794"/>
        <v>0</v>
      </c>
      <c r="L798" s="554">
        <f t="shared" si="794"/>
        <v>0</v>
      </c>
      <c r="M798" s="554">
        <f t="shared" si="794"/>
        <v>0</v>
      </c>
      <c r="N798" s="554">
        <f t="shared" si="794"/>
        <v>0</v>
      </c>
      <c r="O798" s="554" t="str">
        <f t="shared" si="11"/>
        <v>d:t</v>
      </c>
      <c r="P798" s="554" t="str">
        <f t="shared" si="12"/>
        <v>d9:t9</v>
      </c>
    </row>
    <row r="799">
      <c r="A799" s="554" t="str">
        <f t="shared" si="5"/>
        <v>14</v>
      </c>
      <c r="B799" s="554" t="str">
        <f t="shared" si="6"/>
        <v>PU</v>
      </c>
      <c r="C799" s="554" t="s">
        <v>277</v>
      </c>
      <c r="D799" s="554" t="s">
        <v>1173</v>
      </c>
      <c r="E799" s="554" t="str">
        <f t="shared" si="7"/>
        <v/>
      </c>
      <c r="H799" s="554" t="str">
        <f t="shared" si="8"/>
        <v>'NEO PU'!</v>
      </c>
      <c r="I799" s="554">
        <f t="shared" si="9"/>
        <v>0</v>
      </c>
      <c r="J799" s="554" t="str">
        <f t="shared" ref="J799:N799" si="795">IF(IFERROR(VLOOKUP($C799,INDIRECT(J$14&amp;"D:D"),1,FALSE),0)&lt;&gt;0,J$14,0)</f>
        <v>'NEO PU'!</v>
      </c>
      <c r="K799" s="554">
        <f t="shared" si="795"/>
        <v>0</v>
      </c>
      <c r="L799" s="554">
        <f t="shared" si="795"/>
        <v>0</v>
      </c>
      <c r="M799" s="554">
        <f t="shared" si="795"/>
        <v>0</v>
      </c>
      <c r="N799" s="554">
        <f t="shared" si="795"/>
        <v>0</v>
      </c>
      <c r="O799" s="554" t="str">
        <f t="shared" si="11"/>
        <v>d:t</v>
      </c>
      <c r="P799" s="554" t="str">
        <f t="shared" si="12"/>
        <v>d9:t9</v>
      </c>
    </row>
    <row r="800">
      <c r="A800" s="554" t="str">
        <f t="shared" si="5"/>
        <v>01</v>
      </c>
      <c r="B800" s="554" t="str">
        <f t="shared" si="6"/>
        <v>PU</v>
      </c>
      <c r="C800" s="554" t="s">
        <v>278</v>
      </c>
      <c r="D800" s="554" t="s">
        <v>1174</v>
      </c>
      <c r="E800" s="554" t="str">
        <f t="shared" si="7"/>
        <v/>
      </c>
      <c r="H800" s="554" t="str">
        <f t="shared" si="8"/>
        <v>'NEO PU'!</v>
      </c>
      <c r="I800" s="554">
        <f t="shared" si="9"/>
        <v>0</v>
      </c>
      <c r="J800" s="554" t="str">
        <f t="shared" ref="J800:N800" si="796">IF(IFERROR(VLOOKUP($C800,INDIRECT(J$14&amp;"D:D"),1,FALSE),0)&lt;&gt;0,J$14,0)</f>
        <v>'NEO PU'!</v>
      </c>
      <c r="K800" s="554">
        <f t="shared" si="796"/>
        <v>0</v>
      </c>
      <c r="L800" s="554">
        <f t="shared" si="796"/>
        <v>0</v>
      </c>
      <c r="M800" s="554">
        <f t="shared" si="796"/>
        <v>0</v>
      </c>
      <c r="N800" s="554">
        <f t="shared" si="796"/>
        <v>0</v>
      </c>
      <c r="O800" s="554" t="str">
        <f t="shared" si="11"/>
        <v>d:t</v>
      </c>
      <c r="P800" s="554" t="str">
        <f t="shared" si="12"/>
        <v>d9:t9</v>
      </c>
    </row>
    <row r="801">
      <c r="A801" s="554" t="str">
        <f t="shared" si="5"/>
        <v>02</v>
      </c>
      <c r="B801" s="554" t="str">
        <f t="shared" si="6"/>
        <v>PU</v>
      </c>
      <c r="C801" s="554" t="s">
        <v>278</v>
      </c>
      <c r="D801" s="554" t="s">
        <v>1175</v>
      </c>
      <c r="E801" s="554" t="str">
        <f t="shared" si="7"/>
        <v/>
      </c>
      <c r="H801" s="554" t="str">
        <f t="shared" si="8"/>
        <v>'NEO PU'!</v>
      </c>
      <c r="I801" s="554">
        <f t="shared" si="9"/>
        <v>0</v>
      </c>
      <c r="J801" s="554" t="str">
        <f t="shared" ref="J801:N801" si="797">IF(IFERROR(VLOOKUP($C801,INDIRECT(J$14&amp;"D:D"),1,FALSE),0)&lt;&gt;0,J$14,0)</f>
        <v>'NEO PU'!</v>
      </c>
      <c r="K801" s="554">
        <f t="shared" si="797"/>
        <v>0</v>
      </c>
      <c r="L801" s="554">
        <f t="shared" si="797"/>
        <v>0</v>
      </c>
      <c r="M801" s="554">
        <f t="shared" si="797"/>
        <v>0</v>
      </c>
      <c r="N801" s="554">
        <f t="shared" si="797"/>
        <v>0</v>
      </c>
      <c r="O801" s="554" t="str">
        <f t="shared" si="11"/>
        <v>d:t</v>
      </c>
      <c r="P801" s="554" t="str">
        <f t="shared" si="12"/>
        <v>d9:t9</v>
      </c>
    </row>
    <row r="802">
      <c r="A802" s="554" t="str">
        <f t="shared" si="5"/>
        <v>03</v>
      </c>
      <c r="B802" s="554" t="str">
        <f t="shared" si="6"/>
        <v>PU</v>
      </c>
      <c r="C802" s="554" t="s">
        <v>278</v>
      </c>
      <c r="D802" s="554" t="s">
        <v>1176</v>
      </c>
      <c r="E802" s="554" t="str">
        <f t="shared" si="7"/>
        <v/>
      </c>
      <c r="H802" s="554" t="str">
        <f t="shared" si="8"/>
        <v>'NEO PU'!</v>
      </c>
      <c r="I802" s="554">
        <f t="shared" si="9"/>
        <v>0</v>
      </c>
      <c r="J802" s="554" t="str">
        <f t="shared" ref="J802:N802" si="798">IF(IFERROR(VLOOKUP($C802,INDIRECT(J$14&amp;"D:D"),1,FALSE),0)&lt;&gt;0,J$14,0)</f>
        <v>'NEO PU'!</v>
      </c>
      <c r="K802" s="554">
        <f t="shared" si="798"/>
        <v>0</v>
      </c>
      <c r="L802" s="554">
        <f t="shared" si="798"/>
        <v>0</v>
      </c>
      <c r="M802" s="554">
        <f t="shared" si="798"/>
        <v>0</v>
      </c>
      <c r="N802" s="554">
        <f t="shared" si="798"/>
        <v>0</v>
      </c>
      <c r="O802" s="554" t="str">
        <f t="shared" si="11"/>
        <v>d:t</v>
      </c>
      <c r="P802" s="554" t="str">
        <f t="shared" si="12"/>
        <v>d9:t9</v>
      </c>
    </row>
    <row r="803">
      <c r="A803" s="554" t="str">
        <f t="shared" si="5"/>
        <v>04</v>
      </c>
      <c r="B803" s="554" t="str">
        <f t="shared" si="6"/>
        <v>PU</v>
      </c>
      <c r="C803" s="554" t="s">
        <v>278</v>
      </c>
      <c r="D803" s="554" t="s">
        <v>1177</v>
      </c>
      <c r="E803" s="554" t="str">
        <f t="shared" si="7"/>
        <v/>
      </c>
      <c r="H803" s="554" t="str">
        <f t="shared" si="8"/>
        <v>'NEO PU'!</v>
      </c>
      <c r="I803" s="554">
        <f t="shared" si="9"/>
        <v>0</v>
      </c>
      <c r="J803" s="554" t="str">
        <f t="shared" ref="J803:N803" si="799">IF(IFERROR(VLOOKUP($C803,INDIRECT(J$14&amp;"D:D"),1,FALSE),0)&lt;&gt;0,J$14,0)</f>
        <v>'NEO PU'!</v>
      </c>
      <c r="K803" s="554">
        <f t="shared" si="799"/>
        <v>0</v>
      </c>
      <c r="L803" s="554">
        <f t="shared" si="799"/>
        <v>0</v>
      </c>
      <c r="M803" s="554">
        <f t="shared" si="799"/>
        <v>0</v>
      </c>
      <c r="N803" s="554">
        <f t="shared" si="799"/>
        <v>0</v>
      </c>
      <c r="O803" s="554" t="str">
        <f t="shared" si="11"/>
        <v>d:t</v>
      </c>
      <c r="P803" s="554" t="str">
        <f t="shared" si="12"/>
        <v>d9:t9</v>
      </c>
    </row>
    <row r="804">
      <c r="A804" s="554" t="str">
        <f t="shared" si="5"/>
        <v>05</v>
      </c>
      <c r="B804" s="554" t="str">
        <f t="shared" si="6"/>
        <v>PU</v>
      </c>
      <c r="C804" s="554" t="s">
        <v>278</v>
      </c>
      <c r="D804" s="554" t="s">
        <v>1178</v>
      </c>
      <c r="E804" s="554" t="str">
        <f t="shared" si="7"/>
        <v/>
      </c>
      <c r="H804" s="554" t="str">
        <f t="shared" si="8"/>
        <v>'NEO PU'!</v>
      </c>
      <c r="I804" s="554">
        <f t="shared" si="9"/>
        <v>0</v>
      </c>
      <c r="J804" s="554" t="str">
        <f t="shared" ref="J804:N804" si="800">IF(IFERROR(VLOOKUP($C804,INDIRECT(J$14&amp;"D:D"),1,FALSE),0)&lt;&gt;0,J$14,0)</f>
        <v>'NEO PU'!</v>
      </c>
      <c r="K804" s="554">
        <f t="shared" si="800"/>
        <v>0</v>
      </c>
      <c r="L804" s="554">
        <f t="shared" si="800"/>
        <v>0</v>
      </c>
      <c r="M804" s="554">
        <f t="shared" si="800"/>
        <v>0</v>
      </c>
      <c r="N804" s="554">
        <f t="shared" si="800"/>
        <v>0</v>
      </c>
      <c r="O804" s="554" t="str">
        <f t="shared" si="11"/>
        <v>d:t</v>
      </c>
      <c r="P804" s="554" t="str">
        <f t="shared" si="12"/>
        <v>d9:t9</v>
      </c>
    </row>
    <row r="805">
      <c r="A805" s="554" t="str">
        <f t="shared" si="5"/>
        <v>06</v>
      </c>
      <c r="B805" s="554" t="str">
        <f t="shared" si="6"/>
        <v>PU</v>
      </c>
      <c r="C805" s="554" t="s">
        <v>278</v>
      </c>
      <c r="D805" s="554" t="s">
        <v>1179</v>
      </c>
      <c r="E805" s="554" t="str">
        <f t="shared" si="7"/>
        <v/>
      </c>
      <c r="H805" s="554" t="str">
        <f t="shared" si="8"/>
        <v>'NEO PU'!</v>
      </c>
      <c r="I805" s="554">
        <f t="shared" si="9"/>
        <v>0</v>
      </c>
      <c r="J805" s="554" t="str">
        <f t="shared" ref="J805:N805" si="801">IF(IFERROR(VLOOKUP($C805,INDIRECT(J$14&amp;"D:D"),1,FALSE),0)&lt;&gt;0,J$14,0)</f>
        <v>'NEO PU'!</v>
      </c>
      <c r="K805" s="554">
        <f t="shared" si="801"/>
        <v>0</v>
      </c>
      <c r="L805" s="554">
        <f t="shared" si="801"/>
        <v>0</v>
      </c>
      <c r="M805" s="554">
        <f t="shared" si="801"/>
        <v>0</v>
      </c>
      <c r="N805" s="554">
        <f t="shared" si="801"/>
        <v>0</v>
      </c>
      <c r="O805" s="554" t="str">
        <f t="shared" si="11"/>
        <v>d:t</v>
      </c>
      <c r="P805" s="554" t="str">
        <f t="shared" si="12"/>
        <v>d9:t9</v>
      </c>
    </row>
    <row r="806">
      <c r="A806" s="554" t="str">
        <f t="shared" si="5"/>
        <v>09</v>
      </c>
      <c r="B806" s="554" t="str">
        <f t="shared" si="6"/>
        <v>PU</v>
      </c>
      <c r="C806" s="554" t="s">
        <v>278</v>
      </c>
      <c r="D806" s="554" t="s">
        <v>1180</v>
      </c>
      <c r="E806" s="554" t="str">
        <f t="shared" si="7"/>
        <v/>
      </c>
      <c r="H806" s="554" t="str">
        <f t="shared" si="8"/>
        <v>'NEO PU'!</v>
      </c>
      <c r="I806" s="554">
        <f t="shared" si="9"/>
        <v>0</v>
      </c>
      <c r="J806" s="554" t="str">
        <f t="shared" ref="J806:N806" si="802">IF(IFERROR(VLOOKUP($C806,INDIRECT(J$14&amp;"D:D"),1,FALSE),0)&lt;&gt;0,J$14,0)</f>
        <v>'NEO PU'!</v>
      </c>
      <c r="K806" s="554">
        <f t="shared" si="802"/>
        <v>0</v>
      </c>
      <c r="L806" s="554">
        <f t="shared" si="802"/>
        <v>0</v>
      </c>
      <c r="M806" s="554">
        <f t="shared" si="802"/>
        <v>0</v>
      </c>
      <c r="N806" s="554">
        <f t="shared" si="802"/>
        <v>0</v>
      </c>
      <c r="O806" s="554" t="str">
        <f t="shared" si="11"/>
        <v>d:t</v>
      </c>
      <c r="P806" s="554" t="str">
        <f t="shared" si="12"/>
        <v>d9:t9</v>
      </c>
    </row>
    <row r="807">
      <c r="A807" s="554" t="str">
        <f t="shared" si="5"/>
        <v>11</v>
      </c>
      <c r="B807" s="554" t="str">
        <f t="shared" si="6"/>
        <v>PU</v>
      </c>
      <c r="C807" s="554" t="s">
        <v>278</v>
      </c>
      <c r="D807" s="554" t="s">
        <v>1181</v>
      </c>
      <c r="E807" s="554" t="str">
        <f t="shared" si="7"/>
        <v/>
      </c>
      <c r="H807" s="554" t="str">
        <f t="shared" si="8"/>
        <v>'NEO PU'!</v>
      </c>
      <c r="I807" s="554">
        <f t="shared" si="9"/>
        <v>0</v>
      </c>
      <c r="J807" s="554" t="str">
        <f t="shared" ref="J807:N807" si="803">IF(IFERROR(VLOOKUP($C807,INDIRECT(J$14&amp;"D:D"),1,FALSE),0)&lt;&gt;0,J$14,0)</f>
        <v>'NEO PU'!</v>
      </c>
      <c r="K807" s="554">
        <f t="shared" si="803"/>
        <v>0</v>
      </c>
      <c r="L807" s="554">
        <f t="shared" si="803"/>
        <v>0</v>
      </c>
      <c r="M807" s="554">
        <f t="shared" si="803"/>
        <v>0</v>
      </c>
      <c r="N807" s="554">
        <f t="shared" si="803"/>
        <v>0</v>
      </c>
      <c r="O807" s="554" t="str">
        <f t="shared" si="11"/>
        <v>d:t</v>
      </c>
      <c r="P807" s="554" t="str">
        <f t="shared" si="12"/>
        <v>d9:t9</v>
      </c>
    </row>
    <row r="808">
      <c r="A808" s="554" t="str">
        <f t="shared" si="5"/>
        <v>12</v>
      </c>
      <c r="B808" s="554" t="str">
        <f t="shared" si="6"/>
        <v>PU</v>
      </c>
      <c r="C808" s="554" t="s">
        <v>278</v>
      </c>
      <c r="D808" s="554" t="s">
        <v>1182</v>
      </c>
      <c r="E808" s="554" t="str">
        <f t="shared" si="7"/>
        <v/>
      </c>
      <c r="H808" s="554" t="str">
        <f t="shared" si="8"/>
        <v>'NEO PU'!</v>
      </c>
      <c r="I808" s="554">
        <f t="shared" si="9"/>
        <v>0</v>
      </c>
      <c r="J808" s="554" t="str">
        <f t="shared" ref="J808:N808" si="804">IF(IFERROR(VLOOKUP($C808,INDIRECT(J$14&amp;"D:D"),1,FALSE),0)&lt;&gt;0,J$14,0)</f>
        <v>'NEO PU'!</v>
      </c>
      <c r="K808" s="554">
        <f t="shared" si="804"/>
        <v>0</v>
      </c>
      <c r="L808" s="554">
        <f t="shared" si="804"/>
        <v>0</v>
      </c>
      <c r="M808" s="554">
        <f t="shared" si="804"/>
        <v>0</v>
      </c>
      <c r="N808" s="554">
        <f t="shared" si="804"/>
        <v>0</v>
      </c>
      <c r="O808" s="554" t="str">
        <f t="shared" si="11"/>
        <v>d:t</v>
      </c>
      <c r="P808" s="554" t="str">
        <f t="shared" si="12"/>
        <v>d9:t9</v>
      </c>
    </row>
    <row r="809">
      <c r="A809" s="554" t="str">
        <f t="shared" si="5"/>
        <v>14</v>
      </c>
      <c r="B809" s="554" t="str">
        <f t="shared" si="6"/>
        <v>PU</v>
      </c>
      <c r="C809" s="554" t="s">
        <v>278</v>
      </c>
      <c r="D809" s="554" t="s">
        <v>1183</v>
      </c>
      <c r="E809" s="554" t="str">
        <f t="shared" si="7"/>
        <v/>
      </c>
      <c r="H809" s="554" t="str">
        <f t="shared" si="8"/>
        <v>'NEO PU'!</v>
      </c>
      <c r="I809" s="554">
        <f t="shared" si="9"/>
        <v>0</v>
      </c>
      <c r="J809" s="554" t="str">
        <f t="shared" ref="J809:N809" si="805">IF(IFERROR(VLOOKUP($C809,INDIRECT(J$14&amp;"D:D"),1,FALSE),0)&lt;&gt;0,J$14,0)</f>
        <v>'NEO PU'!</v>
      </c>
      <c r="K809" s="554">
        <f t="shared" si="805"/>
        <v>0</v>
      </c>
      <c r="L809" s="554">
        <f t="shared" si="805"/>
        <v>0</v>
      </c>
      <c r="M809" s="554">
        <f t="shared" si="805"/>
        <v>0</v>
      </c>
      <c r="N809" s="554">
        <f t="shared" si="805"/>
        <v>0</v>
      </c>
      <c r="O809" s="554" t="str">
        <f t="shared" si="11"/>
        <v>d:t</v>
      </c>
      <c r="P809" s="554" t="str">
        <f t="shared" si="12"/>
        <v>d9:t9</v>
      </c>
    </row>
    <row r="810">
      <c r="A810" s="554" t="str">
        <f t="shared" si="5"/>
        <v>01</v>
      </c>
      <c r="B810" s="554" t="str">
        <f t="shared" si="6"/>
        <v>PU</v>
      </c>
      <c r="C810" s="554" t="s">
        <v>279</v>
      </c>
      <c r="D810" s="554" t="s">
        <v>1184</v>
      </c>
      <c r="E810" s="554" t="str">
        <f t="shared" si="7"/>
        <v/>
      </c>
      <c r="H810" s="554" t="str">
        <f t="shared" si="8"/>
        <v>'NEO PU'!</v>
      </c>
      <c r="I810" s="554">
        <f t="shared" si="9"/>
        <v>0</v>
      </c>
      <c r="J810" s="554" t="str">
        <f t="shared" ref="J810:N810" si="806">IF(IFERROR(VLOOKUP($C810,INDIRECT(J$14&amp;"D:D"),1,FALSE),0)&lt;&gt;0,J$14,0)</f>
        <v>'NEO PU'!</v>
      </c>
      <c r="K810" s="554">
        <f t="shared" si="806"/>
        <v>0</v>
      </c>
      <c r="L810" s="554">
        <f t="shared" si="806"/>
        <v>0</v>
      </c>
      <c r="M810" s="554">
        <f t="shared" si="806"/>
        <v>0</v>
      </c>
      <c r="N810" s="554">
        <f t="shared" si="806"/>
        <v>0</v>
      </c>
      <c r="O810" s="554" t="str">
        <f t="shared" si="11"/>
        <v>d:t</v>
      </c>
      <c r="P810" s="554" t="str">
        <f t="shared" si="12"/>
        <v>d9:t9</v>
      </c>
    </row>
    <row r="811">
      <c r="A811" s="554" t="str">
        <f t="shared" si="5"/>
        <v>02</v>
      </c>
      <c r="B811" s="554" t="str">
        <f t="shared" si="6"/>
        <v>PU</v>
      </c>
      <c r="C811" s="554" t="s">
        <v>279</v>
      </c>
      <c r="D811" s="554" t="s">
        <v>1185</v>
      </c>
      <c r="E811" s="554" t="str">
        <f t="shared" si="7"/>
        <v/>
      </c>
      <c r="H811" s="554" t="str">
        <f t="shared" si="8"/>
        <v>'NEO PU'!</v>
      </c>
      <c r="I811" s="554">
        <f t="shared" si="9"/>
        <v>0</v>
      </c>
      <c r="J811" s="554" t="str">
        <f t="shared" ref="J811:N811" si="807">IF(IFERROR(VLOOKUP($C811,INDIRECT(J$14&amp;"D:D"),1,FALSE),0)&lt;&gt;0,J$14,0)</f>
        <v>'NEO PU'!</v>
      </c>
      <c r="K811" s="554">
        <f t="shared" si="807"/>
        <v>0</v>
      </c>
      <c r="L811" s="554">
        <f t="shared" si="807"/>
        <v>0</v>
      </c>
      <c r="M811" s="554">
        <f t="shared" si="807"/>
        <v>0</v>
      </c>
      <c r="N811" s="554">
        <f t="shared" si="807"/>
        <v>0</v>
      </c>
      <c r="O811" s="554" t="str">
        <f t="shared" si="11"/>
        <v>d:t</v>
      </c>
      <c r="P811" s="554" t="str">
        <f t="shared" si="12"/>
        <v>d9:t9</v>
      </c>
    </row>
    <row r="812">
      <c r="A812" s="554" t="str">
        <f t="shared" si="5"/>
        <v>03</v>
      </c>
      <c r="B812" s="554" t="str">
        <f t="shared" si="6"/>
        <v>PU</v>
      </c>
      <c r="C812" s="554" t="s">
        <v>279</v>
      </c>
      <c r="D812" s="554" t="s">
        <v>1186</v>
      </c>
      <c r="E812" s="554" t="str">
        <f t="shared" si="7"/>
        <v/>
      </c>
      <c r="H812" s="554" t="str">
        <f t="shared" si="8"/>
        <v>'NEO PU'!</v>
      </c>
      <c r="I812" s="554">
        <f t="shared" si="9"/>
        <v>0</v>
      </c>
      <c r="J812" s="554" t="str">
        <f t="shared" ref="J812:N812" si="808">IF(IFERROR(VLOOKUP($C812,INDIRECT(J$14&amp;"D:D"),1,FALSE),0)&lt;&gt;0,J$14,0)</f>
        <v>'NEO PU'!</v>
      </c>
      <c r="K812" s="554">
        <f t="shared" si="808"/>
        <v>0</v>
      </c>
      <c r="L812" s="554">
        <f t="shared" si="808"/>
        <v>0</v>
      </c>
      <c r="M812" s="554">
        <f t="shared" si="808"/>
        <v>0</v>
      </c>
      <c r="N812" s="554">
        <f t="shared" si="808"/>
        <v>0</v>
      </c>
      <c r="O812" s="554" t="str">
        <f t="shared" si="11"/>
        <v>d:t</v>
      </c>
      <c r="P812" s="554" t="str">
        <f t="shared" si="12"/>
        <v>d9:t9</v>
      </c>
    </row>
    <row r="813">
      <c r="A813" s="554" t="str">
        <f t="shared" si="5"/>
        <v>04</v>
      </c>
      <c r="B813" s="554" t="str">
        <f t="shared" si="6"/>
        <v>PU</v>
      </c>
      <c r="C813" s="554" t="s">
        <v>279</v>
      </c>
      <c r="D813" s="554" t="s">
        <v>1187</v>
      </c>
      <c r="E813" s="554" t="str">
        <f t="shared" si="7"/>
        <v/>
      </c>
      <c r="H813" s="554" t="str">
        <f t="shared" si="8"/>
        <v>'NEO PU'!</v>
      </c>
      <c r="I813" s="554">
        <f t="shared" si="9"/>
        <v>0</v>
      </c>
      <c r="J813" s="554" t="str">
        <f t="shared" ref="J813:N813" si="809">IF(IFERROR(VLOOKUP($C813,INDIRECT(J$14&amp;"D:D"),1,FALSE),0)&lt;&gt;0,J$14,0)</f>
        <v>'NEO PU'!</v>
      </c>
      <c r="K813" s="554">
        <f t="shared" si="809"/>
        <v>0</v>
      </c>
      <c r="L813" s="554">
        <f t="shared" si="809"/>
        <v>0</v>
      </c>
      <c r="M813" s="554">
        <f t="shared" si="809"/>
        <v>0</v>
      </c>
      <c r="N813" s="554">
        <f t="shared" si="809"/>
        <v>0</v>
      </c>
      <c r="O813" s="554" t="str">
        <f t="shared" si="11"/>
        <v>d:t</v>
      </c>
      <c r="P813" s="554" t="str">
        <f t="shared" si="12"/>
        <v>d9:t9</v>
      </c>
    </row>
    <row r="814">
      <c r="A814" s="554" t="str">
        <f t="shared" si="5"/>
        <v>05</v>
      </c>
      <c r="B814" s="554" t="str">
        <f t="shared" si="6"/>
        <v>PU</v>
      </c>
      <c r="C814" s="554" t="s">
        <v>279</v>
      </c>
      <c r="D814" s="554" t="s">
        <v>1188</v>
      </c>
      <c r="E814" s="554" t="str">
        <f t="shared" si="7"/>
        <v/>
      </c>
      <c r="H814" s="554" t="str">
        <f t="shared" si="8"/>
        <v>'NEO PU'!</v>
      </c>
      <c r="I814" s="554">
        <f t="shared" si="9"/>
        <v>0</v>
      </c>
      <c r="J814" s="554" t="str">
        <f t="shared" ref="J814:N814" si="810">IF(IFERROR(VLOOKUP($C814,INDIRECT(J$14&amp;"D:D"),1,FALSE),0)&lt;&gt;0,J$14,0)</f>
        <v>'NEO PU'!</v>
      </c>
      <c r="K814" s="554">
        <f t="shared" si="810"/>
        <v>0</v>
      </c>
      <c r="L814" s="554">
        <f t="shared" si="810"/>
        <v>0</v>
      </c>
      <c r="M814" s="554">
        <f t="shared" si="810"/>
        <v>0</v>
      </c>
      <c r="N814" s="554">
        <f t="shared" si="810"/>
        <v>0</v>
      </c>
      <c r="O814" s="554" t="str">
        <f t="shared" si="11"/>
        <v>d:t</v>
      </c>
      <c r="P814" s="554" t="str">
        <f t="shared" si="12"/>
        <v>d9:t9</v>
      </c>
    </row>
    <row r="815">
      <c r="A815" s="554" t="str">
        <f t="shared" si="5"/>
        <v>06</v>
      </c>
      <c r="B815" s="554" t="str">
        <f t="shared" si="6"/>
        <v>PU</v>
      </c>
      <c r="C815" s="554" t="s">
        <v>279</v>
      </c>
      <c r="D815" s="554" t="s">
        <v>1189</v>
      </c>
      <c r="E815" s="554" t="str">
        <f t="shared" si="7"/>
        <v/>
      </c>
      <c r="H815" s="554" t="str">
        <f t="shared" si="8"/>
        <v>'NEO PU'!</v>
      </c>
      <c r="I815" s="554">
        <f t="shared" si="9"/>
        <v>0</v>
      </c>
      <c r="J815" s="554" t="str">
        <f t="shared" ref="J815:N815" si="811">IF(IFERROR(VLOOKUP($C815,INDIRECT(J$14&amp;"D:D"),1,FALSE),0)&lt;&gt;0,J$14,0)</f>
        <v>'NEO PU'!</v>
      </c>
      <c r="K815" s="554">
        <f t="shared" si="811"/>
        <v>0</v>
      </c>
      <c r="L815" s="554">
        <f t="shared" si="811"/>
        <v>0</v>
      </c>
      <c r="M815" s="554">
        <f t="shared" si="811"/>
        <v>0</v>
      </c>
      <c r="N815" s="554">
        <f t="shared" si="811"/>
        <v>0</v>
      </c>
      <c r="O815" s="554" t="str">
        <f t="shared" si="11"/>
        <v>d:t</v>
      </c>
      <c r="P815" s="554" t="str">
        <f t="shared" si="12"/>
        <v>d9:t9</v>
      </c>
    </row>
    <row r="816">
      <c r="A816" s="554" t="str">
        <f t="shared" si="5"/>
        <v>09</v>
      </c>
      <c r="B816" s="554" t="str">
        <f t="shared" si="6"/>
        <v>PU</v>
      </c>
      <c r="C816" s="554" t="s">
        <v>279</v>
      </c>
      <c r="D816" s="554" t="s">
        <v>1190</v>
      </c>
      <c r="E816" s="554" t="str">
        <f t="shared" si="7"/>
        <v/>
      </c>
      <c r="H816" s="554" t="str">
        <f t="shared" si="8"/>
        <v>'NEO PU'!</v>
      </c>
      <c r="I816" s="554">
        <f t="shared" si="9"/>
        <v>0</v>
      </c>
      <c r="J816" s="554" t="str">
        <f t="shared" ref="J816:N816" si="812">IF(IFERROR(VLOOKUP($C816,INDIRECT(J$14&amp;"D:D"),1,FALSE),0)&lt;&gt;0,J$14,0)</f>
        <v>'NEO PU'!</v>
      </c>
      <c r="K816" s="554">
        <f t="shared" si="812"/>
        <v>0</v>
      </c>
      <c r="L816" s="554">
        <f t="shared" si="812"/>
        <v>0</v>
      </c>
      <c r="M816" s="554">
        <f t="shared" si="812"/>
        <v>0</v>
      </c>
      <c r="N816" s="554">
        <f t="shared" si="812"/>
        <v>0</v>
      </c>
      <c r="O816" s="554" t="str">
        <f t="shared" si="11"/>
        <v>d:t</v>
      </c>
      <c r="P816" s="554" t="str">
        <f t="shared" si="12"/>
        <v>d9:t9</v>
      </c>
    </row>
    <row r="817">
      <c r="A817" s="554" t="str">
        <f t="shared" si="5"/>
        <v>11</v>
      </c>
      <c r="B817" s="554" t="str">
        <f t="shared" si="6"/>
        <v>PU</v>
      </c>
      <c r="C817" s="554" t="s">
        <v>279</v>
      </c>
      <c r="D817" s="554" t="s">
        <v>1191</v>
      </c>
      <c r="E817" s="554" t="str">
        <f t="shared" si="7"/>
        <v/>
      </c>
      <c r="H817" s="554" t="str">
        <f t="shared" si="8"/>
        <v>'NEO PU'!</v>
      </c>
      <c r="I817" s="554">
        <f t="shared" si="9"/>
        <v>0</v>
      </c>
      <c r="J817" s="554" t="str">
        <f t="shared" ref="J817:N817" si="813">IF(IFERROR(VLOOKUP($C817,INDIRECT(J$14&amp;"D:D"),1,FALSE),0)&lt;&gt;0,J$14,0)</f>
        <v>'NEO PU'!</v>
      </c>
      <c r="K817" s="554">
        <f t="shared" si="813"/>
        <v>0</v>
      </c>
      <c r="L817" s="554">
        <f t="shared" si="813"/>
        <v>0</v>
      </c>
      <c r="M817" s="554">
        <f t="shared" si="813"/>
        <v>0</v>
      </c>
      <c r="N817" s="554">
        <f t="shared" si="813"/>
        <v>0</v>
      </c>
      <c r="O817" s="554" t="str">
        <f t="shared" si="11"/>
        <v>d:t</v>
      </c>
      <c r="P817" s="554" t="str">
        <f t="shared" si="12"/>
        <v>d9:t9</v>
      </c>
    </row>
    <row r="818">
      <c r="A818" s="554" t="str">
        <f t="shared" si="5"/>
        <v>12</v>
      </c>
      <c r="B818" s="554" t="str">
        <f t="shared" si="6"/>
        <v>PU</v>
      </c>
      <c r="C818" s="554" t="s">
        <v>279</v>
      </c>
      <c r="D818" s="554" t="s">
        <v>1192</v>
      </c>
      <c r="E818" s="554" t="str">
        <f t="shared" si="7"/>
        <v/>
      </c>
      <c r="H818" s="554" t="str">
        <f t="shared" si="8"/>
        <v>'NEO PU'!</v>
      </c>
      <c r="I818" s="554">
        <f t="shared" si="9"/>
        <v>0</v>
      </c>
      <c r="J818" s="554" t="str">
        <f t="shared" ref="J818:N818" si="814">IF(IFERROR(VLOOKUP($C818,INDIRECT(J$14&amp;"D:D"),1,FALSE),0)&lt;&gt;0,J$14,0)</f>
        <v>'NEO PU'!</v>
      </c>
      <c r="K818" s="554">
        <f t="shared" si="814"/>
        <v>0</v>
      </c>
      <c r="L818" s="554">
        <f t="shared" si="814"/>
        <v>0</v>
      </c>
      <c r="M818" s="554">
        <f t="shared" si="814"/>
        <v>0</v>
      </c>
      <c r="N818" s="554">
        <f t="shared" si="814"/>
        <v>0</v>
      </c>
      <c r="O818" s="554" t="str">
        <f t="shared" si="11"/>
        <v>d:t</v>
      </c>
      <c r="P818" s="554" t="str">
        <f t="shared" si="12"/>
        <v>d9:t9</v>
      </c>
    </row>
    <row r="819">
      <c r="A819" s="554" t="str">
        <f t="shared" si="5"/>
        <v>14</v>
      </c>
      <c r="B819" s="554" t="str">
        <f t="shared" si="6"/>
        <v>PU</v>
      </c>
      <c r="C819" s="554" t="s">
        <v>279</v>
      </c>
      <c r="D819" s="554" t="s">
        <v>1193</v>
      </c>
      <c r="E819" s="554" t="str">
        <f t="shared" si="7"/>
        <v/>
      </c>
      <c r="H819" s="554" t="str">
        <f t="shared" si="8"/>
        <v>'NEO PU'!</v>
      </c>
      <c r="I819" s="554">
        <f t="shared" si="9"/>
        <v>0</v>
      </c>
      <c r="J819" s="554" t="str">
        <f t="shared" ref="J819:N819" si="815">IF(IFERROR(VLOOKUP($C819,INDIRECT(J$14&amp;"D:D"),1,FALSE),0)&lt;&gt;0,J$14,0)</f>
        <v>'NEO PU'!</v>
      </c>
      <c r="K819" s="554">
        <f t="shared" si="815"/>
        <v>0</v>
      </c>
      <c r="L819" s="554">
        <f t="shared" si="815"/>
        <v>0</v>
      </c>
      <c r="M819" s="554">
        <f t="shared" si="815"/>
        <v>0</v>
      </c>
      <c r="N819" s="554">
        <f t="shared" si="815"/>
        <v>0</v>
      </c>
      <c r="O819" s="554" t="str">
        <f t="shared" si="11"/>
        <v>d:t</v>
      </c>
      <c r="P819" s="554" t="str">
        <f t="shared" si="12"/>
        <v>d9:t9</v>
      </c>
    </row>
    <row r="820">
      <c r="A820" s="554" t="str">
        <f t="shared" si="5"/>
        <v>01</v>
      </c>
      <c r="B820" s="554" t="str">
        <f t="shared" si="6"/>
        <v>PU</v>
      </c>
      <c r="C820" s="554" t="s">
        <v>280</v>
      </c>
      <c r="D820" s="554" t="s">
        <v>1194</v>
      </c>
      <c r="E820" s="554" t="str">
        <f t="shared" si="7"/>
        <v/>
      </c>
      <c r="H820" s="554" t="str">
        <f t="shared" si="8"/>
        <v>'NEO PU'!</v>
      </c>
      <c r="I820" s="554">
        <f t="shared" si="9"/>
        <v>0</v>
      </c>
      <c r="J820" s="554" t="str">
        <f t="shared" ref="J820:N820" si="816">IF(IFERROR(VLOOKUP($C820,INDIRECT(J$14&amp;"D:D"),1,FALSE),0)&lt;&gt;0,J$14,0)</f>
        <v>'NEO PU'!</v>
      </c>
      <c r="K820" s="554">
        <f t="shared" si="816"/>
        <v>0</v>
      </c>
      <c r="L820" s="554">
        <f t="shared" si="816"/>
        <v>0</v>
      </c>
      <c r="M820" s="554">
        <f t="shared" si="816"/>
        <v>0</v>
      </c>
      <c r="N820" s="554">
        <f t="shared" si="816"/>
        <v>0</v>
      </c>
      <c r="O820" s="554" t="str">
        <f t="shared" si="11"/>
        <v>d:t</v>
      </c>
      <c r="P820" s="554" t="str">
        <f t="shared" si="12"/>
        <v>d9:t9</v>
      </c>
    </row>
    <row r="821">
      <c r="A821" s="554" t="str">
        <f t="shared" si="5"/>
        <v>02</v>
      </c>
      <c r="B821" s="554" t="str">
        <f t="shared" si="6"/>
        <v>PU</v>
      </c>
      <c r="C821" s="554" t="s">
        <v>280</v>
      </c>
      <c r="D821" s="554" t="s">
        <v>1195</v>
      </c>
      <c r="E821" s="554" t="str">
        <f t="shared" si="7"/>
        <v/>
      </c>
      <c r="H821" s="554" t="str">
        <f t="shared" si="8"/>
        <v>'NEO PU'!</v>
      </c>
      <c r="I821" s="554">
        <f t="shared" si="9"/>
        <v>0</v>
      </c>
      <c r="J821" s="554" t="str">
        <f t="shared" ref="J821:N821" si="817">IF(IFERROR(VLOOKUP($C821,INDIRECT(J$14&amp;"D:D"),1,FALSE),0)&lt;&gt;0,J$14,0)</f>
        <v>'NEO PU'!</v>
      </c>
      <c r="K821" s="554">
        <f t="shared" si="817"/>
        <v>0</v>
      </c>
      <c r="L821" s="554">
        <f t="shared" si="817"/>
        <v>0</v>
      </c>
      <c r="M821" s="554">
        <f t="shared" si="817"/>
        <v>0</v>
      </c>
      <c r="N821" s="554">
        <f t="shared" si="817"/>
        <v>0</v>
      </c>
      <c r="O821" s="554" t="str">
        <f t="shared" si="11"/>
        <v>d:t</v>
      </c>
      <c r="P821" s="554" t="str">
        <f t="shared" si="12"/>
        <v>d9:t9</v>
      </c>
    </row>
    <row r="822">
      <c r="A822" s="554" t="str">
        <f t="shared" si="5"/>
        <v>03</v>
      </c>
      <c r="B822" s="554" t="str">
        <f t="shared" si="6"/>
        <v>PU</v>
      </c>
      <c r="C822" s="554" t="s">
        <v>280</v>
      </c>
      <c r="D822" s="554" t="s">
        <v>1196</v>
      </c>
      <c r="E822" s="554" t="str">
        <f t="shared" si="7"/>
        <v/>
      </c>
      <c r="H822" s="554" t="str">
        <f t="shared" si="8"/>
        <v>'NEO PU'!</v>
      </c>
      <c r="I822" s="554">
        <f t="shared" si="9"/>
        <v>0</v>
      </c>
      <c r="J822" s="554" t="str">
        <f t="shared" ref="J822:N822" si="818">IF(IFERROR(VLOOKUP($C822,INDIRECT(J$14&amp;"D:D"),1,FALSE),0)&lt;&gt;0,J$14,0)</f>
        <v>'NEO PU'!</v>
      </c>
      <c r="K822" s="554">
        <f t="shared" si="818"/>
        <v>0</v>
      </c>
      <c r="L822" s="554">
        <f t="shared" si="818"/>
        <v>0</v>
      </c>
      <c r="M822" s="554">
        <f t="shared" si="818"/>
        <v>0</v>
      </c>
      <c r="N822" s="554">
        <f t="shared" si="818"/>
        <v>0</v>
      </c>
      <c r="O822" s="554" t="str">
        <f t="shared" si="11"/>
        <v>d:t</v>
      </c>
      <c r="P822" s="554" t="str">
        <f t="shared" si="12"/>
        <v>d9:t9</v>
      </c>
    </row>
    <row r="823">
      <c r="A823" s="554" t="str">
        <f t="shared" si="5"/>
        <v>04</v>
      </c>
      <c r="B823" s="554" t="str">
        <f t="shared" si="6"/>
        <v>PU</v>
      </c>
      <c r="C823" s="554" t="s">
        <v>280</v>
      </c>
      <c r="D823" s="554" t="s">
        <v>1197</v>
      </c>
      <c r="E823" s="554" t="str">
        <f t="shared" si="7"/>
        <v/>
      </c>
      <c r="H823" s="554" t="str">
        <f t="shared" si="8"/>
        <v>'NEO PU'!</v>
      </c>
      <c r="I823" s="554">
        <f t="shared" si="9"/>
        <v>0</v>
      </c>
      <c r="J823" s="554" t="str">
        <f t="shared" ref="J823:N823" si="819">IF(IFERROR(VLOOKUP($C823,INDIRECT(J$14&amp;"D:D"),1,FALSE),0)&lt;&gt;0,J$14,0)</f>
        <v>'NEO PU'!</v>
      </c>
      <c r="K823" s="554">
        <f t="shared" si="819"/>
        <v>0</v>
      </c>
      <c r="L823" s="554">
        <f t="shared" si="819"/>
        <v>0</v>
      </c>
      <c r="M823" s="554">
        <f t="shared" si="819"/>
        <v>0</v>
      </c>
      <c r="N823" s="554">
        <f t="shared" si="819"/>
        <v>0</v>
      </c>
      <c r="O823" s="554" t="str">
        <f t="shared" si="11"/>
        <v>d:t</v>
      </c>
      <c r="P823" s="554" t="str">
        <f t="shared" si="12"/>
        <v>d9:t9</v>
      </c>
    </row>
    <row r="824">
      <c r="A824" s="554" t="str">
        <f t="shared" si="5"/>
        <v>05</v>
      </c>
      <c r="B824" s="554" t="str">
        <f t="shared" si="6"/>
        <v>PU</v>
      </c>
      <c r="C824" s="554" t="s">
        <v>280</v>
      </c>
      <c r="D824" s="554" t="s">
        <v>1198</v>
      </c>
      <c r="E824" s="554" t="str">
        <f t="shared" si="7"/>
        <v/>
      </c>
      <c r="H824" s="554" t="str">
        <f t="shared" si="8"/>
        <v>'NEO PU'!</v>
      </c>
      <c r="I824" s="554">
        <f t="shared" si="9"/>
        <v>0</v>
      </c>
      <c r="J824" s="554" t="str">
        <f t="shared" ref="J824:N824" si="820">IF(IFERROR(VLOOKUP($C824,INDIRECT(J$14&amp;"D:D"),1,FALSE),0)&lt;&gt;0,J$14,0)</f>
        <v>'NEO PU'!</v>
      </c>
      <c r="K824" s="554">
        <f t="shared" si="820"/>
        <v>0</v>
      </c>
      <c r="L824" s="554">
        <f t="shared" si="820"/>
        <v>0</v>
      </c>
      <c r="M824" s="554">
        <f t="shared" si="820"/>
        <v>0</v>
      </c>
      <c r="N824" s="554">
        <f t="shared" si="820"/>
        <v>0</v>
      </c>
      <c r="O824" s="554" t="str">
        <f t="shared" si="11"/>
        <v>d:t</v>
      </c>
      <c r="P824" s="554" t="str">
        <f t="shared" si="12"/>
        <v>d9:t9</v>
      </c>
    </row>
    <row r="825">
      <c r="A825" s="554" t="str">
        <f t="shared" si="5"/>
        <v>06</v>
      </c>
      <c r="B825" s="554" t="str">
        <f t="shared" si="6"/>
        <v>PU</v>
      </c>
      <c r="C825" s="554" t="s">
        <v>280</v>
      </c>
      <c r="D825" s="554" t="s">
        <v>1199</v>
      </c>
      <c r="E825" s="554" t="str">
        <f t="shared" si="7"/>
        <v/>
      </c>
      <c r="H825" s="554" t="str">
        <f t="shared" si="8"/>
        <v>'NEO PU'!</v>
      </c>
      <c r="I825" s="554">
        <f t="shared" si="9"/>
        <v>0</v>
      </c>
      <c r="J825" s="554" t="str">
        <f t="shared" ref="J825:N825" si="821">IF(IFERROR(VLOOKUP($C825,INDIRECT(J$14&amp;"D:D"),1,FALSE),0)&lt;&gt;0,J$14,0)</f>
        <v>'NEO PU'!</v>
      </c>
      <c r="K825" s="554">
        <f t="shared" si="821"/>
        <v>0</v>
      </c>
      <c r="L825" s="554">
        <f t="shared" si="821"/>
        <v>0</v>
      </c>
      <c r="M825" s="554">
        <f t="shared" si="821"/>
        <v>0</v>
      </c>
      <c r="N825" s="554">
        <f t="shared" si="821"/>
        <v>0</v>
      </c>
      <c r="O825" s="554" t="str">
        <f t="shared" si="11"/>
        <v>d:t</v>
      </c>
      <c r="P825" s="554" t="str">
        <f t="shared" si="12"/>
        <v>d9:t9</v>
      </c>
    </row>
    <row r="826">
      <c r="A826" s="554" t="str">
        <f t="shared" si="5"/>
        <v>09</v>
      </c>
      <c r="B826" s="554" t="str">
        <f t="shared" si="6"/>
        <v>PU</v>
      </c>
      <c r="C826" s="554" t="s">
        <v>280</v>
      </c>
      <c r="D826" s="554" t="s">
        <v>1200</v>
      </c>
      <c r="E826" s="554" t="str">
        <f t="shared" si="7"/>
        <v/>
      </c>
      <c r="H826" s="554" t="str">
        <f t="shared" si="8"/>
        <v>'NEO PU'!</v>
      </c>
      <c r="I826" s="554">
        <f t="shared" si="9"/>
        <v>0</v>
      </c>
      <c r="J826" s="554" t="str">
        <f t="shared" ref="J826:N826" si="822">IF(IFERROR(VLOOKUP($C826,INDIRECT(J$14&amp;"D:D"),1,FALSE),0)&lt;&gt;0,J$14,0)</f>
        <v>'NEO PU'!</v>
      </c>
      <c r="K826" s="554">
        <f t="shared" si="822"/>
        <v>0</v>
      </c>
      <c r="L826" s="554">
        <f t="shared" si="822"/>
        <v>0</v>
      </c>
      <c r="M826" s="554">
        <f t="shared" si="822"/>
        <v>0</v>
      </c>
      <c r="N826" s="554">
        <f t="shared" si="822"/>
        <v>0</v>
      </c>
      <c r="O826" s="554" t="str">
        <f t="shared" si="11"/>
        <v>d:t</v>
      </c>
      <c r="P826" s="554" t="str">
        <f t="shared" si="12"/>
        <v>d9:t9</v>
      </c>
    </row>
    <row r="827">
      <c r="A827" s="554" t="str">
        <f t="shared" si="5"/>
        <v>11</v>
      </c>
      <c r="B827" s="554" t="str">
        <f t="shared" si="6"/>
        <v>PU</v>
      </c>
      <c r="C827" s="554" t="s">
        <v>280</v>
      </c>
      <c r="D827" s="554" t="s">
        <v>1201</v>
      </c>
      <c r="E827" s="554" t="str">
        <f t="shared" si="7"/>
        <v/>
      </c>
      <c r="H827" s="554" t="str">
        <f t="shared" si="8"/>
        <v>'NEO PU'!</v>
      </c>
      <c r="I827" s="554">
        <f t="shared" si="9"/>
        <v>0</v>
      </c>
      <c r="J827" s="554" t="str">
        <f t="shared" ref="J827:N827" si="823">IF(IFERROR(VLOOKUP($C827,INDIRECT(J$14&amp;"D:D"),1,FALSE),0)&lt;&gt;0,J$14,0)</f>
        <v>'NEO PU'!</v>
      </c>
      <c r="K827" s="554">
        <f t="shared" si="823"/>
        <v>0</v>
      </c>
      <c r="L827" s="554">
        <f t="shared" si="823"/>
        <v>0</v>
      </c>
      <c r="M827" s="554">
        <f t="shared" si="823"/>
        <v>0</v>
      </c>
      <c r="N827" s="554">
        <f t="shared" si="823"/>
        <v>0</v>
      </c>
      <c r="O827" s="554" t="str">
        <f t="shared" si="11"/>
        <v>d:t</v>
      </c>
      <c r="P827" s="554" t="str">
        <f t="shared" si="12"/>
        <v>d9:t9</v>
      </c>
    </row>
    <row r="828">
      <c r="A828" s="554" t="str">
        <f t="shared" si="5"/>
        <v>12</v>
      </c>
      <c r="B828" s="554" t="str">
        <f t="shared" si="6"/>
        <v>PU</v>
      </c>
      <c r="C828" s="554" t="s">
        <v>280</v>
      </c>
      <c r="D828" s="554" t="s">
        <v>1202</v>
      </c>
      <c r="E828" s="554" t="str">
        <f t="shared" si="7"/>
        <v/>
      </c>
      <c r="H828" s="554" t="str">
        <f t="shared" si="8"/>
        <v>'NEO PU'!</v>
      </c>
      <c r="I828" s="554">
        <f t="shared" si="9"/>
        <v>0</v>
      </c>
      <c r="J828" s="554" t="str">
        <f t="shared" ref="J828:N828" si="824">IF(IFERROR(VLOOKUP($C828,INDIRECT(J$14&amp;"D:D"),1,FALSE),0)&lt;&gt;0,J$14,0)</f>
        <v>'NEO PU'!</v>
      </c>
      <c r="K828" s="554">
        <f t="shared" si="824"/>
        <v>0</v>
      </c>
      <c r="L828" s="554">
        <f t="shared" si="824"/>
        <v>0</v>
      </c>
      <c r="M828" s="554">
        <f t="shared" si="824"/>
        <v>0</v>
      </c>
      <c r="N828" s="554">
        <f t="shared" si="824"/>
        <v>0</v>
      </c>
      <c r="O828" s="554" t="str">
        <f t="shared" si="11"/>
        <v>d:t</v>
      </c>
      <c r="P828" s="554" t="str">
        <f t="shared" si="12"/>
        <v>d9:t9</v>
      </c>
    </row>
    <row r="829">
      <c r="A829" s="554" t="str">
        <f t="shared" si="5"/>
        <v>14</v>
      </c>
      <c r="B829" s="554" t="str">
        <f t="shared" si="6"/>
        <v>PU</v>
      </c>
      <c r="C829" s="554" t="s">
        <v>280</v>
      </c>
      <c r="D829" s="554" t="s">
        <v>1203</v>
      </c>
      <c r="E829" s="554" t="str">
        <f t="shared" si="7"/>
        <v/>
      </c>
      <c r="H829" s="554" t="str">
        <f t="shared" si="8"/>
        <v>'NEO PU'!</v>
      </c>
      <c r="I829" s="554">
        <f t="shared" si="9"/>
        <v>0</v>
      </c>
      <c r="J829" s="554" t="str">
        <f t="shared" ref="J829:N829" si="825">IF(IFERROR(VLOOKUP($C829,INDIRECT(J$14&amp;"D:D"),1,FALSE),0)&lt;&gt;0,J$14,0)</f>
        <v>'NEO PU'!</v>
      </c>
      <c r="K829" s="554">
        <f t="shared" si="825"/>
        <v>0</v>
      </c>
      <c r="L829" s="554">
        <f t="shared" si="825"/>
        <v>0</v>
      </c>
      <c r="M829" s="554">
        <f t="shared" si="825"/>
        <v>0</v>
      </c>
      <c r="N829" s="554">
        <f t="shared" si="825"/>
        <v>0</v>
      </c>
      <c r="O829" s="554" t="str">
        <f t="shared" si="11"/>
        <v>d:t</v>
      </c>
      <c r="P829" s="554" t="str">
        <f t="shared" si="12"/>
        <v>d9:t9</v>
      </c>
    </row>
    <row r="830">
      <c r="A830" s="554" t="str">
        <f t="shared" si="5"/>
        <v>01</v>
      </c>
      <c r="B830" s="554" t="str">
        <f t="shared" si="6"/>
        <v>PU</v>
      </c>
      <c r="C830" s="554" t="s">
        <v>281</v>
      </c>
      <c r="D830" s="554" t="s">
        <v>1204</v>
      </c>
      <c r="E830" s="554" t="str">
        <f t="shared" si="7"/>
        <v/>
      </c>
      <c r="H830" s="554" t="str">
        <f t="shared" si="8"/>
        <v>'NEO PU'!</v>
      </c>
      <c r="I830" s="554">
        <f t="shared" si="9"/>
        <v>0</v>
      </c>
      <c r="J830" s="554" t="str">
        <f t="shared" ref="J830:N830" si="826">IF(IFERROR(VLOOKUP($C830,INDIRECT(J$14&amp;"D:D"),1,FALSE),0)&lt;&gt;0,J$14,0)</f>
        <v>'NEO PU'!</v>
      </c>
      <c r="K830" s="554">
        <f t="shared" si="826"/>
        <v>0</v>
      </c>
      <c r="L830" s="554">
        <f t="shared" si="826"/>
        <v>0</v>
      </c>
      <c r="M830" s="554">
        <f t="shared" si="826"/>
        <v>0</v>
      </c>
      <c r="N830" s="554">
        <f t="shared" si="826"/>
        <v>0</v>
      </c>
      <c r="O830" s="554" t="str">
        <f t="shared" si="11"/>
        <v>d:t</v>
      </c>
      <c r="P830" s="554" t="str">
        <f t="shared" si="12"/>
        <v>d9:t9</v>
      </c>
    </row>
    <row r="831">
      <c r="A831" s="554" t="str">
        <f t="shared" si="5"/>
        <v>02</v>
      </c>
      <c r="B831" s="554" t="str">
        <f t="shared" si="6"/>
        <v>PU</v>
      </c>
      <c r="C831" s="554" t="s">
        <v>281</v>
      </c>
      <c r="D831" s="554" t="s">
        <v>1205</v>
      </c>
      <c r="E831" s="554" t="str">
        <f t="shared" si="7"/>
        <v/>
      </c>
      <c r="H831" s="554" t="str">
        <f t="shared" si="8"/>
        <v>'NEO PU'!</v>
      </c>
      <c r="I831" s="554">
        <f t="shared" si="9"/>
        <v>0</v>
      </c>
      <c r="J831" s="554" t="str">
        <f t="shared" ref="J831:N831" si="827">IF(IFERROR(VLOOKUP($C831,INDIRECT(J$14&amp;"D:D"),1,FALSE),0)&lt;&gt;0,J$14,0)</f>
        <v>'NEO PU'!</v>
      </c>
      <c r="K831" s="554">
        <f t="shared" si="827"/>
        <v>0</v>
      </c>
      <c r="L831" s="554">
        <f t="shared" si="827"/>
        <v>0</v>
      </c>
      <c r="M831" s="554">
        <f t="shared" si="827"/>
        <v>0</v>
      </c>
      <c r="N831" s="554">
        <f t="shared" si="827"/>
        <v>0</v>
      </c>
      <c r="O831" s="554" t="str">
        <f t="shared" si="11"/>
        <v>d:t</v>
      </c>
      <c r="P831" s="554" t="str">
        <f t="shared" si="12"/>
        <v>d9:t9</v>
      </c>
    </row>
    <row r="832">
      <c r="A832" s="554" t="str">
        <f t="shared" si="5"/>
        <v>03</v>
      </c>
      <c r="B832" s="554" t="str">
        <f t="shared" si="6"/>
        <v>PU</v>
      </c>
      <c r="C832" s="554" t="s">
        <v>281</v>
      </c>
      <c r="D832" s="554" t="s">
        <v>1206</v>
      </c>
      <c r="E832" s="554" t="str">
        <f t="shared" si="7"/>
        <v/>
      </c>
      <c r="H832" s="554" t="str">
        <f t="shared" si="8"/>
        <v>'NEO PU'!</v>
      </c>
      <c r="I832" s="554">
        <f t="shared" si="9"/>
        <v>0</v>
      </c>
      <c r="J832" s="554" t="str">
        <f t="shared" ref="J832:N832" si="828">IF(IFERROR(VLOOKUP($C832,INDIRECT(J$14&amp;"D:D"),1,FALSE),0)&lt;&gt;0,J$14,0)</f>
        <v>'NEO PU'!</v>
      </c>
      <c r="K832" s="554">
        <f t="shared" si="828"/>
        <v>0</v>
      </c>
      <c r="L832" s="554">
        <f t="shared" si="828"/>
        <v>0</v>
      </c>
      <c r="M832" s="554">
        <f t="shared" si="828"/>
        <v>0</v>
      </c>
      <c r="N832" s="554">
        <f t="shared" si="828"/>
        <v>0</v>
      </c>
      <c r="O832" s="554" t="str">
        <f t="shared" si="11"/>
        <v>d:t</v>
      </c>
      <c r="P832" s="554" t="str">
        <f t="shared" si="12"/>
        <v>d9:t9</v>
      </c>
    </row>
    <row r="833">
      <c r="A833" s="554" t="str">
        <f t="shared" si="5"/>
        <v>04</v>
      </c>
      <c r="B833" s="554" t="str">
        <f t="shared" si="6"/>
        <v>PU</v>
      </c>
      <c r="C833" s="554" t="s">
        <v>281</v>
      </c>
      <c r="D833" s="554" t="s">
        <v>1207</v>
      </c>
      <c r="E833" s="554" t="str">
        <f t="shared" si="7"/>
        <v/>
      </c>
      <c r="H833" s="554" t="str">
        <f t="shared" si="8"/>
        <v>'NEO PU'!</v>
      </c>
      <c r="I833" s="554">
        <f t="shared" si="9"/>
        <v>0</v>
      </c>
      <c r="J833" s="554" t="str">
        <f t="shared" ref="J833:N833" si="829">IF(IFERROR(VLOOKUP($C833,INDIRECT(J$14&amp;"D:D"),1,FALSE),0)&lt;&gt;0,J$14,0)</f>
        <v>'NEO PU'!</v>
      </c>
      <c r="K833" s="554">
        <f t="shared" si="829"/>
        <v>0</v>
      </c>
      <c r="L833" s="554">
        <f t="shared" si="829"/>
        <v>0</v>
      </c>
      <c r="M833" s="554">
        <f t="shared" si="829"/>
        <v>0</v>
      </c>
      <c r="N833" s="554">
        <f t="shared" si="829"/>
        <v>0</v>
      </c>
      <c r="O833" s="554" t="str">
        <f t="shared" si="11"/>
        <v>d:t</v>
      </c>
      <c r="P833" s="554" t="str">
        <f t="shared" si="12"/>
        <v>d9:t9</v>
      </c>
    </row>
    <row r="834">
      <c r="A834" s="554" t="str">
        <f t="shared" si="5"/>
        <v>05</v>
      </c>
      <c r="B834" s="554" t="str">
        <f t="shared" si="6"/>
        <v>PU</v>
      </c>
      <c r="C834" s="554" t="s">
        <v>281</v>
      </c>
      <c r="D834" s="554" t="s">
        <v>1208</v>
      </c>
      <c r="E834" s="554" t="str">
        <f t="shared" si="7"/>
        <v/>
      </c>
      <c r="H834" s="554" t="str">
        <f t="shared" si="8"/>
        <v>'NEO PU'!</v>
      </c>
      <c r="I834" s="554">
        <f t="shared" si="9"/>
        <v>0</v>
      </c>
      <c r="J834" s="554" t="str">
        <f t="shared" ref="J834:N834" si="830">IF(IFERROR(VLOOKUP($C834,INDIRECT(J$14&amp;"D:D"),1,FALSE),0)&lt;&gt;0,J$14,0)</f>
        <v>'NEO PU'!</v>
      </c>
      <c r="K834" s="554">
        <f t="shared" si="830"/>
        <v>0</v>
      </c>
      <c r="L834" s="554">
        <f t="shared" si="830"/>
        <v>0</v>
      </c>
      <c r="M834" s="554">
        <f t="shared" si="830"/>
        <v>0</v>
      </c>
      <c r="N834" s="554">
        <f t="shared" si="830"/>
        <v>0</v>
      </c>
      <c r="O834" s="554" t="str">
        <f t="shared" si="11"/>
        <v>d:t</v>
      </c>
      <c r="P834" s="554" t="str">
        <f t="shared" si="12"/>
        <v>d9:t9</v>
      </c>
    </row>
    <row r="835">
      <c r="A835" s="554" t="str">
        <f t="shared" si="5"/>
        <v>06</v>
      </c>
      <c r="B835" s="554" t="str">
        <f t="shared" si="6"/>
        <v>PU</v>
      </c>
      <c r="C835" s="554" t="s">
        <v>281</v>
      </c>
      <c r="D835" s="554" t="s">
        <v>1209</v>
      </c>
      <c r="E835" s="554" t="str">
        <f t="shared" si="7"/>
        <v/>
      </c>
      <c r="H835" s="554" t="str">
        <f t="shared" si="8"/>
        <v>'NEO PU'!</v>
      </c>
      <c r="I835" s="554">
        <f t="shared" si="9"/>
        <v>0</v>
      </c>
      <c r="J835" s="554" t="str">
        <f t="shared" ref="J835:N835" si="831">IF(IFERROR(VLOOKUP($C835,INDIRECT(J$14&amp;"D:D"),1,FALSE),0)&lt;&gt;0,J$14,0)</f>
        <v>'NEO PU'!</v>
      </c>
      <c r="K835" s="554">
        <f t="shared" si="831"/>
        <v>0</v>
      </c>
      <c r="L835" s="554">
        <f t="shared" si="831"/>
        <v>0</v>
      </c>
      <c r="M835" s="554">
        <f t="shared" si="831"/>
        <v>0</v>
      </c>
      <c r="N835" s="554">
        <f t="shared" si="831"/>
        <v>0</v>
      </c>
      <c r="O835" s="554" t="str">
        <f t="shared" si="11"/>
        <v>d:t</v>
      </c>
      <c r="P835" s="554" t="str">
        <f t="shared" si="12"/>
        <v>d9:t9</v>
      </c>
    </row>
    <row r="836">
      <c r="A836" s="554" t="str">
        <f t="shared" si="5"/>
        <v>09</v>
      </c>
      <c r="B836" s="554" t="str">
        <f t="shared" si="6"/>
        <v>PU</v>
      </c>
      <c r="C836" s="554" t="s">
        <v>281</v>
      </c>
      <c r="D836" s="554" t="s">
        <v>1210</v>
      </c>
      <c r="E836" s="554" t="str">
        <f t="shared" si="7"/>
        <v/>
      </c>
      <c r="H836" s="554" t="str">
        <f t="shared" si="8"/>
        <v>'NEO PU'!</v>
      </c>
      <c r="I836" s="554">
        <f t="shared" si="9"/>
        <v>0</v>
      </c>
      <c r="J836" s="554" t="str">
        <f t="shared" ref="J836:N836" si="832">IF(IFERROR(VLOOKUP($C836,INDIRECT(J$14&amp;"D:D"),1,FALSE),0)&lt;&gt;0,J$14,0)</f>
        <v>'NEO PU'!</v>
      </c>
      <c r="K836" s="554">
        <f t="shared" si="832"/>
        <v>0</v>
      </c>
      <c r="L836" s="554">
        <f t="shared" si="832"/>
        <v>0</v>
      </c>
      <c r="M836" s="554">
        <f t="shared" si="832"/>
        <v>0</v>
      </c>
      <c r="N836" s="554">
        <f t="shared" si="832"/>
        <v>0</v>
      </c>
      <c r="O836" s="554" t="str">
        <f t="shared" si="11"/>
        <v>d:t</v>
      </c>
      <c r="P836" s="554" t="str">
        <f t="shared" si="12"/>
        <v>d9:t9</v>
      </c>
    </row>
    <row r="837">
      <c r="A837" s="554" t="str">
        <f t="shared" si="5"/>
        <v>11</v>
      </c>
      <c r="B837" s="554" t="str">
        <f t="shared" si="6"/>
        <v>PU</v>
      </c>
      <c r="C837" s="554" t="s">
        <v>281</v>
      </c>
      <c r="D837" s="554" t="s">
        <v>1211</v>
      </c>
      <c r="E837" s="554" t="str">
        <f t="shared" si="7"/>
        <v/>
      </c>
      <c r="H837" s="554" t="str">
        <f t="shared" si="8"/>
        <v>'NEO PU'!</v>
      </c>
      <c r="I837" s="554">
        <f t="shared" si="9"/>
        <v>0</v>
      </c>
      <c r="J837" s="554" t="str">
        <f t="shared" ref="J837:N837" si="833">IF(IFERROR(VLOOKUP($C837,INDIRECT(J$14&amp;"D:D"),1,FALSE),0)&lt;&gt;0,J$14,0)</f>
        <v>'NEO PU'!</v>
      </c>
      <c r="K837" s="554">
        <f t="shared" si="833"/>
        <v>0</v>
      </c>
      <c r="L837" s="554">
        <f t="shared" si="833"/>
        <v>0</v>
      </c>
      <c r="M837" s="554">
        <f t="shared" si="833"/>
        <v>0</v>
      </c>
      <c r="N837" s="554">
        <f t="shared" si="833"/>
        <v>0</v>
      </c>
      <c r="O837" s="554" t="str">
        <f t="shared" si="11"/>
        <v>d:t</v>
      </c>
      <c r="P837" s="554" t="str">
        <f t="shared" si="12"/>
        <v>d9:t9</v>
      </c>
    </row>
    <row r="838">
      <c r="A838" s="554" t="str">
        <f t="shared" si="5"/>
        <v>12</v>
      </c>
      <c r="B838" s="554" t="str">
        <f t="shared" si="6"/>
        <v>PU</v>
      </c>
      <c r="C838" s="554" t="s">
        <v>281</v>
      </c>
      <c r="D838" s="554" t="s">
        <v>1212</v>
      </c>
      <c r="E838" s="554" t="str">
        <f t="shared" si="7"/>
        <v/>
      </c>
      <c r="H838" s="554" t="str">
        <f t="shared" si="8"/>
        <v>'NEO PU'!</v>
      </c>
      <c r="I838" s="554">
        <f t="shared" si="9"/>
        <v>0</v>
      </c>
      <c r="J838" s="554" t="str">
        <f t="shared" ref="J838:N838" si="834">IF(IFERROR(VLOOKUP($C838,INDIRECT(J$14&amp;"D:D"),1,FALSE),0)&lt;&gt;0,J$14,0)</f>
        <v>'NEO PU'!</v>
      </c>
      <c r="K838" s="554">
        <f t="shared" si="834"/>
        <v>0</v>
      </c>
      <c r="L838" s="554">
        <f t="shared" si="834"/>
        <v>0</v>
      </c>
      <c r="M838" s="554">
        <f t="shared" si="834"/>
        <v>0</v>
      </c>
      <c r="N838" s="554">
        <f t="shared" si="834"/>
        <v>0</v>
      </c>
      <c r="O838" s="554" t="str">
        <f t="shared" si="11"/>
        <v>d:t</v>
      </c>
      <c r="P838" s="554" t="str">
        <f t="shared" si="12"/>
        <v>d9:t9</v>
      </c>
    </row>
    <row r="839">
      <c r="A839" s="554" t="str">
        <f t="shared" si="5"/>
        <v>14</v>
      </c>
      <c r="B839" s="554" t="str">
        <f t="shared" si="6"/>
        <v>PU</v>
      </c>
      <c r="C839" s="554" t="s">
        <v>281</v>
      </c>
      <c r="D839" s="554" t="s">
        <v>1213</v>
      </c>
      <c r="E839" s="554" t="str">
        <f t="shared" si="7"/>
        <v/>
      </c>
      <c r="H839" s="554" t="str">
        <f t="shared" si="8"/>
        <v>'NEO PU'!</v>
      </c>
      <c r="I839" s="554">
        <f t="shared" si="9"/>
        <v>0</v>
      </c>
      <c r="J839" s="554" t="str">
        <f t="shared" ref="J839:N839" si="835">IF(IFERROR(VLOOKUP($C839,INDIRECT(J$14&amp;"D:D"),1,FALSE),0)&lt;&gt;0,J$14,0)</f>
        <v>'NEO PU'!</v>
      </c>
      <c r="K839" s="554">
        <f t="shared" si="835"/>
        <v>0</v>
      </c>
      <c r="L839" s="554">
        <f t="shared" si="835"/>
        <v>0</v>
      </c>
      <c r="M839" s="554">
        <f t="shared" si="835"/>
        <v>0</v>
      </c>
      <c r="N839" s="554">
        <f t="shared" si="835"/>
        <v>0</v>
      </c>
      <c r="O839" s="554" t="str">
        <f t="shared" si="11"/>
        <v>d:t</v>
      </c>
      <c r="P839" s="554" t="str">
        <f t="shared" si="12"/>
        <v>d9:t9</v>
      </c>
    </row>
    <row r="840">
      <c r="A840" s="554" t="str">
        <f t="shared" si="5"/>
        <v>01</v>
      </c>
      <c r="B840" s="554" t="str">
        <f t="shared" si="6"/>
        <v>PU</v>
      </c>
      <c r="C840" s="554" t="s">
        <v>282</v>
      </c>
      <c r="D840" s="554" t="s">
        <v>1214</v>
      </c>
      <c r="E840" s="554" t="str">
        <f t="shared" si="7"/>
        <v/>
      </c>
      <c r="H840" s="554" t="str">
        <f t="shared" si="8"/>
        <v>'NEO PU'!</v>
      </c>
      <c r="I840" s="554">
        <f t="shared" si="9"/>
        <v>0</v>
      </c>
      <c r="J840" s="554" t="str">
        <f t="shared" ref="J840:N840" si="836">IF(IFERROR(VLOOKUP($C840,INDIRECT(J$14&amp;"D:D"),1,FALSE),0)&lt;&gt;0,J$14,0)</f>
        <v>'NEO PU'!</v>
      </c>
      <c r="K840" s="554">
        <f t="shared" si="836"/>
        <v>0</v>
      </c>
      <c r="L840" s="554">
        <f t="shared" si="836"/>
        <v>0</v>
      </c>
      <c r="M840" s="554">
        <f t="shared" si="836"/>
        <v>0</v>
      </c>
      <c r="N840" s="554">
        <f t="shared" si="836"/>
        <v>0</v>
      </c>
      <c r="O840" s="554" t="str">
        <f t="shared" si="11"/>
        <v>d:t</v>
      </c>
      <c r="P840" s="554" t="str">
        <f t="shared" si="12"/>
        <v>d9:t9</v>
      </c>
    </row>
    <row r="841">
      <c r="A841" s="554" t="str">
        <f t="shared" si="5"/>
        <v>02</v>
      </c>
      <c r="B841" s="554" t="str">
        <f t="shared" si="6"/>
        <v>PU</v>
      </c>
      <c r="C841" s="554" t="s">
        <v>282</v>
      </c>
      <c r="D841" s="554" t="s">
        <v>1215</v>
      </c>
      <c r="E841" s="554" t="str">
        <f t="shared" si="7"/>
        <v/>
      </c>
      <c r="H841" s="554" t="str">
        <f t="shared" si="8"/>
        <v>'NEO PU'!</v>
      </c>
      <c r="I841" s="554">
        <f t="shared" si="9"/>
        <v>0</v>
      </c>
      <c r="J841" s="554" t="str">
        <f t="shared" ref="J841:N841" si="837">IF(IFERROR(VLOOKUP($C841,INDIRECT(J$14&amp;"D:D"),1,FALSE),0)&lt;&gt;0,J$14,0)</f>
        <v>'NEO PU'!</v>
      </c>
      <c r="K841" s="554">
        <f t="shared" si="837"/>
        <v>0</v>
      </c>
      <c r="L841" s="554">
        <f t="shared" si="837"/>
        <v>0</v>
      </c>
      <c r="M841" s="554">
        <f t="shared" si="837"/>
        <v>0</v>
      </c>
      <c r="N841" s="554">
        <f t="shared" si="837"/>
        <v>0</v>
      </c>
      <c r="O841" s="554" t="str">
        <f t="shared" si="11"/>
        <v>d:t</v>
      </c>
      <c r="P841" s="554" t="str">
        <f t="shared" si="12"/>
        <v>d9:t9</v>
      </c>
    </row>
    <row r="842">
      <c r="A842" s="554" t="str">
        <f t="shared" si="5"/>
        <v>03</v>
      </c>
      <c r="B842" s="554" t="str">
        <f t="shared" si="6"/>
        <v>PU</v>
      </c>
      <c r="C842" s="554" t="s">
        <v>282</v>
      </c>
      <c r="D842" s="554" t="s">
        <v>1216</v>
      </c>
      <c r="E842" s="554" t="str">
        <f t="shared" si="7"/>
        <v/>
      </c>
      <c r="H842" s="554" t="str">
        <f t="shared" si="8"/>
        <v>'NEO PU'!</v>
      </c>
      <c r="I842" s="554">
        <f t="shared" si="9"/>
        <v>0</v>
      </c>
      <c r="J842" s="554" t="str">
        <f t="shared" ref="J842:N842" si="838">IF(IFERROR(VLOOKUP($C842,INDIRECT(J$14&amp;"D:D"),1,FALSE),0)&lt;&gt;0,J$14,0)</f>
        <v>'NEO PU'!</v>
      </c>
      <c r="K842" s="554">
        <f t="shared" si="838"/>
        <v>0</v>
      </c>
      <c r="L842" s="554">
        <f t="shared" si="838"/>
        <v>0</v>
      </c>
      <c r="M842" s="554">
        <f t="shared" si="838"/>
        <v>0</v>
      </c>
      <c r="N842" s="554">
        <f t="shared" si="838"/>
        <v>0</v>
      </c>
      <c r="O842" s="554" t="str">
        <f t="shared" si="11"/>
        <v>d:t</v>
      </c>
      <c r="P842" s="554" t="str">
        <f t="shared" si="12"/>
        <v>d9:t9</v>
      </c>
    </row>
    <row r="843">
      <c r="A843" s="554" t="str">
        <f t="shared" si="5"/>
        <v>04</v>
      </c>
      <c r="B843" s="554" t="str">
        <f t="shared" si="6"/>
        <v>PU</v>
      </c>
      <c r="C843" s="554" t="s">
        <v>282</v>
      </c>
      <c r="D843" s="554" t="s">
        <v>1217</v>
      </c>
      <c r="E843" s="554" t="str">
        <f t="shared" si="7"/>
        <v/>
      </c>
      <c r="H843" s="554" t="str">
        <f t="shared" si="8"/>
        <v>'NEO PU'!</v>
      </c>
      <c r="I843" s="554">
        <f t="shared" si="9"/>
        <v>0</v>
      </c>
      <c r="J843" s="554" t="str">
        <f t="shared" ref="J843:N843" si="839">IF(IFERROR(VLOOKUP($C843,INDIRECT(J$14&amp;"D:D"),1,FALSE),0)&lt;&gt;0,J$14,0)</f>
        <v>'NEO PU'!</v>
      </c>
      <c r="K843" s="554">
        <f t="shared" si="839"/>
        <v>0</v>
      </c>
      <c r="L843" s="554">
        <f t="shared" si="839"/>
        <v>0</v>
      </c>
      <c r="M843" s="554">
        <f t="shared" si="839"/>
        <v>0</v>
      </c>
      <c r="N843" s="554">
        <f t="shared" si="839"/>
        <v>0</v>
      </c>
      <c r="O843" s="554" t="str">
        <f t="shared" si="11"/>
        <v>d:t</v>
      </c>
      <c r="P843" s="554" t="str">
        <f t="shared" si="12"/>
        <v>d9:t9</v>
      </c>
    </row>
    <row r="844">
      <c r="A844" s="554" t="str">
        <f t="shared" si="5"/>
        <v>05</v>
      </c>
      <c r="B844" s="554" t="str">
        <f t="shared" si="6"/>
        <v>PU</v>
      </c>
      <c r="C844" s="554" t="s">
        <v>282</v>
      </c>
      <c r="D844" s="554" t="s">
        <v>1218</v>
      </c>
      <c r="E844" s="554" t="str">
        <f t="shared" si="7"/>
        <v/>
      </c>
      <c r="H844" s="554" t="str">
        <f t="shared" si="8"/>
        <v>'NEO PU'!</v>
      </c>
      <c r="I844" s="554">
        <f t="shared" si="9"/>
        <v>0</v>
      </c>
      <c r="J844" s="554" t="str">
        <f t="shared" ref="J844:N844" si="840">IF(IFERROR(VLOOKUP($C844,INDIRECT(J$14&amp;"D:D"),1,FALSE),0)&lt;&gt;0,J$14,0)</f>
        <v>'NEO PU'!</v>
      </c>
      <c r="K844" s="554">
        <f t="shared" si="840"/>
        <v>0</v>
      </c>
      <c r="L844" s="554">
        <f t="shared" si="840"/>
        <v>0</v>
      </c>
      <c r="M844" s="554">
        <f t="shared" si="840"/>
        <v>0</v>
      </c>
      <c r="N844" s="554">
        <f t="shared" si="840"/>
        <v>0</v>
      </c>
      <c r="O844" s="554" t="str">
        <f t="shared" si="11"/>
        <v>d:t</v>
      </c>
      <c r="P844" s="554" t="str">
        <f t="shared" si="12"/>
        <v>d9:t9</v>
      </c>
    </row>
    <row r="845">
      <c r="A845" s="554" t="str">
        <f t="shared" si="5"/>
        <v>06</v>
      </c>
      <c r="B845" s="554" t="str">
        <f t="shared" si="6"/>
        <v>PU</v>
      </c>
      <c r="C845" s="554" t="s">
        <v>282</v>
      </c>
      <c r="D845" s="554" t="s">
        <v>1219</v>
      </c>
      <c r="E845" s="554" t="str">
        <f t="shared" si="7"/>
        <v/>
      </c>
      <c r="H845" s="554" t="str">
        <f t="shared" si="8"/>
        <v>'NEO PU'!</v>
      </c>
      <c r="I845" s="554">
        <f t="shared" si="9"/>
        <v>0</v>
      </c>
      <c r="J845" s="554" t="str">
        <f t="shared" ref="J845:N845" si="841">IF(IFERROR(VLOOKUP($C845,INDIRECT(J$14&amp;"D:D"),1,FALSE),0)&lt;&gt;0,J$14,0)</f>
        <v>'NEO PU'!</v>
      </c>
      <c r="K845" s="554">
        <f t="shared" si="841"/>
        <v>0</v>
      </c>
      <c r="L845" s="554">
        <f t="shared" si="841"/>
        <v>0</v>
      </c>
      <c r="M845" s="554">
        <f t="shared" si="841"/>
        <v>0</v>
      </c>
      <c r="N845" s="554">
        <f t="shared" si="841"/>
        <v>0</v>
      </c>
      <c r="O845" s="554" t="str">
        <f t="shared" si="11"/>
        <v>d:t</v>
      </c>
      <c r="P845" s="554" t="str">
        <f t="shared" si="12"/>
        <v>d9:t9</v>
      </c>
    </row>
    <row r="846">
      <c r="A846" s="554" t="str">
        <f t="shared" si="5"/>
        <v>09</v>
      </c>
      <c r="B846" s="554" t="str">
        <f t="shared" si="6"/>
        <v>PU</v>
      </c>
      <c r="C846" s="554" t="s">
        <v>282</v>
      </c>
      <c r="D846" s="554" t="s">
        <v>1220</v>
      </c>
      <c r="E846" s="554" t="str">
        <f t="shared" si="7"/>
        <v/>
      </c>
      <c r="H846" s="554" t="str">
        <f t="shared" si="8"/>
        <v>'NEO PU'!</v>
      </c>
      <c r="I846" s="554">
        <f t="shared" si="9"/>
        <v>0</v>
      </c>
      <c r="J846" s="554" t="str">
        <f t="shared" ref="J846:N846" si="842">IF(IFERROR(VLOOKUP($C846,INDIRECT(J$14&amp;"D:D"),1,FALSE),0)&lt;&gt;0,J$14,0)</f>
        <v>'NEO PU'!</v>
      </c>
      <c r="K846" s="554">
        <f t="shared" si="842"/>
        <v>0</v>
      </c>
      <c r="L846" s="554">
        <f t="shared" si="842"/>
        <v>0</v>
      </c>
      <c r="M846" s="554">
        <f t="shared" si="842"/>
        <v>0</v>
      </c>
      <c r="N846" s="554">
        <f t="shared" si="842"/>
        <v>0</v>
      </c>
      <c r="O846" s="554" t="str">
        <f t="shared" si="11"/>
        <v>d:t</v>
      </c>
      <c r="P846" s="554" t="str">
        <f t="shared" si="12"/>
        <v>d9:t9</v>
      </c>
    </row>
    <row r="847">
      <c r="A847" s="554" t="str">
        <f t="shared" si="5"/>
        <v>11</v>
      </c>
      <c r="B847" s="554" t="str">
        <f t="shared" si="6"/>
        <v>PU</v>
      </c>
      <c r="C847" s="554" t="s">
        <v>282</v>
      </c>
      <c r="D847" s="554" t="s">
        <v>1221</v>
      </c>
      <c r="E847" s="554" t="str">
        <f t="shared" si="7"/>
        <v/>
      </c>
      <c r="H847" s="554" t="str">
        <f t="shared" si="8"/>
        <v>'NEO PU'!</v>
      </c>
      <c r="I847" s="554">
        <f t="shared" si="9"/>
        <v>0</v>
      </c>
      <c r="J847" s="554" t="str">
        <f t="shared" ref="J847:N847" si="843">IF(IFERROR(VLOOKUP($C847,INDIRECT(J$14&amp;"D:D"),1,FALSE),0)&lt;&gt;0,J$14,0)</f>
        <v>'NEO PU'!</v>
      </c>
      <c r="K847" s="554">
        <f t="shared" si="843"/>
        <v>0</v>
      </c>
      <c r="L847" s="554">
        <f t="shared" si="843"/>
        <v>0</v>
      </c>
      <c r="M847" s="554">
        <f t="shared" si="843"/>
        <v>0</v>
      </c>
      <c r="N847" s="554">
        <f t="shared" si="843"/>
        <v>0</v>
      </c>
      <c r="O847" s="554" t="str">
        <f t="shared" si="11"/>
        <v>d:t</v>
      </c>
      <c r="P847" s="554" t="str">
        <f t="shared" si="12"/>
        <v>d9:t9</v>
      </c>
    </row>
    <row r="848">
      <c r="A848" s="554" t="str">
        <f t="shared" si="5"/>
        <v>12</v>
      </c>
      <c r="B848" s="554" t="str">
        <f t="shared" si="6"/>
        <v>PU</v>
      </c>
      <c r="C848" s="554" t="s">
        <v>282</v>
      </c>
      <c r="D848" s="554" t="s">
        <v>1222</v>
      </c>
      <c r="E848" s="554" t="str">
        <f t="shared" si="7"/>
        <v/>
      </c>
      <c r="H848" s="554" t="str">
        <f t="shared" si="8"/>
        <v>'NEO PU'!</v>
      </c>
      <c r="I848" s="554">
        <f t="shared" si="9"/>
        <v>0</v>
      </c>
      <c r="J848" s="554" t="str">
        <f t="shared" ref="J848:N848" si="844">IF(IFERROR(VLOOKUP($C848,INDIRECT(J$14&amp;"D:D"),1,FALSE),0)&lt;&gt;0,J$14,0)</f>
        <v>'NEO PU'!</v>
      </c>
      <c r="K848" s="554">
        <f t="shared" si="844"/>
        <v>0</v>
      </c>
      <c r="L848" s="554">
        <f t="shared" si="844"/>
        <v>0</v>
      </c>
      <c r="M848" s="554">
        <f t="shared" si="844"/>
        <v>0</v>
      </c>
      <c r="N848" s="554">
        <f t="shared" si="844"/>
        <v>0</v>
      </c>
      <c r="O848" s="554" t="str">
        <f t="shared" si="11"/>
        <v>d:t</v>
      </c>
      <c r="P848" s="554" t="str">
        <f t="shared" si="12"/>
        <v>d9:t9</v>
      </c>
    </row>
    <row r="849">
      <c r="A849" s="554" t="str">
        <f t="shared" si="5"/>
        <v>14</v>
      </c>
      <c r="B849" s="554" t="str">
        <f t="shared" si="6"/>
        <v>PU</v>
      </c>
      <c r="C849" s="554" t="s">
        <v>282</v>
      </c>
      <c r="D849" s="554" t="s">
        <v>1223</v>
      </c>
      <c r="E849" s="554" t="str">
        <f t="shared" si="7"/>
        <v/>
      </c>
      <c r="H849" s="554" t="str">
        <f t="shared" si="8"/>
        <v>'NEO PU'!</v>
      </c>
      <c r="I849" s="554">
        <f t="shared" si="9"/>
        <v>0</v>
      </c>
      <c r="J849" s="554" t="str">
        <f t="shared" ref="J849:N849" si="845">IF(IFERROR(VLOOKUP($C849,INDIRECT(J$14&amp;"D:D"),1,FALSE),0)&lt;&gt;0,J$14,0)</f>
        <v>'NEO PU'!</v>
      </c>
      <c r="K849" s="554">
        <f t="shared" si="845"/>
        <v>0</v>
      </c>
      <c r="L849" s="554">
        <f t="shared" si="845"/>
        <v>0</v>
      </c>
      <c r="M849" s="554">
        <f t="shared" si="845"/>
        <v>0</v>
      </c>
      <c r="N849" s="554">
        <f t="shared" si="845"/>
        <v>0</v>
      </c>
      <c r="O849" s="554" t="str">
        <f t="shared" si="11"/>
        <v>d:t</v>
      </c>
      <c r="P849" s="554" t="str">
        <f t="shared" si="12"/>
        <v>d9:t9</v>
      </c>
    </row>
    <row r="850">
      <c r="A850" s="554" t="str">
        <f t="shared" si="5"/>
        <v>01</v>
      </c>
      <c r="B850" s="554" t="str">
        <f t="shared" si="6"/>
        <v>PU</v>
      </c>
      <c r="C850" s="554" t="s">
        <v>283</v>
      </c>
      <c r="D850" s="554" t="s">
        <v>1224</v>
      </c>
      <c r="E850" s="554" t="str">
        <f t="shared" si="7"/>
        <v/>
      </c>
      <c r="H850" s="554" t="str">
        <f t="shared" si="8"/>
        <v>'NEO PU'!</v>
      </c>
      <c r="I850" s="554">
        <f t="shared" si="9"/>
        <v>0</v>
      </c>
      <c r="J850" s="554" t="str">
        <f t="shared" ref="J850:N850" si="846">IF(IFERROR(VLOOKUP($C850,INDIRECT(J$14&amp;"D:D"),1,FALSE),0)&lt;&gt;0,J$14,0)</f>
        <v>'NEO PU'!</v>
      </c>
      <c r="K850" s="554">
        <f t="shared" si="846"/>
        <v>0</v>
      </c>
      <c r="L850" s="554">
        <f t="shared" si="846"/>
        <v>0</v>
      </c>
      <c r="M850" s="554">
        <f t="shared" si="846"/>
        <v>0</v>
      </c>
      <c r="N850" s="554">
        <f t="shared" si="846"/>
        <v>0</v>
      </c>
      <c r="O850" s="554" t="str">
        <f t="shared" si="11"/>
        <v>d:t</v>
      </c>
      <c r="P850" s="554" t="str">
        <f t="shared" si="12"/>
        <v>d9:t9</v>
      </c>
    </row>
    <row r="851">
      <c r="A851" s="554" t="str">
        <f t="shared" si="5"/>
        <v>02</v>
      </c>
      <c r="B851" s="554" t="str">
        <f t="shared" si="6"/>
        <v>PU</v>
      </c>
      <c r="C851" s="554" t="s">
        <v>283</v>
      </c>
      <c r="D851" s="554" t="s">
        <v>1225</v>
      </c>
      <c r="E851" s="554" t="str">
        <f t="shared" si="7"/>
        <v/>
      </c>
      <c r="H851" s="554" t="str">
        <f t="shared" si="8"/>
        <v>'NEO PU'!</v>
      </c>
      <c r="I851" s="554">
        <f t="shared" si="9"/>
        <v>0</v>
      </c>
      <c r="J851" s="554" t="str">
        <f t="shared" ref="J851:N851" si="847">IF(IFERROR(VLOOKUP($C851,INDIRECT(J$14&amp;"D:D"),1,FALSE),0)&lt;&gt;0,J$14,0)</f>
        <v>'NEO PU'!</v>
      </c>
      <c r="K851" s="554">
        <f t="shared" si="847"/>
        <v>0</v>
      </c>
      <c r="L851" s="554">
        <f t="shared" si="847"/>
        <v>0</v>
      </c>
      <c r="M851" s="554">
        <f t="shared" si="847"/>
        <v>0</v>
      </c>
      <c r="N851" s="554">
        <f t="shared" si="847"/>
        <v>0</v>
      </c>
      <c r="O851" s="554" t="str">
        <f t="shared" si="11"/>
        <v>d:t</v>
      </c>
      <c r="P851" s="554" t="str">
        <f t="shared" si="12"/>
        <v>d9:t9</v>
      </c>
    </row>
    <row r="852">
      <c r="A852" s="554" t="str">
        <f t="shared" si="5"/>
        <v>03</v>
      </c>
      <c r="B852" s="554" t="str">
        <f t="shared" si="6"/>
        <v>PU</v>
      </c>
      <c r="C852" s="554" t="s">
        <v>283</v>
      </c>
      <c r="D852" s="554" t="s">
        <v>1226</v>
      </c>
      <c r="E852" s="554" t="str">
        <f t="shared" si="7"/>
        <v/>
      </c>
      <c r="H852" s="554" t="str">
        <f t="shared" si="8"/>
        <v>'NEO PU'!</v>
      </c>
      <c r="I852" s="554">
        <f t="shared" si="9"/>
        <v>0</v>
      </c>
      <c r="J852" s="554" t="str">
        <f t="shared" ref="J852:N852" si="848">IF(IFERROR(VLOOKUP($C852,INDIRECT(J$14&amp;"D:D"),1,FALSE),0)&lt;&gt;0,J$14,0)</f>
        <v>'NEO PU'!</v>
      </c>
      <c r="K852" s="554">
        <f t="shared" si="848"/>
        <v>0</v>
      </c>
      <c r="L852" s="554">
        <f t="shared" si="848"/>
        <v>0</v>
      </c>
      <c r="M852" s="554">
        <f t="shared" si="848"/>
        <v>0</v>
      </c>
      <c r="N852" s="554">
        <f t="shared" si="848"/>
        <v>0</v>
      </c>
      <c r="O852" s="554" t="str">
        <f t="shared" si="11"/>
        <v>d:t</v>
      </c>
      <c r="P852" s="554" t="str">
        <f t="shared" si="12"/>
        <v>d9:t9</v>
      </c>
    </row>
    <row r="853">
      <c r="A853" s="554" t="str">
        <f t="shared" si="5"/>
        <v>04</v>
      </c>
      <c r="B853" s="554" t="str">
        <f t="shared" si="6"/>
        <v>PU</v>
      </c>
      <c r="C853" s="554" t="s">
        <v>283</v>
      </c>
      <c r="D853" s="554" t="s">
        <v>1227</v>
      </c>
      <c r="E853" s="554" t="str">
        <f t="shared" si="7"/>
        <v/>
      </c>
      <c r="H853" s="554" t="str">
        <f t="shared" si="8"/>
        <v>'NEO PU'!</v>
      </c>
      <c r="I853" s="554">
        <f t="shared" si="9"/>
        <v>0</v>
      </c>
      <c r="J853" s="554" t="str">
        <f t="shared" ref="J853:N853" si="849">IF(IFERROR(VLOOKUP($C853,INDIRECT(J$14&amp;"D:D"),1,FALSE),0)&lt;&gt;0,J$14,0)</f>
        <v>'NEO PU'!</v>
      </c>
      <c r="K853" s="554">
        <f t="shared" si="849"/>
        <v>0</v>
      </c>
      <c r="L853" s="554">
        <f t="shared" si="849"/>
        <v>0</v>
      </c>
      <c r="M853" s="554">
        <f t="shared" si="849"/>
        <v>0</v>
      </c>
      <c r="N853" s="554">
        <f t="shared" si="849"/>
        <v>0</v>
      </c>
      <c r="O853" s="554" t="str">
        <f t="shared" si="11"/>
        <v>d:t</v>
      </c>
      <c r="P853" s="554" t="str">
        <f t="shared" si="12"/>
        <v>d9:t9</v>
      </c>
    </row>
    <row r="854">
      <c r="A854" s="554" t="str">
        <f t="shared" si="5"/>
        <v>05</v>
      </c>
      <c r="B854" s="554" t="str">
        <f t="shared" si="6"/>
        <v>PU</v>
      </c>
      <c r="C854" s="554" t="s">
        <v>283</v>
      </c>
      <c r="D854" s="554" t="s">
        <v>1228</v>
      </c>
      <c r="E854" s="554" t="str">
        <f t="shared" si="7"/>
        <v/>
      </c>
      <c r="H854" s="554" t="str">
        <f t="shared" si="8"/>
        <v>'NEO PU'!</v>
      </c>
      <c r="I854" s="554">
        <f t="shared" si="9"/>
        <v>0</v>
      </c>
      <c r="J854" s="554" t="str">
        <f t="shared" ref="J854:N854" si="850">IF(IFERROR(VLOOKUP($C854,INDIRECT(J$14&amp;"D:D"),1,FALSE),0)&lt;&gt;0,J$14,0)</f>
        <v>'NEO PU'!</v>
      </c>
      <c r="K854" s="554">
        <f t="shared" si="850"/>
        <v>0</v>
      </c>
      <c r="L854" s="554">
        <f t="shared" si="850"/>
        <v>0</v>
      </c>
      <c r="M854" s="554">
        <f t="shared" si="850"/>
        <v>0</v>
      </c>
      <c r="N854" s="554">
        <f t="shared" si="850"/>
        <v>0</v>
      </c>
      <c r="O854" s="554" t="str">
        <f t="shared" si="11"/>
        <v>d:t</v>
      </c>
      <c r="P854" s="554" t="str">
        <f t="shared" si="12"/>
        <v>d9:t9</v>
      </c>
    </row>
    <row r="855">
      <c r="A855" s="554" t="str">
        <f t="shared" si="5"/>
        <v>06</v>
      </c>
      <c r="B855" s="554" t="str">
        <f t="shared" si="6"/>
        <v>PU</v>
      </c>
      <c r="C855" s="554" t="s">
        <v>283</v>
      </c>
      <c r="D855" s="554" t="s">
        <v>1229</v>
      </c>
      <c r="E855" s="554" t="str">
        <f t="shared" si="7"/>
        <v/>
      </c>
      <c r="H855" s="554" t="str">
        <f t="shared" si="8"/>
        <v>'NEO PU'!</v>
      </c>
      <c r="I855" s="554">
        <f t="shared" si="9"/>
        <v>0</v>
      </c>
      <c r="J855" s="554" t="str">
        <f t="shared" ref="J855:N855" si="851">IF(IFERROR(VLOOKUP($C855,INDIRECT(J$14&amp;"D:D"),1,FALSE),0)&lt;&gt;0,J$14,0)</f>
        <v>'NEO PU'!</v>
      </c>
      <c r="K855" s="554">
        <f t="shared" si="851"/>
        <v>0</v>
      </c>
      <c r="L855" s="554">
        <f t="shared" si="851"/>
        <v>0</v>
      </c>
      <c r="M855" s="554">
        <f t="shared" si="851"/>
        <v>0</v>
      </c>
      <c r="N855" s="554">
        <f t="shared" si="851"/>
        <v>0</v>
      </c>
      <c r="O855" s="554" t="str">
        <f t="shared" si="11"/>
        <v>d:t</v>
      </c>
      <c r="P855" s="554" t="str">
        <f t="shared" si="12"/>
        <v>d9:t9</v>
      </c>
    </row>
    <row r="856">
      <c r="A856" s="554" t="str">
        <f t="shared" si="5"/>
        <v>09</v>
      </c>
      <c r="B856" s="554" t="str">
        <f t="shared" si="6"/>
        <v>PU</v>
      </c>
      <c r="C856" s="554" t="s">
        <v>283</v>
      </c>
      <c r="D856" s="554" t="s">
        <v>1230</v>
      </c>
      <c r="E856" s="554" t="str">
        <f t="shared" si="7"/>
        <v/>
      </c>
      <c r="H856" s="554" t="str">
        <f t="shared" si="8"/>
        <v>'NEO PU'!</v>
      </c>
      <c r="I856" s="554">
        <f t="shared" si="9"/>
        <v>0</v>
      </c>
      <c r="J856" s="554" t="str">
        <f t="shared" ref="J856:N856" si="852">IF(IFERROR(VLOOKUP($C856,INDIRECT(J$14&amp;"D:D"),1,FALSE),0)&lt;&gt;0,J$14,0)</f>
        <v>'NEO PU'!</v>
      </c>
      <c r="K856" s="554">
        <f t="shared" si="852"/>
        <v>0</v>
      </c>
      <c r="L856" s="554">
        <f t="shared" si="852"/>
        <v>0</v>
      </c>
      <c r="M856" s="554">
        <f t="shared" si="852"/>
        <v>0</v>
      </c>
      <c r="N856" s="554">
        <f t="shared" si="852"/>
        <v>0</v>
      </c>
      <c r="O856" s="554" t="str">
        <f t="shared" si="11"/>
        <v>d:t</v>
      </c>
      <c r="P856" s="554" t="str">
        <f t="shared" si="12"/>
        <v>d9:t9</v>
      </c>
    </row>
    <row r="857">
      <c r="A857" s="554" t="str">
        <f t="shared" si="5"/>
        <v>11</v>
      </c>
      <c r="B857" s="554" t="str">
        <f t="shared" si="6"/>
        <v>PU</v>
      </c>
      <c r="C857" s="554" t="s">
        <v>283</v>
      </c>
      <c r="D857" s="554" t="s">
        <v>1231</v>
      </c>
      <c r="E857" s="554" t="str">
        <f t="shared" si="7"/>
        <v/>
      </c>
      <c r="H857" s="554" t="str">
        <f t="shared" si="8"/>
        <v>'NEO PU'!</v>
      </c>
      <c r="I857" s="554">
        <f t="shared" si="9"/>
        <v>0</v>
      </c>
      <c r="J857" s="554" t="str">
        <f t="shared" ref="J857:N857" si="853">IF(IFERROR(VLOOKUP($C857,INDIRECT(J$14&amp;"D:D"),1,FALSE),0)&lt;&gt;0,J$14,0)</f>
        <v>'NEO PU'!</v>
      </c>
      <c r="K857" s="554">
        <f t="shared" si="853"/>
        <v>0</v>
      </c>
      <c r="L857" s="554">
        <f t="shared" si="853"/>
        <v>0</v>
      </c>
      <c r="M857" s="554">
        <f t="shared" si="853"/>
        <v>0</v>
      </c>
      <c r="N857" s="554">
        <f t="shared" si="853"/>
        <v>0</v>
      </c>
      <c r="O857" s="554" t="str">
        <f t="shared" si="11"/>
        <v>d:t</v>
      </c>
      <c r="P857" s="554" t="str">
        <f t="shared" si="12"/>
        <v>d9:t9</v>
      </c>
    </row>
    <row r="858">
      <c r="A858" s="554" t="str">
        <f t="shared" si="5"/>
        <v>12</v>
      </c>
      <c r="B858" s="554" t="str">
        <f t="shared" si="6"/>
        <v>PU</v>
      </c>
      <c r="C858" s="554" t="s">
        <v>283</v>
      </c>
      <c r="D858" s="554" t="s">
        <v>1232</v>
      </c>
      <c r="E858" s="554" t="str">
        <f t="shared" si="7"/>
        <v/>
      </c>
      <c r="H858" s="554" t="str">
        <f t="shared" si="8"/>
        <v>'NEO PU'!</v>
      </c>
      <c r="I858" s="554">
        <f t="shared" si="9"/>
        <v>0</v>
      </c>
      <c r="J858" s="554" t="str">
        <f t="shared" ref="J858:N858" si="854">IF(IFERROR(VLOOKUP($C858,INDIRECT(J$14&amp;"D:D"),1,FALSE),0)&lt;&gt;0,J$14,0)</f>
        <v>'NEO PU'!</v>
      </c>
      <c r="K858" s="554">
        <f t="shared" si="854"/>
        <v>0</v>
      </c>
      <c r="L858" s="554">
        <f t="shared" si="854"/>
        <v>0</v>
      </c>
      <c r="M858" s="554">
        <f t="shared" si="854"/>
        <v>0</v>
      </c>
      <c r="N858" s="554">
        <f t="shared" si="854"/>
        <v>0</v>
      </c>
      <c r="O858" s="554" t="str">
        <f t="shared" si="11"/>
        <v>d:t</v>
      </c>
      <c r="P858" s="554" t="str">
        <f t="shared" si="12"/>
        <v>d9:t9</v>
      </c>
    </row>
    <row r="859">
      <c r="A859" s="554" t="str">
        <f t="shared" si="5"/>
        <v>14</v>
      </c>
      <c r="B859" s="554" t="str">
        <f t="shared" si="6"/>
        <v>PU</v>
      </c>
      <c r="C859" s="554" t="s">
        <v>283</v>
      </c>
      <c r="D859" s="554" t="s">
        <v>1233</v>
      </c>
      <c r="E859" s="554" t="str">
        <f t="shared" si="7"/>
        <v/>
      </c>
      <c r="H859" s="554" t="str">
        <f t="shared" si="8"/>
        <v>'NEO PU'!</v>
      </c>
      <c r="I859" s="554">
        <f t="shared" si="9"/>
        <v>0</v>
      </c>
      <c r="J859" s="554" t="str">
        <f t="shared" ref="J859:N859" si="855">IF(IFERROR(VLOOKUP($C859,INDIRECT(J$14&amp;"D:D"),1,FALSE),0)&lt;&gt;0,J$14,0)</f>
        <v>'NEO PU'!</v>
      </c>
      <c r="K859" s="554">
        <f t="shared" si="855"/>
        <v>0</v>
      </c>
      <c r="L859" s="554">
        <f t="shared" si="855"/>
        <v>0</v>
      </c>
      <c r="M859" s="554">
        <f t="shared" si="855"/>
        <v>0</v>
      </c>
      <c r="N859" s="554">
        <f t="shared" si="855"/>
        <v>0</v>
      </c>
      <c r="O859" s="554" t="str">
        <f t="shared" si="11"/>
        <v>d:t</v>
      </c>
      <c r="P859" s="554" t="str">
        <f t="shared" si="12"/>
        <v>d9:t9</v>
      </c>
    </row>
    <row r="860">
      <c r="A860" s="554" t="str">
        <f t="shared" si="5"/>
        <v>01</v>
      </c>
      <c r="B860" s="554" t="str">
        <f t="shared" si="6"/>
        <v>PU</v>
      </c>
      <c r="C860" s="554" t="s">
        <v>284</v>
      </c>
      <c r="D860" s="554" t="s">
        <v>1234</v>
      </c>
      <c r="E860" s="554" t="str">
        <f t="shared" si="7"/>
        <v/>
      </c>
      <c r="H860" s="554" t="str">
        <f t="shared" si="8"/>
        <v>'NEO PU'!</v>
      </c>
      <c r="I860" s="554">
        <f t="shared" si="9"/>
        <v>0</v>
      </c>
      <c r="J860" s="554" t="str">
        <f t="shared" ref="J860:N860" si="856">IF(IFERROR(VLOOKUP($C860,INDIRECT(J$14&amp;"D:D"),1,FALSE),0)&lt;&gt;0,J$14,0)</f>
        <v>'NEO PU'!</v>
      </c>
      <c r="K860" s="554">
        <f t="shared" si="856"/>
        <v>0</v>
      </c>
      <c r="L860" s="554">
        <f t="shared" si="856"/>
        <v>0</v>
      </c>
      <c r="M860" s="554">
        <f t="shared" si="856"/>
        <v>0</v>
      </c>
      <c r="N860" s="554">
        <f t="shared" si="856"/>
        <v>0</v>
      </c>
      <c r="O860" s="554" t="str">
        <f t="shared" si="11"/>
        <v>d:t</v>
      </c>
      <c r="P860" s="554" t="str">
        <f t="shared" si="12"/>
        <v>d9:t9</v>
      </c>
    </row>
    <row r="861">
      <c r="A861" s="554" t="str">
        <f t="shared" si="5"/>
        <v>02</v>
      </c>
      <c r="B861" s="554" t="str">
        <f t="shared" si="6"/>
        <v>PU</v>
      </c>
      <c r="C861" s="554" t="s">
        <v>284</v>
      </c>
      <c r="D861" s="554" t="s">
        <v>1235</v>
      </c>
      <c r="E861" s="554" t="str">
        <f t="shared" si="7"/>
        <v/>
      </c>
      <c r="H861" s="554" t="str">
        <f t="shared" si="8"/>
        <v>'NEO PU'!</v>
      </c>
      <c r="I861" s="554">
        <f t="shared" si="9"/>
        <v>0</v>
      </c>
      <c r="J861" s="554" t="str">
        <f t="shared" ref="J861:N861" si="857">IF(IFERROR(VLOOKUP($C861,INDIRECT(J$14&amp;"D:D"),1,FALSE),0)&lt;&gt;0,J$14,0)</f>
        <v>'NEO PU'!</v>
      </c>
      <c r="K861" s="554">
        <f t="shared" si="857"/>
        <v>0</v>
      </c>
      <c r="L861" s="554">
        <f t="shared" si="857"/>
        <v>0</v>
      </c>
      <c r="M861" s="554">
        <f t="shared" si="857"/>
        <v>0</v>
      </c>
      <c r="N861" s="554">
        <f t="shared" si="857"/>
        <v>0</v>
      </c>
      <c r="O861" s="554" t="str">
        <f t="shared" si="11"/>
        <v>d:t</v>
      </c>
      <c r="P861" s="554" t="str">
        <f t="shared" si="12"/>
        <v>d9:t9</v>
      </c>
    </row>
    <row r="862">
      <c r="A862" s="554" t="str">
        <f t="shared" si="5"/>
        <v>03</v>
      </c>
      <c r="B862" s="554" t="str">
        <f t="shared" si="6"/>
        <v>PU</v>
      </c>
      <c r="C862" s="554" t="s">
        <v>284</v>
      </c>
      <c r="D862" s="554" t="s">
        <v>1236</v>
      </c>
      <c r="E862" s="554" t="str">
        <f t="shared" si="7"/>
        <v/>
      </c>
      <c r="H862" s="554" t="str">
        <f t="shared" si="8"/>
        <v>'NEO PU'!</v>
      </c>
      <c r="I862" s="554">
        <f t="shared" si="9"/>
        <v>0</v>
      </c>
      <c r="J862" s="554" t="str">
        <f t="shared" ref="J862:N862" si="858">IF(IFERROR(VLOOKUP($C862,INDIRECT(J$14&amp;"D:D"),1,FALSE),0)&lt;&gt;0,J$14,0)</f>
        <v>'NEO PU'!</v>
      </c>
      <c r="K862" s="554">
        <f t="shared" si="858"/>
        <v>0</v>
      </c>
      <c r="L862" s="554">
        <f t="shared" si="858"/>
        <v>0</v>
      </c>
      <c r="M862" s="554">
        <f t="shared" si="858"/>
        <v>0</v>
      </c>
      <c r="N862" s="554">
        <f t="shared" si="858"/>
        <v>0</v>
      </c>
      <c r="O862" s="554" t="str">
        <f t="shared" si="11"/>
        <v>d:t</v>
      </c>
      <c r="P862" s="554" t="str">
        <f t="shared" si="12"/>
        <v>d9:t9</v>
      </c>
    </row>
    <row r="863">
      <c r="A863" s="554" t="str">
        <f t="shared" si="5"/>
        <v>04</v>
      </c>
      <c r="B863" s="554" t="str">
        <f t="shared" si="6"/>
        <v>PU</v>
      </c>
      <c r="C863" s="554" t="s">
        <v>284</v>
      </c>
      <c r="D863" s="554" t="s">
        <v>1237</v>
      </c>
      <c r="E863" s="554" t="str">
        <f t="shared" si="7"/>
        <v/>
      </c>
      <c r="H863" s="554" t="str">
        <f t="shared" si="8"/>
        <v>'NEO PU'!</v>
      </c>
      <c r="I863" s="554">
        <f t="shared" si="9"/>
        <v>0</v>
      </c>
      <c r="J863" s="554" t="str">
        <f t="shared" ref="J863:N863" si="859">IF(IFERROR(VLOOKUP($C863,INDIRECT(J$14&amp;"D:D"),1,FALSE),0)&lt;&gt;0,J$14,0)</f>
        <v>'NEO PU'!</v>
      </c>
      <c r="K863" s="554">
        <f t="shared" si="859"/>
        <v>0</v>
      </c>
      <c r="L863" s="554">
        <f t="shared" si="859"/>
        <v>0</v>
      </c>
      <c r="M863" s="554">
        <f t="shared" si="859"/>
        <v>0</v>
      </c>
      <c r="N863" s="554">
        <f t="shared" si="859"/>
        <v>0</v>
      </c>
      <c r="O863" s="554" t="str">
        <f t="shared" si="11"/>
        <v>d:t</v>
      </c>
      <c r="P863" s="554" t="str">
        <f t="shared" si="12"/>
        <v>d9:t9</v>
      </c>
    </row>
    <row r="864">
      <c r="A864" s="554" t="str">
        <f t="shared" si="5"/>
        <v>05</v>
      </c>
      <c r="B864" s="554" t="str">
        <f t="shared" si="6"/>
        <v>PU</v>
      </c>
      <c r="C864" s="554" t="s">
        <v>284</v>
      </c>
      <c r="D864" s="554" t="s">
        <v>1238</v>
      </c>
      <c r="E864" s="554" t="str">
        <f t="shared" si="7"/>
        <v/>
      </c>
      <c r="H864" s="554" t="str">
        <f t="shared" si="8"/>
        <v>'NEO PU'!</v>
      </c>
      <c r="I864" s="554">
        <f t="shared" si="9"/>
        <v>0</v>
      </c>
      <c r="J864" s="554" t="str">
        <f t="shared" ref="J864:N864" si="860">IF(IFERROR(VLOOKUP($C864,INDIRECT(J$14&amp;"D:D"),1,FALSE),0)&lt;&gt;0,J$14,0)</f>
        <v>'NEO PU'!</v>
      </c>
      <c r="K864" s="554">
        <f t="shared" si="860"/>
        <v>0</v>
      </c>
      <c r="L864" s="554">
        <f t="shared" si="860"/>
        <v>0</v>
      </c>
      <c r="M864" s="554">
        <f t="shared" si="860"/>
        <v>0</v>
      </c>
      <c r="N864" s="554">
        <f t="shared" si="860"/>
        <v>0</v>
      </c>
      <c r="O864" s="554" t="str">
        <f t="shared" si="11"/>
        <v>d:t</v>
      </c>
      <c r="P864" s="554" t="str">
        <f t="shared" si="12"/>
        <v>d9:t9</v>
      </c>
    </row>
    <row r="865">
      <c r="A865" s="554" t="str">
        <f t="shared" si="5"/>
        <v>06</v>
      </c>
      <c r="B865" s="554" t="str">
        <f t="shared" si="6"/>
        <v>PU</v>
      </c>
      <c r="C865" s="554" t="s">
        <v>284</v>
      </c>
      <c r="D865" s="554" t="s">
        <v>1239</v>
      </c>
      <c r="E865" s="554" t="str">
        <f t="shared" si="7"/>
        <v/>
      </c>
      <c r="H865" s="554" t="str">
        <f t="shared" si="8"/>
        <v>'NEO PU'!</v>
      </c>
      <c r="I865" s="554">
        <f t="shared" si="9"/>
        <v>0</v>
      </c>
      <c r="J865" s="554" t="str">
        <f t="shared" ref="J865:N865" si="861">IF(IFERROR(VLOOKUP($C865,INDIRECT(J$14&amp;"D:D"),1,FALSE),0)&lt;&gt;0,J$14,0)</f>
        <v>'NEO PU'!</v>
      </c>
      <c r="K865" s="554">
        <f t="shared" si="861"/>
        <v>0</v>
      </c>
      <c r="L865" s="554">
        <f t="shared" si="861"/>
        <v>0</v>
      </c>
      <c r="M865" s="554">
        <f t="shared" si="861"/>
        <v>0</v>
      </c>
      <c r="N865" s="554">
        <f t="shared" si="861"/>
        <v>0</v>
      </c>
      <c r="O865" s="554" t="str">
        <f t="shared" si="11"/>
        <v>d:t</v>
      </c>
      <c r="P865" s="554" t="str">
        <f t="shared" si="12"/>
        <v>d9:t9</v>
      </c>
    </row>
    <row r="866">
      <c r="A866" s="554" t="str">
        <f t="shared" si="5"/>
        <v>09</v>
      </c>
      <c r="B866" s="554" t="str">
        <f t="shared" si="6"/>
        <v>PU</v>
      </c>
      <c r="C866" s="554" t="s">
        <v>284</v>
      </c>
      <c r="D866" s="554" t="s">
        <v>1240</v>
      </c>
      <c r="E866" s="554" t="str">
        <f t="shared" si="7"/>
        <v/>
      </c>
      <c r="H866" s="554" t="str">
        <f t="shared" si="8"/>
        <v>'NEO PU'!</v>
      </c>
      <c r="I866" s="554">
        <f t="shared" si="9"/>
        <v>0</v>
      </c>
      <c r="J866" s="554" t="str">
        <f t="shared" ref="J866:N866" si="862">IF(IFERROR(VLOOKUP($C866,INDIRECT(J$14&amp;"D:D"),1,FALSE),0)&lt;&gt;0,J$14,0)</f>
        <v>'NEO PU'!</v>
      </c>
      <c r="K866" s="554">
        <f t="shared" si="862"/>
        <v>0</v>
      </c>
      <c r="L866" s="554">
        <f t="shared" si="862"/>
        <v>0</v>
      </c>
      <c r="M866" s="554">
        <f t="shared" si="862"/>
        <v>0</v>
      </c>
      <c r="N866" s="554">
        <f t="shared" si="862"/>
        <v>0</v>
      </c>
      <c r="O866" s="554" t="str">
        <f t="shared" si="11"/>
        <v>d:t</v>
      </c>
      <c r="P866" s="554" t="str">
        <f t="shared" si="12"/>
        <v>d9:t9</v>
      </c>
    </row>
    <row r="867">
      <c r="A867" s="554" t="str">
        <f t="shared" si="5"/>
        <v>11</v>
      </c>
      <c r="B867" s="554" t="str">
        <f t="shared" si="6"/>
        <v>PU</v>
      </c>
      <c r="C867" s="554" t="s">
        <v>284</v>
      </c>
      <c r="D867" s="554" t="s">
        <v>1241</v>
      </c>
      <c r="E867" s="554" t="str">
        <f t="shared" si="7"/>
        <v/>
      </c>
      <c r="H867" s="554" t="str">
        <f t="shared" si="8"/>
        <v>'NEO PU'!</v>
      </c>
      <c r="I867" s="554">
        <f t="shared" si="9"/>
        <v>0</v>
      </c>
      <c r="J867" s="554" t="str">
        <f t="shared" ref="J867:N867" si="863">IF(IFERROR(VLOOKUP($C867,INDIRECT(J$14&amp;"D:D"),1,FALSE),0)&lt;&gt;0,J$14,0)</f>
        <v>'NEO PU'!</v>
      </c>
      <c r="K867" s="554">
        <f t="shared" si="863"/>
        <v>0</v>
      </c>
      <c r="L867" s="554">
        <f t="shared" si="863"/>
        <v>0</v>
      </c>
      <c r="M867" s="554">
        <f t="shared" si="863"/>
        <v>0</v>
      </c>
      <c r="N867" s="554">
        <f t="shared" si="863"/>
        <v>0</v>
      </c>
      <c r="O867" s="554" t="str">
        <f t="shared" si="11"/>
        <v>d:t</v>
      </c>
      <c r="P867" s="554" t="str">
        <f t="shared" si="12"/>
        <v>d9:t9</v>
      </c>
    </row>
    <row r="868">
      <c r="A868" s="554" t="str">
        <f t="shared" si="5"/>
        <v>12</v>
      </c>
      <c r="B868" s="554" t="str">
        <f t="shared" si="6"/>
        <v>PU</v>
      </c>
      <c r="C868" s="554" t="s">
        <v>284</v>
      </c>
      <c r="D868" s="554" t="s">
        <v>1242</v>
      </c>
      <c r="E868" s="554" t="str">
        <f t="shared" si="7"/>
        <v/>
      </c>
      <c r="H868" s="554" t="str">
        <f t="shared" si="8"/>
        <v>'NEO PU'!</v>
      </c>
      <c r="I868" s="554">
        <f t="shared" si="9"/>
        <v>0</v>
      </c>
      <c r="J868" s="554" t="str">
        <f t="shared" ref="J868:N868" si="864">IF(IFERROR(VLOOKUP($C868,INDIRECT(J$14&amp;"D:D"),1,FALSE),0)&lt;&gt;0,J$14,0)</f>
        <v>'NEO PU'!</v>
      </c>
      <c r="K868" s="554">
        <f t="shared" si="864"/>
        <v>0</v>
      </c>
      <c r="L868" s="554">
        <f t="shared" si="864"/>
        <v>0</v>
      </c>
      <c r="M868" s="554">
        <f t="shared" si="864"/>
        <v>0</v>
      </c>
      <c r="N868" s="554">
        <f t="shared" si="864"/>
        <v>0</v>
      </c>
      <c r="O868" s="554" t="str">
        <f t="shared" si="11"/>
        <v>d:t</v>
      </c>
      <c r="P868" s="554" t="str">
        <f t="shared" si="12"/>
        <v>d9:t9</v>
      </c>
    </row>
    <row r="869">
      <c r="A869" s="554" t="str">
        <f t="shared" si="5"/>
        <v>14</v>
      </c>
      <c r="B869" s="554" t="str">
        <f t="shared" si="6"/>
        <v>PU</v>
      </c>
      <c r="C869" s="554" t="s">
        <v>284</v>
      </c>
      <c r="D869" s="554" t="s">
        <v>1243</v>
      </c>
      <c r="E869" s="554" t="str">
        <f t="shared" si="7"/>
        <v/>
      </c>
      <c r="H869" s="554" t="str">
        <f t="shared" si="8"/>
        <v>'NEO PU'!</v>
      </c>
      <c r="I869" s="554">
        <f t="shared" si="9"/>
        <v>0</v>
      </c>
      <c r="J869" s="554" t="str">
        <f t="shared" ref="J869:N869" si="865">IF(IFERROR(VLOOKUP($C869,INDIRECT(J$14&amp;"D:D"),1,FALSE),0)&lt;&gt;0,J$14,0)</f>
        <v>'NEO PU'!</v>
      </c>
      <c r="K869" s="554">
        <f t="shared" si="865"/>
        <v>0</v>
      </c>
      <c r="L869" s="554">
        <f t="shared" si="865"/>
        <v>0</v>
      </c>
      <c r="M869" s="554">
        <f t="shared" si="865"/>
        <v>0</v>
      </c>
      <c r="N869" s="554">
        <f t="shared" si="865"/>
        <v>0</v>
      </c>
      <c r="O869" s="554" t="str">
        <f t="shared" si="11"/>
        <v>d:t</v>
      </c>
      <c r="P869" s="554" t="str">
        <f t="shared" si="12"/>
        <v>d9:t9</v>
      </c>
    </row>
    <row r="870">
      <c r="A870" s="554" t="str">
        <f t="shared" si="5"/>
        <v>01</v>
      </c>
      <c r="B870" s="554" t="str">
        <f t="shared" si="6"/>
        <v>PU</v>
      </c>
      <c r="C870" s="554" t="s">
        <v>285</v>
      </c>
      <c r="D870" s="554" t="s">
        <v>1244</v>
      </c>
      <c r="E870" s="554" t="str">
        <f t="shared" si="7"/>
        <v/>
      </c>
      <c r="H870" s="554" t="str">
        <f t="shared" si="8"/>
        <v>'NEO PU'!</v>
      </c>
      <c r="I870" s="554">
        <f t="shared" si="9"/>
        <v>0</v>
      </c>
      <c r="J870" s="554" t="str">
        <f t="shared" ref="J870:N870" si="866">IF(IFERROR(VLOOKUP($C870,INDIRECT(J$14&amp;"D:D"),1,FALSE),0)&lt;&gt;0,J$14,0)</f>
        <v>'NEO PU'!</v>
      </c>
      <c r="K870" s="554">
        <f t="shared" si="866"/>
        <v>0</v>
      </c>
      <c r="L870" s="554">
        <f t="shared" si="866"/>
        <v>0</v>
      </c>
      <c r="M870" s="554">
        <f t="shared" si="866"/>
        <v>0</v>
      </c>
      <c r="N870" s="554">
        <f t="shared" si="866"/>
        <v>0</v>
      </c>
      <c r="O870" s="554" t="str">
        <f t="shared" si="11"/>
        <v>d:t</v>
      </c>
      <c r="P870" s="554" t="str">
        <f t="shared" si="12"/>
        <v>d9:t9</v>
      </c>
    </row>
    <row r="871">
      <c r="A871" s="554" t="str">
        <f t="shared" si="5"/>
        <v>02</v>
      </c>
      <c r="B871" s="554" t="str">
        <f t="shared" si="6"/>
        <v>PU</v>
      </c>
      <c r="C871" s="554" t="s">
        <v>285</v>
      </c>
      <c r="D871" s="554" t="s">
        <v>1245</v>
      </c>
      <c r="E871" s="554" t="str">
        <f t="shared" si="7"/>
        <v/>
      </c>
      <c r="H871" s="554" t="str">
        <f t="shared" si="8"/>
        <v>'NEO PU'!</v>
      </c>
      <c r="I871" s="554">
        <f t="shared" si="9"/>
        <v>0</v>
      </c>
      <c r="J871" s="554" t="str">
        <f t="shared" ref="J871:N871" si="867">IF(IFERROR(VLOOKUP($C871,INDIRECT(J$14&amp;"D:D"),1,FALSE),0)&lt;&gt;0,J$14,0)</f>
        <v>'NEO PU'!</v>
      </c>
      <c r="K871" s="554">
        <f t="shared" si="867"/>
        <v>0</v>
      </c>
      <c r="L871" s="554">
        <f t="shared" si="867"/>
        <v>0</v>
      </c>
      <c r="M871" s="554">
        <f t="shared" si="867"/>
        <v>0</v>
      </c>
      <c r="N871" s="554">
        <f t="shared" si="867"/>
        <v>0</v>
      </c>
      <c r="O871" s="554" t="str">
        <f t="shared" si="11"/>
        <v>d:t</v>
      </c>
      <c r="P871" s="554" t="str">
        <f t="shared" si="12"/>
        <v>d9:t9</v>
      </c>
    </row>
    <row r="872">
      <c r="A872" s="554" t="str">
        <f t="shared" si="5"/>
        <v>03</v>
      </c>
      <c r="B872" s="554" t="str">
        <f t="shared" si="6"/>
        <v>PU</v>
      </c>
      <c r="C872" s="554" t="s">
        <v>285</v>
      </c>
      <c r="D872" s="554" t="s">
        <v>1246</v>
      </c>
      <c r="E872" s="554" t="str">
        <f t="shared" si="7"/>
        <v/>
      </c>
      <c r="H872" s="554" t="str">
        <f t="shared" si="8"/>
        <v>'NEO PU'!</v>
      </c>
      <c r="I872" s="554">
        <f t="shared" si="9"/>
        <v>0</v>
      </c>
      <c r="J872" s="554" t="str">
        <f t="shared" ref="J872:N872" si="868">IF(IFERROR(VLOOKUP($C872,INDIRECT(J$14&amp;"D:D"),1,FALSE),0)&lt;&gt;0,J$14,0)</f>
        <v>'NEO PU'!</v>
      </c>
      <c r="K872" s="554">
        <f t="shared" si="868"/>
        <v>0</v>
      </c>
      <c r="L872" s="554">
        <f t="shared" si="868"/>
        <v>0</v>
      </c>
      <c r="M872" s="554">
        <f t="shared" si="868"/>
        <v>0</v>
      </c>
      <c r="N872" s="554">
        <f t="shared" si="868"/>
        <v>0</v>
      </c>
      <c r="O872" s="554" t="str">
        <f t="shared" si="11"/>
        <v>d:t</v>
      </c>
      <c r="P872" s="554" t="str">
        <f t="shared" si="12"/>
        <v>d9:t9</v>
      </c>
    </row>
    <row r="873">
      <c r="A873" s="554" t="str">
        <f t="shared" si="5"/>
        <v>04</v>
      </c>
      <c r="B873" s="554" t="str">
        <f t="shared" si="6"/>
        <v>PU</v>
      </c>
      <c r="C873" s="554" t="s">
        <v>285</v>
      </c>
      <c r="D873" s="554" t="s">
        <v>1247</v>
      </c>
      <c r="E873" s="554" t="str">
        <f t="shared" si="7"/>
        <v/>
      </c>
      <c r="H873" s="554" t="str">
        <f t="shared" si="8"/>
        <v>'NEO PU'!</v>
      </c>
      <c r="I873" s="554">
        <f t="shared" si="9"/>
        <v>0</v>
      </c>
      <c r="J873" s="554" t="str">
        <f t="shared" ref="J873:N873" si="869">IF(IFERROR(VLOOKUP($C873,INDIRECT(J$14&amp;"D:D"),1,FALSE),0)&lt;&gt;0,J$14,0)</f>
        <v>'NEO PU'!</v>
      </c>
      <c r="K873" s="554">
        <f t="shared" si="869"/>
        <v>0</v>
      </c>
      <c r="L873" s="554">
        <f t="shared" si="869"/>
        <v>0</v>
      </c>
      <c r="M873" s="554">
        <f t="shared" si="869"/>
        <v>0</v>
      </c>
      <c r="N873" s="554">
        <f t="shared" si="869"/>
        <v>0</v>
      </c>
      <c r="O873" s="554" t="str">
        <f t="shared" si="11"/>
        <v>d:t</v>
      </c>
      <c r="P873" s="554" t="str">
        <f t="shared" si="12"/>
        <v>d9:t9</v>
      </c>
    </row>
    <row r="874">
      <c r="A874" s="554" t="str">
        <f t="shared" si="5"/>
        <v>05</v>
      </c>
      <c r="B874" s="554" t="str">
        <f t="shared" si="6"/>
        <v>PU</v>
      </c>
      <c r="C874" s="554" t="s">
        <v>285</v>
      </c>
      <c r="D874" s="554" t="s">
        <v>1248</v>
      </c>
      <c r="E874" s="554" t="str">
        <f t="shared" si="7"/>
        <v/>
      </c>
      <c r="H874" s="554" t="str">
        <f t="shared" si="8"/>
        <v>'NEO PU'!</v>
      </c>
      <c r="I874" s="554">
        <f t="shared" si="9"/>
        <v>0</v>
      </c>
      <c r="J874" s="554" t="str">
        <f t="shared" ref="J874:N874" si="870">IF(IFERROR(VLOOKUP($C874,INDIRECT(J$14&amp;"D:D"),1,FALSE),0)&lt;&gt;0,J$14,0)</f>
        <v>'NEO PU'!</v>
      </c>
      <c r="K874" s="554">
        <f t="shared" si="870"/>
        <v>0</v>
      </c>
      <c r="L874" s="554">
        <f t="shared" si="870"/>
        <v>0</v>
      </c>
      <c r="M874" s="554">
        <f t="shared" si="870"/>
        <v>0</v>
      </c>
      <c r="N874" s="554">
        <f t="shared" si="870"/>
        <v>0</v>
      </c>
      <c r="O874" s="554" t="str">
        <f t="shared" si="11"/>
        <v>d:t</v>
      </c>
      <c r="P874" s="554" t="str">
        <f t="shared" si="12"/>
        <v>d9:t9</v>
      </c>
    </row>
    <row r="875">
      <c r="A875" s="554" t="str">
        <f t="shared" si="5"/>
        <v>06</v>
      </c>
      <c r="B875" s="554" t="str">
        <f t="shared" si="6"/>
        <v>PU</v>
      </c>
      <c r="C875" s="554" t="s">
        <v>285</v>
      </c>
      <c r="D875" s="554" t="s">
        <v>1249</v>
      </c>
      <c r="E875" s="554" t="str">
        <f t="shared" si="7"/>
        <v/>
      </c>
      <c r="H875" s="554" t="str">
        <f t="shared" si="8"/>
        <v>'NEO PU'!</v>
      </c>
      <c r="I875" s="554">
        <f t="shared" si="9"/>
        <v>0</v>
      </c>
      <c r="J875" s="554" t="str">
        <f t="shared" ref="J875:N875" si="871">IF(IFERROR(VLOOKUP($C875,INDIRECT(J$14&amp;"D:D"),1,FALSE),0)&lt;&gt;0,J$14,0)</f>
        <v>'NEO PU'!</v>
      </c>
      <c r="K875" s="554">
        <f t="shared" si="871"/>
        <v>0</v>
      </c>
      <c r="L875" s="554">
        <f t="shared" si="871"/>
        <v>0</v>
      </c>
      <c r="M875" s="554">
        <f t="shared" si="871"/>
        <v>0</v>
      </c>
      <c r="N875" s="554">
        <f t="shared" si="871"/>
        <v>0</v>
      </c>
      <c r="O875" s="554" t="str">
        <f t="shared" si="11"/>
        <v>d:t</v>
      </c>
      <c r="P875" s="554" t="str">
        <f t="shared" si="12"/>
        <v>d9:t9</v>
      </c>
    </row>
    <row r="876">
      <c r="A876" s="554" t="str">
        <f t="shared" si="5"/>
        <v>09</v>
      </c>
      <c r="B876" s="554" t="str">
        <f t="shared" si="6"/>
        <v>PU</v>
      </c>
      <c r="C876" s="554" t="s">
        <v>285</v>
      </c>
      <c r="D876" s="554" t="s">
        <v>1250</v>
      </c>
      <c r="E876" s="554" t="str">
        <f t="shared" si="7"/>
        <v/>
      </c>
      <c r="H876" s="554" t="str">
        <f t="shared" si="8"/>
        <v>'NEO PU'!</v>
      </c>
      <c r="I876" s="554">
        <f t="shared" si="9"/>
        <v>0</v>
      </c>
      <c r="J876" s="554" t="str">
        <f t="shared" ref="J876:N876" si="872">IF(IFERROR(VLOOKUP($C876,INDIRECT(J$14&amp;"D:D"),1,FALSE),0)&lt;&gt;0,J$14,0)</f>
        <v>'NEO PU'!</v>
      </c>
      <c r="K876" s="554">
        <f t="shared" si="872"/>
        <v>0</v>
      </c>
      <c r="L876" s="554">
        <f t="shared" si="872"/>
        <v>0</v>
      </c>
      <c r="M876" s="554">
        <f t="shared" si="872"/>
        <v>0</v>
      </c>
      <c r="N876" s="554">
        <f t="shared" si="872"/>
        <v>0</v>
      </c>
      <c r="O876" s="554" t="str">
        <f t="shared" si="11"/>
        <v>d:t</v>
      </c>
      <c r="P876" s="554" t="str">
        <f t="shared" si="12"/>
        <v>d9:t9</v>
      </c>
    </row>
    <row r="877">
      <c r="A877" s="554" t="str">
        <f t="shared" si="5"/>
        <v>11</v>
      </c>
      <c r="B877" s="554" t="str">
        <f t="shared" si="6"/>
        <v>PU</v>
      </c>
      <c r="C877" s="554" t="s">
        <v>285</v>
      </c>
      <c r="D877" s="554" t="s">
        <v>1251</v>
      </c>
      <c r="E877" s="554" t="str">
        <f t="shared" si="7"/>
        <v/>
      </c>
      <c r="H877" s="554" t="str">
        <f t="shared" si="8"/>
        <v>'NEO PU'!</v>
      </c>
      <c r="I877" s="554">
        <f t="shared" si="9"/>
        <v>0</v>
      </c>
      <c r="J877" s="554" t="str">
        <f t="shared" ref="J877:N877" si="873">IF(IFERROR(VLOOKUP($C877,INDIRECT(J$14&amp;"D:D"),1,FALSE),0)&lt;&gt;0,J$14,0)</f>
        <v>'NEO PU'!</v>
      </c>
      <c r="K877" s="554">
        <f t="shared" si="873"/>
        <v>0</v>
      </c>
      <c r="L877" s="554">
        <f t="shared" si="873"/>
        <v>0</v>
      </c>
      <c r="M877" s="554">
        <f t="shared" si="873"/>
        <v>0</v>
      </c>
      <c r="N877" s="554">
        <f t="shared" si="873"/>
        <v>0</v>
      </c>
      <c r="O877" s="554" t="str">
        <f t="shared" si="11"/>
        <v>d:t</v>
      </c>
      <c r="P877" s="554" t="str">
        <f t="shared" si="12"/>
        <v>d9:t9</v>
      </c>
    </row>
    <row r="878">
      <c r="A878" s="554" t="str">
        <f t="shared" si="5"/>
        <v>12</v>
      </c>
      <c r="B878" s="554" t="str">
        <f t="shared" si="6"/>
        <v>PU</v>
      </c>
      <c r="C878" s="554" t="s">
        <v>285</v>
      </c>
      <c r="D878" s="554" t="s">
        <v>1252</v>
      </c>
      <c r="E878" s="554" t="str">
        <f t="shared" si="7"/>
        <v/>
      </c>
      <c r="H878" s="554" t="str">
        <f t="shared" si="8"/>
        <v>'NEO PU'!</v>
      </c>
      <c r="I878" s="554">
        <f t="shared" si="9"/>
        <v>0</v>
      </c>
      <c r="J878" s="554" t="str">
        <f t="shared" ref="J878:N878" si="874">IF(IFERROR(VLOOKUP($C878,INDIRECT(J$14&amp;"D:D"),1,FALSE),0)&lt;&gt;0,J$14,0)</f>
        <v>'NEO PU'!</v>
      </c>
      <c r="K878" s="554">
        <f t="shared" si="874"/>
        <v>0</v>
      </c>
      <c r="L878" s="554">
        <f t="shared" si="874"/>
        <v>0</v>
      </c>
      <c r="M878" s="554">
        <f t="shared" si="874"/>
        <v>0</v>
      </c>
      <c r="N878" s="554">
        <f t="shared" si="874"/>
        <v>0</v>
      </c>
      <c r="O878" s="554" t="str">
        <f t="shared" si="11"/>
        <v>d:t</v>
      </c>
      <c r="P878" s="554" t="str">
        <f t="shared" si="12"/>
        <v>d9:t9</v>
      </c>
    </row>
    <row r="879">
      <c r="A879" s="554" t="str">
        <f t="shared" si="5"/>
        <v>14</v>
      </c>
      <c r="B879" s="554" t="str">
        <f t="shared" si="6"/>
        <v>PU</v>
      </c>
      <c r="C879" s="554" t="s">
        <v>285</v>
      </c>
      <c r="D879" s="554" t="s">
        <v>1253</v>
      </c>
      <c r="E879" s="554" t="str">
        <f t="shared" si="7"/>
        <v/>
      </c>
      <c r="H879" s="554" t="str">
        <f t="shared" si="8"/>
        <v>'NEO PU'!</v>
      </c>
      <c r="I879" s="554">
        <f t="shared" si="9"/>
        <v>0</v>
      </c>
      <c r="J879" s="554" t="str">
        <f t="shared" ref="J879:N879" si="875">IF(IFERROR(VLOOKUP($C879,INDIRECT(J$14&amp;"D:D"),1,FALSE),0)&lt;&gt;0,J$14,0)</f>
        <v>'NEO PU'!</v>
      </c>
      <c r="K879" s="554">
        <f t="shared" si="875"/>
        <v>0</v>
      </c>
      <c r="L879" s="554">
        <f t="shared" si="875"/>
        <v>0</v>
      </c>
      <c r="M879" s="554">
        <f t="shared" si="875"/>
        <v>0</v>
      </c>
      <c r="N879" s="554">
        <f t="shared" si="875"/>
        <v>0</v>
      </c>
      <c r="O879" s="554" t="str">
        <f t="shared" si="11"/>
        <v>d:t</v>
      </c>
      <c r="P879" s="554" t="str">
        <f t="shared" si="12"/>
        <v>d9:t9</v>
      </c>
    </row>
    <row r="880">
      <c r="A880" s="554" t="str">
        <f t="shared" si="5"/>
        <v>01</v>
      </c>
      <c r="B880" s="554" t="str">
        <f t="shared" si="6"/>
        <v>PU</v>
      </c>
      <c r="C880" s="554" t="s">
        <v>286</v>
      </c>
      <c r="D880" s="554" t="s">
        <v>1254</v>
      </c>
      <c r="E880" s="554" t="str">
        <f t="shared" si="7"/>
        <v/>
      </c>
      <c r="H880" s="554" t="str">
        <f t="shared" si="8"/>
        <v>'NEO PU'!</v>
      </c>
      <c r="I880" s="554">
        <f t="shared" si="9"/>
        <v>0</v>
      </c>
      <c r="J880" s="554" t="str">
        <f t="shared" ref="J880:N880" si="876">IF(IFERROR(VLOOKUP($C880,INDIRECT(J$14&amp;"D:D"),1,FALSE),0)&lt;&gt;0,J$14,0)</f>
        <v>'NEO PU'!</v>
      </c>
      <c r="K880" s="554">
        <f t="shared" si="876"/>
        <v>0</v>
      </c>
      <c r="L880" s="554">
        <f t="shared" si="876"/>
        <v>0</v>
      </c>
      <c r="M880" s="554">
        <f t="shared" si="876"/>
        <v>0</v>
      </c>
      <c r="N880" s="554">
        <f t="shared" si="876"/>
        <v>0</v>
      </c>
      <c r="O880" s="554" t="str">
        <f t="shared" si="11"/>
        <v>d:t</v>
      </c>
      <c r="P880" s="554" t="str">
        <f t="shared" si="12"/>
        <v>d9:t9</v>
      </c>
    </row>
    <row r="881">
      <c r="A881" s="554" t="str">
        <f t="shared" si="5"/>
        <v>02</v>
      </c>
      <c r="B881" s="554" t="str">
        <f t="shared" si="6"/>
        <v>PU</v>
      </c>
      <c r="C881" s="554" t="s">
        <v>286</v>
      </c>
      <c r="D881" s="554" t="s">
        <v>1255</v>
      </c>
      <c r="E881" s="554" t="str">
        <f t="shared" si="7"/>
        <v/>
      </c>
      <c r="H881" s="554" t="str">
        <f t="shared" si="8"/>
        <v>'NEO PU'!</v>
      </c>
      <c r="I881" s="554">
        <f t="shared" si="9"/>
        <v>0</v>
      </c>
      <c r="J881" s="554" t="str">
        <f t="shared" ref="J881:N881" si="877">IF(IFERROR(VLOOKUP($C881,INDIRECT(J$14&amp;"D:D"),1,FALSE),0)&lt;&gt;0,J$14,0)</f>
        <v>'NEO PU'!</v>
      </c>
      <c r="K881" s="554">
        <f t="shared" si="877"/>
        <v>0</v>
      </c>
      <c r="L881" s="554">
        <f t="shared" si="877"/>
        <v>0</v>
      </c>
      <c r="M881" s="554">
        <f t="shared" si="877"/>
        <v>0</v>
      </c>
      <c r="N881" s="554">
        <f t="shared" si="877"/>
        <v>0</v>
      </c>
      <c r="O881" s="554" t="str">
        <f t="shared" si="11"/>
        <v>d:t</v>
      </c>
      <c r="P881" s="554" t="str">
        <f t="shared" si="12"/>
        <v>d9:t9</v>
      </c>
    </row>
    <row r="882">
      <c r="A882" s="554" t="str">
        <f t="shared" si="5"/>
        <v>03</v>
      </c>
      <c r="B882" s="554" t="str">
        <f t="shared" si="6"/>
        <v>PU</v>
      </c>
      <c r="C882" s="554" t="s">
        <v>286</v>
      </c>
      <c r="D882" s="554" t="s">
        <v>1256</v>
      </c>
      <c r="E882" s="554" t="str">
        <f t="shared" si="7"/>
        <v/>
      </c>
      <c r="H882" s="554" t="str">
        <f t="shared" si="8"/>
        <v>'NEO PU'!</v>
      </c>
      <c r="I882" s="554">
        <f t="shared" si="9"/>
        <v>0</v>
      </c>
      <c r="J882" s="554" t="str">
        <f t="shared" ref="J882:N882" si="878">IF(IFERROR(VLOOKUP($C882,INDIRECT(J$14&amp;"D:D"),1,FALSE),0)&lt;&gt;0,J$14,0)</f>
        <v>'NEO PU'!</v>
      </c>
      <c r="K882" s="554">
        <f t="shared" si="878"/>
        <v>0</v>
      </c>
      <c r="L882" s="554">
        <f t="shared" si="878"/>
        <v>0</v>
      </c>
      <c r="M882" s="554">
        <f t="shared" si="878"/>
        <v>0</v>
      </c>
      <c r="N882" s="554">
        <f t="shared" si="878"/>
        <v>0</v>
      </c>
      <c r="O882" s="554" t="str">
        <f t="shared" si="11"/>
        <v>d:t</v>
      </c>
      <c r="P882" s="554" t="str">
        <f t="shared" si="12"/>
        <v>d9:t9</v>
      </c>
    </row>
    <row r="883">
      <c r="A883" s="554" t="str">
        <f t="shared" si="5"/>
        <v>04</v>
      </c>
      <c r="B883" s="554" t="str">
        <f t="shared" si="6"/>
        <v>PU</v>
      </c>
      <c r="C883" s="554" t="s">
        <v>286</v>
      </c>
      <c r="D883" s="554" t="s">
        <v>1257</v>
      </c>
      <c r="E883" s="554" t="str">
        <f t="shared" si="7"/>
        <v/>
      </c>
      <c r="H883" s="554" t="str">
        <f t="shared" si="8"/>
        <v>'NEO PU'!</v>
      </c>
      <c r="I883" s="554">
        <f t="shared" si="9"/>
        <v>0</v>
      </c>
      <c r="J883" s="554" t="str">
        <f t="shared" ref="J883:N883" si="879">IF(IFERROR(VLOOKUP($C883,INDIRECT(J$14&amp;"D:D"),1,FALSE),0)&lt;&gt;0,J$14,0)</f>
        <v>'NEO PU'!</v>
      </c>
      <c r="K883" s="554">
        <f t="shared" si="879"/>
        <v>0</v>
      </c>
      <c r="L883" s="554">
        <f t="shared" si="879"/>
        <v>0</v>
      </c>
      <c r="M883" s="554">
        <f t="shared" si="879"/>
        <v>0</v>
      </c>
      <c r="N883" s="554">
        <f t="shared" si="879"/>
        <v>0</v>
      </c>
      <c r="O883" s="554" t="str">
        <f t="shared" si="11"/>
        <v>d:t</v>
      </c>
      <c r="P883" s="554" t="str">
        <f t="shared" si="12"/>
        <v>d9:t9</v>
      </c>
    </row>
    <row r="884">
      <c r="A884" s="554" t="str">
        <f t="shared" si="5"/>
        <v>05</v>
      </c>
      <c r="B884" s="554" t="str">
        <f t="shared" si="6"/>
        <v>PU</v>
      </c>
      <c r="C884" s="554" t="s">
        <v>286</v>
      </c>
      <c r="D884" s="554" t="s">
        <v>1258</v>
      </c>
      <c r="E884" s="554" t="str">
        <f t="shared" si="7"/>
        <v/>
      </c>
      <c r="H884" s="554" t="str">
        <f t="shared" si="8"/>
        <v>'NEO PU'!</v>
      </c>
      <c r="I884" s="554">
        <f t="shared" si="9"/>
        <v>0</v>
      </c>
      <c r="J884" s="554" t="str">
        <f t="shared" ref="J884:N884" si="880">IF(IFERROR(VLOOKUP($C884,INDIRECT(J$14&amp;"D:D"),1,FALSE),0)&lt;&gt;0,J$14,0)</f>
        <v>'NEO PU'!</v>
      </c>
      <c r="K884" s="554">
        <f t="shared" si="880"/>
        <v>0</v>
      </c>
      <c r="L884" s="554">
        <f t="shared" si="880"/>
        <v>0</v>
      </c>
      <c r="M884" s="554">
        <f t="shared" si="880"/>
        <v>0</v>
      </c>
      <c r="N884" s="554">
        <f t="shared" si="880"/>
        <v>0</v>
      </c>
      <c r="O884" s="554" t="str">
        <f t="shared" si="11"/>
        <v>d:t</v>
      </c>
      <c r="P884" s="554" t="str">
        <f t="shared" si="12"/>
        <v>d9:t9</v>
      </c>
    </row>
    <row r="885">
      <c r="A885" s="554" t="str">
        <f t="shared" si="5"/>
        <v>06</v>
      </c>
      <c r="B885" s="554" t="str">
        <f t="shared" si="6"/>
        <v>PU</v>
      </c>
      <c r="C885" s="554" t="s">
        <v>286</v>
      </c>
      <c r="D885" s="554" t="s">
        <v>1259</v>
      </c>
      <c r="E885" s="554" t="str">
        <f t="shared" si="7"/>
        <v/>
      </c>
      <c r="H885" s="554" t="str">
        <f t="shared" si="8"/>
        <v>'NEO PU'!</v>
      </c>
      <c r="I885" s="554">
        <f t="shared" si="9"/>
        <v>0</v>
      </c>
      <c r="J885" s="554" t="str">
        <f t="shared" ref="J885:N885" si="881">IF(IFERROR(VLOOKUP($C885,INDIRECT(J$14&amp;"D:D"),1,FALSE),0)&lt;&gt;0,J$14,0)</f>
        <v>'NEO PU'!</v>
      </c>
      <c r="K885" s="554">
        <f t="shared" si="881"/>
        <v>0</v>
      </c>
      <c r="L885" s="554">
        <f t="shared" si="881"/>
        <v>0</v>
      </c>
      <c r="M885" s="554">
        <f t="shared" si="881"/>
        <v>0</v>
      </c>
      <c r="N885" s="554">
        <f t="shared" si="881"/>
        <v>0</v>
      </c>
      <c r="O885" s="554" t="str">
        <f t="shared" si="11"/>
        <v>d:t</v>
      </c>
      <c r="P885" s="554" t="str">
        <f t="shared" si="12"/>
        <v>d9:t9</v>
      </c>
    </row>
    <row r="886">
      <c r="A886" s="554" t="str">
        <f t="shared" si="5"/>
        <v>09</v>
      </c>
      <c r="B886" s="554" t="str">
        <f t="shared" si="6"/>
        <v>PU</v>
      </c>
      <c r="C886" s="554" t="s">
        <v>286</v>
      </c>
      <c r="D886" s="554" t="s">
        <v>1260</v>
      </c>
      <c r="E886" s="554" t="str">
        <f t="shared" si="7"/>
        <v/>
      </c>
      <c r="H886" s="554" t="str">
        <f t="shared" si="8"/>
        <v>'NEO PU'!</v>
      </c>
      <c r="I886" s="554">
        <f t="shared" si="9"/>
        <v>0</v>
      </c>
      <c r="J886" s="554" t="str">
        <f t="shared" ref="J886:N886" si="882">IF(IFERROR(VLOOKUP($C886,INDIRECT(J$14&amp;"D:D"),1,FALSE),0)&lt;&gt;0,J$14,0)</f>
        <v>'NEO PU'!</v>
      </c>
      <c r="K886" s="554">
        <f t="shared" si="882"/>
        <v>0</v>
      </c>
      <c r="L886" s="554">
        <f t="shared" si="882"/>
        <v>0</v>
      </c>
      <c r="M886" s="554">
        <f t="shared" si="882"/>
        <v>0</v>
      </c>
      <c r="N886" s="554">
        <f t="shared" si="882"/>
        <v>0</v>
      </c>
      <c r="O886" s="554" t="str">
        <f t="shared" si="11"/>
        <v>d:t</v>
      </c>
      <c r="P886" s="554" t="str">
        <f t="shared" si="12"/>
        <v>d9:t9</v>
      </c>
    </row>
    <row r="887">
      <c r="A887" s="554" t="str">
        <f t="shared" si="5"/>
        <v>11</v>
      </c>
      <c r="B887" s="554" t="str">
        <f t="shared" si="6"/>
        <v>PU</v>
      </c>
      <c r="C887" s="554" t="s">
        <v>286</v>
      </c>
      <c r="D887" s="554" t="s">
        <v>1261</v>
      </c>
      <c r="E887" s="554" t="str">
        <f t="shared" si="7"/>
        <v/>
      </c>
      <c r="H887" s="554" t="str">
        <f t="shared" si="8"/>
        <v>'NEO PU'!</v>
      </c>
      <c r="I887" s="554">
        <f t="shared" si="9"/>
        <v>0</v>
      </c>
      <c r="J887" s="554" t="str">
        <f t="shared" ref="J887:N887" si="883">IF(IFERROR(VLOOKUP($C887,INDIRECT(J$14&amp;"D:D"),1,FALSE),0)&lt;&gt;0,J$14,0)</f>
        <v>'NEO PU'!</v>
      </c>
      <c r="K887" s="554">
        <f t="shared" si="883"/>
        <v>0</v>
      </c>
      <c r="L887" s="554">
        <f t="shared" si="883"/>
        <v>0</v>
      </c>
      <c r="M887" s="554">
        <f t="shared" si="883"/>
        <v>0</v>
      </c>
      <c r="N887" s="554">
        <f t="shared" si="883"/>
        <v>0</v>
      </c>
      <c r="O887" s="554" t="str">
        <f t="shared" si="11"/>
        <v>d:t</v>
      </c>
      <c r="P887" s="554" t="str">
        <f t="shared" si="12"/>
        <v>d9:t9</v>
      </c>
    </row>
    <row r="888">
      <c r="A888" s="554" t="str">
        <f t="shared" si="5"/>
        <v>12</v>
      </c>
      <c r="B888" s="554" t="str">
        <f t="shared" si="6"/>
        <v>PU</v>
      </c>
      <c r="C888" s="554" t="s">
        <v>286</v>
      </c>
      <c r="D888" s="554" t="s">
        <v>1262</v>
      </c>
      <c r="E888" s="554" t="str">
        <f t="shared" si="7"/>
        <v/>
      </c>
      <c r="H888" s="554" t="str">
        <f t="shared" si="8"/>
        <v>'NEO PU'!</v>
      </c>
      <c r="I888" s="554">
        <f t="shared" si="9"/>
        <v>0</v>
      </c>
      <c r="J888" s="554" t="str">
        <f t="shared" ref="J888:N888" si="884">IF(IFERROR(VLOOKUP($C888,INDIRECT(J$14&amp;"D:D"),1,FALSE),0)&lt;&gt;0,J$14,0)</f>
        <v>'NEO PU'!</v>
      </c>
      <c r="K888" s="554">
        <f t="shared" si="884"/>
        <v>0</v>
      </c>
      <c r="L888" s="554">
        <f t="shared" si="884"/>
        <v>0</v>
      </c>
      <c r="M888" s="554">
        <f t="shared" si="884"/>
        <v>0</v>
      </c>
      <c r="N888" s="554">
        <f t="shared" si="884"/>
        <v>0</v>
      </c>
      <c r="O888" s="554" t="str">
        <f t="shared" si="11"/>
        <v>d:t</v>
      </c>
      <c r="P888" s="554" t="str">
        <f t="shared" si="12"/>
        <v>d9:t9</v>
      </c>
    </row>
    <row r="889">
      <c r="A889" s="554" t="str">
        <f t="shared" si="5"/>
        <v>14</v>
      </c>
      <c r="B889" s="554" t="str">
        <f t="shared" si="6"/>
        <v>PU</v>
      </c>
      <c r="C889" s="554" t="s">
        <v>286</v>
      </c>
      <c r="D889" s="554" t="s">
        <v>1263</v>
      </c>
      <c r="E889" s="554" t="str">
        <f t="shared" si="7"/>
        <v/>
      </c>
      <c r="H889" s="554" t="str">
        <f t="shared" si="8"/>
        <v>'NEO PU'!</v>
      </c>
      <c r="I889" s="554">
        <f t="shared" si="9"/>
        <v>0</v>
      </c>
      <c r="J889" s="554" t="str">
        <f t="shared" ref="J889:N889" si="885">IF(IFERROR(VLOOKUP($C889,INDIRECT(J$14&amp;"D:D"),1,FALSE),0)&lt;&gt;0,J$14,0)</f>
        <v>'NEO PU'!</v>
      </c>
      <c r="K889" s="554">
        <f t="shared" si="885"/>
        <v>0</v>
      </c>
      <c r="L889" s="554">
        <f t="shared" si="885"/>
        <v>0</v>
      </c>
      <c r="M889" s="554">
        <f t="shared" si="885"/>
        <v>0</v>
      </c>
      <c r="N889" s="554">
        <f t="shared" si="885"/>
        <v>0</v>
      </c>
      <c r="O889" s="554" t="str">
        <f t="shared" si="11"/>
        <v>d:t</v>
      </c>
      <c r="P889" s="554" t="str">
        <f t="shared" si="12"/>
        <v>d9:t9</v>
      </c>
    </row>
    <row r="890">
      <c r="A890" s="554" t="str">
        <f t="shared" si="5"/>
        <v>99</v>
      </c>
      <c r="B890" s="554" t="str">
        <f t="shared" si="6"/>
        <v>GRP</v>
      </c>
      <c r="C890" s="554" t="s">
        <v>182</v>
      </c>
      <c r="D890" s="554" t="s">
        <v>1264</v>
      </c>
      <c r="E890" s="554" t="str">
        <f t="shared" si="7"/>
        <v/>
      </c>
      <c r="H890" s="554" t="str">
        <f t="shared" si="8"/>
        <v>'NEO GRP '!</v>
      </c>
      <c r="I890" s="554" t="str">
        <f t="shared" si="9"/>
        <v>'NEO GRP '!</v>
      </c>
      <c r="J890" s="554">
        <f t="shared" ref="J890:N890" si="886">IF(IFERROR(VLOOKUP($C890,INDIRECT(J$14&amp;"D:D"),1,FALSE),0)&lt;&gt;0,J$14,0)</f>
        <v>0</v>
      </c>
      <c r="K890" s="554">
        <f t="shared" si="886"/>
        <v>0</v>
      </c>
      <c r="L890" s="554">
        <f t="shared" si="886"/>
        <v>0</v>
      </c>
      <c r="M890" s="554">
        <f t="shared" si="886"/>
        <v>0</v>
      </c>
      <c r="N890" s="554">
        <f t="shared" si="886"/>
        <v>0</v>
      </c>
      <c r="O890" s="554" t="str">
        <f t="shared" si="11"/>
        <v>d:Z</v>
      </c>
      <c r="P890" s="554" t="str">
        <f t="shared" si="12"/>
        <v>d9:Z9</v>
      </c>
    </row>
    <row r="891">
      <c r="A891" s="554" t="str">
        <f t="shared" si="5"/>
        <v>99</v>
      </c>
      <c r="B891" s="554" t="str">
        <f t="shared" si="6"/>
        <v>GRP</v>
      </c>
      <c r="C891" s="554" t="s">
        <v>185</v>
      </c>
      <c r="D891" s="554" t="s">
        <v>1265</v>
      </c>
      <c r="E891" s="554" t="str">
        <f t="shared" si="7"/>
        <v/>
      </c>
      <c r="H891" s="554" t="str">
        <f t="shared" si="8"/>
        <v>'NEO GRP '!</v>
      </c>
      <c r="I891" s="554" t="str">
        <f t="shared" si="9"/>
        <v>'NEO GRP '!</v>
      </c>
      <c r="J891" s="554">
        <f t="shared" ref="J891:N891" si="887">IF(IFERROR(VLOOKUP($C891,INDIRECT(J$14&amp;"D:D"),1,FALSE),0)&lt;&gt;0,J$14,0)</f>
        <v>0</v>
      </c>
      <c r="K891" s="554">
        <f t="shared" si="887"/>
        <v>0</v>
      </c>
      <c r="L891" s="554">
        <f t="shared" si="887"/>
        <v>0</v>
      </c>
      <c r="M891" s="554">
        <f t="shared" si="887"/>
        <v>0</v>
      </c>
      <c r="N891" s="554">
        <f t="shared" si="887"/>
        <v>0</v>
      </c>
      <c r="O891" s="554" t="str">
        <f t="shared" si="11"/>
        <v>d:Z</v>
      </c>
      <c r="P891" s="554" t="str">
        <f t="shared" si="12"/>
        <v>d9:Z9</v>
      </c>
    </row>
    <row r="892">
      <c r="A892" s="554" t="str">
        <f t="shared" si="5"/>
        <v>99</v>
      </c>
      <c r="B892" s="554" t="str">
        <f t="shared" si="6"/>
        <v>GRP</v>
      </c>
      <c r="C892" s="554" t="s">
        <v>188</v>
      </c>
      <c r="D892" s="554" t="s">
        <v>1266</v>
      </c>
      <c r="E892" s="554" t="str">
        <f t="shared" si="7"/>
        <v/>
      </c>
      <c r="H892" s="554" t="str">
        <f t="shared" si="8"/>
        <v>'NEO GRP '!</v>
      </c>
      <c r="I892" s="554" t="str">
        <f t="shared" si="9"/>
        <v>'NEO GRP '!</v>
      </c>
      <c r="J892" s="554">
        <f t="shared" ref="J892:N892" si="888">IF(IFERROR(VLOOKUP($C892,INDIRECT(J$14&amp;"D:D"),1,FALSE),0)&lt;&gt;0,J$14,0)</f>
        <v>0</v>
      </c>
      <c r="K892" s="554">
        <f t="shared" si="888"/>
        <v>0</v>
      </c>
      <c r="L892" s="554">
        <f t="shared" si="888"/>
        <v>0</v>
      </c>
      <c r="M892" s="554">
        <f t="shared" si="888"/>
        <v>0</v>
      </c>
      <c r="N892" s="554">
        <f t="shared" si="888"/>
        <v>0</v>
      </c>
      <c r="O892" s="554" t="str">
        <f t="shared" si="11"/>
        <v>d:Z</v>
      </c>
      <c r="P892" s="554" t="str">
        <f t="shared" si="12"/>
        <v>d9:Z9</v>
      </c>
    </row>
    <row r="893">
      <c r="A893" s="554" t="str">
        <f t="shared" si="5"/>
        <v>99</v>
      </c>
      <c r="B893" s="554" t="str">
        <f t="shared" si="6"/>
        <v>GRP</v>
      </c>
      <c r="C893" s="554" t="s">
        <v>191</v>
      </c>
      <c r="D893" s="554" t="s">
        <v>1267</v>
      </c>
      <c r="E893" s="554" t="str">
        <f t="shared" si="7"/>
        <v/>
      </c>
      <c r="H893" s="554" t="str">
        <f t="shared" si="8"/>
        <v>'NEO GRP '!</v>
      </c>
      <c r="I893" s="554" t="str">
        <f t="shared" si="9"/>
        <v>'NEO GRP '!</v>
      </c>
      <c r="J893" s="554">
        <f t="shared" ref="J893:N893" si="889">IF(IFERROR(VLOOKUP($C893,INDIRECT(J$14&amp;"D:D"),1,FALSE),0)&lt;&gt;0,J$14,0)</f>
        <v>0</v>
      </c>
      <c r="K893" s="554">
        <f t="shared" si="889"/>
        <v>0</v>
      </c>
      <c r="L893" s="554">
        <f t="shared" si="889"/>
        <v>0</v>
      </c>
      <c r="M893" s="554">
        <f t="shared" si="889"/>
        <v>0</v>
      </c>
      <c r="N893" s="554">
        <f t="shared" si="889"/>
        <v>0</v>
      </c>
      <c r="O893" s="554" t="str">
        <f t="shared" si="11"/>
        <v>d:Z</v>
      </c>
      <c r="P893" s="554" t="str">
        <f t="shared" si="12"/>
        <v>d9:Z9</v>
      </c>
    </row>
    <row r="894">
      <c r="A894" s="554" t="str">
        <f t="shared" si="5"/>
        <v>99</v>
      </c>
      <c r="B894" s="554" t="str">
        <f t="shared" si="6"/>
        <v>GRP</v>
      </c>
      <c r="C894" s="554" t="s">
        <v>194</v>
      </c>
      <c r="D894" s="554" t="s">
        <v>1268</v>
      </c>
      <c r="E894" s="554" t="str">
        <f t="shared" si="7"/>
        <v/>
      </c>
      <c r="H894" s="554" t="str">
        <f t="shared" si="8"/>
        <v>'NEO GRP '!</v>
      </c>
      <c r="I894" s="554" t="str">
        <f t="shared" si="9"/>
        <v>'NEO GRP '!</v>
      </c>
      <c r="J894" s="554">
        <f t="shared" ref="J894:N894" si="890">IF(IFERROR(VLOOKUP($C894,INDIRECT(J$14&amp;"D:D"),1,FALSE),0)&lt;&gt;0,J$14,0)</f>
        <v>0</v>
      </c>
      <c r="K894" s="554">
        <f t="shared" si="890"/>
        <v>0</v>
      </c>
      <c r="L894" s="554">
        <f t="shared" si="890"/>
        <v>0</v>
      </c>
      <c r="M894" s="554">
        <f t="shared" si="890"/>
        <v>0</v>
      </c>
      <c r="N894" s="554">
        <f t="shared" si="890"/>
        <v>0</v>
      </c>
      <c r="O894" s="554" t="str">
        <f t="shared" si="11"/>
        <v>d:Z</v>
      </c>
      <c r="P894" s="554" t="str">
        <f t="shared" si="12"/>
        <v>d9:Z9</v>
      </c>
    </row>
    <row r="895">
      <c r="A895" s="554" t="str">
        <f t="shared" si="5"/>
        <v>99</v>
      </c>
      <c r="B895" s="554" t="str">
        <f t="shared" si="6"/>
        <v>GRP</v>
      </c>
      <c r="C895" s="554" t="s">
        <v>197</v>
      </c>
      <c r="D895" s="554" t="s">
        <v>1269</v>
      </c>
      <c r="E895" s="554" t="str">
        <f t="shared" si="7"/>
        <v/>
      </c>
      <c r="H895" s="554" t="str">
        <f t="shared" si="8"/>
        <v>'NEO GRP '!</v>
      </c>
      <c r="I895" s="554" t="str">
        <f t="shared" si="9"/>
        <v>'NEO GRP '!</v>
      </c>
      <c r="J895" s="554">
        <f t="shared" ref="J895:N895" si="891">IF(IFERROR(VLOOKUP($C895,INDIRECT(J$14&amp;"D:D"),1,FALSE),0)&lt;&gt;0,J$14,0)</f>
        <v>0</v>
      </c>
      <c r="K895" s="554">
        <f t="shared" si="891"/>
        <v>0</v>
      </c>
      <c r="L895" s="554">
        <f t="shared" si="891"/>
        <v>0</v>
      </c>
      <c r="M895" s="554">
        <f t="shared" si="891"/>
        <v>0</v>
      </c>
      <c r="N895" s="554">
        <f t="shared" si="891"/>
        <v>0</v>
      </c>
      <c r="O895" s="554" t="str">
        <f t="shared" si="11"/>
        <v>d:Z</v>
      </c>
      <c r="P895" s="554" t="str">
        <f t="shared" si="12"/>
        <v>d9:Z9</v>
      </c>
    </row>
    <row r="896">
      <c r="A896" s="554" t="str">
        <f t="shared" si="5"/>
        <v>99</v>
      </c>
      <c r="B896" s="554" t="str">
        <f t="shared" si="6"/>
        <v>GRP</v>
      </c>
      <c r="C896" s="554" t="s">
        <v>200</v>
      </c>
      <c r="D896" s="554" t="s">
        <v>1270</v>
      </c>
      <c r="E896" s="554" t="str">
        <f t="shared" si="7"/>
        <v/>
      </c>
      <c r="H896" s="554" t="str">
        <f t="shared" si="8"/>
        <v>'NEO GRP '!</v>
      </c>
      <c r="I896" s="554" t="str">
        <f t="shared" si="9"/>
        <v>'NEO GRP '!</v>
      </c>
      <c r="J896" s="554">
        <f t="shared" ref="J896:N896" si="892">IF(IFERROR(VLOOKUP($C896,INDIRECT(J$14&amp;"D:D"),1,FALSE),0)&lt;&gt;0,J$14,0)</f>
        <v>0</v>
      </c>
      <c r="K896" s="554">
        <f t="shared" si="892"/>
        <v>0</v>
      </c>
      <c r="L896" s="554">
        <f t="shared" si="892"/>
        <v>0</v>
      </c>
      <c r="M896" s="554">
        <f t="shared" si="892"/>
        <v>0</v>
      </c>
      <c r="N896" s="554">
        <f t="shared" si="892"/>
        <v>0</v>
      </c>
      <c r="O896" s="554" t="str">
        <f t="shared" si="11"/>
        <v>d:Z</v>
      </c>
      <c r="P896" s="554" t="str">
        <f t="shared" si="12"/>
        <v>d9:Z9</v>
      </c>
    </row>
    <row r="897">
      <c r="A897" s="554" t="str">
        <f t="shared" si="5"/>
        <v>99</v>
      </c>
      <c r="B897" s="554" t="str">
        <f t="shared" si="6"/>
        <v>GRP</v>
      </c>
      <c r="C897" s="554" t="s">
        <v>203</v>
      </c>
      <c r="D897" s="554" t="s">
        <v>1271</v>
      </c>
      <c r="E897" s="554" t="str">
        <f t="shared" si="7"/>
        <v/>
      </c>
      <c r="H897" s="554" t="str">
        <f t="shared" si="8"/>
        <v>'NEO GRP '!</v>
      </c>
      <c r="I897" s="554" t="str">
        <f t="shared" si="9"/>
        <v>'NEO GRP '!</v>
      </c>
      <c r="J897" s="554">
        <f t="shared" ref="J897:N897" si="893">IF(IFERROR(VLOOKUP($C897,INDIRECT(J$14&amp;"D:D"),1,FALSE),0)&lt;&gt;0,J$14,0)</f>
        <v>0</v>
      </c>
      <c r="K897" s="554">
        <f t="shared" si="893"/>
        <v>0</v>
      </c>
      <c r="L897" s="554">
        <f t="shared" si="893"/>
        <v>0</v>
      </c>
      <c r="M897" s="554">
        <f t="shared" si="893"/>
        <v>0</v>
      </c>
      <c r="N897" s="554">
        <f t="shared" si="893"/>
        <v>0</v>
      </c>
      <c r="O897" s="554" t="str">
        <f t="shared" si="11"/>
        <v>d:Z</v>
      </c>
      <c r="P897" s="554" t="str">
        <f t="shared" si="12"/>
        <v>d9:Z9</v>
      </c>
    </row>
    <row r="898">
      <c r="A898" s="554" t="str">
        <f t="shared" si="5"/>
        <v>99</v>
      </c>
      <c r="B898" s="554" t="str">
        <f t="shared" si="6"/>
        <v>GRP</v>
      </c>
      <c r="C898" s="554" t="s">
        <v>206</v>
      </c>
      <c r="D898" s="554" t="s">
        <v>1272</v>
      </c>
      <c r="E898" s="554" t="str">
        <f t="shared" si="7"/>
        <v/>
      </c>
      <c r="H898" s="554" t="str">
        <f t="shared" si="8"/>
        <v>'NEO GRP '!</v>
      </c>
      <c r="I898" s="554" t="str">
        <f t="shared" si="9"/>
        <v>'NEO GRP '!</v>
      </c>
      <c r="J898" s="554">
        <f t="shared" ref="J898:N898" si="894">IF(IFERROR(VLOOKUP($C898,INDIRECT(J$14&amp;"D:D"),1,FALSE),0)&lt;&gt;0,J$14,0)</f>
        <v>0</v>
      </c>
      <c r="K898" s="554">
        <f t="shared" si="894"/>
        <v>0</v>
      </c>
      <c r="L898" s="554">
        <f t="shared" si="894"/>
        <v>0</v>
      </c>
      <c r="M898" s="554">
        <f t="shared" si="894"/>
        <v>0</v>
      </c>
      <c r="N898" s="554">
        <f t="shared" si="894"/>
        <v>0</v>
      </c>
      <c r="O898" s="554" t="str">
        <f t="shared" si="11"/>
        <v>d:Z</v>
      </c>
      <c r="P898" s="554" t="str">
        <f t="shared" si="12"/>
        <v>d9:Z9</v>
      </c>
    </row>
    <row r="899">
      <c r="A899" s="554" t="str">
        <f t="shared" si="5"/>
        <v>99</v>
      </c>
      <c r="B899" s="554" t="str">
        <f t="shared" si="6"/>
        <v>GRP</v>
      </c>
      <c r="C899" s="554" t="s">
        <v>209</v>
      </c>
      <c r="D899" s="554" t="s">
        <v>1273</v>
      </c>
      <c r="E899" s="554" t="str">
        <f t="shared" si="7"/>
        <v/>
      </c>
      <c r="H899" s="554" t="str">
        <f t="shared" si="8"/>
        <v>'NEO GRP '!</v>
      </c>
      <c r="I899" s="554" t="str">
        <f t="shared" si="9"/>
        <v>'NEO GRP '!</v>
      </c>
      <c r="J899" s="554">
        <f t="shared" ref="J899:N899" si="895">IF(IFERROR(VLOOKUP($C899,INDIRECT(J$14&amp;"D:D"),1,FALSE),0)&lt;&gt;0,J$14,0)</f>
        <v>0</v>
      </c>
      <c r="K899" s="554">
        <f t="shared" si="895"/>
        <v>0</v>
      </c>
      <c r="L899" s="554">
        <f t="shared" si="895"/>
        <v>0</v>
      </c>
      <c r="M899" s="554">
        <f t="shared" si="895"/>
        <v>0</v>
      </c>
      <c r="N899" s="554">
        <f t="shared" si="895"/>
        <v>0</v>
      </c>
      <c r="O899" s="554" t="str">
        <f t="shared" si="11"/>
        <v>d:Z</v>
      </c>
      <c r="P899" s="554" t="str">
        <f t="shared" si="12"/>
        <v>d9:Z9</v>
      </c>
    </row>
    <row r="900">
      <c r="A900" s="554" t="str">
        <f t="shared" si="5"/>
        <v>99</v>
      </c>
      <c r="B900" s="554" t="str">
        <f t="shared" si="6"/>
        <v>GRP</v>
      </c>
      <c r="C900" s="554" t="s">
        <v>212</v>
      </c>
      <c r="D900" s="554" t="s">
        <v>1274</v>
      </c>
      <c r="E900" s="554" t="str">
        <f t="shared" si="7"/>
        <v/>
      </c>
      <c r="H900" s="554" t="str">
        <f t="shared" si="8"/>
        <v>'NEO GRP '!</v>
      </c>
      <c r="I900" s="554" t="str">
        <f t="shared" si="9"/>
        <v>'NEO GRP '!</v>
      </c>
      <c r="J900" s="554">
        <f t="shared" ref="J900:N900" si="896">IF(IFERROR(VLOOKUP($C900,INDIRECT(J$14&amp;"D:D"),1,FALSE),0)&lt;&gt;0,J$14,0)</f>
        <v>0</v>
      </c>
      <c r="K900" s="554">
        <f t="shared" si="896"/>
        <v>0</v>
      </c>
      <c r="L900" s="554">
        <f t="shared" si="896"/>
        <v>0</v>
      </c>
      <c r="M900" s="554">
        <f t="shared" si="896"/>
        <v>0</v>
      </c>
      <c r="N900" s="554">
        <f t="shared" si="896"/>
        <v>0</v>
      </c>
      <c r="O900" s="554" t="str">
        <f t="shared" si="11"/>
        <v>d:Z</v>
      </c>
      <c r="P900" s="554" t="str">
        <f t="shared" si="12"/>
        <v>d9:Z9</v>
      </c>
    </row>
    <row r="901">
      <c r="A901" s="554" t="str">
        <f t="shared" si="5"/>
        <v>99</v>
      </c>
      <c r="B901" s="554" t="str">
        <f t="shared" si="6"/>
        <v>GRP</v>
      </c>
      <c r="C901" s="554" t="s">
        <v>215</v>
      </c>
      <c r="D901" s="554" t="s">
        <v>1275</v>
      </c>
      <c r="E901" s="554" t="str">
        <f t="shared" si="7"/>
        <v/>
      </c>
      <c r="H901" s="554" t="str">
        <f t="shared" si="8"/>
        <v>'NEO GRP '!</v>
      </c>
      <c r="I901" s="554" t="str">
        <f t="shared" si="9"/>
        <v>'NEO GRP '!</v>
      </c>
      <c r="J901" s="554">
        <f t="shared" ref="J901:N901" si="897">IF(IFERROR(VLOOKUP($C901,INDIRECT(J$14&amp;"D:D"),1,FALSE),0)&lt;&gt;0,J$14,0)</f>
        <v>0</v>
      </c>
      <c r="K901" s="554">
        <f t="shared" si="897"/>
        <v>0</v>
      </c>
      <c r="L901" s="554">
        <f t="shared" si="897"/>
        <v>0</v>
      </c>
      <c r="M901" s="554">
        <f t="shared" si="897"/>
        <v>0</v>
      </c>
      <c r="N901" s="554">
        <f t="shared" si="897"/>
        <v>0</v>
      </c>
      <c r="O901" s="554" t="str">
        <f t="shared" si="11"/>
        <v>d:Z</v>
      </c>
      <c r="P901" s="554" t="str">
        <f t="shared" si="12"/>
        <v>d9:Z9</v>
      </c>
    </row>
    <row r="902">
      <c r="A902" s="554" t="str">
        <f t="shared" si="5"/>
        <v>01</v>
      </c>
      <c r="B902" s="554" t="str">
        <f t="shared" si="6"/>
        <v>GRP</v>
      </c>
      <c r="C902" s="554" t="s">
        <v>158</v>
      </c>
      <c r="D902" s="554" t="s">
        <v>1276</v>
      </c>
      <c r="E902" s="554" t="str">
        <f t="shared" si="7"/>
        <v/>
      </c>
      <c r="H902" s="554" t="str">
        <f t="shared" si="8"/>
        <v>'NEO GRP '!</v>
      </c>
      <c r="I902" s="554" t="str">
        <f t="shared" si="9"/>
        <v>'NEO GRP '!</v>
      </c>
      <c r="J902" s="554">
        <f t="shared" ref="J902:N902" si="898">IF(IFERROR(VLOOKUP($C902,INDIRECT(J$14&amp;"D:D"),1,FALSE),0)&lt;&gt;0,J$14,0)</f>
        <v>0</v>
      </c>
      <c r="K902" s="554">
        <f t="shared" si="898"/>
        <v>0</v>
      </c>
      <c r="L902" s="554">
        <f t="shared" si="898"/>
        <v>0</v>
      </c>
      <c r="M902" s="554">
        <f t="shared" si="898"/>
        <v>0</v>
      </c>
      <c r="N902" s="554">
        <f t="shared" si="898"/>
        <v>0</v>
      </c>
      <c r="O902" s="554" t="str">
        <f t="shared" si="11"/>
        <v>d:Z</v>
      </c>
      <c r="P902" s="554" t="str">
        <f t="shared" si="12"/>
        <v>d9:Z9</v>
      </c>
    </row>
    <row r="903">
      <c r="A903" s="554" t="str">
        <f t="shared" si="5"/>
        <v>02</v>
      </c>
      <c r="B903" s="554" t="str">
        <f t="shared" si="6"/>
        <v>GRP</v>
      </c>
      <c r="C903" s="554" t="s">
        <v>158</v>
      </c>
      <c r="D903" s="554" t="s">
        <v>1277</v>
      </c>
      <c r="E903" s="554" t="str">
        <f t="shared" si="7"/>
        <v/>
      </c>
      <c r="H903" s="554" t="str">
        <f t="shared" si="8"/>
        <v>'NEO GRP '!</v>
      </c>
      <c r="I903" s="554" t="str">
        <f t="shared" si="9"/>
        <v>'NEO GRP '!</v>
      </c>
      <c r="J903" s="554">
        <f t="shared" ref="J903:N903" si="899">IF(IFERROR(VLOOKUP($C903,INDIRECT(J$14&amp;"D:D"),1,FALSE),0)&lt;&gt;0,J$14,0)</f>
        <v>0</v>
      </c>
      <c r="K903" s="554">
        <f t="shared" si="899"/>
        <v>0</v>
      </c>
      <c r="L903" s="554">
        <f t="shared" si="899"/>
        <v>0</v>
      </c>
      <c r="M903" s="554">
        <f t="shared" si="899"/>
        <v>0</v>
      </c>
      <c r="N903" s="554">
        <f t="shared" si="899"/>
        <v>0</v>
      </c>
      <c r="O903" s="554" t="str">
        <f t="shared" si="11"/>
        <v>d:Z</v>
      </c>
      <c r="P903" s="554" t="str">
        <f t="shared" si="12"/>
        <v>d9:Z9</v>
      </c>
    </row>
    <row r="904">
      <c r="A904" s="554" t="str">
        <f t="shared" si="5"/>
        <v>03</v>
      </c>
      <c r="B904" s="554" t="str">
        <f t="shared" si="6"/>
        <v>GRP</v>
      </c>
      <c r="C904" s="554" t="s">
        <v>158</v>
      </c>
      <c r="D904" s="554" t="s">
        <v>1278</v>
      </c>
      <c r="E904" s="554" t="str">
        <f t="shared" si="7"/>
        <v/>
      </c>
      <c r="H904" s="554" t="str">
        <f t="shared" si="8"/>
        <v>'NEO GRP '!</v>
      </c>
      <c r="I904" s="554" t="str">
        <f t="shared" si="9"/>
        <v>'NEO GRP '!</v>
      </c>
      <c r="J904" s="554">
        <f t="shared" ref="J904:N904" si="900">IF(IFERROR(VLOOKUP($C904,INDIRECT(J$14&amp;"D:D"),1,FALSE),0)&lt;&gt;0,J$14,0)</f>
        <v>0</v>
      </c>
      <c r="K904" s="554">
        <f t="shared" si="900"/>
        <v>0</v>
      </c>
      <c r="L904" s="554">
        <f t="shared" si="900"/>
        <v>0</v>
      </c>
      <c r="M904" s="554">
        <f t="shared" si="900"/>
        <v>0</v>
      </c>
      <c r="N904" s="554">
        <f t="shared" si="900"/>
        <v>0</v>
      </c>
      <c r="O904" s="554" t="str">
        <f t="shared" si="11"/>
        <v>d:Z</v>
      </c>
      <c r="P904" s="554" t="str">
        <f t="shared" si="12"/>
        <v>d9:Z9</v>
      </c>
    </row>
    <row r="905">
      <c r="A905" s="554" t="str">
        <f t="shared" si="5"/>
        <v>04</v>
      </c>
      <c r="B905" s="554" t="str">
        <f t="shared" si="6"/>
        <v>GRP</v>
      </c>
      <c r="C905" s="554" t="s">
        <v>158</v>
      </c>
      <c r="D905" s="554" t="s">
        <v>1279</v>
      </c>
      <c r="E905" s="554" t="str">
        <f t="shared" si="7"/>
        <v/>
      </c>
      <c r="H905" s="554" t="str">
        <f t="shared" si="8"/>
        <v>'NEO GRP '!</v>
      </c>
      <c r="I905" s="554" t="str">
        <f t="shared" si="9"/>
        <v>'NEO GRP '!</v>
      </c>
      <c r="J905" s="554">
        <f t="shared" ref="J905:N905" si="901">IF(IFERROR(VLOOKUP($C905,INDIRECT(J$14&amp;"D:D"),1,FALSE),0)&lt;&gt;0,J$14,0)</f>
        <v>0</v>
      </c>
      <c r="K905" s="554">
        <f t="shared" si="901"/>
        <v>0</v>
      </c>
      <c r="L905" s="554">
        <f t="shared" si="901"/>
        <v>0</v>
      </c>
      <c r="M905" s="554">
        <f t="shared" si="901"/>
        <v>0</v>
      </c>
      <c r="N905" s="554">
        <f t="shared" si="901"/>
        <v>0</v>
      </c>
      <c r="O905" s="554" t="str">
        <f t="shared" si="11"/>
        <v>d:Z</v>
      </c>
      <c r="P905" s="554" t="str">
        <f t="shared" si="12"/>
        <v>d9:Z9</v>
      </c>
    </row>
    <row r="906">
      <c r="A906" s="554" t="str">
        <f t="shared" si="5"/>
        <v>05</v>
      </c>
      <c r="B906" s="554" t="str">
        <f t="shared" si="6"/>
        <v>GRP</v>
      </c>
      <c r="C906" s="554" t="s">
        <v>158</v>
      </c>
      <c r="D906" s="554" t="s">
        <v>1280</v>
      </c>
      <c r="E906" s="554" t="str">
        <f t="shared" si="7"/>
        <v/>
      </c>
      <c r="H906" s="554" t="str">
        <f t="shared" si="8"/>
        <v>'NEO GRP '!</v>
      </c>
      <c r="I906" s="554" t="str">
        <f t="shared" si="9"/>
        <v>'NEO GRP '!</v>
      </c>
      <c r="J906" s="554">
        <f t="shared" ref="J906:N906" si="902">IF(IFERROR(VLOOKUP($C906,INDIRECT(J$14&amp;"D:D"),1,FALSE),0)&lt;&gt;0,J$14,0)</f>
        <v>0</v>
      </c>
      <c r="K906" s="554">
        <f t="shared" si="902"/>
        <v>0</v>
      </c>
      <c r="L906" s="554">
        <f t="shared" si="902"/>
        <v>0</v>
      </c>
      <c r="M906" s="554">
        <f t="shared" si="902"/>
        <v>0</v>
      </c>
      <c r="N906" s="554">
        <f t="shared" si="902"/>
        <v>0</v>
      </c>
      <c r="O906" s="554" t="str">
        <f t="shared" si="11"/>
        <v>d:Z</v>
      </c>
      <c r="P906" s="554" t="str">
        <f t="shared" si="12"/>
        <v>d9:Z9</v>
      </c>
    </row>
    <row r="907">
      <c r="A907" s="554" t="str">
        <f t="shared" si="5"/>
        <v>06</v>
      </c>
      <c r="B907" s="554" t="str">
        <f t="shared" si="6"/>
        <v>GRP</v>
      </c>
      <c r="C907" s="554" t="s">
        <v>158</v>
      </c>
      <c r="D907" s="554" t="s">
        <v>1281</v>
      </c>
      <c r="E907" s="554" t="str">
        <f t="shared" si="7"/>
        <v/>
      </c>
      <c r="H907" s="554" t="str">
        <f t="shared" si="8"/>
        <v>'NEO GRP '!</v>
      </c>
      <c r="I907" s="554" t="str">
        <f t="shared" si="9"/>
        <v>'NEO GRP '!</v>
      </c>
      <c r="J907" s="554">
        <f t="shared" ref="J907:N907" si="903">IF(IFERROR(VLOOKUP($C907,INDIRECT(J$14&amp;"D:D"),1,FALSE),0)&lt;&gt;0,J$14,0)</f>
        <v>0</v>
      </c>
      <c r="K907" s="554">
        <f t="shared" si="903"/>
        <v>0</v>
      </c>
      <c r="L907" s="554">
        <f t="shared" si="903"/>
        <v>0</v>
      </c>
      <c r="M907" s="554">
        <f t="shared" si="903"/>
        <v>0</v>
      </c>
      <c r="N907" s="554">
        <f t="shared" si="903"/>
        <v>0</v>
      </c>
      <c r="O907" s="554" t="str">
        <f t="shared" si="11"/>
        <v>d:Z</v>
      </c>
      <c r="P907" s="554" t="str">
        <f t="shared" si="12"/>
        <v>d9:Z9</v>
      </c>
    </row>
    <row r="908">
      <c r="A908" s="554" t="str">
        <f t="shared" si="5"/>
        <v>07</v>
      </c>
      <c r="B908" s="554" t="str">
        <f t="shared" si="6"/>
        <v>GRP</v>
      </c>
      <c r="C908" s="554" t="s">
        <v>158</v>
      </c>
      <c r="D908" s="554" t="s">
        <v>1282</v>
      </c>
      <c r="E908" s="554" t="str">
        <f t="shared" si="7"/>
        <v/>
      </c>
      <c r="H908" s="554" t="str">
        <f t="shared" si="8"/>
        <v>'NEO GRP '!</v>
      </c>
      <c r="I908" s="554" t="str">
        <f t="shared" si="9"/>
        <v>'NEO GRP '!</v>
      </c>
      <c r="J908" s="554">
        <f t="shared" ref="J908:N908" si="904">IF(IFERROR(VLOOKUP($C908,INDIRECT(J$14&amp;"D:D"),1,FALSE),0)&lt;&gt;0,J$14,0)</f>
        <v>0</v>
      </c>
      <c r="K908" s="554">
        <f t="shared" si="904"/>
        <v>0</v>
      </c>
      <c r="L908" s="554">
        <f t="shared" si="904"/>
        <v>0</v>
      </c>
      <c r="M908" s="554">
        <f t="shared" si="904"/>
        <v>0</v>
      </c>
      <c r="N908" s="554">
        <f t="shared" si="904"/>
        <v>0</v>
      </c>
      <c r="O908" s="554" t="str">
        <f t="shared" si="11"/>
        <v>d:Z</v>
      </c>
      <c r="P908" s="554" t="str">
        <f t="shared" si="12"/>
        <v>d9:Z9</v>
      </c>
    </row>
    <row r="909">
      <c r="A909" s="554" t="str">
        <f t="shared" si="5"/>
        <v>08</v>
      </c>
      <c r="B909" s="554" t="str">
        <f t="shared" si="6"/>
        <v>GRP</v>
      </c>
      <c r="C909" s="554" t="s">
        <v>158</v>
      </c>
      <c r="D909" s="554" t="s">
        <v>1283</v>
      </c>
      <c r="E909" s="554" t="str">
        <f t="shared" si="7"/>
        <v/>
      </c>
      <c r="H909" s="554" t="str">
        <f t="shared" si="8"/>
        <v>'NEO GRP '!</v>
      </c>
      <c r="I909" s="554" t="str">
        <f t="shared" si="9"/>
        <v>'NEO GRP '!</v>
      </c>
      <c r="J909" s="554">
        <f t="shared" ref="J909:N909" si="905">IF(IFERROR(VLOOKUP($C909,INDIRECT(J$14&amp;"D:D"),1,FALSE),0)&lt;&gt;0,J$14,0)</f>
        <v>0</v>
      </c>
      <c r="K909" s="554">
        <f t="shared" si="905"/>
        <v>0</v>
      </c>
      <c r="L909" s="554">
        <f t="shared" si="905"/>
        <v>0</v>
      </c>
      <c r="M909" s="554">
        <f t="shared" si="905"/>
        <v>0</v>
      </c>
      <c r="N909" s="554">
        <f t="shared" si="905"/>
        <v>0</v>
      </c>
      <c r="O909" s="554" t="str">
        <f t="shared" si="11"/>
        <v>d:Z</v>
      </c>
      <c r="P909" s="554" t="str">
        <f t="shared" si="12"/>
        <v>d9:Z9</v>
      </c>
    </row>
    <row r="910">
      <c r="A910" s="554" t="str">
        <f t="shared" si="5"/>
        <v>09</v>
      </c>
      <c r="B910" s="554" t="str">
        <f t="shared" si="6"/>
        <v>GRP</v>
      </c>
      <c r="C910" s="554" t="s">
        <v>158</v>
      </c>
      <c r="D910" s="554" t="s">
        <v>1284</v>
      </c>
      <c r="E910" s="554" t="str">
        <f t="shared" si="7"/>
        <v/>
      </c>
      <c r="H910" s="554" t="str">
        <f t="shared" si="8"/>
        <v>'NEO GRP '!</v>
      </c>
      <c r="I910" s="554" t="str">
        <f t="shared" si="9"/>
        <v>'NEO GRP '!</v>
      </c>
      <c r="J910" s="554">
        <f t="shared" ref="J910:N910" si="906">IF(IFERROR(VLOOKUP($C910,INDIRECT(J$14&amp;"D:D"),1,FALSE),0)&lt;&gt;0,J$14,0)</f>
        <v>0</v>
      </c>
      <c r="K910" s="554">
        <f t="shared" si="906"/>
        <v>0</v>
      </c>
      <c r="L910" s="554">
        <f t="shared" si="906"/>
        <v>0</v>
      </c>
      <c r="M910" s="554">
        <f t="shared" si="906"/>
        <v>0</v>
      </c>
      <c r="N910" s="554">
        <f t="shared" si="906"/>
        <v>0</v>
      </c>
      <c r="O910" s="554" t="str">
        <f t="shared" si="11"/>
        <v>d:Z</v>
      </c>
      <c r="P910" s="554" t="str">
        <f t="shared" si="12"/>
        <v>d9:Z9</v>
      </c>
    </row>
    <row r="911">
      <c r="A911" s="554" t="str">
        <f t="shared" si="5"/>
        <v>10</v>
      </c>
      <c r="B911" s="554" t="str">
        <f t="shared" si="6"/>
        <v>GRP</v>
      </c>
      <c r="C911" s="554" t="s">
        <v>158</v>
      </c>
      <c r="D911" s="554" t="s">
        <v>1285</v>
      </c>
      <c r="E911" s="554" t="str">
        <f t="shared" si="7"/>
        <v/>
      </c>
      <c r="H911" s="554" t="str">
        <f t="shared" si="8"/>
        <v>'NEO GRP '!</v>
      </c>
      <c r="I911" s="554" t="str">
        <f t="shared" si="9"/>
        <v>'NEO GRP '!</v>
      </c>
      <c r="J911" s="554">
        <f t="shared" ref="J911:N911" si="907">IF(IFERROR(VLOOKUP($C911,INDIRECT(J$14&amp;"D:D"),1,FALSE),0)&lt;&gt;0,J$14,0)</f>
        <v>0</v>
      </c>
      <c r="K911" s="554">
        <f t="shared" si="907"/>
        <v>0</v>
      </c>
      <c r="L911" s="554">
        <f t="shared" si="907"/>
        <v>0</v>
      </c>
      <c r="M911" s="554">
        <f t="shared" si="907"/>
        <v>0</v>
      </c>
      <c r="N911" s="554">
        <f t="shared" si="907"/>
        <v>0</v>
      </c>
      <c r="O911" s="554" t="str">
        <f t="shared" si="11"/>
        <v>d:Z</v>
      </c>
      <c r="P911" s="554" t="str">
        <f t="shared" si="12"/>
        <v>d9:Z9</v>
      </c>
    </row>
    <row r="912">
      <c r="A912" s="554" t="str">
        <f t="shared" si="5"/>
        <v>11</v>
      </c>
      <c r="B912" s="554" t="str">
        <f t="shared" si="6"/>
        <v>GRP</v>
      </c>
      <c r="C912" s="554" t="s">
        <v>158</v>
      </c>
      <c r="D912" s="554" t="s">
        <v>1286</v>
      </c>
      <c r="E912" s="554" t="str">
        <f t="shared" si="7"/>
        <v/>
      </c>
      <c r="H912" s="554" t="str">
        <f t="shared" si="8"/>
        <v>'NEO GRP '!</v>
      </c>
      <c r="I912" s="554" t="str">
        <f t="shared" si="9"/>
        <v>'NEO GRP '!</v>
      </c>
      <c r="J912" s="554">
        <f t="shared" ref="J912:N912" si="908">IF(IFERROR(VLOOKUP($C912,INDIRECT(J$14&amp;"D:D"),1,FALSE),0)&lt;&gt;0,J$14,0)</f>
        <v>0</v>
      </c>
      <c r="K912" s="554">
        <f t="shared" si="908"/>
        <v>0</v>
      </c>
      <c r="L912" s="554">
        <f t="shared" si="908"/>
        <v>0</v>
      </c>
      <c r="M912" s="554">
        <f t="shared" si="908"/>
        <v>0</v>
      </c>
      <c r="N912" s="554">
        <f t="shared" si="908"/>
        <v>0</v>
      </c>
      <c r="O912" s="554" t="str">
        <f t="shared" si="11"/>
        <v>d:Z</v>
      </c>
      <c r="P912" s="554" t="str">
        <f t="shared" si="12"/>
        <v>d9:Z9</v>
      </c>
    </row>
    <row r="913">
      <c r="A913" s="554" t="str">
        <f t="shared" si="5"/>
        <v>12</v>
      </c>
      <c r="B913" s="554" t="str">
        <f t="shared" si="6"/>
        <v>GRP</v>
      </c>
      <c r="C913" s="554" t="s">
        <v>158</v>
      </c>
      <c r="D913" s="554" t="s">
        <v>1287</v>
      </c>
      <c r="E913" s="554" t="str">
        <f t="shared" si="7"/>
        <v/>
      </c>
      <c r="H913" s="554" t="str">
        <f t="shared" si="8"/>
        <v>'NEO GRP '!</v>
      </c>
      <c r="I913" s="554" t="str">
        <f t="shared" si="9"/>
        <v>'NEO GRP '!</v>
      </c>
      <c r="J913" s="554">
        <f t="shared" ref="J913:N913" si="909">IF(IFERROR(VLOOKUP($C913,INDIRECT(J$14&amp;"D:D"),1,FALSE),0)&lt;&gt;0,J$14,0)</f>
        <v>0</v>
      </c>
      <c r="K913" s="554">
        <f t="shared" si="909"/>
        <v>0</v>
      </c>
      <c r="L913" s="554">
        <f t="shared" si="909"/>
        <v>0</v>
      </c>
      <c r="M913" s="554">
        <f t="shared" si="909"/>
        <v>0</v>
      </c>
      <c r="N913" s="554">
        <f t="shared" si="909"/>
        <v>0</v>
      </c>
      <c r="O913" s="554" t="str">
        <f t="shared" si="11"/>
        <v>d:Z</v>
      </c>
      <c r="P913" s="554" t="str">
        <f t="shared" si="12"/>
        <v>d9:Z9</v>
      </c>
    </row>
    <row r="914">
      <c r="A914" s="554" t="str">
        <f t="shared" si="5"/>
        <v>13</v>
      </c>
      <c r="B914" s="554" t="str">
        <f t="shared" si="6"/>
        <v>GRP</v>
      </c>
      <c r="C914" s="554" t="s">
        <v>158</v>
      </c>
      <c r="D914" s="554" t="s">
        <v>1288</v>
      </c>
      <c r="E914" s="554" t="str">
        <f t="shared" si="7"/>
        <v/>
      </c>
      <c r="H914" s="554" t="str">
        <f t="shared" si="8"/>
        <v>'NEO GRP '!</v>
      </c>
      <c r="I914" s="554" t="str">
        <f t="shared" si="9"/>
        <v>'NEO GRP '!</v>
      </c>
      <c r="J914" s="554">
        <f t="shared" ref="J914:N914" si="910">IF(IFERROR(VLOOKUP($C914,INDIRECT(J$14&amp;"D:D"),1,FALSE),0)&lt;&gt;0,J$14,0)</f>
        <v>0</v>
      </c>
      <c r="K914" s="554">
        <f t="shared" si="910"/>
        <v>0</v>
      </c>
      <c r="L914" s="554">
        <f t="shared" si="910"/>
        <v>0</v>
      </c>
      <c r="M914" s="554">
        <f t="shared" si="910"/>
        <v>0</v>
      </c>
      <c r="N914" s="554">
        <f t="shared" si="910"/>
        <v>0</v>
      </c>
      <c r="O914" s="554" t="str">
        <f t="shared" si="11"/>
        <v>d:Z</v>
      </c>
      <c r="P914" s="554" t="str">
        <f t="shared" si="12"/>
        <v>d9:Z9</v>
      </c>
    </row>
    <row r="915">
      <c r="A915" s="554" t="str">
        <f t="shared" si="5"/>
        <v>100</v>
      </c>
      <c r="B915" s="554" t="str">
        <f t="shared" si="6"/>
        <v>GRP</v>
      </c>
      <c r="C915" s="554" t="s">
        <v>158</v>
      </c>
      <c r="D915" s="554" t="s">
        <v>1289</v>
      </c>
      <c r="E915" s="554">
        <f t="shared" si="7"/>
        <v>0</v>
      </c>
      <c r="H915" s="554" t="str">
        <f t="shared" si="8"/>
        <v>'NEO GRP '!</v>
      </c>
      <c r="I915" s="554" t="str">
        <f t="shared" si="9"/>
        <v>'NEO GRP '!</v>
      </c>
      <c r="J915" s="554">
        <f t="shared" ref="J915:N915" si="911">IF(IFERROR(VLOOKUP($C915,INDIRECT(J$14&amp;"D:D"),1,FALSE),0)&lt;&gt;0,J$14,0)</f>
        <v>0</v>
      </c>
      <c r="K915" s="554">
        <f t="shared" si="911"/>
        <v>0</v>
      </c>
      <c r="L915" s="554">
        <f t="shared" si="911"/>
        <v>0</v>
      </c>
      <c r="M915" s="554">
        <f t="shared" si="911"/>
        <v>0</v>
      </c>
      <c r="N915" s="554">
        <f t="shared" si="911"/>
        <v>0</v>
      </c>
      <c r="O915" s="554" t="str">
        <f t="shared" si="11"/>
        <v>d:Z</v>
      </c>
      <c r="P915" s="554" t="str">
        <f t="shared" si="12"/>
        <v>d9:Z9</v>
      </c>
    </row>
    <row r="916">
      <c r="A916" s="554" t="str">
        <f t="shared" si="5"/>
        <v>01</v>
      </c>
      <c r="B916" s="554" t="str">
        <f t="shared" si="6"/>
        <v>GRP</v>
      </c>
      <c r="C916" s="554" t="s">
        <v>163</v>
      </c>
      <c r="D916" s="554" t="s">
        <v>1290</v>
      </c>
      <c r="E916" s="554" t="str">
        <f t="shared" si="7"/>
        <v/>
      </c>
      <c r="H916" s="554" t="str">
        <f t="shared" si="8"/>
        <v>'NEO GRP '!</v>
      </c>
      <c r="I916" s="554" t="str">
        <f t="shared" si="9"/>
        <v>'NEO GRP '!</v>
      </c>
      <c r="J916" s="554">
        <f t="shared" ref="J916:N916" si="912">IF(IFERROR(VLOOKUP($C916,INDIRECT(J$14&amp;"D:D"),1,FALSE),0)&lt;&gt;0,J$14,0)</f>
        <v>0</v>
      </c>
      <c r="K916" s="554">
        <f t="shared" si="912"/>
        <v>0</v>
      </c>
      <c r="L916" s="554">
        <f t="shared" si="912"/>
        <v>0</v>
      </c>
      <c r="M916" s="554">
        <f t="shared" si="912"/>
        <v>0</v>
      </c>
      <c r="N916" s="554">
        <f t="shared" si="912"/>
        <v>0</v>
      </c>
      <c r="O916" s="554" t="str">
        <f t="shared" si="11"/>
        <v>d:Z</v>
      </c>
      <c r="P916" s="554" t="str">
        <f t="shared" si="12"/>
        <v>d9:Z9</v>
      </c>
    </row>
    <row r="917">
      <c r="A917" s="554" t="str">
        <f t="shared" si="5"/>
        <v>02</v>
      </c>
      <c r="B917" s="554" t="str">
        <f t="shared" si="6"/>
        <v>GRP</v>
      </c>
      <c r="C917" s="554" t="s">
        <v>163</v>
      </c>
      <c r="D917" s="554" t="s">
        <v>1291</v>
      </c>
      <c r="E917" s="554" t="str">
        <f t="shared" si="7"/>
        <v/>
      </c>
      <c r="H917" s="554" t="str">
        <f t="shared" si="8"/>
        <v>'NEO GRP '!</v>
      </c>
      <c r="I917" s="554" t="str">
        <f t="shared" si="9"/>
        <v>'NEO GRP '!</v>
      </c>
      <c r="J917" s="554">
        <f t="shared" ref="J917:N917" si="913">IF(IFERROR(VLOOKUP($C917,INDIRECT(J$14&amp;"D:D"),1,FALSE),0)&lt;&gt;0,J$14,0)</f>
        <v>0</v>
      </c>
      <c r="K917" s="554">
        <f t="shared" si="913"/>
        <v>0</v>
      </c>
      <c r="L917" s="554">
        <f t="shared" si="913"/>
        <v>0</v>
      </c>
      <c r="M917" s="554">
        <f t="shared" si="913"/>
        <v>0</v>
      </c>
      <c r="N917" s="554">
        <f t="shared" si="913"/>
        <v>0</v>
      </c>
      <c r="O917" s="554" t="str">
        <f t="shared" si="11"/>
        <v>d:Z</v>
      </c>
      <c r="P917" s="554" t="str">
        <f t="shared" si="12"/>
        <v>d9:Z9</v>
      </c>
    </row>
    <row r="918">
      <c r="A918" s="554" t="str">
        <f t="shared" si="5"/>
        <v>03</v>
      </c>
      <c r="B918" s="554" t="str">
        <f t="shared" si="6"/>
        <v>GRP</v>
      </c>
      <c r="C918" s="554" t="s">
        <v>163</v>
      </c>
      <c r="D918" s="554" t="s">
        <v>1292</v>
      </c>
      <c r="E918" s="554" t="str">
        <f t="shared" si="7"/>
        <v/>
      </c>
      <c r="H918" s="554" t="str">
        <f t="shared" si="8"/>
        <v>'NEO GRP '!</v>
      </c>
      <c r="I918" s="554" t="str">
        <f t="shared" si="9"/>
        <v>'NEO GRP '!</v>
      </c>
      <c r="J918" s="554">
        <f t="shared" ref="J918:N918" si="914">IF(IFERROR(VLOOKUP($C918,INDIRECT(J$14&amp;"D:D"),1,FALSE),0)&lt;&gt;0,J$14,0)</f>
        <v>0</v>
      </c>
      <c r="K918" s="554">
        <f t="shared" si="914"/>
        <v>0</v>
      </c>
      <c r="L918" s="554">
        <f t="shared" si="914"/>
        <v>0</v>
      </c>
      <c r="M918" s="554">
        <f t="shared" si="914"/>
        <v>0</v>
      </c>
      <c r="N918" s="554">
        <f t="shared" si="914"/>
        <v>0</v>
      </c>
      <c r="O918" s="554" t="str">
        <f t="shared" si="11"/>
        <v>d:Z</v>
      </c>
      <c r="P918" s="554" t="str">
        <f t="shared" si="12"/>
        <v>d9:Z9</v>
      </c>
    </row>
    <row r="919">
      <c r="A919" s="554" t="str">
        <f t="shared" si="5"/>
        <v>04</v>
      </c>
      <c r="B919" s="554" t="str">
        <f t="shared" si="6"/>
        <v>GRP</v>
      </c>
      <c r="C919" s="554" t="s">
        <v>163</v>
      </c>
      <c r="D919" s="554" t="s">
        <v>1293</v>
      </c>
      <c r="E919" s="554" t="str">
        <f t="shared" si="7"/>
        <v/>
      </c>
      <c r="H919" s="554" t="str">
        <f t="shared" si="8"/>
        <v>'NEO GRP '!</v>
      </c>
      <c r="I919" s="554" t="str">
        <f t="shared" si="9"/>
        <v>'NEO GRP '!</v>
      </c>
      <c r="J919" s="554">
        <f t="shared" ref="J919:N919" si="915">IF(IFERROR(VLOOKUP($C919,INDIRECT(J$14&amp;"D:D"),1,FALSE),0)&lt;&gt;0,J$14,0)</f>
        <v>0</v>
      </c>
      <c r="K919" s="554">
        <f t="shared" si="915"/>
        <v>0</v>
      </c>
      <c r="L919" s="554">
        <f t="shared" si="915"/>
        <v>0</v>
      </c>
      <c r="M919" s="554">
        <f t="shared" si="915"/>
        <v>0</v>
      </c>
      <c r="N919" s="554">
        <f t="shared" si="915"/>
        <v>0</v>
      </c>
      <c r="O919" s="554" t="str">
        <f t="shared" si="11"/>
        <v>d:Z</v>
      </c>
      <c r="P919" s="554" t="str">
        <f t="shared" si="12"/>
        <v>d9:Z9</v>
      </c>
    </row>
    <row r="920">
      <c r="A920" s="554" t="str">
        <f t="shared" si="5"/>
        <v>05</v>
      </c>
      <c r="B920" s="554" t="str">
        <f t="shared" si="6"/>
        <v>GRP</v>
      </c>
      <c r="C920" s="554" t="s">
        <v>163</v>
      </c>
      <c r="D920" s="554" t="s">
        <v>1294</v>
      </c>
      <c r="E920" s="554" t="str">
        <f t="shared" si="7"/>
        <v/>
      </c>
      <c r="H920" s="554" t="str">
        <f t="shared" si="8"/>
        <v>'NEO GRP '!</v>
      </c>
      <c r="I920" s="554" t="str">
        <f t="shared" si="9"/>
        <v>'NEO GRP '!</v>
      </c>
      <c r="J920" s="554">
        <f t="shared" ref="J920:N920" si="916">IF(IFERROR(VLOOKUP($C920,INDIRECT(J$14&amp;"D:D"),1,FALSE),0)&lt;&gt;0,J$14,0)</f>
        <v>0</v>
      </c>
      <c r="K920" s="554">
        <f t="shared" si="916"/>
        <v>0</v>
      </c>
      <c r="L920" s="554">
        <f t="shared" si="916"/>
        <v>0</v>
      </c>
      <c r="M920" s="554">
        <f t="shared" si="916"/>
        <v>0</v>
      </c>
      <c r="N920" s="554">
        <f t="shared" si="916"/>
        <v>0</v>
      </c>
      <c r="O920" s="554" t="str">
        <f t="shared" si="11"/>
        <v>d:Z</v>
      </c>
      <c r="P920" s="554" t="str">
        <f t="shared" si="12"/>
        <v>d9:Z9</v>
      </c>
    </row>
    <row r="921">
      <c r="A921" s="554" t="str">
        <f t="shared" si="5"/>
        <v>06</v>
      </c>
      <c r="B921" s="554" t="str">
        <f t="shared" si="6"/>
        <v>GRP</v>
      </c>
      <c r="C921" s="554" t="s">
        <v>163</v>
      </c>
      <c r="D921" s="554" t="s">
        <v>1295</v>
      </c>
      <c r="E921" s="554" t="str">
        <f t="shared" si="7"/>
        <v/>
      </c>
      <c r="H921" s="554" t="str">
        <f t="shared" si="8"/>
        <v>'NEO GRP '!</v>
      </c>
      <c r="I921" s="554" t="str">
        <f t="shared" si="9"/>
        <v>'NEO GRP '!</v>
      </c>
      <c r="J921" s="554">
        <f t="shared" ref="J921:N921" si="917">IF(IFERROR(VLOOKUP($C921,INDIRECT(J$14&amp;"D:D"),1,FALSE),0)&lt;&gt;0,J$14,0)</f>
        <v>0</v>
      </c>
      <c r="K921" s="554">
        <f t="shared" si="917"/>
        <v>0</v>
      </c>
      <c r="L921" s="554">
        <f t="shared" si="917"/>
        <v>0</v>
      </c>
      <c r="M921" s="554">
        <f t="shared" si="917"/>
        <v>0</v>
      </c>
      <c r="N921" s="554">
        <f t="shared" si="917"/>
        <v>0</v>
      </c>
      <c r="O921" s="554" t="str">
        <f t="shared" si="11"/>
        <v>d:Z</v>
      </c>
      <c r="P921" s="554" t="str">
        <f t="shared" si="12"/>
        <v>d9:Z9</v>
      </c>
    </row>
    <row r="922">
      <c r="A922" s="554" t="str">
        <f t="shared" si="5"/>
        <v>07</v>
      </c>
      <c r="B922" s="554" t="str">
        <f t="shared" si="6"/>
        <v>GRP</v>
      </c>
      <c r="C922" s="554" t="s">
        <v>163</v>
      </c>
      <c r="D922" s="554" t="s">
        <v>1296</v>
      </c>
      <c r="E922" s="554" t="str">
        <f t="shared" si="7"/>
        <v/>
      </c>
      <c r="H922" s="554" t="str">
        <f t="shared" si="8"/>
        <v>'NEO GRP '!</v>
      </c>
      <c r="I922" s="554" t="str">
        <f t="shared" si="9"/>
        <v>'NEO GRP '!</v>
      </c>
      <c r="J922" s="554">
        <f t="shared" ref="J922:N922" si="918">IF(IFERROR(VLOOKUP($C922,INDIRECT(J$14&amp;"D:D"),1,FALSE),0)&lt;&gt;0,J$14,0)</f>
        <v>0</v>
      </c>
      <c r="K922" s="554">
        <f t="shared" si="918"/>
        <v>0</v>
      </c>
      <c r="L922" s="554">
        <f t="shared" si="918"/>
        <v>0</v>
      </c>
      <c r="M922" s="554">
        <f t="shared" si="918"/>
        <v>0</v>
      </c>
      <c r="N922" s="554">
        <f t="shared" si="918"/>
        <v>0</v>
      </c>
      <c r="O922" s="554" t="str">
        <f t="shared" si="11"/>
        <v>d:Z</v>
      </c>
      <c r="P922" s="554" t="str">
        <f t="shared" si="12"/>
        <v>d9:Z9</v>
      </c>
    </row>
    <row r="923">
      <c r="A923" s="554" t="str">
        <f t="shared" si="5"/>
        <v>08</v>
      </c>
      <c r="B923" s="554" t="str">
        <f t="shared" si="6"/>
        <v>GRP</v>
      </c>
      <c r="C923" s="554" t="s">
        <v>163</v>
      </c>
      <c r="D923" s="554" t="s">
        <v>1297</v>
      </c>
      <c r="E923" s="554" t="str">
        <f t="shared" si="7"/>
        <v/>
      </c>
      <c r="H923" s="554" t="str">
        <f t="shared" si="8"/>
        <v>'NEO GRP '!</v>
      </c>
      <c r="I923" s="554" t="str">
        <f t="shared" si="9"/>
        <v>'NEO GRP '!</v>
      </c>
      <c r="J923" s="554">
        <f t="shared" ref="J923:N923" si="919">IF(IFERROR(VLOOKUP($C923,INDIRECT(J$14&amp;"D:D"),1,FALSE),0)&lt;&gt;0,J$14,0)</f>
        <v>0</v>
      </c>
      <c r="K923" s="554">
        <f t="shared" si="919"/>
        <v>0</v>
      </c>
      <c r="L923" s="554">
        <f t="shared" si="919"/>
        <v>0</v>
      </c>
      <c r="M923" s="554">
        <f t="shared" si="919"/>
        <v>0</v>
      </c>
      <c r="N923" s="554">
        <f t="shared" si="919"/>
        <v>0</v>
      </c>
      <c r="O923" s="554" t="str">
        <f t="shared" si="11"/>
        <v>d:Z</v>
      </c>
      <c r="P923" s="554" t="str">
        <f t="shared" si="12"/>
        <v>d9:Z9</v>
      </c>
    </row>
    <row r="924">
      <c r="A924" s="554" t="str">
        <f t="shared" si="5"/>
        <v>09</v>
      </c>
      <c r="B924" s="554" t="str">
        <f t="shared" si="6"/>
        <v>GRP</v>
      </c>
      <c r="C924" s="554" t="s">
        <v>163</v>
      </c>
      <c r="D924" s="554" t="s">
        <v>1298</v>
      </c>
      <c r="E924" s="554" t="str">
        <f t="shared" si="7"/>
        <v/>
      </c>
      <c r="H924" s="554" t="str">
        <f t="shared" si="8"/>
        <v>'NEO GRP '!</v>
      </c>
      <c r="I924" s="554" t="str">
        <f t="shared" si="9"/>
        <v>'NEO GRP '!</v>
      </c>
      <c r="J924" s="554">
        <f t="shared" ref="J924:N924" si="920">IF(IFERROR(VLOOKUP($C924,INDIRECT(J$14&amp;"D:D"),1,FALSE),0)&lt;&gt;0,J$14,0)</f>
        <v>0</v>
      </c>
      <c r="K924" s="554">
        <f t="shared" si="920"/>
        <v>0</v>
      </c>
      <c r="L924" s="554">
        <f t="shared" si="920"/>
        <v>0</v>
      </c>
      <c r="M924" s="554">
        <f t="shared" si="920"/>
        <v>0</v>
      </c>
      <c r="N924" s="554">
        <f t="shared" si="920"/>
        <v>0</v>
      </c>
      <c r="O924" s="554" t="str">
        <f t="shared" si="11"/>
        <v>d:Z</v>
      </c>
      <c r="P924" s="554" t="str">
        <f t="shared" si="12"/>
        <v>d9:Z9</v>
      </c>
    </row>
    <row r="925">
      <c r="A925" s="554" t="str">
        <f t="shared" si="5"/>
        <v>10</v>
      </c>
      <c r="B925" s="554" t="str">
        <f t="shared" si="6"/>
        <v>GRP</v>
      </c>
      <c r="C925" s="554" t="s">
        <v>163</v>
      </c>
      <c r="D925" s="554" t="s">
        <v>1299</v>
      </c>
      <c r="E925" s="554" t="str">
        <f t="shared" si="7"/>
        <v/>
      </c>
      <c r="H925" s="554" t="str">
        <f t="shared" si="8"/>
        <v>'NEO GRP '!</v>
      </c>
      <c r="I925" s="554" t="str">
        <f t="shared" si="9"/>
        <v>'NEO GRP '!</v>
      </c>
      <c r="J925" s="554">
        <f t="shared" ref="J925:N925" si="921">IF(IFERROR(VLOOKUP($C925,INDIRECT(J$14&amp;"D:D"),1,FALSE),0)&lt;&gt;0,J$14,0)</f>
        <v>0</v>
      </c>
      <c r="K925" s="554">
        <f t="shared" si="921"/>
        <v>0</v>
      </c>
      <c r="L925" s="554">
        <f t="shared" si="921"/>
        <v>0</v>
      </c>
      <c r="M925" s="554">
        <f t="shared" si="921"/>
        <v>0</v>
      </c>
      <c r="N925" s="554">
        <f t="shared" si="921"/>
        <v>0</v>
      </c>
      <c r="O925" s="554" t="str">
        <f t="shared" si="11"/>
        <v>d:Z</v>
      </c>
      <c r="P925" s="554" t="str">
        <f t="shared" si="12"/>
        <v>d9:Z9</v>
      </c>
    </row>
    <row r="926">
      <c r="A926" s="554" t="str">
        <f t="shared" si="5"/>
        <v>11</v>
      </c>
      <c r="B926" s="554" t="str">
        <f t="shared" si="6"/>
        <v>GRP</v>
      </c>
      <c r="C926" s="554" t="s">
        <v>163</v>
      </c>
      <c r="D926" s="554" t="s">
        <v>1300</v>
      </c>
      <c r="E926" s="554" t="str">
        <f t="shared" si="7"/>
        <v/>
      </c>
      <c r="H926" s="554" t="str">
        <f t="shared" si="8"/>
        <v>'NEO GRP '!</v>
      </c>
      <c r="I926" s="554" t="str">
        <f t="shared" si="9"/>
        <v>'NEO GRP '!</v>
      </c>
      <c r="J926" s="554">
        <f t="shared" ref="J926:N926" si="922">IF(IFERROR(VLOOKUP($C926,INDIRECT(J$14&amp;"D:D"),1,FALSE),0)&lt;&gt;0,J$14,0)</f>
        <v>0</v>
      </c>
      <c r="K926" s="554">
        <f t="shared" si="922"/>
        <v>0</v>
      </c>
      <c r="L926" s="554">
        <f t="shared" si="922"/>
        <v>0</v>
      </c>
      <c r="M926" s="554">
        <f t="shared" si="922"/>
        <v>0</v>
      </c>
      <c r="N926" s="554">
        <f t="shared" si="922"/>
        <v>0</v>
      </c>
      <c r="O926" s="554" t="str">
        <f t="shared" si="11"/>
        <v>d:Z</v>
      </c>
      <c r="P926" s="554" t="str">
        <f t="shared" si="12"/>
        <v>d9:Z9</v>
      </c>
    </row>
    <row r="927">
      <c r="A927" s="554" t="str">
        <f t="shared" si="5"/>
        <v>12</v>
      </c>
      <c r="B927" s="554" t="str">
        <f t="shared" si="6"/>
        <v>GRP</v>
      </c>
      <c r="C927" s="554" t="s">
        <v>163</v>
      </c>
      <c r="D927" s="554" t="s">
        <v>1301</v>
      </c>
      <c r="E927" s="554" t="str">
        <f t="shared" si="7"/>
        <v/>
      </c>
      <c r="H927" s="554" t="str">
        <f t="shared" si="8"/>
        <v>'NEO GRP '!</v>
      </c>
      <c r="I927" s="554" t="str">
        <f t="shared" si="9"/>
        <v>'NEO GRP '!</v>
      </c>
      <c r="J927" s="554">
        <f t="shared" ref="J927:N927" si="923">IF(IFERROR(VLOOKUP($C927,INDIRECT(J$14&amp;"D:D"),1,FALSE),0)&lt;&gt;0,J$14,0)</f>
        <v>0</v>
      </c>
      <c r="K927" s="554">
        <f t="shared" si="923"/>
        <v>0</v>
      </c>
      <c r="L927" s="554">
        <f t="shared" si="923"/>
        <v>0</v>
      </c>
      <c r="M927" s="554">
        <f t="shared" si="923"/>
        <v>0</v>
      </c>
      <c r="N927" s="554">
        <f t="shared" si="923"/>
        <v>0</v>
      </c>
      <c r="O927" s="554" t="str">
        <f t="shared" si="11"/>
        <v>d:Z</v>
      </c>
      <c r="P927" s="554" t="str">
        <f t="shared" si="12"/>
        <v>d9:Z9</v>
      </c>
    </row>
    <row r="928">
      <c r="A928" s="554" t="str">
        <f t="shared" si="5"/>
        <v>13</v>
      </c>
      <c r="B928" s="554" t="str">
        <f t="shared" si="6"/>
        <v>GRP</v>
      </c>
      <c r="C928" s="554" t="s">
        <v>163</v>
      </c>
      <c r="D928" s="554" t="s">
        <v>1302</v>
      </c>
      <c r="E928" s="554" t="str">
        <f t="shared" si="7"/>
        <v/>
      </c>
      <c r="H928" s="554" t="str">
        <f t="shared" si="8"/>
        <v>'NEO GRP '!</v>
      </c>
      <c r="I928" s="554" t="str">
        <f t="shared" si="9"/>
        <v>'NEO GRP '!</v>
      </c>
      <c r="J928" s="554">
        <f t="shared" ref="J928:N928" si="924">IF(IFERROR(VLOOKUP($C928,INDIRECT(J$14&amp;"D:D"),1,FALSE),0)&lt;&gt;0,J$14,0)</f>
        <v>0</v>
      </c>
      <c r="K928" s="554">
        <f t="shared" si="924"/>
        <v>0</v>
      </c>
      <c r="L928" s="554">
        <f t="shared" si="924"/>
        <v>0</v>
      </c>
      <c r="M928" s="554">
        <f t="shared" si="924"/>
        <v>0</v>
      </c>
      <c r="N928" s="554">
        <f t="shared" si="924"/>
        <v>0</v>
      </c>
      <c r="O928" s="554" t="str">
        <f t="shared" si="11"/>
        <v>d:Z</v>
      </c>
      <c r="P928" s="554" t="str">
        <f t="shared" si="12"/>
        <v>d9:Z9</v>
      </c>
    </row>
    <row r="929">
      <c r="A929" s="554" t="str">
        <f t="shared" si="5"/>
        <v>100</v>
      </c>
      <c r="B929" s="554" t="str">
        <f t="shared" si="6"/>
        <v>GRP</v>
      </c>
      <c r="C929" s="554" t="s">
        <v>163</v>
      </c>
      <c r="D929" s="554" t="s">
        <v>1303</v>
      </c>
      <c r="E929" s="554">
        <f t="shared" si="7"/>
        <v>0</v>
      </c>
      <c r="H929" s="554" t="str">
        <f t="shared" si="8"/>
        <v>'NEO GRP '!</v>
      </c>
      <c r="I929" s="554" t="str">
        <f t="shared" si="9"/>
        <v>'NEO GRP '!</v>
      </c>
      <c r="J929" s="554">
        <f t="shared" ref="J929:N929" si="925">IF(IFERROR(VLOOKUP($C929,INDIRECT(J$14&amp;"D:D"),1,FALSE),0)&lt;&gt;0,J$14,0)</f>
        <v>0</v>
      </c>
      <c r="K929" s="554">
        <f t="shared" si="925"/>
        <v>0</v>
      </c>
      <c r="L929" s="554">
        <f t="shared" si="925"/>
        <v>0</v>
      </c>
      <c r="M929" s="554">
        <f t="shared" si="925"/>
        <v>0</v>
      </c>
      <c r="N929" s="554">
        <f t="shared" si="925"/>
        <v>0</v>
      </c>
      <c r="O929" s="554" t="str">
        <f t="shared" si="11"/>
        <v>d:Z</v>
      </c>
      <c r="P929" s="554" t="str">
        <f t="shared" si="12"/>
        <v>d9:Z9</v>
      </c>
    </row>
    <row r="930">
      <c r="A930" s="554" t="str">
        <f t="shared" si="5"/>
        <v>01</v>
      </c>
      <c r="B930" s="554" t="str">
        <f t="shared" si="6"/>
        <v>GRP</v>
      </c>
      <c r="C930" s="554" t="s">
        <v>167</v>
      </c>
      <c r="D930" s="554" t="s">
        <v>1304</v>
      </c>
      <c r="E930" s="554" t="str">
        <f t="shared" si="7"/>
        <v/>
      </c>
      <c r="H930" s="554" t="str">
        <f t="shared" si="8"/>
        <v>'NEO GRP '!</v>
      </c>
      <c r="I930" s="554" t="str">
        <f t="shared" si="9"/>
        <v>'NEO GRP '!</v>
      </c>
      <c r="J930" s="554">
        <f t="shared" ref="J930:N930" si="926">IF(IFERROR(VLOOKUP($C930,INDIRECT(J$14&amp;"D:D"),1,FALSE),0)&lt;&gt;0,J$14,0)</f>
        <v>0</v>
      </c>
      <c r="K930" s="554">
        <f t="shared" si="926"/>
        <v>0</v>
      </c>
      <c r="L930" s="554">
        <f t="shared" si="926"/>
        <v>0</v>
      </c>
      <c r="M930" s="554">
        <f t="shared" si="926"/>
        <v>0</v>
      </c>
      <c r="N930" s="554">
        <f t="shared" si="926"/>
        <v>0</v>
      </c>
      <c r="O930" s="554" t="str">
        <f t="shared" si="11"/>
        <v>d:Z</v>
      </c>
      <c r="P930" s="554" t="str">
        <f t="shared" si="12"/>
        <v>d9:Z9</v>
      </c>
    </row>
    <row r="931">
      <c r="A931" s="554" t="str">
        <f t="shared" si="5"/>
        <v>02</v>
      </c>
      <c r="B931" s="554" t="str">
        <f t="shared" si="6"/>
        <v>GRP</v>
      </c>
      <c r="C931" s="554" t="s">
        <v>167</v>
      </c>
      <c r="D931" s="554" t="s">
        <v>1305</v>
      </c>
      <c r="E931" s="554" t="str">
        <f t="shared" si="7"/>
        <v/>
      </c>
      <c r="H931" s="554" t="str">
        <f t="shared" si="8"/>
        <v>'NEO GRP '!</v>
      </c>
      <c r="I931" s="554" t="str">
        <f t="shared" si="9"/>
        <v>'NEO GRP '!</v>
      </c>
      <c r="J931" s="554">
        <f t="shared" ref="J931:N931" si="927">IF(IFERROR(VLOOKUP($C931,INDIRECT(J$14&amp;"D:D"),1,FALSE),0)&lt;&gt;0,J$14,0)</f>
        <v>0</v>
      </c>
      <c r="K931" s="554">
        <f t="shared" si="927"/>
        <v>0</v>
      </c>
      <c r="L931" s="554">
        <f t="shared" si="927"/>
        <v>0</v>
      </c>
      <c r="M931" s="554">
        <f t="shared" si="927"/>
        <v>0</v>
      </c>
      <c r="N931" s="554">
        <f t="shared" si="927"/>
        <v>0</v>
      </c>
      <c r="O931" s="554" t="str">
        <f t="shared" si="11"/>
        <v>d:Z</v>
      </c>
      <c r="P931" s="554" t="str">
        <f t="shared" si="12"/>
        <v>d9:Z9</v>
      </c>
    </row>
    <row r="932">
      <c r="A932" s="554" t="str">
        <f t="shared" si="5"/>
        <v>03</v>
      </c>
      <c r="B932" s="554" t="str">
        <f t="shared" si="6"/>
        <v>GRP</v>
      </c>
      <c r="C932" s="554" t="s">
        <v>167</v>
      </c>
      <c r="D932" s="554" t="s">
        <v>1306</v>
      </c>
      <c r="E932" s="554" t="str">
        <f t="shared" si="7"/>
        <v/>
      </c>
      <c r="H932" s="554" t="str">
        <f t="shared" si="8"/>
        <v>'NEO GRP '!</v>
      </c>
      <c r="I932" s="554" t="str">
        <f t="shared" si="9"/>
        <v>'NEO GRP '!</v>
      </c>
      <c r="J932" s="554">
        <f t="shared" ref="J932:N932" si="928">IF(IFERROR(VLOOKUP($C932,INDIRECT(J$14&amp;"D:D"),1,FALSE),0)&lt;&gt;0,J$14,0)</f>
        <v>0</v>
      </c>
      <c r="K932" s="554">
        <f t="shared" si="928"/>
        <v>0</v>
      </c>
      <c r="L932" s="554">
        <f t="shared" si="928"/>
        <v>0</v>
      </c>
      <c r="M932" s="554">
        <f t="shared" si="928"/>
        <v>0</v>
      </c>
      <c r="N932" s="554">
        <f t="shared" si="928"/>
        <v>0</v>
      </c>
      <c r="O932" s="554" t="str">
        <f t="shared" si="11"/>
        <v>d:Z</v>
      </c>
      <c r="P932" s="554" t="str">
        <f t="shared" si="12"/>
        <v>d9:Z9</v>
      </c>
    </row>
    <row r="933">
      <c r="A933" s="554" t="str">
        <f t="shared" si="5"/>
        <v>04</v>
      </c>
      <c r="B933" s="554" t="str">
        <f t="shared" si="6"/>
        <v>GRP</v>
      </c>
      <c r="C933" s="554" t="s">
        <v>167</v>
      </c>
      <c r="D933" s="554" t="s">
        <v>1307</v>
      </c>
      <c r="E933" s="554" t="str">
        <f t="shared" si="7"/>
        <v/>
      </c>
      <c r="H933" s="554" t="str">
        <f t="shared" si="8"/>
        <v>'NEO GRP '!</v>
      </c>
      <c r="I933" s="554" t="str">
        <f t="shared" si="9"/>
        <v>'NEO GRP '!</v>
      </c>
      <c r="J933" s="554">
        <f t="shared" ref="J933:N933" si="929">IF(IFERROR(VLOOKUP($C933,INDIRECT(J$14&amp;"D:D"),1,FALSE),0)&lt;&gt;0,J$14,0)</f>
        <v>0</v>
      </c>
      <c r="K933" s="554">
        <f t="shared" si="929"/>
        <v>0</v>
      </c>
      <c r="L933" s="554">
        <f t="shared" si="929"/>
        <v>0</v>
      </c>
      <c r="M933" s="554">
        <f t="shared" si="929"/>
        <v>0</v>
      </c>
      <c r="N933" s="554">
        <f t="shared" si="929"/>
        <v>0</v>
      </c>
      <c r="O933" s="554" t="str">
        <f t="shared" si="11"/>
        <v>d:Z</v>
      </c>
      <c r="P933" s="554" t="str">
        <f t="shared" si="12"/>
        <v>d9:Z9</v>
      </c>
    </row>
    <row r="934">
      <c r="A934" s="554" t="str">
        <f t="shared" si="5"/>
        <v>05</v>
      </c>
      <c r="B934" s="554" t="str">
        <f t="shared" si="6"/>
        <v>GRP</v>
      </c>
      <c r="C934" s="554" t="s">
        <v>167</v>
      </c>
      <c r="D934" s="554" t="s">
        <v>1308</v>
      </c>
      <c r="E934" s="554" t="str">
        <f t="shared" si="7"/>
        <v/>
      </c>
      <c r="H934" s="554" t="str">
        <f t="shared" si="8"/>
        <v>'NEO GRP '!</v>
      </c>
      <c r="I934" s="554" t="str">
        <f t="shared" si="9"/>
        <v>'NEO GRP '!</v>
      </c>
      <c r="J934" s="554">
        <f t="shared" ref="J934:N934" si="930">IF(IFERROR(VLOOKUP($C934,INDIRECT(J$14&amp;"D:D"),1,FALSE),0)&lt;&gt;0,J$14,0)</f>
        <v>0</v>
      </c>
      <c r="K934" s="554">
        <f t="shared" si="930"/>
        <v>0</v>
      </c>
      <c r="L934" s="554">
        <f t="shared" si="930"/>
        <v>0</v>
      </c>
      <c r="M934" s="554">
        <f t="shared" si="930"/>
        <v>0</v>
      </c>
      <c r="N934" s="554">
        <f t="shared" si="930"/>
        <v>0</v>
      </c>
      <c r="O934" s="554" t="str">
        <f t="shared" si="11"/>
        <v>d:Z</v>
      </c>
      <c r="P934" s="554" t="str">
        <f t="shared" si="12"/>
        <v>d9:Z9</v>
      </c>
    </row>
    <row r="935">
      <c r="A935" s="554" t="str">
        <f t="shared" si="5"/>
        <v>06</v>
      </c>
      <c r="B935" s="554" t="str">
        <f t="shared" si="6"/>
        <v>GRP</v>
      </c>
      <c r="C935" s="554" t="s">
        <v>167</v>
      </c>
      <c r="D935" s="554" t="s">
        <v>1309</v>
      </c>
      <c r="E935" s="554" t="str">
        <f t="shared" si="7"/>
        <v/>
      </c>
      <c r="H935" s="554" t="str">
        <f t="shared" si="8"/>
        <v>'NEO GRP '!</v>
      </c>
      <c r="I935" s="554" t="str">
        <f t="shared" si="9"/>
        <v>'NEO GRP '!</v>
      </c>
      <c r="J935" s="554">
        <f t="shared" ref="J935:N935" si="931">IF(IFERROR(VLOOKUP($C935,INDIRECT(J$14&amp;"D:D"),1,FALSE),0)&lt;&gt;0,J$14,0)</f>
        <v>0</v>
      </c>
      <c r="K935" s="554">
        <f t="shared" si="931"/>
        <v>0</v>
      </c>
      <c r="L935" s="554">
        <f t="shared" si="931"/>
        <v>0</v>
      </c>
      <c r="M935" s="554">
        <f t="shared" si="931"/>
        <v>0</v>
      </c>
      <c r="N935" s="554">
        <f t="shared" si="931"/>
        <v>0</v>
      </c>
      <c r="O935" s="554" t="str">
        <f t="shared" si="11"/>
        <v>d:Z</v>
      </c>
      <c r="P935" s="554" t="str">
        <f t="shared" si="12"/>
        <v>d9:Z9</v>
      </c>
    </row>
    <row r="936">
      <c r="A936" s="554" t="str">
        <f t="shared" si="5"/>
        <v>07</v>
      </c>
      <c r="B936" s="554" t="str">
        <f t="shared" si="6"/>
        <v>GRP</v>
      </c>
      <c r="C936" s="554" t="s">
        <v>167</v>
      </c>
      <c r="D936" s="554" t="s">
        <v>1310</v>
      </c>
      <c r="E936" s="554" t="str">
        <f t="shared" si="7"/>
        <v/>
      </c>
      <c r="H936" s="554" t="str">
        <f t="shared" si="8"/>
        <v>'NEO GRP '!</v>
      </c>
      <c r="I936" s="554" t="str">
        <f t="shared" si="9"/>
        <v>'NEO GRP '!</v>
      </c>
      <c r="J936" s="554">
        <f t="shared" ref="J936:N936" si="932">IF(IFERROR(VLOOKUP($C936,INDIRECT(J$14&amp;"D:D"),1,FALSE),0)&lt;&gt;0,J$14,0)</f>
        <v>0</v>
      </c>
      <c r="K936" s="554">
        <f t="shared" si="932"/>
        <v>0</v>
      </c>
      <c r="L936" s="554">
        <f t="shared" si="932"/>
        <v>0</v>
      </c>
      <c r="M936" s="554">
        <f t="shared" si="932"/>
        <v>0</v>
      </c>
      <c r="N936" s="554">
        <f t="shared" si="932"/>
        <v>0</v>
      </c>
      <c r="O936" s="554" t="str">
        <f t="shared" si="11"/>
        <v>d:Z</v>
      </c>
      <c r="P936" s="554" t="str">
        <f t="shared" si="12"/>
        <v>d9:Z9</v>
      </c>
    </row>
    <row r="937">
      <c r="A937" s="554" t="str">
        <f t="shared" si="5"/>
        <v>08</v>
      </c>
      <c r="B937" s="554" t="str">
        <f t="shared" si="6"/>
        <v>GRP</v>
      </c>
      <c r="C937" s="554" t="s">
        <v>167</v>
      </c>
      <c r="D937" s="554" t="s">
        <v>1311</v>
      </c>
      <c r="E937" s="554" t="str">
        <f t="shared" si="7"/>
        <v/>
      </c>
      <c r="H937" s="554" t="str">
        <f t="shared" si="8"/>
        <v>'NEO GRP '!</v>
      </c>
      <c r="I937" s="554" t="str">
        <f t="shared" si="9"/>
        <v>'NEO GRP '!</v>
      </c>
      <c r="J937" s="554">
        <f t="shared" ref="J937:N937" si="933">IF(IFERROR(VLOOKUP($C937,INDIRECT(J$14&amp;"D:D"),1,FALSE),0)&lt;&gt;0,J$14,0)</f>
        <v>0</v>
      </c>
      <c r="K937" s="554">
        <f t="shared" si="933"/>
        <v>0</v>
      </c>
      <c r="L937" s="554">
        <f t="shared" si="933"/>
        <v>0</v>
      </c>
      <c r="M937" s="554">
        <f t="shared" si="933"/>
        <v>0</v>
      </c>
      <c r="N937" s="554">
        <f t="shared" si="933"/>
        <v>0</v>
      </c>
      <c r="O937" s="554" t="str">
        <f t="shared" si="11"/>
        <v>d:Z</v>
      </c>
      <c r="P937" s="554" t="str">
        <f t="shared" si="12"/>
        <v>d9:Z9</v>
      </c>
    </row>
    <row r="938">
      <c r="A938" s="554" t="str">
        <f t="shared" si="5"/>
        <v>09</v>
      </c>
      <c r="B938" s="554" t="str">
        <f t="shared" si="6"/>
        <v>GRP</v>
      </c>
      <c r="C938" s="554" t="s">
        <v>167</v>
      </c>
      <c r="D938" s="554" t="s">
        <v>1312</v>
      </c>
      <c r="E938" s="554" t="str">
        <f t="shared" si="7"/>
        <v/>
      </c>
      <c r="H938" s="554" t="str">
        <f t="shared" si="8"/>
        <v>'NEO GRP '!</v>
      </c>
      <c r="I938" s="554" t="str">
        <f t="shared" si="9"/>
        <v>'NEO GRP '!</v>
      </c>
      <c r="J938" s="554">
        <f t="shared" ref="J938:N938" si="934">IF(IFERROR(VLOOKUP($C938,INDIRECT(J$14&amp;"D:D"),1,FALSE),0)&lt;&gt;0,J$14,0)</f>
        <v>0</v>
      </c>
      <c r="K938" s="554">
        <f t="shared" si="934"/>
        <v>0</v>
      </c>
      <c r="L938" s="554">
        <f t="shared" si="934"/>
        <v>0</v>
      </c>
      <c r="M938" s="554">
        <f t="shared" si="934"/>
        <v>0</v>
      </c>
      <c r="N938" s="554">
        <f t="shared" si="934"/>
        <v>0</v>
      </c>
      <c r="O938" s="554" t="str">
        <f t="shared" si="11"/>
        <v>d:Z</v>
      </c>
      <c r="P938" s="554" t="str">
        <f t="shared" si="12"/>
        <v>d9:Z9</v>
      </c>
    </row>
    <row r="939">
      <c r="A939" s="554" t="str">
        <f t="shared" si="5"/>
        <v>10</v>
      </c>
      <c r="B939" s="554" t="str">
        <f t="shared" si="6"/>
        <v>GRP</v>
      </c>
      <c r="C939" s="554" t="s">
        <v>167</v>
      </c>
      <c r="D939" s="554" t="s">
        <v>1313</v>
      </c>
      <c r="E939" s="554" t="str">
        <f t="shared" si="7"/>
        <v/>
      </c>
      <c r="H939" s="554" t="str">
        <f t="shared" si="8"/>
        <v>'NEO GRP '!</v>
      </c>
      <c r="I939" s="554" t="str">
        <f t="shared" si="9"/>
        <v>'NEO GRP '!</v>
      </c>
      <c r="J939" s="554">
        <f t="shared" ref="J939:N939" si="935">IF(IFERROR(VLOOKUP($C939,INDIRECT(J$14&amp;"D:D"),1,FALSE),0)&lt;&gt;0,J$14,0)</f>
        <v>0</v>
      </c>
      <c r="K939" s="554">
        <f t="shared" si="935"/>
        <v>0</v>
      </c>
      <c r="L939" s="554">
        <f t="shared" si="935"/>
        <v>0</v>
      </c>
      <c r="M939" s="554">
        <f t="shared" si="935"/>
        <v>0</v>
      </c>
      <c r="N939" s="554">
        <f t="shared" si="935"/>
        <v>0</v>
      </c>
      <c r="O939" s="554" t="str">
        <f t="shared" si="11"/>
        <v>d:Z</v>
      </c>
      <c r="P939" s="554" t="str">
        <f t="shared" si="12"/>
        <v>d9:Z9</v>
      </c>
    </row>
    <row r="940">
      <c r="A940" s="554" t="str">
        <f t="shared" si="5"/>
        <v>11</v>
      </c>
      <c r="B940" s="554" t="str">
        <f t="shared" si="6"/>
        <v>GRP</v>
      </c>
      <c r="C940" s="554" t="s">
        <v>167</v>
      </c>
      <c r="D940" s="554" t="s">
        <v>1314</v>
      </c>
      <c r="E940" s="554" t="str">
        <f t="shared" si="7"/>
        <v/>
      </c>
      <c r="H940" s="554" t="str">
        <f t="shared" si="8"/>
        <v>'NEO GRP '!</v>
      </c>
      <c r="I940" s="554" t="str">
        <f t="shared" si="9"/>
        <v>'NEO GRP '!</v>
      </c>
      <c r="J940" s="554">
        <f t="shared" ref="J940:N940" si="936">IF(IFERROR(VLOOKUP($C940,INDIRECT(J$14&amp;"D:D"),1,FALSE),0)&lt;&gt;0,J$14,0)</f>
        <v>0</v>
      </c>
      <c r="K940" s="554">
        <f t="shared" si="936"/>
        <v>0</v>
      </c>
      <c r="L940" s="554">
        <f t="shared" si="936"/>
        <v>0</v>
      </c>
      <c r="M940" s="554">
        <f t="shared" si="936"/>
        <v>0</v>
      </c>
      <c r="N940" s="554">
        <f t="shared" si="936"/>
        <v>0</v>
      </c>
      <c r="O940" s="554" t="str">
        <f t="shared" si="11"/>
        <v>d:Z</v>
      </c>
      <c r="P940" s="554" t="str">
        <f t="shared" si="12"/>
        <v>d9:Z9</v>
      </c>
    </row>
    <row r="941">
      <c r="A941" s="554" t="str">
        <f t="shared" si="5"/>
        <v>12</v>
      </c>
      <c r="B941" s="554" t="str">
        <f t="shared" si="6"/>
        <v>GRP</v>
      </c>
      <c r="C941" s="554" t="s">
        <v>167</v>
      </c>
      <c r="D941" s="554" t="s">
        <v>1315</v>
      </c>
      <c r="E941" s="554" t="str">
        <f t="shared" si="7"/>
        <v/>
      </c>
      <c r="H941" s="554" t="str">
        <f t="shared" si="8"/>
        <v>'NEO GRP '!</v>
      </c>
      <c r="I941" s="554" t="str">
        <f t="shared" si="9"/>
        <v>'NEO GRP '!</v>
      </c>
      <c r="J941" s="554">
        <f t="shared" ref="J941:N941" si="937">IF(IFERROR(VLOOKUP($C941,INDIRECT(J$14&amp;"D:D"),1,FALSE),0)&lt;&gt;0,J$14,0)</f>
        <v>0</v>
      </c>
      <c r="K941" s="554">
        <f t="shared" si="937"/>
        <v>0</v>
      </c>
      <c r="L941" s="554">
        <f t="shared" si="937"/>
        <v>0</v>
      </c>
      <c r="M941" s="554">
        <f t="shared" si="937"/>
        <v>0</v>
      </c>
      <c r="N941" s="554">
        <f t="shared" si="937"/>
        <v>0</v>
      </c>
      <c r="O941" s="554" t="str">
        <f t="shared" si="11"/>
        <v>d:Z</v>
      </c>
      <c r="P941" s="554" t="str">
        <f t="shared" si="12"/>
        <v>d9:Z9</v>
      </c>
    </row>
    <row r="942">
      <c r="A942" s="554" t="str">
        <f t="shared" si="5"/>
        <v>13</v>
      </c>
      <c r="B942" s="554" t="str">
        <f t="shared" si="6"/>
        <v>GRP</v>
      </c>
      <c r="C942" s="554" t="s">
        <v>167</v>
      </c>
      <c r="D942" s="554" t="s">
        <v>1316</v>
      </c>
      <c r="E942" s="554" t="str">
        <f t="shared" si="7"/>
        <v/>
      </c>
      <c r="H942" s="554" t="str">
        <f t="shared" si="8"/>
        <v>'NEO GRP '!</v>
      </c>
      <c r="I942" s="554" t="str">
        <f t="shared" si="9"/>
        <v>'NEO GRP '!</v>
      </c>
      <c r="J942" s="554">
        <f t="shared" ref="J942:N942" si="938">IF(IFERROR(VLOOKUP($C942,INDIRECT(J$14&amp;"D:D"),1,FALSE),0)&lt;&gt;0,J$14,0)</f>
        <v>0</v>
      </c>
      <c r="K942" s="554">
        <f t="shared" si="938"/>
        <v>0</v>
      </c>
      <c r="L942" s="554">
        <f t="shared" si="938"/>
        <v>0</v>
      </c>
      <c r="M942" s="554">
        <f t="shared" si="938"/>
        <v>0</v>
      </c>
      <c r="N942" s="554">
        <f t="shared" si="938"/>
        <v>0</v>
      </c>
      <c r="O942" s="554" t="str">
        <f t="shared" si="11"/>
        <v>d:Z</v>
      </c>
      <c r="P942" s="554" t="str">
        <f t="shared" si="12"/>
        <v>d9:Z9</v>
      </c>
    </row>
    <row r="943">
      <c r="A943" s="554" t="str">
        <f t="shared" si="5"/>
        <v>100</v>
      </c>
      <c r="B943" s="554" t="str">
        <f t="shared" si="6"/>
        <v>GRP</v>
      </c>
      <c r="C943" s="554" t="s">
        <v>167</v>
      </c>
      <c r="D943" s="554" t="s">
        <v>1317</v>
      </c>
      <c r="E943" s="554">
        <f t="shared" si="7"/>
        <v>0</v>
      </c>
      <c r="H943" s="554" t="str">
        <f t="shared" si="8"/>
        <v>'NEO GRP '!</v>
      </c>
      <c r="I943" s="554" t="str">
        <f t="shared" si="9"/>
        <v>'NEO GRP '!</v>
      </c>
      <c r="J943" s="554">
        <f t="shared" ref="J943:N943" si="939">IF(IFERROR(VLOOKUP($C943,INDIRECT(J$14&amp;"D:D"),1,FALSE),0)&lt;&gt;0,J$14,0)</f>
        <v>0</v>
      </c>
      <c r="K943" s="554">
        <f t="shared" si="939"/>
        <v>0</v>
      </c>
      <c r="L943" s="554">
        <f t="shared" si="939"/>
        <v>0</v>
      </c>
      <c r="M943" s="554">
        <f t="shared" si="939"/>
        <v>0</v>
      </c>
      <c r="N943" s="554">
        <f t="shared" si="939"/>
        <v>0</v>
      </c>
      <c r="O943" s="554" t="str">
        <f t="shared" si="11"/>
        <v>d:Z</v>
      </c>
      <c r="P943" s="554" t="str">
        <f t="shared" si="12"/>
        <v>d9:Z9</v>
      </c>
    </row>
    <row r="944">
      <c r="A944" s="554" t="str">
        <f t="shared" si="5"/>
        <v>01</v>
      </c>
      <c r="B944" s="554" t="str">
        <f t="shared" si="6"/>
        <v>GRP</v>
      </c>
      <c r="C944" s="554" t="s">
        <v>171</v>
      </c>
      <c r="D944" s="554" t="s">
        <v>1318</v>
      </c>
      <c r="E944" s="554" t="str">
        <f t="shared" si="7"/>
        <v/>
      </c>
      <c r="H944" s="554" t="str">
        <f t="shared" si="8"/>
        <v>'NEO GRP '!</v>
      </c>
      <c r="I944" s="554" t="str">
        <f t="shared" si="9"/>
        <v>'NEO GRP '!</v>
      </c>
      <c r="J944" s="554">
        <f t="shared" ref="J944:N944" si="940">IF(IFERROR(VLOOKUP($C944,INDIRECT(J$14&amp;"D:D"),1,FALSE),0)&lt;&gt;0,J$14,0)</f>
        <v>0</v>
      </c>
      <c r="K944" s="554">
        <f t="shared" si="940"/>
        <v>0</v>
      </c>
      <c r="L944" s="554">
        <f t="shared" si="940"/>
        <v>0</v>
      </c>
      <c r="M944" s="554">
        <f t="shared" si="940"/>
        <v>0</v>
      </c>
      <c r="N944" s="554">
        <f t="shared" si="940"/>
        <v>0</v>
      </c>
      <c r="O944" s="554" t="str">
        <f t="shared" si="11"/>
        <v>d:Z</v>
      </c>
      <c r="P944" s="554" t="str">
        <f t="shared" si="12"/>
        <v>d9:Z9</v>
      </c>
    </row>
    <row r="945">
      <c r="A945" s="554" t="str">
        <f t="shared" si="5"/>
        <v>02</v>
      </c>
      <c r="B945" s="554" t="str">
        <f t="shared" si="6"/>
        <v>GRP</v>
      </c>
      <c r="C945" s="554" t="s">
        <v>171</v>
      </c>
      <c r="D945" s="554" t="s">
        <v>1319</v>
      </c>
      <c r="E945" s="554" t="str">
        <f t="shared" si="7"/>
        <v/>
      </c>
      <c r="H945" s="554" t="str">
        <f t="shared" si="8"/>
        <v>'NEO GRP '!</v>
      </c>
      <c r="I945" s="554" t="str">
        <f t="shared" si="9"/>
        <v>'NEO GRP '!</v>
      </c>
      <c r="J945" s="554">
        <f t="shared" ref="J945:N945" si="941">IF(IFERROR(VLOOKUP($C945,INDIRECT(J$14&amp;"D:D"),1,FALSE),0)&lt;&gt;0,J$14,0)</f>
        <v>0</v>
      </c>
      <c r="K945" s="554">
        <f t="shared" si="941"/>
        <v>0</v>
      </c>
      <c r="L945" s="554">
        <f t="shared" si="941"/>
        <v>0</v>
      </c>
      <c r="M945" s="554">
        <f t="shared" si="941"/>
        <v>0</v>
      </c>
      <c r="N945" s="554">
        <f t="shared" si="941"/>
        <v>0</v>
      </c>
      <c r="O945" s="554" t="str">
        <f t="shared" si="11"/>
        <v>d:Z</v>
      </c>
      <c r="P945" s="554" t="str">
        <f t="shared" si="12"/>
        <v>d9:Z9</v>
      </c>
    </row>
    <row r="946">
      <c r="A946" s="554" t="str">
        <f t="shared" si="5"/>
        <v>03</v>
      </c>
      <c r="B946" s="554" t="str">
        <f t="shared" si="6"/>
        <v>GRP</v>
      </c>
      <c r="C946" s="554" t="s">
        <v>171</v>
      </c>
      <c r="D946" s="554" t="s">
        <v>1320</v>
      </c>
      <c r="E946" s="554" t="str">
        <f t="shared" si="7"/>
        <v/>
      </c>
      <c r="H946" s="554" t="str">
        <f t="shared" si="8"/>
        <v>'NEO GRP '!</v>
      </c>
      <c r="I946" s="554" t="str">
        <f t="shared" si="9"/>
        <v>'NEO GRP '!</v>
      </c>
      <c r="J946" s="554">
        <f t="shared" ref="J946:N946" si="942">IF(IFERROR(VLOOKUP($C946,INDIRECT(J$14&amp;"D:D"),1,FALSE),0)&lt;&gt;0,J$14,0)</f>
        <v>0</v>
      </c>
      <c r="K946" s="554">
        <f t="shared" si="942"/>
        <v>0</v>
      </c>
      <c r="L946" s="554">
        <f t="shared" si="942"/>
        <v>0</v>
      </c>
      <c r="M946" s="554">
        <f t="shared" si="942"/>
        <v>0</v>
      </c>
      <c r="N946" s="554">
        <f t="shared" si="942"/>
        <v>0</v>
      </c>
      <c r="O946" s="554" t="str">
        <f t="shared" si="11"/>
        <v>d:Z</v>
      </c>
      <c r="P946" s="554" t="str">
        <f t="shared" si="12"/>
        <v>d9:Z9</v>
      </c>
    </row>
    <row r="947">
      <c r="A947" s="554" t="str">
        <f t="shared" si="5"/>
        <v>04</v>
      </c>
      <c r="B947" s="554" t="str">
        <f t="shared" si="6"/>
        <v>GRP</v>
      </c>
      <c r="C947" s="554" t="s">
        <v>171</v>
      </c>
      <c r="D947" s="554" t="s">
        <v>1321</v>
      </c>
      <c r="E947" s="554" t="str">
        <f t="shared" si="7"/>
        <v/>
      </c>
      <c r="H947" s="554" t="str">
        <f t="shared" si="8"/>
        <v>'NEO GRP '!</v>
      </c>
      <c r="I947" s="554" t="str">
        <f t="shared" si="9"/>
        <v>'NEO GRP '!</v>
      </c>
      <c r="J947" s="554">
        <f t="shared" ref="J947:N947" si="943">IF(IFERROR(VLOOKUP($C947,INDIRECT(J$14&amp;"D:D"),1,FALSE),0)&lt;&gt;0,J$14,0)</f>
        <v>0</v>
      </c>
      <c r="K947" s="554">
        <f t="shared" si="943"/>
        <v>0</v>
      </c>
      <c r="L947" s="554">
        <f t="shared" si="943"/>
        <v>0</v>
      </c>
      <c r="M947" s="554">
        <f t="shared" si="943"/>
        <v>0</v>
      </c>
      <c r="N947" s="554">
        <f t="shared" si="943"/>
        <v>0</v>
      </c>
      <c r="O947" s="554" t="str">
        <f t="shared" si="11"/>
        <v>d:Z</v>
      </c>
      <c r="P947" s="554" t="str">
        <f t="shared" si="12"/>
        <v>d9:Z9</v>
      </c>
    </row>
    <row r="948">
      <c r="A948" s="554" t="str">
        <f t="shared" si="5"/>
        <v>05</v>
      </c>
      <c r="B948" s="554" t="str">
        <f t="shared" si="6"/>
        <v>GRP</v>
      </c>
      <c r="C948" s="554" t="s">
        <v>171</v>
      </c>
      <c r="D948" s="554" t="s">
        <v>1322</v>
      </c>
      <c r="E948" s="554" t="str">
        <f t="shared" si="7"/>
        <v/>
      </c>
      <c r="H948" s="554" t="str">
        <f t="shared" si="8"/>
        <v>'NEO GRP '!</v>
      </c>
      <c r="I948" s="554" t="str">
        <f t="shared" si="9"/>
        <v>'NEO GRP '!</v>
      </c>
      <c r="J948" s="554">
        <f t="shared" ref="J948:N948" si="944">IF(IFERROR(VLOOKUP($C948,INDIRECT(J$14&amp;"D:D"),1,FALSE),0)&lt;&gt;0,J$14,0)</f>
        <v>0</v>
      </c>
      <c r="K948" s="554">
        <f t="shared" si="944"/>
        <v>0</v>
      </c>
      <c r="L948" s="554">
        <f t="shared" si="944"/>
        <v>0</v>
      </c>
      <c r="M948" s="554">
        <f t="shared" si="944"/>
        <v>0</v>
      </c>
      <c r="N948" s="554">
        <f t="shared" si="944"/>
        <v>0</v>
      </c>
      <c r="O948" s="554" t="str">
        <f t="shared" si="11"/>
        <v>d:Z</v>
      </c>
      <c r="P948" s="554" t="str">
        <f t="shared" si="12"/>
        <v>d9:Z9</v>
      </c>
    </row>
    <row r="949">
      <c r="A949" s="554" t="str">
        <f t="shared" si="5"/>
        <v>06</v>
      </c>
      <c r="B949" s="554" t="str">
        <f t="shared" si="6"/>
        <v>GRP</v>
      </c>
      <c r="C949" s="554" t="s">
        <v>171</v>
      </c>
      <c r="D949" s="554" t="s">
        <v>1323</v>
      </c>
      <c r="E949" s="554" t="str">
        <f t="shared" si="7"/>
        <v/>
      </c>
      <c r="H949" s="554" t="str">
        <f t="shared" si="8"/>
        <v>'NEO GRP '!</v>
      </c>
      <c r="I949" s="554" t="str">
        <f t="shared" si="9"/>
        <v>'NEO GRP '!</v>
      </c>
      <c r="J949" s="554">
        <f t="shared" ref="J949:N949" si="945">IF(IFERROR(VLOOKUP($C949,INDIRECT(J$14&amp;"D:D"),1,FALSE),0)&lt;&gt;0,J$14,0)</f>
        <v>0</v>
      </c>
      <c r="K949" s="554">
        <f t="shared" si="945"/>
        <v>0</v>
      </c>
      <c r="L949" s="554">
        <f t="shared" si="945"/>
        <v>0</v>
      </c>
      <c r="M949" s="554">
        <f t="shared" si="945"/>
        <v>0</v>
      </c>
      <c r="N949" s="554">
        <f t="shared" si="945"/>
        <v>0</v>
      </c>
      <c r="O949" s="554" t="str">
        <f t="shared" si="11"/>
        <v>d:Z</v>
      </c>
      <c r="P949" s="554" t="str">
        <f t="shared" si="12"/>
        <v>d9:Z9</v>
      </c>
    </row>
    <row r="950">
      <c r="A950" s="554" t="str">
        <f t="shared" si="5"/>
        <v>07</v>
      </c>
      <c r="B950" s="554" t="str">
        <f t="shared" si="6"/>
        <v>GRP</v>
      </c>
      <c r="C950" s="554" t="s">
        <v>171</v>
      </c>
      <c r="D950" s="554" t="s">
        <v>1324</v>
      </c>
      <c r="E950" s="554" t="str">
        <f t="shared" si="7"/>
        <v/>
      </c>
      <c r="H950" s="554" t="str">
        <f t="shared" si="8"/>
        <v>'NEO GRP '!</v>
      </c>
      <c r="I950" s="554" t="str">
        <f t="shared" si="9"/>
        <v>'NEO GRP '!</v>
      </c>
      <c r="J950" s="554">
        <f t="shared" ref="J950:N950" si="946">IF(IFERROR(VLOOKUP($C950,INDIRECT(J$14&amp;"D:D"),1,FALSE),0)&lt;&gt;0,J$14,0)</f>
        <v>0</v>
      </c>
      <c r="K950" s="554">
        <f t="shared" si="946"/>
        <v>0</v>
      </c>
      <c r="L950" s="554">
        <f t="shared" si="946"/>
        <v>0</v>
      </c>
      <c r="M950" s="554">
        <f t="shared" si="946"/>
        <v>0</v>
      </c>
      <c r="N950" s="554">
        <f t="shared" si="946"/>
        <v>0</v>
      </c>
      <c r="O950" s="554" t="str">
        <f t="shared" si="11"/>
        <v>d:Z</v>
      </c>
      <c r="P950" s="554" t="str">
        <f t="shared" si="12"/>
        <v>d9:Z9</v>
      </c>
    </row>
    <row r="951">
      <c r="A951" s="554" t="str">
        <f t="shared" si="5"/>
        <v>08</v>
      </c>
      <c r="B951" s="554" t="str">
        <f t="shared" si="6"/>
        <v>GRP</v>
      </c>
      <c r="C951" s="554" t="s">
        <v>171</v>
      </c>
      <c r="D951" s="554" t="s">
        <v>1325</v>
      </c>
      <c r="E951" s="554" t="str">
        <f t="shared" si="7"/>
        <v/>
      </c>
      <c r="H951" s="554" t="str">
        <f t="shared" si="8"/>
        <v>'NEO GRP '!</v>
      </c>
      <c r="I951" s="554" t="str">
        <f t="shared" si="9"/>
        <v>'NEO GRP '!</v>
      </c>
      <c r="J951" s="554">
        <f t="shared" ref="J951:N951" si="947">IF(IFERROR(VLOOKUP($C951,INDIRECT(J$14&amp;"D:D"),1,FALSE),0)&lt;&gt;0,J$14,0)</f>
        <v>0</v>
      </c>
      <c r="K951" s="554">
        <f t="shared" si="947"/>
        <v>0</v>
      </c>
      <c r="L951" s="554">
        <f t="shared" si="947"/>
        <v>0</v>
      </c>
      <c r="M951" s="554">
        <f t="shared" si="947"/>
        <v>0</v>
      </c>
      <c r="N951" s="554">
        <f t="shared" si="947"/>
        <v>0</v>
      </c>
      <c r="O951" s="554" t="str">
        <f t="shared" si="11"/>
        <v>d:Z</v>
      </c>
      <c r="P951" s="554" t="str">
        <f t="shared" si="12"/>
        <v>d9:Z9</v>
      </c>
    </row>
    <row r="952">
      <c r="A952" s="554" t="str">
        <f t="shared" si="5"/>
        <v>09</v>
      </c>
      <c r="B952" s="554" t="str">
        <f t="shared" si="6"/>
        <v>GRP</v>
      </c>
      <c r="C952" s="554" t="s">
        <v>171</v>
      </c>
      <c r="D952" s="554" t="s">
        <v>1326</v>
      </c>
      <c r="E952" s="554" t="str">
        <f t="shared" si="7"/>
        <v/>
      </c>
      <c r="H952" s="554" t="str">
        <f t="shared" si="8"/>
        <v>'NEO GRP '!</v>
      </c>
      <c r="I952" s="554" t="str">
        <f t="shared" si="9"/>
        <v>'NEO GRP '!</v>
      </c>
      <c r="J952" s="554">
        <f t="shared" ref="J952:N952" si="948">IF(IFERROR(VLOOKUP($C952,INDIRECT(J$14&amp;"D:D"),1,FALSE),0)&lt;&gt;0,J$14,0)</f>
        <v>0</v>
      </c>
      <c r="K952" s="554">
        <f t="shared" si="948"/>
        <v>0</v>
      </c>
      <c r="L952" s="554">
        <f t="shared" si="948"/>
        <v>0</v>
      </c>
      <c r="M952" s="554">
        <f t="shared" si="948"/>
        <v>0</v>
      </c>
      <c r="N952" s="554">
        <f t="shared" si="948"/>
        <v>0</v>
      </c>
      <c r="O952" s="554" t="str">
        <f t="shared" si="11"/>
        <v>d:Z</v>
      </c>
      <c r="P952" s="554" t="str">
        <f t="shared" si="12"/>
        <v>d9:Z9</v>
      </c>
    </row>
    <row r="953">
      <c r="A953" s="554" t="str">
        <f t="shared" si="5"/>
        <v>10</v>
      </c>
      <c r="B953" s="554" t="str">
        <f t="shared" si="6"/>
        <v>GRP</v>
      </c>
      <c r="C953" s="554" t="s">
        <v>171</v>
      </c>
      <c r="D953" s="554" t="s">
        <v>1327</v>
      </c>
      <c r="E953" s="554" t="str">
        <f t="shared" si="7"/>
        <v/>
      </c>
      <c r="H953" s="554" t="str">
        <f t="shared" si="8"/>
        <v>'NEO GRP '!</v>
      </c>
      <c r="I953" s="554" t="str">
        <f t="shared" si="9"/>
        <v>'NEO GRP '!</v>
      </c>
      <c r="J953" s="554">
        <f t="shared" ref="J953:N953" si="949">IF(IFERROR(VLOOKUP($C953,INDIRECT(J$14&amp;"D:D"),1,FALSE),0)&lt;&gt;0,J$14,0)</f>
        <v>0</v>
      </c>
      <c r="K953" s="554">
        <f t="shared" si="949"/>
        <v>0</v>
      </c>
      <c r="L953" s="554">
        <f t="shared" si="949"/>
        <v>0</v>
      </c>
      <c r="M953" s="554">
        <f t="shared" si="949"/>
        <v>0</v>
      </c>
      <c r="N953" s="554">
        <f t="shared" si="949"/>
        <v>0</v>
      </c>
      <c r="O953" s="554" t="str">
        <f t="shared" si="11"/>
        <v>d:Z</v>
      </c>
      <c r="P953" s="554" t="str">
        <f t="shared" si="12"/>
        <v>d9:Z9</v>
      </c>
    </row>
    <row r="954">
      <c r="A954" s="554" t="str">
        <f t="shared" si="5"/>
        <v>11</v>
      </c>
      <c r="B954" s="554" t="str">
        <f t="shared" si="6"/>
        <v>GRP</v>
      </c>
      <c r="C954" s="554" t="s">
        <v>171</v>
      </c>
      <c r="D954" s="554" t="s">
        <v>1328</v>
      </c>
      <c r="E954" s="554" t="str">
        <f t="shared" si="7"/>
        <v/>
      </c>
      <c r="H954" s="554" t="str">
        <f t="shared" si="8"/>
        <v>'NEO GRP '!</v>
      </c>
      <c r="I954" s="554" t="str">
        <f t="shared" si="9"/>
        <v>'NEO GRP '!</v>
      </c>
      <c r="J954" s="554">
        <f t="shared" ref="J954:N954" si="950">IF(IFERROR(VLOOKUP($C954,INDIRECT(J$14&amp;"D:D"),1,FALSE),0)&lt;&gt;0,J$14,0)</f>
        <v>0</v>
      </c>
      <c r="K954" s="554">
        <f t="shared" si="950"/>
        <v>0</v>
      </c>
      <c r="L954" s="554">
        <f t="shared" si="950"/>
        <v>0</v>
      </c>
      <c r="M954" s="554">
        <f t="shared" si="950"/>
        <v>0</v>
      </c>
      <c r="N954" s="554">
        <f t="shared" si="950"/>
        <v>0</v>
      </c>
      <c r="O954" s="554" t="str">
        <f t="shared" si="11"/>
        <v>d:Z</v>
      </c>
      <c r="P954" s="554" t="str">
        <f t="shared" si="12"/>
        <v>d9:Z9</v>
      </c>
    </row>
    <row r="955">
      <c r="A955" s="554" t="str">
        <f t="shared" si="5"/>
        <v>12</v>
      </c>
      <c r="B955" s="554" t="str">
        <f t="shared" si="6"/>
        <v>GRP</v>
      </c>
      <c r="C955" s="554" t="s">
        <v>171</v>
      </c>
      <c r="D955" s="554" t="s">
        <v>1329</v>
      </c>
      <c r="E955" s="554" t="str">
        <f t="shared" si="7"/>
        <v/>
      </c>
      <c r="H955" s="554" t="str">
        <f t="shared" si="8"/>
        <v>'NEO GRP '!</v>
      </c>
      <c r="I955" s="554" t="str">
        <f t="shared" si="9"/>
        <v>'NEO GRP '!</v>
      </c>
      <c r="J955" s="554">
        <f t="shared" ref="J955:N955" si="951">IF(IFERROR(VLOOKUP($C955,INDIRECT(J$14&amp;"D:D"),1,FALSE),0)&lt;&gt;0,J$14,0)</f>
        <v>0</v>
      </c>
      <c r="K955" s="554">
        <f t="shared" si="951"/>
        <v>0</v>
      </c>
      <c r="L955" s="554">
        <f t="shared" si="951"/>
        <v>0</v>
      </c>
      <c r="M955" s="554">
        <f t="shared" si="951"/>
        <v>0</v>
      </c>
      <c r="N955" s="554">
        <f t="shared" si="951"/>
        <v>0</v>
      </c>
      <c r="O955" s="554" t="str">
        <f t="shared" si="11"/>
        <v>d:Z</v>
      </c>
      <c r="P955" s="554" t="str">
        <f t="shared" si="12"/>
        <v>d9:Z9</v>
      </c>
    </row>
    <row r="956">
      <c r="A956" s="554" t="str">
        <f t="shared" si="5"/>
        <v>13</v>
      </c>
      <c r="B956" s="554" t="str">
        <f t="shared" si="6"/>
        <v>GRP</v>
      </c>
      <c r="C956" s="554" t="s">
        <v>171</v>
      </c>
      <c r="D956" s="554" t="s">
        <v>1330</v>
      </c>
      <c r="E956" s="554" t="str">
        <f t="shared" si="7"/>
        <v/>
      </c>
      <c r="H956" s="554" t="str">
        <f t="shared" si="8"/>
        <v>'NEO GRP '!</v>
      </c>
      <c r="I956" s="554" t="str">
        <f t="shared" si="9"/>
        <v>'NEO GRP '!</v>
      </c>
      <c r="J956" s="554">
        <f t="shared" ref="J956:N956" si="952">IF(IFERROR(VLOOKUP($C956,INDIRECT(J$14&amp;"D:D"),1,FALSE),0)&lt;&gt;0,J$14,0)</f>
        <v>0</v>
      </c>
      <c r="K956" s="554">
        <f t="shared" si="952"/>
        <v>0</v>
      </c>
      <c r="L956" s="554">
        <f t="shared" si="952"/>
        <v>0</v>
      </c>
      <c r="M956" s="554">
        <f t="shared" si="952"/>
        <v>0</v>
      </c>
      <c r="N956" s="554">
        <f t="shared" si="952"/>
        <v>0</v>
      </c>
      <c r="O956" s="554" t="str">
        <f t="shared" si="11"/>
        <v>d:Z</v>
      </c>
      <c r="P956" s="554" t="str">
        <f t="shared" si="12"/>
        <v>d9:Z9</v>
      </c>
    </row>
    <row r="957">
      <c r="A957" s="554" t="str">
        <f t="shared" si="5"/>
        <v>100</v>
      </c>
      <c r="B957" s="554" t="str">
        <f t="shared" si="6"/>
        <v>GRP</v>
      </c>
      <c r="C957" s="554" t="s">
        <v>171</v>
      </c>
      <c r="D957" s="554" t="s">
        <v>1331</v>
      </c>
      <c r="E957" s="554">
        <f t="shared" si="7"/>
        <v>0</v>
      </c>
      <c r="H957" s="554" t="str">
        <f t="shared" si="8"/>
        <v>'NEO GRP '!</v>
      </c>
      <c r="I957" s="554" t="str">
        <f t="shared" si="9"/>
        <v>'NEO GRP '!</v>
      </c>
      <c r="J957" s="554">
        <f t="shared" ref="J957:N957" si="953">IF(IFERROR(VLOOKUP($C957,INDIRECT(J$14&amp;"D:D"),1,FALSE),0)&lt;&gt;0,J$14,0)</f>
        <v>0</v>
      </c>
      <c r="K957" s="554">
        <f t="shared" si="953"/>
        <v>0</v>
      </c>
      <c r="L957" s="554">
        <f t="shared" si="953"/>
        <v>0</v>
      </c>
      <c r="M957" s="554">
        <f t="shared" si="953"/>
        <v>0</v>
      </c>
      <c r="N957" s="554">
        <f t="shared" si="953"/>
        <v>0</v>
      </c>
      <c r="O957" s="554" t="str">
        <f t="shared" si="11"/>
        <v>d:Z</v>
      </c>
      <c r="P957" s="554" t="str">
        <f t="shared" si="12"/>
        <v>d9:Z9</v>
      </c>
    </row>
    <row r="958">
      <c r="A958" s="554" t="str">
        <f t="shared" si="5"/>
        <v>01</v>
      </c>
      <c r="B958" s="554" t="str">
        <f t="shared" si="6"/>
        <v>GRP</v>
      </c>
      <c r="C958" s="554" t="s">
        <v>175</v>
      </c>
      <c r="D958" s="554" t="s">
        <v>1332</v>
      </c>
      <c r="E958" s="554" t="str">
        <f t="shared" si="7"/>
        <v/>
      </c>
      <c r="H958" s="554" t="str">
        <f t="shared" si="8"/>
        <v>'NEO GRP '!</v>
      </c>
      <c r="I958" s="554" t="str">
        <f t="shared" si="9"/>
        <v>'NEO GRP '!</v>
      </c>
      <c r="J958" s="554">
        <f t="shared" ref="J958:N958" si="954">IF(IFERROR(VLOOKUP($C958,INDIRECT(J$14&amp;"D:D"),1,FALSE),0)&lt;&gt;0,J$14,0)</f>
        <v>0</v>
      </c>
      <c r="K958" s="554">
        <f t="shared" si="954"/>
        <v>0</v>
      </c>
      <c r="L958" s="554">
        <f t="shared" si="954"/>
        <v>0</v>
      </c>
      <c r="M958" s="554">
        <f t="shared" si="954"/>
        <v>0</v>
      </c>
      <c r="N958" s="554">
        <f t="shared" si="954"/>
        <v>0</v>
      </c>
      <c r="O958" s="554" t="str">
        <f t="shared" si="11"/>
        <v>d:Z</v>
      </c>
      <c r="P958" s="554" t="str">
        <f t="shared" si="12"/>
        <v>d9:Z9</v>
      </c>
    </row>
    <row r="959">
      <c r="A959" s="554" t="str">
        <f t="shared" si="5"/>
        <v>02</v>
      </c>
      <c r="B959" s="554" t="str">
        <f t="shared" si="6"/>
        <v>GRP</v>
      </c>
      <c r="C959" s="554" t="s">
        <v>175</v>
      </c>
      <c r="D959" s="554" t="s">
        <v>1333</v>
      </c>
      <c r="E959" s="554" t="str">
        <f t="shared" si="7"/>
        <v/>
      </c>
      <c r="H959" s="554" t="str">
        <f t="shared" si="8"/>
        <v>'NEO GRP '!</v>
      </c>
      <c r="I959" s="554" t="str">
        <f t="shared" si="9"/>
        <v>'NEO GRP '!</v>
      </c>
      <c r="J959" s="554">
        <f t="shared" ref="J959:N959" si="955">IF(IFERROR(VLOOKUP($C959,INDIRECT(J$14&amp;"D:D"),1,FALSE),0)&lt;&gt;0,J$14,0)</f>
        <v>0</v>
      </c>
      <c r="K959" s="554">
        <f t="shared" si="955"/>
        <v>0</v>
      </c>
      <c r="L959" s="554">
        <f t="shared" si="955"/>
        <v>0</v>
      </c>
      <c r="M959" s="554">
        <f t="shared" si="955"/>
        <v>0</v>
      </c>
      <c r="N959" s="554">
        <f t="shared" si="955"/>
        <v>0</v>
      </c>
      <c r="O959" s="554" t="str">
        <f t="shared" si="11"/>
        <v>d:Z</v>
      </c>
      <c r="P959" s="554" t="str">
        <f t="shared" si="12"/>
        <v>d9:Z9</v>
      </c>
    </row>
    <row r="960">
      <c r="A960" s="554" t="str">
        <f t="shared" si="5"/>
        <v>03</v>
      </c>
      <c r="B960" s="554" t="str">
        <f t="shared" si="6"/>
        <v>GRP</v>
      </c>
      <c r="C960" s="554" t="s">
        <v>175</v>
      </c>
      <c r="D960" s="554" t="s">
        <v>1334</v>
      </c>
      <c r="E960" s="554" t="str">
        <f t="shared" si="7"/>
        <v/>
      </c>
      <c r="H960" s="554" t="str">
        <f t="shared" si="8"/>
        <v>'NEO GRP '!</v>
      </c>
      <c r="I960" s="554" t="str">
        <f t="shared" si="9"/>
        <v>'NEO GRP '!</v>
      </c>
      <c r="J960" s="554">
        <f t="shared" ref="J960:N960" si="956">IF(IFERROR(VLOOKUP($C960,INDIRECT(J$14&amp;"D:D"),1,FALSE),0)&lt;&gt;0,J$14,0)</f>
        <v>0</v>
      </c>
      <c r="K960" s="554">
        <f t="shared" si="956"/>
        <v>0</v>
      </c>
      <c r="L960" s="554">
        <f t="shared" si="956"/>
        <v>0</v>
      </c>
      <c r="M960" s="554">
        <f t="shared" si="956"/>
        <v>0</v>
      </c>
      <c r="N960" s="554">
        <f t="shared" si="956"/>
        <v>0</v>
      </c>
      <c r="O960" s="554" t="str">
        <f t="shared" si="11"/>
        <v>d:Z</v>
      </c>
      <c r="P960" s="554" t="str">
        <f t="shared" si="12"/>
        <v>d9:Z9</v>
      </c>
    </row>
    <row r="961">
      <c r="A961" s="554" t="str">
        <f t="shared" si="5"/>
        <v>04</v>
      </c>
      <c r="B961" s="554" t="str">
        <f t="shared" si="6"/>
        <v>GRP</v>
      </c>
      <c r="C961" s="554" t="s">
        <v>175</v>
      </c>
      <c r="D961" s="554" t="s">
        <v>1335</v>
      </c>
      <c r="E961" s="554" t="str">
        <f t="shared" si="7"/>
        <v/>
      </c>
      <c r="H961" s="554" t="str">
        <f t="shared" si="8"/>
        <v>'NEO GRP '!</v>
      </c>
      <c r="I961" s="554" t="str">
        <f t="shared" si="9"/>
        <v>'NEO GRP '!</v>
      </c>
      <c r="J961" s="554">
        <f t="shared" ref="J961:N961" si="957">IF(IFERROR(VLOOKUP($C961,INDIRECT(J$14&amp;"D:D"),1,FALSE),0)&lt;&gt;0,J$14,0)</f>
        <v>0</v>
      </c>
      <c r="K961" s="554">
        <f t="shared" si="957"/>
        <v>0</v>
      </c>
      <c r="L961" s="554">
        <f t="shared" si="957"/>
        <v>0</v>
      </c>
      <c r="M961" s="554">
        <f t="shared" si="957"/>
        <v>0</v>
      </c>
      <c r="N961" s="554">
        <f t="shared" si="957"/>
        <v>0</v>
      </c>
      <c r="O961" s="554" t="str">
        <f t="shared" si="11"/>
        <v>d:Z</v>
      </c>
      <c r="P961" s="554" t="str">
        <f t="shared" si="12"/>
        <v>d9:Z9</v>
      </c>
    </row>
    <row r="962">
      <c r="A962" s="554" t="str">
        <f t="shared" si="5"/>
        <v>05</v>
      </c>
      <c r="B962" s="554" t="str">
        <f t="shared" si="6"/>
        <v>GRP</v>
      </c>
      <c r="C962" s="554" t="s">
        <v>175</v>
      </c>
      <c r="D962" s="554" t="s">
        <v>1336</v>
      </c>
      <c r="E962" s="554" t="str">
        <f t="shared" si="7"/>
        <v/>
      </c>
      <c r="H962" s="554" t="str">
        <f t="shared" si="8"/>
        <v>'NEO GRP '!</v>
      </c>
      <c r="I962" s="554" t="str">
        <f t="shared" si="9"/>
        <v>'NEO GRP '!</v>
      </c>
      <c r="J962" s="554">
        <f t="shared" ref="J962:N962" si="958">IF(IFERROR(VLOOKUP($C962,INDIRECT(J$14&amp;"D:D"),1,FALSE),0)&lt;&gt;0,J$14,0)</f>
        <v>0</v>
      </c>
      <c r="K962" s="554">
        <f t="shared" si="958"/>
        <v>0</v>
      </c>
      <c r="L962" s="554">
        <f t="shared" si="958"/>
        <v>0</v>
      </c>
      <c r="M962" s="554">
        <f t="shared" si="958"/>
        <v>0</v>
      </c>
      <c r="N962" s="554">
        <f t="shared" si="958"/>
        <v>0</v>
      </c>
      <c r="O962" s="554" t="str">
        <f t="shared" si="11"/>
        <v>d:Z</v>
      </c>
      <c r="P962" s="554" t="str">
        <f t="shared" si="12"/>
        <v>d9:Z9</v>
      </c>
    </row>
    <row r="963">
      <c r="A963" s="554" t="str">
        <f t="shared" si="5"/>
        <v>06</v>
      </c>
      <c r="B963" s="554" t="str">
        <f t="shared" si="6"/>
        <v>GRP</v>
      </c>
      <c r="C963" s="554" t="s">
        <v>175</v>
      </c>
      <c r="D963" s="554" t="s">
        <v>1337</v>
      </c>
      <c r="E963" s="554" t="str">
        <f t="shared" si="7"/>
        <v/>
      </c>
      <c r="H963" s="554" t="str">
        <f t="shared" si="8"/>
        <v>'NEO GRP '!</v>
      </c>
      <c r="I963" s="554" t="str">
        <f t="shared" si="9"/>
        <v>'NEO GRP '!</v>
      </c>
      <c r="J963" s="554">
        <f t="shared" ref="J963:N963" si="959">IF(IFERROR(VLOOKUP($C963,INDIRECT(J$14&amp;"D:D"),1,FALSE),0)&lt;&gt;0,J$14,0)</f>
        <v>0</v>
      </c>
      <c r="K963" s="554">
        <f t="shared" si="959"/>
        <v>0</v>
      </c>
      <c r="L963" s="554">
        <f t="shared" si="959"/>
        <v>0</v>
      </c>
      <c r="M963" s="554">
        <f t="shared" si="959"/>
        <v>0</v>
      </c>
      <c r="N963" s="554">
        <f t="shared" si="959"/>
        <v>0</v>
      </c>
      <c r="O963" s="554" t="str">
        <f t="shared" si="11"/>
        <v>d:Z</v>
      </c>
      <c r="P963" s="554" t="str">
        <f t="shared" si="12"/>
        <v>d9:Z9</v>
      </c>
    </row>
    <row r="964">
      <c r="A964" s="554" t="str">
        <f t="shared" si="5"/>
        <v>07</v>
      </c>
      <c r="B964" s="554" t="str">
        <f t="shared" si="6"/>
        <v>GRP</v>
      </c>
      <c r="C964" s="554" t="s">
        <v>175</v>
      </c>
      <c r="D964" s="554" t="s">
        <v>1338</v>
      </c>
      <c r="E964" s="554" t="str">
        <f t="shared" si="7"/>
        <v/>
      </c>
      <c r="H964" s="554" t="str">
        <f t="shared" si="8"/>
        <v>'NEO GRP '!</v>
      </c>
      <c r="I964" s="554" t="str">
        <f t="shared" si="9"/>
        <v>'NEO GRP '!</v>
      </c>
      <c r="J964" s="554">
        <f t="shared" ref="J964:N964" si="960">IF(IFERROR(VLOOKUP($C964,INDIRECT(J$14&amp;"D:D"),1,FALSE),0)&lt;&gt;0,J$14,0)</f>
        <v>0</v>
      </c>
      <c r="K964" s="554">
        <f t="shared" si="960"/>
        <v>0</v>
      </c>
      <c r="L964" s="554">
        <f t="shared" si="960"/>
        <v>0</v>
      </c>
      <c r="M964" s="554">
        <f t="shared" si="960"/>
        <v>0</v>
      </c>
      <c r="N964" s="554">
        <f t="shared" si="960"/>
        <v>0</v>
      </c>
      <c r="O964" s="554" t="str">
        <f t="shared" si="11"/>
        <v>d:Z</v>
      </c>
      <c r="P964" s="554" t="str">
        <f t="shared" si="12"/>
        <v>d9:Z9</v>
      </c>
    </row>
    <row r="965">
      <c r="A965" s="554" t="str">
        <f t="shared" si="5"/>
        <v>08</v>
      </c>
      <c r="B965" s="554" t="str">
        <f t="shared" si="6"/>
        <v>GRP</v>
      </c>
      <c r="C965" s="554" t="s">
        <v>175</v>
      </c>
      <c r="D965" s="554" t="s">
        <v>1339</v>
      </c>
      <c r="E965" s="554" t="str">
        <f t="shared" si="7"/>
        <v/>
      </c>
      <c r="H965" s="554" t="str">
        <f t="shared" si="8"/>
        <v>'NEO GRP '!</v>
      </c>
      <c r="I965" s="554" t="str">
        <f t="shared" si="9"/>
        <v>'NEO GRP '!</v>
      </c>
      <c r="J965" s="554">
        <f t="shared" ref="J965:N965" si="961">IF(IFERROR(VLOOKUP($C965,INDIRECT(J$14&amp;"D:D"),1,FALSE),0)&lt;&gt;0,J$14,0)</f>
        <v>0</v>
      </c>
      <c r="K965" s="554">
        <f t="shared" si="961"/>
        <v>0</v>
      </c>
      <c r="L965" s="554">
        <f t="shared" si="961"/>
        <v>0</v>
      </c>
      <c r="M965" s="554">
        <f t="shared" si="961"/>
        <v>0</v>
      </c>
      <c r="N965" s="554">
        <f t="shared" si="961"/>
        <v>0</v>
      </c>
      <c r="O965" s="554" t="str">
        <f t="shared" si="11"/>
        <v>d:Z</v>
      </c>
      <c r="P965" s="554" t="str">
        <f t="shared" si="12"/>
        <v>d9:Z9</v>
      </c>
    </row>
    <row r="966">
      <c r="A966" s="554" t="str">
        <f t="shared" si="5"/>
        <v>09</v>
      </c>
      <c r="B966" s="554" t="str">
        <f t="shared" si="6"/>
        <v>GRP</v>
      </c>
      <c r="C966" s="554" t="s">
        <v>175</v>
      </c>
      <c r="D966" s="554" t="s">
        <v>1340</v>
      </c>
      <c r="E966" s="554" t="str">
        <f t="shared" si="7"/>
        <v/>
      </c>
      <c r="H966" s="554" t="str">
        <f t="shared" si="8"/>
        <v>'NEO GRP '!</v>
      </c>
      <c r="I966" s="554" t="str">
        <f t="shared" si="9"/>
        <v>'NEO GRP '!</v>
      </c>
      <c r="J966" s="554">
        <f t="shared" ref="J966:N966" si="962">IF(IFERROR(VLOOKUP($C966,INDIRECT(J$14&amp;"D:D"),1,FALSE),0)&lt;&gt;0,J$14,0)</f>
        <v>0</v>
      </c>
      <c r="K966" s="554">
        <f t="shared" si="962"/>
        <v>0</v>
      </c>
      <c r="L966" s="554">
        <f t="shared" si="962"/>
        <v>0</v>
      </c>
      <c r="M966" s="554">
        <f t="shared" si="962"/>
        <v>0</v>
      </c>
      <c r="N966" s="554">
        <f t="shared" si="962"/>
        <v>0</v>
      </c>
      <c r="O966" s="554" t="str">
        <f t="shared" si="11"/>
        <v>d:Z</v>
      </c>
      <c r="P966" s="554" t="str">
        <f t="shared" si="12"/>
        <v>d9:Z9</v>
      </c>
    </row>
    <row r="967">
      <c r="A967" s="554" t="str">
        <f t="shared" si="5"/>
        <v>10</v>
      </c>
      <c r="B967" s="554" t="str">
        <f t="shared" si="6"/>
        <v>GRP</v>
      </c>
      <c r="C967" s="554" t="s">
        <v>175</v>
      </c>
      <c r="D967" s="554" t="s">
        <v>1341</v>
      </c>
      <c r="E967" s="554" t="str">
        <f t="shared" si="7"/>
        <v/>
      </c>
      <c r="H967" s="554" t="str">
        <f t="shared" si="8"/>
        <v>'NEO GRP '!</v>
      </c>
      <c r="I967" s="554" t="str">
        <f t="shared" si="9"/>
        <v>'NEO GRP '!</v>
      </c>
      <c r="J967" s="554">
        <f t="shared" ref="J967:N967" si="963">IF(IFERROR(VLOOKUP($C967,INDIRECT(J$14&amp;"D:D"),1,FALSE),0)&lt;&gt;0,J$14,0)</f>
        <v>0</v>
      </c>
      <c r="K967" s="554">
        <f t="shared" si="963"/>
        <v>0</v>
      </c>
      <c r="L967" s="554">
        <f t="shared" si="963"/>
        <v>0</v>
      </c>
      <c r="M967" s="554">
        <f t="shared" si="963"/>
        <v>0</v>
      </c>
      <c r="N967" s="554">
        <f t="shared" si="963"/>
        <v>0</v>
      </c>
      <c r="O967" s="554" t="str">
        <f t="shared" si="11"/>
        <v>d:Z</v>
      </c>
      <c r="P967" s="554" t="str">
        <f t="shared" si="12"/>
        <v>d9:Z9</v>
      </c>
    </row>
    <row r="968">
      <c r="A968" s="554" t="str">
        <f t="shared" si="5"/>
        <v>11</v>
      </c>
      <c r="B968" s="554" t="str">
        <f t="shared" si="6"/>
        <v>GRP</v>
      </c>
      <c r="C968" s="554" t="s">
        <v>175</v>
      </c>
      <c r="D968" s="554" t="s">
        <v>1342</v>
      </c>
      <c r="E968" s="554" t="str">
        <f t="shared" si="7"/>
        <v/>
      </c>
      <c r="H968" s="554" t="str">
        <f t="shared" si="8"/>
        <v>'NEO GRP '!</v>
      </c>
      <c r="I968" s="554" t="str">
        <f t="shared" si="9"/>
        <v>'NEO GRP '!</v>
      </c>
      <c r="J968" s="554">
        <f t="shared" ref="J968:N968" si="964">IF(IFERROR(VLOOKUP($C968,INDIRECT(J$14&amp;"D:D"),1,FALSE),0)&lt;&gt;0,J$14,0)</f>
        <v>0</v>
      </c>
      <c r="K968" s="554">
        <f t="shared" si="964"/>
        <v>0</v>
      </c>
      <c r="L968" s="554">
        <f t="shared" si="964"/>
        <v>0</v>
      </c>
      <c r="M968" s="554">
        <f t="shared" si="964"/>
        <v>0</v>
      </c>
      <c r="N968" s="554">
        <f t="shared" si="964"/>
        <v>0</v>
      </c>
      <c r="O968" s="554" t="str">
        <f t="shared" si="11"/>
        <v>d:Z</v>
      </c>
      <c r="P968" s="554" t="str">
        <f t="shared" si="12"/>
        <v>d9:Z9</v>
      </c>
    </row>
    <row r="969">
      <c r="A969" s="554" t="str">
        <f t="shared" si="5"/>
        <v>12</v>
      </c>
      <c r="B969" s="554" t="str">
        <f t="shared" si="6"/>
        <v>GRP</v>
      </c>
      <c r="C969" s="554" t="s">
        <v>175</v>
      </c>
      <c r="D969" s="554" t="s">
        <v>1343</v>
      </c>
      <c r="E969" s="554" t="str">
        <f t="shared" si="7"/>
        <v/>
      </c>
      <c r="H969" s="554" t="str">
        <f t="shared" si="8"/>
        <v>'NEO GRP '!</v>
      </c>
      <c r="I969" s="554" t="str">
        <f t="shared" si="9"/>
        <v>'NEO GRP '!</v>
      </c>
      <c r="J969" s="554">
        <f t="shared" ref="J969:N969" si="965">IF(IFERROR(VLOOKUP($C969,INDIRECT(J$14&amp;"D:D"),1,FALSE),0)&lt;&gt;0,J$14,0)</f>
        <v>0</v>
      </c>
      <c r="K969" s="554">
        <f t="shared" si="965"/>
        <v>0</v>
      </c>
      <c r="L969" s="554">
        <f t="shared" si="965"/>
        <v>0</v>
      </c>
      <c r="M969" s="554">
        <f t="shared" si="965"/>
        <v>0</v>
      </c>
      <c r="N969" s="554">
        <f t="shared" si="965"/>
        <v>0</v>
      </c>
      <c r="O969" s="554" t="str">
        <f t="shared" si="11"/>
        <v>d:Z</v>
      </c>
      <c r="P969" s="554" t="str">
        <f t="shared" si="12"/>
        <v>d9:Z9</v>
      </c>
    </row>
    <row r="970">
      <c r="A970" s="554" t="str">
        <f t="shared" si="5"/>
        <v>13</v>
      </c>
      <c r="B970" s="554" t="str">
        <f t="shared" si="6"/>
        <v>GRP</v>
      </c>
      <c r="C970" s="554" t="s">
        <v>175</v>
      </c>
      <c r="D970" s="554" t="s">
        <v>1344</v>
      </c>
      <c r="E970" s="554" t="str">
        <f t="shared" si="7"/>
        <v/>
      </c>
      <c r="H970" s="554" t="str">
        <f t="shared" si="8"/>
        <v>'NEO GRP '!</v>
      </c>
      <c r="I970" s="554" t="str">
        <f t="shared" si="9"/>
        <v>'NEO GRP '!</v>
      </c>
      <c r="J970" s="554">
        <f t="shared" ref="J970:N970" si="966">IF(IFERROR(VLOOKUP($C970,INDIRECT(J$14&amp;"D:D"),1,FALSE),0)&lt;&gt;0,J$14,0)</f>
        <v>0</v>
      </c>
      <c r="K970" s="554">
        <f t="shared" si="966"/>
        <v>0</v>
      </c>
      <c r="L970" s="554">
        <f t="shared" si="966"/>
        <v>0</v>
      </c>
      <c r="M970" s="554">
        <f t="shared" si="966"/>
        <v>0</v>
      </c>
      <c r="N970" s="554">
        <f t="shared" si="966"/>
        <v>0</v>
      </c>
      <c r="O970" s="554" t="str">
        <f t="shared" si="11"/>
        <v>d:Z</v>
      </c>
      <c r="P970" s="554" t="str">
        <f t="shared" si="12"/>
        <v>d9:Z9</v>
      </c>
    </row>
    <row r="971">
      <c r="A971" s="554" t="str">
        <f t="shared" si="5"/>
        <v>100</v>
      </c>
      <c r="B971" s="554" t="str">
        <f t="shared" si="6"/>
        <v>GRP</v>
      </c>
      <c r="C971" s="554" t="s">
        <v>175</v>
      </c>
      <c r="D971" s="554" t="s">
        <v>1345</v>
      </c>
      <c r="E971" s="554">
        <f t="shared" si="7"/>
        <v>0</v>
      </c>
      <c r="H971" s="554" t="str">
        <f t="shared" si="8"/>
        <v>'NEO GRP '!</v>
      </c>
      <c r="I971" s="554" t="str">
        <f t="shared" si="9"/>
        <v>'NEO GRP '!</v>
      </c>
      <c r="J971" s="554">
        <f t="shared" ref="J971:N971" si="967">IF(IFERROR(VLOOKUP($C971,INDIRECT(J$14&amp;"D:D"),1,FALSE),0)&lt;&gt;0,J$14,0)</f>
        <v>0</v>
      </c>
      <c r="K971" s="554">
        <f t="shared" si="967"/>
        <v>0</v>
      </c>
      <c r="L971" s="554">
        <f t="shared" si="967"/>
        <v>0</v>
      </c>
      <c r="M971" s="554">
        <f t="shared" si="967"/>
        <v>0</v>
      </c>
      <c r="N971" s="554">
        <f t="shared" si="967"/>
        <v>0</v>
      </c>
      <c r="O971" s="554" t="str">
        <f t="shared" si="11"/>
        <v>d:Z</v>
      </c>
      <c r="P971" s="554" t="str">
        <f t="shared" si="12"/>
        <v>d9:Z9</v>
      </c>
    </row>
    <row r="972">
      <c r="A972" s="554" t="str">
        <f t="shared" si="5"/>
        <v>01</v>
      </c>
      <c r="B972" s="554" t="str">
        <f t="shared" si="6"/>
        <v>PU</v>
      </c>
      <c r="C972" s="554" t="s">
        <v>264</v>
      </c>
      <c r="D972" s="554" t="s">
        <v>1346</v>
      </c>
      <c r="E972" s="554" t="str">
        <f t="shared" si="7"/>
        <v/>
      </c>
      <c r="H972" s="554" t="str">
        <f t="shared" si="8"/>
        <v>'NEO PU'!</v>
      </c>
      <c r="I972" s="554">
        <f t="shared" si="9"/>
        <v>0</v>
      </c>
      <c r="J972" s="554" t="str">
        <f t="shared" ref="J972:N972" si="968">IF(IFERROR(VLOOKUP($C972,INDIRECT(J$14&amp;"D:D"),1,FALSE),0)&lt;&gt;0,J$14,0)</f>
        <v>'NEO PU'!</v>
      </c>
      <c r="K972" s="554">
        <f t="shared" si="968"/>
        <v>0</v>
      </c>
      <c r="L972" s="554">
        <f t="shared" si="968"/>
        <v>0</v>
      </c>
      <c r="M972" s="554">
        <f t="shared" si="968"/>
        <v>0</v>
      </c>
      <c r="N972" s="554">
        <f t="shared" si="968"/>
        <v>0</v>
      </c>
      <c r="O972" s="554" t="str">
        <f t="shared" si="11"/>
        <v>d:t</v>
      </c>
      <c r="P972" s="554" t="str">
        <f t="shared" si="12"/>
        <v>d9:t9</v>
      </c>
    </row>
    <row r="973">
      <c r="A973" s="554" t="str">
        <f t="shared" si="5"/>
        <v>02</v>
      </c>
      <c r="B973" s="554" t="str">
        <f t="shared" si="6"/>
        <v>PU</v>
      </c>
      <c r="C973" s="554" t="s">
        <v>264</v>
      </c>
      <c r="D973" s="554" t="s">
        <v>1347</v>
      </c>
      <c r="E973" s="554" t="str">
        <f t="shared" si="7"/>
        <v/>
      </c>
      <c r="H973" s="554" t="str">
        <f t="shared" si="8"/>
        <v>'NEO PU'!</v>
      </c>
      <c r="I973" s="554">
        <f t="shared" si="9"/>
        <v>0</v>
      </c>
      <c r="J973" s="554" t="str">
        <f t="shared" ref="J973:N973" si="969">IF(IFERROR(VLOOKUP($C973,INDIRECT(J$14&amp;"D:D"),1,FALSE),0)&lt;&gt;0,J$14,0)</f>
        <v>'NEO PU'!</v>
      </c>
      <c r="K973" s="554">
        <f t="shared" si="969"/>
        <v>0</v>
      </c>
      <c r="L973" s="554">
        <f t="shared" si="969"/>
        <v>0</v>
      </c>
      <c r="M973" s="554">
        <f t="shared" si="969"/>
        <v>0</v>
      </c>
      <c r="N973" s="554">
        <f t="shared" si="969"/>
        <v>0</v>
      </c>
      <c r="O973" s="554" t="str">
        <f t="shared" si="11"/>
        <v>d:t</v>
      </c>
      <c r="P973" s="554" t="str">
        <f t="shared" si="12"/>
        <v>d9:t9</v>
      </c>
    </row>
    <row r="974">
      <c r="A974" s="554" t="str">
        <f t="shared" si="5"/>
        <v>03</v>
      </c>
      <c r="B974" s="554" t="str">
        <f t="shared" si="6"/>
        <v>PU</v>
      </c>
      <c r="C974" s="554" t="s">
        <v>264</v>
      </c>
      <c r="D974" s="554" t="s">
        <v>1348</v>
      </c>
      <c r="E974" s="554" t="str">
        <f t="shared" si="7"/>
        <v/>
      </c>
      <c r="H974" s="554" t="str">
        <f t="shared" si="8"/>
        <v>'NEO PU'!</v>
      </c>
      <c r="I974" s="554">
        <f t="shared" si="9"/>
        <v>0</v>
      </c>
      <c r="J974" s="554" t="str">
        <f t="shared" ref="J974:N974" si="970">IF(IFERROR(VLOOKUP($C974,INDIRECT(J$14&amp;"D:D"),1,FALSE),0)&lt;&gt;0,J$14,0)</f>
        <v>'NEO PU'!</v>
      </c>
      <c r="K974" s="554">
        <f t="shared" si="970"/>
        <v>0</v>
      </c>
      <c r="L974" s="554">
        <f t="shared" si="970"/>
        <v>0</v>
      </c>
      <c r="M974" s="554">
        <f t="shared" si="970"/>
        <v>0</v>
      </c>
      <c r="N974" s="554">
        <f t="shared" si="970"/>
        <v>0</v>
      </c>
      <c r="O974" s="554" t="str">
        <f t="shared" si="11"/>
        <v>d:t</v>
      </c>
      <c r="P974" s="554" t="str">
        <f t="shared" si="12"/>
        <v>d9:t9</v>
      </c>
    </row>
    <row r="975">
      <c r="A975" s="554" t="str">
        <f t="shared" si="5"/>
        <v>04</v>
      </c>
      <c r="B975" s="554" t="str">
        <f t="shared" si="6"/>
        <v>PU</v>
      </c>
      <c r="C975" s="554" t="s">
        <v>264</v>
      </c>
      <c r="D975" s="554" t="s">
        <v>1349</v>
      </c>
      <c r="E975" s="554" t="str">
        <f t="shared" si="7"/>
        <v/>
      </c>
      <c r="H975" s="554" t="str">
        <f t="shared" si="8"/>
        <v>'NEO PU'!</v>
      </c>
      <c r="I975" s="554">
        <f t="shared" si="9"/>
        <v>0</v>
      </c>
      <c r="J975" s="554" t="str">
        <f t="shared" ref="J975:N975" si="971">IF(IFERROR(VLOOKUP($C975,INDIRECT(J$14&amp;"D:D"),1,FALSE),0)&lt;&gt;0,J$14,0)</f>
        <v>'NEO PU'!</v>
      </c>
      <c r="K975" s="554">
        <f t="shared" si="971"/>
        <v>0</v>
      </c>
      <c r="L975" s="554">
        <f t="shared" si="971"/>
        <v>0</v>
      </c>
      <c r="M975" s="554">
        <f t="shared" si="971"/>
        <v>0</v>
      </c>
      <c r="N975" s="554">
        <f t="shared" si="971"/>
        <v>0</v>
      </c>
      <c r="O975" s="554" t="str">
        <f t="shared" si="11"/>
        <v>d:t</v>
      </c>
      <c r="P975" s="554" t="str">
        <f t="shared" si="12"/>
        <v>d9:t9</v>
      </c>
    </row>
    <row r="976">
      <c r="A976" s="554" t="str">
        <f t="shared" si="5"/>
        <v>05</v>
      </c>
      <c r="B976" s="554" t="str">
        <f t="shared" si="6"/>
        <v>PU</v>
      </c>
      <c r="C976" s="554" t="s">
        <v>264</v>
      </c>
      <c r="D976" s="554" t="s">
        <v>1350</v>
      </c>
      <c r="E976" s="554" t="str">
        <f t="shared" si="7"/>
        <v/>
      </c>
      <c r="H976" s="554" t="str">
        <f t="shared" si="8"/>
        <v>'NEO PU'!</v>
      </c>
      <c r="I976" s="554">
        <f t="shared" si="9"/>
        <v>0</v>
      </c>
      <c r="J976" s="554" t="str">
        <f t="shared" ref="J976:N976" si="972">IF(IFERROR(VLOOKUP($C976,INDIRECT(J$14&amp;"D:D"),1,FALSE),0)&lt;&gt;0,J$14,0)</f>
        <v>'NEO PU'!</v>
      </c>
      <c r="K976" s="554">
        <f t="shared" si="972"/>
        <v>0</v>
      </c>
      <c r="L976" s="554">
        <f t="shared" si="972"/>
        <v>0</v>
      </c>
      <c r="M976" s="554">
        <f t="shared" si="972"/>
        <v>0</v>
      </c>
      <c r="N976" s="554">
        <f t="shared" si="972"/>
        <v>0</v>
      </c>
      <c r="O976" s="554" t="str">
        <f t="shared" si="11"/>
        <v>d:t</v>
      </c>
      <c r="P976" s="554" t="str">
        <f t="shared" si="12"/>
        <v>d9:t9</v>
      </c>
    </row>
    <row r="977">
      <c r="A977" s="554" t="str">
        <f t="shared" si="5"/>
        <v>06</v>
      </c>
      <c r="B977" s="554" t="str">
        <f t="shared" si="6"/>
        <v>PU</v>
      </c>
      <c r="C977" s="554" t="s">
        <v>264</v>
      </c>
      <c r="D977" s="554" t="s">
        <v>1351</v>
      </c>
      <c r="E977" s="554" t="str">
        <f t="shared" si="7"/>
        <v/>
      </c>
      <c r="H977" s="554" t="str">
        <f t="shared" si="8"/>
        <v>'NEO PU'!</v>
      </c>
      <c r="I977" s="554">
        <f t="shared" si="9"/>
        <v>0</v>
      </c>
      <c r="J977" s="554" t="str">
        <f t="shared" ref="J977:N977" si="973">IF(IFERROR(VLOOKUP($C977,INDIRECT(J$14&amp;"D:D"),1,FALSE),0)&lt;&gt;0,J$14,0)</f>
        <v>'NEO PU'!</v>
      </c>
      <c r="K977" s="554">
        <f t="shared" si="973"/>
        <v>0</v>
      </c>
      <c r="L977" s="554">
        <f t="shared" si="973"/>
        <v>0</v>
      </c>
      <c r="M977" s="554">
        <f t="shared" si="973"/>
        <v>0</v>
      </c>
      <c r="N977" s="554">
        <f t="shared" si="973"/>
        <v>0</v>
      </c>
      <c r="O977" s="554" t="str">
        <f t="shared" si="11"/>
        <v>d:t</v>
      </c>
      <c r="P977" s="554" t="str">
        <f t="shared" si="12"/>
        <v>d9:t9</v>
      </c>
    </row>
    <row r="978">
      <c r="A978" s="554" t="str">
        <f t="shared" si="5"/>
        <v>09</v>
      </c>
      <c r="B978" s="554" t="str">
        <f t="shared" si="6"/>
        <v>PU</v>
      </c>
      <c r="C978" s="554" t="s">
        <v>264</v>
      </c>
      <c r="D978" s="554" t="s">
        <v>1352</v>
      </c>
      <c r="E978" s="554" t="str">
        <f t="shared" si="7"/>
        <v/>
      </c>
      <c r="H978" s="554" t="str">
        <f t="shared" si="8"/>
        <v>'NEO PU'!</v>
      </c>
      <c r="I978" s="554">
        <f t="shared" si="9"/>
        <v>0</v>
      </c>
      <c r="J978" s="554" t="str">
        <f t="shared" ref="J978:N978" si="974">IF(IFERROR(VLOOKUP($C978,INDIRECT(J$14&amp;"D:D"),1,FALSE),0)&lt;&gt;0,J$14,0)</f>
        <v>'NEO PU'!</v>
      </c>
      <c r="K978" s="554">
        <f t="shared" si="974"/>
        <v>0</v>
      </c>
      <c r="L978" s="554">
        <f t="shared" si="974"/>
        <v>0</v>
      </c>
      <c r="M978" s="554">
        <f t="shared" si="974"/>
        <v>0</v>
      </c>
      <c r="N978" s="554">
        <f t="shared" si="974"/>
        <v>0</v>
      </c>
      <c r="O978" s="554" t="str">
        <f t="shared" si="11"/>
        <v>d:t</v>
      </c>
      <c r="P978" s="554" t="str">
        <f t="shared" si="12"/>
        <v>d9:t9</v>
      </c>
    </row>
    <row r="979">
      <c r="A979" s="554" t="str">
        <f t="shared" si="5"/>
        <v>11</v>
      </c>
      <c r="B979" s="554" t="str">
        <f t="shared" si="6"/>
        <v>PU</v>
      </c>
      <c r="C979" s="554" t="s">
        <v>264</v>
      </c>
      <c r="D979" s="554" t="s">
        <v>1353</v>
      </c>
      <c r="E979" s="554" t="str">
        <f t="shared" si="7"/>
        <v/>
      </c>
      <c r="H979" s="554" t="str">
        <f t="shared" si="8"/>
        <v>'NEO PU'!</v>
      </c>
      <c r="I979" s="554">
        <f t="shared" si="9"/>
        <v>0</v>
      </c>
      <c r="J979" s="554" t="str">
        <f t="shared" ref="J979:N979" si="975">IF(IFERROR(VLOOKUP($C979,INDIRECT(J$14&amp;"D:D"),1,FALSE),0)&lt;&gt;0,J$14,0)</f>
        <v>'NEO PU'!</v>
      </c>
      <c r="K979" s="554">
        <f t="shared" si="975"/>
        <v>0</v>
      </c>
      <c r="L979" s="554">
        <f t="shared" si="975"/>
        <v>0</v>
      </c>
      <c r="M979" s="554">
        <f t="shared" si="975"/>
        <v>0</v>
      </c>
      <c r="N979" s="554">
        <f t="shared" si="975"/>
        <v>0</v>
      </c>
      <c r="O979" s="554" t="str">
        <f t="shared" si="11"/>
        <v>d:t</v>
      </c>
      <c r="P979" s="554" t="str">
        <f t="shared" si="12"/>
        <v>d9:t9</v>
      </c>
    </row>
    <row r="980">
      <c r="A980" s="554" t="str">
        <f t="shared" si="5"/>
        <v>12</v>
      </c>
      <c r="B980" s="554" t="str">
        <f t="shared" si="6"/>
        <v>PU</v>
      </c>
      <c r="C980" s="554" t="s">
        <v>264</v>
      </c>
      <c r="D980" s="554" t="s">
        <v>1354</v>
      </c>
      <c r="E980" s="554" t="str">
        <f t="shared" si="7"/>
        <v/>
      </c>
      <c r="H980" s="554" t="str">
        <f t="shared" si="8"/>
        <v>'NEO PU'!</v>
      </c>
      <c r="I980" s="554">
        <f t="shared" si="9"/>
        <v>0</v>
      </c>
      <c r="J980" s="554" t="str">
        <f t="shared" ref="J980:N980" si="976">IF(IFERROR(VLOOKUP($C980,INDIRECT(J$14&amp;"D:D"),1,FALSE),0)&lt;&gt;0,J$14,0)</f>
        <v>'NEO PU'!</v>
      </c>
      <c r="K980" s="554">
        <f t="shared" si="976"/>
        <v>0</v>
      </c>
      <c r="L980" s="554">
        <f t="shared" si="976"/>
        <v>0</v>
      </c>
      <c r="M980" s="554">
        <f t="shared" si="976"/>
        <v>0</v>
      </c>
      <c r="N980" s="554">
        <f t="shared" si="976"/>
        <v>0</v>
      </c>
      <c r="O980" s="554" t="str">
        <f t="shared" si="11"/>
        <v>d:t</v>
      </c>
      <c r="P980" s="554" t="str">
        <f t="shared" si="12"/>
        <v>d9:t9</v>
      </c>
    </row>
    <row r="981">
      <c r="A981" s="554" t="str">
        <f t="shared" si="5"/>
        <v>14</v>
      </c>
      <c r="B981" s="554" t="str">
        <f t="shared" si="6"/>
        <v>PU</v>
      </c>
      <c r="C981" s="554" t="s">
        <v>264</v>
      </c>
      <c r="D981" s="554" t="s">
        <v>1355</v>
      </c>
      <c r="E981" s="554" t="str">
        <f t="shared" si="7"/>
        <v/>
      </c>
      <c r="H981" s="554" t="str">
        <f t="shared" si="8"/>
        <v>'NEO PU'!</v>
      </c>
      <c r="I981" s="554">
        <f t="shared" si="9"/>
        <v>0</v>
      </c>
      <c r="J981" s="554" t="str">
        <f t="shared" ref="J981:N981" si="977">IF(IFERROR(VLOOKUP($C981,INDIRECT(J$14&amp;"D:D"),1,FALSE),0)&lt;&gt;0,J$14,0)</f>
        <v>'NEO PU'!</v>
      </c>
      <c r="K981" s="554">
        <f t="shared" si="977"/>
        <v>0</v>
      </c>
      <c r="L981" s="554">
        <f t="shared" si="977"/>
        <v>0</v>
      </c>
      <c r="M981" s="554">
        <f t="shared" si="977"/>
        <v>0</v>
      </c>
      <c r="N981" s="554">
        <f t="shared" si="977"/>
        <v>0</v>
      </c>
      <c r="O981" s="554" t="str">
        <f t="shared" si="11"/>
        <v>d:t</v>
      </c>
      <c r="P981" s="554" t="str">
        <f t="shared" si="12"/>
        <v>d9:t9</v>
      </c>
    </row>
    <row r="982">
      <c r="A982" s="554" t="str">
        <f t="shared" si="5"/>
        <v>01</v>
      </c>
      <c r="B982" s="554" t="str">
        <f t="shared" si="6"/>
        <v>PU</v>
      </c>
      <c r="C982" s="554" t="s">
        <v>267</v>
      </c>
      <c r="D982" s="554" t="s">
        <v>1356</v>
      </c>
      <c r="E982" s="554" t="str">
        <f t="shared" si="7"/>
        <v/>
      </c>
      <c r="H982" s="554" t="str">
        <f t="shared" si="8"/>
        <v>'NEO PU'!</v>
      </c>
      <c r="I982" s="554">
        <f t="shared" si="9"/>
        <v>0</v>
      </c>
      <c r="J982" s="554" t="str">
        <f t="shared" ref="J982:N982" si="978">IF(IFERROR(VLOOKUP($C982,INDIRECT(J$14&amp;"D:D"),1,FALSE),0)&lt;&gt;0,J$14,0)</f>
        <v>'NEO PU'!</v>
      </c>
      <c r="K982" s="554">
        <f t="shared" si="978"/>
        <v>0</v>
      </c>
      <c r="L982" s="554">
        <f t="shared" si="978"/>
        <v>0</v>
      </c>
      <c r="M982" s="554">
        <f t="shared" si="978"/>
        <v>0</v>
      </c>
      <c r="N982" s="554">
        <f t="shared" si="978"/>
        <v>0</v>
      </c>
      <c r="O982" s="554" t="str">
        <f t="shared" si="11"/>
        <v>d:t</v>
      </c>
      <c r="P982" s="554" t="str">
        <f t="shared" si="12"/>
        <v>d9:t9</v>
      </c>
    </row>
    <row r="983">
      <c r="A983" s="554" t="str">
        <f t="shared" si="5"/>
        <v>02</v>
      </c>
      <c r="B983" s="554" t="str">
        <f t="shared" si="6"/>
        <v>PU</v>
      </c>
      <c r="C983" s="554" t="s">
        <v>267</v>
      </c>
      <c r="D983" s="554" t="s">
        <v>1357</v>
      </c>
      <c r="E983" s="554" t="str">
        <f t="shared" si="7"/>
        <v/>
      </c>
      <c r="H983" s="554" t="str">
        <f t="shared" si="8"/>
        <v>'NEO PU'!</v>
      </c>
      <c r="I983" s="554">
        <f t="shared" si="9"/>
        <v>0</v>
      </c>
      <c r="J983" s="554" t="str">
        <f t="shared" ref="J983:N983" si="979">IF(IFERROR(VLOOKUP($C983,INDIRECT(J$14&amp;"D:D"),1,FALSE),0)&lt;&gt;0,J$14,0)</f>
        <v>'NEO PU'!</v>
      </c>
      <c r="K983" s="554">
        <f t="shared" si="979"/>
        <v>0</v>
      </c>
      <c r="L983" s="554">
        <f t="shared" si="979"/>
        <v>0</v>
      </c>
      <c r="M983" s="554">
        <f t="shared" si="979"/>
        <v>0</v>
      </c>
      <c r="N983" s="554">
        <f t="shared" si="979"/>
        <v>0</v>
      </c>
      <c r="O983" s="554" t="str">
        <f t="shared" si="11"/>
        <v>d:t</v>
      </c>
      <c r="P983" s="554" t="str">
        <f t="shared" si="12"/>
        <v>d9:t9</v>
      </c>
    </row>
    <row r="984">
      <c r="A984" s="554" t="str">
        <f t="shared" si="5"/>
        <v>03</v>
      </c>
      <c r="B984" s="554" t="str">
        <f t="shared" si="6"/>
        <v>PU</v>
      </c>
      <c r="C984" s="554" t="s">
        <v>267</v>
      </c>
      <c r="D984" s="554" t="s">
        <v>1358</v>
      </c>
      <c r="E984" s="554" t="str">
        <f t="shared" si="7"/>
        <v/>
      </c>
      <c r="H984" s="554" t="str">
        <f t="shared" si="8"/>
        <v>'NEO PU'!</v>
      </c>
      <c r="I984" s="554">
        <f t="shared" si="9"/>
        <v>0</v>
      </c>
      <c r="J984" s="554" t="str">
        <f t="shared" ref="J984:N984" si="980">IF(IFERROR(VLOOKUP($C984,INDIRECT(J$14&amp;"D:D"),1,FALSE),0)&lt;&gt;0,J$14,0)</f>
        <v>'NEO PU'!</v>
      </c>
      <c r="K984" s="554">
        <f t="shared" si="980"/>
        <v>0</v>
      </c>
      <c r="L984" s="554">
        <f t="shared" si="980"/>
        <v>0</v>
      </c>
      <c r="M984" s="554">
        <f t="shared" si="980"/>
        <v>0</v>
      </c>
      <c r="N984" s="554">
        <f t="shared" si="980"/>
        <v>0</v>
      </c>
      <c r="O984" s="554" t="str">
        <f t="shared" si="11"/>
        <v>d:t</v>
      </c>
      <c r="P984" s="554" t="str">
        <f t="shared" si="12"/>
        <v>d9:t9</v>
      </c>
    </row>
    <row r="985">
      <c r="A985" s="554" t="str">
        <f t="shared" si="5"/>
        <v>04</v>
      </c>
      <c r="B985" s="554" t="str">
        <f t="shared" si="6"/>
        <v>PU</v>
      </c>
      <c r="C985" s="554" t="s">
        <v>267</v>
      </c>
      <c r="D985" s="554" t="s">
        <v>1359</v>
      </c>
      <c r="E985" s="554" t="str">
        <f t="shared" si="7"/>
        <v/>
      </c>
      <c r="H985" s="554" t="str">
        <f t="shared" si="8"/>
        <v>'NEO PU'!</v>
      </c>
      <c r="I985" s="554">
        <f t="shared" si="9"/>
        <v>0</v>
      </c>
      <c r="J985" s="554" t="str">
        <f t="shared" ref="J985:N985" si="981">IF(IFERROR(VLOOKUP($C985,INDIRECT(J$14&amp;"D:D"),1,FALSE),0)&lt;&gt;0,J$14,0)</f>
        <v>'NEO PU'!</v>
      </c>
      <c r="K985" s="554">
        <f t="shared" si="981"/>
        <v>0</v>
      </c>
      <c r="L985" s="554">
        <f t="shared" si="981"/>
        <v>0</v>
      </c>
      <c r="M985" s="554">
        <f t="shared" si="981"/>
        <v>0</v>
      </c>
      <c r="N985" s="554">
        <f t="shared" si="981"/>
        <v>0</v>
      </c>
      <c r="O985" s="554" t="str">
        <f t="shared" si="11"/>
        <v>d:t</v>
      </c>
      <c r="P985" s="554" t="str">
        <f t="shared" si="12"/>
        <v>d9:t9</v>
      </c>
    </row>
    <row r="986">
      <c r="A986" s="554" t="str">
        <f t="shared" si="5"/>
        <v>05</v>
      </c>
      <c r="B986" s="554" t="str">
        <f t="shared" si="6"/>
        <v>PU</v>
      </c>
      <c r="C986" s="554" t="s">
        <v>267</v>
      </c>
      <c r="D986" s="554" t="s">
        <v>1360</v>
      </c>
      <c r="E986" s="554" t="str">
        <f t="shared" si="7"/>
        <v/>
      </c>
      <c r="H986" s="554" t="str">
        <f t="shared" si="8"/>
        <v>'NEO PU'!</v>
      </c>
      <c r="I986" s="554">
        <f t="shared" si="9"/>
        <v>0</v>
      </c>
      <c r="J986" s="554" t="str">
        <f t="shared" ref="J986:N986" si="982">IF(IFERROR(VLOOKUP($C986,INDIRECT(J$14&amp;"D:D"),1,FALSE),0)&lt;&gt;0,J$14,0)</f>
        <v>'NEO PU'!</v>
      </c>
      <c r="K986" s="554">
        <f t="shared" si="982"/>
        <v>0</v>
      </c>
      <c r="L986" s="554">
        <f t="shared" si="982"/>
        <v>0</v>
      </c>
      <c r="M986" s="554">
        <f t="shared" si="982"/>
        <v>0</v>
      </c>
      <c r="N986" s="554">
        <f t="shared" si="982"/>
        <v>0</v>
      </c>
      <c r="O986" s="554" t="str">
        <f t="shared" si="11"/>
        <v>d:t</v>
      </c>
      <c r="P986" s="554" t="str">
        <f t="shared" si="12"/>
        <v>d9:t9</v>
      </c>
    </row>
    <row r="987">
      <c r="A987" s="554" t="str">
        <f t="shared" si="5"/>
        <v>06</v>
      </c>
      <c r="B987" s="554" t="str">
        <f t="shared" si="6"/>
        <v>PU</v>
      </c>
      <c r="C987" s="554" t="s">
        <v>267</v>
      </c>
      <c r="D987" s="554" t="s">
        <v>1361</v>
      </c>
      <c r="E987" s="554" t="str">
        <f t="shared" si="7"/>
        <v/>
      </c>
      <c r="H987" s="554" t="str">
        <f t="shared" si="8"/>
        <v>'NEO PU'!</v>
      </c>
      <c r="I987" s="554">
        <f t="shared" si="9"/>
        <v>0</v>
      </c>
      <c r="J987" s="554" t="str">
        <f t="shared" ref="J987:N987" si="983">IF(IFERROR(VLOOKUP($C987,INDIRECT(J$14&amp;"D:D"),1,FALSE),0)&lt;&gt;0,J$14,0)</f>
        <v>'NEO PU'!</v>
      </c>
      <c r="K987" s="554">
        <f t="shared" si="983"/>
        <v>0</v>
      </c>
      <c r="L987" s="554">
        <f t="shared" si="983"/>
        <v>0</v>
      </c>
      <c r="M987" s="554">
        <f t="shared" si="983"/>
        <v>0</v>
      </c>
      <c r="N987" s="554">
        <f t="shared" si="983"/>
        <v>0</v>
      </c>
      <c r="O987" s="554" t="str">
        <f t="shared" si="11"/>
        <v>d:t</v>
      </c>
      <c r="P987" s="554" t="str">
        <f t="shared" si="12"/>
        <v>d9:t9</v>
      </c>
    </row>
    <row r="988">
      <c r="A988" s="554" t="str">
        <f t="shared" si="5"/>
        <v>09</v>
      </c>
      <c r="B988" s="554" t="str">
        <f t="shared" si="6"/>
        <v>PU</v>
      </c>
      <c r="C988" s="554" t="s">
        <v>267</v>
      </c>
      <c r="D988" s="554" t="s">
        <v>1362</v>
      </c>
      <c r="E988" s="554" t="str">
        <f t="shared" si="7"/>
        <v/>
      </c>
      <c r="H988" s="554" t="str">
        <f t="shared" si="8"/>
        <v>'NEO PU'!</v>
      </c>
      <c r="I988" s="554">
        <f t="shared" si="9"/>
        <v>0</v>
      </c>
      <c r="J988" s="554" t="str">
        <f t="shared" ref="J988:N988" si="984">IF(IFERROR(VLOOKUP($C988,INDIRECT(J$14&amp;"D:D"),1,FALSE),0)&lt;&gt;0,J$14,0)</f>
        <v>'NEO PU'!</v>
      </c>
      <c r="K988" s="554">
        <f t="shared" si="984"/>
        <v>0</v>
      </c>
      <c r="L988" s="554">
        <f t="shared" si="984"/>
        <v>0</v>
      </c>
      <c r="M988" s="554">
        <f t="shared" si="984"/>
        <v>0</v>
      </c>
      <c r="N988" s="554">
        <f t="shared" si="984"/>
        <v>0</v>
      </c>
      <c r="O988" s="554" t="str">
        <f t="shared" si="11"/>
        <v>d:t</v>
      </c>
      <c r="P988" s="554" t="str">
        <f t="shared" si="12"/>
        <v>d9:t9</v>
      </c>
    </row>
    <row r="989">
      <c r="A989" s="554" t="str">
        <f t="shared" si="5"/>
        <v>11</v>
      </c>
      <c r="B989" s="554" t="str">
        <f t="shared" si="6"/>
        <v>PU</v>
      </c>
      <c r="C989" s="554" t="s">
        <v>267</v>
      </c>
      <c r="D989" s="554" t="s">
        <v>1363</v>
      </c>
      <c r="E989" s="554" t="str">
        <f t="shared" si="7"/>
        <v/>
      </c>
      <c r="H989" s="554" t="str">
        <f t="shared" si="8"/>
        <v>'NEO PU'!</v>
      </c>
      <c r="I989" s="554">
        <f t="shared" si="9"/>
        <v>0</v>
      </c>
      <c r="J989" s="554" t="str">
        <f t="shared" ref="J989:N989" si="985">IF(IFERROR(VLOOKUP($C989,INDIRECT(J$14&amp;"D:D"),1,FALSE),0)&lt;&gt;0,J$14,0)</f>
        <v>'NEO PU'!</v>
      </c>
      <c r="K989" s="554">
        <f t="shared" si="985"/>
        <v>0</v>
      </c>
      <c r="L989" s="554">
        <f t="shared" si="985"/>
        <v>0</v>
      </c>
      <c r="M989" s="554">
        <f t="shared" si="985"/>
        <v>0</v>
      </c>
      <c r="N989" s="554">
        <f t="shared" si="985"/>
        <v>0</v>
      </c>
      <c r="O989" s="554" t="str">
        <f t="shared" si="11"/>
        <v>d:t</v>
      </c>
      <c r="P989" s="554" t="str">
        <f t="shared" si="12"/>
        <v>d9:t9</v>
      </c>
    </row>
    <row r="990">
      <c r="A990" s="554" t="str">
        <f t="shared" si="5"/>
        <v>12</v>
      </c>
      <c r="B990" s="554" t="str">
        <f t="shared" si="6"/>
        <v>PU</v>
      </c>
      <c r="C990" s="554" t="s">
        <v>267</v>
      </c>
      <c r="D990" s="554" t="s">
        <v>1364</v>
      </c>
      <c r="E990" s="554" t="str">
        <f t="shared" si="7"/>
        <v/>
      </c>
      <c r="H990" s="554" t="str">
        <f t="shared" si="8"/>
        <v>'NEO PU'!</v>
      </c>
      <c r="I990" s="554">
        <f t="shared" si="9"/>
        <v>0</v>
      </c>
      <c r="J990" s="554" t="str">
        <f t="shared" ref="J990:N990" si="986">IF(IFERROR(VLOOKUP($C990,INDIRECT(J$14&amp;"D:D"),1,FALSE),0)&lt;&gt;0,J$14,0)</f>
        <v>'NEO PU'!</v>
      </c>
      <c r="K990" s="554">
        <f t="shared" si="986"/>
        <v>0</v>
      </c>
      <c r="L990" s="554">
        <f t="shared" si="986"/>
        <v>0</v>
      </c>
      <c r="M990" s="554">
        <f t="shared" si="986"/>
        <v>0</v>
      </c>
      <c r="N990" s="554">
        <f t="shared" si="986"/>
        <v>0</v>
      </c>
      <c r="O990" s="554" t="str">
        <f t="shared" si="11"/>
        <v>d:t</v>
      </c>
      <c r="P990" s="554" t="str">
        <f t="shared" si="12"/>
        <v>d9:t9</v>
      </c>
    </row>
    <row r="991">
      <c r="A991" s="554" t="str">
        <f t="shared" si="5"/>
        <v>14</v>
      </c>
      <c r="B991" s="554" t="str">
        <f t="shared" si="6"/>
        <v>PU</v>
      </c>
      <c r="C991" s="554" t="s">
        <v>267</v>
      </c>
      <c r="D991" s="554" t="s">
        <v>1365</v>
      </c>
      <c r="E991" s="554" t="str">
        <f t="shared" si="7"/>
        <v/>
      </c>
      <c r="H991" s="554" t="str">
        <f t="shared" si="8"/>
        <v>'NEO PU'!</v>
      </c>
      <c r="I991" s="554">
        <f t="shared" si="9"/>
        <v>0</v>
      </c>
      <c r="J991" s="554" t="str">
        <f t="shared" ref="J991:N991" si="987">IF(IFERROR(VLOOKUP($C991,INDIRECT(J$14&amp;"D:D"),1,FALSE),0)&lt;&gt;0,J$14,0)</f>
        <v>'NEO PU'!</v>
      </c>
      <c r="K991" s="554">
        <f t="shared" si="987"/>
        <v>0</v>
      </c>
      <c r="L991" s="554">
        <f t="shared" si="987"/>
        <v>0</v>
      </c>
      <c r="M991" s="554">
        <f t="shared" si="987"/>
        <v>0</v>
      </c>
      <c r="N991" s="554">
        <f t="shared" si="987"/>
        <v>0</v>
      </c>
      <c r="O991" s="554" t="str">
        <f t="shared" si="11"/>
        <v>d:t</v>
      </c>
      <c r="P991" s="554" t="str">
        <f t="shared" si="12"/>
        <v>d9:t9</v>
      </c>
    </row>
    <row r="992">
      <c r="A992" s="554" t="str">
        <f t="shared" si="5"/>
        <v>01</v>
      </c>
      <c r="B992" s="554" t="str">
        <f t="shared" si="6"/>
        <v>PU</v>
      </c>
      <c r="C992" s="554" t="s">
        <v>269</v>
      </c>
      <c r="D992" s="554" t="s">
        <v>1366</v>
      </c>
      <c r="E992" s="554" t="str">
        <f t="shared" si="7"/>
        <v/>
      </c>
      <c r="H992" s="554" t="str">
        <f t="shared" si="8"/>
        <v>'NEO PU'!</v>
      </c>
      <c r="I992" s="554">
        <f t="shared" si="9"/>
        <v>0</v>
      </c>
      <c r="J992" s="554" t="str">
        <f t="shared" ref="J992:N992" si="988">IF(IFERROR(VLOOKUP($C992,INDIRECT(J$14&amp;"D:D"),1,FALSE),0)&lt;&gt;0,J$14,0)</f>
        <v>'NEO PU'!</v>
      </c>
      <c r="K992" s="554">
        <f t="shared" si="988"/>
        <v>0</v>
      </c>
      <c r="L992" s="554">
        <f t="shared" si="988"/>
        <v>0</v>
      </c>
      <c r="M992" s="554">
        <f t="shared" si="988"/>
        <v>0</v>
      </c>
      <c r="N992" s="554">
        <f t="shared" si="988"/>
        <v>0</v>
      </c>
      <c r="O992" s="554" t="str">
        <f t="shared" si="11"/>
        <v>d:t</v>
      </c>
      <c r="P992" s="554" t="str">
        <f t="shared" si="12"/>
        <v>d9:t9</v>
      </c>
    </row>
    <row r="993">
      <c r="A993" s="554" t="str">
        <f t="shared" si="5"/>
        <v>02</v>
      </c>
      <c r="B993" s="554" t="str">
        <f t="shared" si="6"/>
        <v>PU</v>
      </c>
      <c r="C993" s="554" t="s">
        <v>269</v>
      </c>
      <c r="D993" s="554" t="s">
        <v>1367</v>
      </c>
      <c r="E993" s="554" t="str">
        <f t="shared" si="7"/>
        <v/>
      </c>
      <c r="H993" s="554" t="str">
        <f t="shared" si="8"/>
        <v>'NEO PU'!</v>
      </c>
      <c r="I993" s="554">
        <f t="shared" si="9"/>
        <v>0</v>
      </c>
      <c r="J993" s="554" t="str">
        <f t="shared" ref="J993:N993" si="989">IF(IFERROR(VLOOKUP($C993,INDIRECT(J$14&amp;"D:D"),1,FALSE),0)&lt;&gt;0,J$14,0)</f>
        <v>'NEO PU'!</v>
      </c>
      <c r="K993" s="554">
        <f t="shared" si="989"/>
        <v>0</v>
      </c>
      <c r="L993" s="554">
        <f t="shared" si="989"/>
        <v>0</v>
      </c>
      <c r="M993" s="554">
        <f t="shared" si="989"/>
        <v>0</v>
      </c>
      <c r="N993" s="554">
        <f t="shared" si="989"/>
        <v>0</v>
      </c>
      <c r="O993" s="554" t="str">
        <f t="shared" si="11"/>
        <v>d:t</v>
      </c>
      <c r="P993" s="554" t="str">
        <f t="shared" si="12"/>
        <v>d9:t9</v>
      </c>
    </row>
    <row r="994">
      <c r="A994" s="554" t="str">
        <f t="shared" si="5"/>
        <v>03</v>
      </c>
      <c r="B994" s="554" t="str">
        <f t="shared" si="6"/>
        <v>PU</v>
      </c>
      <c r="C994" s="554" t="s">
        <v>269</v>
      </c>
      <c r="D994" s="554" t="s">
        <v>1368</v>
      </c>
      <c r="E994" s="554" t="str">
        <f t="shared" si="7"/>
        <v/>
      </c>
      <c r="H994" s="554" t="str">
        <f t="shared" si="8"/>
        <v>'NEO PU'!</v>
      </c>
      <c r="I994" s="554">
        <f t="shared" si="9"/>
        <v>0</v>
      </c>
      <c r="J994" s="554" t="str">
        <f t="shared" ref="J994:N994" si="990">IF(IFERROR(VLOOKUP($C994,INDIRECT(J$14&amp;"D:D"),1,FALSE),0)&lt;&gt;0,J$14,0)</f>
        <v>'NEO PU'!</v>
      </c>
      <c r="K994" s="554">
        <f t="shared" si="990"/>
        <v>0</v>
      </c>
      <c r="L994" s="554">
        <f t="shared" si="990"/>
        <v>0</v>
      </c>
      <c r="M994" s="554">
        <f t="shared" si="990"/>
        <v>0</v>
      </c>
      <c r="N994" s="554">
        <f t="shared" si="990"/>
        <v>0</v>
      </c>
      <c r="O994" s="554" t="str">
        <f t="shared" si="11"/>
        <v>d:t</v>
      </c>
      <c r="P994" s="554" t="str">
        <f t="shared" si="12"/>
        <v>d9:t9</v>
      </c>
    </row>
    <row r="995">
      <c r="A995" s="554" t="str">
        <f t="shared" si="5"/>
        <v>04</v>
      </c>
      <c r="B995" s="554" t="str">
        <f t="shared" si="6"/>
        <v>PU</v>
      </c>
      <c r="C995" s="554" t="s">
        <v>269</v>
      </c>
      <c r="D995" s="554" t="s">
        <v>1369</v>
      </c>
      <c r="E995" s="554" t="str">
        <f t="shared" si="7"/>
        <v/>
      </c>
      <c r="H995" s="554" t="str">
        <f t="shared" si="8"/>
        <v>'NEO PU'!</v>
      </c>
      <c r="I995" s="554">
        <f t="shared" si="9"/>
        <v>0</v>
      </c>
      <c r="J995" s="554" t="str">
        <f t="shared" ref="J995:N995" si="991">IF(IFERROR(VLOOKUP($C995,INDIRECT(J$14&amp;"D:D"),1,FALSE),0)&lt;&gt;0,J$14,0)</f>
        <v>'NEO PU'!</v>
      </c>
      <c r="K995" s="554">
        <f t="shared" si="991"/>
        <v>0</v>
      </c>
      <c r="L995" s="554">
        <f t="shared" si="991"/>
        <v>0</v>
      </c>
      <c r="M995" s="554">
        <f t="shared" si="991"/>
        <v>0</v>
      </c>
      <c r="N995" s="554">
        <f t="shared" si="991"/>
        <v>0</v>
      </c>
      <c r="O995" s="554" t="str">
        <f t="shared" si="11"/>
        <v>d:t</v>
      </c>
      <c r="P995" s="554" t="str">
        <f t="shared" si="12"/>
        <v>d9:t9</v>
      </c>
    </row>
    <row r="996">
      <c r="A996" s="554" t="str">
        <f t="shared" si="5"/>
        <v>05</v>
      </c>
      <c r="B996" s="554" t="str">
        <f t="shared" si="6"/>
        <v>PU</v>
      </c>
      <c r="C996" s="554" t="s">
        <v>269</v>
      </c>
      <c r="D996" s="554" t="s">
        <v>1370</v>
      </c>
      <c r="E996" s="554" t="str">
        <f t="shared" si="7"/>
        <v/>
      </c>
      <c r="H996" s="554" t="str">
        <f t="shared" si="8"/>
        <v>'NEO PU'!</v>
      </c>
      <c r="I996" s="554">
        <f t="shared" si="9"/>
        <v>0</v>
      </c>
      <c r="J996" s="554" t="str">
        <f t="shared" ref="J996:N996" si="992">IF(IFERROR(VLOOKUP($C996,INDIRECT(J$14&amp;"D:D"),1,FALSE),0)&lt;&gt;0,J$14,0)</f>
        <v>'NEO PU'!</v>
      </c>
      <c r="K996" s="554">
        <f t="shared" si="992"/>
        <v>0</v>
      </c>
      <c r="L996" s="554">
        <f t="shared" si="992"/>
        <v>0</v>
      </c>
      <c r="M996" s="554">
        <f t="shared" si="992"/>
        <v>0</v>
      </c>
      <c r="N996" s="554">
        <f t="shared" si="992"/>
        <v>0</v>
      </c>
      <c r="O996" s="554" t="str">
        <f t="shared" si="11"/>
        <v>d:t</v>
      </c>
      <c r="P996" s="554" t="str">
        <f t="shared" si="12"/>
        <v>d9:t9</v>
      </c>
    </row>
    <row r="997">
      <c r="A997" s="554" t="str">
        <f t="shared" si="5"/>
        <v>06</v>
      </c>
      <c r="B997" s="554" t="str">
        <f t="shared" si="6"/>
        <v>PU</v>
      </c>
      <c r="C997" s="554" t="s">
        <v>269</v>
      </c>
      <c r="D997" s="554" t="s">
        <v>1371</v>
      </c>
      <c r="E997" s="554" t="str">
        <f t="shared" si="7"/>
        <v/>
      </c>
      <c r="H997" s="554" t="str">
        <f t="shared" si="8"/>
        <v>'NEO PU'!</v>
      </c>
      <c r="I997" s="554">
        <f t="shared" si="9"/>
        <v>0</v>
      </c>
      <c r="J997" s="554" t="str">
        <f t="shared" ref="J997:N997" si="993">IF(IFERROR(VLOOKUP($C997,INDIRECT(J$14&amp;"D:D"),1,FALSE),0)&lt;&gt;0,J$14,0)</f>
        <v>'NEO PU'!</v>
      </c>
      <c r="K997" s="554">
        <f t="shared" si="993"/>
        <v>0</v>
      </c>
      <c r="L997" s="554">
        <f t="shared" si="993"/>
        <v>0</v>
      </c>
      <c r="M997" s="554">
        <f t="shared" si="993"/>
        <v>0</v>
      </c>
      <c r="N997" s="554">
        <f t="shared" si="993"/>
        <v>0</v>
      </c>
      <c r="O997" s="554" t="str">
        <f t="shared" si="11"/>
        <v>d:t</v>
      </c>
      <c r="P997" s="554" t="str">
        <f t="shared" si="12"/>
        <v>d9:t9</v>
      </c>
    </row>
    <row r="998">
      <c r="A998" s="554" t="str">
        <f t="shared" si="5"/>
        <v>09</v>
      </c>
      <c r="B998" s="554" t="str">
        <f t="shared" si="6"/>
        <v>PU</v>
      </c>
      <c r="C998" s="554" t="s">
        <v>269</v>
      </c>
      <c r="D998" s="554" t="s">
        <v>1372</v>
      </c>
      <c r="E998" s="554" t="str">
        <f t="shared" si="7"/>
        <v/>
      </c>
      <c r="H998" s="554" t="str">
        <f t="shared" si="8"/>
        <v>'NEO PU'!</v>
      </c>
      <c r="I998" s="554">
        <f t="shared" si="9"/>
        <v>0</v>
      </c>
      <c r="J998" s="554" t="str">
        <f t="shared" ref="J998:N998" si="994">IF(IFERROR(VLOOKUP($C998,INDIRECT(J$14&amp;"D:D"),1,FALSE),0)&lt;&gt;0,J$14,0)</f>
        <v>'NEO PU'!</v>
      </c>
      <c r="K998" s="554">
        <f t="shared" si="994"/>
        <v>0</v>
      </c>
      <c r="L998" s="554">
        <f t="shared" si="994"/>
        <v>0</v>
      </c>
      <c r="M998" s="554">
        <f t="shared" si="994"/>
        <v>0</v>
      </c>
      <c r="N998" s="554">
        <f t="shared" si="994"/>
        <v>0</v>
      </c>
      <c r="O998" s="554" t="str">
        <f t="shared" si="11"/>
        <v>d:t</v>
      </c>
      <c r="P998" s="554" t="str">
        <f t="shared" si="12"/>
        <v>d9:t9</v>
      </c>
    </row>
    <row r="999">
      <c r="A999" s="554" t="str">
        <f t="shared" si="5"/>
        <v>11</v>
      </c>
      <c r="B999" s="554" t="str">
        <f t="shared" si="6"/>
        <v>PU</v>
      </c>
      <c r="C999" s="554" t="s">
        <v>269</v>
      </c>
      <c r="D999" s="554" t="s">
        <v>1373</v>
      </c>
      <c r="E999" s="554" t="str">
        <f t="shared" si="7"/>
        <v/>
      </c>
      <c r="H999" s="554" t="str">
        <f t="shared" si="8"/>
        <v>'NEO PU'!</v>
      </c>
      <c r="I999" s="554">
        <f t="shared" si="9"/>
        <v>0</v>
      </c>
      <c r="J999" s="554" t="str">
        <f t="shared" ref="J999:N999" si="995">IF(IFERROR(VLOOKUP($C999,INDIRECT(J$14&amp;"D:D"),1,FALSE),0)&lt;&gt;0,J$14,0)</f>
        <v>'NEO PU'!</v>
      </c>
      <c r="K999" s="554">
        <f t="shared" si="995"/>
        <v>0</v>
      </c>
      <c r="L999" s="554">
        <f t="shared" si="995"/>
        <v>0</v>
      </c>
      <c r="M999" s="554">
        <f t="shared" si="995"/>
        <v>0</v>
      </c>
      <c r="N999" s="554">
        <f t="shared" si="995"/>
        <v>0</v>
      </c>
      <c r="O999" s="554" t="str">
        <f t="shared" si="11"/>
        <v>d:t</v>
      </c>
      <c r="P999" s="554" t="str">
        <f t="shared" si="12"/>
        <v>d9:t9</v>
      </c>
    </row>
    <row r="1000">
      <c r="A1000" s="554" t="str">
        <f t="shared" si="5"/>
        <v>12</v>
      </c>
      <c r="B1000" s="554" t="str">
        <f t="shared" si="6"/>
        <v>PU</v>
      </c>
      <c r="C1000" s="554" t="s">
        <v>269</v>
      </c>
      <c r="D1000" s="554" t="s">
        <v>1374</v>
      </c>
      <c r="E1000" s="554" t="str">
        <f t="shared" si="7"/>
        <v/>
      </c>
      <c r="H1000" s="554" t="str">
        <f t="shared" si="8"/>
        <v>'NEO PU'!</v>
      </c>
      <c r="I1000" s="554">
        <f t="shared" si="9"/>
        <v>0</v>
      </c>
      <c r="J1000" s="554" t="str">
        <f t="shared" ref="J1000:N1000" si="996">IF(IFERROR(VLOOKUP($C1000,INDIRECT(J$14&amp;"D:D"),1,FALSE),0)&lt;&gt;0,J$14,0)</f>
        <v>'NEO PU'!</v>
      </c>
      <c r="K1000" s="554">
        <f t="shared" si="996"/>
        <v>0</v>
      </c>
      <c r="L1000" s="554">
        <f t="shared" si="996"/>
        <v>0</v>
      </c>
      <c r="M1000" s="554">
        <f t="shared" si="996"/>
        <v>0</v>
      </c>
      <c r="N1000" s="554">
        <f t="shared" si="996"/>
        <v>0</v>
      </c>
      <c r="O1000" s="554" t="str">
        <f t="shared" si="11"/>
        <v>d:t</v>
      </c>
      <c r="P1000" s="554" t="str">
        <f t="shared" si="12"/>
        <v>d9:t9</v>
      </c>
    </row>
    <row r="1001">
      <c r="A1001" s="554" t="str">
        <f t="shared" si="5"/>
        <v>14</v>
      </c>
      <c r="B1001" s="554" t="str">
        <f t="shared" si="6"/>
        <v>PU</v>
      </c>
      <c r="C1001" s="554" t="s">
        <v>269</v>
      </c>
      <c r="D1001" s="554" t="s">
        <v>1375</v>
      </c>
      <c r="E1001" s="554" t="str">
        <f t="shared" si="7"/>
        <v/>
      </c>
      <c r="H1001" s="554" t="str">
        <f t="shared" si="8"/>
        <v>'NEO PU'!</v>
      </c>
      <c r="I1001" s="554">
        <f t="shared" si="9"/>
        <v>0</v>
      </c>
      <c r="J1001" s="554" t="str">
        <f t="shared" ref="J1001:N1001" si="997">IF(IFERROR(VLOOKUP($C1001,INDIRECT(J$14&amp;"D:D"),1,FALSE),0)&lt;&gt;0,J$14,0)</f>
        <v>'NEO PU'!</v>
      </c>
      <c r="K1001" s="554">
        <f t="shared" si="997"/>
        <v>0</v>
      </c>
      <c r="L1001" s="554">
        <f t="shared" si="997"/>
        <v>0</v>
      </c>
      <c r="M1001" s="554">
        <f t="shared" si="997"/>
        <v>0</v>
      </c>
      <c r="N1001" s="554">
        <f t="shared" si="997"/>
        <v>0</v>
      </c>
      <c r="O1001" s="554" t="str">
        <f t="shared" si="11"/>
        <v>d:t</v>
      </c>
      <c r="P1001" s="554" t="str">
        <f t="shared" si="12"/>
        <v>d9:t9</v>
      </c>
    </row>
    <row r="1002">
      <c r="A1002" s="554" t="str">
        <f t="shared" si="5"/>
        <v>01</v>
      </c>
      <c r="B1002" s="554" t="str">
        <f t="shared" si="6"/>
        <v>PU</v>
      </c>
      <c r="C1002" s="554" t="s">
        <v>270</v>
      </c>
      <c r="D1002" s="554" t="s">
        <v>1376</v>
      </c>
      <c r="E1002" s="554" t="str">
        <f t="shared" si="7"/>
        <v/>
      </c>
      <c r="H1002" s="554" t="str">
        <f t="shared" si="8"/>
        <v>'NEO PU'!</v>
      </c>
      <c r="I1002" s="554">
        <f t="shared" si="9"/>
        <v>0</v>
      </c>
      <c r="J1002" s="554" t="str">
        <f t="shared" ref="J1002:N1002" si="998">IF(IFERROR(VLOOKUP($C1002,INDIRECT(J$14&amp;"D:D"),1,FALSE),0)&lt;&gt;0,J$14,0)</f>
        <v>'NEO PU'!</v>
      </c>
      <c r="K1002" s="554">
        <f t="shared" si="998"/>
        <v>0</v>
      </c>
      <c r="L1002" s="554">
        <f t="shared" si="998"/>
        <v>0</v>
      </c>
      <c r="M1002" s="554">
        <f t="shared" si="998"/>
        <v>0</v>
      </c>
      <c r="N1002" s="554">
        <f t="shared" si="998"/>
        <v>0</v>
      </c>
      <c r="O1002" s="554" t="str">
        <f t="shared" si="11"/>
        <v>d:t</v>
      </c>
      <c r="P1002" s="554" t="str">
        <f t="shared" si="12"/>
        <v>d9:t9</v>
      </c>
    </row>
    <row r="1003">
      <c r="A1003" s="554" t="str">
        <f t="shared" si="5"/>
        <v>02</v>
      </c>
      <c r="B1003" s="554" t="str">
        <f t="shared" si="6"/>
        <v>PU</v>
      </c>
      <c r="C1003" s="554" t="s">
        <v>270</v>
      </c>
      <c r="D1003" s="554" t="s">
        <v>1377</v>
      </c>
      <c r="E1003" s="554" t="str">
        <f t="shared" si="7"/>
        <v/>
      </c>
      <c r="H1003" s="554" t="str">
        <f t="shared" si="8"/>
        <v>'NEO PU'!</v>
      </c>
      <c r="I1003" s="554">
        <f t="shared" si="9"/>
        <v>0</v>
      </c>
      <c r="J1003" s="554" t="str">
        <f t="shared" ref="J1003:N1003" si="999">IF(IFERROR(VLOOKUP($C1003,INDIRECT(J$14&amp;"D:D"),1,FALSE),0)&lt;&gt;0,J$14,0)</f>
        <v>'NEO PU'!</v>
      </c>
      <c r="K1003" s="554">
        <f t="shared" si="999"/>
        <v>0</v>
      </c>
      <c r="L1003" s="554">
        <f t="shared" si="999"/>
        <v>0</v>
      </c>
      <c r="M1003" s="554">
        <f t="shared" si="999"/>
        <v>0</v>
      </c>
      <c r="N1003" s="554">
        <f t="shared" si="999"/>
        <v>0</v>
      </c>
      <c r="O1003" s="554" t="str">
        <f t="shared" si="11"/>
        <v>d:t</v>
      </c>
      <c r="P1003" s="554" t="str">
        <f t="shared" si="12"/>
        <v>d9:t9</v>
      </c>
    </row>
    <row r="1004">
      <c r="A1004" s="554" t="str">
        <f t="shared" si="5"/>
        <v>03</v>
      </c>
      <c r="B1004" s="554" t="str">
        <f t="shared" si="6"/>
        <v>PU</v>
      </c>
      <c r="C1004" s="554" t="s">
        <v>270</v>
      </c>
      <c r="D1004" s="554" t="s">
        <v>1378</v>
      </c>
      <c r="E1004" s="554" t="str">
        <f t="shared" si="7"/>
        <v/>
      </c>
      <c r="H1004" s="554" t="str">
        <f t="shared" si="8"/>
        <v>'NEO PU'!</v>
      </c>
      <c r="I1004" s="554">
        <f t="shared" si="9"/>
        <v>0</v>
      </c>
      <c r="J1004" s="554" t="str">
        <f t="shared" ref="J1004:N1004" si="1000">IF(IFERROR(VLOOKUP($C1004,INDIRECT(J$14&amp;"D:D"),1,FALSE),0)&lt;&gt;0,J$14,0)</f>
        <v>'NEO PU'!</v>
      </c>
      <c r="K1004" s="554">
        <f t="shared" si="1000"/>
        <v>0</v>
      </c>
      <c r="L1004" s="554">
        <f t="shared" si="1000"/>
        <v>0</v>
      </c>
      <c r="M1004" s="554">
        <f t="shared" si="1000"/>
        <v>0</v>
      </c>
      <c r="N1004" s="554">
        <f t="shared" si="1000"/>
        <v>0</v>
      </c>
      <c r="O1004" s="554" t="str">
        <f t="shared" si="11"/>
        <v>d:t</v>
      </c>
      <c r="P1004" s="554" t="str">
        <f t="shared" si="12"/>
        <v>d9:t9</v>
      </c>
    </row>
    <row r="1005">
      <c r="A1005" s="554" t="str">
        <f t="shared" si="5"/>
        <v>04</v>
      </c>
      <c r="B1005" s="554" t="str">
        <f t="shared" si="6"/>
        <v>PU</v>
      </c>
      <c r="C1005" s="554" t="s">
        <v>270</v>
      </c>
      <c r="D1005" s="554" t="s">
        <v>1379</v>
      </c>
      <c r="E1005" s="554" t="str">
        <f t="shared" si="7"/>
        <v/>
      </c>
      <c r="H1005" s="554" t="str">
        <f t="shared" si="8"/>
        <v>'NEO PU'!</v>
      </c>
      <c r="I1005" s="554">
        <f t="shared" si="9"/>
        <v>0</v>
      </c>
      <c r="J1005" s="554" t="str">
        <f t="shared" ref="J1005:N1005" si="1001">IF(IFERROR(VLOOKUP($C1005,INDIRECT(J$14&amp;"D:D"),1,FALSE),0)&lt;&gt;0,J$14,0)</f>
        <v>'NEO PU'!</v>
      </c>
      <c r="K1005" s="554">
        <f t="shared" si="1001"/>
        <v>0</v>
      </c>
      <c r="L1005" s="554">
        <f t="shared" si="1001"/>
        <v>0</v>
      </c>
      <c r="M1005" s="554">
        <f t="shared" si="1001"/>
        <v>0</v>
      </c>
      <c r="N1005" s="554">
        <f t="shared" si="1001"/>
        <v>0</v>
      </c>
      <c r="O1005" s="554" t="str">
        <f t="shared" si="11"/>
        <v>d:t</v>
      </c>
      <c r="P1005" s="554" t="str">
        <f t="shared" si="12"/>
        <v>d9:t9</v>
      </c>
    </row>
    <row r="1006">
      <c r="A1006" s="554" t="str">
        <f t="shared" si="5"/>
        <v>05</v>
      </c>
      <c r="B1006" s="554" t="str">
        <f t="shared" si="6"/>
        <v>PU</v>
      </c>
      <c r="C1006" s="554" t="s">
        <v>270</v>
      </c>
      <c r="D1006" s="554" t="s">
        <v>1380</v>
      </c>
      <c r="E1006" s="554" t="str">
        <f t="shared" si="7"/>
        <v/>
      </c>
      <c r="H1006" s="554" t="str">
        <f t="shared" si="8"/>
        <v>'NEO PU'!</v>
      </c>
      <c r="I1006" s="554">
        <f t="shared" si="9"/>
        <v>0</v>
      </c>
      <c r="J1006" s="554" t="str">
        <f t="shared" ref="J1006:N1006" si="1002">IF(IFERROR(VLOOKUP($C1006,INDIRECT(J$14&amp;"D:D"),1,FALSE),0)&lt;&gt;0,J$14,0)</f>
        <v>'NEO PU'!</v>
      </c>
      <c r="K1006" s="554">
        <f t="shared" si="1002"/>
        <v>0</v>
      </c>
      <c r="L1006" s="554">
        <f t="shared" si="1002"/>
        <v>0</v>
      </c>
      <c r="M1006" s="554">
        <f t="shared" si="1002"/>
        <v>0</v>
      </c>
      <c r="N1006" s="554">
        <f t="shared" si="1002"/>
        <v>0</v>
      </c>
      <c r="O1006" s="554" t="str">
        <f t="shared" si="11"/>
        <v>d:t</v>
      </c>
      <c r="P1006" s="554" t="str">
        <f t="shared" si="12"/>
        <v>d9:t9</v>
      </c>
    </row>
    <row r="1007">
      <c r="A1007" s="554" t="str">
        <f t="shared" si="5"/>
        <v>06</v>
      </c>
      <c r="B1007" s="554" t="str">
        <f t="shared" si="6"/>
        <v>PU</v>
      </c>
      <c r="C1007" s="554" t="s">
        <v>270</v>
      </c>
      <c r="D1007" s="554" t="s">
        <v>1381</v>
      </c>
      <c r="E1007" s="554" t="str">
        <f t="shared" si="7"/>
        <v/>
      </c>
      <c r="H1007" s="554" t="str">
        <f t="shared" si="8"/>
        <v>'NEO PU'!</v>
      </c>
      <c r="I1007" s="554">
        <f t="shared" si="9"/>
        <v>0</v>
      </c>
      <c r="J1007" s="554" t="str">
        <f t="shared" ref="J1007:N1007" si="1003">IF(IFERROR(VLOOKUP($C1007,INDIRECT(J$14&amp;"D:D"),1,FALSE),0)&lt;&gt;0,J$14,0)</f>
        <v>'NEO PU'!</v>
      </c>
      <c r="K1007" s="554">
        <f t="shared" si="1003"/>
        <v>0</v>
      </c>
      <c r="L1007" s="554">
        <f t="shared" si="1003"/>
        <v>0</v>
      </c>
      <c r="M1007" s="554">
        <f t="shared" si="1003"/>
        <v>0</v>
      </c>
      <c r="N1007" s="554">
        <f t="shared" si="1003"/>
        <v>0</v>
      </c>
      <c r="O1007" s="554" t="str">
        <f t="shared" si="11"/>
        <v>d:t</v>
      </c>
      <c r="P1007" s="554" t="str">
        <f t="shared" si="12"/>
        <v>d9:t9</v>
      </c>
    </row>
    <row r="1008">
      <c r="A1008" s="554" t="str">
        <f t="shared" si="5"/>
        <v>09</v>
      </c>
      <c r="B1008" s="554" t="str">
        <f t="shared" si="6"/>
        <v>PU</v>
      </c>
      <c r="C1008" s="554" t="s">
        <v>270</v>
      </c>
      <c r="D1008" s="554" t="s">
        <v>1382</v>
      </c>
      <c r="E1008" s="554" t="str">
        <f t="shared" si="7"/>
        <v/>
      </c>
      <c r="H1008" s="554" t="str">
        <f t="shared" si="8"/>
        <v>'NEO PU'!</v>
      </c>
      <c r="I1008" s="554">
        <f t="shared" si="9"/>
        <v>0</v>
      </c>
      <c r="J1008" s="554" t="str">
        <f t="shared" ref="J1008:N1008" si="1004">IF(IFERROR(VLOOKUP($C1008,INDIRECT(J$14&amp;"D:D"),1,FALSE),0)&lt;&gt;0,J$14,0)</f>
        <v>'NEO PU'!</v>
      </c>
      <c r="K1008" s="554">
        <f t="shared" si="1004"/>
        <v>0</v>
      </c>
      <c r="L1008" s="554">
        <f t="shared" si="1004"/>
        <v>0</v>
      </c>
      <c r="M1008" s="554">
        <f t="shared" si="1004"/>
        <v>0</v>
      </c>
      <c r="N1008" s="554">
        <f t="shared" si="1004"/>
        <v>0</v>
      </c>
      <c r="O1008" s="554" t="str">
        <f t="shared" si="11"/>
        <v>d:t</v>
      </c>
      <c r="P1008" s="554" t="str">
        <f t="shared" si="12"/>
        <v>d9:t9</v>
      </c>
    </row>
    <row r="1009">
      <c r="A1009" s="554" t="str">
        <f t="shared" si="5"/>
        <v>11</v>
      </c>
      <c r="B1009" s="554" t="str">
        <f t="shared" si="6"/>
        <v>PU</v>
      </c>
      <c r="C1009" s="554" t="s">
        <v>270</v>
      </c>
      <c r="D1009" s="554" t="s">
        <v>1383</v>
      </c>
      <c r="E1009" s="554" t="str">
        <f t="shared" si="7"/>
        <v/>
      </c>
      <c r="H1009" s="554" t="str">
        <f t="shared" si="8"/>
        <v>'NEO PU'!</v>
      </c>
      <c r="I1009" s="554">
        <f t="shared" si="9"/>
        <v>0</v>
      </c>
      <c r="J1009" s="554" t="str">
        <f t="shared" ref="J1009:N1009" si="1005">IF(IFERROR(VLOOKUP($C1009,INDIRECT(J$14&amp;"D:D"),1,FALSE),0)&lt;&gt;0,J$14,0)</f>
        <v>'NEO PU'!</v>
      </c>
      <c r="K1009" s="554">
        <f t="shared" si="1005"/>
        <v>0</v>
      </c>
      <c r="L1009" s="554">
        <f t="shared" si="1005"/>
        <v>0</v>
      </c>
      <c r="M1009" s="554">
        <f t="shared" si="1005"/>
        <v>0</v>
      </c>
      <c r="N1009" s="554">
        <f t="shared" si="1005"/>
        <v>0</v>
      </c>
      <c r="O1009" s="554" t="str">
        <f t="shared" si="11"/>
        <v>d:t</v>
      </c>
      <c r="P1009" s="554" t="str">
        <f t="shared" si="12"/>
        <v>d9:t9</v>
      </c>
    </row>
    <row r="1010">
      <c r="A1010" s="554" t="str">
        <f t="shared" si="5"/>
        <v>12</v>
      </c>
      <c r="B1010" s="554" t="str">
        <f t="shared" si="6"/>
        <v>PU</v>
      </c>
      <c r="C1010" s="554" t="s">
        <v>270</v>
      </c>
      <c r="D1010" s="554" t="s">
        <v>1384</v>
      </c>
      <c r="E1010" s="554" t="str">
        <f t="shared" si="7"/>
        <v/>
      </c>
      <c r="H1010" s="554" t="str">
        <f t="shared" si="8"/>
        <v>'NEO PU'!</v>
      </c>
      <c r="I1010" s="554">
        <f t="shared" si="9"/>
        <v>0</v>
      </c>
      <c r="J1010" s="554" t="str">
        <f t="shared" ref="J1010:N1010" si="1006">IF(IFERROR(VLOOKUP($C1010,INDIRECT(J$14&amp;"D:D"),1,FALSE),0)&lt;&gt;0,J$14,0)</f>
        <v>'NEO PU'!</v>
      </c>
      <c r="K1010" s="554">
        <f t="shared" si="1006"/>
        <v>0</v>
      </c>
      <c r="L1010" s="554">
        <f t="shared" si="1006"/>
        <v>0</v>
      </c>
      <c r="M1010" s="554">
        <f t="shared" si="1006"/>
        <v>0</v>
      </c>
      <c r="N1010" s="554">
        <f t="shared" si="1006"/>
        <v>0</v>
      </c>
      <c r="O1010" s="554" t="str">
        <f t="shared" si="11"/>
        <v>d:t</v>
      </c>
      <c r="P1010" s="554" t="str">
        <f t="shared" si="12"/>
        <v>d9:t9</v>
      </c>
    </row>
    <row r="1011">
      <c r="A1011" s="554" t="str">
        <f t="shared" si="5"/>
        <v>14</v>
      </c>
      <c r="B1011" s="554" t="str">
        <f t="shared" si="6"/>
        <v>PU</v>
      </c>
      <c r="C1011" s="554" t="s">
        <v>270</v>
      </c>
      <c r="D1011" s="554" t="s">
        <v>1385</v>
      </c>
      <c r="E1011" s="554" t="str">
        <f t="shared" si="7"/>
        <v/>
      </c>
      <c r="H1011" s="554" t="str">
        <f t="shared" si="8"/>
        <v>'NEO PU'!</v>
      </c>
      <c r="I1011" s="554">
        <f t="shared" si="9"/>
        <v>0</v>
      </c>
      <c r="J1011" s="554" t="str">
        <f t="shared" ref="J1011:N1011" si="1007">IF(IFERROR(VLOOKUP($C1011,INDIRECT(J$14&amp;"D:D"),1,FALSE),0)&lt;&gt;0,J$14,0)</f>
        <v>'NEO PU'!</v>
      </c>
      <c r="K1011" s="554">
        <f t="shared" si="1007"/>
        <v>0</v>
      </c>
      <c r="L1011" s="554">
        <f t="shared" si="1007"/>
        <v>0</v>
      </c>
      <c r="M1011" s="554">
        <f t="shared" si="1007"/>
        <v>0</v>
      </c>
      <c r="N1011" s="554">
        <f t="shared" si="1007"/>
        <v>0</v>
      </c>
      <c r="O1011" s="554" t="str">
        <f t="shared" si="11"/>
        <v>d:t</v>
      </c>
      <c r="P1011" s="554" t="str">
        <f t="shared" si="12"/>
        <v>d9:t9</v>
      </c>
    </row>
    <row r="1012">
      <c r="A1012" s="554" t="str">
        <f t="shared" si="5"/>
        <v>01</v>
      </c>
      <c r="B1012" s="554" t="str">
        <f t="shared" si="6"/>
        <v>PU</v>
      </c>
      <c r="C1012" s="554" t="s">
        <v>272</v>
      </c>
      <c r="D1012" s="554" t="s">
        <v>1386</v>
      </c>
      <c r="E1012" s="554" t="str">
        <f t="shared" si="7"/>
        <v/>
      </c>
      <c r="H1012" s="554" t="str">
        <f t="shared" si="8"/>
        <v>'NEO PU'!</v>
      </c>
      <c r="I1012" s="554">
        <f t="shared" si="9"/>
        <v>0</v>
      </c>
      <c r="J1012" s="554" t="str">
        <f t="shared" ref="J1012:N1012" si="1008">IF(IFERROR(VLOOKUP($C1012,INDIRECT(J$14&amp;"D:D"),1,FALSE),0)&lt;&gt;0,J$14,0)</f>
        <v>'NEO PU'!</v>
      </c>
      <c r="K1012" s="554">
        <f t="shared" si="1008"/>
        <v>0</v>
      </c>
      <c r="L1012" s="554">
        <f t="shared" si="1008"/>
        <v>0</v>
      </c>
      <c r="M1012" s="554">
        <f t="shared" si="1008"/>
        <v>0</v>
      </c>
      <c r="N1012" s="554">
        <f t="shared" si="1008"/>
        <v>0</v>
      </c>
      <c r="O1012" s="554" t="str">
        <f t="shared" si="11"/>
        <v>d:t</v>
      </c>
      <c r="P1012" s="554" t="str">
        <f t="shared" si="12"/>
        <v>d9:t9</v>
      </c>
    </row>
    <row r="1013">
      <c r="A1013" s="554" t="str">
        <f t="shared" si="5"/>
        <v>02</v>
      </c>
      <c r="B1013" s="554" t="str">
        <f t="shared" si="6"/>
        <v>PU</v>
      </c>
      <c r="C1013" s="554" t="s">
        <v>272</v>
      </c>
      <c r="D1013" s="554" t="s">
        <v>1387</v>
      </c>
      <c r="E1013" s="554" t="str">
        <f t="shared" si="7"/>
        <v/>
      </c>
      <c r="H1013" s="554" t="str">
        <f t="shared" si="8"/>
        <v>'NEO PU'!</v>
      </c>
      <c r="I1013" s="554">
        <f t="shared" si="9"/>
        <v>0</v>
      </c>
      <c r="J1013" s="554" t="str">
        <f t="shared" ref="J1013:N1013" si="1009">IF(IFERROR(VLOOKUP($C1013,INDIRECT(J$14&amp;"D:D"),1,FALSE),0)&lt;&gt;0,J$14,0)</f>
        <v>'NEO PU'!</v>
      </c>
      <c r="K1013" s="554">
        <f t="shared" si="1009"/>
        <v>0</v>
      </c>
      <c r="L1013" s="554">
        <f t="shared" si="1009"/>
        <v>0</v>
      </c>
      <c r="M1013" s="554">
        <f t="shared" si="1009"/>
        <v>0</v>
      </c>
      <c r="N1013" s="554">
        <f t="shared" si="1009"/>
        <v>0</v>
      </c>
      <c r="O1013" s="554" t="str">
        <f t="shared" si="11"/>
        <v>d:t</v>
      </c>
      <c r="P1013" s="554" t="str">
        <f t="shared" si="12"/>
        <v>d9:t9</v>
      </c>
    </row>
    <row r="1014">
      <c r="A1014" s="554" t="str">
        <f t="shared" si="5"/>
        <v>03</v>
      </c>
      <c r="B1014" s="554" t="str">
        <f t="shared" si="6"/>
        <v>PU</v>
      </c>
      <c r="C1014" s="554" t="s">
        <v>272</v>
      </c>
      <c r="D1014" s="554" t="s">
        <v>1388</v>
      </c>
      <c r="E1014" s="554" t="str">
        <f t="shared" si="7"/>
        <v/>
      </c>
      <c r="H1014" s="554" t="str">
        <f t="shared" si="8"/>
        <v>'NEO PU'!</v>
      </c>
      <c r="I1014" s="554">
        <f t="shared" si="9"/>
        <v>0</v>
      </c>
      <c r="J1014" s="554" t="str">
        <f t="shared" ref="J1014:N1014" si="1010">IF(IFERROR(VLOOKUP($C1014,INDIRECT(J$14&amp;"D:D"),1,FALSE),0)&lt;&gt;0,J$14,0)</f>
        <v>'NEO PU'!</v>
      </c>
      <c r="K1014" s="554">
        <f t="shared" si="1010"/>
        <v>0</v>
      </c>
      <c r="L1014" s="554">
        <f t="shared" si="1010"/>
        <v>0</v>
      </c>
      <c r="M1014" s="554">
        <f t="shared" si="1010"/>
        <v>0</v>
      </c>
      <c r="N1014" s="554">
        <f t="shared" si="1010"/>
        <v>0</v>
      </c>
      <c r="O1014" s="554" t="str">
        <f t="shared" si="11"/>
        <v>d:t</v>
      </c>
      <c r="P1014" s="554" t="str">
        <f t="shared" si="12"/>
        <v>d9:t9</v>
      </c>
    </row>
    <row r="1015">
      <c r="A1015" s="554" t="str">
        <f t="shared" si="5"/>
        <v>04</v>
      </c>
      <c r="B1015" s="554" t="str">
        <f t="shared" si="6"/>
        <v>PU</v>
      </c>
      <c r="C1015" s="554" t="s">
        <v>272</v>
      </c>
      <c r="D1015" s="554" t="s">
        <v>1389</v>
      </c>
      <c r="E1015" s="554" t="str">
        <f t="shared" si="7"/>
        <v/>
      </c>
      <c r="H1015" s="554" t="str">
        <f t="shared" si="8"/>
        <v>'NEO PU'!</v>
      </c>
      <c r="I1015" s="554">
        <f t="shared" si="9"/>
        <v>0</v>
      </c>
      <c r="J1015" s="554" t="str">
        <f t="shared" ref="J1015:N1015" si="1011">IF(IFERROR(VLOOKUP($C1015,INDIRECT(J$14&amp;"D:D"),1,FALSE),0)&lt;&gt;0,J$14,0)</f>
        <v>'NEO PU'!</v>
      </c>
      <c r="K1015" s="554">
        <f t="shared" si="1011"/>
        <v>0</v>
      </c>
      <c r="L1015" s="554">
        <f t="shared" si="1011"/>
        <v>0</v>
      </c>
      <c r="M1015" s="554">
        <f t="shared" si="1011"/>
        <v>0</v>
      </c>
      <c r="N1015" s="554">
        <f t="shared" si="1011"/>
        <v>0</v>
      </c>
      <c r="O1015" s="554" t="str">
        <f t="shared" si="11"/>
        <v>d:t</v>
      </c>
      <c r="P1015" s="554" t="str">
        <f t="shared" si="12"/>
        <v>d9:t9</v>
      </c>
    </row>
    <row r="1016">
      <c r="A1016" s="554" t="str">
        <f t="shared" si="5"/>
        <v>05</v>
      </c>
      <c r="B1016" s="554" t="str">
        <f t="shared" si="6"/>
        <v>PU</v>
      </c>
      <c r="C1016" s="554" t="s">
        <v>272</v>
      </c>
      <c r="D1016" s="554" t="s">
        <v>1390</v>
      </c>
      <c r="E1016" s="554" t="str">
        <f t="shared" si="7"/>
        <v/>
      </c>
      <c r="H1016" s="554" t="str">
        <f t="shared" si="8"/>
        <v>'NEO PU'!</v>
      </c>
      <c r="I1016" s="554">
        <f t="shared" si="9"/>
        <v>0</v>
      </c>
      <c r="J1016" s="554" t="str">
        <f t="shared" ref="J1016:N1016" si="1012">IF(IFERROR(VLOOKUP($C1016,INDIRECT(J$14&amp;"D:D"),1,FALSE),0)&lt;&gt;0,J$14,0)</f>
        <v>'NEO PU'!</v>
      </c>
      <c r="K1016" s="554">
        <f t="shared" si="1012"/>
        <v>0</v>
      </c>
      <c r="L1016" s="554">
        <f t="shared" si="1012"/>
        <v>0</v>
      </c>
      <c r="M1016" s="554">
        <f t="shared" si="1012"/>
        <v>0</v>
      </c>
      <c r="N1016" s="554">
        <f t="shared" si="1012"/>
        <v>0</v>
      </c>
      <c r="O1016" s="554" t="str">
        <f t="shared" si="11"/>
        <v>d:t</v>
      </c>
      <c r="P1016" s="554" t="str">
        <f t="shared" si="12"/>
        <v>d9:t9</v>
      </c>
    </row>
    <row r="1017">
      <c r="A1017" s="554" t="str">
        <f t="shared" si="5"/>
        <v>06</v>
      </c>
      <c r="B1017" s="554" t="str">
        <f t="shared" si="6"/>
        <v>PU</v>
      </c>
      <c r="C1017" s="554" t="s">
        <v>272</v>
      </c>
      <c r="D1017" s="554" t="s">
        <v>1391</v>
      </c>
      <c r="E1017" s="554" t="str">
        <f t="shared" si="7"/>
        <v/>
      </c>
      <c r="H1017" s="554" t="str">
        <f t="shared" si="8"/>
        <v>'NEO PU'!</v>
      </c>
      <c r="I1017" s="554">
        <f t="shared" si="9"/>
        <v>0</v>
      </c>
      <c r="J1017" s="554" t="str">
        <f t="shared" ref="J1017:N1017" si="1013">IF(IFERROR(VLOOKUP($C1017,INDIRECT(J$14&amp;"D:D"),1,FALSE),0)&lt;&gt;0,J$14,0)</f>
        <v>'NEO PU'!</v>
      </c>
      <c r="K1017" s="554">
        <f t="shared" si="1013"/>
        <v>0</v>
      </c>
      <c r="L1017" s="554">
        <f t="shared" si="1013"/>
        <v>0</v>
      </c>
      <c r="M1017" s="554">
        <f t="shared" si="1013"/>
        <v>0</v>
      </c>
      <c r="N1017" s="554">
        <f t="shared" si="1013"/>
        <v>0</v>
      </c>
      <c r="O1017" s="554" t="str">
        <f t="shared" si="11"/>
        <v>d:t</v>
      </c>
      <c r="P1017" s="554" t="str">
        <f t="shared" si="12"/>
        <v>d9:t9</v>
      </c>
    </row>
    <row r="1018">
      <c r="A1018" s="554" t="str">
        <f t="shared" si="5"/>
        <v>09</v>
      </c>
      <c r="B1018" s="554" t="str">
        <f t="shared" si="6"/>
        <v>PU</v>
      </c>
      <c r="C1018" s="554" t="s">
        <v>272</v>
      </c>
      <c r="D1018" s="554" t="s">
        <v>1392</v>
      </c>
      <c r="E1018" s="554" t="str">
        <f t="shared" si="7"/>
        <v/>
      </c>
      <c r="H1018" s="554" t="str">
        <f t="shared" si="8"/>
        <v>'NEO PU'!</v>
      </c>
      <c r="I1018" s="554">
        <f t="shared" si="9"/>
        <v>0</v>
      </c>
      <c r="J1018" s="554" t="str">
        <f t="shared" ref="J1018:N1018" si="1014">IF(IFERROR(VLOOKUP($C1018,INDIRECT(J$14&amp;"D:D"),1,FALSE),0)&lt;&gt;0,J$14,0)</f>
        <v>'NEO PU'!</v>
      </c>
      <c r="K1018" s="554">
        <f t="shared" si="1014"/>
        <v>0</v>
      </c>
      <c r="L1018" s="554">
        <f t="shared" si="1014"/>
        <v>0</v>
      </c>
      <c r="M1018" s="554">
        <f t="shared" si="1014"/>
        <v>0</v>
      </c>
      <c r="N1018" s="554">
        <f t="shared" si="1014"/>
        <v>0</v>
      </c>
      <c r="O1018" s="554" t="str">
        <f t="shared" si="11"/>
        <v>d:t</v>
      </c>
      <c r="P1018" s="554" t="str">
        <f t="shared" si="12"/>
        <v>d9:t9</v>
      </c>
    </row>
    <row r="1019">
      <c r="A1019" s="554" t="str">
        <f t="shared" si="5"/>
        <v>11</v>
      </c>
      <c r="B1019" s="554" t="str">
        <f t="shared" si="6"/>
        <v>PU</v>
      </c>
      <c r="C1019" s="554" t="s">
        <v>272</v>
      </c>
      <c r="D1019" s="554" t="s">
        <v>1393</v>
      </c>
      <c r="E1019" s="554" t="str">
        <f t="shared" si="7"/>
        <v/>
      </c>
      <c r="H1019" s="554" t="str">
        <f t="shared" si="8"/>
        <v>'NEO PU'!</v>
      </c>
      <c r="I1019" s="554">
        <f t="shared" si="9"/>
        <v>0</v>
      </c>
      <c r="J1019" s="554" t="str">
        <f t="shared" ref="J1019:N1019" si="1015">IF(IFERROR(VLOOKUP($C1019,INDIRECT(J$14&amp;"D:D"),1,FALSE),0)&lt;&gt;0,J$14,0)</f>
        <v>'NEO PU'!</v>
      </c>
      <c r="K1019" s="554">
        <f t="shared" si="1015"/>
        <v>0</v>
      </c>
      <c r="L1019" s="554">
        <f t="shared" si="1015"/>
        <v>0</v>
      </c>
      <c r="M1019" s="554">
        <f t="shared" si="1015"/>
        <v>0</v>
      </c>
      <c r="N1019" s="554">
        <f t="shared" si="1015"/>
        <v>0</v>
      </c>
      <c r="O1019" s="554" t="str">
        <f t="shared" si="11"/>
        <v>d:t</v>
      </c>
      <c r="P1019" s="554" t="str">
        <f t="shared" si="12"/>
        <v>d9:t9</v>
      </c>
    </row>
    <row r="1020">
      <c r="A1020" s="554" t="str">
        <f t="shared" si="5"/>
        <v>12</v>
      </c>
      <c r="B1020" s="554" t="str">
        <f t="shared" si="6"/>
        <v>PU</v>
      </c>
      <c r="C1020" s="554" t="s">
        <v>272</v>
      </c>
      <c r="D1020" s="554" t="s">
        <v>1394</v>
      </c>
      <c r="E1020" s="554" t="str">
        <f t="shared" si="7"/>
        <v/>
      </c>
      <c r="H1020" s="554" t="str">
        <f t="shared" si="8"/>
        <v>'NEO PU'!</v>
      </c>
      <c r="I1020" s="554">
        <f t="shared" si="9"/>
        <v>0</v>
      </c>
      <c r="J1020" s="554" t="str">
        <f t="shared" ref="J1020:N1020" si="1016">IF(IFERROR(VLOOKUP($C1020,INDIRECT(J$14&amp;"D:D"),1,FALSE),0)&lt;&gt;0,J$14,0)</f>
        <v>'NEO PU'!</v>
      </c>
      <c r="K1020" s="554">
        <f t="shared" si="1016"/>
        <v>0</v>
      </c>
      <c r="L1020" s="554">
        <f t="shared" si="1016"/>
        <v>0</v>
      </c>
      <c r="M1020" s="554">
        <f t="shared" si="1016"/>
        <v>0</v>
      </c>
      <c r="N1020" s="554">
        <f t="shared" si="1016"/>
        <v>0</v>
      </c>
      <c r="O1020" s="554" t="str">
        <f t="shared" si="11"/>
        <v>d:t</v>
      </c>
      <c r="P1020" s="554" t="str">
        <f t="shared" si="12"/>
        <v>d9:t9</v>
      </c>
    </row>
    <row r="1021">
      <c r="A1021" s="554" t="str">
        <f t="shared" si="5"/>
        <v>14</v>
      </c>
      <c r="B1021" s="554" t="str">
        <f t="shared" si="6"/>
        <v>PU</v>
      </c>
      <c r="C1021" s="554" t="s">
        <v>272</v>
      </c>
      <c r="D1021" s="554" t="s">
        <v>1395</v>
      </c>
      <c r="E1021" s="554" t="str">
        <f t="shared" si="7"/>
        <v/>
      </c>
      <c r="H1021" s="554" t="str">
        <f t="shared" si="8"/>
        <v>'NEO PU'!</v>
      </c>
      <c r="I1021" s="554">
        <f t="shared" si="9"/>
        <v>0</v>
      </c>
      <c r="J1021" s="554" t="str">
        <f t="shared" ref="J1021:N1021" si="1017">IF(IFERROR(VLOOKUP($C1021,INDIRECT(J$14&amp;"D:D"),1,FALSE),0)&lt;&gt;0,J$14,0)</f>
        <v>'NEO PU'!</v>
      </c>
      <c r="K1021" s="554">
        <f t="shared" si="1017"/>
        <v>0</v>
      </c>
      <c r="L1021" s="554">
        <f t="shared" si="1017"/>
        <v>0</v>
      </c>
      <c r="M1021" s="554">
        <f t="shared" si="1017"/>
        <v>0</v>
      </c>
      <c r="N1021" s="554">
        <f t="shared" si="1017"/>
        <v>0</v>
      </c>
      <c r="O1021" s="554" t="str">
        <f t="shared" si="11"/>
        <v>d:t</v>
      </c>
      <c r="P1021" s="554" t="str">
        <f t="shared" si="12"/>
        <v>d9:t9</v>
      </c>
    </row>
    <row r="1022">
      <c r="A1022" s="554" t="str">
        <f t="shared" si="5"/>
        <v>01</v>
      </c>
      <c r="B1022" s="554" t="str">
        <f t="shared" si="6"/>
        <v>PU</v>
      </c>
      <c r="C1022" s="554" t="s">
        <v>259</v>
      </c>
      <c r="D1022" s="554" t="s">
        <v>1396</v>
      </c>
      <c r="E1022" s="554" t="str">
        <f t="shared" si="7"/>
        <v/>
      </c>
      <c r="H1022" s="554" t="str">
        <f t="shared" si="8"/>
        <v>'NEO PU'!</v>
      </c>
      <c r="I1022" s="554">
        <f t="shared" si="9"/>
        <v>0</v>
      </c>
      <c r="J1022" s="554" t="str">
        <f t="shared" ref="J1022:N1022" si="1018">IF(IFERROR(VLOOKUP($C1022,INDIRECT(J$14&amp;"D:D"),1,FALSE),0)&lt;&gt;0,J$14,0)</f>
        <v>'NEO PU'!</v>
      </c>
      <c r="K1022" s="554">
        <f t="shared" si="1018"/>
        <v>0</v>
      </c>
      <c r="L1022" s="554">
        <f t="shared" si="1018"/>
        <v>0</v>
      </c>
      <c r="M1022" s="554">
        <f t="shared" si="1018"/>
        <v>0</v>
      </c>
      <c r="N1022" s="554">
        <f t="shared" si="1018"/>
        <v>0</v>
      </c>
      <c r="O1022" s="554" t="str">
        <f t="shared" si="11"/>
        <v>d:t</v>
      </c>
      <c r="P1022" s="554" t="str">
        <f t="shared" si="12"/>
        <v>d9:t9</v>
      </c>
    </row>
    <row r="1023">
      <c r="A1023" s="554" t="str">
        <f t="shared" si="5"/>
        <v>02</v>
      </c>
      <c r="B1023" s="554" t="str">
        <f t="shared" si="6"/>
        <v>PU</v>
      </c>
      <c r="C1023" s="554" t="s">
        <v>259</v>
      </c>
      <c r="D1023" s="554" t="s">
        <v>1397</v>
      </c>
      <c r="E1023" s="554" t="str">
        <f t="shared" si="7"/>
        <v/>
      </c>
      <c r="H1023" s="554" t="str">
        <f t="shared" si="8"/>
        <v>'NEO PU'!</v>
      </c>
      <c r="I1023" s="554">
        <f t="shared" si="9"/>
        <v>0</v>
      </c>
      <c r="J1023" s="554" t="str">
        <f t="shared" ref="J1023:N1023" si="1019">IF(IFERROR(VLOOKUP($C1023,INDIRECT(J$14&amp;"D:D"),1,FALSE),0)&lt;&gt;0,J$14,0)</f>
        <v>'NEO PU'!</v>
      </c>
      <c r="K1023" s="554">
        <f t="shared" si="1019"/>
        <v>0</v>
      </c>
      <c r="L1023" s="554">
        <f t="shared" si="1019"/>
        <v>0</v>
      </c>
      <c r="M1023" s="554">
        <f t="shared" si="1019"/>
        <v>0</v>
      </c>
      <c r="N1023" s="554">
        <f t="shared" si="1019"/>
        <v>0</v>
      </c>
      <c r="O1023" s="554" t="str">
        <f t="shared" si="11"/>
        <v>d:t</v>
      </c>
      <c r="P1023" s="554" t="str">
        <f t="shared" si="12"/>
        <v>d9:t9</v>
      </c>
    </row>
    <row r="1024">
      <c r="A1024" s="554" t="str">
        <f t="shared" si="5"/>
        <v>03</v>
      </c>
      <c r="B1024" s="554" t="str">
        <f t="shared" si="6"/>
        <v>PU</v>
      </c>
      <c r="C1024" s="554" t="s">
        <v>259</v>
      </c>
      <c r="D1024" s="554" t="s">
        <v>1398</v>
      </c>
      <c r="E1024" s="554" t="str">
        <f t="shared" si="7"/>
        <v/>
      </c>
      <c r="H1024" s="554" t="str">
        <f t="shared" si="8"/>
        <v>'NEO PU'!</v>
      </c>
      <c r="I1024" s="554">
        <f t="shared" si="9"/>
        <v>0</v>
      </c>
      <c r="J1024" s="554" t="str">
        <f t="shared" ref="J1024:N1024" si="1020">IF(IFERROR(VLOOKUP($C1024,INDIRECT(J$14&amp;"D:D"),1,FALSE),0)&lt;&gt;0,J$14,0)</f>
        <v>'NEO PU'!</v>
      </c>
      <c r="K1024" s="554">
        <f t="shared" si="1020"/>
        <v>0</v>
      </c>
      <c r="L1024" s="554">
        <f t="shared" si="1020"/>
        <v>0</v>
      </c>
      <c r="M1024" s="554">
        <f t="shared" si="1020"/>
        <v>0</v>
      </c>
      <c r="N1024" s="554">
        <f t="shared" si="1020"/>
        <v>0</v>
      </c>
      <c r="O1024" s="554" t="str">
        <f t="shared" si="11"/>
        <v>d:t</v>
      </c>
      <c r="P1024" s="554" t="str">
        <f t="shared" si="12"/>
        <v>d9:t9</v>
      </c>
    </row>
    <row r="1025">
      <c r="A1025" s="554" t="str">
        <f t="shared" si="5"/>
        <v>04</v>
      </c>
      <c r="B1025" s="554" t="str">
        <f t="shared" si="6"/>
        <v>PU</v>
      </c>
      <c r="C1025" s="554" t="s">
        <v>259</v>
      </c>
      <c r="D1025" s="554" t="s">
        <v>1399</v>
      </c>
      <c r="E1025" s="554" t="str">
        <f t="shared" si="7"/>
        <v/>
      </c>
      <c r="H1025" s="554" t="str">
        <f t="shared" si="8"/>
        <v>'NEO PU'!</v>
      </c>
      <c r="I1025" s="554">
        <f t="shared" si="9"/>
        <v>0</v>
      </c>
      <c r="J1025" s="554" t="str">
        <f t="shared" ref="J1025:N1025" si="1021">IF(IFERROR(VLOOKUP($C1025,INDIRECT(J$14&amp;"D:D"),1,FALSE),0)&lt;&gt;0,J$14,0)</f>
        <v>'NEO PU'!</v>
      </c>
      <c r="K1025" s="554">
        <f t="shared" si="1021"/>
        <v>0</v>
      </c>
      <c r="L1025" s="554">
        <f t="shared" si="1021"/>
        <v>0</v>
      </c>
      <c r="M1025" s="554">
        <f t="shared" si="1021"/>
        <v>0</v>
      </c>
      <c r="N1025" s="554">
        <f t="shared" si="1021"/>
        <v>0</v>
      </c>
      <c r="O1025" s="554" t="str">
        <f t="shared" si="11"/>
        <v>d:t</v>
      </c>
      <c r="P1025" s="554" t="str">
        <f t="shared" si="12"/>
        <v>d9:t9</v>
      </c>
    </row>
    <row r="1026">
      <c r="A1026" s="554" t="str">
        <f t="shared" si="5"/>
        <v>05</v>
      </c>
      <c r="B1026" s="554" t="str">
        <f t="shared" si="6"/>
        <v>PU</v>
      </c>
      <c r="C1026" s="554" t="s">
        <v>259</v>
      </c>
      <c r="D1026" s="554" t="s">
        <v>1400</v>
      </c>
      <c r="E1026" s="554" t="str">
        <f t="shared" si="7"/>
        <v/>
      </c>
      <c r="H1026" s="554" t="str">
        <f t="shared" si="8"/>
        <v>'NEO PU'!</v>
      </c>
      <c r="I1026" s="554">
        <f t="shared" si="9"/>
        <v>0</v>
      </c>
      <c r="J1026" s="554" t="str">
        <f t="shared" ref="J1026:N1026" si="1022">IF(IFERROR(VLOOKUP($C1026,INDIRECT(J$14&amp;"D:D"),1,FALSE),0)&lt;&gt;0,J$14,0)</f>
        <v>'NEO PU'!</v>
      </c>
      <c r="K1026" s="554">
        <f t="shared" si="1022"/>
        <v>0</v>
      </c>
      <c r="L1026" s="554">
        <f t="shared" si="1022"/>
        <v>0</v>
      </c>
      <c r="M1026" s="554">
        <f t="shared" si="1022"/>
        <v>0</v>
      </c>
      <c r="N1026" s="554">
        <f t="shared" si="1022"/>
        <v>0</v>
      </c>
      <c r="O1026" s="554" t="str">
        <f t="shared" si="11"/>
        <v>d:t</v>
      </c>
      <c r="P1026" s="554" t="str">
        <f t="shared" si="12"/>
        <v>d9:t9</v>
      </c>
    </row>
    <row r="1027">
      <c r="A1027" s="554" t="str">
        <f t="shared" si="5"/>
        <v>06</v>
      </c>
      <c r="B1027" s="554" t="str">
        <f t="shared" si="6"/>
        <v>PU</v>
      </c>
      <c r="C1027" s="554" t="s">
        <v>259</v>
      </c>
      <c r="D1027" s="554" t="s">
        <v>1401</v>
      </c>
      <c r="E1027" s="554" t="str">
        <f t="shared" si="7"/>
        <v/>
      </c>
      <c r="H1027" s="554" t="str">
        <f t="shared" si="8"/>
        <v>'NEO PU'!</v>
      </c>
      <c r="I1027" s="554">
        <f t="shared" si="9"/>
        <v>0</v>
      </c>
      <c r="J1027" s="554" t="str">
        <f t="shared" ref="J1027:N1027" si="1023">IF(IFERROR(VLOOKUP($C1027,INDIRECT(J$14&amp;"D:D"),1,FALSE),0)&lt;&gt;0,J$14,0)</f>
        <v>'NEO PU'!</v>
      </c>
      <c r="K1027" s="554">
        <f t="shared" si="1023"/>
        <v>0</v>
      </c>
      <c r="L1027" s="554">
        <f t="shared" si="1023"/>
        <v>0</v>
      </c>
      <c r="M1027" s="554">
        <f t="shared" si="1023"/>
        <v>0</v>
      </c>
      <c r="N1027" s="554">
        <f t="shared" si="1023"/>
        <v>0</v>
      </c>
      <c r="O1027" s="554" t="str">
        <f t="shared" si="11"/>
        <v>d:t</v>
      </c>
      <c r="P1027" s="554" t="str">
        <f t="shared" si="12"/>
        <v>d9:t9</v>
      </c>
    </row>
    <row r="1028">
      <c r="A1028" s="554" t="str">
        <f t="shared" si="5"/>
        <v>09</v>
      </c>
      <c r="B1028" s="554" t="str">
        <f t="shared" si="6"/>
        <v>PU</v>
      </c>
      <c r="C1028" s="554" t="s">
        <v>259</v>
      </c>
      <c r="D1028" s="554" t="s">
        <v>1402</v>
      </c>
      <c r="E1028" s="554" t="str">
        <f t="shared" si="7"/>
        <v/>
      </c>
      <c r="H1028" s="554" t="str">
        <f t="shared" si="8"/>
        <v>'NEO PU'!</v>
      </c>
      <c r="I1028" s="554">
        <f t="shared" si="9"/>
        <v>0</v>
      </c>
      <c r="J1028" s="554" t="str">
        <f t="shared" ref="J1028:N1028" si="1024">IF(IFERROR(VLOOKUP($C1028,INDIRECT(J$14&amp;"D:D"),1,FALSE),0)&lt;&gt;0,J$14,0)</f>
        <v>'NEO PU'!</v>
      </c>
      <c r="K1028" s="554">
        <f t="shared" si="1024"/>
        <v>0</v>
      </c>
      <c r="L1028" s="554">
        <f t="shared" si="1024"/>
        <v>0</v>
      </c>
      <c r="M1028" s="554">
        <f t="shared" si="1024"/>
        <v>0</v>
      </c>
      <c r="N1028" s="554">
        <f t="shared" si="1024"/>
        <v>0</v>
      </c>
      <c r="O1028" s="554" t="str">
        <f t="shared" si="11"/>
        <v>d:t</v>
      </c>
      <c r="P1028" s="554" t="str">
        <f t="shared" si="12"/>
        <v>d9:t9</v>
      </c>
    </row>
    <row r="1029">
      <c r="A1029" s="554" t="str">
        <f t="shared" si="5"/>
        <v>11</v>
      </c>
      <c r="B1029" s="554" t="str">
        <f t="shared" si="6"/>
        <v>PU</v>
      </c>
      <c r="C1029" s="554" t="s">
        <v>259</v>
      </c>
      <c r="D1029" s="554" t="s">
        <v>1403</v>
      </c>
      <c r="E1029" s="554" t="str">
        <f t="shared" si="7"/>
        <v/>
      </c>
      <c r="H1029" s="554" t="str">
        <f t="shared" si="8"/>
        <v>'NEO PU'!</v>
      </c>
      <c r="I1029" s="554">
        <f t="shared" si="9"/>
        <v>0</v>
      </c>
      <c r="J1029" s="554" t="str">
        <f t="shared" ref="J1029:N1029" si="1025">IF(IFERROR(VLOOKUP($C1029,INDIRECT(J$14&amp;"D:D"),1,FALSE),0)&lt;&gt;0,J$14,0)</f>
        <v>'NEO PU'!</v>
      </c>
      <c r="K1029" s="554">
        <f t="shared" si="1025"/>
        <v>0</v>
      </c>
      <c r="L1029" s="554">
        <f t="shared" si="1025"/>
        <v>0</v>
      </c>
      <c r="M1029" s="554">
        <f t="shared" si="1025"/>
        <v>0</v>
      </c>
      <c r="N1029" s="554">
        <f t="shared" si="1025"/>
        <v>0</v>
      </c>
      <c r="O1029" s="554" t="str">
        <f t="shared" si="11"/>
        <v>d:t</v>
      </c>
      <c r="P1029" s="554" t="str">
        <f t="shared" si="12"/>
        <v>d9:t9</v>
      </c>
    </row>
    <row r="1030">
      <c r="A1030" s="554" t="str">
        <f t="shared" si="5"/>
        <v>12</v>
      </c>
      <c r="B1030" s="554" t="str">
        <f t="shared" si="6"/>
        <v>PU</v>
      </c>
      <c r="C1030" s="554" t="s">
        <v>259</v>
      </c>
      <c r="D1030" s="554" t="s">
        <v>1404</v>
      </c>
      <c r="E1030" s="554" t="str">
        <f t="shared" si="7"/>
        <v/>
      </c>
      <c r="H1030" s="554" t="str">
        <f t="shared" si="8"/>
        <v>'NEO PU'!</v>
      </c>
      <c r="I1030" s="554">
        <f t="shared" si="9"/>
        <v>0</v>
      </c>
      <c r="J1030" s="554" t="str">
        <f t="shared" ref="J1030:N1030" si="1026">IF(IFERROR(VLOOKUP($C1030,INDIRECT(J$14&amp;"D:D"),1,FALSE),0)&lt;&gt;0,J$14,0)</f>
        <v>'NEO PU'!</v>
      </c>
      <c r="K1030" s="554">
        <f t="shared" si="1026"/>
        <v>0</v>
      </c>
      <c r="L1030" s="554">
        <f t="shared" si="1026"/>
        <v>0</v>
      </c>
      <c r="M1030" s="554">
        <f t="shared" si="1026"/>
        <v>0</v>
      </c>
      <c r="N1030" s="554">
        <f t="shared" si="1026"/>
        <v>0</v>
      </c>
      <c r="O1030" s="554" t="str">
        <f t="shared" si="11"/>
        <v>d:t</v>
      </c>
      <c r="P1030" s="554" t="str">
        <f t="shared" si="12"/>
        <v>d9:t9</v>
      </c>
    </row>
    <row r="1031">
      <c r="A1031" s="554" t="str">
        <f t="shared" si="5"/>
        <v>14</v>
      </c>
      <c r="B1031" s="554" t="str">
        <f t="shared" si="6"/>
        <v>PU</v>
      </c>
      <c r="C1031" s="554" t="s">
        <v>259</v>
      </c>
      <c r="D1031" s="554" t="s">
        <v>1405</v>
      </c>
      <c r="E1031" s="554" t="str">
        <f t="shared" si="7"/>
        <v/>
      </c>
      <c r="H1031" s="554" t="str">
        <f t="shared" si="8"/>
        <v>'NEO PU'!</v>
      </c>
      <c r="I1031" s="554">
        <f t="shared" si="9"/>
        <v>0</v>
      </c>
      <c r="J1031" s="554" t="str">
        <f t="shared" ref="J1031:N1031" si="1027">IF(IFERROR(VLOOKUP($C1031,INDIRECT(J$14&amp;"D:D"),1,FALSE),0)&lt;&gt;0,J$14,0)</f>
        <v>'NEO PU'!</v>
      </c>
      <c r="K1031" s="554">
        <f t="shared" si="1027"/>
        <v>0</v>
      </c>
      <c r="L1031" s="554">
        <f t="shared" si="1027"/>
        <v>0</v>
      </c>
      <c r="M1031" s="554">
        <f t="shared" si="1027"/>
        <v>0</v>
      </c>
      <c r="N1031" s="554">
        <f t="shared" si="1027"/>
        <v>0</v>
      </c>
      <c r="O1031" s="554" t="str">
        <f t="shared" si="11"/>
        <v>d:t</v>
      </c>
      <c r="P1031" s="554" t="str">
        <f t="shared" si="12"/>
        <v>d9:t9</v>
      </c>
    </row>
    <row r="1032">
      <c r="A1032" s="554" t="str">
        <f t="shared" si="5"/>
        <v>01</v>
      </c>
      <c r="B1032" s="554" t="str">
        <f t="shared" si="6"/>
        <v>PU</v>
      </c>
      <c r="C1032" s="554" t="s">
        <v>261</v>
      </c>
      <c r="D1032" s="554" t="s">
        <v>1406</v>
      </c>
      <c r="E1032" s="554" t="str">
        <f t="shared" si="7"/>
        <v/>
      </c>
      <c r="H1032" s="554" t="str">
        <f t="shared" si="8"/>
        <v>'NEO PU'!</v>
      </c>
      <c r="I1032" s="554">
        <f t="shared" si="9"/>
        <v>0</v>
      </c>
      <c r="J1032" s="554" t="str">
        <f t="shared" ref="J1032:N1032" si="1028">IF(IFERROR(VLOOKUP($C1032,INDIRECT(J$14&amp;"D:D"),1,FALSE),0)&lt;&gt;0,J$14,0)</f>
        <v>'NEO PU'!</v>
      </c>
      <c r="K1032" s="554">
        <f t="shared" si="1028"/>
        <v>0</v>
      </c>
      <c r="L1032" s="554">
        <f t="shared" si="1028"/>
        <v>0</v>
      </c>
      <c r="M1032" s="554">
        <f t="shared" si="1028"/>
        <v>0</v>
      </c>
      <c r="N1032" s="554">
        <f t="shared" si="1028"/>
        <v>0</v>
      </c>
      <c r="O1032" s="554" t="str">
        <f t="shared" si="11"/>
        <v>d:t</v>
      </c>
      <c r="P1032" s="554" t="str">
        <f t="shared" si="12"/>
        <v>d9:t9</v>
      </c>
    </row>
    <row r="1033">
      <c r="A1033" s="554" t="str">
        <f t="shared" si="5"/>
        <v>02</v>
      </c>
      <c r="B1033" s="554" t="str">
        <f t="shared" si="6"/>
        <v>PU</v>
      </c>
      <c r="C1033" s="554" t="s">
        <v>261</v>
      </c>
      <c r="D1033" s="554" t="s">
        <v>1407</v>
      </c>
      <c r="E1033" s="554" t="str">
        <f t="shared" si="7"/>
        <v/>
      </c>
      <c r="H1033" s="554" t="str">
        <f t="shared" si="8"/>
        <v>'NEO PU'!</v>
      </c>
      <c r="I1033" s="554">
        <f t="shared" si="9"/>
        <v>0</v>
      </c>
      <c r="J1033" s="554" t="str">
        <f t="shared" ref="J1033:N1033" si="1029">IF(IFERROR(VLOOKUP($C1033,INDIRECT(J$14&amp;"D:D"),1,FALSE),0)&lt;&gt;0,J$14,0)</f>
        <v>'NEO PU'!</v>
      </c>
      <c r="K1033" s="554">
        <f t="shared" si="1029"/>
        <v>0</v>
      </c>
      <c r="L1033" s="554">
        <f t="shared" si="1029"/>
        <v>0</v>
      </c>
      <c r="M1033" s="554">
        <f t="shared" si="1029"/>
        <v>0</v>
      </c>
      <c r="N1033" s="554">
        <f t="shared" si="1029"/>
        <v>0</v>
      </c>
      <c r="O1033" s="554" t="str">
        <f t="shared" si="11"/>
        <v>d:t</v>
      </c>
      <c r="P1033" s="554" t="str">
        <f t="shared" si="12"/>
        <v>d9:t9</v>
      </c>
    </row>
    <row r="1034">
      <c r="A1034" s="554" t="str">
        <f t="shared" si="5"/>
        <v>03</v>
      </c>
      <c r="B1034" s="554" t="str">
        <f t="shared" si="6"/>
        <v>PU</v>
      </c>
      <c r="C1034" s="554" t="s">
        <v>261</v>
      </c>
      <c r="D1034" s="554" t="s">
        <v>1408</v>
      </c>
      <c r="E1034" s="554" t="str">
        <f t="shared" si="7"/>
        <v/>
      </c>
      <c r="H1034" s="554" t="str">
        <f t="shared" si="8"/>
        <v>'NEO PU'!</v>
      </c>
      <c r="I1034" s="554">
        <f t="shared" si="9"/>
        <v>0</v>
      </c>
      <c r="J1034" s="554" t="str">
        <f t="shared" ref="J1034:N1034" si="1030">IF(IFERROR(VLOOKUP($C1034,INDIRECT(J$14&amp;"D:D"),1,FALSE),0)&lt;&gt;0,J$14,0)</f>
        <v>'NEO PU'!</v>
      </c>
      <c r="K1034" s="554">
        <f t="shared" si="1030"/>
        <v>0</v>
      </c>
      <c r="L1034" s="554">
        <f t="shared" si="1030"/>
        <v>0</v>
      </c>
      <c r="M1034" s="554">
        <f t="shared" si="1030"/>
        <v>0</v>
      </c>
      <c r="N1034" s="554">
        <f t="shared" si="1030"/>
        <v>0</v>
      </c>
      <c r="O1034" s="554" t="str">
        <f t="shared" si="11"/>
        <v>d:t</v>
      </c>
      <c r="P1034" s="554" t="str">
        <f t="shared" si="12"/>
        <v>d9:t9</v>
      </c>
    </row>
    <row r="1035">
      <c r="A1035" s="554" t="str">
        <f t="shared" si="5"/>
        <v>04</v>
      </c>
      <c r="B1035" s="554" t="str">
        <f t="shared" si="6"/>
        <v>PU</v>
      </c>
      <c r="C1035" s="554" t="s">
        <v>261</v>
      </c>
      <c r="D1035" s="554" t="s">
        <v>1409</v>
      </c>
      <c r="E1035" s="554" t="str">
        <f t="shared" si="7"/>
        <v/>
      </c>
      <c r="H1035" s="554" t="str">
        <f t="shared" si="8"/>
        <v>'NEO PU'!</v>
      </c>
      <c r="I1035" s="554">
        <f t="shared" si="9"/>
        <v>0</v>
      </c>
      <c r="J1035" s="554" t="str">
        <f t="shared" ref="J1035:N1035" si="1031">IF(IFERROR(VLOOKUP($C1035,INDIRECT(J$14&amp;"D:D"),1,FALSE),0)&lt;&gt;0,J$14,0)</f>
        <v>'NEO PU'!</v>
      </c>
      <c r="K1035" s="554">
        <f t="shared" si="1031"/>
        <v>0</v>
      </c>
      <c r="L1035" s="554">
        <f t="shared" si="1031"/>
        <v>0</v>
      </c>
      <c r="M1035" s="554">
        <f t="shared" si="1031"/>
        <v>0</v>
      </c>
      <c r="N1035" s="554">
        <f t="shared" si="1031"/>
        <v>0</v>
      </c>
      <c r="O1035" s="554" t="str">
        <f t="shared" si="11"/>
        <v>d:t</v>
      </c>
      <c r="P1035" s="554" t="str">
        <f t="shared" si="12"/>
        <v>d9:t9</v>
      </c>
    </row>
    <row r="1036">
      <c r="A1036" s="554" t="str">
        <f t="shared" si="5"/>
        <v>05</v>
      </c>
      <c r="B1036" s="554" t="str">
        <f t="shared" si="6"/>
        <v>PU</v>
      </c>
      <c r="C1036" s="554" t="s">
        <v>261</v>
      </c>
      <c r="D1036" s="554" t="s">
        <v>1410</v>
      </c>
      <c r="E1036" s="554" t="str">
        <f t="shared" si="7"/>
        <v/>
      </c>
      <c r="H1036" s="554" t="str">
        <f t="shared" si="8"/>
        <v>'NEO PU'!</v>
      </c>
      <c r="I1036" s="554">
        <f t="shared" si="9"/>
        <v>0</v>
      </c>
      <c r="J1036" s="554" t="str">
        <f t="shared" ref="J1036:N1036" si="1032">IF(IFERROR(VLOOKUP($C1036,INDIRECT(J$14&amp;"D:D"),1,FALSE),0)&lt;&gt;0,J$14,0)</f>
        <v>'NEO PU'!</v>
      </c>
      <c r="K1036" s="554">
        <f t="shared" si="1032"/>
        <v>0</v>
      </c>
      <c r="L1036" s="554">
        <f t="shared" si="1032"/>
        <v>0</v>
      </c>
      <c r="M1036" s="554">
        <f t="shared" si="1032"/>
        <v>0</v>
      </c>
      <c r="N1036" s="554">
        <f t="shared" si="1032"/>
        <v>0</v>
      </c>
      <c r="O1036" s="554" t="str">
        <f t="shared" si="11"/>
        <v>d:t</v>
      </c>
      <c r="P1036" s="554" t="str">
        <f t="shared" si="12"/>
        <v>d9:t9</v>
      </c>
    </row>
    <row r="1037">
      <c r="A1037" s="554" t="str">
        <f t="shared" si="5"/>
        <v>06</v>
      </c>
      <c r="B1037" s="554" t="str">
        <f t="shared" si="6"/>
        <v>PU</v>
      </c>
      <c r="C1037" s="554" t="s">
        <v>261</v>
      </c>
      <c r="D1037" s="554" t="s">
        <v>1411</v>
      </c>
      <c r="E1037" s="554" t="str">
        <f t="shared" si="7"/>
        <v/>
      </c>
      <c r="H1037" s="554" t="str">
        <f t="shared" si="8"/>
        <v>'NEO PU'!</v>
      </c>
      <c r="I1037" s="554">
        <f t="shared" si="9"/>
        <v>0</v>
      </c>
      <c r="J1037" s="554" t="str">
        <f t="shared" ref="J1037:N1037" si="1033">IF(IFERROR(VLOOKUP($C1037,INDIRECT(J$14&amp;"D:D"),1,FALSE),0)&lt;&gt;0,J$14,0)</f>
        <v>'NEO PU'!</v>
      </c>
      <c r="K1037" s="554">
        <f t="shared" si="1033"/>
        <v>0</v>
      </c>
      <c r="L1037" s="554">
        <f t="shared" si="1033"/>
        <v>0</v>
      </c>
      <c r="M1037" s="554">
        <f t="shared" si="1033"/>
        <v>0</v>
      </c>
      <c r="N1037" s="554">
        <f t="shared" si="1033"/>
        <v>0</v>
      </c>
      <c r="O1037" s="554" t="str">
        <f t="shared" si="11"/>
        <v>d:t</v>
      </c>
      <c r="P1037" s="554" t="str">
        <f t="shared" si="12"/>
        <v>d9:t9</v>
      </c>
    </row>
    <row r="1038">
      <c r="A1038" s="554" t="str">
        <f t="shared" si="5"/>
        <v>09</v>
      </c>
      <c r="B1038" s="554" t="str">
        <f t="shared" si="6"/>
        <v>PU</v>
      </c>
      <c r="C1038" s="554" t="s">
        <v>261</v>
      </c>
      <c r="D1038" s="554" t="s">
        <v>1412</v>
      </c>
      <c r="E1038" s="554" t="str">
        <f t="shared" si="7"/>
        <v/>
      </c>
      <c r="H1038" s="554" t="str">
        <f t="shared" si="8"/>
        <v>'NEO PU'!</v>
      </c>
      <c r="I1038" s="554">
        <f t="shared" si="9"/>
        <v>0</v>
      </c>
      <c r="J1038" s="554" t="str">
        <f t="shared" ref="J1038:N1038" si="1034">IF(IFERROR(VLOOKUP($C1038,INDIRECT(J$14&amp;"D:D"),1,FALSE),0)&lt;&gt;0,J$14,0)</f>
        <v>'NEO PU'!</v>
      </c>
      <c r="K1038" s="554">
        <f t="shared" si="1034"/>
        <v>0</v>
      </c>
      <c r="L1038" s="554">
        <f t="shared" si="1034"/>
        <v>0</v>
      </c>
      <c r="M1038" s="554">
        <f t="shared" si="1034"/>
        <v>0</v>
      </c>
      <c r="N1038" s="554">
        <f t="shared" si="1034"/>
        <v>0</v>
      </c>
      <c r="O1038" s="554" t="str">
        <f t="shared" si="11"/>
        <v>d:t</v>
      </c>
      <c r="P1038" s="554" t="str">
        <f t="shared" si="12"/>
        <v>d9:t9</v>
      </c>
    </row>
    <row r="1039">
      <c r="A1039" s="554" t="str">
        <f t="shared" si="5"/>
        <v>11</v>
      </c>
      <c r="B1039" s="554" t="str">
        <f t="shared" si="6"/>
        <v>PU</v>
      </c>
      <c r="C1039" s="554" t="s">
        <v>261</v>
      </c>
      <c r="D1039" s="554" t="s">
        <v>1413</v>
      </c>
      <c r="E1039" s="554" t="str">
        <f t="shared" si="7"/>
        <v/>
      </c>
      <c r="H1039" s="554" t="str">
        <f t="shared" si="8"/>
        <v>'NEO PU'!</v>
      </c>
      <c r="I1039" s="554">
        <f t="shared" si="9"/>
        <v>0</v>
      </c>
      <c r="J1039" s="554" t="str">
        <f t="shared" ref="J1039:N1039" si="1035">IF(IFERROR(VLOOKUP($C1039,INDIRECT(J$14&amp;"D:D"),1,FALSE),0)&lt;&gt;0,J$14,0)</f>
        <v>'NEO PU'!</v>
      </c>
      <c r="K1039" s="554">
        <f t="shared" si="1035"/>
        <v>0</v>
      </c>
      <c r="L1039" s="554">
        <f t="shared" si="1035"/>
        <v>0</v>
      </c>
      <c r="M1039" s="554">
        <f t="shared" si="1035"/>
        <v>0</v>
      </c>
      <c r="N1039" s="554">
        <f t="shared" si="1035"/>
        <v>0</v>
      </c>
      <c r="O1039" s="554" t="str">
        <f t="shared" si="11"/>
        <v>d:t</v>
      </c>
      <c r="P1039" s="554" t="str">
        <f t="shared" si="12"/>
        <v>d9:t9</v>
      </c>
    </row>
    <row r="1040">
      <c r="A1040" s="554" t="str">
        <f t="shared" si="5"/>
        <v>12</v>
      </c>
      <c r="B1040" s="554" t="str">
        <f t="shared" si="6"/>
        <v>PU</v>
      </c>
      <c r="C1040" s="554" t="s">
        <v>261</v>
      </c>
      <c r="D1040" s="554" t="s">
        <v>1414</v>
      </c>
      <c r="E1040" s="554" t="str">
        <f t="shared" si="7"/>
        <v/>
      </c>
      <c r="H1040" s="554" t="str">
        <f t="shared" si="8"/>
        <v>'NEO PU'!</v>
      </c>
      <c r="I1040" s="554">
        <f t="shared" si="9"/>
        <v>0</v>
      </c>
      <c r="J1040" s="554" t="str">
        <f t="shared" ref="J1040:N1040" si="1036">IF(IFERROR(VLOOKUP($C1040,INDIRECT(J$14&amp;"D:D"),1,FALSE),0)&lt;&gt;0,J$14,0)</f>
        <v>'NEO PU'!</v>
      </c>
      <c r="K1040" s="554">
        <f t="shared" si="1036"/>
        <v>0</v>
      </c>
      <c r="L1040" s="554">
        <f t="shared" si="1036"/>
        <v>0</v>
      </c>
      <c r="M1040" s="554">
        <f t="shared" si="1036"/>
        <v>0</v>
      </c>
      <c r="N1040" s="554">
        <f t="shared" si="1036"/>
        <v>0</v>
      </c>
      <c r="O1040" s="554" t="str">
        <f t="shared" si="11"/>
        <v>d:t</v>
      </c>
      <c r="P1040" s="554" t="str">
        <f t="shared" si="12"/>
        <v>d9:t9</v>
      </c>
    </row>
    <row r="1041">
      <c r="A1041" s="554" t="str">
        <f t="shared" si="5"/>
        <v>14</v>
      </c>
      <c r="B1041" s="554" t="str">
        <f t="shared" si="6"/>
        <v>PU</v>
      </c>
      <c r="C1041" s="554" t="s">
        <v>261</v>
      </c>
      <c r="D1041" s="554" t="s">
        <v>1415</v>
      </c>
      <c r="E1041" s="554" t="str">
        <f t="shared" si="7"/>
        <v/>
      </c>
      <c r="H1041" s="554" t="str">
        <f t="shared" si="8"/>
        <v>'NEO PU'!</v>
      </c>
      <c r="I1041" s="554">
        <f t="shared" si="9"/>
        <v>0</v>
      </c>
      <c r="J1041" s="554" t="str">
        <f t="shared" ref="J1041:N1041" si="1037">IF(IFERROR(VLOOKUP($C1041,INDIRECT(J$14&amp;"D:D"),1,FALSE),0)&lt;&gt;0,J$14,0)</f>
        <v>'NEO PU'!</v>
      </c>
      <c r="K1041" s="554">
        <f t="shared" si="1037"/>
        <v>0</v>
      </c>
      <c r="L1041" s="554">
        <f t="shared" si="1037"/>
        <v>0</v>
      </c>
      <c r="M1041" s="554">
        <f t="shared" si="1037"/>
        <v>0</v>
      </c>
      <c r="N1041" s="554">
        <f t="shared" si="1037"/>
        <v>0</v>
      </c>
      <c r="O1041" s="554" t="str">
        <f t="shared" si="11"/>
        <v>d:t</v>
      </c>
      <c r="P1041" s="554" t="str">
        <f t="shared" si="12"/>
        <v>d9:t9</v>
      </c>
    </row>
    <row r="1042">
      <c r="A1042" s="554" t="str">
        <f t="shared" si="5"/>
        <v>01</v>
      </c>
      <c r="B1042" s="554" t="str">
        <f t="shared" si="6"/>
        <v>PU</v>
      </c>
      <c r="C1042" s="554" t="s">
        <v>265</v>
      </c>
      <c r="D1042" s="554" t="s">
        <v>1416</v>
      </c>
      <c r="E1042" s="554" t="str">
        <f t="shared" si="7"/>
        <v/>
      </c>
      <c r="H1042" s="554" t="str">
        <f t="shared" si="8"/>
        <v>'NEO PU'!</v>
      </c>
      <c r="I1042" s="554">
        <f t="shared" si="9"/>
        <v>0</v>
      </c>
      <c r="J1042" s="554" t="str">
        <f t="shared" ref="J1042:N1042" si="1038">IF(IFERROR(VLOOKUP($C1042,INDIRECT(J$14&amp;"D:D"),1,FALSE),0)&lt;&gt;0,J$14,0)</f>
        <v>'NEO PU'!</v>
      </c>
      <c r="K1042" s="554">
        <f t="shared" si="1038"/>
        <v>0</v>
      </c>
      <c r="L1042" s="554">
        <f t="shared" si="1038"/>
        <v>0</v>
      </c>
      <c r="M1042" s="554">
        <f t="shared" si="1038"/>
        <v>0</v>
      </c>
      <c r="N1042" s="554">
        <f t="shared" si="1038"/>
        <v>0</v>
      </c>
      <c r="O1042" s="554" t="str">
        <f t="shared" si="11"/>
        <v>d:t</v>
      </c>
      <c r="P1042" s="554" t="str">
        <f t="shared" si="12"/>
        <v>d9:t9</v>
      </c>
    </row>
    <row r="1043">
      <c r="A1043" s="554" t="str">
        <f t="shared" si="5"/>
        <v>02</v>
      </c>
      <c r="B1043" s="554" t="str">
        <f t="shared" si="6"/>
        <v>PU</v>
      </c>
      <c r="C1043" s="554" t="s">
        <v>265</v>
      </c>
      <c r="D1043" s="554" t="s">
        <v>1417</v>
      </c>
      <c r="E1043" s="554" t="str">
        <f t="shared" si="7"/>
        <v/>
      </c>
      <c r="H1043" s="554" t="str">
        <f t="shared" si="8"/>
        <v>'NEO PU'!</v>
      </c>
      <c r="I1043" s="554">
        <f t="shared" si="9"/>
        <v>0</v>
      </c>
      <c r="J1043" s="554" t="str">
        <f t="shared" ref="J1043:N1043" si="1039">IF(IFERROR(VLOOKUP($C1043,INDIRECT(J$14&amp;"D:D"),1,FALSE),0)&lt;&gt;0,J$14,0)</f>
        <v>'NEO PU'!</v>
      </c>
      <c r="K1043" s="554">
        <f t="shared" si="1039"/>
        <v>0</v>
      </c>
      <c r="L1043" s="554">
        <f t="shared" si="1039"/>
        <v>0</v>
      </c>
      <c r="M1043" s="554">
        <f t="shared" si="1039"/>
        <v>0</v>
      </c>
      <c r="N1043" s="554">
        <f t="shared" si="1039"/>
        <v>0</v>
      </c>
      <c r="O1043" s="554" t="str">
        <f t="shared" si="11"/>
        <v>d:t</v>
      </c>
      <c r="P1043" s="554" t="str">
        <f t="shared" si="12"/>
        <v>d9:t9</v>
      </c>
    </row>
    <row r="1044">
      <c r="A1044" s="554" t="str">
        <f t="shared" si="5"/>
        <v>03</v>
      </c>
      <c r="B1044" s="554" t="str">
        <f t="shared" si="6"/>
        <v>PU</v>
      </c>
      <c r="C1044" s="554" t="s">
        <v>265</v>
      </c>
      <c r="D1044" s="554" t="s">
        <v>1418</v>
      </c>
      <c r="E1044" s="554" t="str">
        <f t="shared" si="7"/>
        <v/>
      </c>
      <c r="H1044" s="554" t="str">
        <f t="shared" si="8"/>
        <v>'NEO PU'!</v>
      </c>
      <c r="I1044" s="554">
        <f t="shared" si="9"/>
        <v>0</v>
      </c>
      <c r="J1044" s="554" t="str">
        <f t="shared" ref="J1044:N1044" si="1040">IF(IFERROR(VLOOKUP($C1044,INDIRECT(J$14&amp;"D:D"),1,FALSE),0)&lt;&gt;0,J$14,0)</f>
        <v>'NEO PU'!</v>
      </c>
      <c r="K1044" s="554">
        <f t="shared" si="1040"/>
        <v>0</v>
      </c>
      <c r="L1044" s="554">
        <f t="shared" si="1040"/>
        <v>0</v>
      </c>
      <c r="M1044" s="554">
        <f t="shared" si="1040"/>
        <v>0</v>
      </c>
      <c r="N1044" s="554">
        <f t="shared" si="1040"/>
        <v>0</v>
      </c>
      <c r="O1044" s="554" t="str">
        <f t="shared" si="11"/>
        <v>d:t</v>
      </c>
      <c r="P1044" s="554" t="str">
        <f t="shared" si="12"/>
        <v>d9:t9</v>
      </c>
    </row>
    <row r="1045">
      <c r="A1045" s="554" t="str">
        <f t="shared" si="5"/>
        <v>04</v>
      </c>
      <c r="B1045" s="554" t="str">
        <f t="shared" si="6"/>
        <v>PU</v>
      </c>
      <c r="C1045" s="554" t="s">
        <v>265</v>
      </c>
      <c r="D1045" s="554" t="s">
        <v>1419</v>
      </c>
      <c r="E1045" s="554" t="str">
        <f t="shared" si="7"/>
        <v/>
      </c>
      <c r="H1045" s="554" t="str">
        <f t="shared" si="8"/>
        <v>'NEO PU'!</v>
      </c>
      <c r="I1045" s="554">
        <f t="shared" si="9"/>
        <v>0</v>
      </c>
      <c r="J1045" s="554" t="str">
        <f t="shared" ref="J1045:N1045" si="1041">IF(IFERROR(VLOOKUP($C1045,INDIRECT(J$14&amp;"D:D"),1,FALSE),0)&lt;&gt;0,J$14,0)</f>
        <v>'NEO PU'!</v>
      </c>
      <c r="K1045" s="554">
        <f t="shared" si="1041"/>
        <v>0</v>
      </c>
      <c r="L1045" s="554">
        <f t="shared" si="1041"/>
        <v>0</v>
      </c>
      <c r="M1045" s="554">
        <f t="shared" si="1041"/>
        <v>0</v>
      </c>
      <c r="N1045" s="554">
        <f t="shared" si="1041"/>
        <v>0</v>
      </c>
      <c r="O1045" s="554" t="str">
        <f t="shared" si="11"/>
        <v>d:t</v>
      </c>
      <c r="P1045" s="554" t="str">
        <f t="shared" si="12"/>
        <v>d9:t9</v>
      </c>
    </row>
    <row r="1046">
      <c r="A1046" s="554" t="str">
        <f t="shared" si="5"/>
        <v>05</v>
      </c>
      <c r="B1046" s="554" t="str">
        <f t="shared" si="6"/>
        <v>PU</v>
      </c>
      <c r="C1046" s="554" t="s">
        <v>265</v>
      </c>
      <c r="D1046" s="554" t="s">
        <v>1420</v>
      </c>
      <c r="E1046" s="554" t="str">
        <f t="shared" si="7"/>
        <v/>
      </c>
      <c r="H1046" s="554" t="str">
        <f t="shared" si="8"/>
        <v>'NEO PU'!</v>
      </c>
      <c r="I1046" s="554">
        <f t="shared" si="9"/>
        <v>0</v>
      </c>
      <c r="J1046" s="554" t="str">
        <f t="shared" ref="J1046:N1046" si="1042">IF(IFERROR(VLOOKUP($C1046,INDIRECT(J$14&amp;"D:D"),1,FALSE),0)&lt;&gt;0,J$14,0)</f>
        <v>'NEO PU'!</v>
      </c>
      <c r="K1046" s="554">
        <f t="shared" si="1042"/>
        <v>0</v>
      </c>
      <c r="L1046" s="554">
        <f t="shared" si="1042"/>
        <v>0</v>
      </c>
      <c r="M1046" s="554">
        <f t="shared" si="1042"/>
        <v>0</v>
      </c>
      <c r="N1046" s="554">
        <f t="shared" si="1042"/>
        <v>0</v>
      </c>
      <c r="O1046" s="554" t="str">
        <f t="shared" si="11"/>
        <v>d:t</v>
      </c>
      <c r="P1046" s="554" t="str">
        <f t="shared" si="12"/>
        <v>d9:t9</v>
      </c>
    </row>
    <row r="1047">
      <c r="A1047" s="554" t="str">
        <f t="shared" si="5"/>
        <v>06</v>
      </c>
      <c r="B1047" s="554" t="str">
        <f t="shared" si="6"/>
        <v>PU</v>
      </c>
      <c r="C1047" s="554" t="s">
        <v>265</v>
      </c>
      <c r="D1047" s="554" t="s">
        <v>1421</v>
      </c>
      <c r="E1047" s="554" t="str">
        <f t="shared" si="7"/>
        <v/>
      </c>
      <c r="H1047" s="554" t="str">
        <f t="shared" si="8"/>
        <v>'NEO PU'!</v>
      </c>
      <c r="I1047" s="554">
        <f t="shared" si="9"/>
        <v>0</v>
      </c>
      <c r="J1047" s="554" t="str">
        <f t="shared" ref="J1047:N1047" si="1043">IF(IFERROR(VLOOKUP($C1047,INDIRECT(J$14&amp;"D:D"),1,FALSE),0)&lt;&gt;0,J$14,0)</f>
        <v>'NEO PU'!</v>
      </c>
      <c r="K1047" s="554">
        <f t="shared" si="1043"/>
        <v>0</v>
      </c>
      <c r="L1047" s="554">
        <f t="shared" si="1043"/>
        <v>0</v>
      </c>
      <c r="M1047" s="554">
        <f t="shared" si="1043"/>
        <v>0</v>
      </c>
      <c r="N1047" s="554">
        <f t="shared" si="1043"/>
        <v>0</v>
      </c>
      <c r="O1047" s="554" t="str">
        <f t="shared" si="11"/>
        <v>d:t</v>
      </c>
      <c r="P1047" s="554" t="str">
        <f t="shared" si="12"/>
        <v>d9:t9</v>
      </c>
    </row>
    <row r="1048">
      <c r="A1048" s="554" t="str">
        <f t="shared" si="5"/>
        <v>09</v>
      </c>
      <c r="B1048" s="554" t="str">
        <f t="shared" si="6"/>
        <v>PU</v>
      </c>
      <c r="C1048" s="554" t="s">
        <v>265</v>
      </c>
      <c r="D1048" s="554" t="s">
        <v>1422</v>
      </c>
      <c r="E1048" s="554" t="str">
        <f t="shared" si="7"/>
        <v/>
      </c>
      <c r="H1048" s="554" t="str">
        <f t="shared" si="8"/>
        <v>'NEO PU'!</v>
      </c>
      <c r="I1048" s="554">
        <f t="shared" si="9"/>
        <v>0</v>
      </c>
      <c r="J1048" s="554" t="str">
        <f t="shared" ref="J1048:N1048" si="1044">IF(IFERROR(VLOOKUP($C1048,INDIRECT(J$14&amp;"D:D"),1,FALSE),0)&lt;&gt;0,J$14,0)</f>
        <v>'NEO PU'!</v>
      </c>
      <c r="K1048" s="554">
        <f t="shared" si="1044"/>
        <v>0</v>
      </c>
      <c r="L1048" s="554">
        <f t="shared" si="1044"/>
        <v>0</v>
      </c>
      <c r="M1048" s="554">
        <f t="shared" si="1044"/>
        <v>0</v>
      </c>
      <c r="N1048" s="554">
        <f t="shared" si="1044"/>
        <v>0</v>
      </c>
      <c r="O1048" s="554" t="str">
        <f t="shared" si="11"/>
        <v>d:t</v>
      </c>
      <c r="P1048" s="554" t="str">
        <f t="shared" si="12"/>
        <v>d9:t9</v>
      </c>
    </row>
    <row r="1049">
      <c r="A1049" s="554" t="str">
        <f t="shared" si="5"/>
        <v>11</v>
      </c>
      <c r="B1049" s="554" t="str">
        <f t="shared" si="6"/>
        <v>PU</v>
      </c>
      <c r="C1049" s="554" t="s">
        <v>265</v>
      </c>
      <c r="D1049" s="554" t="s">
        <v>1423</v>
      </c>
      <c r="E1049" s="554" t="str">
        <f t="shared" si="7"/>
        <v/>
      </c>
      <c r="H1049" s="554" t="str">
        <f t="shared" si="8"/>
        <v>'NEO PU'!</v>
      </c>
      <c r="I1049" s="554">
        <f t="shared" si="9"/>
        <v>0</v>
      </c>
      <c r="J1049" s="554" t="str">
        <f t="shared" ref="J1049:N1049" si="1045">IF(IFERROR(VLOOKUP($C1049,INDIRECT(J$14&amp;"D:D"),1,FALSE),0)&lt;&gt;0,J$14,0)</f>
        <v>'NEO PU'!</v>
      </c>
      <c r="K1049" s="554">
        <f t="shared" si="1045"/>
        <v>0</v>
      </c>
      <c r="L1049" s="554">
        <f t="shared" si="1045"/>
        <v>0</v>
      </c>
      <c r="M1049" s="554">
        <f t="shared" si="1045"/>
        <v>0</v>
      </c>
      <c r="N1049" s="554">
        <f t="shared" si="1045"/>
        <v>0</v>
      </c>
      <c r="O1049" s="554" t="str">
        <f t="shared" si="11"/>
        <v>d:t</v>
      </c>
      <c r="P1049" s="554" t="str">
        <f t="shared" si="12"/>
        <v>d9:t9</v>
      </c>
    </row>
    <row r="1050">
      <c r="A1050" s="554" t="str">
        <f t="shared" si="5"/>
        <v>12</v>
      </c>
      <c r="B1050" s="554" t="str">
        <f t="shared" si="6"/>
        <v>PU</v>
      </c>
      <c r="C1050" s="554" t="s">
        <v>265</v>
      </c>
      <c r="D1050" s="554" t="s">
        <v>1424</v>
      </c>
      <c r="E1050" s="554" t="str">
        <f t="shared" si="7"/>
        <v/>
      </c>
      <c r="H1050" s="554" t="str">
        <f t="shared" si="8"/>
        <v>'NEO PU'!</v>
      </c>
      <c r="I1050" s="554">
        <f t="shared" si="9"/>
        <v>0</v>
      </c>
      <c r="J1050" s="554" t="str">
        <f t="shared" ref="J1050:N1050" si="1046">IF(IFERROR(VLOOKUP($C1050,INDIRECT(J$14&amp;"D:D"),1,FALSE),0)&lt;&gt;0,J$14,0)</f>
        <v>'NEO PU'!</v>
      </c>
      <c r="K1050" s="554">
        <f t="shared" si="1046"/>
        <v>0</v>
      </c>
      <c r="L1050" s="554">
        <f t="shared" si="1046"/>
        <v>0</v>
      </c>
      <c r="M1050" s="554">
        <f t="shared" si="1046"/>
        <v>0</v>
      </c>
      <c r="N1050" s="554">
        <f t="shared" si="1046"/>
        <v>0</v>
      </c>
      <c r="O1050" s="554" t="str">
        <f t="shared" si="11"/>
        <v>d:t</v>
      </c>
      <c r="P1050" s="554" t="str">
        <f t="shared" si="12"/>
        <v>d9:t9</v>
      </c>
    </row>
    <row r="1051">
      <c r="A1051" s="554" t="str">
        <f t="shared" si="5"/>
        <v>14</v>
      </c>
      <c r="B1051" s="554" t="str">
        <f t="shared" si="6"/>
        <v>PU</v>
      </c>
      <c r="C1051" s="554" t="s">
        <v>265</v>
      </c>
      <c r="D1051" s="554" t="s">
        <v>1425</v>
      </c>
      <c r="E1051" s="554" t="str">
        <f t="shared" si="7"/>
        <v/>
      </c>
      <c r="H1051" s="554" t="str">
        <f t="shared" si="8"/>
        <v>'NEO PU'!</v>
      </c>
      <c r="I1051" s="554">
        <f t="shared" si="9"/>
        <v>0</v>
      </c>
      <c r="J1051" s="554" t="str">
        <f t="shared" ref="J1051:N1051" si="1047">IF(IFERROR(VLOOKUP($C1051,INDIRECT(J$14&amp;"D:D"),1,FALSE),0)&lt;&gt;0,J$14,0)</f>
        <v>'NEO PU'!</v>
      </c>
      <c r="K1051" s="554">
        <f t="shared" si="1047"/>
        <v>0</v>
      </c>
      <c r="L1051" s="554">
        <f t="shared" si="1047"/>
        <v>0</v>
      </c>
      <c r="M1051" s="554">
        <f t="shared" si="1047"/>
        <v>0</v>
      </c>
      <c r="N1051" s="554">
        <f t="shared" si="1047"/>
        <v>0</v>
      </c>
      <c r="O1051" s="554" t="str">
        <f t="shared" si="11"/>
        <v>d:t</v>
      </c>
      <c r="P1051" s="554" t="str">
        <f t="shared" si="12"/>
        <v>d9:t9</v>
      </c>
    </row>
    <row r="1052">
      <c r="A1052" s="554" t="str">
        <f t="shared" si="5"/>
        <v>01</v>
      </c>
      <c r="B1052" s="554" t="str">
        <f t="shared" si="6"/>
        <v>GRP</v>
      </c>
      <c r="C1052" s="554" t="s">
        <v>169</v>
      </c>
      <c r="D1052" s="554" t="s">
        <v>1426</v>
      </c>
      <c r="E1052" s="554" t="str">
        <f t="shared" si="7"/>
        <v/>
      </c>
      <c r="H1052" s="554" t="str">
        <f t="shared" si="8"/>
        <v>'NEO GRP '!</v>
      </c>
      <c r="I1052" s="554" t="str">
        <f t="shared" si="9"/>
        <v>'NEO GRP '!</v>
      </c>
      <c r="J1052" s="554">
        <f t="shared" ref="J1052:N1052" si="1048">IF(IFERROR(VLOOKUP($C1052,INDIRECT(J$14&amp;"D:D"),1,FALSE),0)&lt;&gt;0,J$14,0)</f>
        <v>0</v>
      </c>
      <c r="K1052" s="554">
        <f t="shared" si="1048"/>
        <v>0</v>
      </c>
      <c r="L1052" s="554">
        <f t="shared" si="1048"/>
        <v>0</v>
      </c>
      <c r="M1052" s="554">
        <f t="shared" si="1048"/>
        <v>0</v>
      </c>
      <c r="N1052" s="554">
        <f t="shared" si="1048"/>
        <v>0</v>
      </c>
      <c r="O1052" s="554" t="str">
        <f t="shared" si="11"/>
        <v>d:Z</v>
      </c>
      <c r="P1052" s="554" t="str">
        <f t="shared" si="12"/>
        <v>d9:Z9</v>
      </c>
    </row>
    <row r="1053">
      <c r="A1053" s="554" t="str">
        <f t="shared" si="5"/>
        <v>02</v>
      </c>
      <c r="B1053" s="554" t="str">
        <f t="shared" si="6"/>
        <v>GRP</v>
      </c>
      <c r="C1053" s="554" t="s">
        <v>169</v>
      </c>
      <c r="D1053" s="554" t="s">
        <v>1427</v>
      </c>
      <c r="E1053" s="554" t="str">
        <f t="shared" si="7"/>
        <v/>
      </c>
      <c r="H1053" s="554" t="str">
        <f t="shared" si="8"/>
        <v>'NEO GRP '!</v>
      </c>
      <c r="I1053" s="554" t="str">
        <f t="shared" si="9"/>
        <v>'NEO GRP '!</v>
      </c>
      <c r="J1053" s="554">
        <f t="shared" ref="J1053:N1053" si="1049">IF(IFERROR(VLOOKUP($C1053,INDIRECT(J$14&amp;"D:D"),1,FALSE),0)&lt;&gt;0,J$14,0)</f>
        <v>0</v>
      </c>
      <c r="K1053" s="554">
        <f t="shared" si="1049"/>
        <v>0</v>
      </c>
      <c r="L1053" s="554">
        <f t="shared" si="1049"/>
        <v>0</v>
      </c>
      <c r="M1053" s="554">
        <f t="shared" si="1049"/>
        <v>0</v>
      </c>
      <c r="N1053" s="554">
        <f t="shared" si="1049"/>
        <v>0</v>
      </c>
      <c r="O1053" s="554" t="str">
        <f t="shared" si="11"/>
        <v>d:Z</v>
      </c>
      <c r="P1053" s="554" t="str">
        <f t="shared" si="12"/>
        <v>d9:Z9</v>
      </c>
    </row>
    <row r="1054">
      <c r="A1054" s="554" t="str">
        <f t="shared" si="5"/>
        <v>03</v>
      </c>
      <c r="B1054" s="554" t="str">
        <f t="shared" si="6"/>
        <v>GRP</v>
      </c>
      <c r="C1054" s="554" t="s">
        <v>169</v>
      </c>
      <c r="D1054" s="554" t="s">
        <v>1428</v>
      </c>
      <c r="E1054" s="554" t="str">
        <f t="shared" si="7"/>
        <v/>
      </c>
      <c r="H1054" s="554" t="str">
        <f t="shared" si="8"/>
        <v>'NEO GRP '!</v>
      </c>
      <c r="I1054" s="554" t="str">
        <f t="shared" si="9"/>
        <v>'NEO GRP '!</v>
      </c>
      <c r="J1054" s="554">
        <f t="shared" ref="J1054:N1054" si="1050">IF(IFERROR(VLOOKUP($C1054,INDIRECT(J$14&amp;"D:D"),1,FALSE),0)&lt;&gt;0,J$14,0)</f>
        <v>0</v>
      </c>
      <c r="K1054" s="554">
        <f t="shared" si="1050"/>
        <v>0</v>
      </c>
      <c r="L1054" s="554">
        <f t="shared" si="1050"/>
        <v>0</v>
      </c>
      <c r="M1054" s="554">
        <f t="shared" si="1050"/>
        <v>0</v>
      </c>
      <c r="N1054" s="554">
        <f t="shared" si="1050"/>
        <v>0</v>
      </c>
      <c r="O1054" s="554" t="str">
        <f t="shared" si="11"/>
        <v>d:Z</v>
      </c>
      <c r="P1054" s="554" t="str">
        <f t="shared" si="12"/>
        <v>d9:Z9</v>
      </c>
    </row>
    <row r="1055">
      <c r="A1055" s="554" t="str">
        <f t="shared" si="5"/>
        <v>04</v>
      </c>
      <c r="B1055" s="554" t="str">
        <f t="shared" si="6"/>
        <v>GRP</v>
      </c>
      <c r="C1055" s="554" t="s">
        <v>169</v>
      </c>
      <c r="D1055" s="554" t="s">
        <v>1429</v>
      </c>
      <c r="E1055" s="554" t="str">
        <f t="shared" si="7"/>
        <v/>
      </c>
      <c r="H1055" s="554" t="str">
        <f t="shared" si="8"/>
        <v>'NEO GRP '!</v>
      </c>
      <c r="I1055" s="554" t="str">
        <f t="shared" si="9"/>
        <v>'NEO GRP '!</v>
      </c>
      <c r="J1055" s="554">
        <f t="shared" ref="J1055:N1055" si="1051">IF(IFERROR(VLOOKUP($C1055,INDIRECT(J$14&amp;"D:D"),1,FALSE),0)&lt;&gt;0,J$14,0)</f>
        <v>0</v>
      </c>
      <c r="K1055" s="554">
        <f t="shared" si="1051"/>
        <v>0</v>
      </c>
      <c r="L1055" s="554">
        <f t="shared" si="1051"/>
        <v>0</v>
      </c>
      <c r="M1055" s="554">
        <f t="shared" si="1051"/>
        <v>0</v>
      </c>
      <c r="N1055" s="554">
        <f t="shared" si="1051"/>
        <v>0</v>
      </c>
      <c r="O1055" s="554" t="str">
        <f t="shared" si="11"/>
        <v>d:Z</v>
      </c>
      <c r="P1055" s="554" t="str">
        <f t="shared" si="12"/>
        <v>d9:Z9</v>
      </c>
    </row>
    <row r="1056">
      <c r="A1056" s="554" t="str">
        <f t="shared" si="5"/>
        <v>05</v>
      </c>
      <c r="B1056" s="554" t="str">
        <f t="shared" si="6"/>
        <v>GRP</v>
      </c>
      <c r="C1056" s="554" t="s">
        <v>169</v>
      </c>
      <c r="D1056" s="554" t="s">
        <v>1430</v>
      </c>
      <c r="E1056" s="554" t="str">
        <f t="shared" si="7"/>
        <v/>
      </c>
      <c r="H1056" s="554" t="str">
        <f t="shared" si="8"/>
        <v>'NEO GRP '!</v>
      </c>
      <c r="I1056" s="554" t="str">
        <f t="shared" si="9"/>
        <v>'NEO GRP '!</v>
      </c>
      <c r="J1056" s="554">
        <f t="shared" ref="J1056:N1056" si="1052">IF(IFERROR(VLOOKUP($C1056,INDIRECT(J$14&amp;"D:D"),1,FALSE),0)&lt;&gt;0,J$14,0)</f>
        <v>0</v>
      </c>
      <c r="K1056" s="554">
        <f t="shared" si="1052"/>
        <v>0</v>
      </c>
      <c r="L1056" s="554">
        <f t="shared" si="1052"/>
        <v>0</v>
      </c>
      <c r="M1056" s="554">
        <f t="shared" si="1052"/>
        <v>0</v>
      </c>
      <c r="N1056" s="554">
        <f t="shared" si="1052"/>
        <v>0</v>
      </c>
      <c r="O1056" s="554" t="str">
        <f t="shared" si="11"/>
        <v>d:Z</v>
      </c>
      <c r="P1056" s="554" t="str">
        <f t="shared" si="12"/>
        <v>d9:Z9</v>
      </c>
    </row>
    <row r="1057">
      <c r="A1057" s="554" t="str">
        <f t="shared" si="5"/>
        <v>06</v>
      </c>
      <c r="B1057" s="554" t="str">
        <f t="shared" si="6"/>
        <v>GRP</v>
      </c>
      <c r="C1057" s="554" t="s">
        <v>169</v>
      </c>
      <c r="D1057" s="554" t="s">
        <v>1431</v>
      </c>
      <c r="E1057" s="554" t="str">
        <f t="shared" si="7"/>
        <v/>
      </c>
      <c r="H1057" s="554" t="str">
        <f t="shared" si="8"/>
        <v>'NEO GRP '!</v>
      </c>
      <c r="I1057" s="554" t="str">
        <f t="shared" si="9"/>
        <v>'NEO GRP '!</v>
      </c>
      <c r="J1057" s="554">
        <f t="shared" ref="J1057:N1057" si="1053">IF(IFERROR(VLOOKUP($C1057,INDIRECT(J$14&amp;"D:D"),1,FALSE),0)&lt;&gt;0,J$14,0)</f>
        <v>0</v>
      </c>
      <c r="K1057" s="554">
        <f t="shared" si="1053"/>
        <v>0</v>
      </c>
      <c r="L1057" s="554">
        <f t="shared" si="1053"/>
        <v>0</v>
      </c>
      <c r="M1057" s="554">
        <f t="shared" si="1053"/>
        <v>0</v>
      </c>
      <c r="N1057" s="554">
        <f t="shared" si="1053"/>
        <v>0</v>
      </c>
      <c r="O1057" s="554" t="str">
        <f t="shared" si="11"/>
        <v>d:Z</v>
      </c>
      <c r="P1057" s="554" t="str">
        <f t="shared" si="12"/>
        <v>d9:Z9</v>
      </c>
    </row>
    <row r="1058">
      <c r="A1058" s="554" t="str">
        <f t="shared" si="5"/>
        <v>07</v>
      </c>
      <c r="B1058" s="554" t="str">
        <f t="shared" si="6"/>
        <v>GRP</v>
      </c>
      <c r="C1058" s="554" t="s">
        <v>169</v>
      </c>
      <c r="D1058" s="554" t="s">
        <v>1432</v>
      </c>
      <c r="E1058" s="554" t="str">
        <f t="shared" si="7"/>
        <v/>
      </c>
      <c r="H1058" s="554" t="str">
        <f t="shared" si="8"/>
        <v>'NEO GRP '!</v>
      </c>
      <c r="I1058" s="554" t="str">
        <f t="shared" si="9"/>
        <v>'NEO GRP '!</v>
      </c>
      <c r="J1058" s="554">
        <f t="shared" ref="J1058:N1058" si="1054">IF(IFERROR(VLOOKUP($C1058,INDIRECT(J$14&amp;"D:D"),1,FALSE),0)&lt;&gt;0,J$14,0)</f>
        <v>0</v>
      </c>
      <c r="K1058" s="554">
        <f t="shared" si="1054"/>
        <v>0</v>
      </c>
      <c r="L1058" s="554">
        <f t="shared" si="1054"/>
        <v>0</v>
      </c>
      <c r="M1058" s="554">
        <f t="shared" si="1054"/>
        <v>0</v>
      </c>
      <c r="N1058" s="554">
        <f t="shared" si="1054"/>
        <v>0</v>
      </c>
      <c r="O1058" s="554" t="str">
        <f t="shared" si="11"/>
        <v>d:Z</v>
      </c>
      <c r="P1058" s="554" t="str">
        <f t="shared" si="12"/>
        <v>d9:Z9</v>
      </c>
    </row>
    <row r="1059">
      <c r="A1059" s="554" t="str">
        <f t="shared" si="5"/>
        <v>08</v>
      </c>
      <c r="B1059" s="554" t="str">
        <f t="shared" si="6"/>
        <v>GRP</v>
      </c>
      <c r="C1059" s="554" t="s">
        <v>169</v>
      </c>
      <c r="D1059" s="554" t="s">
        <v>1433</v>
      </c>
      <c r="E1059" s="554" t="str">
        <f t="shared" si="7"/>
        <v/>
      </c>
      <c r="H1059" s="554" t="str">
        <f t="shared" si="8"/>
        <v>'NEO GRP '!</v>
      </c>
      <c r="I1059" s="554" t="str">
        <f t="shared" si="9"/>
        <v>'NEO GRP '!</v>
      </c>
      <c r="J1059" s="554">
        <f t="shared" ref="J1059:N1059" si="1055">IF(IFERROR(VLOOKUP($C1059,INDIRECT(J$14&amp;"D:D"),1,FALSE),0)&lt;&gt;0,J$14,0)</f>
        <v>0</v>
      </c>
      <c r="K1059" s="554">
        <f t="shared" si="1055"/>
        <v>0</v>
      </c>
      <c r="L1059" s="554">
        <f t="shared" si="1055"/>
        <v>0</v>
      </c>
      <c r="M1059" s="554">
        <f t="shared" si="1055"/>
        <v>0</v>
      </c>
      <c r="N1059" s="554">
        <f t="shared" si="1055"/>
        <v>0</v>
      </c>
      <c r="O1059" s="554" t="str">
        <f t="shared" si="11"/>
        <v>d:Z</v>
      </c>
      <c r="P1059" s="554" t="str">
        <f t="shared" si="12"/>
        <v>d9:Z9</v>
      </c>
    </row>
    <row r="1060">
      <c r="A1060" s="554" t="str">
        <f t="shared" si="5"/>
        <v>09</v>
      </c>
      <c r="B1060" s="554" t="str">
        <f t="shared" si="6"/>
        <v>GRP</v>
      </c>
      <c r="C1060" s="554" t="s">
        <v>169</v>
      </c>
      <c r="D1060" s="554" t="s">
        <v>1434</v>
      </c>
      <c r="E1060" s="554" t="str">
        <f t="shared" si="7"/>
        <v/>
      </c>
      <c r="H1060" s="554" t="str">
        <f t="shared" si="8"/>
        <v>'NEO GRP '!</v>
      </c>
      <c r="I1060" s="554" t="str">
        <f t="shared" si="9"/>
        <v>'NEO GRP '!</v>
      </c>
      <c r="J1060" s="554">
        <f t="shared" ref="J1060:N1060" si="1056">IF(IFERROR(VLOOKUP($C1060,INDIRECT(J$14&amp;"D:D"),1,FALSE),0)&lt;&gt;0,J$14,0)</f>
        <v>0</v>
      </c>
      <c r="K1060" s="554">
        <f t="shared" si="1056"/>
        <v>0</v>
      </c>
      <c r="L1060" s="554">
        <f t="shared" si="1056"/>
        <v>0</v>
      </c>
      <c r="M1060" s="554">
        <f t="shared" si="1056"/>
        <v>0</v>
      </c>
      <c r="N1060" s="554">
        <f t="shared" si="1056"/>
        <v>0</v>
      </c>
      <c r="O1060" s="554" t="str">
        <f t="shared" si="11"/>
        <v>d:Z</v>
      </c>
      <c r="P1060" s="554" t="str">
        <f t="shared" si="12"/>
        <v>d9:Z9</v>
      </c>
    </row>
    <row r="1061">
      <c r="A1061" s="554" t="str">
        <f t="shared" si="5"/>
        <v>10</v>
      </c>
      <c r="B1061" s="554" t="str">
        <f t="shared" si="6"/>
        <v>GRP</v>
      </c>
      <c r="C1061" s="554" t="s">
        <v>169</v>
      </c>
      <c r="D1061" s="554" t="s">
        <v>1435</v>
      </c>
      <c r="E1061" s="554" t="str">
        <f t="shared" si="7"/>
        <v/>
      </c>
      <c r="H1061" s="554" t="str">
        <f t="shared" si="8"/>
        <v>'NEO GRP '!</v>
      </c>
      <c r="I1061" s="554" t="str">
        <f t="shared" si="9"/>
        <v>'NEO GRP '!</v>
      </c>
      <c r="J1061" s="554">
        <f t="shared" ref="J1061:N1061" si="1057">IF(IFERROR(VLOOKUP($C1061,INDIRECT(J$14&amp;"D:D"),1,FALSE),0)&lt;&gt;0,J$14,0)</f>
        <v>0</v>
      </c>
      <c r="K1061" s="554">
        <f t="shared" si="1057"/>
        <v>0</v>
      </c>
      <c r="L1061" s="554">
        <f t="shared" si="1057"/>
        <v>0</v>
      </c>
      <c r="M1061" s="554">
        <f t="shared" si="1057"/>
        <v>0</v>
      </c>
      <c r="N1061" s="554">
        <f t="shared" si="1057"/>
        <v>0</v>
      </c>
      <c r="O1061" s="554" t="str">
        <f t="shared" si="11"/>
        <v>d:Z</v>
      </c>
      <c r="P1061" s="554" t="str">
        <f t="shared" si="12"/>
        <v>d9:Z9</v>
      </c>
    </row>
    <row r="1062">
      <c r="A1062" s="554" t="str">
        <f t="shared" si="5"/>
        <v>11</v>
      </c>
      <c r="B1062" s="554" t="str">
        <f t="shared" si="6"/>
        <v>GRP</v>
      </c>
      <c r="C1062" s="554" t="s">
        <v>169</v>
      </c>
      <c r="D1062" s="554" t="s">
        <v>1436</v>
      </c>
      <c r="E1062" s="554" t="str">
        <f t="shared" si="7"/>
        <v/>
      </c>
      <c r="H1062" s="554" t="str">
        <f t="shared" si="8"/>
        <v>'NEO GRP '!</v>
      </c>
      <c r="I1062" s="554" t="str">
        <f t="shared" si="9"/>
        <v>'NEO GRP '!</v>
      </c>
      <c r="J1062" s="554">
        <f t="shared" ref="J1062:N1062" si="1058">IF(IFERROR(VLOOKUP($C1062,INDIRECT(J$14&amp;"D:D"),1,FALSE),0)&lt;&gt;0,J$14,0)</f>
        <v>0</v>
      </c>
      <c r="K1062" s="554">
        <f t="shared" si="1058"/>
        <v>0</v>
      </c>
      <c r="L1062" s="554">
        <f t="shared" si="1058"/>
        <v>0</v>
      </c>
      <c r="M1062" s="554">
        <f t="shared" si="1058"/>
        <v>0</v>
      </c>
      <c r="N1062" s="554">
        <f t="shared" si="1058"/>
        <v>0</v>
      </c>
      <c r="O1062" s="554" t="str">
        <f t="shared" si="11"/>
        <v>d:Z</v>
      </c>
      <c r="P1062" s="554" t="str">
        <f t="shared" si="12"/>
        <v>d9:Z9</v>
      </c>
    </row>
    <row r="1063">
      <c r="A1063" s="554" t="str">
        <f t="shared" si="5"/>
        <v>12</v>
      </c>
      <c r="B1063" s="554" t="str">
        <f t="shared" si="6"/>
        <v>GRP</v>
      </c>
      <c r="C1063" s="554" t="s">
        <v>169</v>
      </c>
      <c r="D1063" s="554" t="s">
        <v>1437</v>
      </c>
      <c r="E1063" s="554" t="str">
        <f t="shared" si="7"/>
        <v/>
      </c>
      <c r="H1063" s="554" t="str">
        <f t="shared" si="8"/>
        <v>'NEO GRP '!</v>
      </c>
      <c r="I1063" s="554" t="str">
        <f t="shared" si="9"/>
        <v>'NEO GRP '!</v>
      </c>
      <c r="J1063" s="554">
        <f t="shared" ref="J1063:N1063" si="1059">IF(IFERROR(VLOOKUP($C1063,INDIRECT(J$14&amp;"D:D"),1,FALSE),0)&lt;&gt;0,J$14,0)</f>
        <v>0</v>
      </c>
      <c r="K1063" s="554">
        <f t="shared" si="1059"/>
        <v>0</v>
      </c>
      <c r="L1063" s="554">
        <f t="shared" si="1059"/>
        <v>0</v>
      </c>
      <c r="M1063" s="554">
        <f t="shared" si="1059"/>
        <v>0</v>
      </c>
      <c r="N1063" s="554">
        <f t="shared" si="1059"/>
        <v>0</v>
      </c>
      <c r="O1063" s="554" t="str">
        <f t="shared" si="11"/>
        <v>d:Z</v>
      </c>
      <c r="P1063" s="554" t="str">
        <f t="shared" si="12"/>
        <v>d9:Z9</v>
      </c>
    </row>
    <row r="1064">
      <c r="A1064" s="554" t="str">
        <f t="shared" si="5"/>
        <v>13</v>
      </c>
      <c r="B1064" s="554" t="str">
        <f t="shared" si="6"/>
        <v>GRP</v>
      </c>
      <c r="C1064" s="554" t="s">
        <v>169</v>
      </c>
      <c r="D1064" s="554" t="s">
        <v>1438</v>
      </c>
      <c r="E1064" s="554" t="str">
        <f t="shared" si="7"/>
        <v/>
      </c>
      <c r="H1064" s="554" t="str">
        <f t="shared" si="8"/>
        <v>'NEO GRP '!</v>
      </c>
      <c r="I1064" s="554" t="str">
        <f t="shared" si="9"/>
        <v>'NEO GRP '!</v>
      </c>
      <c r="J1064" s="554">
        <f t="shared" ref="J1064:N1064" si="1060">IF(IFERROR(VLOOKUP($C1064,INDIRECT(J$14&amp;"D:D"),1,FALSE),0)&lt;&gt;0,J$14,0)</f>
        <v>0</v>
      </c>
      <c r="K1064" s="554">
        <f t="shared" si="1060"/>
        <v>0</v>
      </c>
      <c r="L1064" s="554">
        <f t="shared" si="1060"/>
        <v>0</v>
      </c>
      <c r="M1064" s="554">
        <f t="shared" si="1060"/>
        <v>0</v>
      </c>
      <c r="N1064" s="554">
        <f t="shared" si="1060"/>
        <v>0</v>
      </c>
      <c r="O1064" s="554" t="str">
        <f t="shared" si="11"/>
        <v>d:Z</v>
      </c>
      <c r="P1064" s="554" t="str">
        <f t="shared" si="12"/>
        <v>d9:Z9</v>
      </c>
    </row>
    <row r="1065">
      <c r="A1065" s="554" t="str">
        <f t="shared" si="5"/>
        <v>100</v>
      </c>
      <c r="B1065" s="554" t="str">
        <f t="shared" si="6"/>
        <v>GRP</v>
      </c>
      <c r="C1065" s="554" t="s">
        <v>169</v>
      </c>
      <c r="D1065" s="554" t="s">
        <v>1439</v>
      </c>
      <c r="E1065" s="554">
        <f t="shared" si="7"/>
        <v>0</v>
      </c>
      <c r="H1065" s="554" t="str">
        <f t="shared" si="8"/>
        <v>'NEO GRP '!</v>
      </c>
      <c r="I1065" s="554" t="str">
        <f t="shared" si="9"/>
        <v>'NEO GRP '!</v>
      </c>
      <c r="J1065" s="554">
        <f t="shared" ref="J1065:N1065" si="1061">IF(IFERROR(VLOOKUP($C1065,INDIRECT(J$14&amp;"D:D"),1,FALSE),0)&lt;&gt;0,J$14,0)</f>
        <v>0</v>
      </c>
      <c r="K1065" s="554">
        <f t="shared" si="1061"/>
        <v>0</v>
      </c>
      <c r="L1065" s="554">
        <f t="shared" si="1061"/>
        <v>0</v>
      </c>
      <c r="M1065" s="554">
        <f t="shared" si="1061"/>
        <v>0</v>
      </c>
      <c r="N1065" s="554">
        <f t="shared" si="1061"/>
        <v>0</v>
      </c>
      <c r="O1065" s="554" t="str">
        <f t="shared" si="11"/>
        <v>d:Z</v>
      </c>
      <c r="P1065" s="554" t="str">
        <f t="shared" si="12"/>
        <v>d9:Z9</v>
      </c>
    </row>
    <row r="1066">
      <c r="A1066" s="554" t="str">
        <f t="shared" si="5"/>
        <v>99</v>
      </c>
      <c r="B1066" s="554" t="str">
        <f t="shared" si="6"/>
        <v>GRP</v>
      </c>
      <c r="C1066" s="554" t="s">
        <v>169</v>
      </c>
      <c r="D1066" s="554" t="s">
        <v>1440</v>
      </c>
      <c r="E1066" s="554" t="str">
        <f t="shared" si="7"/>
        <v/>
      </c>
      <c r="H1066" s="554" t="str">
        <f t="shared" si="8"/>
        <v>'NEO GRP '!</v>
      </c>
      <c r="I1066" s="554" t="str">
        <f t="shared" si="9"/>
        <v>'NEO GRP '!</v>
      </c>
      <c r="J1066" s="554">
        <f t="shared" ref="J1066:N1066" si="1062">IF(IFERROR(VLOOKUP($C1066,INDIRECT(J$14&amp;"D:D"),1,FALSE),0)&lt;&gt;0,J$14,0)</f>
        <v>0</v>
      </c>
      <c r="K1066" s="554">
        <f t="shared" si="1062"/>
        <v>0</v>
      </c>
      <c r="L1066" s="554">
        <f t="shared" si="1062"/>
        <v>0</v>
      </c>
      <c r="M1066" s="554">
        <f t="shared" si="1062"/>
        <v>0</v>
      </c>
      <c r="N1066" s="554">
        <f t="shared" si="1062"/>
        <v>0</v>
      </c>
      <c r="O1066" s="554" t="str">
        <f t="shared" si="11"/>
        <v>d:Z</v>
      </c>
      <c r="P1066" s="554" t="str">
        <f t="shared" si="12"/>
        <v>d9:Z9</v>
      </c>
    </row>
    <row r="1067">
      <c r="A1067" s="554" t="str">
        <f t="shared" si="5"/>
        <v>01</v>
      </c>
      <c r="B1067" s="554" t="str">
        <f t="shared" si="6"/>
        <v>GRP</v>
      </c>
      <c r="C1067" s="554" t="s">
        <v>173</v>
      </c>
      <c r="D1067" s="554" t="s">
        <v>1441</v>
      </c>
      <c r="E1067" s="554" t="str">
        <f t="shared" si="7"/>
        <v/>
      </c>
      <c r="H1067" s="554" t="str">
        <f t="shared" si="8"/>
        <v>'NEO GRP '!</v>
      </c>
      <c r="I1067" s="554" t="str">
        <f t="shared" si="9"/>
        <v>'NEO GRP '!</v>
      </c>
      <c r="J1067" s="554">
        <f t="shared" ref="J1067:N1067" si="1063">IF(IFERROR(VLOOKUP($C1067,INDIRECT(J$14&amp;"D:D"),1,FALSE),0)&lt;&gt;0,J$14,0)</f>
        <v>0</v>
      </c>
      <c r="K1067" s="554">
        <f t="shared" si="1063"/>
        <v>0</v>
      </c>
      <c r="L1067" s="554">
        <f t="shared" si="1063"/>
        <v>0</v>
      </c>
      <c r="M1067" s="554">
        <f t="shared" si="1063"/>
        <v>0</v>
      </c>
      <c r="N1067" s="554">
        <f t="shared" si="1063"/>
        <v>0</v>
      </c>
      <c r="O1067" s="554" t="str">
        <f t="shared" si="11"/>
        <v>d:Z</v>
      </c>
      <c r="P1067" s="554" t="str">
        <f t="shared" si="12"/>
        <v>d9:Z9</v>
      </c>
    </row>
    <row r="1068">
      <c r="A1068" s="554" t="str">
        <f t="shared" si="5"/>
        <v>02</v>
      </c>
      <c r="B1068" s="554" t="str">
        <f t="shared" si="6"/>
        <v>GRP</v>
      </c>
      <c r="C1068" s="554" t="s">
        <v>173</v>
      </c>
      <c r="D1068" s="554" t="s">
        <v>1442</v>
      </c>
      <c r="E1068" s="554" t="str">
        <f t="shared" si="7"/>
        <v/>
      </c>
      <c r="H1068" s="554" t="str">
        <f t="shared" si="8"/>
        <v>'NEO GRP '!</v>
      </c>
      <c r="I1068" s="554" t="str">
        <f t="shared" si="9"/>
        <v>'NEO GRP '!</v>
      </c>
      <c r="J1068" s="554">
        <f t="shared" ref="J1068:N1068" si="1064">IF(IFERROR(VLOOKUP($C1068,INDIRECT(J$14&amp;"D:D"),1,FALSE),0)&lt;&gt;0,J$14,0)</f>
        <v>0</v>
      </c>
      <c r="K1068" s="554">
        <f t="shared" si="1064"/>
        <v>0</v>
      </c>
      <c r="L1068" s="554">
        <f t="shared" si="1064"/>
        <v>0</v>
      </c>
      <c r="M1068" s="554">
        <f t="shared" si="1064"/>
        <v>0</v>
      </c>
      <c r="N1068" s="554">
        <f t="shared" si="1064"/>
        <v>0</v>
      </c>
      <c r="O1068" s="554" t="str">
        <f t="shared" si="11"/>
        <v>d:Z</v>
      </c>
      <c r="P1068" s="554" t="str">
        <f t="shared" si="12"/>
        <v>d9:Z9</v>
      </c>
    </row>
    <row r="1069">
      <c r="A1069" s="554" t="str">
        <f t="shared" si="5"/>
        <v>03</v>
      </c>
      <c r="B1069" s="554" t="str">
        <f t="shared" si="6"/>
        <v>GRP</v>
      </c>
      <c r="C1069" s="554" t="s">
        <v>173</v>
      </c>
      <c r="D1069" s="554" t="s">
        <v>1443</v>
      </c>
      <c r="E1069" s="554" t="str">
        <f t="shared" si="7"/>
        <v/>
      </c>
      <c r="H1069" s="554" t="str">
        <f t="shared" si="8"/>
        <v>'NEO GRP '!</v>
      </c>
      <c r="I1069" s="554" t="str">
        <f t="shared" si="9"/>
        <v>'NEO GRP '!</v>
      </c>
      <c r="J1069" s="554">
        <f t="shared" ref="J1069:N1069" si="1065">IF(IFERROR(VLOOKUP($C1069,INDIRECT(J$14&amp;"D:D"),1,FALSE),0)&lt;&gt;0,J$14,0)</f>
        <v>0</v>
      </c>
      <c r="K1069" s="554">
        <f t="shared" si="1065"/>
        <v>0</v>
      </c>
      <c r="L1069" s="554">
        <f t="shared" si="1065"/>
        <v>0</v>
      </c>
      <c r="M1069" s="554">
        <f t="shared" si="1065"/>
        <v>0</v>
      </c>
      <c r="N1069" s="554">
        <f t="shared" si="1065"/>
        <v>0</v>
      </c>
      <c r="O1069" s="554" t="str">
        <f t="shared" si="11"/>
        <v>d:Z</v>
      </c>
      <c r="P1069" s="554" t="str">
        <f t="shared" si="12"/>
        <v>d9:Z9</v>
      </c>
    </row>
    <row r="1070">
      <c r="A1070" s="554" t="str">
        <f t="shared" si="5"/>
        <v>04</v>
      </c>
      <c r="B1070" s="554" t="str">
        <f t="shared" si="6"/>
        <v>GRP</v>
      </c>
      <c r="C1070" s="554" t="s">
        <v>173</v>
      </c>
      <c r="D1070" s="554" t="s">
        <v>1444</v>
      </c>
      <c r="E1070" s="554" t="str">
        <f t="shared" si="7"/>
        <v/>
      </c>
      <c r="H1070" s="554" t="str">
        <f t="shared" si="8"/>
        <v>'NEO GRP '!</v>
      </c>
      <c r="I1070" s="554" t="str">
        <f t="shared" si="9"/>
        <v>'NEO GRP '!</v>
      </c>
      <c r="J1070" s="554">
        <f t="shared" ref="J1070:N1070" si="1066">IF(IFERROR(VLOOKUP($C1070,INDIRECT(J$14&amp;"D:D"),1,FALSE),0)&lt;&gt;0,J$14,0)</f>
        <v>0</v>
      </c>
      <c r="K1070" s="554">
        <f t="shared" si="1066"/>
        <v>0</v>
      </c>
      <c r="L1070" s="554">
        <f t="shared" si="1066"/>
        <v>0</v>
      </c>
      <c r="M1070" s="554">
        <f t="shared" si="1066"/>
        <v>0</v>
      </c>
      <c r="N1070" s="554">
        <f t="shared" si="1066"/>
        <v>0</v>
      </c>
      <c r="O1070" s="554" t="str">
        <f t="shared" si="11"/>
        <v>d:Z</v>
      </c>
      <c r="P1070" s="554" t="str">
        <f t="shared" si="12"/>
        <v>d9:Z9</v>
      </c>
    </row>
    <row r="1071">
      <c r="A1071" s="554" t="str">
        <f t="shared" si="5"/>
        <v>05</v>
      </c>
      <c r="B1071" s="554" t="str">
        <f t="shared" si="6"/>
        <v>GRP</v>
      </c>
      <c r="C1071" s="554" t="s">
        <v>173</v>
      </c>
      <c r="D1071" s="554" t="s">
        <v>1445</v>
      </c>
      <c r="E1071" s="554" t="str">
        <f t="shared" si="7"/>
        <v/>
      </c>
      <c r="H1071" s="554" t="str">
        <f t="shared" si="8"/>
        <v>'NEO GRP '!</v>
      </c>
      <c r="I1071" s="554" t="str">
        <f t="shared" si="9"/>
        <v>'NEO GRP '!</v>
      </c>
      <c r="J1071" s="554">
        <f t="shared" ref="J1071:N1071" si="1067">IF(IFERROR(VLOOKUP($C1071,INDIRECT(J$14&amp;"D:D"),1,FALSE),0)&lt;&gt;0,J$14,0)</f>
        <v>0</v>
      </c>
      <c r="K1071" s="554">
        <f t="shared" si="1067"/>
        <v>0</v>
      </c>
      <c r="L1071" s="554">
        <f t="shared" si="1067"/>
        <v>0</v>
      </c>
      <c r="M1071" s="554">
        <f t="shared" si="1067"/>
        <v>0</v>
      </c>
      <c r="N1071" s="554">
        <f t="shared" si="1067"/>
        <v>0</v>
      </c>
      <c r="O1071" s="554" t="str">
        <f t="shared" si="11"/>
        <v>d:Z</v>
      </c>
      <c r="P1071" s="554" t="str">
        <f t="shared" si="12"/>
        <v>d9:Z9</v>
      </c>
    </row>
    <row r="1072">
      <c r="A1072" s="554" t="str">
        <f t="shared" si="5"/>
        <v>06</v>
      </c>
      <c r="B1072" s="554" t="str">
        <f t="shared" si="6"/>
        <v>GRP</v>
      </c>
      <c r="C1072" s="554" t="s">
        <v>173</v>
      </c>
      <c r="D1072" s="554" t="s">
        <v>1446</v>
      </c>
      <c r="E1072" s="554" t="str">
        <f t="shared" si="7"/>
        <v/>
      </c>
      <c r="H1072" s="554" t="str">
        <f t="shared" si="8"/>
        <v>'NEO GRP '!</v>
      </c>
      <c r="I1072" s="554" t="str">
        <f t="shared" si="9"/>
        <v>'NEO GRP '!</v>
      </c>
      <c r="J1072" s="554">
        <f t="shared" ref="J1072:N1072" si="1068">IF(IFERROR(VLOOKUP($C1072,INDIRECT(J$14&amp;"D:D"),1,FALSE),0)&lt;&gt;0,J$14,0)</f>
        <v>0</v>
      </c>
      <c r="K1072" s="554">
        <f t="shared" si="1068"/>
        <v>0</v>
      </c>
      <c r="L1072" s="554">
        <f t="shared" si="1068"/>
        <v>0</v>
      </c>
      <c r="M1072" s="554">
        <f t="shared" si="1068"/>
        <v>0</v>
      </c>
      <c r="N1072" s="554">
        <f t="shared" si="1068"/>
        <v>0</v>
      </c>
      <c r="O1072" s="554" t="str">
        <f t="shared" si="11"/>
        <v>d:Z</v>
      </c>
      <c r="P1072" s="554" t="str">
        <f t="shared" si="12"/>
        <v>d9:Z9</v>
      </c>
    </row>
    <row r="1073">
      <c r="A1073" s="554" t="str">
        <f t="shared" si="5"/>
        <v>07</v>
      </c>
      <c r="B1073" s="554" t="str">
        <f t="shared" si="6"/>
        <v>GRP</v>
      </c>
      <c r="C1073" s="554" t="s">
        <v>173</v>
      </c>
      <c r="D1073" s="554" t="s">
        <v>1447</v>
      </c>
      <c r="E1073" s="554" t="str">
        <f t="shared" si="7"/>
        <v/>
      </c>
      <c r="H1073" s="554" t="str">
        <f t="shared" si="8"/>
        <v>'NEO GRP '!</v>
      </c>
      <c r="I1073" s="554" t="str">
        <f t="shared" si="9"/>
        <v>'NEO GRP '!</v>
      </c>
      <c r="J1073" s="554">
        <f t="shared" ref="J1073:N1073" si="1069">IF(IFERROR(VLOOKUP($C1073,INDIRECT(J$14&amp;"D:D"),1,FALSE),0)&lt;&gt;0,J$14,0)</f>
        <v>0</v>
      </c>
      <c r="K1073" s="554">
        <f t="shared" si="1069"/>
        <v>0</v>
      </c>
      <c r="L1073" s="554">
        <f t="shared" si="1069"/>
        <v>0</v>
      </c>
      <c r="M1073" s="554">
        <f t="shared" si="1069"/>
        <v>0</v>
      </c>
      <c r="N1073" s="554">
        <f t="shared" si="1069"/>
        <v>0</v>
      </c>
      <c r="O1073" s="554" t="str">
        <f t="shared" si="11"/>
        <v>d:Z</v>
      </c>
      <c r="P1073" s="554" t="str">
        <f t="shared" si="12"/>
        <v>d9:Z9</v>
      </c>
    </row>
    <row r="1074">
      <c r="A1074" s="554" t="str">
        <f t="shared" si="5"/>
        <v>08</v>
      </c>
      <c r="B1074" s="554" t="str">
        <f t="shared" si="6"/>
        <v>GRP</v>
      </c>
      <c r="C1074" s="554" t="s">
        <v>173</v>
      </c>
      <c r="D1074" s="554" t="s">
        <v>1448</v>
      </c>
      <c r="E1074" s="554" t="str">
        <f t="shared" si="7"/>
        <v/>
      </c>
      <c r="H1074" s="554" t="str">
        <f t="shared" si="8"/>
        <v>'NEO GRP '!</v>
      </c>
      <c r="I1074" s="554" t="str">
        <f t="shared" si="9"/>
        <v>'NEO GRP '!</v>
      </c>
      <c r="J1074" s="554">
        <f t="shared" ref="J1074:N1074" si="1070">IF(IFERROR(VLOOKUP($C1074,INDIRECT(J$14&amp;"D:D"),1,FALSE),0)&lt;&gt;0,J$14,0)</f>
        <v>0</v>
      </c>
      <c r="K1074" s="554">
        <f t="shared" si="1070"/>
        <v>0</v>
      </c>
      <c r="L1074" s="554">
        <f t="shared" si="1070"/>
        <v>0</v>
      </c>
      <c r="M1074" s="554">
        <f t="shared" si="1070"/>
        <v>0</v>
      </c>
      <c r="N1074" s="554">
        <f t="shared" si="1070"/>
        <v>0</v>
      </c>
      <c r="O1074" s="554" t="str">
        <f t="shared" si="11"/>
        <v>d:Z</v>
      </c>
      <c r="P1074" s="554" t="str">
        <f t="shared" si="12"/>
        <v>d9:Z9</v>
      </c>
    </row>
    <row r="1075">
      <c r="A1075" s="554" t="str">
        <f t="shared" si="5"/>
        <v>09</v>
      </c>
      <c r="B1075" s="554" t="str">
        <f t="shared" si="6"/>
        <v>GRP</v>
      </c>
      <c r="C1075" s="554" t="s">
        <v>173</v>
      </c>
      <c r="D1075" s="554" t="s">
        <v>1449</v>
      </c>
      <c r="E1075" s="554" t="str">
        <f t="shared" si="7"/>
        <v/>
      </c>
      <c r="H1075" s="554" t="str">
        <f t="shared" si="8"/>
        <v>'NEO GRP '!</v>
      </c>
      <c r="I1075" s="554" t="str">
        <f t="shared" si="9"/>
        <v>'NEO GRP '!</v>
      </c>
      <c r="J1075" s="554">
        <f t="shared" ref="J1075:N1075" si="1071">IF(IFERROR(VLOOKUP($C1075,INDIRECT(J$14&amp;"D:D"),1,FALSE),0)&lt;&gt;0,J$14,0)</f>
        <v>0</v>
      </c>
      <c r="K1075" s="554">
        <f t="shared" si="1071"/>
        <v>0</v>
      </c>
      <c r="L1075" s="554">
        <f t="shared" si="1071"/>
        <v>0</v>
      </c>
      <c r="M1075" s="554">
        <f t="shared" si="1071"/>
        <v>0</v>
      </c>
      <c r="N1075" s="554">
        <f t="shared" si="1071"/>
        <v>0</v>
      </c>
      <c r="O1075" s="554" t="str">
        <f t="shared" si="11"/>
        <v>d:Z</v>
      </c>
      <c r="P1075" s="554" t="str">
        <f t="shared" si="12"/>
        <v>d9:Z9</v>
      </c>
    </row>
    <row r="1076">
      <c r="A1076" s="554" t="str">
        <f t="shared" si="5"/>
        <v>10</v>
      </c>
      <c r="B1076" s="554" t="str">
        <f t="shared" si="6"/>
        <v>GRP</v>
      </c>
      <c r="C1076" s="554" t="s">
        <v>173</v>
      </c>
      <c r="D1076" s="554" t="s">
        <v>1450</v>
      </c>
      <c r="E1076" s="554" t="str">
        <f t="shared" si="7"/>
        <v/>
      </c>
      <c r="H1076" s="554" t="str">
        <f t="shared" si="8"/>
        <v>'NEO GRP '!</v>
      </c>
      <c r="I1076" s="554" t="str">
        <f t="shared" si="9"/>
        <v>'NEO GRP '!</v>
      </c>
      <c r="J1076" s="554">
        <f t="shared" ref="J1076:N1076" si="1072">IF(IFERROR(VLOOKUP($C1076,INDIRECT(J$14&amp;"D:D"),1,FALSE),0)&lt;&gt;0,J$14,0)</f>
        <v>0</v>
      </c>
      <c r="K1076" s="554">
        <f t="shared" si="1072"/>
        <v>0</v>
      </c>
      <c r="L1076" s="554">
        <f t="shared" si="1072"/>
        <v>0</v>
      </c>
      <c r="M1076" s="554">
        <f t="shared" si="1072"/>
        <v>0</v>
      </c>
      <c r="N1076" s="554">
        <f t="shared" si="1072"/>
        <v>0</v>
      </c>
      <c r="O1076" s="554" t="str">
        <f t="shared" si="11"/>
        <v>d:Z</v>
      </c>
      <c r="P1076" s="554" t="str">
        <f t="shared" si="12"/>
        <v>d9:Z9</v>
      </c>
    </row>
    <row r="1077">
      <c r="A1077" s="554" t="str">
        <f t="shared" si="5"/>
        <v>11</v>
      </c>
      <c r="B1077" s="554" t="str">
        <f t="shared" si="6"/>
        <v>GRP</v>
      </c>
      <c r="C1077" s="554" t="s">
        <v>173</v>
      </c>
      <c r="D1077" s="554" t="s">
        <v>1451</v>
      </c>
      <c r="E1077" s="554" t="str">
        <f t="shared" si="7"/>
        <v/>
      </c>
      <c r="H1077" s="554" t="str">
        <f t="shared" si="8"/>
        <v>'NEO GRP '!</v>
      </c>
      <c r="I1077" s="554" t="str">
        <f t="shared" si="9"/>
        <v>'NEO GRP '!</v>
      </c>
      <c r="J1077" s="554">
        <f t="shared" ref="J1077:N1077" si="1073">IF(IFERROR(VLOOKUP($C1077,INDIRECT(J$14&amp;"D:D"),1,FALSE),0)&lt;&gt;0,J$14,0)</f>
        <v>0</v>
      </c>
      <c r="K1077" s="554">
        <f t="shared" si="1073"/>
        <v>0</v>
      </c>
      <c r="L1077" s="554">
        <f t="shared" si="1073"/>
        <v>0</v>
      </c>
      <c r="M1077" s="554">
        <f t="shared" si="1073"/>
        <v>0</v>
      </c>
      <c r="N1077" s="554">
        <f t="shared" si="1073"/>
        <v>0</v>
      </c>
      <c r="O1077" s="554" t="str">
        <f t="shared" si="11"/>
        <v>d:Z</v>
      </c>
      <c r="P1077" s="554" t="str">
        <f t="shared" si="12"/>
        <v>d9:Z9</v>
      </c>
    </row>
    <row r="1078">
      <c r="A1078" s="554" t="str">
        <f t="shared" si="5"/>
        <v>12</v>
      </c>
      <c r="B1078" s="554" t="str">
        <f t="shared" si="6"/>
        <v>GRP</v>
      </c>
      <c r="C1078" s="554" t="s">
        <v>173</v>
      </c>
      <c r="D1078" s="554" t="s">
        <v>1452</v>
      </c>
      <c r="E1078" s="554" t="str">
        <f t="shared" si="7"/>
        <v/>
      </c>
      <c r="H1078" s="554" t="str">
        <f t="shared" si="8"/>
        <v>'NEO GRP '!</v>
      </c>
      <c r="I1078" s="554" t="str">
        <f t="shared" si="9"/>
        <v>'NEO GRP '!</v>
      </c>
      <c r="J1078" s="554">
        <f t="shared" ref="J1078:N1078" si="1074">IF(IFERROR(VLOOKUP($C1078,INDIRECT(J$14&amp;"D:D"),1,FALSE),0)&lt;&gt;0,J$14,0)</f>
        <v>0</v>
      </c>
      <c r="K1078" s="554">
        <f t="shared" si="1074"/>
        <v>0</v>
      </c>
      <c r="L1078" s="554">
        <f t="shared" si="1074"/>
        <v>0</v>
      </c>
      <c r="M1078" s="554">
        <f t="shared" si="1074"/>
        <v>0</v>
      </c>
      <c r="N1078" s="554">
        <f t="shared" si="1074"/>
        <v>0</v>
      </c>
      <c r="O1078" s="554" t="str">
        <f t="shared" si="11"/>
        <v>d:Z</v>
      </c>
      <c r="P1078" s="554" t="str">
        <f t="shared" si="12"/>
        <v>d9:Z9</v>
      </c>
    </row>
    <row r="1079">
      <c r="A1079" s="554" t="str">
        <f t="shared" si="5"/>
        <v>13</v>
      </c>
      <c r="B1079" s="554" t="str">
        <f t="shared" si="6"/>
        <v>GRP</v>
      </c>
      <c r="C1079" s="554" t="s">
        <v>173</v>
      </c>
      <c r="D1079" s="554" t="s">
        <v>1453</v>
      </c>
      <c r="E1079" s="554" t="str">
        <f t="shared" si="7"/>
        <v/>
      </c>
      <c r="H1079" s="554" t="str">
        <f t="shared" si="8"/>
        <v>'NEO GRP '!</v>
      </c>
      <c r="I1079" s="554" t="str">
        <f t="shared" si="9"/>
        <v>'NEO GRP '!</v>
      </c>
      <c r="J1079" s="554">
        <f t="shared" ref="J1079:N1079" si="1075">IF(IFERROR(VLOOKUP($C1079,INDIRECT(J$14&amp;"D:D"),1,FALSE),0)&lt;&gt;0,J$14,0)</f>
        <v>0</v>
      </c>
      <c r="K1079" s="554">
        <f t="shared" si="1075"/>
        <v>0</v>
      </c>
      <c r="L1079" s="554">
        <f t="shared" si="1075"/>
        <v>0</v>
      </c>
      <c r="M1079" s="554">
        <f t="shared" si="1075"/>
        <v>0</v>
      </c>
      <c r="N1079" s="554">
        <f t="shared" si="1075"/>
        <v>0</v>
      </c>
      <c r="O1079" s="554" t="str">
        <f t="shared" si="11"/>
        <v>d:Z</v>
      </c>
      <c r="P1079" s="554" t="str">
        <f t="shared" si="12"/>
        <v>d9:Z9</v>
      </c>
    </row>
    <row r="1080">
      <c r="A1080" s="554" t="str">
        <f t="shared" si="5"/>
        <v>100</v>
      </c>
      <c r="B1080" s="554" t="str">
        <f t="shared" si="6"/>
        <v>GRP</v>
      </c>
      <c r="C1080" s="554" t="s">
        <v>173</v>
      </c>
      <c r="D1080" s="554" t="s">
        <v>1454</v>
      </c>
      <c r="E1080" s="554">
        <f t="shared" si="7"/>
        <v>0</v>
      </c>
      <c r="H1080" s="554" t="str">
        <f t="shared" si="8"/>
        <v>'NEO GRP '!</v>
      </c>
      <c r="I1080" s="554" t="str">
        <f t="shared" si="9"/>
        <v>'NEO GRP '!</v>
      </c>
      <c r="J1080" s="554">
        <f t="shared" ref="J1080:N1080" si="1076">IF(IFERROR(VLOOKUP($C1080,INDIRECT(J$14&amp;"D:D"),1,FALSE),0)&lt;&gt;0,J$14,0)</f>
        <v>0</v>
      </c>
      <c r="K1080" s="554">
        <f t="shared" si="1076"/>
        <v>0</v>
      </c>
      <c r="L1080" s="554">
        <f t="shared" si="1076"/>
        <v>0</v>
      </c>
      <c r="M1080" s="554">
        <f t="shared" si="1076"/>
        <v>0</v>
      </c>
      <c r="N1080" s="554">
        <f t="shared" si="1076"/>
        <v>0</v>
      </c>
      <c r="O1080" s="554" t="str">
        <f t="shared" si="11"/>
        <v>d:Z</v>
      </c>
      <c r="P1080" s="554" t="str">
        <f t="shared" si="12"/>
        <v>d9:Z9</v>
      </c>
    </row>
    <row r="1081">
      <c r="A1081" s="554" t="str">
        <f t="shared" si="5"/>
        <v>99</v>
      </c>
      <c r="B1081" s="554" t="str">
        <f t="shared" si="6"/>
        <v>GRP</v>
      </c>
      <c r="C1081" s="554" t="s">
        <v>173</v>
      </c>
      <c r="D1081" s="554" t="s">
        <v>1455</v>
      </c>
      <c r="E1081" s="554" t="str">
        <f t="shared" si="7"/>
        <v/>
      </c>
      <c r="H1081" s="554" t="str">
        <f t="shared" si="8"/>
        <v>'NEO GRP '!</v>
      </c>
      <c r="I1081" s="554" t="str">
        <f t="shared" si="9"/>
        <v>'NEO GRP '!</v>
      </c>
      <c r="J1081" s="554">
        <f t="shared" ref="J1081:N1081" si="1077">IF(IFERROR(VLOOKUP($C1081,INDIRECT(J$14&amp;"D:D"),1,FALSE),0)&lt;&gt;0,J$14,0)</f>
        <v>0</v>
      </c>
      <c r="K1081" s="554">
        <f t="shared" si="1077"/>
        <v>0</v>
      </c>
      <c r="L1081" s="554">
        <f t="shared" si="1077"/>
        <v>0</v>
      </c>
      <c r="M1081" s="554">
        <f t="shared" si="1077"/>
        <v>0</v>
      </c>
      <c r="N1081" s="554">
        <f t="shared" si="1077"/>
        <v>0</v>
      </c>
      <c r="O1081" s="554" t="str">
        <f t="shared" si="11"/>
        <v>d:Z</v>
      </c>
      <c r="P1081" s="554" t="str">
        <f t="shared" si="12"/>
        <v>d9:Z9</v>
      </c>
    </row>
    <row r="1082">
      <c r="A1082" s="554" t="str">
        <f t="shared" si="5"/>
        <v>01</v>
      </c>
      <c r="B1082" s="554" t="str">
        <f t="shared" si="6"/>
        <v>GRP</v>
      </c>
      <c r="C1082" s="554" t="s">
        <v>177</v>
      </c>
      <c r="D1082" s="554" t="s">
        <v>1456</v>
      </c>
      <c r="E1082" s="554" t="str">
        <f t="shared" si="7"/>
        <v/>
      </c>
      <c r="H1082" s="554" t="str">
        <f t="shared" si="8"/>
        <v>'NEO GRP '!</v>
      </c>
      <c r="I1082" s="554" t="str">
        <f t="shared" si="9"/>
        <v>'NEO GRP '!</v>
      </c>
      <c r="J1082" s="554">
        <f t="shared" ref="J1082:N1082" si="1078">IF(IFERROR(VLOOKUP($C1082,INDIRECT(J$14&amp;"D:D"),1,FALSE),0)&lt;&gt;0,J$14,0)</f>
        <v>0</v>
      </c>
      <c r="K1082" s="554">
        <f t="shared" si="1078"/>
        <v>0</v>
      </c>
      <c r="L1082" s="554">
        <f t="shared" si="1078"/>
        <v>0</v>
      </c>
      <c r="M1082" s="554">
        <f t="shared" si="1078"/>
        <v>0</v>
      </c>
      <c r="N1082" s="554">
        <f t="shared" si="1078"/>
        <v>0</v>
      </c>
      <c r="O1082" s="554" t="str">
        <f t="shared" si="11"/>
        <v>d:Z</v>
      </c>
      <c r="P1082" s="554" t="str">
        <f t="shared" si="12"/>
        <v>d9:Z9</v>
      </c>
    </row>
    <row r="1083">
      <c r="A1083" s="554" t="str">
        <f t="shared" si="5"/>
        <v>02</v>
      </c>
      <c r="B1083" s="554" t="str">
        <f t="shared" si="6"/>
        <v>GRP</v>
      </c>
      <c r="C1083" s="554" t="s">
        <v>177</v>
      </c>
      <c r="D1083" s="554" t="s">
        <v>1457</v>
      </c>
      <c r="E1083" s="554" t="str">
        <f t="shared" si="7"/>
        <v/>
      </c>
      <c r="H1083" s="554" t="str">
        <f t="shared" si="8"/>
        <v>'NEO GRP '!</v>
      </c>
      <c r="I1083" s="554" t="str">
        <f t="shared" si="9"/>
        <v>'NEO GRP '!</v>
      </c>
      <c r="J1083" s="554">
        <f t="shared" ref="J1083:N1083" si="1079">IF(IFERROR(VLOOKUP($C1083,INDIRECT(J$14&amp;"D:D"),1,FALSE),0)&lt;&gt;0,J$14,0)</f>
        <v>0</v>
      </c>
      <c r="K1083" s="554">
        <f t="shared" si="1079"/>
        <v>0</v>
      </c>
      <c r="L1083" s="554">
        <f t="shared" si="1079"/>
        <v>0</v>
      </c>
      <c r="M1083" s="554">
        <f t="shared" si="1079"/>
        <v>0</v>
      </c>
      <c r="N1083" s="554">
        <f t="shared" si="1079"/>
        <v>0</v>
      </c>
      <c r="O1083" s="554" t="str">
        <f t="shared" si="11"/>
        <v>d:Z</v>
      </c>
      <c r="P1083" s="554" t="str">
        <f t="shared" si="12"/>
        <v>d9:Z9</v>
      </c>
    </row>
    <row r="1084">
      <c r="A1084" s="554" t="str">
        <f t="shared" si="5"/>
        <v>03</v>
      </c>
      <c r="B1084" s="554" t="str">
        <f t="shared" si="6"/>
        <v>GRP</v>
      </c>
      <c r="C1084" s="554" t="s">
        <v>177</v>
      </c>
      <c r="D1084" s="554" t="s">
        <v>1458</v>
      </c>
      <c r="E1084" s="554" t="str">
        <f t="shared" si="7"/>
        <v/>
      </c>
      <c r="H1084" s="554" t="str">
        <f t="shared" si="8"/>
        <v>'NEO GRP '!</v>
      </c>
      <c r="I1084" s="554" t="str">
        <f t="shared" si="9"/>
        <v>'NEO GRP '!</v>
      </c>
      <c r="J1084" s="554">
        <f t="shared" ref="J1084:N1084" si="1080">IF(IFERROR(VLOOKUP($C1084,INDIRECT(J$14&amp;"D:D"),1,FALSE),0)&lt;&gt;0,J$14,0)</f>
        <v>0</v>
      </c>
      <c r="K1084" s="554">
        <f t="shared" si="1080"/>
        <v>0</v>
      </c>
      <c r="L1084" s="554">
        <f t="shared" si="1080"/>
        <v>0</v>
      </c>
      <c r="M1084" s="554">
        <f t="shared" si="1080"/>
        <v>0</v>
      </c>
      <c r="N1084" s="554">
        <f t="shared" si="1080"/>
        <v>0</v>
      </c>
      <c r="O1084" s="554" t="str">
        <f t="shared" si="11"/>
        <v>d:Z</v>
      </c>
      <c r="P1084" s="554" t="str">
        <f t="shared" si="12"/>
        <v>d9:Z9</v>
      </c>
    </row>
    <row r="1085">
      <c r="A1085" s="554" t="str">
        <f t="shared" si="5"/>
        <v>04</v>
      </c>
      <c r="B1085" s="554" t="str">
        <f t="shared" si="6"/>
        <v>GRP</v>
      </c>
      <c r="C1085" s="554" t="s">
        <v>177</v>
      </c>
      <c r="D1085" s="554" t="s">
        <v>1459</v>
      </c>
      <c r="E1085" s="554" t="str">
        <f t="shared" si="7"/>
        <v/>
      </c>
      <c r="H1085" s="554" t="str">
        <f t="shared" si="8"/>
        <v>'NEO GRP '!</v>
      </c>
      <c r="I1085" s="554" t="str">
        <f t="shared" si="9"/>
        <v>'NEO GRP '!</v>
      </c>
      <c r="J1085" s="554">
        <f t="shared" ref="J1085:N1085" si="1081">IF(IFERROR(VLOOKUP($C1085,INDIRECT(J$14&amp;"D:D"),1,FALSE),0)&lt;&gt;0,J$14,0)</f>
        <v>0</v>
      </c>
      <c r="K1085" s="554">
        <f t="shared" si="1081"/>
        <v>0</v>
      </c>
      <c r="L1085" s="554">
        <f t="shared" si="1081"/>
        <v>0</v>
      </c>
      <c r="M1085" s="554">
        <f t="shared" si="1081"/>
        <v>0</v>
      </c>
      <c r="N1085" s="554">
        <f t="shared" si="1081"/>
        <v>0</v>
      </c>
      <c r="O1085" s="554" t="str">
        <f t="shared" si="11"/>
        <v>d:Z</v>
      </c>
      <c r="P1085" s="554" t="str">
        <f t="shared" si="12"/>
        <v>d9:Z9</v>
      </c>
    </row>
    <row r="1086">
      <c r="A1086" s="554" t="str">
        <f t="shared" si="5"/>
        <v>05</v>
      </c>
      <c r="B1086" s="554" t="str">
        <f t="shared" si="6"/>
        <v>GRP</v>
      </c>
      <c r="C1086" s="554" t="s">
        <v>177</v>
      </c>
      <c r="D1086" s="554" t="s">
        <v>1460</v>
      </c>
      <c r="E1086" s="554" t="str">
        <f t="shared" si="7"/>
        <v/>
      </c>
      <c r="H1086" s="554" t="str">
        <f t="shared" si="8"/>
        <v>'NEO GRP '!</v>
      </c>
      <c r="I1086" s="554" t="str">
        <f t="shared" si="9"/>
        <v>'NEO GRP '!</v>
      </c>
      <c r="J1086" s="554">
        <f t="shared" ref="J1086:N1086" si="1082">IF(IFERROR(VLOOKUP($C1086,INDIRECT(J$14&amp;"D:D"),1,FALSE),0)&lt;&gt;0,J$14,0)</f>
        <v>0</v>
      </c>
      <c r="K1086" s="554">
        <f t="shared" si="1082"/>
        <v>0</v>
      </c>
      <c r="L1086" s="554">
        <f t="shared" si="1082"/>
        <v>0</v>
      </c>
      <c r="M1086" s="554">
        <f t="shared" si="1082"/>
        <v>0</v>
      </c>
      <c r="N1086" s="554">
        <f t="shared" si="1082"/>
        <v>0</v>
      </c>
      <c r="O1086" s="554" t="str">
        <f t="shared" si="11"/>
        <v>d:Z</v>
      </c>
      <c r="P1086" s="554" t="str">
        <f t="shared" si="12"/>
        <v>d9:Z9</v>
      </c>
    </row>
    <row r="1087">
      <c r="A1087" s="554" t="str">
        <f t="shared" si="5"/>
        <v>06</v>
      </c>
      <c r="B1087" s="554" t="str">
        <f t="shared" si="6"/>
        <v>GRP</v>
      </c>
      <c r="C1087" s="554" t="s">
        <v>177</v>
      </c>
      <c r="D1087" s="554" t="s">
        <v>1461</v>
      </c>
      <c r="E1087" s="554" t="str">
        <f t="shared" si="7"/>
        <v/>
      </c>
      <c r="H1087" s="554" t="str">
        <f t="shared" si="8"/>
        <v>'NEO GRP '!</v>
      </c>
      <c r="I1087" s="554" t="str">
        <f t="shared" si="9"/>
        <v>'NEO GRP '!</v>
      </c>
      <c r="J1087" s="554">
        <f t="shared" ref="J1087:N1087" si="1083">IF(IFERROR(VLOOKUP($C1087,INDIRECT(J$14&amp;"D:D"),1,FALSE),0)&lt;&gt;0,J$14,0)</f>
        <v>0</v>
      </c>
      <c r="K1087" s="554">
        <f t="shared" si="1083"/>
        <v>0</v>
      </c>
      <c r="L1087" s="554">
        <f t="shared" si="1083"/>
        <v>0</v>
      </c>
      <c r="M1087" s="554">
        <f t="shared" si="1083"/>
        <v>0</v>
      </c>
      <c r="N1087" s="554">
        <f t="shared" si="1083"/>
        <v>0</v>
      </c>
      <c r="O1087" s="554" t="str">
        <f t="shared" si="11"/>
        <v>d:Z</v>
      </c>
      <c r="P1087" s="554" t="str">
        <f t="shared" si="12"/>
        <v>d9:Z9</v>
      </c>
    </row>
    <row r="1088">
      <c r="A1088" s="554" t="str">
        <f t="shared" si="5"/>
        <v>07</v>
      </c>
      <c r="B1088" s="554" t="str">
        <f t="shared" si="6"/>
        <v>GRP</v>
      </c>
      <c r="C1088" s="554" t="s">
        <v>177</v>
      </c>
      <c r="D1088" s="554" t="s">
        <v>1462</v>
      </c>
      <c r="E1088" s="554" t="str">
        <f t="shared" si="7"/>
        <v/>
      </c>
      <c r="H1088" s="554" t="str">
        <f t="shared" si="8"/>
        <v>'NEO GRP '!</v>
      </c>
      <c r="I1088" s="554" t="str">
        <f t="shared" si="9"/>
        <v>'NEO GRP '!</v>
      </c>
      <c r="J1088" s="554">
        <f t="shared" ref="J1088:N1088" si="1084">IF(IFERROR(VLOOKUP($C1088,INDIRECT(J$14&amp;"D:D"),1,FALSE),0)&lt;&gt;0,J$14,0)</f>
        <v>0</v>
      </c>
      <c r="K1088" s="554">
        <f t="shared" si="1084"/>
        <v>0</v>
      </c>
      <c r="L1088" s="554">
        <f t="shared" si="1084"/>
        <v>0</v>
      </c>
      <c r="M1088" s="554">
        <f t="shared" si="1084"/>
        <v>0</v>
      </c>
      <c r="N1088" s="554">
        <f t="shared" si="1084"/>
        <v>0</v>
      </c>
      <c r="O1088" s="554" t="str">
        <f t="shared" si="11"/>
        <v>d:Z</v>
      </c>
      <c r="P1088" s="554" t="str">
        <f t="shared" si="12"/>
        <v>d9:Z9</v>
      </c>
    </row>
    <row r="1089">
      <c r="A1089" s="554" t="str">
        <f t="shared" si="5"/>
        <v>08</v>
      </c>
      <c r="B1089" s="554" t="str">
        <f t="shared" si="6"/>
        <v>GRP</v>
      </c>
      <c r="C1089" s="554" t="s">
        <v>177</v>
      </c>
      <c r="D1089" s="554" t="s">
        <v>1463</v>
      </c>
      <c r="E1089" s="554" t="str">
        <f t="shared" si="7"/>
        <v/>
      </c>
      <c r="H1089" s="554" t="str">
        <f t="shared" si="8"/>
        <v>'NEO GRP '!</v>
      </c>
      <c r="I1089" s="554" t="str">
        <f t="shared" si="9"/>
        <v>'NEO GRP '!</v>
      </c>
      <c r="J1089" s="554">
        <f t="shared" ref="J1089:N1089" si="1085">IF(IFERROR(VLOOKUP($C1089,INDIRECT(J$14&amp;"D:D"),1,FALSE),0)&lt;&gt;0,J$14,0)</f>
        <v>0</v>
      </c>
      <c r="K1089" s="554">
        <f t="shared" si="1085"/>
        <v>0</v>
      </c>
      <c r="L1089" s="554">
        <f t="shared" si="1085"/>
        <v>0</v>
      </c>
      <c r="M1089" s="554">
        <f t="shared" si="1085"/>
        <v>0</v>
      </c>
      <c r="N1089" s="554">
        <f t="shared" si="1085"/>
        <v>0</v>
      </c>
      <c r="O1089" s="554" t="str">
        <f t="shared" si="11"/>
        <v>d:Z</v>
      </c>
      <c r="P1089" s="554" t="str">
        <f t="shared" si="12"/>
        <v>d9:Z9</v>
      </c>
    </row>
    <row r="1090">
      <c r="A1090" s="554" t="str">
        <f t="shared" si="5"/>
        <v>09</v>
      </c>
      <c r="B1090" s="554" t="str">
        <f t="shared" si="6"/>
        <v>GRP</v>
      </c>
      <c r="C1090" s="554" t="s">
        <v>177</v>
      </c>
      <c r="D1090" s="554" t="s">
        <v>1464</v>
      </c>
      <c r="E1090" s="554" t="str">
        <f t="shared" si="7"/>
        <v/>
      </c>
      <c r="H1090" s="554" t="str">
        <f t="shared" si="8"/>
        <v>'NEO GRP '!</v>
      </c>
      <c r="I1090" s="554" t="str">
        <f t="shared" si="9"/>
        <v>'NEO GRP '!</v>
      </c>
      <c r="J1090" s="554">
        <f t="shared" ref="J1090:N1090" si="1086">IF(IFERROR(VLOOKUP($C1090,INDIRECT(J$14&amp;"D:D"),1,FALSE),0)&lt;&gt;0,J$14,0)</f>
        <v>0</v>
      </c>
      <c r="K1090" s="554">
        <f t="shared" si="1086"/>
        <v>0</v>
      </c>
      <c r="L1090" s="554">
        <f t="shared" si="1086"/>
        <v>0</v>
      </c>
      <c r="M1090" s="554">
        <f t="shared" si="1086"/>
        <v>0</v>
      </c>
      <c r="N1090" s="554">
        <f t="shared" si="1086"/>
        <v>0</v>
      </c>
      <c r="O1090" s="554" t="str">
        <f t="shared" si="11"/>
        <v>d:Z</v>
      </c>
      <c r="P1090" s="554" t="str">
        <f t="shared" si="12"/>
        <v>d9:Z9</v>
      </c>
    </row>
    <row r="1091">
      <c r="A1091" s="554" t="str">
        <f t="shared" si="5"/>
        <v>10</v>
      </c>
      <c r="B1091" s="554" t="str">
        <f t="shared" si="6"/>
        <v>GRP</v>
      </c>
      <c r="C1091" s="554" t="s">
        <v>177</v>
      </c>
      <c r="D1091" s="554" t="s">
        <v>1465</v>
      </c>
      <c r="E1091" s="554" t="str">
        <f t="shared" si="7"/>
        <v/>
      </c>
      <c r="H1091" s="554" t="str">
        <f t="shared" si="8"/>
        <v>'NEO GRP '!</v>
      </c>
      <c r="I1091" s="554" t="str">
        <f t="shared" si="9"/>
        <v>'NEO GRP '!</v>
      </c>
      <c r="J1091" s="554">
        <f t="shared" ref="J1091:N1091" si="1087">IF(IFERROR(VLOOKUP($C1091,INDIRECT(J$14&amp;"D:D"),1,FALSE),0)&lt;&gt;0,J$14,0)</f>
        <v>0</v>
      </c>
      <c r="K1091" s="554">
        <f t="shared" si="1087"/>
        <v>0</v>
      </c>
      <c r="L1091" s="554">
        <f t="shared" si="1087"/>
        <v>0</v>
      </c>
      <c r="M1091" s="554">
        <f t="shared" si="1087"/>
        <v>0</v>
      </c>
      <c r="N1091" s="554">
        <f t="shared" si="1087"/>
        <v>0</v>
      </c>
      <c r="O1091" s="554" t="str">
        <f t="shared" si="11"/>
        <v>d:Z</v>
      </c>
      <c r="P1091" s="554" t="str">
        <f t="shared" si="12"/>
        <v>d9:Z9</v>
      </c>
    </row>
    <row r="1092">
      <c r="A1092" s="554" t="str">
        <f t="shared" si="5"/>
        <v>11</v>
      </c>
      <c r="B1092" s="554" t="str">
        <f t="shared" si="6"/>
        <v>GRP</v>
      </c>
      <c r="C1092" s="554" t="s">
        <v>177</v>
      </c>
      <c r="D1092" s="554" t="s">
        <v>1466</v>
      </c>
      <c r="E1092" s="554" t="str">
        <f t="shared" si="7"/>
        <v/>
      </c>
      <c r="H1092" s="554" t="str">
        <f t="shared" si="8"/>
        <v>'NEO GRP '!</v>
      </c>
      <c r="I1092" s="554" t="str">
        <f t="shared" si="9"/>
        <v>'NEO GRP '!</v>
      </c>
      <c r="J1092" s="554">
        <f t="shared" ref="J1092:N1092" si="1088">IF(IFERROR(VLOOKUP($C1092,INDIRECT(J$14&amp;"D:D"),1,FALSE),0)&lt;&gt;0,J$14,0)</f>
        <v>0</v>
      </c>
      <c r="K1092" s="554">
        <f t="shared" si="1088"/>
        <v>0</v>
      </c>
      <c r="L1092" s="554">
        <f t="shared" si="1088"/>
        <v>0</v>
      </c>
      <c r="M1092" s="554">
        <f t="shared" si="1088"/>
        <v>0</v>
      </c>
      <c r="N1092" s="554">
        <f t="shared" si="1088"/>
        <v>0</v>
      </c>
      <c r="O1092" s="554" t="str">
        <f t="shared" si="11"/>
        <v>d:Z</v>
      </c>
      <c r="P1092" s="554" t="str">
        <f t="shared" si="12"/>
        <v>d9:Z9</v>
      </c>
    </row>
    <row r="1093">
      <c r="A1093" s="554" t="str">
        <f t="shared" si="5"/>
        <v>12</v>
      </c>
      <c r="B1093" s="554" t="str">
        <f t="shared" si="6"/>
        <v>GRP</v>
      </c>
      <c r="C1093" s="554" t="s">
        <v>177</v>
      </c>
      <c r="D1093" s="554" t="s">
        <v>1467</v>
      </c>
      <c r="E1093" s="554" t="str">
        <f t="shared" si="7"/>
        <v/>
      </c>
      <c r="H1093" s="554" t="str">
        <f t="shared" si="8"/>
        <v>'NEO GRP '!</v>
      </c>
      <c r="I1093" s="554" t="str">
        <f t="shared" si="9"/>
        <v>'NEO GRP '!</v>
      </c>
      <c r="J1093" s="554">
        <f t="shared" ref="J1093:N1093" si="1089">IF(IFERROR(VLOOKUP($C1093,INDIRECT(J$14&amp;"D:D"),1,FALSE),0)&lt;&gt;0,J$14,0)</f>
        <v>0</v>
      </c>
      <c r="K1093" s="554">
        <f t="shared" si="1089"/>
        <v>0</v>
      </c>
      <c r="L1093" s="554">
        <f t="shared" si="1089"/>
        <v>0</v>
      </c>
      <c r="M1093" s="554">
        <f t="shared" si="1089"/>
        <v>0</v>
      </c>
      <c r="N1093" s="554">
        <f t="shared" si="1089"/>
        <v>0</v>
      </c>
      <c r="O1093" s="554" t="str">
        <f t="shared" si="11"/>
        <v>d:Z</v>
      </c>
      <c r="P1093" s="554" t="str">
        <f t="shared" si="12"/>
        <v>d9:Z9</v>
      </c>
    </row>
    <row r="1094">
      <c r="A1094" s="554" t="str">
        <f t="shared" si="5"/>
        <v>13</v>
      </c>
      <c r="B1094" s="554" t="str">
        <f t="shared" si="6"/>
        <v>GRP</v>
      </c>
      <c r="C1094" s="554" t="s">
        <v>177</v>
      </c>
      <c r="D1094" s="554" t="s">
        <v>1468</v>
      </c>
      <c r="E1094" s="554" t="str">
        <f t="shared" si="7"/>
        <v/>
      </c>
      <c r="H1094" s="554" t="str">
        <f t="shared" si="8"/>
        <v>'NEO GRP '!</v>
      </c>
      <c r="I1094" s="554" t="str">
        <f t="shared" si="9"/>
        <v>'NEO GRP '!</v>
      </c>
      <c r="J1094" s="554">
        <f t="shared" ref="J1094:N1094" si="1090">IF(IFERROR(VLOOKUP($C1094,INDIRECT(J$14&amp;"D:D"),1,FALSE),0)&lt;&gt;0,J$14,0)</f>
        <v>0</v>
      </c>
      <c r="K1094" s="554">
        <f t="shared" si="1090"/>
        <v>0</v>
      </c>
      <c r="L1094" s="554">
        <f t="shared" si="1090"/>
        <v>0</v>
      </c>
      <c r="M1094" s="554">
        <f t="shared" si="1090"/>
        <v>0</v>
      </c>
      <c r="N1094" s="554">
        <f t="shared" si="1090"/>
        <v>0</v>
      </c>
      <c r="O1094" s="554" t="str">
        <f t="shared" si="11"/>
        <v>d:Z</v>
      </c>
      <c r="P1094" s="554" t="str">
        <f t="shared" si="12"/>
        <v>d9:Z9</v>
      </c>
    </row>
    <row r="1095">
      <c r="A1095" s="554" t="str">
        <f t="shared" si="5"/>
        <v>100</v>
      </c>
      <c r="B1095" s="554" t="str">
        <f t="shared" si="6"/>
        <v>GRP</v>
      </c>
      <c r="C1095" s="554" t="s">
        <v>177</v>
      </c>
      <c r="D1095" s="554" t="s">
        <v>1469</v>
      </c>
      <c r="E1095" s="554">
        <f t="shared" si="7"/>
        <v>0</v>
      </c>
      <c r="H1095" s="554" t="str">
        <f t="shared" si="8"/>
        <v>'NEO GRP '!</v>
      </c>
      <c r="I1095" s="554" t="str">
        <f t="shared" si="9"/>
        <v>'NEO GRP '!</v>
      </c>
      <c r="J1095" s="554">
        <f t="shared" ref="J1095:N1095" si="1091">IF(IFERROR(VLOOKUP($C1095,INDIRECT(J$14&amp;"D:D"),1,FALSE),0)&lt;&gt;0,J$14,0)</f>
        <v>0</v>
      </c>
      <c r="K1095" s="554">
        <f t="shared" si="1091"/>
        <v>0</v>
      </c>
      <c r="L1095" s="554">
        <f t="shared" si="1091"/>
        <v>0</v>
      </c>
      <c r="M1095" s="554">
        <f t="shared" si="1091"/>
        <v>0</v>
      </c>
      <c r="N1095" s="554">
        <f t="shared" si="1091"/>
        <v>0</v>
      </c>
      <c r="O1095" s="554" t="str">
        <f t="shared" si="11"/>
        <v>d:Z</v>
      </c>
      <c r="P1095" s="554" t="str">
        <f t="shared" si="12"/>
        <v>d9:Z9</v>
      </c>
    </row>
    <row r="1096">
      <c r="A1096" s="554" t="str">
        <f t="shared" si="5"/>
        <v>99</v>
      </c>
      <c r="B1096" s="554" t="str">
        <f t="shared" si="6"/>
        <v>GRP</v>
      </c>
      <c r="C1096" s="554" t="s">
        <v>177</v>
      </c>
      <c r="D1096" s="554" t="s">
        <v>1470</v>
      </c>
      <c r="E1096" s="554" t="str">
        <f t="shared" si="7"/>
        <v/>
      </c>
      <c r="H1096" s="554" t="str">
        <f t="shared" si="8"/>
        <v>'NEO GRP '!</v>
      </c>
      <c r="I1096" s="554" t="str">
        <f t="shared" si="9"/>
        <v>'NEO GRP '!</v>
      </c>
      <c r="J1096" s="554">
        <f t="shared" ref="J1096:N1096" si="1092">IF(IFERROR(VLOOKUP($C1096,INDIRECT(J$14&amp;"D:D"),1,FALSE),0)&lt;&gt;0,J$14,0)</f>
        <v>0</v>
      </c>
      <c r="K1096" s="554">
        <f t="shared" si="1092"/>
        <v>0</v>
      </c>
      <c r="L1096" s="554">
        <f t="shared" si="1092"/>
        <v>0</v>
      </c>
      <c r="M1096" s="554">
        <f t="shared" si="1092"/>
        <v>0</v>
      </c>
      <c r="N1096" s="554">
        <f t="shared" si="1092"/>
        <v>0</v>
      </c>
      <c r="O1096" s="554" t="str">
        <f t="shared" si="11"/>
        <v>d:Z</v>
      </c>
      <c r="P1096" s="554" t="str">
        <f t="shared" si="12"/>
        <v>d9:Z9</v>
      </c>
    </row>
    <row r="1097">
      <c r="A1097" s="554" t="str">
        <f t="shared" si="5"/>
        <v>01</v>
      </c>
      <c r="B1097" s="554" t="str">
        <f t="shared" si="6"/>
        <v>GRP</v>
      </c>
      <c r="C1097" s="554" t="s">
        <v>165</v>
      </c>
      <c r="D1097" s="554" t="s">
        <v>1471</v>
      </c>
      <c r="E1097" s="554" t="str">
        <f t="shared" si="7"/>
        <v/>
      </c>
      <c r="H1097" s="554" t="str">
        <f t="shared" si="8"/>
        <v>'NEO GRP '!</v>
      </c>
      <c r="I1097" s="554" t="str">
        <f t="shared" si="9"/>
        <v>'NEO GRP '!</v>
      </c>
      <c r="J1097" s="554">
        <f t="shared" ref="J1097:N1097" si="1093">IF(IFERROR(VLOOKUP($C1097,INDIRECT(J$14&amp;"D:D"),1,FALSE),0)&lt;&gt;0,J$14,0)</f>
        <v>0</v>
      </c>
      <c r="K1097" s="554">
        <f t="shared" si="1093"/>
        <v>0</v>
      </c>
      <c r="L1097" s="554">
        <f t="shared" si="1093"/>
        <v>0</v>
      </c>
      <c r="M1097" s="554">
        <f t="shared" si="1093"/>
        <v>0</v>
      </c>
      <c r="N1097" s="554">
        <f t="shared" si="1093"/>
        <v>0</v>
      </c>
      <c r="O1097" s="554" t="str">
        <f t="shared" si="11"/>
        <v>d:Z</v>
      </c>
      <c r="P1097" s="554" t="str">
        <f t="shared" si="12"/>
        <v>d9:Z9</v>
      </c>
    </row>
    <row r="1098">
      <c r="A1098" s="554" t="str">
        <f t="shared" si="5"/>
        <v>02</v>
      </c>
      <c r="B1098" s="554" t="str">
        <f t="shared" si="6"/>
        <v>GRP</v>
      </c>
      <c r="C1098" s="554" t="s">
        <v>165</v>
      </c>
      <c r="D1098" s="554" t="s">
        <v>1472</v>
      </c>
      <c r="E1098" s="554" t="str">
        <f t="shared" si="7"/>
        <v/>
      </c>
      <c r="H1098" s="554" t="str">
        <f t="shared" si="8"/>
        <v>'NEO GRP '!</v>
      </c>
      <c r="I1098" s="554" t="str">
        <f t="shared" si="9"/>
        <v>'NEO GRP '!</v>
      </c>
      <c r="J1098" s="554">
        <f t="shared" ref="J1098:N1098" si="1094">IF(IFERROR(VLOOKUP($C1098,INDIRECT(J$14&amp;"D:D"),1,FALSE),0)&lt;&gt;0,J$14,0)</f>
        <v>0</v>
      </c>
      <c r="K1098" s="554">
        <f t="shared" si="1094"/>
        <v>0</v>
      </c>
      <c r="L1098" s="554">
        <f t="shared" si="1094"/>
        <v>0</v>
      </c>
      <c r="M1098" s="554">
        <f t="shared" si="1094"/>
        <v>0</v>
      </c>
      <c r="N1098" s="554">
        <f t="shared" si="1094"/>
        <v>0</v>
      </c>
      <c r="O1098" s="554" t="str">
        <f t="shared" si="11"/>
        <v>d:Z</v>
      </c>
      <c r="P1098" s="554" t="str">
        <f t="shared" si="12"/>
        <v>d9:Z9</v>
      </c>
    </row>
    <row r="1099">
      <c r="A1099" s="554" t="str">
        <f t="shared" si="5"/>
        <v>03</v>
      </c>
      <c r="B1099" s="554" t="str">
        <f t="shared" si="6"/>
        <v>GRP</v>
      </c>
      <c r="C1099" s="554" t="s">
        <v>165</v>
      </c>
      <c r="D1099" s="554" t="s">
        <v>1473</v>
      </c>
      <c r="E1099" s="554" t="str">
        <f t="shared" si="7"/>
        <v/>
      </c>
      <c r="H1099" s="554" t="str">
        <f t="shared" si="8"/>
        <v>'NEO GRP '!</v>
      </c>
      <c r="I1099" s="554" t="str">
        <f t="shared" si="9"/>
        <v>'NEO GRP '!</v>
      </c>
      <c r="J1099" s="554">
        <f t="shared" ref="J1099:N1099" si="1095">IF(IFERROR(VLOOKUP($C1099,INDIRECT(J$14&amp;"D:D"),1,FALSE),0)&lt;&gt;0,J$14,0)</f>
        <v>0</v>
      </c>
      <c r="K1099" s="554">
        <f t="shared" si="1095"/>
        <v>0</v>
      </c>
      <c r="L1099" s="554">
        <f t="shared" si="1095"/>
        <v>0</v>
      </c>
      <c r="M1099" s="554">
        <f t="shared" si="1095"/>
        <v>0</v>
      </c>
      <c r="N1099" s="554">
        <f t="shared" si="1095"/>
        <v>0</v>
      </c>
      <c r="O1099" s="554" t="str">
        <f t="shared" si="11"/>
        <v>d:Z</v>
      </c>
      <c r="P1099" s="554" t="str">
        <f t="shared" si="12"/>
        <v>d9:Z9</v>
      </c>
    </row>
    <row r="1100">
      <c r="A1100" s="554" t="str">
        <f t="shared" si="5"/>
        <v>04</v>
      </c>
      <c r="B1100" s="554" t="str">
        <f t="shared" si="6"/>
        <v>GRP</v>
      </c>
      <c r="C1100" s="554" t="s">
        <v>165</v>
      </c>
      <c r="D1100" s="554" t="s">
        <v>1474</v>
      </c>
      <c r="E1100" s="554" t="str">
        <f t="shared" si="7"/>
        <v/>
      </c>
      <c r="H1100" s="554" t="str">
        <f t="shared" si="8"/>
        <v>'NEO GRP '!</v>
      </c>
      <c r="I1100" s="554" t="str">
        <f t="shared" si="9"/>
        <v>'NEO GRP '!</v>
      </c>
      <c r="J1100" s="554">
        <f t="shared" ref="J1100:N1100" si="1096">IF(IFERROR(VLOOKUP($C1100,INDIRECT(J$14&amp;"D:D"),1,FALSE),0)&lt;&gt;0,J$14,0)</f>
        <v>0</v>
      </c>
      <c r="K1100" s="554">
        <f t="shared" si="1096"/>
        <v>0</v>
      </c>
      <c r="L1100" s="554">
        <f t="shared" si="1096"/>
        <v>0</v>
      </c>
      <c r="M1100" s="554">
        <f t="shared" si="1096"/>
        <v>0</v>
      </c>
      <c r="N1100" s="554">
        <f t="shared" si="1096"/>
        <v>0</v>
      </c>
      <c r="O1100" s="554" t="str">
        <f t="shared" si="11"/>
        <v>d:Z</v>
      </c>
      <c r="P1100" s="554" t="str">
        <f t="shared" si="12"/>
        <v>d9:Z9</v>
      </c>
    </row>
    <row r="1101">
      <c r="A1101" s="554" t="str">
        <f t="shared" si="5"/>
        <v>05</v>
      </c>
      <c r="B1101" s="554" t="str">
        <f t="shared" si="6"/>
        <v>GRP</v>
      </c>
      <c r="C1101" s="554" t="s">
        <v>165</v>
      </c>
      <c r="D1101" s="554" t="s">
        <v>1475</v>
      </c>
      <c r="E1101" s="554" t="str">
        <f t="shared" si="7"/>
        <v/>
      </c>
      <c r="H1101" s="554" t="str">
        <f t="shared" si="8"/>
        <v>'NEO GRP '!</v>
      </c>
      <c r="I1101" s="554" t="str">
        <f t="shared" si="9"/>
        <v>'NEO GRP '!</v>
      </c>
      <c r="J1101" s="554">
        <f t="shared" ref="J1101:N1101" si="1097">IF(IFERROR(VLOOKUP($C1101,INDIRECT(J$14&amp;"D:D"),1,FALSE),0)&lt;&gt;0,J$14,0)</f>
        <v>0</v>
      </c>
      <c r="K1101" s="554">
        <f t="shared" si="1097"/>
        <v>0</v>
      </c>
      <c r="L1101" s="554">
        <f t="shared" si="1097"/>
        <v>0</v>
      </c>
      <c r="M1101" s="554">
        <f t="shared" si="1097"/>
        <v>0</v>
      </c>
      <c r="N1101" s="554">
        <f t="shared" si="1097"/>
        <v>0</v>
      </c>
      <c r="O1101" s="554" t="str">
        <f t="shared" si="11"/>
        <v>d:Z</v>
      </c>
      <c r="P1101" s="554" t="str">
        <f t="shared" si="12"/>
        <v>d9:Z9</v>
      </c>
    </row>
    <row r="1102">
      <c r="A1102" s="554" t="str">
        <f t="shared" si="5"/>
        <v>06</v>
      </c>
      <c r="B1102" s="554" t="str">
        <f t="shared" si="6"/>
        <v>GRP</v>
      </c>
      <c r="C1102" s="554" t="s">
        <v>165</v>
      </c>
      <c r="D1102" s="554" t="s">
        <v>1476</v>
      </c>
      <c r="E1102" s="554" t="str">
        <f t="shared" si="7"/>
        <v/>
      </c>
      <c r="H1102" s="554" t="str">
        <f t="shared" si="8"/>
        <v>'NEO GRP '!</v>
      </c>
      <c r="I1102" s="554" t="str">
        <f t="shared" si="9"/>
        <v>'NEO GRP '!</v>
      </c>
      <c r="J1102" s="554">
        <f t="shared" ref="J1102:N1102" si="1098">IF(IFERROR(VLOOKUP($C1102,INDIRECT(J$14&amp;"D:D"),1,FALSE),0)&lt;&gt;0,J$14,0)</f>
        <v>0</v>
      </c>
      <c r="K1102" s="554">
        <f t="shared" si="1098"/>
        <v>0</v>
      </c>
      <c r="L1102" s="554">
        <f t="shared" si="1098"/>
        <v>0</v>
      </c>
      <c r="M1102" s="554">
        <f t="shared" si="1098"/>
        <v>0</v>
      </c>
      <c r="N1102" s="554">
        <f t="shared" si="1098"/>
        <v>0</v>
      </c>
      <c r="O1102" s="554" t="str">
        <f t="shared" si="11"/>
        <v>d:Z</v>
      </c>
      <c r="P1102" s="554" t="str">
        <f t="shared" si="12"/>
        <v>d9:Z9</v>
      </c>
    </row>
    <row r="1103">
      <c r="A1103" s="554" t="str">
        <f t="shared" si="5"/>
        <v>07</v>
      </c>
      <c r="B1103" s="554" t="str">
        <f t="shared" si="6"/>
        <v>GRP</v>
      </c>
      <c r="C1103" s="554" t="s">
        <v>165</v>
      </c>
      <c r="D1103" s="554" t="s">
        <v>1477</v>
      </c>
      <c r="E1103" s="554" t="str">
        <f t="shared" si="7"/>
        <v/>
      </c>
      <c r="H1103" s="554" t="str">
        <f t="shared" si="8"/>
        <v>'NEO GRP '!</v>
      </c>
      <c r="I1103" s="554" t="str">
        <f t="shared" si="9"/>
        <v>'NEO GRP '!</v>
      </c>
      <c r="J1103" s="554">
        <f t="shared" ref="J1103:N1103" si="1099">IF(IFERROR(VLOOKUP($C1103,INDIRECT(J$14&amp;"D:D"),1,FALSE),0)&lt;&gt;0,J$14,0)</f>
        <v>0</v>
      </c>
      <c r="K1103" s="554">
        <f t="shared" si="1099"/>
        <v>0</v>
      </c>
      <c r="L1103" s="554">
        <f t="shared" si="1099"/>
        <v>0</v>
      </c>
      <c r="M1103" s="554">
        <f t="shared" si="1099"/>
        <v>0</v>
      </c>
      <c r="N1103" s="554">
        <f t="shared" si="1099"/>
        <v>0</v>
      </c>
      <c r="O1103" s="554" t="str">
        <f t="shared" si="11"/>
        <v>d:Z</v>
      </c>
      <c r="P1103" s="554" t="str">
        <f t="shared" si="12"/>
        <v>d9:Z9</v>
      </c>
    </row>
    <row r="1104">
      <c r="A1104" s="554" t="str">
        <f t="shared" si="5"/>
        <v>08</v>
      </c>
      <c r="B1104" s="554" t="str">
        <f t="shared" si="6"/>
        <v>GRP</v>
      </c>
      <c r="C1104" s="554" t="s">
        <v>165</v>
      </c>
      <c r="D1104" s="554" t="s">
        <v>1478</v>
      </c>
      <c r="E1104" s="554" t="str">
        <f t="shared" si="7"/>
        <v/>
      </c>
      <c r="H1104" s="554" t="str">
        <f t="shared" si="8"/>
        <v>'NEO GRP '!</v>
      </c>
      <c r="I1104" s="554" t="str">
        <f t="shared" si="9"/>
        <v>'NEO GRP '!</v>
      </c>
      <c r="J1104" s="554">
        <f t="shared" ref="J1104:N1104" si="1100">IF(IFERROR(VLOOKUP($C1104,INDIRECT(J$14&amp;"D:D"),1,FALSE),0)&lt;&gt;0,J$14,0)</f>
        <v>0</v>
      </c>
      <c r="K1104" s="554">
        <f t="shared" si="1100"/>
        <v>0</v>
      </c>
      <c r="L1104" s="554">
        <f t="shared" si="1100"/>
        <v>0</v>
      </c>
      <c r="M1104" s="554">
        <f t="shared" si="1100"/>
        <v>0</v>
      </c>
      <c r="N1104" s="554">
        <f t="shared" si="1100"/>
        <v>0</v>
      </c>
      <c r="O1104" s="554" t="str">
        <f t="shared" si="11"/>
        <v>d:Z</v>
      </c>
      <c r="P1104" s="554" t="str">
        <f t="shared" si="12"/>
        <v>d9:Z9</v>
      </c>
    </row>
    <row r="1105">
      <c r="A1105" s="554" t="str">
        <f t="shared" si="5"/>
        <v>09</v>
      </c>
      <c r="B1105" s="554" t="str">
        <f t="shared" si="6"/>
        <v>GRP</v>
      </c>
      <c r="C1105" s="554" t="s">
        <v>165</v>
      </c>
      <c r="D1105" s="554" t="s">
        <v>1479</v>
      </c>
      <c r="E1105" s="554" t="str">
        <f t="shared" si="7"/>
        <v/>
      </c>
      <c r="H1105" s="554" t="str">
        <f t="shared" si="8"/>
        <v>'NEO GRP '!</v>
      </c>
      <c r="I1105" s="554" t="str">
        <f t="shared" si="9"/>
        <v>'NEO GRP '!</v>
      </c>
      <c r="J1105" s="554">
        <f t="shared" ref="J1105:N1105" si="1101">IF(IFERROR(VLOOKUP($C1105,INDIRECT(J$14&amp;"D:D"),1,FALSE),0)&lt;&gt;0,J$14,0)</f>
        <v>0</v>
      </c>
      <c r="K1105" s="554">
        <f t="shared" si="1101"/>
        <v>0</v>
      </c>
      <c r="L1105" s="554">
        <f t="shared" si="1101"/>
        <v>0</v>
      </c>
      <c r="M1105" s="554">
        <f t="shared" si="1101"/>
        <v>0</v>
      </c>
      <c r="N1105" s="554">
        <f t="shared" si="1101"/>
        <v>0</v>
      </c>
      <c r="O1105" s="554" t="str">
        <f t="shared" si="11"/>
        <v>d:Z</v>
      </c>
      <c r="P1105" s="554" t="str">
        <f t="shared" si="12"/>
        <v>d9:Z9</v>
      </c>
    </row>
    <row r="1106">
      <c r="A1106" s="554" t="str">
        <f t="shared" si="5"/>
        <v>10</v>
      </c>
      <c r="B1106" s="554" t="str">
        <f t="shared" si="6"/>
        <v>GRP</v>
      </c>
      <c r="C1106" s="554" t="s">
        <v>165</v>
      </c>
      <c r="D1106" s="554" t="s">
        <v>1480</v>
      </c>
      <c r="E1106" s="554" t="str">
        <f t="shared" si="7"/>
        <v/>
      </c>
      <c r="H1106" s="554" t="str">
        <f t="shared" si="8"/>
        <v>'NEO GRP '!</v>
      </c>
      <c r="I1106" s="554" t="str">
        <f t="shared" si="9"/>
        <v>'NEO GRP '!</v>
      </c>
      <c r="J1106" s="554">
        <f t="shared" ref="J1106:N1106" si="1102">IF(IFERROR(VLOOKUP($C1106,INDIRECT(J$14&amp;"D:D"),1,FALSE),0)&lt;&gt;0,J$14,0)</f>
        <v>0</v>
      </c>
      <c r="K1106" s="554">
        <f t="shared" si="1102"/>
        <v>0</v>
      </c>
      <c r="L1106" s="554">
        <f t="shared" si="1102"/>
        <v>0</v>
      </c>
      <c r="M1106" s="554">
        <f t="shared" si="1102"/>
        <v>0</v>
      </c>
      <c r="N1106" s="554">
        <f t="shared" si="1102"/>
        <v>0</v>
      </c>
      <c r="O1106" s="554" t="str">
        <f t="shared" si="11"/>
        <v>d:Z</v>
      </c>
      <c r="P1106" s="554" t="str">
        <f t="shared" si="12"/>
        <v>d9:Z9</v>
      </c>
    </row>
    <row r="1107">
      <c r="A1107" s="554" t="str">
        <f t="shared" si="5"/>
        <v>11</v>
      </c>
      <c r="B1107" s="554" t="str">
        <f t="shared" si="6"/>
        <v>GRP</v>
      </c>
      <c r="C1107" s="554" t="s">
        <v>165</v>
      </c>
      <c r="D1107" s="554" t="s">
        <v>1481</v>
      </c>
      <c r="E1107" s="554" t="str">
        <f t="shared" si="7"/>
        <v/>
      </c>
      <c r="H1107" s="554" t="str">
        <f t="shared" si="8"/>
        <v>'NEO GRP '!</v>
      </c>
      <c r="I1107" s="554" t="str">
        <f t="shared" si="9"/>
        <v>'NEO GRP '!</v>
      </c>
      <c r="J1107" s="554">
        <f t="shared" ref="J1107:N1107" si="1103">IF(IFERROR(VLOOKUP($C1107,INDIRECT(J$14&amp;"D:D"),1,FALSE),0)&lt;&gt;0,J$14,0)</f>
        <v>0</v>
      </c>
      <c r="K1107" s="554">
        <f t="shared" si="1103"/>
        <v>0</v>
      </c>
      <c r="L1107" s="554">
        <f t="shared" si="1103"/>
        <v>0</v>
      </c>
      <c r="M1107" s="554">
        <f t="shared" si="1103"/>
        <v>0</v>
      </c>
      <c r="N1107" s="554">
        <f t="shared" si="1103"/>
        <v>0</v>
      </c>
      <c r="O1107" s="554" t="str">
        <f t="shared" si="11"/>
        <v>d:Z</v>
      </c>
      <c r="P1107" s="554" t="str">
        <f t="shared" si="12"/>
        <v>d9:Z9</v>
      </c>
    </row>
    <row r="1108">
      <c r="A1108" s="554" t="str">
        <f t="shared" si="5"/>
        <v>12</v>
      </c>
      <c r="B1108" s="554" t="str">
        <f t="shared" si="6"/>
        <v>GRP</v>
      </c>
      <c r="C1108" s="554" t="s">
        <v>165</v>
      </c>
      <c r="D1108" s="554" t="s">
        <v>1482</v>
      </c>
      <c r="E1108" s="554" t="str">
        <f t="shared" si="7"/>
        <v/>
      </c>
      <c r="H1108" s="554" t="str">
        <f t="shared" si="8"/>
        <v>'NEO GRP '!</v>
      </c>
      <c r="I1108" s="554" t="str">
        <f t="shared" si="9"/>
        <v>'NEO GRP '!</v>
      </c>
      <c r="J1108" s="554">
        <f t="shared" ref="J1108:N1108" si="1104">IF(IFERROR(VLOOKUP($C1108,INDIRECT(J$14&amp;"D:D"),1,FALSE),0)&lt;&gt;0,J$14,0)</f>
        <v>0</v>
      </c>
      <c r="K1108" s="554">
        <f t="shared" si="1104"/>
        <v>0</v>
      </c>
      <c r="L1108" s="554">
        <f t="shared" si="1104"/>
        <v>0</v>
      </c>
      <c r="M1108" s="554">
        <f t="shared" si="1104"/>
        <v>0</v>
      </c>
      <c r="N1108" s="554">
        <f t="shared" si="1104"/>
        <v>0</v>
      </c>
      <c r="O1108" s="554" t="str">
        <f t="shared" si="11"/>
        <v>d:Z</v>
      </c>
      <c r="P1108" s="554" t="str">
        <f t="shared" si="12"/>
        <v>d9:Z9</v>
      </c>
    </row>
    <row r="1109">
      <c r="A1109" s="554" t="str">
        <f t="shared" si="5"/>
        <v>13</v>
      </c>
      <c r="B1109" s="554" t="str">
        <f t="shared" si="6"/>
        <v>GRP</v>
      </c>
      <c r="C1109" s="554" t="s">
        <v>165</v>
      </c>
      <c r="D1109" s="554" t="s">
        <v>1483</v>
      </c>
      <c r="E1109" s="554" t="str">
        <f t="shared" si="7"/>
        <v/>
      </c>
      <c r="H1109" s="554" t="str">
        <f t="shared" si="8"/>
        <v>'NEO GRP '!</v>
      </c>
      <c r="I1109" s="554" t="str">
        <f t="shared" si="9"/>
        <v>'NEO GRP '!</v>
      </c>
      <c r="J1109" s="554">
        <f t="shared" ref="J1109:N1109" si="1105">IF(IFERROR(VLOOKUP($C1109,INDIRECT(J$14&amp;"D:D"),1,FALSE),0)&lt;&gt;0,J$14,0)</f>
        <v>0</v>
      </c>
      <c r="K1109" s="554">
        <f t="shared" si="1105"/>
        <v>0</v>
      </c>
      <c r="L1109" s="554">
        <f t="shared" si="1105"/>
        <v>0</v>
      </c>
      <c r="M1109" s="554">
        <f t="shared" si="1105"/>
        <v>0</v>
      </c>
      <c r="N1109" s="554">
        <f t="shared" si="1105"/>
        <v>0</v>
      </c>
      <c r="O1109" s="554" t="str">
        <f t="shared" si="11"/>
        <v>d:Z</v>
      </c>
      <c r="P1109" s="554" t="str">
        <f t="shared" si="12"/>
        <v>d9:Z9</v>
      </c>
    </row>
    <row r="1110">
      <c r="A1110" s="554" t="str">
        <f t="shared" si="5"/>
        <v>100</v>
      </c>
      <c r="B1110" s="554" t="str">
        <f t="shared" si="6"/>
        <v>GRP</v>
      </c>
      <c r="C1110" s="554" t="s">
        <v>165</v>
      </c>
      <c r="D1110" s="554" t="s">
        <v>1484</v>
      </c>
      <c r="E1110" s="554">
        <f t="shared" si="7"/>
        <v>0</v>
      </c>
      <c r="H1110" s="554" t="str">
        <f t="shared" si="8"/>
        <v>'NEO GRP '!</v>
      </c>
      <c r="I1110" s="554" t="str">
        <f t="shared" si="9"/>
        <v>'NEO GRP '!</v>
      </c>
      <c r="J1110" s="554">
        <f t="shared" ref="J1110:N1110" si="1106">IF(IFERROR(VLOOKUP($C1110,INDIRECT(J$14&amp;"D:D"),1,FALSE),0)&lt;&gt;0,J$14,0)</f>
        <v>0</v>
      </c>
      <c r="K1110" s="554">
        <f t="shared" si="1106"/>
        <v>0</v>
      </c>
      <c r="L1110" s="554">
        <f t="shared" si="1106"/>
        <v>0</v>
      </c>
      <c r="M1110" s="554">
        <f t="shared" si="1106"/>
        <v>0</v>
      </c>
      <c r="N1110" s="554">
        <f t="shared" si="1106"/>
        <v>0</v>
      </c>
      <c r="O1110" s="554" t="str">
        <f t="shared" si="11"/>
        <v>d:Z</v>
      </c>
      <c r="P1110" s="554" t="str">
        <f t="shared" si="12"/>
        <v>d9:Z9</v>
      </c>
    </row>
    <row r="1111">
      <c r="A1111" s="554" t="str">
        <f t="shared" si="5"/>
        <v>99</v>
      </c>
      <c r="B1111" s="554" t="str">
        <f t="shared" si="6"/>
        <v>GRP</v>
      </c>
      <c r="C1111" s="554" t="s">
        <v>165</v>
      </c>
      <c r="D1111" s="554" t="s">
        <v>1485</v>
      </c>
      <c r="E1111" s="554" t="str">
        <f t="shared" si="7"/>
        <v/>
      </c>
      <c r="H1111" s="554" t="str">
        <f t="shared" si="8"/>
        <v>'NEO GRP '!</v>
      </c>
      <c r="I1111" s="554" t="str">
        <f t="shared" si="9"/>
        <v>'NEO GRP '!</v>
      </c>
      <c r="J1111" s="554">
        <f t="shared" ref="J1111:N1111" si="1107">IF(IFERROR(VLOOKUP($C1111,INDIRECT(J$14&amp;"D:D"),1,FALSE),0)&lt;&gt;0,J$14,0)</f>
        <v>0</v>
      </c>
      <c r="K1111" s="554">
        <f t="shared" si="1107"/>
        <v>0</v>
      </c>
      <c r="L1111" s="554">
        <f t="shared" si="1107"/>
        <v>0</v>
      </c>
      <c r="M1111" s="554">
        <f t="shared" si="1107"/>
        <v>0</v>
      </c>
      <c r="N1111" s="554">
        <f t="shared" si="1107"/>
        <v>0</v>
      </c>
      <c r="O1111" s="554" t="str">
        <f t="shared" si="11"/>
        <v>d:Z</v>
      </c>
      <c r="P1111" s="554" t="str">
        <f t="shared" si="12"/>
        <v>d9:Z9</v>
      </c>
    </row>
    <row r="1112">
      <c r="A1112" s="554" t="str">
        <f t="shared" si="5"/>
        <v>01</v>
      </c>
      <c r="B1112" s="554" t="str">
        <f t="shared" si="6"/>
        <v>GRP</v>
      </c>
      <c r="C1112" s="554" t="s">
        <v>160</v>
      </c>
      <c r="D1112" s="554" t="s">
        <v>1486</v>
      </c>
      <c r="E1112" s="554" t="str">
        <f t="shared" si="7"/>
        <v/>
      </c>
      <c r="H1112" s="554" t="str">
        <f t="shared" si="8"/>
        <v>'NEO GRP '!</v>
      </c>
      <c r="I1112" s="554" t="str">
        <f t="shared" si="9"/>
        <v>'NEO GRP '!</v>
      </c>
      <c r="J1112" s="554">
        <f t="shared" ref="J1112:N1112" si="1108">IF(IFERROR(VLOOKUP($C1112,INDIRECT(J$14&amp;"D:D"),1,FALSE),0)&lt;&gt;0,J$14,0)</f>
        <v>0</v>
      </c>
      <c r="K1112" s="554">
        <f t="shared" si="1108"/>
        <v>0</v>
      </c>
      <c r="L1112" s="554">
        <f t="shared" si="1108"/>
        <v>0</v>
      </c>
      <c r="M1112" s="554">
        <f t="shared" si="1108"/>
        <v>0</v>
      </c>
      <c r="N1112" s="554">
        <f t="shared" si="1108"/>
        <v>0</v>
      </c>
      <c r="O1112" s="554" t="str">
        <f t="shared" si="11"/>
        <v>d:Z</v>
      </c>
      <c r="P1112" s="554" t="str">
        <f t="shared" si="12"/>
        <v>d9:Z9</v>
      </c>
    </row>
    <row r="1113">
      <c r="A1113" s="554" t="str">
        <f t="shared" si="5"/>
        <v>02</v>
      </c>
      <c r="B1113" s="554" t="str">
        <f t="shared" si="6"/>
        <v>GRP</v>
      </c>
      <c r="C1113" s="554" t="s">
        <v>160</v>
      </c>
      <c r="D1113" s="554" t="s">
        <v>1487</v>
      </c>
      <c r="E1113" s="554" t="str">
        <f t="shared" si="7"/>
        <v/>
      </c>
      <c r="H1113" s="554" t="str">
        <f t="shared" si="8"/>
        <v>'NEO GRP '!</v>
      </c>
      <c r="I1113" s="554" t="str">
        <f t="shared" si="9"/>
        <v>'NEO GRP '!</v>
      </c>
      <c r="J1113" s="554">
        <f t="shared" ref="J1113:N1113" si="1109">IF(IFERROR(VLOOKUP($C1113,INDIRECT(J$14&amp;"D:D"),1,FALSE),0)&lt;&gt;0,J$14,0)</f>
        <v>0</v>
      </c>
      <c r="K1113" s="554">
        <f t="shared" si="1109"/>
        <v>0</v>
      </c>
      <c r="L1113" s="554">
        <f t="shared" si="1109"/>
        <v>0</v>
      </c>
      <c r="M1113" s="554">
        <f t="shared" si="1109"/>
        <v>0</v>
      </c>
      <c r="N1113" s="554">
        <f t="shared" si="1109"/>
        <v>0</v>
      </c>
      <c r="O1113" s="554" t="str">
        <f t="shared" si="11"/>
        <v>d:Z</v>
      </c>
      <c r="P1113" s="554" t="str">
        <f t="shared" si="12"/>
        <v>d9:Z9</v>
      </c>
    </row>
    <row r="1114">
      <c r="A1114" s="554" t="str">
        <f t="shared" si="5"/>
        <v>03</v>
      </c>
      <c r="B1114" s="554" t="str">
        <f t="shared" si="6"/>
        <v>GRP</v>
      </c>
      <c r="C1114" s="554" t="s">
        <v>160</v>
      </c>
      <c r="D1114" s="554" t="s">
        <v>1488</v>
      </c>
      <c r="E1114" s="554" t="str">
        <f t="shared" si="7"/>
        <v/>
      </c>
      <c r="H1114" s="554" t="str">
        <f t="shared" si="8"/>
        <v>'NEO GRP '!</v>
      </c>
      <c r="I1114" s="554" t="str">
        <f t="shared" si="9"/>
        <v>'NEO GRP '!</v>
      </c>
      <c r="J1114" s="554">
        <f t="shared" ref="J1114:N1114" si="1110">IF(IFERROR(VLOOKUP($C1114,INDIRECT(J$14&amp;"D:D"),1,FALSE),0)&lt;&gt;0,J$14,0)</f>
        <v>0</v>
      </c>
      <c r="K1114" s="554">
        <f t="shared" si="1110"/>
        <v>0</v>
      </c>
      <c r="L1114" s="554">
        <f t="shared" si="1110"/>
        <v>0</v>
      </c>
      <c r="M1114" s="554">
        <f t="shared" si="1110"/>
        <v>0</v>
      </c>
      <c r="N1114" s="554">
        <f t="shared" si="1110"/>
        <v>0</v>
      </c>
      <c r="O1114" s="554" t="str">
        <f t="shared" si="11"/>
        <v>d:Z</v>
      </c>
      <c r="P1114" s="554" t="str">
        <f t="shared" si="12"/>
        <v>d9:Z9</v>
      </c>
    </row>
    <row r="1115">
      <c r="A1115" s="554" t="str">
        <f t="shared" si="5"/>
        <v>04</v>
      </c>
      <c r="B1115" s="554" t="str">
        <f t="shared" si="6"/>
        <v>GRP</v>
      </c>
      <c r="C1115" s="554" t="s">
        <v>160</v>
      </c>
      <c r="D1115" s="554" t="s">
        <v>1489</v>
      </c>
      <c r="E1115" s="554" t="str">
        <f t="shared" si="7"/>
        <v/>
      </c>
      <c r="H1115" s="554" t="str">
        <f t="shared" si="8"/>
        <v>'NEO GRP '!</v>
      </c>
      <c r="I1115" s="554" t="str">
        <f t="shared" si="9"/>
        <v>'NEO GRP '!</v>
      </c>
      <c r="J1115" s="554">
        <f t="shared" ref="J1115:N1115" si="1111">IF(IFERROR(VLOOKUP($C1115,INDIRECT(J$14&amp;"D:D"),1,FALSE),0)&lt;&gt;0,J$14,0)</f>
        <v>0</v>
      </c>
      <c r="K1115" s="554">
        <f t="shared" si="1111"/>
        <v>0</v>
      </c>
      <c r="L1115" s="554">
        <f t="shared" si="1111"/>
        <v>0</v>
      </c>
      <c r="M1115" s="554">
        <f t="shared" si="1111"/>
        <v>0</v>
      </c>
      <c r="N1115" s="554">
        <f t="shared" si="1111"/>
        <v>0</v>
      </c>
      <c r="O1115" s="554" t="str">
        <f t="shared" si="11"/>
        <v>d:Z</v>
      </c>
      <c r="P1115" s="554" t="str">
        <f t="shared" si="12"/>
        <v>d9:Z9</v>
      </c>
    </row>
    <row r="1116">
      <c r="A1116" s="554" t="str">
        <f t="shared" si="5"/>
        <v>05</v>
      </c>
      <c r="B1116" s="554" t="str">
        <f t="shared" si="6"/>
        <v>GRP</v>
      </c>
      <c r="C1116" s="554" t="s">
        <v>160</v>
      </c>
      <c r="D1116" s="554" t="s">
        <v>1490</v>
      </c>
      <c r="E1116" s="554" t="str">
        <f t="shared" si="7"/>
        <v/>
      </c>
      <c r="H1116" s="554" t="str">
        <f t="shared" si="8"/>
        <v>'NEO GRP '!</v>
      </c>
      <c r="I1116" s="554" t="str">
        <f t="shared" si="9"/>
        <v>'NEO GRP '!</v>
      </c>
      <c r="J1116" s="554">
        <f t="shared" ref="J1116:N1116" si="1112">IF(IFERROR(VLOOKUP($C1116,INDIRECT(J$14&amp;"D:D"),1,FALSE),0)&lt;&gt;0,J$14,0)</f>
        <v>0</v>
      </c>
      <c r="K1116" s="554">
        <f t="shared" si="1112"/>
        <v>0</v>
      </c>
      <c r="L1116" s="554">
        <f t="shared" si="1112"/>
        <v>0</v>
      </c>
      <c r="M1116" s="554">
        <f t="shared" si="1112"/>
        <v>0</v>
      </c>
      <c r="N1116" s="554">
        <f t="shared" si="1112"/>
        <v>0</v>
      </c>
      <c r="O1116" s="554" t="str">
        <f t="shared" si="11"/>
        <v>d:Z</v>
      </c>
      <c r="P1116" s="554" t="str">
        <f t="shared" si="12"/>
        <v>d9:Z9</v>
      </c>
    </row>
    <row r="1117">
      <c r="A1117" s="554" t="str">
        <f t="shared" si="5"/>
        <v>06</v>
      </c>
      <c r="B1117" s="554" t="str">
        <f t="shared" si="6"/>
        <v>GRP</v>
      </c>
      <c r="C1117" s="554" t="s">
        <v>160</v>
      </c>
      <c r="D1117" s="554" t="s">
        <v>1491</v>
      </c>
      <c r="E1117" s="554" t="str">
        <f t="shared" si="7"/>
        <v/>
      </c>
      <c r="H1117" s="554" t="str">
        <f t="shared" si="8"/>
        <v>'NEO GRP '!</v>
      </c>
      <c r="I1117" s="554" t="str">
        <f t="shared" si="9"/>
        <v>'NEO GRP '!</v>
      </c>
      <c r="J1117" s="554">
        <f t="shared" ref="J1117:N1117" si="1113">IF(IFERROR(VLOOKUP($C1117,INDIRECT(J$14&amp;"D:D"),1,FALSE),0)&lt;&gt;0,J$14,0)</f>
        <v>0</v>
      </c>
      <c r="K1117" s="554">
        <f t="shared" si="1113"/>
        <v>0</v>
      </c>
      <c r="L1117" s="554">
        <f t="shared" si="1113"/>
        <v>0</v>
      </c>
      <c r="M1117" s="554">
        <f t="shared" si="1113"/>
        <v>0</v>
      </c>
      <c r="N1117" s="554">
        <f t="shared" si="1113"/>
        <v>0</v>
      </c>
      <c r="O1117" s="554" t="str">
        <f t="shared" si="11"/>
        <v>d:Z</v>
      </c>
      <c r="P1117" s="554" t="str">
        <f t="shared" si="12"/>
        <v>d9:Z9</v>
      </c>
    </row>
    <row r="1118">
      <c r="A1118" s="554" t="str">
        <f t="shared" si="5"/>
        <v>07</v>
      </c>
      <c r="B1118" s="554" t="str">
        <f t="shared" si="6"/>
        <v>GRP</v>
      </c>
      <c r="C1118" s="554" t="s">
        <v>160</v>
      </c>
      <c r="D1118" s="554" t="s">
        <v>1492</v>
      </c>
      <c r="E1118" s="554" t="str">
        <f t="shared" si="7"/>
        <v/>
      </c>
      <c r="H1118" s="554" t="str">
        <f t="shared" si="8"/>
        <v>'NEO GRP '!</v>
      </c>
      <c r="I1118" s="554" t="str">
        <f t="shared" si="9"/>
        <v>'NEO GRP '!</v>
      </c>
      <c r="J1118" s="554">
        <f t="shared" ref="J1118:N1118" si="1114">IF(IFERROR(VLOOKUP($C1118,INDIRECT(J$14&amp;"D:D"),1,FALSE),0)&lt;&gt;0,J$14,0)</f>
        <v>0</v>
      </c>
      <c r="K1118" s="554">
        <f t="shared" si="1114"/>
        <v>0</v>
      </c>
      <c r="L1118" s="554">
        <f t="shared" si="1114"/>
        <v>0</v>
      </c>
      <c r="M1118" s="554">
        <f t="shared" si="1114"/>
        <v>0</v>
      </c>
      <c r="N1118" s="554">
        <f t="shared" si="1114"/>
        <v>0</v>
      </c>
      <c r="O1118" s="554" t="str">
        <f t="shared" si="11"/>
        <v>d:Z</v>
      </c>
      <c r="P1118" s="554" t="str">
        <f t="shared" si="12"/>
        <v>d9:Z9</v>
      </c>
    </row>
    <row r="1119">
      <c r="A1119" s="554" t="str">
        <f t="shared" si="5"/>
        <v>08</v>
      </c>
      <c r="B1119" s="554" t="str">
        <f t="shared" si="6"/>
        <v>GRP</v>
      </c>
      <c r="C1119" s="554" t="s">
        <v>160</v>
      </c>
      <c r="D1119" s="554" t="s">
        <v>1493</v>
      </c>
      <c r="E1119" s="554" t="str">
        <f t="shared" si="7"/>
        <v/>
      </c>
      <c r="H1119" s="554" t="str">
        <f t="shared" si="8"/>
        <v>'NEO GRP '!</v>
      </c>
      <c r="I1119" s="554" t="str">
        <f t="shared" si="9"/>
        <v>'NEO GRP '!</v>
      </c>
      <c r="J1119" s="554">
        <f t="shared" ref="J1119:N1119" si="1115">IF(IFERROR(VLOOKUP($C1119,INDIRECT(J$14&amp;"D:D"),1,FALSE),0)&lt;&gt;0,J$14,0)</f>
        <v>0</v>
      </c>
      <c r="K1119" s="554">
        <f t="shared" si="1115"/>
        <v>0</v>
      </c>
      <c r="L1119" s="554">
        <f t="shared" si="1115"/>
        <v>0</v>
      </c>
      <c r="M1119" s="554">
        <f t="shared" si="1115"/>
        <v>0</v>
      </c>
      <c r="N1119" s="554">
        <f t="shared" si="1115"/>
        <v>0</v>
      </c>
      <c r="O1119" s="554" t="str">
        <f t="shared" si="11"/>
        <v>d:Z</v>
      </c>
      <c r="P1119" s="554" t="str">
        <f t="shared" si="12"/>
        <v>d9:Z9</v>
      </c>
    </row>
    <row r="1120">
      <c r="A1120" s="554" t="str">
        <f t="shared" si="5"/>
        <v>09</v>
      </c>
      <c r="B1120" s="554" t="str">
        <f t="shared" si="6"/>
        <v>GRP</v>
      </c>
      <c r="C1120" s="554" t="s">
        <v>160</v>
      </c>
      <c r="D1120" s="554" t="s">
        <v>1494</v>
      </c>
      <c r="E1120" s="554" t="str">
        <f t="shared" si="7"/>
        <v/>
      </c>
      <c r="H1120" s="554" t="str">
        <f t="shared" si="8"/>
        <v>'NEO GRP '!</v>
      </c>
      <c r="I1120" s="554" t="str">
        <f t="shared" si="9"/>
        <v>'NEO GRP '!</v>
      </c>
      <c r="J1120" s="554">
        <f t="shared" ref="J1120:N1120" si="1116">IF(IFERROR(VLOOKUP($C1120,INDIRECT(J$14&amp;"D:D"),1,FALSE),0)&lt;&gt;0,J$14,0)</f>
        <v>0</v>
      </c>
      <c r="K1120" s="554">
        <f t="shared" si="1116"/>
        <v>0</v>
      </c>
      <c r="L1120" s="554">
        <f t="shared" si="1116"/>
        <v>0</v>
      </c>
      <c r="M1120" s="554">
        <f t="shared" si="1116"/>
        <v>0</v>
      </c>
      <c r="N1120" s="554">
        <f t="shared" si="1116"/>
        <v>0</v>
      </c>
      <c r="O1120" s="554" t="str">
        <f t="shared" si="11"/>
        <v>d:Z</v>
      </c>
      <c r="P1120" s="554" t="str">
        <f t="shared" si="12"/>
        <v>d9:Z9</v>
      </c>
    </row>
    <row r="1121">
      <c r="A1121" s="554" t="str">
        <f t="shared" si="5"/>
        <v>10</v>
      </c>
      <c r="B1121" s="554" t="str">
        <f t="shared" si="6"/>
        <v>GRP</v>
      </c>
      <c r="C1121" s="554" t="s">
        <v>160</v>
      </c>
      <c r="D1121" s="554" t="s">
        <v>1495</v>
      </c>
      <c r="E1121" s="554" t="str">
        <f t="shared" si="7"/>
        <v/>
      </c>
      <c r="H1121" s="554" t="str">
        <f t="shared" si="8"/>
        <v>'NEO GRP '!</v>
      </c>
      <c r="I1121" s="554" t="str">
        <f t="shared" si="9"/>
        <v>'NEO GRP '!</v>
      </c>
      <c r="J1121" s="554">
        <f t="shared" ref="J1121:N1121" si="1117">IF(IFERROR(VLOOKUP($C1121,INDIRECT(J$14&amp;"D:D"),1,FALSE),0)&lt;&gt;0,J$14,0)</f>
        <v>0</v>
      </c>
      <c r="K1121" s="554">
        <f t="shared" si="1117"/>
        <v>0</v>
      </c>
      <c r="L1121" s="554">
        <f t="shared" si="1117"/>
        <v>0</v>
      </c>
      <c r="M1121" s="554">
        <f t="shared" si="1117"/>
        <v>0</v>
      </c>
      <c r="N1121" s="554">
        <f t="shared" si="1117"/>
        <v>0</v>
      </c>
      <c r="O1121" s="554" t="str">
        <f t="shared" si="11"/>
        <v>d:Z</v>
      </c>
      <c r="P1121" s="554" t="str">
        <f t="shared" si="12"/>
        <v>d9:Z9</v>
      </c>
    </row>
    <row r="1122">
      <c r="A1122" s="554" t="str">
        <f t="shared" si="5"/>
        <v>11</v>
      </c>
      <c r="B1122" s="554" t="str">
        <f t="shared" si="6"/>
        <v>GRP</v>
      </c>
      <c r="C1122" s="554" t="s">
        <v>160</v>
      </c>
      <c r="D1122" s="554" t="s">
        <v>1496</v>
      </c>
      <c r="E1122" s="554" t="str">
        <f t="shared" si="7"/>
        <v/>
      </c>
      <c r="H1122" s="554" t="str">
        <f t="shared" si="8"/>
        <v>'NEO GRP '!</v>
      </c>
      <c r="I1122" s="554" t="str">
        <f t="shared" si="9"/>
        <v>'NEO GRP '!</v>
      </c>
      <c r="J1122" s="554">
        <f t="shared" ref="J1122:N1122" si="1118">IF(IFERROR(VLOOKUP($C1122,INDIRECT(J$14&amp;"D:D"),1,FALSE),0)&lt;&gt;0,J$14,0)</f>
        <v>0</v>
      </c>
      <c r="K1122" s="554">
        <f t="shared" si="1118"/>
        <v>0</v>
      </c>
      <c r="L1122" s="554">
        <f t="shared" si="1118"/>
        <v>0</v>
      </c>
      <c r="M1122" s="554">
        <f t="shared" si="1118"/>
        <v>0</v>
      </c>
      <c r="N1122" s="554">
        <f t="shared" si="1118"/>
        <v>0</v>
      </c>
      <c r="O1122" s="554" t="str">
        <f t="shared" si="11"/>
        <v>d:Z</v>
      </c>
      <c r="P1122" s="554" t="str">
        <f t="shared" si="12"/>
        <v>d9:Z9</v>
      </c>
    </row>
    <row r="1123">
      <c r="A1123" s="554" t="str">
        <f t="shared" si="5"/>
        <v>12</v>
      </c>
      <c r="B1123" s="554" t="str">
        <f t="shared" si="6"/>
        <v>GRP</v>
      </c>
      <c r="C1123" s="554" t="s">
        <v>160</v>
      </c>
      <c r="D1123" s="554" t="s">
        <v>1497</v>
      </c>
      <c r="E1123" s="554" t="str">
        <f t="shared" si="7"/>
        <v/>
      </c>
      <c r="H1123" s="554" t="str">
        <f t="shared" si="8"/>
        <v>'NEO GRP '!</v>
      </c>
      <c r="I1123" s="554" t="str">
        <f t="shared" si="9"/>
        <v>'NEO GRP '!</v>
      </c>
      <c r="J1123" s="554">
        <f t="shared" ref="J1123:N1123" si="1119">IF(IFERROR(VLOOKUP($C1123,INDIRECT(J$14&amp;"D:D"),1,FALSE),0)&lt;&gt;0,J$14,0)</f>
        <v>0</v>
      </c>
      <c r="K1123" s="554">
        <f t="shared" si="1119"/>
        <v>0</v>
      </c>
      <c r="L1123" s="554">
        <f t="shared" si="1119"/>
        <v>0</v>
      </c>
      <c r="M1123" s="554">
        <f t="shared" si="1119"/>
        <v>0</v>
      </c>
      <c r="N1123" s="554">
        <f t="shared" si="1119"/>
        <v>0</v>
      </c>
      <c r="O1123" s="554" t="str">
        <f t="shared" si="11"/>
        <v>d:Z</v>
      </c>
      <c r="P1123" s="554" t="str">
        <f t="shared" si="12"/>
        <v>d9:Z9</v>
      </c>
    </row>
    <row r="1124">
      <c r="A1124" s="554" t="str">
        <f t="shared" si="5"/>
        <v>13</v>
      </c>
      <c r="B1124" s="554" t="str">
        <f t="shared" si="6"/>
        <v>GRP</v>
      </c>
      <c r="C1124" s="554" t="s">
        <v>160</v>
      </c>
      <c r="D1124" s="554" t="s">
        <v>1498</v>
      </c>
      <c r="E1124" s="554" t="str">
        <f t="shared" si="7"/>
        <v/>
      </c>
      <c r="H1124" s="554" t="str">
        <f t="shared" si="8"/>
        <v>'NEO GRP '!</v>
      </c>
      <c r="I1124" s="554" t="str">
        <f t="shared" si="9"/>
        <v>'NEO GRP '!</v>
      </c>
      <c r="J1124" s="554">
        <f t="shared" ref="J1124:N1124" si="1120">IF(IFERROR(VLOOKUP($C1124,INDIRECT(J$14&amp;"D:D"),1,FALSE),0)&lt;&gt;0,J$14,0)</f>
        <v>0</v>
      </c>
      <c r="K1124" s="554">
        <f t="shared" si="1120"/>
        <v>0</v>
      </c>
      <c r="L1124" s="554">
        <f t="shared" si="1120"/>
        <v>0</v>
      </c>
      <c r="M1124" s="554">
        <f t="shared" si="1120"/>
        <v>0</v>
      </c>
      <c r="N1124" s="554">
        <f t="shared" si="1120"/>
        <v>0</v>
      </c>
      <c r="O1124" s="554" t="str">
        <f t="shared" si="11"/>
        <v>d:Z</v>
      </c>
      <c r="P1124" s="554" t="str">
        <f t="shared" si="12"/>
        <v>d9:Z9</v>
      </c>
    </row>
    <row r="1125">
      <c r="A1125" s="554" t="str">
        <f t="shared" si="5"/>
        <v>100</v>
      </c>
      <c r="B1125" s="554" t="str">
        <f t="shared" si="6"/>
        <v>GRP</v>
      </c>
      <c r="C1125" s="554" t="s">
        <v>160</v>
      </c>
      <c r="D1125" s="554" t="s">
        <v>1499</v>
      </c>
      <c r="E1125" s="554">
        <f t="shared" si="7"/>
        <v>0</v>
      </c>
      <c r="H1125" s="554" t="str">
        <f t="shared" si="8"/>
        <v>'NEO GRP '!</v>
      </c>
      <c r="I1125" s="554" t="str">
        <f t="shared" si="9"/>
        <v>'NEO GRP '!</v>
      </c>
      <c r="J1125" s="554">
        <f t="shared" ref="J1125:N1125" si="1121">IF(IFERROR(VLOOKUP($C1125,INDIRECT(J$14&amp;"D:D"),1,FALSE),0)&lt;&gt;0,J$14,0)</f>
        <v>0</v>
      </c>
      <c r="K1125" s="554">
        <f t="shared" si="1121"/>
        <v>0</v>
      </c>
      <c r="L1125" s="554">
        <f t="shared" si="1121"/>
        <v>0</v>
      </c>
      <c r="M1125" s="554">
        <f t="shared" si="1121"/>
        <v>0</v>
      </c>
      <c r="N1125" s="554">
        <f t="shared" si="1121"/>
        <v>0</v>
      </c>
      <c r="O1125" s="554" t="str">
        <f t="shared" si="11"/>
        <v>d:Z</v>
      </c>
      <c r="P1125" s="554" t="str">
        <f t="shared" si="12"/>
        <v>d9:Z9</v>
      </c>
    </row>
    <row r="1126">
      <c r="A1126" s="554" t="str">
        <f t="shared" si="5"/>
        <v>99</v>
      </c>
      <c r="B1126" s="554" t="str">
        <f t="shared" si="6"/>
        <v>GRP</v>
      </c>
      <c r="C1126" s="554" t="s">
        <v>160</v>
      </c>
      <c r="D1126" s="554" t="s">
        <v>1500</v>
      </c>
      <c r="E1126" s="554" t="str">
        <f t="shared" si="7"/>
        <v/>
      </c>
      <c r="H1126" s="554" t="str">
        <f t="shared" si="8"/>
        <v>'NEO GRP '!</v>
      </c>
      <c r="I1126" s="554" t="str">
        <f t="shared" si="9"/>
        <v>'NEO GRP '!</v>
      </c>
      <c r="J1126" s="554">
        <f t="shared" ref="J1126:N1126" si="1122">IF(IFERROR(VLOOKUP($C1126,INDIRECT(J$14&amp;"D:D"),1,FALSE),0)&lt;&gt;0,J$14,0)</f>
        <v>0</v>
      </c>
      <c r="K1126" s="554">
        <f t="shared" si="1122"/>
        <v>0</v>
      </c>
      <c r="L1126" s="554">
        <f t="shared" si="1122"/>
        <v>0</v>
      </c>
      <c r="M1126" s="554">
        <f t="shared" si="1122"/>
        <v>0</v>
      </c>
      <c r="N1126" s="554">
        <f t="shared" si="1122"/>
        <v>0</v>
      </c>
      <c r="O1126" s="554" t="str">
        <f t="shared" si="11"/>
        <v>d:Z</v>
      </c>
      <c r="P1126" s="554" t="str">
        <f t="shared" si="12"/>
        <v>d9:Z9</v>
      </c>
    </row>
    <row r="1127">
      <c r="A1127" s="554" t="str">
        <f t="shared" si="5"/>
        <v>01</v>
      </c>
      <c r="B1127" s="554" t="str">
        <f t="shared" si="6"/>
        <v>GRP</v>
      </c>
      <c r="C1127" s="554" t="s">
        <v>170</v>
      </c>
      <c r="D1127" s="554" t="s">
        <v>1501</v>
      </c>
      <c r="E1127" s="554" t="str">
        <f t="shared" si="7"/>
        <v/>
      </c>
      <c r="H1127" s="554" t="str">
        <f t="shared" si="8"/>
        <v>'NEO GRP '!</v>
      </c>
      <c r="I1127" s="554" t="str">
        <f t="shared" si="9"/>
        <v>'NEO GRP '!</v>
      </c>
      <c r="J1127" s="554">
        <f t="shared" ref="J1127:N1127" si="1123">IF(IFERROR(VLOOKUP($C1127,INDIRECT(J$14&amp;"D:D"),1,FALSE),0)&lt;&gt;0,J$14,0)</f>
        <v>0</v>
      </c>
      <c r="K1127" s="554">
        <f t="shared" si="1123"/>
        <v>0</v>
      </c>
      <c r="L1127" s="554">
        <f t="shared" si="1123"/>
        <v>0</v>
      </c>
      <c r="M1127" s="554">
        <f t="shared" si="1123"/>
        <v>0</v>
      </c>
      <c r="N1127" s="554">
        <f t="shared" si="1123"/>
        <v>0</v>
      </c>
      <c r="O1127" s="554" t="str">
        <f t="shared" si="11"/>
        <v>d:Z</v>
      </c>
      <c r="P1127" s="554" t="str">
        <f t="shared" si="12"/>
        <v>d9:Z9</v>
      </c>
    </row>
    <row r="1128">
      <c r="A1128" s="554" t="str">
        <f t="shared" si="5"/>
        <v>02</v>
      </c>
      <c r="B1128" s="554" t="str">
        <f t="shared" si="6"/>
        <v>GRP</v>
      </c>
      <c r="C1128" s="554" t="s">
        <v>170</v>
      </c>
      <c r="D1128" s="554" t="s">
        <v>1502</v>
      </c>
      <c r="E1128" s="554" t="str">
        <f t="shared" si="7"/>
        <v/>
      </c>
      <c r="H1128" s="554" t="str">
        <f t="shared" si="8"/>
        <v>'NEO GRP '!</v>
      </c>
      <c r="I1128" s="554" t="str">
        <f t="shared" si="9"/>
        <v>'NEO GRP '!</v>
      </c>
      <c r="J1128" s="554">
        <f t="shared" ref="J1128:N1128" si="1124">IF(IFERROR(VLOOKUP($C1128,INDIRECT(J$14&amp;"D:D"),1,FALSE),0)&lt;&gt;0,J$14,0)</f>
        <v>0</v>
      </c>
      <c r="K1128" s="554">
        <f t="shared" si="1124"/>
        <v>0</v>
      </c>
      <c r="L1128" s="554">
        <f t="shared" si="1124"/>
        <v>0</v>
      </c>
      <c r="M1128" s="554">
        <f t="shared" si="1124"/>
        <v>0</v>
      </c>
      <c r="N1128" s="554">
        <f t="shared" si="1124"/>
        <v>0</v>
      </c>
      <c r="O1128" s="554" t="str">
        <f t="shared" si="11"/>
        <v>d:Z</v>
      </c>
      <c r="P1128" s="554" t="str">
        <f t="shared" si="12"/>
        <v>d9:Z9</v>
      </c>
    </row>
    <row r="1129">
      <c r="A1129" s="554" t="str">
        <f t="shared" si="5"/>
        <v>03</v>
      </c>
      <c r="B1129" s="554" t="str">
        <f t="shared" si="6"/>
        <v>GRP</v>
      </c>
      <c r="C1129" s="554" t="s">
        <v>170</v>
      </c>
      <c r="D1129" s="554" t="s">
        <v>1503</v>
      </c>
      <c r="E1129" s="554" t="str">
        <f t="shared" si="7"/>
        <v/>
      </c>
      <c r="H1129" s="554" t="str">
        <f t="shared" si="8"/>
        <v>'NEO GRP '!</v>
      </c>
      <c r="I1129" s="554" t="str">
        <f t="shared" si="9"/>
        <v>'NEO GRP '!</v>
      </c>
      <c r="J1129" s="554">
        <f t="shared" ref="J1129:N1129" si="1125">IF(IFERROR(VLOOKUP($C1129,INDIRECT(J$14&amp;"D:D"),1,FALSE),0)&lt;&gt;0,J$14,0)</f>
        <v>0</v>
      </c>
      <c r="K1129" s="554">
        <f t="shared" si="1125"/>
        <v>0</v>
      </c>
      <c r="L1129" s="554">
        <f t="shared" si="1125"/>
        <v>0</v>
      </c>
      <c r="M1129" s="554">
        <f t="shared" si="1125"/>
        <v>0</v>
      </c>
      <c r="N1129" s="554">
        <f t="shared" si="1125"/>
        <v>0</v>
      </c>
      <c r="O1129" s="554" t="str">
        <f t="shared" si="11"/>
        <v>d:Z</v>
      </c>
      <c r="P1129" s="554" t="str">
        <f t="shared" si="12"/>
        <v>d9:Z9</v>
      </c>
    </row>
    <row r="1130">
      <c r="A1130" s="554" t="str">
        <f t="shared" si="5"/>
        <v>04</v>
      </c>
      <c r="B1130" s="554" t="str">
        <f t="shared" si="6"/>
        <v>GRP</v>
      </c>
      <c r="C1130" s="554" t="s">
        <v>170</v>
      </c>
      <c r="D1130" s="554" t="s">
        <v>1504</v>
      </c>
      <c r="E1130" s="554" t="str">
        <f t="shared" si="7"/>
        <v/>
      </c>
      <c r="H1130" s="554" t="str">
        <f t="shared" si="8"/>
        <v>'NEO GRP '!</v>
      </c>
      <c r="I1130" s="554" t="str">
        <f t="shared" si="9"/>
        <v>'NEO GRP '!</v>
      </c>
      <c r="J1130" s="554">
        <f t="shared" ref="J1130:N1130" si="1126">IF(IFERROR(VLOOKUP($C1130,INDIRECT(J$14&amp;"D:D"),1,FALSE),0)&lt;&gt;0,J$14,0)</f>
        <v>0</v>
      </c>
      <c r="K1130" s="554">
        <f t="shared" si="1126"/>
        <v>0</v>
      </c>
      <c r="L1130" s="554">
        <f t="shared" si="1126"/>
        <v>0</v>
      </c>
      <c r="M1130" s="554">
        <f t="shared" si="1126"/>
        <v>0</v>
      </c>
      <c r="N1130" s="554">
        <f t="shared" si="1126"/>
        <v>0</v>
      </c>
      <c r="O1130" s="554" t="str">
        <f t="shared" si="11"/>
        <v>d:Z</v>
      </c>
      <c r="P1130" s="554" t="str">
        <f t="shared" si="12"/>
        <v>d9:Z9</v>
      </c>
    </row>
    <row r="1131">
      <c r="A1131" s="554" t="str">
        <f t="shared" si="5"/>
        <v>05</v>
      </c>
      <c r="B1131" s="554" t="str">
        <f t="shared" si="6"/>
        <v>GRP</v>
      </c>
      <c r="C1131" s="554" t="s">
        <v>170</v>
      </c>
      <c r="D1131" s="554" t="s">
        <v>1505</v>
      </c>
      <c r="E1131" s="554" t="str">
        <f t="shared" si="7"/>
        <v/>
      </c>
      <c r="H1131" s="554" t="str">
        <f t="shared" si="8"/>
        <v>'NEO GRP '!</v>
      </c>
      <c r="I1131" s="554" t="str">
        <f t="shared" si="9"/>
        <v>'NEO GRP '!</v>
      </c>
      <c r="J1131" s="554">
        <f t="shared" ref="J1131:N1131" si="1127">IF(IFERROR(VLOOKUP($C1131,INDIRECT(J$14&amp;"D:D"),1,FALSE),0)&lt;&gt;0,J$14,0)</f>
        <v>0</v>
      </c>
      <c r="K1131" s="554">
        <f t="shared" si="1127"/>
        <v>0</v>
      </c>
      <c r="L1131" s="554">
        <f t="shared" si="1127"/>
        <v>0</v>
      </c>
      <c r="M1131" s="554">
        <f t="shared" si="1127"/>
        <v>0</v>
      </c>
      <c r="N1131" s="554">
        <f t="shared" si="1127"/>
        <v>0</v>
      </c>
      <c r="O1131" s="554" t="str">
        <f t="shared" si="11"/>
        <v>d:Z</v>
      </c>
      <c r="P1131" s="554" t="str">
        <f t="shared" si="12"/>
        <v>d9:Z9</v>
      </c>
    </row>
    <row r="1132">
      <c r="A1132" s="554" t="str">
        <f t="shared" si="5"/>
        <v>06</v>
      </c>
      <c r="B1132" s="554" t="str">
        <f t="shared" si="6"/>
        <v>GRP</v>
      </c>
      <c r="C1132" s="554" t="s">
        <v>170</v>
      </c>
      <c r="D1132" s="554" t="s">
        <v>1506</v>
      </c>
      <c r="E1132" s="554" t="str">
        <f t="shared" si="7"/>
        <v/>
      </c>
      <c r="H1132" s="554" t="str">
        <f t="shared" si="8"/>
        <v>'NEO GRP '!</v>
      </c>
      <c r="I1132" s="554" t="str">
        <f t="shared" si="9"/>
        <v>'NEO GRP '!</v>
      </c>
      <c r="J1132" s="554">
        <f t="shared" ref="J1132:N1132" si="1128">IF(IFERROR(VLOOKUP($C1132,INDIRECT(J$14&amp;"D:D"),1,FALSE),0)&lt;&gt;0,J$14,0)</f>
        <v>0</v>
      </c>
      <c r="K1132" s="554">
        <f t="shared" si="1128"/>
        <v>0</v>
      </c>
      <c r="L1132" s="554">
        <f t="shared" si="1128"/>
        <v>0</v>
      </c>
      <c r="M1132" s="554">
        <f t="shared" si="1128"/>
        <v>0</v>
      </c>
      <c r="N1132" s="554">
        <f t="shared" si="1128"/>
        <v>0</v>
      </c>
      <c r="O1132" s="554" t="str">
        <f t="shared" si="11"/>
        <v>d:Z</v>
      </c>
      <c r="P1132" s="554" t="str">
        <f t="shared" si="12"/>
        <v>d9:Z9</v>
      </c>
    </row>
    <row r="1133">
      <c r="A1133" s="554" t="str">
        <f t="shared" si="5"/>
        <v>07</v>
      </c>
      <c r="B1133" s="554" t="str">
        <f t="shared" si="6"/>
        <v>GRP</v>
      </c>
      <c r="C1133" s="554" t="s">
        <v>170</v>
      </c>
      <c r="D1133" s="554" t="s">
        <v>1507</v>
      </c>
      <c r="E1133" s="554" t="str">
        <f t="shared" si="7"/>
        <v/>
      </c>
      <c r="H1133" s="554" t="str">
        <f t="shared" si="8"/>
        <v>'NEO GRP '!</v>
      </c>
      <c r="I1133" s="554" t="str">
        <f t="shared" si="9"/>
        <v>'NEO GRP '!</v>
      </c>
      <c r="J1133" s="554">
        <f t="shared" ref="J1133:N1133" si="1129">IF(IFERROR(VLOOKUP($C1133,INDIRECT(J$14&amp;"D:D"),1,FALSE),0)&lt;&gt;0,J$14,0)</f>
        <v>0</v>
      </c>
      <c r="K1133" s="554">
        <f t="shared" si="1129"/>
        <v>0</v>
      </c>
      <c r="L1133" s="554">
        <f t="shared" si="1129"/>
        <v>0</v>
      </c>
      <c r="M1133" s="554">
        <f t="shared" si="1129"/>
        <v>0</v>
      </c>
      <c r="N1133" s="554">
        <f t="shared" si="1129"/>
        <v>0</v>
      </c>
      <c r="O1133" s="554" t="str">
        <f t="shared" si="11"/>
        <v>d:Z</v>
      </c>
      <c r="P1133" s="554" t="str">
        <f t="shared" si="12"/>
        <v>d9:Z9</v>
      </c>
    </row>
    <row r="1134">
      <c r="A1134" s="554" t="str">
        <f t="shared" si="5"/>
        <v>08</v>
      </c>
      <c r="B1134" s="554" t="str">
        <f t="shared" si="6"/>
        <v>GRP</v>
      </c>
      <c r="C1134" s="554" t="s">
        <v>170</v>
      </c>
      <c r="D1134" s="554" t="s">
        <v>1508</v>
      </c>
      <c r="E1134" s="554" t="str">
        <f t="shared" si="7"/>
        <v/>
      </c>
      <c r="H1134" s="554" t="str">
        <f t="shared" si="8"/>
        <v>'NEO GRP '!</v>
      </c>
      <c r="I1134" s="554" t="str">
        <f t="shared" si="9"/>
        <v>'NEO GRP '!</v>
      </c>
      <c r="J1134" s="554">
        <f t="shared" ref="J1134:N1134" si="1130">IF(IFERROR(VLOOKUP($C1134,INDIRECT(J$14&amp;"D:D"),1,FALSE),0)&lt;&gt;0,J$14,0)</f>
        <v>0</v>
      </c>
      <c r="K1134" s="554">
        <f t="shared" si="1130"/>
        <v>0</v>
      </c>
      <c r="L1134" s="554">
        <f t="shared" si="1130"/>
        <v>0</v>
      </c>
      <c r="M1134" s="554">
        <f t="shared" si="1130"/>
        <v>0</v>
      </c>
      <c r="N1134" s="554">
        <f t="shared" si="1130"/>
        <v>0</v>
      </c>
      <c r="O1134" s="554" t="str">
        <f t="shared" si="11"/>
        <v>d:Z</v>
      </c>
      <c r="P1134" s="554" t="str">
        <f t="shared" si="12"/>
        <v>d9:Z9</v>
      </c>
    </row>
    <row r="1135">
      <c r="A1135" s="554" t="str">
        <f t="shared" si="5"/>
        <v>09</v>
      </c>
      <c r="B1135" s="554" t="str">
        <f t="shared" si="6"/>
        <v>GRP</v>
      </c>
      <c r="C1135" s="554" t="s">
        <v>170</v>
      </c>
      <c r="D1135" s="554" t="s">
        <v>1509</v>
      </c>
      <c r="E1135" s="554" t="str">
        <f t="shared" si="7"/>
        <v/>
      </c>
      <c r="H1135" s="554" t="str">
        <f t="shared" si="8"/>
        <v>'NEO GRP '!</v>
      </c>
      <c r="I1135" s="554" t="str">
        <f t="shared" si="9"/>
        <v>'NEO GRP '!</v>
      </c>
      <c r="J1135" s="554">
        <f t="shared" ref="J1135:N1135" si="1131">IF(IFERROR(VLOOKUP($C1135,INDIRECT(J$14&amp;"D:D"),1,FALSE),0)&lt;&gt;0,J$14,0)</f>
        <v>0</v>
      </c>
      <c r="K1135" s="554">
        <f t="shared" si="1131"/>
        <v>0</v>
      </c>
      <c r="L1135" s="554">
        <f t="shared" si="1131"/>
        <v>0</v>
      </c>
      <c r="M1135" s="554">
        <f t="shared" si="1131"/>
        <v>0</v>
      </c>
      <c r="N1135" s="554">
        <f t="shared" si="1131"/>
        <v>0</v>
      </c>
      <c r="O1135" s="554" t="str">
        <f t="shared" si="11"/>
        <v>d:Z</v>
      </c>
      <c r="P1135" s="554" t="str">
        <f t="shared" si="12"/>
        <v>d9:Z9</v>
      </c>
    </row>
    <row r="1136">
      <c r="A1136" s="554" t="str">
        <f t="shared" si="5"/>
        <v>10</v>
      </c>
      <c r="B1136" s="554" t="str">
        <f t="shared" si="6"/>
        <v>GRP</v>
      </c>
      <c r="C1136" s="554" t="s">
        <v>170</v>
      </c>
      <c r="D1136" s="554" t="s">
        <v>1510</v>
      </c>
      <c r="E1136" s="554" t="str">
        <f t="shared" si="7"/>
        <v/>
      </c>
      <c r="H1136" s="554" t="str">
        <f t="shared" si="8"/>
        <v>'NEO GRP '!</v>
      </c>
      <c r="I1136" s="554" t="str">
        <f t="shared" si="9"/>
        <v>'NEO GRP '!</v>
      </c>
      <c r="J1136" s="554">
        <f t="shared" ref="J1136:N1136" si="1132">IF(IFERROR(VLOOKUP($C1136,INDIRECT(J$14&amp;"D:D"),1,FALSE),0)&lt;&gt;0,J$14,0)</f>
        <v>0</v>
      </c>
      <c r="K1136" s="554">
        <f t="shared" si="1132"/>
        <v>0</v>
      </c>
      <c r="L1136" s="554">
        <f t="shared" si="1132"/>
        <v>0</v>
      </c>
      <c r="M1136" s="554">
        <f t="shared" si="1132"/>
        <v>0</v>
      </c>
      <c r="N1136" s="554">
        <f t="shared" si="1132"/>
        <v>0</v>
      </c>
      <c r="O1136" s="554" t="str">
        <f t="shared" si="11"/>
        <v>d:Z</v>
      </c>
      <c r="P1136" s="554" t="str">
        <f t="shared" si="12"/>
        <v>d9:Z9</v>
      </c>
    </row>
    <row r="1137">
      <c r="A1137" s="554" t="str">
        <f t="shared" si="5"/>
        <v>11</v>
      </c>
      <c r="B1137" s="554" t="str">
        <f t="shared" si="6"/>
        <v>GRP</v>
      </c>
      <c r="C1137" s="554" t="s">
        <v>170</v>
      </c>
      <c r="D1137" s="554" t="s">
        <v>1511</v>
      </c>
      <c r="E1137" s="554" t="str">
        <f t="shared" si="7"/>
        <v/>
      </c>
      <c r="H1137" s="554" t="str">
        <f t="shared" si="8"/>
        <v>'NEO GRP '!</v>
      </c>
      <c r="I1137" s="554" t="str">
        <f t="shared" si="9"/>
        <v>'NEO GRP '!</v>
      </c>
      <c r="J1137" s="554">
        <f t="shared" ref="J1137:N1137" si="1133">IF(IFERROR(VLOOKUP($C1137,INDIRECT(J$14&amp;"D:D"),1,FALSE),0)&lt;&gt;0,J$14,0)</f>
        <v>0</v>
      </c>
      <c r="K1137" s="554">
        <f t="shared" si="1133"/>
        <v>0</v>
      </c>
      <c r="L1137" s="554">
        <f t="shared" si="1133"/>
        <v>0</v>
      </c>
      <c r="M1137" s="554">
        <f t="shared" si="1133"/>
        <v>0</v>
      </c>
      <c r="N1137" s="554">
        <f t="shared" si="1133"/>
        <v>0</v>
      </c>
      <c r="O1137" s="554" t="str">
        <f t="shared" si="11"/>
        <v>d:Z</v>
      </c>
      <c r="P1137" s="554" t="str">
        <f t="shared" si="12"/>
        <v>d9:Z9</v>
      </c>
    </row>
    <row r="1138">
      <c r="A1138" s="554" t="str">
        <f t="shared" si="5"/>
        <v>12</v>
      </c>
      <c r="B1138" s="554" t="str">
        <f t="shared" si="6"/>
        <v>GRP</v>
      </c>
      <c r="C1138" s="554" t="s">
        <v>170</v>
      </c>
      <c r="D1138" s="554" t="s">
        <v>1512</v>
      </c>
      <c r="E1138" s="554" t="str">
        <f t="shared" si="7"/>
        <v/>
      </c>
      <c r="H1138" s="554" t="str">
        <f t="shared" si="8"/>
        <v>'NEO GRP '!</v>
      </c>
      <c r="I1138" s="554" t="str">
        <f t="shared" si="9"/>
        <v>'NEO GRP '!</v>
      </c>
      <c r="J1138" s="554">
        <f t="shared" ref="J1138:N1138" si="1134">IF(IFERROR(VLOOKUP($C1138,INDIRECT(J$14&amp;"D:D"),1,FALSE),0)&lt;&gt;0,J$14,0)</f>
        <v>0</v>
      </c>
      <c r="K1138" s="554">
        <f t="shared" si="1134"/>
        <v>0</v>
      </c>
      <c r="L1138" s="554">
        <f t="shared" si="1134"/>
        <v>0</v>
      </c>
      <c r="M1138" s="554">
        <f t="shared" si="1134"/>
        <v>0</v>
      </c>
      <c r="N1138" s="554">
        <f t="shared" si="1134"/>
        <v>0</v>
      </c>
      <c r="O1138" s="554" t="str">
        <f t="shared" si="11"/>
        <v>d:Z</v>
      </c>
      <c r="P1138" s="554" t="str">
        <f t="shared" si="12"/>
        <v>d9:Z9</v>
      </c>
    </row>
    <row r="1139">
      <c r="A1139" s="554" t="str">
        <f t="shared" si="5"/>
        <v>13</v>
      </c>
      <c r="B1139" s="554" t="str">
        <f t="shared" si="6"/>
        <v>GRP</v>
      </c>
      <c r="C1139" s="554" t="s">
        <v>170</v>
      </c>
      <c r="D1139" s="554" t="s">
        <v>1513</v>
      </c>
      <c r="E1139" s="554" t="str">
        <f t="shared" si="7"/>
        <v/>
      </c>
      <c r="H1139" s="554" t="str">
        <f t="shared" si="8"/>
        <v>'NEO GRP '!</v>
      </c>
      <c r="I1139" s="554" t="str">
        <f t="shared" si="9"/>
        <v>'NEO GRP '!</v>
      </c>
      <c r="J1139" s="554">
        <f t="shared" ref="J1139:N1139" si="1135">IF(IFERROR(VLOOKUP($C1139,INDIRECT(J$14&amp;"D:D"),1,FALSE),0)&lt;&gt;0,J$14,0)</f>
        <v>0</v>
      </c>
      <c r="K1139" s="554">
        <f t="shared" si="1135"/>
        <v>0</v>
      </c>
      <c r="L1139" s="554">
        <f t="shared" si="1135"/>
        <v>0</v>
      </c>
      <c r="M1139" s="554">
        <f t="shared" si="1135"/>
        <v>0</v>
      </c>
      <c r="N1139" s="554">
        <f t="shared" si="1135"/>
        <v>0</v>
      </c>
      <c r="O1139" s="554" t="str">
        <f t="shared" si="11"/>
        <v>d:Z</v>
      </c>
      <c r="P1139" s="554" t="str">
        <f t="shared" si="12"/>
        <v>d9:Z9</v>
      </c>
    </row>
    <row r="1140">
      <c r="A1140" s="554" t="str">
        <f t="shared" si="5"/>
        <v>100</v>
      </c>
      <c r="B1140" s="554" t="str">
        <f t="shared" si="6"/>
        <v>GRP</v>
      </c>
      <c r="C1140" s="554" t="s">
        <v>170</v>
      </c>
      <c r="D1140" s="554" t="s">
        <v>1514</v>
      </c>
      <c r="E1140" s="554">
        <f t="shared" si="7"/>
        <v>0</v>
      </c>
      <c r="H1140" s="554" t="str">
        <f t="shared" si="8"/>
        <v>'NEO GRP '!</v>
      </c>
      <c r="I1140" s="554" t="str">
        <f t="shared" si="9"/>
        <v>'NEO GRP '!</v>
      </c>
      <c r="J1140" s="554">
        <f t="shared" ref="J1140:N1140" si="1136">IF(IFERROR(VLOOKUP($C1140,INDIRECT(J$14&amp;"D:D"),1,FALSE),0)&lt;&gt;0,J$14,0)</f>
        <v>0</v>
      </c>
      <c r="K1140" s="554">
        <f t="shared" si="1136"/>
        <v>0</v>
      </c>
      <c r="L1140" s="554">
        <f t="shared" si="1136"/>
        <v>0</v>
      </c>
      <c r="M1140" s="554">
        <f t="shared" si="1136"/>
        <v>0</v>
      </c>
      <c r="N1140" s="554">
        <f t="shared" si="1136"/>
        <v>0</v>
      </c>
      <c r="O1140" s="554" t="str">
        <f t="shared" si="11"/>
        <v>d:Z</v>
      </c>
      <c r="P1140" s="554" t="str">
        <f t="shared" si="12"/>
        <v>d9:Z9</v>
      </c>
    </row>
    <row r="1141">
      <c r="A1141" s="554" t="str">
        <f t="shared" si="5"/>
        <v>99</v>
      </c>
      <c r="B1141" s="554" t="str">
        <f t="shared" si="6"/>
        <v>GRP</v>
      </c>
      <c r="C1141" s="554" t="s">
        <v>170</v>
      </c>
      <c r="D1141" s="554" t="s">
        <v>1515</v>
      </c>
      <c r="E1141" s="554" t="str">
        <f t="shared" si="7"/>
        <v/>
      </c>
      <c r="H1141" s="554" t="str">
        <f t="shared" si="8"/>
        <v>'NEO GRP '!</v>
      </c>
      <c r="I1141" s="554" t="str">
        <f t="shared" si="9"/>
        <v>'NEO GRP '!</v>
      </c>
      <c r="J1141" s="554">
        <f t="shared" ref="J1141:N1141" si="1137">IF(IFERROR(VLOOKUP($C1141,INDIRECT(J$14&amp;"D:D"),1,FALSE),0)&lt;&gt;0,J$14,0)</f>
        <v>0</v>
      </c>
      <c r="K1141" s="554">
        <f t="shared" si="1137"/>
        <v>0</v>
      </c>
      <c r="L1141" s="554">
        <f t="shared" si="1137"/>
        <v>0</v>
      </c>
      <c r="M1141" s="554">
        <f t="shared" si="1137"/>
        <v>0</v>
      </c>
      <c r="N1141" s="554">
        <f t="shared" si="1137"/>
        <v>0</v>
      </c>
      <c r="O1141" s="554" t="str">
        <f t="shared" si="11"/>
        <v>d:Z</v>
      </c>
      <c r="P1141" s="554" t="str">
        <f t="shared" si="12"/>
        <v>d9:Z9</v>
      </c>
    </row>
    <row r="1142">
      <c r="A1142" s="554" t="str">
        <f t="shared" si="5"/>
        <v>01</v>
      </c>
      <c r="B1142" s="554" t="str">
        <f t="shared" si="6"/>
        <v>GRP</v>
      </c>
      <c r="C1142" s="554" t="s">
        <v>174</v>
      </c>
      <c r="D1142" s="554" t="s">
        <v>1516</v>
      </c>
      <c r="E1142" s="554" t="str">
        <f t="shared" si="7"/>
        <v/>
      </c>
      <c r="H1142" s="554" t="str">
        <f t="shared" si="8"/>
        <v>'NEO GRP '!</v>
      </c>
      <c r="I1142" s="554" t="str">
        <f t="shared" si="9"/>
        <v>'NEO GRP '!</v>
      </c>
      <c r="J1142" s="554">
        <f t="shared" ref="J1142:N1142" si="1138">IF(IFERROR(VLOOKUP($C1142,INDIRECT(J$14&amp;"D:D"),1,FALSE),0)&lt;&gt;0,J$14,0)</f>
        <v>0</v>
      </c>
      <c r="K1142" s="554">
        <f t="shared" si="1138"/>
        <v>0</v>
      </c>
      <c r="L1142" s="554">
        <f t="shared" si="1138"/>
        <v>0</v>
      </c>
      <c r="M1142" s="554">
        <f t="shared" si="1138"/>
        <v>0</v>
      </c>
      <c r="N1142" s="554">
        <f t="shared" si="1138"/>
        <v>0</v>
      </c>
      <c r="O1142" s="554" t="str">
        <f t="shared" si="11"/>
        <v>d:Z</v>
      </c>
      <c r="P1142" s="554" t="str">
        <f t="shared" si="12"/>
        <v>d9:Z9</v>
      </c>
    </row>
    <row r="1143">
      <c r="A1143" s="554" t="str">
        <f t="shared" si="5"/>
        <v>02</v>
      </c>
      <c r="B1143" s="554" t="str">
        <f t="shared" si="6"/>
        <v>GRP</v>
      </c>
      <c r="C1143" s="554" t="s">
        <v>174</v>
      </c>
      <c r="D1143" s="554" t="s">
        <v>1517</v>
      </c>
      <c r="E1143" s="554" t="str">
        <f t="shared" si="7"/>
        <v/>
      </c>
      <c r="H1143" s="554" t="str">
        <f t="shared" si="8"/>
        <v>'NEO GRP '!</v>
      </c>
      <c r="I1143" s="554" t="str">
        <f t="shared" si="9"/>
        <v>'NEO GRP '!</v>
      </c>
      <c r="J1143" s="554">
        <f t="shared" ref="J1143:N1143" si="1139">IF(IFERROR(VLOOKUP($C1143,INDIRECT(J$14&amp;"D:D"),1,FALSE),0)&lt;&gt;0,J$14,0)</f>
        <v>0</v>
      </c>
      <c r="K1143" s="554">
        <f t="shared" si="1139"/>
        <v>0</v>
      </c>
      <c r="L1143" s="554">
        <f t="shared" si="1139"/>
        <v>0</v>
      </c>
      <c r="M1143" s="554">
        <f t="shared" si="1139"/>
        <v>0</v>
      </c>
      <c r="N1143" s="554">
        <f t="shared" si="1139"/>
        <v>0</v>
      </c>
      <c r="O1143" s="554" t="str">
        <f t="shared" si="11"/>
        <v>d:Z</v>
      </c>
      <c r="P1143" s="554" t="str">
        <f t="shared" si="12"/>
        <v>d9:Z9</v>
      </c>
    </row>
    <row r="1144">
      <c r="A1144" s="554" t="str">
        <f t="shared" si="5"/>
        <v>03</v>
      </c>
      <c r="B1144" s="554" t="str">
        <f t="shared" si="6"/>
        <v>GRP</v>
      </c>
      <c r="C1144" s="554" t="s">
        <v>174</v>
      </c>
      <c r="D1144" s="554" t="s">
        <v>1518</v>
      </c>
      <c r="E1144" s="554" t="str">
        <f t="shared" si="7"/>
        <v/>
      </c>
      <c r="H1144" s="554" t="str">
        <f t="shared" si="8"/>
        <v>'NEO GRP '!</v>
      </c>
      <c r="I1144" s="554" t="str">
        <f t="shared" si="9"/>
        <v>'NEO GRP '!</v>
      </c>
      <c r="J1144" s="554">
        <f t="shared" ref="J1144:N1144" si="1140">IF(IFERROR(VLOOKUP($C1144,INDIRECT(J$14&amp;"D:D"),1,FALSE),0)&lt;&gt;0,J$14,0)</f>
        <v>0</v>
      </c>
      <c r="K1144" s="554">
        <f t="shared" si="1140"/>
        <v>0</v>
      </c>
      <c r="L1144" s="554">
        <f t="shared" si="1140"/>
        <v>0</v>
      </c>
      <c r="M1144" s="554">
        <f t="shared" si="1140"/>
        <v>0</v>
      </c>
      <c r="N1144" s="554">
        <f t="shared" si="1140"/>
        <v>0</v>
      </c>
      <c r="O1144" s="554" t="str">
        <f t="shared" si="11"/>
        <v>d:Z</v>
      </c>
      <c r="P1144" s="554" t="str">
        <f t="shared" si="12"/>
        <v>d9:Z9</v>
      </c>
    </row>
    <row r="1145">
      <c r="A1145" s="554" t="str">
        <f t="shared" si="5"/>
        <v>04</v>
      </c>
      <c r="B1145" s="554" t="str">
        <f t="shared" si="6"/>
        <v>GRP</v>
      </c>
      <c r="C1145" s="554" t="s">
        <v>174</v>
      </c>
      <c r="D1145" s="554" t="s">
        <v>1519</v>
      </c>
      <c r="E1145" s="554" t="str">
        <f t="shared" si="7"/>
        <v/>
      </c>
      <c r="H1145" s="554" t="str">
        <f t="shared" si="8"/>
        <v>'NEO GRP '!</v>
      </c>
      <c r="I1145" s="554" t="str">
        <f t="shared" si="9"/>
        <v>'NEO GRP '!</v>
      </c>
      <c r="J1145" s="554">
        <f t="shared" ref="J1145:N1145" si="1141">IF(IFERROR(VLOOKUP($C1145,INDIRECT(J$14&amp;"D:D"),1,FALSE),0)&lt;&gt;0,J$14,0)</f>
        <v>0</v>
      </c>
      <c r="K1145" s="554">
        <f t="shared" si="1141"/>
        <v>0</v>
      </c>
      <c r="L1145" s="554">
        <f t="shared" si="1141"/>
        <v>0</v>
      </c>
      <c r="M1145" s="554">
        <f t="shared" si="1141"/>
        <v>0</v>
      </c>
      <c r="N1145" s="554">
        <f t="shared" si="1141"/>
        <v>0</v>
      </c>
      <c r="O1145" s="554" t="str">
        <f t="shared" si="11"/>
        <v>d:Z</v>
      </c>
      <c r="P1145" s="554" t="str">
        <f t="shared" si="12"/>
        <v>d9:Z9</v>
      </c>
    </row>
    <row r="1146">
      <c r="A1146" s="554" t="str">
        <f t="shared" si="5"/>
        <v>05</v>
      </c>
      <c r="B1146" s="554" t="str">
        <f t="shared" si="6"/>
        <v>GRP</v>
      </c>
      <c r="C1146" s="554" t="s">
        <v>174</v>
      </c>
      <c r="D1146" s="554" t="s">
        <v>1520</v>
      </c>
      <c r="E1146" s="554" t="str">
        <f t="shared" si="7"/>
        <v/>
      </c>
      <c r="H1146" s="554" t="str">
        <f t="shared" si="8"/>
        <v>'NEO GRP '!</v>
      </c>
      <c r="I1146" s="554" t="str">
        <f t="shared" si="9"/>
        <v>'NEO GRP '!</v>
      </c>
      <c r="J1146" s="554">
        <f t="shared" ref="J1146:N1146" si="1142">IF(IFERROR(VLOOKUP($C1146,INDIRECT(J$14&amp;"D:D"),1,FALSE),0)&lt;&gt;0,J$14,0)</f>
        <v>0</v>
      </c>
      <c r="K1146" s="554">
        <f t="shared" si="1142"/>
        <v>0</v>
      </c>
      <c r="L1146" s="554">
        <f t="shared" si="1142"/>
        <v>0</v>
      </c>
      <c r="M1146" s="554">
        <f t="shared" si="1142"/>
        <v>0</v>
      </c>
      <c r="N1146" s="554">
        <f t="shared" si="1142"/>
        <v>0</v>
      </c>
      <c r="O1146" s="554" t="str">
        <f t="shared" si="11"/>
        <v>d:Z</v>
      </c>
      <c r="P1146" s="554" t="str">
        <f t="shared" si="12"/>
        <v>d9:Z9</v>
      </c>
    </row>
    <row r="1147">
      <c r="A1147" s="554" t="str">
        <f t="shared" si="5"/>
        <v>06</v>
      </c>
      <c r="B1147" s="554" t="str">
        <f t="shared" si="6"/>
        <v>GRP</v>
      </c>
      <c r="C1147" s="554" t="s">
        <v>174</v>
      </c>
      <c r="D1147" s="554" t="s">
        <v>1521</v>
      </c>
      <c r="E1147" s="554" t="str">
        <f t="shared" si="7"/>
        <v/>
      </c>
      <c r="H1147" s="554" t="str">
        <f t="shared" si="8"/>
        <v>'NEO GRP '!</v>
      </c>
      <c r="I1147" s="554" t="str">
        <f t="shared" si="9"/>
        <v>'NEO GRP '!</v>
      </c>
      <c r="J1147" s="554">
        <f t="shared" ref="J1147:N1147" si="1143">IF(IFERROR(VLOOKUP($C1147,INDIRECT(J$14&amp;"D:D"),1,FALSE),0)&lt;&gt;0,J$14,0)</f>
        <v>0</v>
      </c>
      <c r="K1147" s="554">
        <f t="shared" si="1143"/>
        <v>0</v>
      </c>
      <c r="L1147" s="554">
        <f t="shared" si="1143"/>
        <v>0</v>
      </c>
      <c r="M1147" s="554">
        <f t="shared" si="1143"/>
        <v>0</v>
      </c>
      <c r="N1147" s="554">
        <f t="shared" si="1143"/>
        <v>0</v>
      </c>
      <c r="O1147" s="554" t="str">
        <f t="shared" si="11"/>
        <v>d:Z</v>
      </c>
      <c r="P1147" s="554" t="str">
        <f t="shared" si="12"/>
        <v>d9:Z9</v>
      </c>
    </row>
    <row r="1148">
      <c r="A1148" s="554" t="str">
        <f t="shared" si="5"/>
        <v>07</v>
      </c>
      <c r="B1148" s="554" t="str">
        <f t="shared" si="6"/>
        <v>GRP</v>
      </c>
      <c r="C1148" s="554" t="s">
        <v>174</v>
      </c>
      <c r="D1148" s="554" t="s">
        <v>1522</v>
      </c>
      <c r="E1148" s="554" t="str">
        <f t="shared" si="7"/>
        <v/>
      </c>
      <c r="H1148" s="554" t="str">
        <f t="shared" si="8"/>
        <v>'NEO GRP '!</v>
      </c>
      <c r="I1148" s="554" t="str">
        <f t="shared" si="9"/>
        <v>'NEO GRP '!</v>
      </c>
      <c r="J1148" s="554">
        <f t="shared" ref="J1148:N1148" si="1144">IF(IFERROR(VLOOKUP($C1148,INDIRECT(J$14&amp;"D:D"),1,FALSE),0)&lt;&gt;0,J$14,0)</f>
        <v>0</v>
      </c>
      <c r="K1148" s="554">
        <f t="shared" si="1144"/>
        <v>0</v>
      </c>
      <c r="L1148" s="554">
        <f t="shared" si="1144"/>
        <v>0</v>
      </c>
      <c r="M1148" s="554">
        <f t="shared" si="1144"/>
        <v>0</v>
      </c>
      <c r="N1148" s="554">
        <f t="shared" si="1144"/>
        <v>0</v>
      </c>
      <c r="O1148" s="554" t="str">
        <f t="shared" si="11"/>
        <v>d:Z</v>
      </c>
      <c r="P1148" s="554" t="str">
        <f t="shared" si="12"/>
        <v>d9:Z9</v>
      </c>
    </row>
    <row r="1149">
      <c r="A1149" s="554" t="str">
        <f t="shared" si="5"/>
        <v>08</v>
      </c>
      <c r="B1149" s="554" t="str">
        <f t="shared" si="6"/>
        <v>GRP</v>
      </c>
      <c r="C1149" s="554" t="s">
        <v>174</v>
      </c>
      <c r="D1149" s="554" t="s">
        <v>1523</v>
      </c>
      <c r="E1149" s="554" t="str">
        <f t="shared" si="7"/>
        <v/>
      </c>
      <c r="H1149" s="554" t="str">
        <f t="shared" si="8"/>
        <v>'NEO GRP '!</v>
      </c>
      <c r="I1149" s="554" t="str">
        <f t="shared" si="9"/>
        <v>'NEO GRP '!</v>
      </c>
      <c r="J1149" s="554">
        <f t="shared" ref="J1149:N1149" si="1145">IF(IFERROR(VLOOKUP($C1149,INDIRECT(J$14&amp;"D:D"),1,FALSE),0)&lt;&gt;0,J$14,0)</f>
        <v>0</v>
      </c>
      <c r="K1149" s="554">
        <f t="shared" si="1145"/>
        <v>0</v>
      </c>
      <c r="L1149" s="554">
        <f t="shared" si="1145"/>
        <v>0</v>
      </c>
      <c r="M1149" s="554">
        <f t="shared" si="1145"/>
        <v>0</v>
      </c>
      <c r="N1149" s="554">
        <f t="shared" si="1145"/>
        <v>0</v>
      </c>
      <c r="O1149" s="554" t="str">
        <f t="shared" si="11"/>
        <v>d:Z</v>
      </c>
      <c r="P1149" s="554" t="str">
        <f t="shared" si="12"/>
        <v>d9:Z9</v>
      </c>
    </row>
    <row r="1150">
      <c r="A1150" s="554" t="str">
        <f t="shared" si="5"/>
        <v>09</v>
      </c>
      <c r="B1150" s="554" t="str">
        <f t="shared" si="6"/>
        <v>GRP</v>
      </c>
      <c r="C1150" s="554" t="s">
        <v>174</v>
      </c>
      <c r="D1150" s="554" t="s">
        <v>1524</v>
      </c>
      <c r="E1150" s="554" t="str">
        <f t="shared" si="7"/>
        <v/>
      </c>
      <c r="H1150" s="554" t="str">
        <f t="shared" si="8"/>
        <v>'NEO GRP '!</v>
      </c>
      <c r="I1150" s="554" t="str">
        <f t="shared" si="9"/>
        <v>'NEO GRP '!</v>
      </c>
      <c r="J1150" s="554">
        <f t="shared" ref="J1150:N1150" si="1146">IF(IFERROR(VLOOKUP($C1150,INDIRECT(J$14&amp;"D:D"),1,FALSE),0)&lt;&gt;0,J$14,0)</f>
        <v>0</v>
      </c>
      <c r="K1150" s="554">
        <f t="shared" si="1146"/>
        <v>0</v>
      </c>
      <c r="L1150" s="554">
        <f t="shared" si="1146"/>
        <v>0</v>
      </c>
      <c r="M1150" s="554">
        <f t="shared" si="1146"/>
        <v>0</v>
      </c>
      <c r="N1150" s="554">
        <f t="shared" si="1146"/>
        <v>0</v>
      </c>
      <c r="O1150" s="554" t="str">
        <f t="shared" si="11"/>
        <v>d:Z</v>
      </c>
      <c r="P1150" s="554" t="str">
        <f t="shared" si="12"/>
        <v>d9:Z9</v>
      </c>
    </row>
    <row r="1151">
      <c r="A1151" s="554" t="str">
        <f t="shared" si="5"/>
        <v>10</v>
      </c>
      <c r="B1151" s="554" t="str">
        <f t="shared" si="6"/>
        <v>GRP</v>
      </c>
      <c r="C1151" s="554" t="s">
        <v>174</v>
      </c>
      <c r="D1151" s="554" t="s">
        <v>1525</v>
      </c>
      <c r="E1151" s="554" t="str">
        <f t="shared" si="7"/>
        <v/>
      </c>
      <c r="H1151" s="554" t="str">
        <f t="shared" si="8"/>
        <v>'NEO GRP '!</v>
      </c>
      <c r="I1151" s="554" t="str">
        <f t="shared" si="9"/>
        <v>'NEO GRP '!</v>
      </c>
      <c r="J1151" s="554">
        <f t="shared" ref="J1151:N1151" si="1147">IF(IFERROR(VLOOKUP($C1151,INDIRECT(J$14&amp;"D:D"),1,FALSE),0)&lt;&gt;0,J$14,0)</f>
        <v>0</v>
      </c>
      <c r="K1151" s="554">
        <f t="shared" si="1147"/>
        <v>0</v>
      </c>
      <c r="L1151" s="554">
        <f t="shared" si="1147"/>
        <v>0</v>
      </c>
      <c r="M1151" s="554">
        <f t="shared" si="1147"/>
        <v>0</v>
      </c>
      <c r="N1151" s="554">
        <f t="shared" si="1147"/>
        <v>0</v>
      </c>
      <c r="O1151" s="554" t="str">
        <f t="shared" si="11"/>
        <v>d:Z</v>
      </c>
      <c r="P1151" s="554" t="str">
        <f t="shared" si="12"/>
        <v>d9:Z9</v>
      </c>
    </row>
    <row r="1152">
      <c r="A1152" s="554" t="str">
        <f t="shared" si="5"/>
        <v>11</v>
      </c>
      <c r="B1152" s="554" t="str">
        <f t="shared" si="6"/>
        <v>GRP</v>
      </c>
      <c r="C1152" s="554" t="s">
        <v>174</v>
      </c>
      <c r="D1152" s="554" t="s">
        <v>1526</v>
      </c>
      <c r="E1152" s="554" t="str">
        <f t="shared" si="7"/>
        <v/>
      </c>
      <c r="H1152" s="554" t="str">
        <f t="shared" si="8"/>
        <v>'NEO GRP '!</v>
      </c>
      <c r="I1152" s="554" t="str">
        <f t="shared" si="9"/>
        <v>'NEO GRP '!</v>
      </c>
      <c r="J1152" s="554">
        <f t="shared" ref="J1152:N1152" si="1148">IF(IFERROR(VLOOKUP($C1152,INDIRECT(J$14&amp;"D:D"),1,FALSE),0)&lt;&gt;0,J$14,0)</f>
        <v>0</v>
      </c>
      <c r="K1152" s="554">
        <f t="shared" si="1148"/>
        <v>0</v>
      </c>
      <c r="L1152" s="554">
        <f t="shared" si="1148"/>
        <v>0</v>
      </c>
      <c r="M1152" s="554">
        <f t="shared" si="1148"/>
        <v>0</v>
      </c>
      <c r="N1152" s="554">
        <f t="shared" si="1148"/>
        <v>0</v>
      </c>
      <c r="O1152" s="554" t="str">
        <f t="shared" si="11"/>
        <v>d:Z</v>
      </c>
      <c r="P1152" s="554" t="str">
        <f t="shared" si="12"/>
        <v>d9:Z9</v>
      </c>
    </row>
    <row r="1153">
      <c r="A1153" s="554" t="str">
        <f t="shared" si="5"/>
        <v>12</v>
      </c>
      <c r="B1153" s="554" t="str">
        <f t="shared" si="6"/>
        <v>GRP</v>
      </c>
      <c r="C1153" s="554" t="s">
        <v>174</v>
      </c>
      <c r="D1153" s="554" t="s">
        <v>1527</v>
      </c>
      <c r="E1153" s="554" t="str">
        <f t="shared" si="7"/>
        <v/>
      </c>
      <c r="H1153" s="554" t="str">
        <f t="shared" si="8"/>
        <v>'NEO GRP '!</v>
      </c>
      <c r="I1153" s="554" t="str">
        <f t="shared" si="9"/>
        <v>'NEO GRP '!</v>
      </c>
      <c r="J1153" s="554">
        <f t="shared" ref="J1153:N1153" si="1149">IF(IFERROR(VLOOKUP($C1153,INDIRECT(J$14&amp;"D:D"),1,FALSE),0)&lt;&gt;0,J$14,0)</f>
        <v>0</v>
      </c>
      <c r="K1153" s="554">
        <f t="shared" si="1149"/>
        <v>0</v>
      </c>
      <c r="L1153" s="554">
        <f t="shared" si="1149"/>
        <v>0</v>
      </c>
      <c r="M1153" s="554">
        <f t="shared" si="1149"/>
        <v>0</v>
      </c>
      <c r="N1153" s="554">
        <f t="shared" si="1149"/>
        <v>0</v>
      </c>
      <c r="O1153" s="554" t="str">
        <f t="shared" si="11"/>
        <v>d:Z</v>
      </c>
      <c r="P1153" s="554" t="str">
        <f t="shared" si="12"/>
        <v>d9:Z9</v>
      </c>
    </row>
    <row r="1154">
      <c r="A1154" s="554" t="str">
        <f t="shared" si="5"/>
        <v>13</v>
      </c>
      <c r="B1154" s="554" t="str">
        <f t="shared" si="6"/>
        <v>GRP</v>
      </c>
      <c r="C1154" s="554" t="s">
        <v>174</v>
      </c>
      <c r="D1154" s="554" t="s">
        <v>1528</v>
      </c>
      <c r="E1154" s="554" t="str">
        <f t="shared" si="7"/>
        <v/>
      </c>
      <c r="H1154" s="554" t="str">
        <f t="shared" si="8"/>
        <v>'NEO GRP '!</v>
      </c>
      <c r="I1154" s="554" t="str">
        <f t="shared" si="9"/>
        <v>'NEO GRP '!</v>
      </c>
      <c r="J1154" s="554">
        <f t="shared" ref="J1154:N1154" si="1150">IF(IFERROR(VLOOKUP($C1154,INDIRECT(J$14&amp;"D:D"),1,FALSE),0)&lt;&gt;0,J$14,0)</f>
        <v>0</v>
      </c>
      <c r="K1154" s="554">
        <f t="shared" si="1150"/>
        <v>0</v>
      </c>
      <c r="L1154" s="554">
        <f t="shared" si="1150"/>
        <v>0</v>
      </c>
      <c r="M1154" s="554">
        <f t="shared" si="1150"/>
        <v>0</v>
      </c>
      <c r="N1154" s="554">
        <f t="shared" si="1150"/>
        <v>0</v>
      </c>
      <c r="O1154" s="554" t="str">
        <f t="shared" si="11"/>
        <v>d:Z</v>
      </c>
      <c r="P1154" s="554" t="str">
        <f t="shared" si="12"/>
        <v>d9:Z9</v>
      </c>
    </row>
    <row r="1155">
      <c r="A1155" s="554" t="str">
        <f t="shared" si="5"/>
        <v>100</v>
      </c>
      <c r="B1155" s="554" t="str">
        <f t="shared" si="6"/>
        <v>GRP</v>
      </c>
      <c r="C1155" s="554" t="s">
        <v>174</v>
      </c>
      <c r="D1155" s="554" t="s">
        <v>1529</v>
      </c>
      <c r="E1155" s="554">
        <f t="shared" si="7"/>
        <v>0</v>
      </c>
      <c r="H1155" s="554" t="str">
        <f t="shared" si="8"/>
        <v>'NEO GRP '!</v>
      </c>
      <c r="I1155" s="554" t="str">
        <f t="shared" si="9"/>
        <v>'NEO GRP '!</v>
      </c>
      <c r="J1155" s="554">
        <f t="shared" ref="J1155:N1155" si="1151">IF(IFERROR(VLOOKUP($C1155,INDIRECT(J$14&amp;"D:D"),1,FALSE),0)&lt;&gt;0,J$14,0)</f>
        <v>0</v>
      </c>
      <c r="K1155" s="554">
        <f t="shared" si="1151"/>
        <v>0</v>
      </c>
      <c r="L1155" s="554">
        <f t="shared" si="1151"/>
        <v>0</v>
      </c>
      <c r="M1155" s="554">
        <f t="shared" si="1151"/>
        <v>0</v>
      </c>
      <c r="N1155" s="554">
        <f t="shared" si="1151"/>
        <v>0</v>
      </c>
      <c r="O1155" s="554" t="str">
        <f t="shared" si="11"/>
        <v>d:Z</v>
      </c>
      <c r="P1155" s="554" t="str">
        <f t="shared" si="12"/>
        <v>d9:Z9</v>
      </c>
    </row>
    <row r="1156">
      <c r="A1156" s="554" t="str">
        <f t="shared" si="5"/>
        <v>99</v>
      </c>
      <c r="B1156" s="554" t="str">
        <f t="shared" si="6"/>
        <v>GRP</v>
      </c>
      <c r="C1156" s="554" t="s">
        <v>174</v>
      </c>
      <c r="D1156" s="554" t="s">
        <v>1530</v>
      </c>
      <c r="E1156" s="554" t="str">
        <f t="shared" si="7"/>
        <v/>
      </c>
      <c r="H1156" s="554" t="str">
        <f t="shared" si="8"/>
        <v>'NEO GRP '!</v>
      </c>
      <c r="I1156" s="554" t="str">
        <f t="shared" si="9"/>
        <v>'NEO GRP '!</v>
      </c>
      <c r="J1156" s="554">
        <f t="shared" ref="J1156:N1156" si="1152">IF(IFERROR(VLOOKUP($C1156,INDIRECT(J$14&amp;"D:D"),1,FALSE),0)&lt;&gt;0,J$14,0)</f>
        <v>0</v>
      </c>
      <c r="K1156" s="554">
        <f t="shared" si="1152"/>
        <v>0</v>
      </c>
      <c r="L1156" s="554">
        <f t="shared" si="1152"/>
        <v>0</v>
      </c>
      <c r="M1156" s="554">
        <f t="shared" si="1152"/>
        <v>0</v>
      </c>
      <c r="N1156" s="554">
        <f t="shared" si="1152"/>
        <v>0</v>
      </c>
      <c r="O1156" s="554" t="str">
        <f t="shared" si="11"/>
        <v>d:Z</v>
      </c>
      <c r="P1156" s="554" t="str">
        <f t="shared" si="12"/>
        <v>d9:Z9</v>
      </c>
    </row>
    <row r="1157">
      <c r="A1157" s="554" t="str">
        <f t="shared" si="5"/>
        <v>01</v>
      </c>
      <c r="B1157" s="554" t="str">
        <f t="shared" si="6"/>
        <v>GRP</v>
      </c>
      <c r="C1157" s="554" t="s">
        <v>178</v>
      </c>
      <c r="D1157" s="554" t="s">
        <v>1531</v>
      </c>
      <c r="E1157" s="554" t="str">
        <f t="shared" si="7"/>
        <v/>
      </c>
      <c r="H1157" s="554" t="str">
        <f t="shared" si="8"/>
        <v>'NEO GRP '!</v>
      </c>
      <c r="I1157" s="554" t="str">
        <f t="shared" si="9"/>
        <v>'NEO GRP '!</v>
      </c>
      <c r="J1157" s="554">
        <f t="shared" ref="J1157:N1157" si="1153">IF(IFERROR(VLOOKUP($C1157,INDIRECT(J$14&amp;"D:D"),1,FALSE),0)&lt;&gt;0,J$14,0)</f>
        <v>0</v>
      </c>
      <c r="K1157" s="554">
        <f t="shared" si="1153"/>
        <v>0</v>
      </c>
      <c r="L1157" s="554">
        <f t="shared" si="1153"/>
        <v>0</v>
      </c>
      <c r="M1157" s="554">
        <f t="shared" si="1153"/>
        <v>0</v>
      </c>
      <c r="N1157" s="554">
        <f t="shared" si="1153"/>
        <v>0</v>
      </c>
      <c r="O1157" s="554" t="str">
        <f t="shared" si="11"/>
        <v>d:Z</v>
      </c>
      <c r="P1157" s="554" t="str">
        <f t="shared" si="12"/>
        <v>d9:Z9</v>
      </c>
    </row>
    <row r="1158">
      <c r="A1158" s="554" t="str">
        <f t="shared" si="5"/>
        <v>02</v>
      </c>
      <c r="B1158" s="554" t="str">
        <f t="shared" si="6"/>
        <v>GRP</v>
      </c>
      <c r="C1158" s="554" t="s">
        <v>178</v>
      </c>
      <c r="D1158" s="554" t="s">
        <v>1532</v>
      </c>
      <c r="E1158" s="554" t="str">
        <f t="shared" si="7"/>
        <v/>
      </c>
      <c r="H1158" s="554" t="str">
        <f t="shared" si="8"/>
        <v>'NEO GRP '!</v>
      </c>
      <c r="I1158" s="554" t="str">
        <f t="shared" si="9"/>
        <v>'NEO GRP '!</v>
      </c>
      <c r="J1158" s="554">
        <f t="shared" ref="J1158:N1158" si="1154">IF(IFERROR(VLOOKUP($C1158,INDIRECT(J$14&amp;"D:D"),1,FALSE),0)&lt;&gt;0,J$14,0)</f>
        <v>0</v>
      </c>
      <c r="K1158" s="554">
        <f t="shared" si="1154"/>
        <v>0</v>
      </c>
      <c r="L1158" s="554">
        <f t="shared" si="1154"/>
        <v>0</v>
      </c>
      <c r="M1158" s="554">
        <f t="shared" si="1154"/>
        <v>0</v>
      </c>
      <c r="N1158" s="554">
        <f t="shared" si="1154"/>
        <v>0</v>
      </c>
      <c r="O1158" s="554" t="str">
        <f t="shared" si="11"/>
        <v>d:Z</v>
      </c>
      <c r="P1158" s="554" t="str">
        <f t="shared" si="12"/>
        <v>d9:Z9</v>
      </c>
    </row>
    <row r="1159">
      <c r="A1159" s="554" t="str">
        <f t="shared" si="5"/>
        <v>03</v>
      </c>
      <c r="B1159" s="554" t="str">
        <f t="shared" si="6"/>
        <v>GRP</v>
      </c>
      <c r="C1159" s="554" t="s">
        <v>178</v>
      </c>
      <c r="D1159" s="554" t="s">
        <v>1533</v>
      </c>
      <c r="E1159" s="554" t="str">
        <f t="shared" si="7"/>
        <v/>
      </c>
      <c r="H1159" s="554" t="str">
        <f t="shared" si="8"/>
        <v>'NEO GRP '!</v>
      </c>
      <c r="I1159" s="554" t="str">
        <f t="shared" si="9"/>
        <v>'NEO GRP '!</v>
      </c>
      <c r="J1159" s="554">
        <f t="shared" ref="J1159:N1159" si="1155">IF(IFERROR(VLOOKUP($C1159,INDIRECT(J$14&amp;"D:D"),1,FALSE),0)&lt;&gt;0,J$14,0)</f>
        <v>0</v>
      </c>
      <c r="K1159" s="554">
        <f t="shared" si="1155"/>
        <v>0</v>
      </c>
      <c r="L1159" s="554">
        <f t="shared" si="1155"/>
        <v>0</v>
      </c>
      <c r="M1159" s="554">
        <f t="shared" si="1155"/>
        <v>0</v>
      </c>
      <c r="N1159" s="554">
        <f t="shared" si="1155"/>
        <v>0</v>
      </c>
      <c r="O1159" s="554" t="str">
        <f t="shared" si="11"/>
        <v>d:Z</v>
      </c>
      <c r="P1159" s="554" t="str">
        <f t="shared" si="12"/>
        <v>d9:Z9</v>
      </c>
    </row>
    <row r="1160">
      <c r="A1160" s="554" t="str">
        <f t="shared" si="5"/>
        <v>04</v>
      </c>
      <c r="B1160" s="554" t="str">
        <f t="shared" si="6"/>
        <v>GRP</v>
      </c>
      <c r="C1160" s="554" t="s">
        <v>178</v>
      </c>
      <c r="D1160" s="554" t="s">
        <v>1534</v>
      </c>
      <c r="E1160" s="554" t="str">
        <f t="shared" si="7"/>
        <v/>
      </c>
      <c r="H1160" s="554" t="str">
        <f t="shared" si="8"/>
        <v>'NEO GRP '!</v>
      </c>
      <c r="I1160" s="554" t="str">
        <f t="shared" si="9"/>
        <v>'NEO GRP '!</v>
      </c>
      <c r="J1160" s="554">
        <f t="shared" ref="J1160:N1160" si="1156">IF(IFERROR(VLOOKUP($C1160,INDIRECT(J$14&amp;"D:D"),1,FALSE),0)&lt;&gt;0,J$14,0)</f>
        <v>0</v>
      </c>
      <c r="K1160" s="554">
        <f t="shared" si="1156"/>
        <v>0</v>
      </c>
      <c r="L1160" s="554">
        <f t="shared" si="1156"/>
        <v>0</v>
      </c>
      <c r="M1160" s="554">
        <f t="shared" si="1156"/>
        <v>0</v>
      </c>
      <c r="N1160" s="554">
        <f t="shared" si="1156"/>
        <v>0</v>
      </c>
      <c r="O1160" s="554" t="str">
        <f t="shared" si="11"/>
        <v>d:Z</v>
      </c>
      <c r="P1160" s="554" t="str">
        <f t="shared" si="12"/>
        <v>d9:Z9</v>
      </c>
    </row>
    <row r="1161">
      <c r="A1161" s="554" t="str">
        <f t="shared" si="5"/>
        <v>05</v>
      </c>
      <c r="B1161" s="554" t="str">
        <f t="shared" si="6"/>
        <v>GRP</v>
      </c>
      <c r="C1161" s="554" t="s">
        <v>178</v>
      </c>
      <c r="D1161" s="554" t="s">
        <v>1535</v>
      </c>
      <c r="E1161" s="554" t="str">
        <f t="shared" si="7"/>
        <v/>
      </c>
      <c r="H1161" s="554" t="str">
        <f t="shared" si="8"/>
        <v>'NEO GRP '!</v>
      </c>
      <c r="I1161" s="554" t="str">
        <f t="shared" si="9"/>
        <v>'NEO GRP '!</v>
      </c>
      <c r="J1161" s="554">
        <f t="shared" ref="J1161:N1161" si="1157">IF(IFERROR(VLOOKUP($C1161,INDIRECT(J$14&amp;"D:D"),1,FALSE),0)&lt;&gt;0,J$14,0)</f>
        <v>0</v>
      </c>
      <c r="K1161" s="554">
        <f t="shared" si="1157"/>
        <v>0</v>
      </c>
      <c r="L1161" s="554">
        <f t="shared" si="1157"/>
        <v>0</v>
      </c>
      <c r="M1161" s="554">
        <f t="shared" si="1157"/>
        <v>0</v>
      </c>
      <c r="N1161" s="554">
        <f t="shared" si="1157"/>
        <v>0</v>
      </c>
      <c r="O1161" s="554" t="str">
        <f t="shared" si="11"/>
        <v>d:Z</v>
      </c>
      <c r="P1161" s="554" t="str">
        <f t="shared" si="12"/>
        <v>d9:Z9</v>
      </c>
    </row>
    <row r="1162">
      <c r="A1162" s="554" t="str">
        <f t="shared" si="5"/>
        <v>06</v>
      </c>
      <c r="B1162" s="554" t="str">
        <f t="shared" si="6"/>
        <v>GRP</v>
      </c>
      <c r="C1162" s="554" t="s">
        <v>178</v>
      </c>
      <c r="D1162" s="554" t="s">
        <v>1536</v>
      </c>
      <c r="E1162" s="554" t="str">
        <f t="shared" si="7"/>
        <v/>
      </c>
      <c r="H1162" s="554" t="str">
        <f t="shared" si="8"/>
        <v>'NEO GRP '!</v>
      </c>
      <c r="I1162" s="554" t="str">
        <f t="shared" si="9"/>
        <v>'NEO GRP '!</v>
      </c>
      <c r="J1162" s="554">
        <f t="shared" ref="J1162:N1162" si="1158">IF(IFERROR(VLOOKUP($C1162,INDIRECT(J$14&amp;"D:D"),1,FALSE),0)&lt;&gt;0,J$14,0)</f>
        <v>0</v>
      </c>
      <c r="K1162" s="554">
        <f t="shared" si="1158"/>
        <v>0</v>
      </c>
      <c r="L1162" s="554">
        <f t="shared" si="1158"/>
        <v>0</v>
      </c>
      <c r="M1162" s="554">
        <f t="shared" si="1158"/>
        <v>0</v>
      </c>
      <c r="N1162" s="554">
        <f t="shared" si="1158"/>
        <v>0</v>
      </c>
      <c r="O1162" s="554" t="str">
        <f t="shared" si="11"/>
        <v>d:Z</v>
      </c>
      <c r="P1162" s="554" t="str">
        <f t="shared" si="12"/>
        <v>d9:Z9</v>
      </c>
    </row>
    <row r="1163">
      <c r="A1163" s="554" t="str">
        <f t="shared" si="5"/>
        <v>07</v>
      </c>
      <c r="B1163" s="554" t="str">
        <f t="shared" si="6"/>
        <v>GRP</v>
      </c>
      <c r="C1163" s="554" t="s">
        <v>178</v>
      </c>
      <c r="D1163" s="554" t="s">
        <v>1537</v>
      </c>
      <c r="E1163" s="554" t="str">
        <f t="shared" si="7"/>
        <v/>
      </c>
      <c r="H1163" s="554" t="str">
        <f t="shared" si="8"/>
        <v>'NEO GRP '!</v>
      </c>
      <c r="I1163" s="554" t="str">
        <f t="shared" si="9"/>
        <v>'NEO GRP '!</v>
      </c>
      <c r="J1163" s="554">
        <f t="shared" ref="J1163:N1163" si="1159">IF(IFERROR(VLOOKUP($C1163,INDIRECT(J$14&amp;"D:D"),1,FALSE),0)&lt;&gt;0,J$14,0)</f>
        <v>0</v>
      </c>
      <c r="K1163" s="554">
        <f t="shared" si="1159"/>
        <v>0</v>
      </c>
      <c r="L1163" s="554">
        <f t="shared" si="1159"/>
        <v>0</v>
      </c>
      <c r="M1163" s="554">
        <f t="shared" si="1159"/>
        <v>0</v>
      </c>
      <c r="N1163" s="554">
        <f t="shared" si="1159"/>
        <v>0</v>
      </c>
      <c r="O1163" s="554" t="str">
        <f t="shared" si="11"/>
        <v>d:Z</v>
      </c>
      <c r="P1163" s="554" t="str">
        <f t="shared" si="12"/>
        <v>d9:Z9</v>
      </c>
    </row>
    <row r="1164">
      <c r="A1164" s="554" t="str">
        <f t="shared" si="5"/>
        <v>08</v>
      </c>
      <c r="B1164" s="554" t="str">
        <f t="shared" si="6"/>
        <v>GRP</v>
      </c>
      <c r="C1164" s="554" t="s">
        <v>178</v>
      </c>
      <c r="D1164" s="554" t="s">
        <v>1538</v>
      </c>
      <c r="E1164" s="554" t="str">
        <f t="shared" si="7"/>
        <v/>
      </c>
      <c r="H1164" s="554" t="str">
        <f t="shared" si="8"/>
        <v>'NEO GRP '!</v>
      </c>
      <c r="I1164" s="554" t="str">
        <f t="shared" si="9"/>
        <v>'NEO GRP '!</v>
      </c>
      <c r="J1164" s="554">
        <f t="shared" ref="J1164:N1164" si="1160">IF(IFERROR(VLOOKUP($C1164,INDIRECT(J$14&amp;"D:D"),1,FALSE),0)&lt;&gt;0,J$14,0)</f>
        <v>0</v>
      </c>
      <c r="K1164" s="554">
        <f t="shared" si="1160"/>
        <v>0</v>
      </c>
      <c r="L1164" s="554">
        <f t="shared" si="1160"/>
        <v>0</v>
      </c>
      <c r="M1164" s="554">
        <f t="shared" si="1160"/>
        <v>0</v>
      </c>
      <c r="N1164" s="554">
        <f t="shared" si="1160"/>
        <v>0</v>
      </c>
      <c r="O1164" s="554" t="str">
        <f t="shared" si="11"/>
        <v>d:Z</v>
      </c>
      <c r="P1164" s="554" t="str">
        <f t="shared" si="12"/>
        <v>d9:Z9</v>
      </c>
    </row>
    <row r="1165">
      <c r="A1165" s="554" t="str">
        <f t="shared" si="5"/>
        <v>09</v>
      </c>
      <c r="B1165" s="554" t="str">
        <f t="shared" si="6"/>
        <v>GRP</v>
      </c>
      <c r="C1165" s="554" t="s">
        <v>178</v>
      </c>
      <c r="D1165" s="554" t="s">
        <v>1539</v>
      </c>
      <c r="E1165" s="554" t="str">
        <f t="shared" si="7"/>
        <v/>
      </c>
      <c r="H1165" s="554" t="str">
        <f t="shared" si="8"/>
        <v>'NEO GRP '!</v>
      </c>
      <c r="I1165" s="554" t="str">
        <f t="shared" si="9"/>
        <v>'NEO GRP '!</v>
      </c>
      <c r="J1165" s="554">
        <f t="shared" ref="J1165:N1165" si="1161">IF(IFERROR(VLOOKUP($C1165,INDIRECT(J$14&amp;"D:D"),1,FALSE),0)&lt;&gt;0,J$14,0)</f>
        <v>0</v>
      </c>
      <c r="K1165" s="554">
        <f t="shared" si="1161"/>
        <v>0</v>
      </c>
      <c r="L1165" s="554">
        <f t="shared" si="1161"/>
        <v>0</v>
      </c>
      <c r="M1165" s="554">
        <f t="shared" si="1161"/>
        <v>0</v>
      </c>
      <c r="N1165" s="554">
        <f t="shared" si="1161"/>
        <v>0</v>
      </c>
      <c r="O1165" s="554" t="str">
        <f t="shared" si="11"/>
        <v>d:Z</v>
      </c>
      <c r="P1165" s="554" t="str">
        <f t="shared" si="12"/>
        <v>d9:Z9</v>
      </c>
    </row>
    <row r="1166">
      <c r="A1166" s="554" t="str">
        <f t="shared" si="5"/>
        <v>10</v>
      </c>
      <c r="B1166" s="554" t="str">
        <f t="shared" si="6"/>
        <v>GRP</v>
      </c>
      <c r="C1166" s="554" t="s">
        <v>178</v>
      </c>
      <c r="D1166" s="554" t="s">
        <v>1540</v>
      </c>
      <c r="E1166" s="554" t="str">
        <f t="shared" si="7"/>
        <v/>
      </c>
      <c r="H1166" s="554" t="str">
        <f t="shared" si="8"/>
        <v>'NEO GRP '!</v>
      </c>
      <c r="I1166" s="554" t="str">
        <f t="shared" si="9"/>
        <v>'NEO GRP '!</v>
      </c>
      <c r="J1166" s="554">
        <f t="shared" ref="J1166:N1166" si="1162">IF(IFERROR(VLOOKUP($C1166,INDIRECT(J$14&amp;"D:D"),1,FALSE),0)&lt;&gt;0,J$14,0)</f>
        <v>0</v>
      </c>
      <c r="K1166" s="554">
        <f t="shared" si="1162"/>
        <v>0</v>
      </c>
      <c r="L1166" s="554">
        <f t="shared" si="1162"/>
        <v>0</v>
      </c>
      <c r="M1166" s="554">
        <f t="shared" si="1162"/>
        <v>0</v>
      </c>
      <c r="N1166" s="554">
        <f t="shared" si="1162"/>
        <v>0</v>
      </c>
      <c r="O1166" s="554" t="str">
        <f t="shared" si="11"/>
        <v>d:Z</v>
      </c>
      <c r="P1166" s="554" t="str">
        <f t="shared" si="12"/>
        <v>d9:Z9</v>
      </c>
    </row>
    <row r="1167">
      <c r="A1167" s="554" t="str">
        <f t="shared" si="5"/>
        <v>11</v>
      </c>
      <c r="B1167" s="554" t="str">
        <f t="shared" si="6"/>
        <v>GRP</v>
      </c>
      <c r="C1167" s="554" t="s">
        <v>178</v>
      </c>
      <c r="D1167" s="554" t="s">
        <v>1541</v>
      </c>
      <c r="E1167" s="554" t="str">
        <f t="shared" si="7"/>
        <v/>
      </c>
      <c r="H1167" s="554" t="str">
        <f t="shared" si="8"/>
        <v>'NEO GRP '!</v>
      </c>
      <c r="I1167" s="554" t="str">
        <f t="shared" si="9"/>
        <v>'NEO GRP '!</v>
      </c>
      <c r="J1167" s="554">
        <f t="shared" ref="J1167:N1167" si="1163">IF(IFERROR(VLOOKUP($C1167,INDIRECT(J$14&amp;"D:D"),1,FALSE),0)&lt;&gt;0,J$14,0)</f>
        <v>0</v>
      </c>
      <c r="K1167" s="554">
        <f t="shared" si="1163"/>
        <v>0</v>
      </c>
      <c r="L1167" s="554">
        <f t="shared" si="1163"/>
        <v>0</v>
      </c>
      <c r="M1167" s="554">
        <f t="shared" si="1163"/>
        <v>0</v>
      </c>
      <c r="N1167" s="554">
        <f t="shared" si="1163"/>
        <v>0</v>
      </c>
      <c r="O1167" s="554" t="str">
        <f t="shared" si="11"/>
        <v>d:Z</v>
      </c>
      <c r="P1167" s="554" t="str">
        <f t="shared" si="12"/>
        <v>d9:Z9</v>
      </c>
    </row>
    <row r="1168">
      <c r="A1168" s="554" t="str">
        <f t="shared" si="5"/>
        <v>12</v>
      </c>
      <c r="B1168" s="554" t="str">
        <f t="shared" si="6"/>
        <v>GRP</v>
      </c>
      <c r="C1168" s="554" t="s">
        <v>178</v>
      </c>
      <c r="D1168" s="554" t="s">
        <v>1542</v>
      </c>
      <c r="E1168" s="554" t="str">
        <f t="shared" si="7"/>
        <v/>
      </c>
      <c r="H1168" s="554" t="str">
        <f t="shared" si="8"/>
        <v>'NEO GRP '!</v>
      </c>
      <c r="I1168" s="554" t="str">
        <f t="shared" si="9"/>
        <v>'NEO GRP '!</v>
      </c>
      <c r="J1168" s="554">
        <f t="shared" ref="J1168:N1168" si="1164">IF(IFERROR(VLOOKUP($C1168,INDIRECT(J$14&amp;"D:D"),1,FALSE),0)&lt;&gt;0,J$14,0)</f>
        <v>0</v>
      </c>
      <c r="K1168" s="554">
        <f t="shared" si="1164"/>
        <v>0</v>
      </c>
      <c r="L1168" s="554">
        <f t="shared" si="1164"/>
        <v>0</v>
      </c>
      <c r="M1168" s="554">
        <f t="shared" si="1164"/>
        <v>0</v>
      </c>
      <c r="N1168" s="554">
        <f t="shared" si="1164"/>
        <v>0</v>
      </c>
      <c r="O1168" s="554" t="str">
        <f t="shared" si="11"/>
        <v>d:Z</v>
      </c>
      <c r="P1168" s="554" t="str">
        <f t="shared" si="12"/>
        <v>d9:Z9</v>
      </c>
    </row>
    <row r="1169">
      <c r="A1169" s="554" t="str">
        <f t="shared" si="5"/>
        <v>13</v>
      </c>
      <c r="B1169" s="554" t="str">
        <f t="shared" si="6"/>
        <v>GRP</v>
      </c>
      <c r="C1169" s="554" t="s">
        <v>178</v>
      </c>
      <c r="D1169" s="554" t="s">
        <v>1543</v>
      </c>
      <c r="E1169" s="554" t="str">
        <f t="shared" si="7"/>
        <v/>
      </c>
      <c r="H1169" s="554" t="str">
        <f t="shared" si="8"/>
        <v>'NEO GRP '!</v>
      </c>
      <c r="I1169" s="554" t="str">
        <f t="shared" si="9"/>
        <v>'NEO GRP '!</v>
      </c>
      <c r="J1169" s="554">
        <f t="shared" ref="J1169:N1169" si="1165">IF(IFERROR(VLOOKUP($C1169,INDIRECT(J$14&amp;"D:D"),1,FALSE),0)&lt;&gt;0,J$14,0)</f>
        <v>0</v>
      </c>
      <c r="K1169" s="554">
        <f t="shared" si="1165"/>
        <v>0</v>
      </c>
      <c r="L1169" s="554">
        <f t="shared" si="1165"/>
        <v>0</v>
      </c>
      <c r="M1169" s="554">
        <f t="shared" si="1165"/>
        <v>0</v>
      </c>
      <c r="N1169" s="554">
        <f t="shared" si="1165"/>
        <v>0</v>
      </c>
      <c r="O1169" s="554" t="str">
        <f t="shared" si="11"/>
        <v>d:Z</v>
      </c>
      <c r="P1169" s="554" t="str">
        <f t="shared" si="12"/>
        <v>d9:Z9</v>
      </c>
    </row>
    <row r="1170">
      <c r="A1170" s="554" t="str">
        <f t="shared" si="5"/>
        <v>100</v>
      </c>
      <c r="B1170" s="554" t="str">
        <f t="shared" si="6"/>
        <v>GRP</v>
      </c>
      <c r="C1170" s="554" t="s">
        <v>178</v>
      </c>
      <c r="D1170" s="554" t="s">
        <v>1544</v>
      </c>
      <c r="E1170" s="554">
        <f t="shared" si="7"/>
        <v>0</v>
      </c>
      <c r="H1170" s="554" t="str">
        <f t="shared" si="8"/>
        <v>'NEO GRP '!</v>
      </c>
      <c r="I1170" s="554" t="str">
        <f t="shared" si="9"/>
        <v>'NEO GRP '!</v>
      </c>
      <c r="J1170" s="554">
        <f t="shared" ref="J1170:N1170" si="1166">IF(IFERROR(VLOOKUP($C1170,INDIRECT(J$14&amp;"D:D"),1,FALSE),0)&lt;&gt;0,J$14,0)</f>
        <v>0</v>
      </c>
      <c r="K1170" s="554">
        <f t="shared" si="1166"/>
        <v>0</v>
      </c>
      <c r="L1170" s="554">
        <f t="shared" si="1166"/>
        <v>0</v>
      </c>
      <c r="M1170" s="554">
        <f t="shared" si="1166"/>
        <v>0</v>
      </c>
      <c r="N1170" s="554">
        <f t="shared" si="1166"/>
        <v>0</v>
      </c>
      <c r="O1170" s="554" t="str">
        <f t="shared" si="11"/>
        <v>d:Z</v>
      </c>
      <c r="P1170" s="554" t="str">
        <f t="shared" si="12"/>
        <v>d9:Z9</v>
      </c>
    </row>
    <row r="1171">
      <c r="A1171" s="554" t="str">
        <f t="shared" si="5"/>
        <v>99</v>
      </c>
      <c r="B1171" s="554" t="str">
        <f t="shared" si="6"/>
        <v>GRP</v>
      </c>
      <c r="C1171" s="554" t="s">
        <v>178</v>
      </c>
      <c r="D1171" s="554" t="s">
        <v>1545</v>
      </c>
      <c r="E1171" s="554" t="str">
        <f t="shared" si="7"/>
        <v/>
      </c>
      <c r="H1171" s="554" t="str">
        <f t="shared" si="8"/>
        <v>'NEO GRP '!</v>
      </c>
      <c r="I1171" s="554" t="str">
        <f t="shared" si="9"/>
        <v>'NEO GRP '!</v>
      </c>
      <c r="J1171" s="554">
        <f t="shared" ref="J1171:N1171" si="1167">IF(IFERROR(VLOOKUP($C1171,INDIRECT(J$14&amp;"D:D"),1,FALSE),0)&lt;&gt;0,J$14,0)</f>
        <v>0</v>
      </c>
      <c r="K1171" s="554">
        <f t="shared" si="1167"/>
        <v>0</v>
      </c>
      <c r="L1171" s="554">
        <f t="shared" si="1167"/>
        <v>0</v>
      </c>
      <c r="M1171" s="554">
        <f t="shared" si="1167"/>
        <v>0</v>
      </c>
      <c r="N1171" s="554">
        <f t="shared" si="1167"/>
        <v>0</v>
      </c>
      <c r="O1171" s="554" t="str">
        <f t="shared" si="11"/>
        <v>d:Z</v>
      </c>
      <c r="P1171" s="554" t="str">
        <f t="shared" si="12"/>
        <v>d9:Z9</v>
      </c>
    </row>
    <row r="1172">
      <c r="A1172" s="554" t="str">
        <f t="shared" si="5"/>
        <v>01</v>
      </c>
      <c r="B1172" s="554" t="str">
        <f t="shared" si="6"/>
        <v>GRP</v>
      </c>
      <c r="C1172" s="554" t="s">
        <v>166</v>
      </c>
      <c r="D1172" s="554" t="s">
        <v>1546</v>
      </c>
      <c r="E1172" s="554" t="str">
        <f t="shared" si="7"/>
        <v/>
      </c>
      <c r="H1172" s="554" t="str">
        <f t="shared" si="8"/>
        <v>'NEO GRP '!</v>
      </c>
      <c r="I1172" s="554" t="str">
        <f t="shared" si="9"/>
        <v>'NEO GRP '!</v>
      </c>
      <c r="J1172" s="554">
        <f t="shared" ref="J1172:N1172" si="1168">IF(IFERROR(VLOOKUP($C1172,INDIRECT(J$14&amp;"D:D"),1,FALSE),0)&lt;&gt;0,J$14,0)</f>
        <v>0</v>
      </c>
      <c r="K1172" s="554">
        <f t="shared" si="1168"/>
        <v>0</v>
      </c>
      <c r="L1172" s="554">
        <f t="shared" si="1168"/>
        <v>0</v>
      </c>
      <c r="M1172" s="554">
        <f t="shared" si="1168"/>
        <v>0</v>
      </c>
      <c r="N1172" s="554">
        <f t="shared" si="1168"/>
        <v>0</v>
      </c>
      <c r="O1172" s="554" t="str">
        <f t="shared" si="11"/>
        <v>d:Z</v>
      </c>
      <c r="P1172" s="554" t="str">
        <f t="shared" si="12"/>
        <v>d9:Z9</v>
      </c>
    </row>
    <row r="1173">
      <c r="A1173" s="554" t="str">
        <f t="shared" si="5"/>
        <v>02</v>
      </c>
      <c r="B1173" s="554" t="str">
        <f t="shared" si="6"/>
        <v>GRP</v>
      </c>
      <c r="C1173" s="554" t="s">
        <v>166</v>
      </c>
      <c r="D1173" s="554" t="s">
        <v>1547</v>
      </c>
      <c r="E1173" s="554" t="str">
        <f t="shared" si="7"/>
        <v/>
      </c>
      <c r="H1173" s="554" t="str">
        <f t="shared" si="8"/>
        <v>'NEO GRP '!</v>
      </c>
      <c r="I1173" s="554" t="str">
        <f t="shared" si="9"/>
        <v>'NEO GRP '!</v>
      </c>
      <c r="J1173" s="554">
        <f t="shared" ref="J1173:N1173" si="1169">IF(IFERROR(VLOOKUP($C1173,INDIRECT(J$14&amp;"D:D"),1,FALSE),0)&lt;&gt;0,J$14,0)</f>
        <v>0</v>
      </c>
      <c r="K1173" s="554">
        <f t="shared" si="1169"/>
        <v>0</v>
      </c>
      <c r="L1173" s="554">
        <f t="shared" si="1169"/>
        <v>0</v>
      </c>
      <c r="M1173" s="554">
        <f t="shared" si="1169"/>
        <v>0</v>
      </c>
      <c r="N1173" s="554">
        <f t="shared" si="1169"/>
        <v>0</v>
      </c>
      <c r="O1173" s="554" t="str">
        <f t="shared" si="11"/>
        <v>d:Z</v>
      </c>
      <c r="P1173" s="554" t="str">
        <f t="shared" si="12"/>
        <v>d9:Z9</v>
      </c>
    </row>
    <row r="1174">
      <c r="A1174" s="554" t="str">
        <f t="shared" si="5"/>
        <v>03</v>
      </c>
      <c r="B1174" s="554" t="str">
        <f t="shared" si="6"/>
        <v>GRP</v>
      </c>
      <c r="C1174" s="554" t="s">
        <v>166</v>
      </c>
      <c r="D1174" s="554" t="s">
        <v>1548</v>
      </c>
      <c r="E1174" s="554" t="str">
        <f t="shared" si="7"/>
        <v/>
      </c>
      <c r="H1174" s="554" t="str">
        <f t="shared" si="8"/>
        <v>'NEO GRP '!</v>
      </c>
      <c r="I1174" s="554" t="str">
        <f t="shared" si="9"/>
        <v>'NEO GRP '!</v>
      </c>
      <c r="J1174" s="554">
        <f t="shared" ref="J1174:N1174" si="1170">IF(IFERROR(VLOOKUP($C1174,INDIRECT(J$14&amp;"D:D"),1,FALSE),0)&lt;&gt;0,J$14,0)</f>
        <v>0</v>
      </c>
      <c r="K1174" s="554">
        <f t="shared" si="1170"/>
        <v>0</v>
      </c>
      <c r="L1174" s="554">
        <f t="shared" si="1170"/>
        <v>0</v>
      </c>
      <c r="M1174" s="554">
        <f t="shared" si="1170"/>
        <v>0</v>
      </c>
      <c r="N1174" s="554">
        <f t="shared" si="1170"/>
        <v>0</v>
      </c>
      <c r="O1174" s="554" t="str">
        <f t="shared" si="11"/>
        <v>d:Z</v>
      </c>
      <c r="P1174" s="554" t="str">
        <f t="shared" si="12"/>
        <v>d9:Z9</v>
      </c>
    </row>
    <row r="1175">
      <c r="A1175" s="554" t="str">
        <f t="shared" si="5"/>
        <v>04</v>
      </c>
      <c r="B1175" s="554" t="str">
        <f t="shared" si="6"/>
        <v>GRP</v>
      </c>
      <c r="C1175" s="554" t="s">
        <v>166</v>
      </c>
      <c r="D1175" s="554" t="s">
        <v>1549</v>
      </c>
      <c r="E1175" s="554" t="str">
        <f t="shared" si="7"/>
        <v/>
      </c>
      <c r="H1175" s="554" t="str">
        <f t="shared" si="8"/>
        <v>'NEO GRP '!</v>
      </c>
      <c r="I1175" s="554" t="str">
        <f t="shared" si="9"/>
        <v>'NEO GRP '!</v>
      </c>
      <c r="J1175" s="554">
        <f t="shared" ref="J1175:N1175" si="1171">IF(IFERROR(VLOOKUP($C1175,INDIRECT(J$14&amp;"D:D"),1,FALSE),0)&lt;&gt;0,J$14,0)</f>
        <v>0</v>
      </c>
      <c r="K1175" s="554">
        <f t="shared" si="1171"/>
        <v>0</v>
      </c>
      <c r="L1175" s="554">
        <f t="shared" si="1171"/>
        <v>0</v>
      </c>
      <c r="M1175" s="554">
        <f t="shared" si="1171"/>
        <v>0</v>
      </c>
      <c r="N1175" s="554">
        <f t="shared" si="1171"/>
        <v>0</v>
      </c>
      <c r="O1175" s="554" t="str">
        <f t="shared" si="11"/>
        <v>d:Z</v>
      </c>
      <c r="P1175" s="554" t="str">
        <f t="shared" si="12"/>
        <v>d9:Z9</v>
      </c>
    </row>
    <row r="1176">
      <c r="A1176" s="554" t="str">
        <f t="shared" si="5"/>
        <v>05</v>
      </c>
      <c r="B1176" s="554" t="str">
        <f t="shared" si="6"/>
        <v>GRP</v>
      </c>
      <c r="C1176" s="554" t="s">
        <v>166</v>
      </c>
      <c r="D1176" s="554" t="s">
        <v>1550</v>
      </c>
      <c r="E1176" s="554" t="str">
        <f t="shared" si="7"/>
        <v/>
      </c>
      <c r="H1176" s="554" t="str">
        <f t="shared" si="8"/>
        <v>'NEO GRP '!</v>
      </c>
      <c r="I1176" s="554" t="str">
        <f t="shared" si="9"/>
        <v>'NEO GRP '!</v>
      </c>
      <c r="J1176" s="554">
        <f t="shared" ref="J1176:N1176" si="1172">IF(IFERROR(VLOOKUP($C1176,INDIRECT(J$14&amp;"D:D"),1,FALSE),0)&lt;&gt;0,J$14,0)</f>
        <v>0</v>
      </c>
      <c r="K1176" s="554">
        <f t="shared" si="1172"/>
        <v>0</v>
      </c>
      <c r="L1176" s="554">
        <f t="shared" si="1172"/>
        <v>0</v>
      </c>
      <c r="M1176" s="554">
        <f t="shared" si="1172"/>
        <v>0</v>
      </c>
      <c r="N1176" s="554">
        <f t="shared" si="1172"/>
        <v>0</v>
      </c>
      <c r="O1176" s="554" t="str">
        <f t="shared" si="11"/>
        <v>d:Z</v>
      </c>
      <c r="P1176" s="554" t="str">
        <f t="shared" si="12"/>
        <v>d9:Z9</v>
      </c>
    </row>
    <row r="1177">
      <c r="A1177" s="554" t="str">
        <f t="shared" si="5"/>
        <v>06</v>
      </c>
      <c r="B1177" s="554" t="str">
        <f t="shared" si="6"/>
        <v>GRP</v>
      </c>
      <c r="C1177" s="554" t="s">
        <v>166</v>
      </c>
      <c r="D1177" s="554" t="s">
        <v>1551</v>
      </c>
      <c r="E1177" s="554" t="str">
        <f t="shared" si="7"/>
        <v/>
      </c>
      <c r="H1177" s="554" t="str">
        <f t="shared" si="8"/>
        <v>'NEO GRP '!</v>
      </c>
      <c r="I1177" s="554" t="str">
        <f t="shared" si="9"/>
        <v>'NEO GRP '!</v>
      </c>
      <c r="J1177" s="554">
        <f t="shared" ref="J1177:N1177" si="1173">IF(IFERROR(VLOOKUP($C1177,INDIRECT(J$14&amp;"D:D"),1,FALSE),0)&lt;&gt;0,J$14,0)</f>
        <v>0</v>
      </c>
      <c r="K1177" s="554">
        <f t="shared" si="1173"/>
        <v>0</v>
      </c>
      <c r="L1177" s="554">
        <f t="shared" si="1173"/>
        <v>0</v>
      </c>
      <c r="M1177" s="554">
        <f t="shared" si="1173"/>
        <v>0</v>
      </c>
      <c r="N1177" s="554">
        <f t="shared" si="1173"/>
        <v>0</v>
      </c>
      <c r="O1177" s="554" t="str">
        <f t="shared" si="11"/>
        <v>d:Z</v>
      </c>
      <c r="P1177" s="554" t="str">
        <f t="shared" si="12"/>
        <v>d9:Z9</v>
      </c>
    </row>
    <row r="1178">
      <c r="A1178" s="554" t="str">
        <f t="shared" si="5"/>
        <v>07</v>
      </c>
      <c r="B1178" s="554" t="str">
        <f t="shared" si="6"/>
        <v>GRP</v>
      </c>
      <c r="C1178" s="554" t="s">
        <v>166</v>
      </c>
      <c r="D1178" s="554" t="s">
        <v>1552</v>
      </c>
      <c r="E1178" s="554" t="str">
        <f t="shared" si="7"/>
        <v/>
      </c>
      <c r="H1178" s="554" t="str">
        <f t="shared" si="8"/>
        <v>'NEO GRP '!</v>
      </c>
      <c r="I1178" s="554" t="str">
        <f t="shared" si="9"/>
        <v>'NEO GRP '!</v>
      </c>
      <c r="J1178" s="554">
        <f t="shared" ref="J1178:N1178" si="1174">IF(IFERROR(VLOOKUP($C1178,INDIRECT(J$14&amp;"D:D"),1,FALSE),0)&lt;&gt;0,J$14,0)</f>
        <v>0</v>
      </c>
      <c r="K1178" s="554">
        <f t="shared" si="1174"/>
        <v>0</v>
      </c>
      <c r="L1178" s="554">
        <f t="shared" si="1174"/>
        <v>0</v>
      </c>
      <c r="M1178" s="554">
        <f t="shared" si="1174"/>
        <v>0</v>
      </c>
      <c r="N1178" s="554">
        <f t="shared" si="1174"/>
        <v>0</v>
      </c>
      <c r="O1178" s="554" t="str">
        <f t="shared" si="11"/>
        <v>d:Z</v>
      </c>
      <c r="P1178" s="554" t="str">
        <f t="shared" si="12"/>
        <v>d9:Z9</v>
      </c>
    </row>
    <row r="1179">
      <c r="A1179" s="554" t="str">
        <f t="shared" si="5"/>
        <v>08</v>
      </c>
      <c r="B1179" s="554" t="str">
        <f t="shared" si="6"/>
        <v>GRP</v>
      </c>
      <c r="C1179" s="554" t="s">
        <v>166</v>
      </c>
      <c r="D1179" s="554" t="s">
        <v>1553</v>
      </c>
      <c r="E1179" s="554" t="str">
        <f t="shared" si="7"/>
        <v/>
      </c>
      <c r="H1179" s="554" t="str">
        <f t="shared" si="8"/>
        <v>'NEO GRP '!</v>
      </c>
      <c r="I1179" s="554" t="str">
        <f t="shared" si="9"/>
        <v>'NEO GRP '!</v>
      </c>
      <c r="J1179" s="554">
        <f t="shared" ref="J1179:N1179" si="1175">IF(IFERROR(VLOOKUP($C1179,INDIRECT(J$14&amp;"D:D"),1,FALSE),0)&lt;&gt;0,J$14,0)</f>
        <v>0</v>
      </c>
      <c r="K1179" s="554">
        <f t="shared" si="1175"/>
        <v>0</v>
      </c>
      <c r="L1179" s="554">
        <f t="shared" si="1175"/>
        <v>0</v>
      </c>
      <c r="M1179" s="554">
        <f t="shared" si="1175"/>
        <v>0</v>
      </c>
      <c r="N1179" s="554">
        <f t="shared" si="1175"/>
        <v>0</v>
      </c>
      <c r="O1179" s="554" t="str">
        <f t="shared" si="11"/>
        <v>d:Z</v>
      </c>
      <c r="P1179" s="554" t="str">
        <f t="shared" si="12"/>
        <v>d9:Z9</v>
      </c>
    </row>
    <row r="1180">
      <c r="A1180" s="554" t="str">
        <f t="shared" si="5"/>
        <v>09</v>
      </c>
      <c r="B1180" s="554" t="str">
        <f t="shared" si="6"/>
        <v>GRP</v>
      </c>
      <c r="C1180" s="554" t="s">
        <v>166</v>
      </c>
      <c r="D1180" s="554" t="s">
        <v>1554</v>
      </c>
      <c r="E1180" s="554" t="str">
        <f t="shared" si="7"/>
        <v/>
      </c>
      <c r="H1180" s="554" t="str">
        <f t="shared" si="8"/>
        <v>'NEO GRP '!</v>
      </c>
      <c r="I1180" s="554" t="str">
        <f t="shared" si="9"/>
        <v>'NEO GRP '!</v>
      </c>
      <c r="J1180" s="554">
        <f t="shared" ref="J1180:N1180" si="1176">IF(IFERROR(VLOOKUP($C1180,INDIRECT(J$14&amp;"D:D"),1,FALSE),0)&lt;&gt;0,J$14,0)</f>
        <v>0</v>
      </c>
      <c r="K1180" s="554">
        <f t="shared" si="1176"/>
        <v>0</v>
      </c>
      <c r="L1180" s="554">
        <f t="shared" si="1176"/>
        <v>0</v>
      </c>
      <c r="M1180" s="554">
        <f t="shared" si="1176"/>
        <v>0</v>
      </c>
      <c r="N1180" s="554">
        <f t="shared" si="1176"/>
        <v>0</v>
      </c>
      <c r="O1180" s="554" t="str">
        <f t="shared" si="11"/>
        <v>d:Z</v>
      </c>
      <c r="P1180" s="554" t="str">
        <f t="shared" si="12"/>
        <v>d9:Z9</v>
      </c>
    </row>
    <row r="1181">
      <c r="A1181" s="554" t="str">
        <f t="shared" si="5"/>
        <v>10</v>
      </c>
      <c r="B1181" s="554" t="str">
        <f t="shared" si="6"/>
        <v>GRP</v>
      </c>
      <c r="C1181" s="554" t="s">
        <v>166</v>
      </c>
      <c r="D1181" s="554" t="s">
        <v>1555</v>
      </c>
      <c r="E1181" s="554" t="str">
        <f t="shared" si="7"/>
        <v/>
      </c>
      <c r="H1181" s="554" t="str">
        <f t="shared" si="8"/>
        <v>'NEO GRP '!</v>
      </c>
      <c r="I1181" s="554" t="str">
        <f t="shared" si="9"/>
        <v>'NEO GRP '!</v>
      </c>
      <c r="J1181" s="554">
        <f t="shared" ref="J1181:N1181" si="1177">IF(IFERROR(VLOOKUP($C1181,INDIRECT(J$14&amp;"D:D"),1,FALSE),0)&lt;&gt;0,J$14,0)</f>
        <v>0</v>
      </c>
      <c r="K1181" s="554">
        <f t="shared" si="1177"/>
        <v>0</v>
      </c>
      <c r="L1181" s="554">
        <f t="shared" si="1177"/>
        <v>0</v>
      </c>
      <c r="M1181" s="554">
        <f t="shared" si="1177"/>
        <v>0</v>
      </c>
      <c r="N1181" s="554">
        <f t="shared" si="1177"/>
        <v>0</v>
      </c>
      <c r="O1181" s="554" t="str">
        <f t="shared" si="11"/>
        <v>d:Z</v>
      </c>
      <c r="P1181" s="554" t="str">
        <f t="shared" si="12"/>
        <v>d9:Z9</v>
      </c>
    </row>
    <row r="1182">
      <c r="A1182" s="554" t="str">
        <f t="shared" si="5"/>
        <v>11</v>
      </c>
      <c r="B1182" s="554" t="str">
        <f t="shared" si="6"/>
        <v>GRP</v>
      </c>
      <c r="C1182" s="554" t="s">
        <v>166</v>
      </c>
      <c r="D1182" s="554" t="s">
        <v>1556</v>
      </c>
      <c r="E1182" s="554" t="str">
        <f t="shared" si="7"/>
        <v/>
      </c>
      <c r="H1182" s="554" t="str">
        <f t="shared" si="8"/>
        <v>'NEO GRP '!</v>
      </c>
      <c r="I1182" s="554" t="str">
        <f t="shared" si="9"/>
        <v>'NEO GRP '!</v>
      </c>
      <c r="J1182" s="554">
        <f t="shared" ref="J1182:N1182" si="1178">IF(IFERROR(VLOOKUP($C1182,INDIRECT(J$14&amp;"D:D"),1,FALSE),0)&lt;&gt;0,J$14,0)</f>
        <v>0</v>
      </c>
      <c r="K1182" s="554">
        <f t="shared" si="1178"/>
        <v>0</v>
      </c>
      <c r="L1182" s="554">
        <f t="shared" si="1178"/>
        <v>0</v>
      </c>
      <c r="M1182" s="554">
        <f t="shared" si="1178"/>
        <v>0</v>
      </c>
      <c r="N1182" s="554">
        <f t="shared" si="1178"/>
        <v>0</v>
      </c>
      <c r="O1182" s="554" t="str">
        <f t="shared" si="11"/>
        <v>d:Z</v>
      </c>
      <c r="P1182" s="554" t="str">
        <f t="shared" si="12"/>
        <v>d9:Z9</v>
      </c>
    </row>
    <row r="1183">
      <c r="A1183" s="554" t="str">
        <f t="shared" si="5"/>
        <v>12</v>
      </c>
      <c r="B1183" s="554" t="str">
        <f t="shared" si="6"/>
        <v>GRP</v>
      </c>
      <c r="C1183" s="554" t="s">
        <v>166</v>
      </c>
      <c r="D1183" s="554" t="s">
        <v>1557</v>
      </c>
      <c r="E1183" s="554" t="str">
        <f t="shared" si="7"/>
        <v/>
      </c>
      <c r="H1183" s="554" t="str">
        <f t="shared" si="8"/>
        <v>'NEO GRP '!</v>
      </c>
      <c r="I1183" s="554" t="str">
        <f t="shared" si="9"/>
        <v>'NEO GRP '!</v>
      </c>
      <c r="J1183" s="554">
        <f t="shared" ref="J1183:N1183" si="1179">IF(IFERROR(VLOOKUP($C1183,INDIRECT(J$14&amp;"D:D"),1,FALSE),0)&lt;&gt;0,J$14,0)</f>
        <v>0</v>
      </c>
      <c r="K1183" s="554">
        <f t="shared" si="1179"/>
        <v>0</v>
      </c>
      <c r="L1183" s="554">
        <f t="shared" si="1179"/>
        <v>0</v>
      </c>
      <c r="M1183" s="554">
        <f t="shared" si="1179"/>
        <v>0</v>
      </c>
      <c r="N1183" s="554">
        <f t="shared" si="1179"/>
        <v>0</v>
      </c>
      <c r="O1183" s="554" t="str">
        <f t="shared" si="11"/>
        <v>d:Z</v>
      </c>
      <c r="P1183" s="554" t="str">
        <f t="shared" si="12"/>
        <v>d9:Z9</v>
      </c>
    </row>
    <row r="1184">
      <c r="A1184" s="554" t="str">
        <f t="shared" si="5"/>
        <v>13</v>
      </c>
      <c r="B1184" s="554" t="str">
        <f t="shared" si="6"/>
        <v>GRP</v>
      </c>
      <c r="C1184" s="554" t="s">
        <v>166</v>
      </c>
      <c r="D1184" s="554" t="s">
        <v>1558</v>
      </c>
      <c r="E1184" s="554" t="str">
        <f t="shared" si="7"/>
        <v/>
      </c>
      <c r="H1184" s="554" t="str">
        <f t="shared" si="8"/>
        <v>'NEO GRP '!</v>
      </c>
      <c r="I1184" s="554" t="str">
        <f t="shared" si="9"/>
        <v>'NEO GRP '!</v>
      </c>
      <c r="J1184" s="554">
        <f t="shared" ref="J1184:N1184" si="1180">IF(IFERROR(VLOOKUP($C1184,INDIRECT(J$14&amp;"D:D"),1,FALSE),0)&lt;&gt;0,J$14,0)</f>
        <v>0</v>
      </c>
      <c r="K1184" s="554">
        <f t="shared" si="1180"/>
        <v>0</v>
      </c>
      <c r="L1184" s="554">
        <f t="shared" si="1180"/>
        <v>0</v>
      </c>
      <c r="M1184" s="554">
        <f t="shared" si="1180"/>
        <v>0</v>
      </c>
      <c r="N1184" s="554">
        <f t="shared" si="1180"/>
        <v>0</v>
      </c>
      <c r="O1184" s="554" t="str">
        <f t="shared" si="11"/>
        <v>d:Z</v>
      </c>
      <c r="P1184" s="554" t="str">
        <f t="shared" si="12"/>
        <v>d9:Z9</v>
      </c>
    </row>
    <row r="1185">
      <c r="A1185" s="554" t="str">
        <f t="shared" si="5"/>
        <v>100</v>
      </c>
      <c r="B1185" s="554" t="str">
        <f t="shared" si="6"/>
        <v>GRP</v>
      </c>
      <c r="C1185" s="554" t="s">
        <v>166</v>
      </c>
      <c r="D1185" s="554" t="s">
        <v>1559</v>
      </c>
      <c r="E1185" s="554">
        <f t="shared" si="7"/>
        <v>0</v>
      </c>
      <c r="H1185" s="554" t="str">
        <f t="shared" si="8"/>
        <v>'NEO GRP '!</v>
      </c>
      <c r="I1185" s="554" t="str">
        <f t="shared" si="9"/>
        <v>'NEO GRP '!</v>
      </c>
      <c r="J1185" s="554">
        <f t="shared" ref="J1185:N1185" si="1181">IF(IFERROR(VLOOKUP($C1185,INDIRECT(J$14&amp;"D:D"),1,FALSE),0)&lt;&gt;0,J$14,0)</f>
        <v>0</v>
      </c>
      <c r="K1185" s="554">
        <f t="shared" si="1181"/>
        <v>0</v>
      </c>
      <c r="L1185" s="554">
        <f t="shared" si="1181"/>
        <v>0</v>
      </c>
      <c r="M1185" s="554">
        <f t="shared" si="1181"/>
        <v>0</v>
      </c>
      <c r="N1185" s="554">
        <f t="shared" si="1181"/>
        <v>0</v>
      </c>
      <c r="O1185" s="554" t="str">
        <f t="shared" si="11"/>
        <v>d:Z</v>
      </c>
      <c r="P1185" s="554" t="str">
        <f t="shared" si="12"/>
        <v>d9:Z9</v>
      </c>
    </row>
    <row r="1186">
      <c r="A1186" s="554" t="str">
        <f t="shared" si="5"/>
        <v>99</v>
      </c>
      <c r="B1186" s="554" t="str">
        <f t="shared" si="6"/>
        <v>GRP</v>
      </c>
      <c r="C1186" s="554" t="s">
        <v>166</v>
      </c>
      <c r="D1186" s="554" t="s">
        <v>1560</v>
      </c>
      <c r="E1186" s="554" t="str">
        <f t="shared" si="7"/>
        <v/>
      </c>
      <c r="H1186" s="554" t="str">
        <f t="shared" si="8"/>
        <v>'NEO GRP '!</v>
      </c>
      <c r="I1186" s="554" t="str">
        <f t="shared" si="9"/>
        <v>'NEO GRP '!</v>
      </c>
      <c r="J1186" s="554">
        <f t="shared" ref="J1186:N1186" si="1182">IF(IFERROR(VLOOKUP($C1186,INDIRECT(J$14&amp;"D:D"),1,FALSE),0)&lt;&gt;0,J$14,0)</f>
        <v>0</v>
      </c>
      <c r="K1186" s="554">
        <f t="shared" si="1182"/>
        <v>0</v>
      </c>
      <c r="L1186" s="554">
        <f t="shared" si="1182"/>
        <v>0</v>
      </c>
      <c r="M1186" s="554">
        <f t="shared" si="1182"/>
        <v>0</v>
      </c>
      <c r="N1186" s="554">
        <f t="shared" si="1182"/>
        <v>0</v>
      </c>
      <c r="O1186" s="554" t="str">
        <f t="shared" si="11"/>
        <v>d:Z</v>
      </c>
      <c r="P1186" s="554" t="str">
        <f t="shared" si="12"/>
        <v>d9:Z9</v>
      </c>
    </row>
    <row r="1187">
      <c r="A1187" s="554" t="str">
        <f t="shared" si="5"/>
        <v>01</v>
      </c>
      <c r="B1187" s="554" t="str">
        <f t="shared" si="6"/>
        <v>GRP</v>
      </c>
      <c r="C1187" s="554" t="s">
        <v>162</v>
      </c>
      <c r="D1187" s="554" t="s">
        <v>1561</v>
      </c>
      <c r="E1187" s="554" t="str">
        <f t="shared" si="7"/>
        <v/>
      </c>
      <c r="H1187" s="554" t="str">
        <f t="shared" si="8"/>
        <v>'NEO GRP '!</v>
      </c>
      <c r="I1187" s="554" t="str">
        <f t="shared" si="9"/>
        <v>'NEO GRP '!</v>
      </c>
      <c r="J1187" s="554">
        <f t="shared" ref="J1187:N1187" si="1183">IF(IFERROR(VLOOKUP($C1187,INDIRECT(J$14&amp;"D:D"),1,FALSE),0)&lt;&gt;0,J$14,0)</f>
        <v>0</v>
      </c>
      <c r="K1187" s="554">
        <f t="shared" si="1183"/>
        <v>0</v>
      </c>
      <c r="L1187" s="554">
        <f t="shared" si="1183"/>
        <v>0</v>
      </c>
      <c r="M1187" s="554">
        <f t="shared" si="1183"/>
        <v>0</v>
      </c>
      <c r="N1187" s="554">
        <f t="shared" si="1183"/>
        <v>0</v>
      </c>
      <c r="O1187" s="554" t="str">
        <f t="shared" si="11"/>
        <v>d:Z</v>
      </c>
      <c r="P1187" s="554" t="str">
        <f t="shared" si="12"/>
        <v>d9:Z9</v>
      </c>
    </row>
    <row r="1188">
      <c r="A1188" s="554" t="str">
        <f t="shared" si="5"/>
        <v>02</v>
      </c>
      <c r="B1188" s="554" t="str">
        <f t="shared" si="6"/>
        <v>GRP</v>
      </c>
      <c r="C1188" s="554" t="s">
        <v>162</v>
      </c>
      <c r="D1188" s="554" t="s">
        <v>1562</v>
      </c>
      <c r="E1188" s="554" t="str">
        <f t="shared" si="7"/>
        <v/>
      </c>
      <c r="H1188" s="554" t="str">
        <f t="shared" si="8"/>
        <v>'NEO GRP '!</v>
      </c>
      <c r="I1188" s="554" t="str">
        <f t="shared" si="9"/>
        <v>'NEO GRP '!</v>
      </c>
      <c r="J1188" s="554">
        <f t="shared" ref="J1188:N1188" si="1184">IF(IFERROR(VLOOKUP($C1188,INDIRECT(J$14&amp;"D:D"),1,FALSE),0)&lt;&gt;0,J$14,0)</f>
        <v>0</v>
      </c>
      <c r="K1188" s="554">
        <f t="shared" si="1184"/>
        <v>0</v>
      </c>
      <c r="L1188" s="554">
        <f t="shared" si="1184"/>
        <v>0</v>
      </c>
      <c r="M1188" s="554">
        <f t="shared" si="1184"/>
        <v>0</v>
      </c>
      <c r="N1188" s="554">
        <f t="shared" si="1184"/>
        <v>0</v>
      </c>
      <c r="O1188" s="554" t="str">
        <f t="shared" si="11"/>
        <v>d:Z</v>
      </c>
      <c r="P1188" s="554" t="str">
        <f t="shared" si="12"/>
        <v>d9:Z9</v>
      </c>
    </row>
    <row r="1189">
      <c r="A1189" s="554" t="str">
        <f t="shared" si="5"/>
        <v>03</v>
      </c>
      <c r="B1189" s="554" t="str">
        <f t="shared" si="6"/>
        <v>GRP</v>
      </c>
      <c r="C1189" s="554" t="s">
        <v>162</v>
      </c>
      <c r="D1189" s="554" t="s">
        <v>1563</v>
      </c>
      <c r="E1189" s="554" t="str">
        <f t="shared" si="7"/>
        <v/>
      </c>
      <c r="H1189" s="554" t="str">
        <f t="shared" si="8"/>
        <v>'NEO GRP '!</v>
      </c>
      <c r="I1189" s="554" t="str">
        <f t="shared" si="9"/>
        <v>'NEO GRP '!</v>
      </c>
      <c r="J1189" s="554">
        <f t="shared" ref="J1189:N1189" si="1185">IF(IFERROR(VLOOKUP($C1189,INDIRECT(J$14&amp;"D:D"),1,FALSE),0)&lt;&gt;0,J$14,0)</f>
        <v>0</v>
      </c>
      <c r="K1189" s="554">
        <f t="shared" si="1185"/>
        <v>0</v>
      </c>
      <c r="L1189" s="554">
        <f t="shared" si="1185"/>
        <v>0</v>
      </c>
      <c r="M1189" s="554">
        <f t="shared" si="1185"/>
        <v>0</v>
      </c>
      <c r="N1189" s="554">
        <f t="shared" si="1185"/>
        <v>0</v>
      </c>
      <c r="O1189" s="554" t="str">
        <f t="shared" si="11"/>
        <v>d:Z</v>
      </c>
      <c r="P1189" s="554" t="str">
        <f t="shared" si="12"/>
        <v>d9:Z9</v>
      </c>
    </row>
    <row r="1190">
      <c r="A1190" s="554" t="str">
        <f t="shared" si="5"/>
        <v>04</v>
      </c>
      <c r="B1190" s="554" t="str">
        <f t="shared" si="6"/>
        <v>GRP</v>
      </c>
      <c r="C1190" s="554" t="s">
        <v>162</v>
      </c>
      <c r="D1190" s="554" t="s">
        <v>1564</v>
      </c>
      <c r="E1190" s="554" t="str">
        <f t="shared" si="7"/>
        <v/>
      </c>
      <c r="H1190" s="554" t="str">
        <f t="shared" si="8"/>
        <v>'NEO GRP '!</v>
      </c>
      <c r="I1190" s="554" t="str">
        <f t="shared" si="9"/>
        <v>'NEO GRP '!</v>
      </c>
      <c r="J1190" s="554">
        <f t="shared" ref="J1190:N1190" si="1186">IF(IFERROR(VLOOKUP($C1190,INDIRECT(J$14&amp;"D:D"),1,FALSE),0)&lt;&gt;0,J$14,0)</f>
        <v>0</v>
      </c>
      <c r="K1190" s="554">
        <f t="shared" si="1186"/>
        <v>0</v>
      </c>
      <c r="L1190" s="554">
        <f t="shared" si="1186"/>
        <v>0</v>
      </c>
      <c r="M1190" s="554">
        <f t="shared" si="1186"/>
        <v>0</v>
      </c>
      <c r="N1190" s="554">
        <f t="shared" si="1186"/>
        <v>0</v>
      </c>
      <c r="O1190" s="554" t="str">
        <f t="shared" si="11"/>
        <v>d:Z</v>
      </c>
      <c r="P1190" s="554" t="str">
        <f t="shared" si="12"/>
        <v>d9:Z9</v>
      </c>
    </row>
    <row r="1191">
      <c r="A1191" s="554" t="str">
        <f t="shared" si="5"/>
        <v>05</v>
      </c>
      <c r="B1191" s="554" t="str">
        <f t="shared" si="6"/>
        <v>GRP</v>
      </c>
      <c r="C1191" s="554" t="s">
        <v>162</v>
      </c>
      <c r="D1191" s="554" t="s">
        <v>1565</v>
      </c>
      <c r="E1191" s="554" t="str">
        <f t="shared" si="7"/>
        <v/>
      </c>
      <c r="H1191" s="554" t="str">
        <f t="shared" si="8"/>
        <v>'NEO GRP '!</v>
      </c>
      <c r="I1191" s="554" t="str">
        <f t="shared" si="9"/>
        <v>'NEO GRP '!</v>
      </c>
      <c r="J1191" s="554">
        <f t="shared" ref="J1191:N1191" si="1187">IF(IFERROR(VLOOKUP($C1191,INDIRECT(J$14&amp;"D:D"),1,FALSE),0)&lt;&gt;0,J$14,0)</f>
        <v>0</v>
      </c>
      <c r="K1191" s="554">
        <f t="shared" si="1187"/>
        <v>0</v>
      </c>
      <c r="L1191" s="554">
        <f t="shared" si="1187"/>
        <v>0</v>
      </c>
      <c r="M1191" s="554">
        <f t="shared" si="1187"/>
        <v>0</v>
      </c>
      <c r="N1191" s="554">
        <f t="shared" si="1187"/>
        <v>0</v>
      </c>
      <c r="O1191" s="554" t="str">
        <f t="shared" si="11"/>
        <v>d:Z</v>
      </c>
      <c r="P1191" s="554" t="str">
        <f t="shared" si="12"/>
        <v>d9:Z9</v>
      </c>
    </row>
    <row r="1192">
      <c r="A1192" s="554" t="str">
        <f t="shared" si="5"/>
        <v>06</v>
      </c>
      <c r="B1192" s="554" t="str">
        <f t="shared" si="6"/>
        <v>GRP</v>
      </c>
      <c r="C1192" s="554" t="s">
        <v>162</v>
      </c>
      <c r="D1192" s="554" t="s">
        <v>1566</v>
      </c>
      <c r="E1192" s="554" t="str">
        <f t="shared" si="7"/>
        <v/>
      </c>
      <c r="H1192" s="554" t="str">
        <f t="shared" si="8"/>
        <v>'NEO GRP '!</v>
      </c>
      <c r="I1192" s="554" t="str">
        <f t="shared" si="9"/>
        <v>'NEO GRP '!</v>
      </c>
      <c r="J1192" s="554">
        <f t="shared" ref="J1192:N1192" si="1188">IF(IFERROR(VLOOKUP($C1192,INDIRECT(J$14&amp;"D:D"),1,FALSE),0)&lt;&gt;0,J$14,0)</f>
        <v>0</v>
      </c>
      <c r="K1192" s="554">
        <f t="shared" si="1188"/>
        <v>0</v>
      </c>
      <c r="L1192" s="554">
        <f t="shared" si="1188"/>
        <v>0</v>
      </c>
      <c r="M1192" s="554">
        <f t="shared" si="1188"/>
        <v>0</v>
      </c>
      <c r="N1192" s="554">
        <f t="shared" si="1188"/>
        <v>0</v>
      </c>
      <c r="O1192" s="554" t="str">
        <f t="shared" si="11"/>
        <v>d:Z</v>
      </c>
      <c r="P1192" s="554" t="str">
        <f t="shared" si="12"/>
        <v>d9:Z9</v>
      </c>
    </row>
    <row r="1193">
      <c r="A1193" s="554" t="str">
        <f t="shared" si="5"/>
        <v>07</v>
      </c>
      <c r="B1193" s="554" t="str">
        <f t="shared" si="6"/>
        <v>GRP</v>
      </c>
      <c r="C1193" s="554" t="s">
        <v>162</v>
      </c>
      <c r="D1193" s="554" t="s">
        <v>1567</v>
      </c>
      <c r="E1193" s="554" t="str">
        <f t="shared" si="7"/>
        <v/>
      </c>
      <c r="H1193" s="554" t="str">
        <f t="shared" si="8"/>
        <v>'NEO GRP '!</v>
      </c>
      <c r="I1193" s="554" t="str">
        <f t="shared" si="9"/>
        <v>'NEO GRP '!</v>
      </c>
      <c r="J1193" s="554">
        <f t="shared" ref="J1193:N1193" si="1189">IF(IFERROR(VLOOKUP($C1193,INDIRECT(J$14&amp;"D:D"),1,FALSE),0)&lt;&gt;0,J$14,0)</f>
        <v>0</v>
      </c>
      <c r="K1193" s="554">
        <f t="shared" si="1189"/>
        <v>0</v>
      </c>
      <c r="L1193" s="554">
        <f t="shared" si="1189"/>
        <v>0</v>
      </c>
      <c r="M1193" s="554">
        <f t="shared" si="1189"/>
        <v>0</v>
      </c>
      <c r="N1193" s="554">
        <f t="shared" si="1189"/>
        <v>0</v>
      </c>
      <c r="O1193" s="554" t="str">
        <f t="shared" si="11"/>
        <v>d:Z</v>
      </c>
      <c r="P1193" s="554" t="str">
        <f t="shared" si="12"/>
        <v>d9:Z9</v>
      </c>
    </row>
    <row r="1194">
      <c r="A1194" s="554" t="str">
        <f t="shared" si="5"/>
        <v>08</v>
      </c>
      <c r="B1194" s="554" t="str">
        <f t="shared" si="6"/>
        <v>GRP</v>
      </c>
      <c r="C1194" s="554" t="s">
        <v>162</v>
      </c>
      <c r="D1194" s="554" t="s">
        <v>1568</v>
      </c>
      <c r="E1194" s="554" t="str">
        <f t="shared" si="7"/>
        <v/>
      </c>
      <c r="H1194" s="554" t="str">
        <f t="shared" si="8"/>
        <v>'NEO GRP '!</v>
      </c>
      <c r="I1194" s="554" t="str">
        <f t="shared" si="9"/>
        <v>'NEO GRP '!</v>
      </c>
      <c r="J1194" s="554">
        <f t="shared" ref="J1194:N1194" si="1190">IF(IFERROR(VLOOKUP($C1194,INDIRECT(J$14&amp;"D:D"),1,FALSE),0)&lt;&gt;0,J$14,0)</f>
        <v>0</v>
      </c>
      <c r="K1194" s="554">
        <f t="shared" si="1190"/>
        <v>0</v>
      </c>
      <c r="L1194" s="554">
        <f t="shared" si="1190"/>
        <v>0</v>
      </c>
      <c r="M1194" s="554">
        <f t="shared" si="1190"/>
        <v>0</v>
      </c>
      <c r="N1194" s="554">
        <f t="shared" si="1190"/>
        <v>0</v>
      </c>
      <c r="O1194" s="554" t="str">
        <f t="shared" si="11"/>
        <v>d:Z</v>
      </c>
      <c r="P1194" s="554" t="str">
        <f t="shared" si="12"/>
        <v>d9:Z9</v>
      </c>
    </row>
    <row r="1195">
      <c r="A1195" s="554" t="str">
        <f t="shared" si="5"/>
        <v>09</v>
      </c>
      <c r="B1195" s="554" t="str">
        <f t="shared" si="6"/>
        <v>GRP</v>
      </c>
      <c r="C1195" s="554" t="s">
        <v>162</v>
      </c>
      <c r="D1195" s="554" t="s">
        <v>1569</v>
      </c>
      <c r="E1195" s="554" t="str">
        <f t="shared" si="7"/>
        <v/>
      </c>
      <c r="H1195" s="554" t="str">
        <f t="shared" si="8"/>
        <v>'NEO GRP '!</v>
      </c>
      <c r="I1195" s="554" t="str">
        <f t="shared" si="9"/>
        <v>'NEO GRP '!</v>
      </c>
      <c r="J1195" s="554">
        <f t="shared" ref="J1195:N1195" si="1191">IF(IFERROR(VLOOKUP($C1195,INDIRECT(J$14&amp;"D:D"),1,FALSE),0)&lt;&gt;0,J$14,0)</f>
        <v>0</v>
      </c>
      <c r="K1195" s="554">
        <f t="shared" si="1191"/>
        <v>0</v>
      </c>
      <c r="L1195" s="554">
        <f t="shared" si="1191"/>
        <v>0</v>
      </c>
      <c r="M1195" s="554">
        <f t="shared" si="1191"/>
        <v>0</v>
      </c>
      <c r="N1195" s="554">
        <f t="shared" si="1191"/>
        <v>0</v>
      </c>
      <c r="O1195" s="554" t="str">
        <f t="shared" si="11"/>
        <v>d:Z</v>
      </c>
      <c r="P1195" s="554" t="str">
        <f t="shared" si="12"/>
        <v>d9:Z9</v>
      </c>
    </row>
    <row r="1196">
      <c r="A1196" s="554" t="str">
        <f t="shared" si="5"/>
        <v>10</v>
      </c>
      <c r="B1196" s="554" t="str">
        <f t="shared" si="6"/>
        <v>GRP</v>
      </c>
      <c r="C1196" s="554" t="s">
        <v>162</v>
      </c>
      <c r="D1196" s="554" t="s">
        <v>1570</v>
      </c>
      <c r="E1196" s="554" t="str">
        <f t="shared" si="7"/>
        <v/>
      </c>
      <c r="H1196" s="554" t="str">
        <f t="shared" si="8"/>
        <v>'NEO GRP '!</v>
      </c>
      <c r="I1196" s="554" t="str">
        <f t="shared" si="9"/>
        <v>'NEO GRP '!</v>
      </c>
      <c r="J1196" s="554">
        <f t="shared" ref="J1196:N1196" si="1192">IF(IFERROR(VLOOKUP($C1196,INDIRECT(J$14&amp;"D:D"),1,FALSE),0)&lt;&gt;0,J$14,0)</f>
        <v>0</v>
      </c>
      <c r="K1196" s="554">
        <f t="shared" si="1192"/>
        <v>0</v>
      </c>
      <c r="L1196" s="554">
        <f t="shared" si="1192"/>
        <v>0</v>
      </c>
      <c r="M1196" s="554">
        <f t="shared" si="1192"/>
        <v>0</v>
      </c>
      <c r="N1196" s="554">
        <f t="shared" si="1192"/>
        <v>0</v>
      </c>
      <c r="O1196" s="554" t="str">
        <f t="shared" si="11"/>
        <v>d:Z</v>
      </c>
      <c r="P1196" s="554" t="str">
        <f t="shared" si="12"/>
        <v>d9:Z9</v>
      </c>
    </row>
    <row r="1197">
      <c r="A1197" s="554" t="str">
        <f t="shared" si="5"/>
        <v>11</v>
      </c>
      <c r="B1197" s="554" t="str">
        <f t="shared" si="6"/>
        <v>GRP</v>
      </c>
      <c r="C1197" s="554" t="s">
        <v>162</v>
      </c>
      <c r="D1197" s="554" t="s">
        <v>1571</v>
      </c>
      <c r="E1197" s="554" t="str">
        <f t="shared" si="7"/>
        <v/>
      </c>
      <c r="H1197" s="554" t="str">
        <f t="shared" si="8"/>
        <v>'NEO GRP '!</v>
      </c>
      <c r="I1197" s="554" t="str">
        <f t="shared" si="9"/>
        <v>'NEO GRP '!</v>
      </c>
      <c r="J1197" s="554">
        <f t="shared" ref="J1197:N1197" si="1193">IF(IFERROR(VLOOKUP($C1197,INDIRECT(J$14&amp;"D:D"),1,FALSE),0)&lt;&gt;0,J$14,0)</f>
        <v>0</v>
      </c>
      <c r="K1197" s="554">
        <f t="shared" si="1193"/>
        <v>0</v>
      </c>
      <c r="L1197" s="554">
        <f t="shared" si="1193"/>
        <v>0</v>
      </c>
      <c r="M1197" s="554">
        <f t="shared" si="1193"/>
        <v>0</v>
      </c>
      <c r="N1197" s="554">
        <f t="shared" si="1193"/>
        <v>0</v>
      </c>
      <c r="O1197" s="554" t="str">
        <f t="shared" si="11"/>
        <v>d:Z</v>
      </c>
      <c r="P1197" s="554" t="str">
        <f t="shared" si="12"/>
        <v>d9:Z9</v>
      </c>
    </row>
    <row r="1198">
      <c r="A1198" s="554" t="str">
        <f t="shared" si="5"/>
        <v>12</v>
      </c>
      <c r="B1198" s="554" t="str">
        <f t="shared" si="6"/>
        <v>GRP</v>
      </c>
      <c r="C1198" s="554" t="s">
        <v>162</v>
      </c>
      <c r="D1198" s="554" t="s">
        <v>1572</v>
      </c>
      <c r="E1198" s="554" t="str">
        <f t="shared" si="7"/>
        <v/>
      </c>
      <c r="H1198" s="554" t="str">
        <f t="shared" si="8"/>
        <v>'NEO GRP '!</v>
      </c>
      <c r="I1198" s="554" t="str">
        <f t="shared" si="9"/>
        <v>'NEO GRP '!</v>
      </c>
      <c r="J1198" s="554">
        <f t="shared" ref="J1198:N1198" si="1194">IF(IFERROR(VLOOKUP($C1198,INDIRECT(J$14&amp;"D:D"),1,FALSE),0)&lt;&gt;0,J$14,0)</f>
        <v>0</v>
      </c>
      <c r="K1198" s="554">
        <f t="shared" si="1194"/>
        <v>0</v>
      </c>
      <c r="L1198" s="554">
        <f t="shared" si="1194"/>
        <v>0</v>
      </c>
      <c r="M1198" s="554">
        <f t="shared" si="1194"/>
        <v>0</v>
      </c>
      <c r="N1198" s="554">
        <f t="shared" si="1194"/>
        <v>0</v>
      </c>
      <c r="O1198" s="554" t="str">
        <f t="shared" si="11"/>
        <v>d:Z</v>
      </c>
      <c r="P1198" s="554" t="str">
        <f t="shared" si="12"/>
        <v>d9:Z9</v>
      </c>
    </row>
    <row r="1199">
      <c r="A1199" s="554" t="str">
        <f t="shared" si="5"/>
        <v>13</v>
      </c>
      <c r="B1199" s="554" t="str">
        <f t="shared" si="6"/>
        <v>GRP</v>
      </c>
      <c r="C1199" s="554" t="s">
        <v>162</v>
      </c>
      <c r="D1199" s="554" t="s">
        <v>1573</v>
      </c>
      <c r="E1199" s="554" t="str">
        <f t="shared" si="7"/>
        <v/>
      </c>
      <c r="H1199" s="554" t="str">
        <f t="shared" si="8"/>
        <v>'NEO GRP '!</v>
      </c>
      <c r="I1199" s="554" t="str">
        <f t="shared" si="9"/>
        <v>'NEO GRP '!</v>
      </c>
      <c r="J1199" s="554">
        <f t="shared" ref="J1199:N1199" si="1195">IF(IFERROR(VLOOKUP($C1199,INDIRECT(J$14&amp;"D:D"),1,FALSE),0)&lt;&gt;0,J$14,0)</f>
        <v>0</v>
      </c>
      <c r="K1199" s="554">
        <f t="shared" si="1195"/>
        <v>0</v>
      </c>
      <c r="L1199" s="554">
        <f t="shared" si="1195"/>
        <v>0</v>
      </c>
      <c r="M1199" s="554">
        <f t="shared" si="1195"/>
        <v>0</v>
      </c>
      <c r="N1199" s="554">
        <f t="shared" si="1195"/>
        <v>0</v>
      </c>
      <c r="O1199" s="554" t="str">
        <f t="shared" si="11"/>
        <v>d:Z</v>
      </c>
      <c r="P1199" s="554" t="str">
        <f t="shared" si="12"/>
        <v>d9:Z9</v>
      </c>
    </row>
    <row r="1200">
      <c r="A1200" s="554" t="str">
        <f t="shared" si="5"/>
        <v>100</v>
      </c>
      <c r="B1200" s="554" t="str">
        <f t="shared" si="6"/>
        <v>GRP</v>
      </c>
      <c r="C1200" s="554" t="s">
        <v>162</v>
      </c>
      <c r="D1200" s="554" t="s">
        <v>1574</v>
      </c>
      <c r="E1200" s="554">
        <f t="shared" si="7"/>
        <v>0</v>
      </c>
      <c r="H1200" s="554" t="str">
        <f t="shared" si="8"/>
        <v>'NEO GRP '!</v>
      </c>
      <c r="I1200" s="554" t="str">
        <f t="shared" si="9"/>
        <v>'NEO GRP '!</v>
      </c>
      <c r="J1200" s="554">
        <f t="shared" ref="J1200:N1200" si="1196">IF(IFERROR(VLOOKUP($C1200,INDIRECT(J$14&amp;"D:D"),1,FALSE),0)&lt;&gt;0,J$14,0)</f>
        <v>0</v>
      </c>
      <c r="K1200" s="554">
        <f t="shared" si="1196"/>
        <v>0</v>
      </c>
      <c r="L1200" s="554">
        <f t="shared" si="1196"/>
        <v>0</v>
      </c>
      <c r="M1200" s="554">
        <f t="shared" si="1196"/>
        <v>0</v>
      </c>
      <c r="N1200" s="554">
        <f t="shared" si="1196"/>
        <v>0</v>
      </c>
      <c r="O1200" s="554" t="str">
        <f t="shared" si="11"/>
        <v>d:Z</v>
      </c>
      <c r="P1200" s="554" t="str">
        <f t="shared" si="12"/>
        <v>d9:Z9</v>
      </c>
    </row>
    <row r="1201">
      <c r="A1201" s="554" t="str">
        <f t="shared" si="5"/>
        <v>99</v>
      </c>
      <c r="B1201" s="554" t="str">
        <f t="shared" si="6"/>
        <v>GRP</v>
      </c>
      <c r="C1201" s="554" t="s">
        <v>162</v>
      </c>
      <c r="D1201" s="554" t="s">
        <v>1575</v>
      </c>
      <c r="E1201" s="554" t="str">
        <f t="shared" si="7"/>
        <v/>
      </c>
      <c r="H1201" s="554" t="str">
        <f t="shared" si="8"/>
        <v>'NEO GRP '!</v>
      </c>
      <c r="I1201" s="554" t="str">
        <f t="shared" si="9"/>
        <v>'NEO GRP '!</v>
      </c>
      <c r="J1201" s="554">
        <f t="shared" ref="J1201:N1201" si="1197">IF(IFERROR(VLOOKUP($C1201,INDIRECT(J$14&amp;"D:D"),1,FALSE),0)&lt;&gt;0,J$14,0)</f>
        <v>0</v>
      </c>
      <c r="K1201" s="554">
        <f t="shared" si="1197"/>
        <v>0</v>
      </c>
      <c r="L1201" s="554">
        <f t="shared" si="1197"/>
        <v>0</v>
      </c>
      <c r="M1201" s="554">
        <f t="shared" si="1197"/>
        <v>0</v>
      </c>
      <c r="N1201" s="554">
        <f t="shared" si="1197"/>
        <v>0</v>
      </c>
      <c r="O1201" s="554" t="str">
        <f t="shared" si="11"/>
        <v>d:Z</v>
      </c>
      <c r="P1201" s="554" t="str">
        <f t="shared" si="12"/>
        <v>d9:Z9</v>
      </c>
    </row>
    <row r="1202">
      <c r="A1202" s="554" t="str">
        <f t="shared" si="5"/>
        <v>15</v>
      </c>
      <c r="B1202" s="554" t="str">
        <f t="shared" si="6"/>
        <v>GRP</v>
      </c>
      <c r="C1202" s="554" t="s">
        <v>180</v>
      </c>
      <c r="D1202" s="554" t="s">
        <v>1576</v>
      </c>
      <c r="E1202" s="554" t="str">
        <f t="shared" si="7"/>
        <v/>
      </c>
      <c r="H1202" s="554" t="str">
        <f t="shared" si="8"/>
        <v>'NEO GRP '!</v>
      </c>
      <c r="I1202" s="554" t="str">
        <f t="shared" si="9"/>
        <v>'NEO GRP '!</v>
      </c>
      <c r="J1202" s="554">
        <f t="shared" ref="J1202:N1202" si="1198">IF(IFERROR(VLOOKUP($C1202,INDIRECT(J$14&amp;"D:D"),1,FALSE),0)&lt;&gt;0,J$14,0)</f>
        <v>0</v>
      </c>
      <c r="K1202" s="554">
        <f t="shared" si="1198"/>
        <v>0</v>
      </c>
      <c r="L1202" s="554">
        <f t="shared" si="1198"/>
        <v>0</v>
      </c>
      <c r="M1202" s="554">
        <f t="shared" si="1198"/>
        <v>0</v>
      </c>
      <c r="N1202" s="554">
        <f t="shared" si="1198"/>
        <v>0</v>
      </c>
      <c r="O1202" s="554" t="str">
        <f t="shared" si="11"/>
        <v>d:Z</v>
      </c>
      <c r="P1202" s="554" t="str">
        <f t="shared" si="12"/>
        <v>d9:Z9</v>
      </c>
    </row>
    <row r="1203">
      <c r="A1203" s="554" t="str">
        <f t="shared" si="5"/>
        <v>15</v>
      </c>
      <c r="B1203" s="554" t="str">
        <f t="shared" si="6"/>
        <v>GRP</v>
      </c>
      <c r="C1203" s="554" t="s">
        <v>182</v>
      </c>
      <c r="D1203" s="554" t="s">
        <v>1577</v>
      </c>
      <c r="E1203" s="554" t="str">
        <f t="shared" si="7"/>
        <v/>
      </c>
      <c r="H1203" s="554" t="str">
        <f t="shared" si="8"/>
        <v>'NEO GRP '!</v>
      </c>
      <c r="I1203" s="554" t="str">
        <f t="shared" si="9"/>
        <v>'NEO GRP '!</v>
      </c>
      <c r="J1203" s="554">
        <f t="shared" ref="J1203:N1203" si="1199">IF(IFERROR(VLOOKUP($C1203,INDIRECT(J$14&amp;"D:D"),1,FALSE),0)&lt;&gt;0,J$14,0)</f>
        <v>0</v>
      </c>
      <c r="K1203" s="554">
        <f t="shared" si="1199"/>
        <v>0</v>
      </c>
      <c r="L1203" s="554">
        <f t="shared" si="1199"/>
        <v>0</v>
      </c>
      <c r="M1203" s="554">
        <f t="shared" si="1199"/>
        <v>0</v>
      </c>
      <c r="N1203" s="554">
        <f t="shared" si="1199"/>
        <v>0</v>
      </c>
      <c r="O1203" s="554" t="str">
        <f t="shared" si="11"/>
        <v>d:Z</v>
      </c>
      <c r="P1203" s="554" t="str">
        <f t="shared" si="12"/>
        <v>d9:Z9</v>
      </c>
    </row>
    <row r="1204">
      <c r="A1204" s="554" t="str">
        <f t="shared" si="5"/>
        <v>15</v>
      </c>
      <c r="B1204" s="554" t="str">
        <f t="shared" si="6"/>
        <v>GRP</v>
      </c>
      <c r="C1204" s="554" t="s">
        <v>183</v>
      </c>
      <c r="D1204" s="554" t="s">
        <v>1578</v>
      </c>
      <c r="E1204" s="554" t="str">
        <f t="shared" si="7"/>
        <v/>
      </c>
      <c r="H1204" s="554" t="str">
        <f t="shared" si="8"/>
        <v>'NEO GRP '!</v>
      </c>
      <c r="I1204" s="554" t="str">
        <f t="shared" si="9"/>
        <v>'NEO GRP '!</v>
      </c>
      <c r="J1204" s="554">
        <f t="shared" ref="J1204:N1204" si="1200">IF(IFERROR(VLOOKUP($C1204,INDIRECT(J$14&amp;"D:D"),1,FALSE),0)&lt;&gt;0,J$14,0)</f>
        <v>0</v>
      </c>
      <c r="K1204" s="554">
        <f t="shared" si="1200"/>
        <v>0</v>
      </c>
      <c r="L1204" s="554">
        <f t="shared" si="1200"/>
        <v>0</v>
      </c>
      <c r="M1204" s="554">
        <f t="shared" si="1200"/>
        <v>0</v>
      </c>
      <c r="N1204" s="554">
        <f t="shared" si="1200"/>
        <v>0</v>
      </c>
      <c r="O1204" s="554" t="str">
        <f t="shared" si="11"/>
        <v>d:Z</v>
      </c>
      <c r="P1204" s="554" t="str">
        <f t="shared" si="12"/>
        <v>d9:Z9</v>
      </c>
    </row>
    <row r="1205">
      <c r="A1205" s="554" t="str">
        <f t="shared" si="5"/>
        <v>15</v>
      </c>
      <c r="B1205" s="554" t="str">
        <f t="shared" si="6"/>
        <v>GRP</v>
      </c>
      <c r="C1205" s="554" t="s">
        <v>185</v>
      </c>
      <c r="D1205" s="554" t="s">
        <v>1579</v>
      </c>
      <c r="E1205" s="554" t="str">
        <f t="shared" si="7"/>
        <v/>
      </c>
      <c r="H1205" s="554" t="str">
        <f t="shared" si="8"/>
        <v>'NEO GRP '!</v>
      </c>
      <c r="I1205" s="554" t="str">
        <f t="shared" si="9"/>
        <v>'NEO GRP '!</v>
      </c>
      <c r="J1205" s="554">
        <f t="shared" ref="J1205:N1205" si="1201">IF(IFERROR(VLOOKUP($C1205,INDIRECT(J$14&amp;"D:D"),1,FALSE),0)&lt;&gt;0,J$14,0)</f>
        <v>0</v>
      </c>
      <c r="K1205" s="554">
        <f t="shared" si="1201"/>
        <v>0</v>
      </c>
      <c r="L1205" s="554">
        <f t="shared" si="1201"/>
        <v>0</v>
      </c>
      <c r="M1205" s="554">
        <f t="shared" si="1201"/>
        <v>0</v>
      </c>
      <c r="N1205" s="554">
        <f t="shared" si="1201"/>
        <v>0</v>
      </c>
      <c r="O1205" s="554" t="str">
        <f t="shared" si="11"/>
        <v>d:Z</v>
      </c>
      <c r="P1205" s="554" t="str">
        <f t="shared" si="12"/>
        <v>d9:Z9</v>
      </c>
    </row>
    <row r="1206">
      <c r="A1206" s="554" t="str">
        <f t="shared" si="5"/>
        <v>15</v>
      </c>
      <c r="B1206" s="554" t="str">
        <f t="shared" si="6"/>
        <v>GRP</v>
      </c>
      <c r="C1206" s="554" t="s">
        <v>186</v>
      </c>
      <c r="D1206" s="554" t="s">
        <v>1580</v>
      </c>
      <c r="E1206" s="554" t="str">
        <f t="shared" si="7"/>
        <v/>
      </c>
      <c r="H1206" s="554" t="str">
        <f t="shared" si="8"/>
        <v>'NEO GRP '!</v>
      </c>
      <c r="I1206" s="554" t="str">
        <f t="shared" si="9"/>
        <v>'NEO GRP '!</v>
      </c>
      <c r="J1206" s="554">
        <f t="shared" ref="J1206:N1206" si="1202">IF(IFERROR(VLOOKUP($C1206,INDIRECT(J$14&amp;"D:D"),1,FALSE),0)&lt;&gt;0,J$14,0)</f>
        <v>0</v>
      </c>
      <c r="K1206" s="554">
        <f t="shared" si="1202"/>
        <v>0</v>
      </c>
      <c r="L1206" s="554">
        <f t="shared" si="1202"/>
        <v>0</v>
      </c>
      <c r="M1206" s="554">
        <f t="shared" si="1202"/>
        <v>0</v>
      </c>
      <c r="N1206" s="554">
        <f t="shared" si="1202"/>
        <v>0</v>
      </c>
      <c r="O1206" s="554" t="str">
        <f t="shared" si="11"/>
        <v>d:Z</v>
      </c>
      <c r="P1206" s="554" t="str">
        <f t="shared" si="12"/>
        <v>d9:Z9</v>
      </c>
    </row>
    <row r="1207">
      <c r="A1207" s="554" t="str">
        <f t="shared" si="5"/>
        <v>15</v>
      </c>
      <c r="B1207" s="554" t="str">
        <f t="shared" si="6"/>
        <v>GRP</v>
      </c>
      <c r="C1207" s="554" t="s">
        <v>188</v>
      </c>
      <c r="D1207" s="554" t="s">
        <v>1581</v>
      </c>
      <c r="E1207" s="554" t="str">
        <f t="shared" si="7"/>
        <v/>
      </c>
      <c r="H1207" s="554" t="str">
        <f t="shared" si="8"/>
        <v>'NEO GRP '!</v>
      </c>
      <c r="I1207" s="554" t="str">
        <f t="shared" si="9"/>
        <v>'NEO GRP '!</v>
      </c>
      <c r="J1207" s="554">
        <f t="shared" ref="J1207:N1207" si="1203">IF(IFERROR(VLOOKUP($C1207,INDIRECT(J$14&amp;"D:D"),1,FALSE),0)&lt;&gt;0,J$14,0)</f>
        <v>0</v>
      </c>
      <c r="K1207" s="554">
        <f t="shared" si="1203"/>
        <v>0</v>
      </c>
      <c r="L1207" s="554">
        <f t="shared" si="1203"/>
        <v>0</v>
      </c>
      <c r="M1207" s="554">
        <f t="shared" si="1203"/>
        <v>0</v>
      </c>
      <c r="N1207" s="554">
        <f t="shared" si="1203"/>
        <v>0</v>
      </c>
      <c r="O1207" s="554" t="str">
        <f t="shared" si="11"/>
        <v>d:Z</v>
      </c>
      <c r="P1207" s="554" t="str">
        <f t="shared" si="12"/>
        <v>d9:Z9</v>
      </c>
    </row>
    <row r="1208">
      <c r="A1208" s="554" t="str">
        <f t="shared" si="5"/>
        <v>15</v>
      </c>
      <c r="B1208" s="554" t="str">
        <f t="shared" si="6"/>
        <v>GRP</v>
      </c>
      <c r="C1208" s="554" t="s">
        <v>189</v>
      </c>
      <c r="D1208" s="554" t="s">
        <v>1582</v>
      </c>
      <c r="E1208" s="554" t="str">
        <f t="shared" si="7"/>
        <v/>
      </c>
      <c r="H1208" s="554" t="str">
        <f t="shared" si="8"/>
        <v>'NEO GRP '!</v>
      </c>
      <c r="I1208" s="554" t="str">
        <f t="shared" si="9"/>
        <v>'NEO GRP '!</v>
      </c>
      <c r="J1208" s="554">
        <f t="shared" ref="J1208:N1208" si="1204">IF(IFERROR(VLOOKUP($C1208,INDIRECT(J$14&amp;"D:D"),1,FALSE),0)&lt;&gt;0,J$14,0)</f>
        <v>0</v>
      </c>
      <c r="K1208" s="554">
        <f t="shared" si="1204"/>
        <v>0</v>
      </c>
      <c r="L1208" s="554">
        <f t="shared" si="1204"/>
        <v>0</v>
      </c>
      <c r="M1208" s="554">
        <f t="shared" si="1204"/>
        <v>0</v>
      </c>
      <c r="N1208" s="554">
        <f t="shared" si="1204"/>
        <v>0</v>
      </c>
      <c r="O1208" s="554" t="str">
        <f t="shared" si="11"/>
        <v>d:Z</v>
      </c>
      <c r="P1208" s="554" t="str">
        <f t="shared" si="12"/>
        <v>d9:Z9</v>
      </c>
    </row>
    <row r="1209">
      <c r="A1209" s="554" t="str">
        <f t="shared" si="5"/>
        <v>15</v>
      </c>
      <c r="B1209" s="554" t="str">
        <f t="shared" si="6"/>
        <v>GRP</v>
      </c>
      <c r="C1209" s="554" t="s">
        <v>191</v>
      </c>
      <c r="D1209" s="554" t="s">
        <v>1583</v>
      </c>
      <c r="E1209" s="554" t="str">
        <f t="shared" si="7"/>
        <v/>
      </c>
      <c r="H1209" s="554" t="str">
        <f t="shared" si="8"/>
        <v>'NEO GRP '!</v>
      </c>
      <c r="I1209" s="554" t="str">
        <f t="shared" si="9"/>
        <v>'NEO GRP '!</v>
      </c>
      <c r="J1209" s="554">
        <f t="shared" ref="J1209:N1209" si="1205">IF(IFERROR(VLOOKUP($C1209,INDIRECT(J$14&amp;"D:D"),1,FALSE),0)&lt;&gt;0,J$14,0)</f>
        <v>0</v>
      </c>
      <c r="K1209" s="554">
        <f t="shared" si="1205"/>
        <v>0</v>
      </c>
      <c r="L1209" s="554">
        <f t="shared" si="1205"/>
        <v>0</v>
      </c>
      <c r="M1209" s="554">
        <f t="shared" si="1205"/>
        <v>0</v>
      </c>
      <c r="N1209" s="554">
        <f t="shared" si="1205"/>
        <v>0</v>
      </c>
      <c r="O1209" s="554" t="str">
        <f t="shared" si="11"/>
        <v>d:Z</v>
      </c>
      <c r="P1209" s="554" t="str">
        <f t="shared" si="12"/>
        <v>d9:Z9</v>
      </c>
    </row>
    <row r="1210">
      <c r="A1210" s="554" t="str">
        <f t="shared" si="5"/>
        <v>15</v>
      </c>
      <c r="B1210" s="554" t="str">
        <f t="shared" si="6"/>
        <v>GRP</v>
      </c>
      <c r="C1210" s="554" t="s">
        <v>192</v>
      </c>
      <c r="D1210" s="554" t="s">
        <v>1584</v>
      </c>
      <c r="E1210" s="554" t="str">
        <f t="shared" si="7"/>
        <v/>
      </c>
      <c r="H1210" s="554" t="str">
        <f t="shared" si="8"/>
        <v>'NEO GRP '!</v>
      </c>
      <c r="I1210" s="554" t="str">
        <f t="shared" si="9"/>
        <v>'NEO GRP '!</v>
      </c>
      <c r="J1210" s="554">
        <f t="shared" ref="J1210:N1210" si="1206">IF(IFERROR(VLOOKUP($C1210,INDIRECT(J$14&amp;"D:D"),1,FALSE),0)&lt;&gt;0,J$14,0)</f>
        <v>0</v>
      </c>
      <c r="K1210" s="554">
        <f t="shared" si="1206"/>
        <v>0</v>
      </c>
      <c r="L1210" s="554">
        <f t="shared" si="1206"/>
        <v>0</v>
      </c>
      <c r="M1210" s="554">
        <f t="shared" si="1206"/>
        <v>0</v>
      </c>
      <c r="N1210" s="554">
        <f t="shared" si="1206"/>
        <v>0</v>
      </c>
      <c r="O1210" s="554" t="str">
        <f t="shared" si="11"/>
        <v>d:Z</v>
      </c>
      <c r="P1210" s="554" t="str">
        <f t="shared" si="12"/>
        <v>d9:Z9</v>
      </c>
    </row>
    <row r="1211">
      <c r="A1211" s="554" t="str">
        <f t="shared" si="5"/>
        <v>15</v>
      </c>
      <c r="B1211" s="554" t="str">
        <f t="shared" si="6"/>
        <v>GRP</v>
      </c>
      <c r="C1211" s="554" t="s">
        <v>194</v>
      </c>
      <c r="D1211" s="554" t="s">
        <v>1585</v>
      </c>
      <c r="E1211" s="554" t="str">
        <f t="shared" si="7"/>
        <v/>
      </c>
      <c r="H1211" s="554" t="str">
        <f t="shared" si="8"/>
        <v>'NEO GRP '!</v>
      </c>
      <c r="I1211" s="554" t="str">
        <f t="shared" si="9"/>
        <v>'NEO GRP '!</v>
      </c>
      <c r="J1211" s="554">
        <f t="shared" ref="J1211:N1211" si="1207">IF(IFERROR(VLOOKUP($C1211,INDIRECT(J$14&amp;"D:D"),1,FALSE),0)&lt;&gt;0,J$14,0)</f>
        <v>0</v>
      </c>
      <c r="K1211" s="554">
        <f t="shared" si="1207"/>
        <v>0</v>
      </c>
      <c r="L1211" s="554">
        <f t="shared" si="1207"/>
        <v>0</v>
      </c>
      <c r="M1211" s="554">
        <f t="shared" si="1207"/>
        <v>0</v>
      </c>
      <c r="N1211" s="554">
        <f t="shared" si="1207"/>
        <v>0</v>
      </c>
      <c r="O1211" s="554" t="str">
        <f t="shared" si="11"/>
        <v>d:Z</v>
      </c>
      <c r="P1211" s="554" t="str">
        <f t="shared" si="12"/>
        <v>d9:Z9</v>
      </c>
    </row>
    <row r="1212">
      <c r="A1212" s="554" t="str">
        <f t="shared" si="5"/>
        <v>15</v>
      </c>
      <c r="B1212" s="554" t="str">
        <f t="shared" si="6"/>
        <v>GRP</v>
      </c>
      <c r="C1212" s="554" t="s">
        <v>195</v>
      </c>
      <c r="D1212" s="554" t="s">
        <v>1586</v>
      </c>
      <c r="E1212" s="554" t="str">
        <f t="shared" si="7"/>
        <v/>
      </c>
      <c r="H1212" s="554" t="str">
        <f t="shared" si="8"/>
        <v>'NEO GRP '!</v>
      </c>
      <c r="I1212" s="554" t="str">
        <f t="shared" si="9"/>
        <v>'NEO GRP '!</v>
      </c>
      <c r="J1212" s="554">
        <f t="shared" ref="J1212:N1212" si="1208">IF(IFERROR(VLOOKUP($C1212,INDIRECT(J$14&amp;"D:D"),1,FALSE),0)&lt;&gt;0,J$14,0)</f>
        <v>0</v>
      </c>
      <c r="K1212" s="554">
        <f t="shared" si="1208"/>
        <v>0</v>
      </c>
      <c r="L1212" s="554">
        <f t="shared" si="1208"/>
        <v>0</v>
      </c>
      <c r="M1212" s="554">
        <f t="shared" si="1208"/>
        <v>0</v>
      </c>
      <c r="N1212" s="554">
        <f t="shared" si="1208"/>
        <v>0</v>
      </c>
      <c r="O1212" s="554" t="str">
        <f t="shared" si="11"/>
        <v>d:Z</v>
      </c>
      <c r="P1212" s="554" t="str">
        <f t="shared" si="12"/>
        <v>d9:Z9</v>
      </c>
    </row>
    <row r="1213">
      <c r="A1213" s="554" t="str">
        <f t="shared" si="5"/>
        <v>15</v>
      </c>
      <c r="B1213" s="554" t="str">
        <f t="shared" si="6"/>
        <v>GRP</v>
      </c>
      <c r="C1213" s="554" t="s">
        <v>197</v>
      </c>
      <c r="D1213" s="554" t="s">
        <v>1587</v>
      </c>
      <c r="E1213" s="554" t="str">
        <f t="shared" si="7"/>
        <v/>
      </c>
      <c r="H1213" s="554" t="str">
        <f t="shared" si="8"/>
        <v>'NEO GRP '!</v>
      </c>
      <c r="I1213" s="554" t="str">
        <f t="shared" si="9"/>
        <v>'NEO GRP '!</v>
      </c>
      <c r="J1213" s="554">
        <f t="shared" ref="J1213:N1213" si="1209">IF(IFERROR(VLOOKUP($C1213,INDIRECT(J$14&amp;"D:D"),1,FALSE),0)&lt;&gt;0,J$14,0)</f>
        <v>0</v>
      </c>
      <c r="K1213" s="554">
        <f t="shared" si="1209"/>
        <v>0</v>
      </c>
      <c r="L1213" s="554">
        <f t="shared" si="1209"/>
        <v>0</v>
      </c>
      <c r="M1213" s="554">
        <f t="shared" si="1209"/>
        <v>0</v>
      </c>
      <c r="N1213" s="554">
        <f t="shared" si="1209"/>
        <v>0</v>
      </c>
      <c r="O1213" s="554" t="str">
        <f t="shared" si="11"/>
        <v>d:Z</v>
      </c>
      <c r="P1213" s="554" t="str">
        <f t="shared" si="12"/>
        <v>d9:Z9</v>
      </c>
    </row>
    <row r="1214">
      <c r="A1214" s="554" t="str">
        <f t="shared" si="5"/>
        <v>15</v>
      </c>
      <c r="B1214" s="554" t="str">
        <f t="shared" si="6"/>
        <v>GRP</v>
      </c>
      <c r="C1214" s="554" t="s">
        <v>198</v>
      </c>
      <c r="D1214" s="554" t="s">
        <v>1588</v>
      </c>
      <c r="E1214" s="554" t="str">
        <f t="shared" si="7"/>
        <v/>
      </c>
      <c r="H1214" s="554" t="str">
        <f t="shared" si="8"/>
        <v>'NEO GRP '!</v>
      </c>
      <c r="I1214" s="554" t="str">
        <f t="shared" si="9"/>
        <v>'NEO GRP '!</v>
      </c>
      <c r="J1214" s="554">
        <f t="shared" ref="J1214:N1214" si="1210">IF(IFERROR(VLOOKUP($C1214,INDIRECT(J$14&amp;"D:D"),1,FALSE),0)&lt;&gt;0,J$14,0)</f>
        <v>0</v>
      </c>
      <c r="K1214" s="554">
        <f t="shared" si="1210"/>
        <v>0</v>
      </c>
      <c r="L1214" s="554">
        <f t="shared" si="1210"/>
        <v>0</v>
      </c>
      <c r="M1214" s="554">
        <f t="shared" si="1210"/>
        <v>0</v>
      </c>
      <c r="N1214" s="554">
        <f t="shared" si="1210"/>
        <v>0</v>
      </c>
      <c r="O1214" s="554" t="str">
        <f t="shared" si="11"/>
        <v>d:Z</v>
      </c>
      <c r="P1214" s="554" t="str">
        <f t="shared" si="12"/>
        <v>d9:Z9</v>
      </c>
    </row>
    <row r="1215">
      <c r="A1215" s="554" t="str">
        <f t="shared" si="5"/>
        <v>15</v>
      </c>
      <c r="B1215" s="554" t="str">
        <f t="shared" si="6"/>
        <v>GRP</v>
      </c>
      <c r="C1215" s="554" t="s">
        <v>200</v>
      </c>
      <c r="D1215" s="554" t="s">
        <v>1589</v>
      </c>
      <c r="E1215" s="554" t="str">
        <f t="shared" si="7"/>
        <v/>
      </c>
      <c r="H1215" s="554" t="str">
        <f t="shared" si="8"/>
        <v>'NEO GRP '!</v>
      </c>
      <c r="I1215" s="554" t="str">
        <f t="shared" si="9"/>
        <v>'NEO GRP '!</v>
      </c>
      <c r="J1215" s="554">
        <f t="shared" ref="J1215:N1215" si="1211">IF(IFERROR(VLOOKUP($C1215,INDIRECT(J$14&amp;"D:D"),1,FALSE),0)&lt;&gt;0,J$14,0)</f>
        <v>0</v>
      </c>
      <c r="K1215" s="554">
        <f t="shared" si="1211"/>
        <v>0</v>
      </c>
      <c r="L1215" s="554">
        <f t="shared" si="1211"/>
        <v>0</v>
      </c>
      <c r="M1215" s="554">
        <f t="shared" si="1211"/>
        <v>0</v>
      </c>
      <c r="N1215" s="554">
        <f t="shared" si="1211"/>
        <v>0</v>
      </c>
      <c r="O1215" s="554" t="str">
        <f t="shared" si="11"/>
        <v>d:Z</v>
      </c>
      <c r="P1215" s="554" t="str">
        <f t="shared" si="12"/>
        <v>d9:Z9</v>
      </c>
    </row>
    <row r="1216">
      <c r="A1216" s="554" t="str">
        <f t="shared" si="5"/>
        <v>15</v>
      </c>
      <c r="B1216" s="554" t="str">
        <f t="shared" si="6"/>
        <v>GRP</v>
      </c>
      <c r="C1216" s="554" t="s">
        <v>201</v>
      </c>
      <c r="D1216" s="554" t="s">
        <v>1590</v>
      </c>
      <c r="E1216" s="554" t="str">
        <f t="shared" si="7"/>
        <v/>
      </c>
      <c r="H1216" s="554" t="str">
        <f t="shared" si="8"/>
        <v>'NEO GRP '!</v>
      </c>
      <c r="I1216" s="554" t="str">
        <f t="shared" si="9"/>
        <v>'NEO GRP '!</v>
      </c>
      <c r="J1216" s="554">
        <f t="shared" ref="J1216:N1216" si="1212">IF(IFERROR(VLOOKUP($C1216,INDIRECT(J$14&amp;"D:D"),1,FALSE),0)&lt;&gt;0,J$14,0)</f>
        <v>0</v>
      </c>
      <c r="K1216" s="554">
        <f t="shared" si="1212"/>
        <v>0</v>
      </c>
      <c r="L1216" s="554">
        <f t="shared" si="1212"/>
        <v>0</v>
      </c>
      <c r="M1216" s="554">
        <f t="shared" si="1212"/>
        <v>0</v>
      </c>
      <c r="N1216" s="554">
        <f t="shared" si="1212"/>
        <v>0</v>
      </c>
      <c r="O1216" s="554" t="str">
        <f t="shared" si="11"/>
        <v>d:Z</v>
      </c>
      <c r="P1216" s="554" t="str">
        <f t="shared" si="12"/>
        <v>d9:Z9</v>
      </c>
    </row>
    <row r="1217">
      <c r="A1217" s="554" t="str">
        <f t="shared" si="5"/>
        <v>15</v>
      </c>
      <c r="B1217" s="554" t="str">
        <f t="shared" si="6"/>
        <v>GRP</v>
      </c>
      <c r="C1217" s="554" t="s">
        <v>203</v>
      </c>
      <c r="D1217" s="554" t="s">
        <v>1591</v>
      </c>
      <c r="E1217" s="554" t="str">
        <f t="shared" si="7"/>
        <v/>
      </c>
      <c r="H1217" s="554" t="str">
        <f t="shared" si="8"/>
        <v>'NEO GRP '!</v>
      </c>
      <c r="I1217" s="554" t="str">
        <f t="shared" si="9"/>
        <v>'NEO GRP '!</v>
      </c>
      <c r="J1217" s="554">
        <f t="shared" ref="J1217:N1217" si="1213">IF(IFERROR(VLOOKUP($C1217,INDIRECT(J$14&amp;"D:D"),1,FALSE),0)&lt;&gt;0,J$14,0)</f>
        <v>0</v>
      </c>
      <c r="K1217" s="554">
        <f t="shared" si="1213"/>
        <v>0</v>
      </c>
      <c r="L1217" s="554">
        <f t="shared" si="1213"/>
        <v>0</v>
      </c>
      <c r="M1217" s="554">
        <f t="shared" si="1213"/>
        <v>0</v>
      </c>
      <c r="N1217" s="554">
        <f t="shared" si="1213"/>
        <v>0</v>
      </c>
      <c r="O1217" s="554" t="str">
        <f t="shared" si="11"/>
        <v>d:Z</v>
      </c>
      <c r="P1217" s="554" t="str">
        <f t="shared" si="12"/>
        <v>d9:Z9</v>
      </c>
    </row>
    <row r="1218">
      <c r="A1218" s="554" t="str">
        <f t="shared" si="5"/>
        <v>15</v>
      </c>
      <c r="B1218" s="554" t="str">
        <f t="shared" si="6"/>
        <v>GRP</v>
      </c>
      <c r="C1218" s="554" t="s">
        <v>204</v>
      </c>
      <c r="D1218" s="554" t="s">
        <v>1592</v>
      </c>
      <c r="E1218" s="554" t="str">
        <f t="shared" si="7"/>
        <v/>
      </c>
      <c r="H1218" s="554" t="str">
        <f t="shared" si="8"/>
        <v>'NEO GRP '!</v>
      </c>
      <c r="I1218" s="554" t="str">
        <f t="shared" si="9"/>
        <v>'NEO GRP '!</v>
      </c>
      <c r="J1218" s="554">
        <f t="shared" ref="J1218:N1218" si="1214">IF(IFERROR(VLOOKUP($C1218,INDIRECT(J$14&amp;"D:D"),1,FALSE),0)&lt;&gt;0,J$14,0)</f>
        <v>0</v>
      </c>
      <c r="K1218" s="554">
        <f t="shared" si="1214"/>
        <v>0</v>
      </c>
      <c r="L1218" s="554">
        <f t="shared" si="1214"/>
        <v>0</v>
      </c>
      <c r="M1218" s="554">
        <f t="shared" si="1214"/>
        <v>0</v>
      </c>
      <c r="N1218" s="554">
        <f t="shared" si="1214"/>
        <v>0</v>
      </c>
      <c r="O1218" s="554" t="str">
        <f t="shared" si="11"/>
        <v>d:Z</v>
      </c>
      <c r="P1218" s="554" t="str">
        <f t="shared" si="12"/>
        <v>d9:Z9</v>
      </c>
    </row>
    <row r="1219">
      <c r="A1219" s="554" t="str">
        <f t="shared" si="5"/>
        <v>15</v>
      </c>
      <c r="B1219" s="554" t="str">
        <f t="shared" si="6"/>
        <v>GRP</v>
      </c>
      <c r="C1219" s="554" t="s">
        <v>206</v>
      </c>
      <c r="D1219" s="554" t="s">
        <v>1593</v>
      </c>
      <c r="E1219" s="554" t="str">
        <f t="shared" si="7"/>
        <v/>
      </c>
      <c r="H1219" s="554" t="str">
        <f t="shared" si="8"/>
        <v>'NEO GRP '!</v>
      </c>
      <c r="I1219" s="554" t="str">
        <f t="shared" si="9"/>
        <v>'NEO GRP '!</v>
      </c>
      <c r="J1219" s="554">
        <f t="shared" ref="J1219:N1219" si="1215">IF(IFERROR(VLOOKUP($C1219,INDIRECT(J$14&amp;"D:D"),1,FALSE),0)&lt;&gt;0,J$14,0)</f>
        <v>0</v>
      </c>
      <c r="K1219" s="554">
        <f t="shared" si="1215"/>
        <v>0</v>
      </c>
      <c r="L1219" s="554">
        <f t="shared" si="1215"/>
        <v>0</v>
      </c>
      <c r="M1219" s="554">
        <f t="shared" si="1215"/>
        <v>0</v>
      </c>
      <c r="N1219" s="554">
        <f t="shared" si="1215"/>
        <v>0</v>
      </c>
      <c r="O1219" s="554" t="str">
        <f t="shared" si="11"/>
        <v>d:Z</v>
      </c>
      <c r="P1219" s="554" t="str">
        <f t="shared" si="12"/>
        <v>d9:Z9</v>
      </c>
    </row>
    <row r="1220">
      <c r="A1220" s="554" t="str">
        <f t="shared" si="5"/>
        <v>15</v>
      </c>
      <c r="B1220" s="554" t="str">
        <f t="shared" si="6"/>
        <v>GRP</v>
      </c>
      <c r="C1220" s="554" t="s">
        <v>207</v>
      </c>
      <c r="D1220" s="554" t="s">
        <v>1594</v>
      </c>
      <c r="E1220" s="554" t="str">
        <f t="shared" si="7"/>
        <v/>
      </c>
      <c r="H1220" s="554" t="str">
        <f t="shared" si="8"/>
        <v>'NEO GRP '!</v>
      </c>
      <c r="I1220" s="554" t="str">
        <f t="shared" si="9"/>
        <v>'NEO GRP '!</v>
      </c>
      <c r="J1220" s="554">
        <f t="shared" ref="J1220:N1220" si="1216">IF(IFERROR(VLOOKUP($C1220,INDIRECT(J$14&amp;"D:D"),1,FALSE),0)&lt;&gt;0,J$14,0)</f>
        <v>0</v>
      </c>
      <c r="K1220" s="554">
        <f t="shared" si="1216"/>
        <v>0</v>
      </c>
      <c r="L1220" s="554">
        <f t="shared" si="1216"/>
        <v>0</v>
      </c>
      <c r="M1220" s="554">
        <f t="shared" si="1216"/>
        <v>0</v>
      </c>
      <c r="N1220" s="554">
        <f t="shared" si="1216"/>
        <v>0</v>
      </c>
      <c r="O1220" s="554" t="str">
        <f t="shared" si="11"/>
        <v>d:Z</v>
      </c>
      <c r="P1220" s="554" t="str">
        <f t="shared" si="12"/>
        <v>d9:Z9</v>
      </c>
    </row>
    <row r="1221">
      <c r="A1221" s="554" t="str">
        <f t="shared" si="5"/>
        <v>15</v>
      </c>
      <c r="B1221" s="554" t="str">
        <f t="shared" si="6"/>
        <v>GRP</v>
      </c>
      <c r="C1221" s="554" t="s">
        <v>209</v>
      </c>
      <c r="D1221" s="554" t="s">
        <v>1595</v>
      </c>
      <c r="E1221" s="554" t="str">
        <f t="shared" si="7"/>
        <v/>
      </c>
      <c r="H1221" s="554" t="str">
        <f t="shared" si="8"/>
        <v>'NEO GRP '!</v>
      </c>
      <c r="I1221" s="554" t="str">
        <f t="shared" si="9"/>
        <v>'NEO GRP '!</v>
      </c>
      <c r="J1221" s="554">
        <f t="shared" ref="J1221:N1221" si="1217">IF(IFERROR(VLOOKUP($C1221,INDIRECT(J$14&amp;"D:D"),1,FALSE),0)&lt;&gt;0,J$14,0)</f>
        <v>0</v>
      </c>
      <c r="K1221" s="554">
        <f t="shared" si="1217"/>
        <v>0</v>
      </c>
      <c r="L1221" s="554">
        <f t="shared" si="1217"/>
        <v>0</v>
      </c>
      <c r="M1221" s="554">
        <f t="shared" si="1217"/>
        <v>0</v>
      </c>
      <c r="N1221" s="554">
        <f t="shared" si="1217"/>
        <v>0</v>
      </c>
      <c r="O1221" s="554" t="str">
        <f t="shared" si="11"/>
        <v>d:Z</v>
      </c>
      <c r="P1221" s="554" t="str">
        <f t="shared" si="12"/>
        <v>d9:Z9</v>
      </c>
    </row>
    <row r="1222">
      <c r="A1222" s="554" t="str">
        <f t="shared" si="5"/>
        <v>15</v>
      </c>
      <c r="B1222" s="554" t="str">
        <f t="shared" si="6"/>
        <v>GRP</v>
      </c>
      <c r="C1222" s="554" t="s">
        <v>210</v>
      </c>
      <c r="D1222" s="554" t="s">
        <v>1596</v>
      </c>
      <c r="E1222" s="554" t="str">
        <f t="shared" si="7"/>
        <v/>
      </c>
      <c r="H1222" s="554" t="str">
        <f t="shared" si="8"/>
        <v>'NEO GRP '!</v>
      </c>
      <c r="I1222" s="554" t="str">
        <f t="shared" si="9"/>
        <v>'NEO GRP '!</v>
      </c>
      <c r="J1222" s="554">
        <f t="shared" ref="J1222:N1222" si="1218">IF(IFERROR(VLOOKUP($C1222,INDIRECT(J$14&amp;"D:D"),1,FALSE),0)&lt;&gt;0,J$14,0)</f>
        <v>0</v>
      </c>
      <c r="K1222" s="554">
        <f t="shared" si="1218"/>
        <v>0</v>
      </c>
      <c r="L1222" s="554">
        <f t="shared" si="1218"/>
        <v>0</v>
      </c>
      <c r="M1222" s="554">
        <f t="shared" si="1218"/>
        <v>0</v>
      </c>
      <c r="N1222" s="554">
        <f t="shared" si="1218"/>
        <v>0</v>
      </c>
      <c r="O1222" s="554" t="str">
        <f t="shared" si="11"/>
        <v>d:Z</v>
      </c>
      <c r="P1222" s="554" t="str">
        <f t="shared" si="12"/>
        <v>d9:Z9</v>
      </c>
    </row>
    <row r="1223">
      <c r="A1223" s="554" t="str">
        <f t="shared" si="5"/>
        <v>15</v>
      </c>
      <c r="B1223" s="554" t="str">
        <f t="shared" si="6"/>
        <v>GRP</v>
      </c>
      <c r="C1223" s="554" t="s">
        <v>212</v>
      </c>
      <c r="D1223" s="554" t="s">
        <v>1597</v>
      </c>
      <c r="E1223" s="554" t="str">
        <f t="shared" si="7"/>
        <v/>
      </c>
      <c r="H1223" s="554" t="str">
        <f t="shared" si="8"/>
        <v>'NEO GRP '!</v>
      </c>
      <c r="I1223" s="554" t="str">
        <f t="shared" si="9"/>
        <v>'NEO GRP '!</v>
      </c>
      <c r="J1223" s="554">
        <f t="shared" ref="J1223:N1223" si="1219">IF(IFERROR(VLOOKUP($C1223,INDIRECT(J$14&amp;"D:D"),1,FALSE),0)&lt;&gt;0,J$14,0)</f>
        <v>0</v>
      </c>
      <c r="K1223" s="554">
        <f t="shared" si="1219"/>
        <v>0</v>
      </c>
      <c r="L1223" s="554">
        <f t="shared" si="1219"/>
        <v>0</v>
      </c>
      <c r="M1223" s="554">
        <f t="shared" si="1219"/>
        <v>0</v>
      </c>
      <c r="N1223" s="554">
        <f t="shared" si="1219"/>
        <v>0</v>
      </c>
      <c r="O1223" s="554" t="str">
        <f t="shared" si="11"/>
        <v>d:Z</v>
      </c>
      <c r="P1223" s="554" t="str">
        <f t="shared" si="12"/>
        <v>d9:Z9</v>
      </c>
    </row>
    <row r="1224">
      <c r="A1224" s="554" t="str">
        <f t="shared" si="5"/>
        <v>15</v>
      </c>
      <c r="B1224" s="554" t="str">
        <f t="shared" si="6"/>
        <v>GRP</v>
      </c>
      <c r="C1224" s="554" t="s">
        <v>213</v>
      </c>
      <c r="D1224" s="554" t="s">
        <v>1598</v>
      </c>
      <c r="E1224" s="554" t="str">
        <f t="shared" si="7"/>
        <v/>
      </c>
      <c r="H1224" s="554" t="str">
        <f t="shared" si="8"/>
        <v>'NEO GRP '!</v>
      </c>
      <c r="I1224" s="554" t="str">
        <f t="shared" si="9"/>
        <v>'NEO GRP '!</v>
      </c>
      <c r="J1224" s="554">
        <f t="shared" ref="J1224:N1224" si="1220">IF(IFERROR(VLOOKUP($C1224,INDIRECT(J$14&amp;"D:D"),1,FALSE),0)&lt;&gt;0,J$14,0)</f>
        <v>0</v>
      </c>
      <c r="K1224" s="554">
        <f t="shared" si="1220"/>
        <v>0</v>
      </c>
      <c r="L1224" s="554">
        <f t="shared" si="1220"/>
        <v>0</v>
      </c>
      <c r="M1224" s="554">
        <f t="shared" si="1220"/>
        <v>0</v>
      </c>
      <c r="N1224" s="554">
        <f t="shared" si="1220"/>
        <v>0</v>
      </c>
      <c r="O1224" s="554" t="str">
        <f t="shared" si="11"/>
        <v>d:Z</v>
      </c>
      <c r="P1224" s="554" t="str">
        <f t="shared" si="12"/>
        <v>d9:Z9</v>
      </c>
    </row>
    <row r="1225">
      <c r="A1225" s="554" t="str">
        <f t="shared" si="5"/>
        <v>15</v>
      </c>
      <c r="B1225" s="554" t="str">
        <f t="shared" si="6"/>
        <v>GRP</v>
      </c>
      <c r="C1225" s="554" t="s">
        <v>215</v>
      </c>
      <c r="D1225" s="554" t="s">
        <v>1599</v>
      </c>
      <c r="E1225" s="554" t="str">
        <f t="shared" si="7"/>
        <v/>
      </c>
      <c r="H1225" s="554" t="str">
        <f t="shared" si="8"/>
        <v>'NEO GRP '!</v>
      </c>
      <c r="I1225" s="554" t="str">
        <f t="shared" si="9"/>
        <v>'NEO GRP '!</v>
      </c>
      <c r="J1225" s="554">
        <f t="shared" ref="J1225:N1225" si="1221">IF(IFERROR(VLOOKUP($C1225,INDIRECT(J$14&amp;"D:D"),1,FALSE),0)&lt;&gt;0,J$14,0)</f>
        <v>0</v>
      </c>
      <c r="K1225" s="554">
        <f t="shared" si="1221"/>
        <v>0</v>
      </c>
      <c r="L1225" s="554">
        <f t="shared" si="1221"/>
        <v>0</v>
      </c>
      <c r="M1225" s="554">
        <f t="shared" si="1221"/>
        <v>0</v>
      </c>
      <c r="N1225" s="554">
        <f t="shared" si="1221"/>
        <v>0</v>
      </c>
      <c r="O1225" s="554" t="str">
        <f t="shared" si="11"/>
        <v>d:Z</v>
      </c>
      <c r="P1225" s="554" t="str">
        <f t="shared" si="12"/>
        <v>d9:Z9</v>
      </c>
    </row>
    <row r="1226">
      <c r="A1226" s="554" t="str">
        <f t="shared" si="5"/>
        <v>15</v>
      </c>
      <c r="B1226" s="554" t="str">
        <f t="shared" si="6"/>
        <v>GRP</v>
      </c>
      <c r="C1226" s="554" t="s">
        <v>152</v>
      </c>
      <c r="D1226" s="554" t="s">
        <v>1600</v>
      </c>
      <c r="E1226" s="554" t="str">
        <f t="shared" si="7"/>
        <v/>
      </c>
      <c r="H1226" s="554" t="str">
        <f t="shared" si="8"/>
        <v>'NEO GRP '!</v>
      </c>
      <c r="I1226" s="554" t="str">
        <f t="shared" si="9"/>
        <v>'NEO GRP '!</v>
      </c>
      <c r="J1226" s="554">
        <f t="shared" ref="J1226:N1226" si="1222">IF(IFERROR(VLOOKUP($C1226,INDIRECT(J$14&amp;"D:D"),1,FALSE),0)&lt;&gt;0,J$14,0)</f>
        <v>0</v>
      </c>
      <c r="K1226" s="554">
        <f t="shared" si="1222"/>
        <v>0</v>
      </c>
      <c r="L1226" s="554">
        <f t="shared" si="1222"/>
        <v>0</v>
      </c>
      <c r="M1226" s="554">
        <f t="shared" si="1222"/>
        <v>0</v>
      </c>
      <c r="N1226" s="554">
        <f t="shared" si="1222"/>
        <v>0</v>
      </c>
      <c r="O1226" s="554" t="str">
        <f t="shared" si="11"/>
        <v>d:Z</v>
      </c>
      <c r="P1226" s="554" t="str">
        <f t="shared" si="12"/>
        <v>d9:Z9</v>
      </c>
    </row>
    <row r="1227">
      <c r="A1227" s="554" t="str">
        <f t="shared" si="5"/>
        <v>15</v>
      </c>
      <c r="B1227" s="554" t="str">
        <f t="shared" si="6"/>
        <v>GRP</v>
      </c>
      <c r="C1227" s="554" t="s">
        <v>216</v>
      </c>
      <c r="D1227" s="554" t="s">
        <v>1601</v>
      </c>
      <c r="E1227" s="554" t="str">
        <f t="shared" si="7"/>
        <v/>
      </c>
      <c r="H1227" s="554" t="str">
        <f t="shared" si="8"/>
        <v>'NEO GRP '!</v>
      </c>
      <c r="I1227" s="554" t="str">
        <f t="shared" si="9"/>
        <v>'NEO GRP '!</v>
      </c>
      <c r="J1227" s="554">
        <f t="shared" ref="J1227:N1227" si="1223">IF(IFERROR(VLOOKUP($C1227,INDIRECT(J$14&amp;"D:D"),1,FALSE),0)&lt;&gt;0,J$14,0)</f>
        <v>0</v>
      </c>
      <c r="K1227" s="554">
        <f t="shared" si="1223"/>
        <v>0</v>
      </c>
      <c r="L1227" s="554">
        <f t="shared" si="1223"/>
        <v>0</v>
      </c>
      <c r="M1227" s="554">
        <f t="shared" si="1223"/>
        <v>0</v>
      </c>
      <c r="N1227" s="554">
        <f t="shared" si="1223"/>
        <v>0</v>
      </c>
      <c r="O1227" s="554" t="str">
        <f t="shared" si="11"/>
        <v>d:Z</v>
      </c>
      <c r="P1227" s="554" t="str">
        <f t="shared" si="12"/>
        <v>d9:Z9</v>
      </c>
    </row>
    <row r="1228">
      <c r="A1228" s="554" t="str">
        <f t="shared" si="5"/>
        <v>15</v>
      </c>
      <c r="B1228" s="554" t="str">
        <f t="shared" si="6"/>
        <v>GRP</v>
      </c>
      <c r="C1228" s="554" t="s">
        <v>218</v>
      </c>
      <c r="D1228" s="554" t="s">
        <v>1602</v>
      </c>
      <c r="E1228" s="554" t="str">
        <f t="shared" si="7"/>
        <v/>
      </c>
      <c r="H1228" s="554" t="str">
        <f t="shared" si="8"/>
        <v>'NEO GRP '!</v>
      </c>
      <c r="I1228" s="554" t="str">
        <f t="shared" si="9"/>
        <v>'NEO GRP '!</v>
      </c>
      <c r="J1228" s="554">
        <f t="shared" ref="J1228:N1228" si="1224">IF(IFERROR(VLOOKUP($C1228,INDIRECT(J$14&amp;"D:D"),1,FALSE),0)&lt;&gt;0,J$14,0)</f>
        <v>0</v>
      </c>
      <c r="K1228" s="554">
        <f t="shared" si="1224"/>
        <v>0</v>
      </c>
      <c r="L1228" s="554">
        <f t="shared" si="1224"/>
        <v>0</v>
      </c>
      <c r="M1228" s="554">
        <f t="shared" si="1224"/>
        <v>0</v>
      </c>
      <c r="N1228" s="554">
        <f t="shared" si="1224"/>
        <v>0</v>
      </c>
      <c r="O1228" s="554" t="str">
        <f t="shared" si="11"/>
        <v>d:Z</v>
      </c>
      <c r="P1228" s="554" t="str">
        <f t="shared" si="12"/>
        <v>d9:Z9</v>
      </c>
    </row>
    <row r="1229">
      <c r="A1229" s="554" t="str">
        <f t="shared" si="5"/>
        <v>15</v>
      </c>
      <c r="B1229" s="554" t="str">
        <f t="shared" si="6"/>
        <v>GRP</v>
      </c>
      <c r="C1229" s="554" t="s">
        <v>220</v>
      </c>
      <c r="D1229" s="554" t="s">
        <v>1603</v>
      </c>
      <c r="E1229" s="554" t="str">
        <f t="shared" si="7"/>
        <v/>
      </c>
      <c r="H1229" s="554" t="str">
        <f t="shared" si="8"/>
        <v>'NEO GRP '!</v>
      </c>
      <c r="I1229" s="554" t="str">
        <f t="shared" si="9"/>
        <v>'NEO GRP '!</v>
      </c>
      <c r="J1229" s="554">
        <f t="shared" ref="J1229:N1229" si="1225">IF(IFERROR(VLOOKUP($C1229,INDIRECT(J$14&amp;"D:D"),1,FALSE),0)&lt;&gt;0,J$14,0)</f>
        <v>0</v>
      </c>
      <c r="K1229" s="554">
        <f t="shared" si="1225"/>
        <v>0</v>
      </c>
      <c r="L1229" s="554">
        <f t="shared" si="1225"/>
        <v>0</v>
      </c>
      <c r="M1229" s="554">
        <f t="shared" si="1225"/>
        <v>0</v>
      </c>
      <c r="N1229" s="554">
        <f t="shared" si="1225"/>
        <v>0</v>
      </c>
      <c r="O1229" s="554" t="str">
        <f t="shared" si="11"/>
        <v>d:Z</v>
      </c>
      <c r="P1229" s="554" t="str">
        <f t="shared" si="12"/>
        <v>d9:Z9</v>
      </c>
    </row>
    <row r="1230">
      <c r="A1230" s="554" t="str">
        <f t="shared" si="5"/>
        <v>15</v>
      </c>
      <c r="B1230" s="554" t="str">
        <f t="shared" si="6"/>
        <v>GRP</v>
      </c>
      <c r="C1230" s="554" t="s">
        <v>222</v>
      </c>
      <c r="D1230" s="554" t="s">
        <v>1604</v>
      </c>
      <c r="E1230" s="554" t="str">
        <f t="shared" si="7"/>
        <v/>
      </c>
      <c r="H1230" s="554" t="str">
        <f t="shared" si="8"/>
        <v>'NEO GRP '!</v>
      </c>
      <c r="I1230" s="554" t="str">
        <f t="shared" si="9"/>
        <v>'NEO GRP '!</v>
      </c>
      <c r="J1230" s="554">
        <f t="shared" ref="J1230:N1230" si="1226">IF(IFERROR(VLOOKUP($C1230,INDIRECT(J$14&amp;"D:D"),1,FALSE),0)&lt;&gt;0,J$14,0)</f>
        <v>0</v>
      </c>
      <c r="K1230" s="554">
        <f t="shared" si="1226"/>
        <v>0</v>
      </c>
      <c r="L1230" s="554">
        <f t="shared" si="1226"/>
        <v>0</v>
      </c>
      <c r="M1230" s="554">
        <f t="shared" si="1226"/>
        <v>0</v>
      </c>
      <c r="N1230" s="554">
        <f t="shared" si="1226"/>
        <v>0</v>
      </c>
      <c r="O1230" s="554" t="str">
        <f t="shared" si="11"/>
        <v>d:Z</v>
      </c>
      <c r="P1230" s="554" t="str">
        <f t="shared" si="12"/>
        <v>d9:Z9</v>
      </c>
    </row>
    <row r="1231">
      <c r="A1231" s="554" t="str">
        <f t="shared" si="5"/>
        <v>15</v>
      </c>
      <c r="B1231" s="554" t="str">
        <f t="shared" si="6"/>
        <v>GRP</v>
      </c>
      <c r="C1231" s="554" t="s">
        <v>224</v>
      </c>
      <c r="D1231" s="554" t="s">
        <v>1605</v>
      </c>
      <c r="E1231" s="554" t="str">
        <f t="shared" si="7"/>
        <v/>
      </c>
      <c r="H1231" s="554" t="str">
        <f t="shared" si="8"/>
        <v>'NEO GRP '!</v>
      </c>
      <c r="I1231" s="554" t="str">
        <f t="shared" si="9"/>
        <v>'NEO GRP '!</v>
      </c>
      <c r="J1231" s="554">
        <f t="shared" ref="J1231:N1231" si="1227">IF(IFERROR(VLOOKUP($C1231,INDIRECT(J$14&amp;"D:D"),1,FALSE),0)&lt;&gt;0,J$14,0)</f>
        <v>0</v>
      </c>
      <c r="K1231" s="554">
        <f t="shared" si="1227"/>
        <v>0</v>
      </c>
      <c r="L1231" s="554">
        <f t="shared" si="1227"/>
        <v>0</v>
      </c>
      <c r="M1231" s="554">
        <f t="shared" si="1227"/>
        <v>0</v>
      </c>
      <c r="N1231" s="554">
        <f t="shared" si="1227"/>
        <v>0</v>
      </c>
      <c r="O1231" s="554" t="str">
        <f t="shared" si="11"/>
        <v>d:Z</v>
      </c>
      <c r="P1231" s="554" t="str">
        <f t="shared" si="12"/>
        <v>d9:Z9</v>
      </c>
    </row>
    <row r="1232">
      <c r="A1232" s="554" t="str">
        <f t="shared" si="5"/>
        <v>15</v>
      </c>
      <c r="B1232" s="554" t="str">
        <f t="shared" si="6"/>
        <v>GRP</v>
      </c>
      <c r="C1232" s="554" t="s">
        <v>226</v>
      </c>
      <c r="D1232" s="554" t="s">
        <v>1606</v>
      </c>
      <c r="E1232" s="554" t="str">
        <f t="shared" si="7"/>
        <v/>
      </c>
      <c r="H1232" s="554" t="str">
        <f t="shared" si="8"/>
        <v>'NEO GRP '!</v>
      </c>
      <c r="I1232" s="554" t="str">
        <f t="shared" si="9"/>
        <v>'NEO GRP '!</v>
      </c>
      <c r="J1232" s="554">
        <f t="shared" ref="J1232:N1232" si="1228">IF(IFERROR(VLOOKUP($C1232,INDIRECT(J$14&amp;"D:D"),1,FALSE),0)&lt;&gt;0,J$14,0)</f>
        <v>0</v>
      </c>
      <c r="K1232" s="554">
        <f t="shared" si="1228"/>
        <v>0</v>
      </c>
      <c r="L1232" s="554">
        <f t="shared" si="1228"/>
        <v>0</v>
      </c>
      <c r="M1232" s="554">
        <f t="shared" si="1228"/>
        <v>0</v>
      </c>
      <c r="N1232" s="554">
        <f t="shared" si="1228"/>
        <v>0</v>
      </c>
      <c r="O1232" s="554" t="str">
        <f t="shared" si="11"/>
        <v>d:Z</v>
      </c>
      <c r="P1232" s="554" t="str">
        <f t="shared" si="12"/>
        <v>d9:Z9</v>
      </c>
    </row>
    <row r="1233">
      <c r="A1233" s="554" t="str">
        <f t="shared" si="5"/>
        <v>15</v>
      </c>
      <c r="B1233" s="554" t="str">
        <f t="shared" si="6"/>
        <v>GRP</v>
      </c>
      <c r="C1233" s="554" t="s">
        <v>158</v>
      </c>
      <c r="D1233" s="554" t="s">
        <v>1607</v>
      </c>
      <c r="E1233" s="554" t="str">
        <f t="shared" si="7"/>
        <v/>
      </c>
      <c r="H1233" s="554" t="str">
        <f t="shared" si="8"/>
        <v>'NEO GRP '!</v>
      </c>
      <c r="I1233" s="554" t="str">
        <f t="shared" si="9"/>
        <v>'NEO GRP '!</v>
      </c>
      <c r="J1233" s="554">
        <f t="shared" ref="J1233:N1233" si="1229">IF(IFERROR(VLOOKUP($C1233,INDIRECT(J$14&amp;"D:D"),1,FALSE),0)&lt;&gt;0,J$14,0)</f>
        <v>0</v>
      </c>
      <c r="K1233" s="554">
        <f t="shared" si="1229"/>
        <v>0</v>
      </c>
      <c r="L1233" s="554">
        <f t="shared" si="1229"/>
        <v>0</v>
      </c>
      <c r="M1233" s="554">
        <f t="shared" si="1229"/>
        <v>0</v>
      </c>
      <c r="N1233" s="554">
        <f t="shared" si="1229"/>
        <v>0</v>
      </c>
      <c r="O1233" s="554" t="str">
        <f t="shared" si="11"/>
        <v>d:Z</v>
      </c>
      <c r="P1233" s="554" t="str">
        <f t="shared" si="12"/>
        <v>d9:Z9</v>
      </c>
    </row>
    <row r="1234">
      <c r="A1234" s="554" t="str">
        <f t="shared" si="5"/>
        <v>15</v>
      </c>
      <c r="B1234" s="554" t="str">
        <f t="shared" si="6"/>
        <v>GRP</v>
      </c>
      <c r="C1234" s="554" t="s">
        <v>160</v>
      </c>
      <c r="D1234" s="554" t="s">
        <v>1608</v>
      </c>
      <c r="E1234" s="554" t="str">
        <f t="shared" si="7"/>
        <v/>
      </c>
      <c r="H1234" s="554" t="str">
        <f t="shared" si="8"/>
        <v>'NEO GRP '!</v>
      </c>
      <c r="I1234" s="554" t="str">
        <f t="shared" si="9"/>
        <v>'NEO GRP '!</v>
      </c>
      <c r="J1234" s="554">
        <f t="shared" ref="J1234:N1234" si="1230">IF(IFERROR(VLOOKUP($C1234,INDIRECT(J$14&amp;"D:D"),1,FALSE),0)&lt;&gt;0,J$14,0)</f>
        <v>0</v>
      </c>
      <c r="K1234" s="554">
        <f t="shared" si="1230"/>
        <v>0</v>
      </c>
      <c r="L1234" s="554">
        <f t="shared" si="1230"/>
        <v>0</v>
      </c>
      <c r="M1234" s="554">
        <f t="shared" si="1230"/>
        <v>0</v>
      </c>
      <c r="N1234" s="554">
        <f t="shared" si="1230"/>
        <v>0</v>
      </c>
      <c r="O1234" s="554" t="str">
        <f t="shared" si="11"/>
        <v>d:Z</v>
      </c>
      <c r="P1234" s="554" t="str">
        <f t="shared" si="12"/>
        <v>d9:Z9</v>
      </c>
    </row>
    <row r="1235">
      <c r="A1235" s="554" t="str">
        <f t="shared" si="5"/>
        <v>15</v>
      </c>
      <c r="B1235" s="554" t="str">
        <f t="shared" si="6"/>
        <v>GRP</v>
      </c>
      <c r="C1235" s="554" t="s">
        <v>162</v>
      </c>
      <c r="D1235" s="554" t="s">
        <v>1609</v>
      </c>
      <c r="E1235" s="554" t="str">
        <f t="shared" si="7"/>
        <v/>
      </c>
      <c r="H1235" s="554" t="str">
        <f t="shared" si="8"/>
        <v>'NEO GRP '!</v>
      </c>
      <c r="I1235" s="554" t="str">
        <f t="shared" si="9"/>
        <v>'NEO GRP '!</v>
      </c>
      <c r="J1235" s="554">
        <f t="shared" ref="J1235:N1235" si="1231">IF(IFERROR(VLOOKUP($C1235,INDIRECT(J$14&amp;"D:D"),1,FALSE),0)&lt;&gt;0,J$14,0)</f>
        <v>0</v>
      </c>
      <c r="K1235" s="554">
        <f t="shared" si="1231"/>
        <v>0</v>
      </c>
      <c r="L1235" s="554">
        <f t="shared" si="1231"/>
        <v>0</v>
      </c>
      <c r="M1235" s="554">
        <f t="shared" si="1231"/>
        <v>0</v>
      </c>
      <c r="N1235" s="554">
        <f t="shared" si="1231"/>
        <v>0</v>
      </c>
      <c r="O1235" s="554" t="str">
        <f t="shared" si="11"/>
        <v>d:Z</v>
      </c>
      <c r="P1235" s="554" t="str">
        <f t="shared" si="12"/>
        <v>d9:Z9</v>
      </c>
    </row>
    <row r="1236">
      <c r="A1236" s="554" t="str">
        <f t="shared" si="5"/>
        <v>15</v>
      </c>
      <c r="B1236" s="554" t="str">
        <f t="shared" si="6"/>
        <v>GRP</v>
      </c>
      <c r="C1236" s="554" t="s">
        <v>228</v>
      </c>
      <c r="D1236" s="554" t="s">
        <v>1610</v>
      </c>
      <c r="E1236" s="554" t="str">
        <f t="shared" si="7"/>
        <v/>
      </c>
      <c r="H1236" s="554" t="str">
        <f t="shared" si="8"/>
        <v>'NEO GRP '!</v>
      </c>
      <c r="I1236" s="554" t="str">
        <f t="shared" si="9"/>
        <v>'NEO GRP '!</v>
      </c>
      <c r="J1236" s="554">
        <f t="shared" ref="J1236:N1236" si="1232">IF(IFERROR(VLOOKUP($C1236,INDIRECT(J$14&amp;"D:D"),1,FALSE),0)&lt;&gt;0,J$14,0)</f>
        <v>0</v>
      </c>
      <c r="K1236" s="554">
        <f t="shared" si="1232"/>
        <v>0</v>
      </c>
      <c r="L1236" s="554">
        <f t="shared" si="1232"/>
        <v>0</v>
      </c>
      <c r="M1236" s="554">
        <f t="shared" si="1232"/>
        <v>0</v>
      </c>
      <c r="N1236" s="554">
        <f t="shared" si="1232"/>
        <v>0</v>
      </c>
      <c r="O1236" s="554" t="str">
        <f t="shared" si="11"/>
        <v>d:Z</v>
      </c>
      <c r="P1236" s="554" t="str">
        <f t="shared" si="12"/>
        <v>d9:Z9</v>
      </c>
    </row>
    <row r="1237">
      <c r="A1237" s="554" t="str">
        <f t="shared" si="5"/>
        <v>15</v>
      </c>
      <c r="B1237" s="554" t="str">
        <f t="shared" si="6"/>
        <v>GRP</v>
      </c>
      <c r="C1237" s="554" t="s">
        <v>163</v>
      </c>
      <c r="D1237" s="554" t="s">
        <v>1611</v>
      </c>
      <c r="E1237" s="554" t="str">
        <f t="shared" si="7"/>
        <v/>
      </c>
      <c r="H1237" s="554" t="str">
        <f t="shared" si="8"/>
        <v>'NEO GRP '!</v>
      </c>
      <c r="I1237" s="554" t="str">
        <f t="shared" si="9"/>
        <v>'NEO GRP '!</v>
      </c>
      <c r="J1237" s="554">
        <f t="shared" ref="J1237:N1237" si="1233">IF(IFERROR(VLOOKUP($C1237,INDIRECT(J$14&amp;"D:D"),1,FALSE),0)&lt;&gt;0,J$14,0)</f>
        <v>0</v>
      </c>
      <c r="K1237" s="554">
        <f t="shared" si="1233"/>
        <v>0</v>
      </c>
      <c r="L1237" s="554">
        <f t="shared" si="1233"/>
        <v>0</v>
      </c>
      <c r="M1237" s="554">
        <f t="shared" si="1233"/>
        <v>0</v>
      </c>
      <c r="N1237" s="554">
        <f t="shared" si="1233"/>
        <v>0</v>
      </c>
      <c r="O1237" s="554" t="str">
        <f t="shared" si="11"/>
        <v>d:Z</v>
      </c>
      <c r="P1237" s="554" t="str">
        <f t="shared" si="12"/>
        <v>d9:Z9</v>
      </c>
    </row>
    <row r="1238">
      <c r="A1238" s="554" t="str">
        <f t="shared" si="5"/>
        <v>15</v>
      </c>
      <c r="B1238" s="554" t="str">
        <f t="shared" si="6"/>
        <v>GRP</v>
      </c>
      <c r="C1238" s="554" t="s">
        <v>165</v>
      </c>
      <c r="D1238" s="554" t="s">
        <v>1612</v>
      </c>
      <c r="E1238" s="554" t="str">
        <f t="shared" si="7"/>
        <v/>
      </c>
      <c r="H1238" s="554" t="str">
        <f t="shared" si="8"/>
        <v>'NEO GRP '!</v>
      </c>
      <c r="I1238" s="554" t="str">
        <f t="shared" si="9"/>
        <v>'NEO GRP '!</v>
      </c>
      <c r="J1238" s="554">
        <f t="shared" ref="J1238:N1238" si="1234">IF(IFERROR(VLOOKUP($C1238,INDIRECT(J$14&amp;"D:D"),1,FALSE),0)&lt;&gt;0,J$14,0)</f>
        <v>0</v>
      </c>
      <c r="K1238" s="554">
        <f t="shared" si="1234"/>
        <v>0</v>
      </c>
      <c r="L1238" s="554">
        <f t="shared" si="1234"/>
        <v>0</v>
      </c>
      <c r="M1238" s="554">
        <f t="shared" si="1234"/>
        <v>0</v>
      </c>
      <c r="N1238" s="554">
        <f t="shared" si="1234"/>
        <v>0</v>
      </c>
      <c r="O1238" s="554" t="str">
        <f t="shared" si="11"/>
        <v>d:Z</v>
      </c>
      <c r="P1238" s="554" t="str">
        <f t="shared" si="12"/>
        <v>d9:Z9</v>
      </c>
    </row>
    <row r="1239">
      <c r="A1239" s="554" t="str">
        <f t="shared" si="5"/>
        <v>15</v>
      </c>
      <c r="B1239" s="554" t="str">
        <f t="shared" si="6"/>
        <v>GRP</v>
      </c>
      <c r="C1239" s="554" t="s">
        <v>166</v>
      </c>
      <c r="D1239" s="554" t="s">
        <v>1613</v>
      </c>
      <c r="E1239" s="554" t="str">
        <f t="shared" si="7"/>
        <v/>
      </c>
      <c r="H1239" s="554" t="str">
        <f t="shared" si="8"/>
        <v>'NEO GRP '!</v>
      </c>
      <c r="I1239" s="554" t="str">
        <f t="shared" si="9"/>
        <v>'NEO GRP '!</v>
      </c>
      <c r="J1239" s="554">
        <f t="shared" ref="J1239:N1239" si="1235">IF(IFERROR(VLOOKUP($C1239,INDIRECT(J$14&amp;"D:D"),1,FALSE),0)&lt;&gt;0,J$14,0)</f>
        <v>0</v>
      </c>
      <c r="K1239" s="554">
        <f t="shared" si="1235"/>
        <v>0</v>
      </c>
      <c r="L1239" s="554">
        <f t="shared" si="1235"/>
        <v>0</v>
      </c>
      <c r="M1239" s="554">
        <f t="shared" si="1235"/>
        <v>0</v>
      </c>
      <c r="N1239" s="554">
        <f t="shared" si="1235"/>
        <v>0</v>
      </c>
      <c r="O1239" s="554" t="str">
        <f t="shared" si="11"/>
        <v>d:Z</v>
      </c>
      <c r="P1239" s="554" t="str">
        <f t="shared" si="12"/>
        <v>d9:Z9</v>
      </c>
    </row>
    <row r="1240">
      <c r="A1240" s="554" t="str">
        <f t="shared" si="5"/>
        <v>15</v>
      </c>
      <c r="B1240" s="554" t="str">
        <f t="shared" si="6"/>
        <v>GRP</v>
      </c>
      <c r="C1240" s="554" t="s">
        <v>230</v>
      </c>
      <c r="D1240" s="554" t="s">
        <v>1614</v>
      </c>
      <c r="E1240" s="554" t="str">
        <f t="shared" si="7"/>
        <v/>
      </c>
      <c r="H1240" s="554" t="str">
        <f t="shared" si="8"/>
        <v>'NEO GRP '!</v>
      </c>
      <c r="I1240" s="554" t="str">
        <f t="shared" si="9"/>
        <v>'NEO GRP '!</v>
      </c>
      <c r="J1240" s="554">
        <f t="shared" ref="J1240:N1240" si="1236">IF(IFERROR(VLOOKUP($C1240,INDIRECT(J$14&amp;"D:D"),1,FALSE),0)&lt;&gt;0,J$14,0)</f>
        <v>0</v>
      </c>
      <c r="K1240" s="554">
        <f t="shared" si="1236"/>
        <v>0</v>
      </c>
      <c r="L1240" s="554">
        <f t="shared" si="1236"/>
        <v>0</v>
      </c>
      <c r="M1240" s="554">
        <f t="shared" si="1236"/>
        <v>0</v>
      </c>
      <c r="N1240" s="554">
        <f t="shared" si="1236"/>
        <v>0</v>
      </c>
      <c r="O1240" s="554" t="str">
        <f t="shared" si="11"/>
        <v>d:Z</v>
      </c>
      <c r="P1240" s="554" t="str">
        <f t="shared" si="12"/>
        <v>d9:Z9</v>
      </c>
    </row>
    <row r="1241">
      <c r="A1241" s="554" t="str">
        <f t="shared" si="5"/>
        <v>15</v>
      </c>
      <c r="B1241" s="554" t="str">
        <f t="shared" si="6"/>
        <v>GRP</v>
      </c>
      <c r="C1241" s="554" t="s">
        <v>232</v>
      </c>
      <c r="D1241" s="554" t="s">
        <v>1615</v>
      </c>
      <c r="E1241" s="554" t="str">
        <f t="shared" si="7"/>
        <v/>
      </c>
      <c r="H1241" s="554" t="str">
        <f t="shared" si="8"/>
        <v>'NEO GRP '!</v>
      </c>
      <c r="I1241" s="554" t="str">
        <f t="shared" si="9"/>
        <v>'NEO GRP '!</v>
      </c>
      <c r="J1241" s="554">
        <f t="shared" ref="J1241:N1241" si="1237">IF(IFERROR(VLOOKUP($C1241,INDIRECT(J$14&amp;"D:D"),1,FALSE),0)&lt;&gt;0,J$14,0)</f>
        <v>0</v>
      </c>
      <c r="K1241" s="554">
        <f t="shared" si="1237"/>
        <v>0</v>
      </c>
      <c r="L1241" s="554">
        <f t="shared" si="1237"/>
        <v>0</v>
      </c>
      <c r="M1241" s="554">
        <f t="shared" si="1237"/>
        <v>0</v>
      </c>
      <c r="N1241" s="554">
        <f t="shared" si="1237"/>
        <v>0</v>
      </c>
      <c r="O1241" s="554" t="str">
        <f t="shared" si="11"/>
        <v>d:Z</v>
      </c>
      <c r="P1241" s="554" t="str">
        <f t="shared" si="12"/>
        <v>d9:Z9</v>
      </c>
    </row>
    <row r="1242">
      <c r="A1242" s="554" t="str">
        <f t="shared" si="5"/>
        <v>15</v>
      </c>
      <c r="B1242" s="554" t="str">
        <f t="shared" si="6"/>
        <v>GRP</v>
      </c>
      <c r="C1242" s="554" t="s">
        <v>167</v>
      </c>
      <c r="D1242" s="554" t="s">
        <v>1616</v>
      </c>
      <c r="E1242" s="554" t="str">
        <f t="shared" si="7"/>
        <v/>
      </c>
      <c r="H1242" s="554" t="str">
        <f t="shared" si="8"/>
        <v>'NEO GRP '!</v>
      </c>
      <c r="I1242" s="554" t="str">
        <f t="shared" si="9"/>
        <v>'NEO GRP '!</v>
      </c>
      <c r="J1242" s="554">
        <f t="shared" ref="J1242:N1242" si="1238">IF(IFERROR(VLOOKUP($C1242,INDIRECT(J$14&amp;"D:D"),1,FALSE),0)&lt;&gt;0,J$14,0)</f>
        <v>0</v>
      </c>
      <c r="K1242" s="554">
        <f t="shared" si="1238"/>
        <v>0</v>
      </c>
      <c r="L1242" s="554">
        <f t="shared" si="1238"/>
        <v>0</v>
      </c>
      <c r="M1242" s="554">
        <f t="shared" si="1238"/>
        <v>0</v>
      </c>
      <c r="N1242" s="554">
        <f t="shared" si="1238"/>
        <v>0</v>
      </c>
      <c r="O1242" s="554" t="str">
        <f t="shared" si="11"/>
        <v>d:Z</v>
      </c>
      <c r="P1242" s="554" t="str">
        <f t="shared" si="12"/>
        <v>d9:Z9</v>
      </c>
    </row>
    <row r="1243">
      <c r="A1243" s="554" t="str">
        <f t="shared" si="5"/>
        <v>15</v>
      </c>
      <c r="B1243" s="554" t="str">
        <f t="shared" si="6"/>
        <v>GRP</v>
      </c>
      <c r="C1243" s="554" t="s">
        <v>169</v>
      </c>
      <c r="D1243" s="554" t="s">
        <v>1617</v>
      </c>
      <c r="E1243" s="554" t="str">
        <f t="shared" si="7"/>
        <v/>
      </c>
      <c r="H1243" s="554" t="str">
        <f t="shared" si="8"/>
        <v>'NEO GRP '!</v>
      </c>
      <c r="I1243" s="554" t="str">
        <f t="shared" si="9"/>
        <v>'NEO GRP '!</v>
      </c>
      <c r="J1243" s="554">
        <f t="shared" ref="J1243:N1243" si="1239">IF(IFERROR(VLOOKUP($C1243,INDIRECT(J$14&amp;"D:D"),1,FALSE),0)&lt;&gt;0,J$14,0)</f>
        <v>0</v>
      </c>
      <c r="K1243" s="554">
        <f t="shared" si="1239"/>
        <v>0</v>
      </c>
      <c r="L1243" s="554">
        <f t="shared" si="1239"/>
        <v>0</v>
      </c>
      <c r="M1243" s="554">
        <f t="shared" si="1239"/>
        <v>0</v>
      </c>
      <c r="N1243" s="554">
        <f t="shared" si="1239"/>
        <v>0</v>
      </c>
      <c r="O1243" s="554" t="str">
        <f t="shared" si="11"/>
        <v>d:Z</v>
      </c>
      <c r="P1243" s="554" t="str">
        <f t="shared" si="12"/>
        <v>d9:Z9</v>
      </c>
    </row>
    <row r="1244">
      <c r="A1244" s="554" t="str">
        <f t="shared" si="5"/>
        <v>15</v>
      </c>
      <c r="B1244" s="554" t="str">
        <f t="shared" si="6"/>
        <v>GRP</v>
      </c>
      <c r="C1244" s="554" t="s">
        <v>170</v>
      </c>
      <c r="D1244" s="554" t="s">
        <v>1618</v>
      </c>
      <c r="E1244" s="554" t="str">
        <f t="shared" si="7"/>
        <v/>
      </c>
      <c r="H1244" s="554" t="str">
        <f t="shared" si="8"/>
        <v>'NEO GRP '!</v>
      </c>
      <c r="I1244" s="554" t="str">
        <f t="shared" si="9"/>
        <v>'NEO GRP '!</v>
      </c>
      <c r="J1244" s="554">
        <f t="shared" ref="J1244:N1244" si="1240">IF(IFERROR(VLOOKUP($C1244,INDIRECT(J$14&amp;"D:D"),1,FALSE),0)&lt;&gt;0,J$14,0)</f>
        <v>0</v>
      </c>
      <c r="K1244" s="554">
        <f t="shared" si="1240"/>
        <v>0</v>
      </c>
      <c r="L1244" s="554">
        <f t="shared" si="1240"/>
        <v>0</v>
      </c>
      <c r="M1244" s="554">
        <f t="shared" si="1240"/>
        <v>0</v>
      </c>
      <c r="N1244" s="554">
        <f t="shared" si="1240"/>
        <v>0</v>
      </c>
      <c r="O1244" s="554" t="str">
        <f t="shared" si="11"/>
        <v>d:Z</v>
      </c>
      <c r="P1244" s="554" t="str">
        <f t="shared" si="12"/>
        <v>d9:Z9</v>
      </c>
    </row>
    <row r="1245">
      <c r="A1245" s="554" t="str">
        <f t="shared" si="5"/>
        <v>15</v>
      </c>
      <c r="B1245" s="554" t="str">
        <f t="shared" si="6"/>
        <v>GRP</v>
      </c>
      <c r="C1245" s="554" t="s">
        <v>171</v>
      </c>
      <c r="D1245" s="554" t="s">
        <v>1619</v>
      </c>
      <c r="E1245" s="554" t="str">
        <f t="shared" si="7"/>
        <v/>
      </c>
      <c r="H1245" s="554" t="str">
        <f t="shared" si="8"/>
        <v>'NEO GRP '!</v>
      </c>
      <c r="I1245" s="554" t="str">
        <f t="shared" si="9"/>
        <v>'NEO GRP '!</v>
      </c>
      <c r="J1245" s="554">
        <f t="shared" ref="J1245:N1245" si="1241">IF(IFERROR(VLOOKUP($C1245,INDIRECT(J$14&amp;"D:D"),1,FALSE),0)&lt;&gt;0,J$14,0)</f>
        <v>0</v>
      </c>
      <c r="K1245" s="554">
        <f t="shared" si="1241"/>
        <v>0</v>
      </c>
      <c r="L1245" s="554">
        <f t="shared" si="1241"/>
        <v>0</v>
      </c>
      <c r="M1245" s="554">
        <f t="shared" si="1241"/>
        <v>0</v>
      </c>
      <c r="N1245" s="554">
        <f t="shared" si="1241"/>
        <v>0</v>
      </c>
      <c r="O1245" s="554" t="str">
        <f t="shared" si="11"/>
        <v>d:Z</v>
      </c>
      <c r="P1245" s="554" t="str">
        <f t="shared" si="12"/>
        <v>d9:Z9</v>
      </c>
    </row>
    <row r="1246">
      <c r="A1246" s="554" t="str">
        <f t="shared" si="5"/>
        <v>15</v>
      </c>
      <c r="B1246" s="554" t="str">
        <f t="shared" si="6"/>
        <v>GRP</v>
      </c>
      <c r="C1246" s="554" t="s">
        <v>173</v>
      </c>
      <c r="D1246" s="554" t="s">
        <v>1620</v>
      </c>
      <c r="E1246" s="554" t="str">
        <f t="shared" si="7"/>
        <v/>
      </c>
      <c r="H1246" s="554" t="str">
        <f t="shared" si="8"/>
        <v>'NEO GRP '!</v>
      </c>
      <c r="I1246" s="554" t="str">
        <f t="shared" si="9"/>
        <v>'NEO GRP '!</v>
      </c>
      <c r="J1246" s="554">
        <f t="shared" ref="J1246:N1246" si="1242">IF(IFERROR(VLOOKUP($C1246,INDIRECT(J$14&amp;"D:D"),1,FALSE),0)&lt;&gt;0,J$14,0)</f>
        <v>0</v>
      </c>
      <c r="K1246" s="554">
        <f t="shared" si="1242"/>
        <v>0</v>
      </c>
      <c r="L1246" s="554">
        <f t="shared" si="1242"/>
        <v>0</v>
      </c>
      <c r="M1246" s="554">
        <f t="shared" si="1242"/>
        <v>0</v>
      </c>
      <c r="N1246" s="554">
        <f t="shared" si="1242"/>
        <v>0</v>
      </c>
      <c r="O1246" s="554" t="str">
        <f t="shared" si="11"/>
        <v>d:Z</v>
      </c>
      <c r="P1246" s="554" t="str">
        <f t="shared" si="12"/>
        <v>d9:Z9</v>
      </c>
    </row>
    <row r="1247">
      <c r="A1247" s="554" t="str">
        <f t="shared" si="5"/>
        <v>15</v>
      </c>
      <c r="B1247" s="554" t="str">
        <f t="shared" si="6"/>
        <v>GRP</v>
      </c>
      <c r="C1247" s="554" t="s">
        <v>174</v>
      </c>
      <c r="D1247" s="554" t="s">
        <v>1621</v>
      </c>
      <c r="E1247" s="554" t="str">
        <f t="shared" si="7"/>
        <v/>
      </c>
      <c r="H1247" s="554" t="str">
        <f t="shared" si="8"/>
        <v>'NEO GRP '!</v>
      </c>
      <c r="I1247" s="554" t="str">
        <f t="shared" si="9"/>
        <v>'NEO GRP '!</v>
      </c>
      <c r="J1247" s="554">
        <f t="shared" ref="J1247:N1247" si="1243">IF(IFERROR(VLOOKUP($C1247,INDIRECT(J$14&amp;"D:D"),1,FALSE),0)&lt;&gt;0,J$14,0)</f>
        <v>0</v>
      </c>
      <c r="K1247" s="554">
        <f t="shared" si="1243"/>
        <v>0</v>
      </c>
      <c r="L1247" s="554">
        <f t="shared" si="1243"/>
        <v>0</v>
      </c>
      <c r="M1247" s="554">
        <f t="shared" si="1243"/>
        <v>0</v>
      </c>
      <c r="N1247" s="554">
        <f t="shared" si="1243"/>
        <v>0</v>
      </c>
      <c r="O1247" s="554" t="str">
        <f t="shared" si="11"/>
        <v>d:Z</v>
      </c>
      <c r="P1247" s="554" t="str">
        <f t="shared" si="12"/>
        <v>d9:Z9</v>
      </c>
    </row>
    <row r="1248">
      <c r="A1248" s="554" t="str">
        <f t="shared" si="5"/>
        <v>15</v>
      </c>
      <c r="B1248" s="554" t="str">
        <f t="shared" si="6"/>
        <v>GRP</v>
      </c>
      <c r="C1248" s="554" t="s">
        <v>175</v>
      </c>
      <c r="D1248" s="554" t="s">
        <v>1622</v>
      </c>
      <c r="E1248" s="554" t="str">
        <f t="shared" si="7"/>
        <v/>
      </c>
      <c r="H1248" s="554" t="str">
        <f t="shared" si="8"/>
        <v>'NEO GRP '!</v>
      </c>
      <c r="I1248" s="554" t="str">
        <f t="shared" si="9"/>
        <v>'NEO GRP '!</v>
      </c>
      <c r="J1248" s="554">
        <f t="shared" ref="J1248:N1248" si="1244">IF(IFERROR(VLOOKUP($C1248,INDIRECT(J$14&amp;"D:D"),1,FALSE),0)&lt;&gt;0,J$14,0)</f>
        <v>0</v>
      </c>
      <c r="K1248" s="554">
        <f t="shared" si="1244"/>
        <v>0</v>
      </c>
      <c r="L1248" s="554">
        <f t="shared" si="1244"/>
        <v>0</v>
      </c>
      <c r="M1248" s="554">
        <f t="shared" si="1244"/>
        <v>0</v>
      </c>
      <c r="N1248" s="554">
        <f t="shared" si="1244"/>
        <v>0</v>
      </c>
      <c r="O1248" s="554" t="str">
        <f t="shared" si="11"/>
        <v>d:Z</v>
      </c>
      <c r="P1248" s="554" t="str">
        <f t="shared" si="12"/>
        <v>d9:Z9</v>
      </c>
    </row>
    <row r="1249">
      <c r="A1249" s="554" t="str">
        <f t="shared" si="5"/>
        <v>15</v>
      </c>
      <c r="B1249" s="554" t="str">
        <f t="shared" si="6"/>
        <v>GRP</v>
      </c>
      <c r="C1249" s="554" t="s">
        <v>177</v>
      </c>
      <c r="D1249" s="554" t="s">
        <v>1623</v>
      </c>
      <c r="E1249" s="554" t="str">
        <f t="shared" si="7"/>
        <v/>
      </c>
      <c r="H1249" s="554" t="str">
        <f t="shared" si="8"/>
        <v>'NEO GRP '!</v>
      </c>
      <c r="I1249" s="554" t="str">
        <f t="shared" si="9"/>
        <v>'NEO GRP '!</v>
      </c>
      <c r="J1249" s="554">
        <f t="shared" ref="J1249:N1249" si="1245">IF(IFERROR(VLOOKUP($C1249,INDIRECT(J$14&amp;"D:D"),1,FALSE),0)&lt;&gt;0,J$14,0)</f>
        <v>0</v>
      </c>
      <c r="K1249" s="554">
        <f t="shared" si="1245"/>
        <v>0</v>
      </c>
      <c r="L1249" s="554">
        <f t="shared" si="1245"/>
        <v>0</v>
      </c>
      <c r="M1249" s="554">
        <f t="shared" si="1245"/>
        <v>0</v>
      </c>
      <c r="N1249" s="554">
        <f t="shared" si="1245"/>
        <v>0</v>
      </c>
      <c r="O1249" s="554" t="str">
        <f t="shared" si="11"/>
        <v>d:Z</v>
      </c>
      <c r="P1249" s="554" t="str">
        <f t="shared" si="12"/>
        <v>d9:Z9</v>
      </c>
    </row>
    <row r="1250">
      <c r="A1250" s="554" t="str">
        <f t="shared" si="5"/>
        <v>15</v>
      </c>
      <c r="B1250" s="554" t="str">
        <f t="shared" si="6"/>
        <v>GRP</v>
      </c>
      <c r="C1250" s="554" t="s">
        <v>178</v>
      </c>
      <c r="D1250" s="554" t="s">
        <v>1624</v>
      </c>
      <c r="E1250" s="554" t="str">
        <f t="shared" si="7"/>
        <v/>
      </c>
      <c r="H1250" s="554" t="str">
        <f t="shared" si="8"/>
        <v>'NEO GRP '!</v>
      </c>
      <c r="I1250" s="554" t="str">
        <f t="shared" si="9"/>
        <v>'NEO GRP '!</v>
      </c>
      <c r="J1250" s="554">
        <f t="shared" ref="J1250:N1250" si="1246">IF(IFERROR(VLOOKUP($C1250,INDIRECT(J$14&amp;"D:D"),1,FALSE),0)&lt;&gt;0,J$14,0)</f>
        <v>0</v>
      </c>
      <c r="K1250" s="554">
        <f t="shared" si="1246"/>
        <v>0</v>
      </c>
      <c r="L1250" s="554">
        <f t="shared" si="1246"/>
        <v>0</v>
      </c>
      <c r="M1250" s="554">
        <f t="shared" si="1246"/>
        <v>0</v>
      </c>
      <c r="N1250" s="554">
        <f t="shared" si="1246"/>
        <v>0</v>
      </c>
      <c r="O1250" s="554" t="str">
        <f t="shared" si="11"/>
        <v>d:Z</v>
      </c>
      <c r="P1250" s="554" t="str">
        <f t="shared" si="12"/>
        <v>d9:Z9</v>
      </c>
    </row>
    <row r="1251">
      <c r="A1251" s="554" t="str">
        <f t="shared" si="5"/>
        <v>15</v>
      </c>
      <c r="B1251" s="554" t="str">
        <f t="shared" si="6"/>
        <v>GRP</v>
      </c>
      <c r="C1251" s="554" t="s">
        <v>234</v>
      </c>
      <c r="D1251" s="554" t="s">
        <v>1625</v>
      </c>
      <c r="E1251" s="554" t="str">
        <f t="shared" si="7"/>
        <v/>
      </c>
      <c r="H1251" s="554" t="str">
        <f t="shared" si="8"/>
        <v>'NEO GRP '!</v>
      </c>
      <c r="I1251" s="554" t="str">
        <f t="shared" si="9"/>
        <v>'NEO GRP '!</v>
      </c>
      <c r="J1251" s="554">
        <f t="shared" ref="J1251:N1251" si="1247">IF(IFERROR(VLOOKUP($C1251,INDIRECT(J$14&amp;"D:D"),1,FALSE),0)&lt;&gt;0,J$14,0)</f>
        <v>0</v>
      </c>
      <c r="K1251" s="554">
        <f t="shared" si="1247"/>
        <v>0</v>
      </c>
      <c r="L1251" s="554">
        <f t="shared" si="1247"/>
        <v>0</v>
      </c>
      <c r="M1251" s="554">
        <f t="shared" si="1247"/>
        <v>0</v>
      </c>
      <c r="N1251" s="554">
        <f t="shared" si="1247"/>
        <v>0</v>
      </c>
      <c r="O1251" s="554" t="str">
        <f t="shared" si="11"/>
        <v>d:Z</v>
      </c>
      <c r="P1251" s="554" t="str">
        <f t="shared" si="12"/>
        <v>d9:Z9</v>
      </c>
    </row>
    <row r="1252">
      <c r="A1252" s="554" t="str">
        <f t="shared" si="5"/>
        <v>01</v>
      </c>
      <c r="B1252" s="554" t="str">
        <f t="shared" si="6"/>
        <v>PU</v>
      </c>
      <c r="C1252" s="554" t="s">
        <v>273</v>
      </c>
      <c r="D1252" s="554" t="s">
        <v>1626</v>
      </c>
      <c r="E1252" s="554" t="str">
        <f t="shared" si="7"/>
        <v/>
      </c>
      <c r="H1252" s="554" t="str">
        <f t="shared" si="8"/>
        <v>'NEO PU'!</v>
      </c>
      <c r="I1252" s="554">
        <f t="shared" si="9"/>
        <v>0</v>
      </c>
      <c r="J1252" s="554" t="str">
        <f t="shared" ref="J1252:N1252" si="1248">IF(IFERROR(VLOOKUP($C1252,INDIRECT(J$14&amp;"D:D"),1,FALSE),0)&lt;&gt;0,J$14,0)</f>
        <v>'NEO PU'!</v>
      </c>
      <c r="K1252" s="554">
        <f t="shared" si="1248"/>
        <v>0</v>
      </c>
      <c r="L1252" s="554">
        <f t="shared" si="1248"/>
        <v>0</v>
      </c>
      <c r="M1252" s="554">
        <f t="shared" si="1248"/>
        <v>0</v>
      </c>
      <c r="N1252" s="554">
        <f t="shared" si="1248"/>
        <v>0</v>
      </c>
      <c r="O1252" s="554" t="str">
        <f t="shared" si="11"/>
        <v>d:t</v>
      </c>
      <c r="P1252" s="554" t="str">
        <f t="shared" si="12"/>
        <v>d9:t9</v>
      </c>
    </row>
    <row r="1253">
      <c r="A1253" s="554" t="str">
        <f t="shared" si="5"/>
        <v>02</v>
      </c>
      <c r="B1253" s="554" t="str">
        <f t="shared" si="6"/>
        <v>PU</v>
      </c>
      <c r="C1253" s="554" t="s">
        <v>273</v>
      </c>
      <c r="D1253" s="554" t="s">
        <v>1627</v>
      </c>
      <c r="E1253" s="554" t="str">
        <f t="shared" si="7"/>
        <v/>
      </c>
      <c r="H1253" s="554" t="str">
        <f t="shared" si="8"/>
        <v>'NEO PU'!</v>
      </c>
      <c r="I1253" s="554">
        <f t="shared" si="9"/>
        <v>0</v>
      </c>
      <c r="J1253" s="554" t="str">
        <f t="shared" ref="J1253:N1253" si="1249">IF(IFERROR(VLOOKUP($C1253,INDIRECT(J$14&amp;"D:D"),1,FALSE),0)&lt;&gt;0,J$14,0)</f>
        <v>'NEO PU'!</v>
      </c>
      <c r="K1253" s="554">
        <f t="shared" si="1249"/>
        <v>0</v>
      </c>
      <c r="L1253" s="554">
        <f t="shared" si="1249"/>
        <v>0</v>
      </c>
      <c r="M1253" s="554">
        <f t="shared" si="1249"/>
        <v>0</v>
      </c>
      <c r="N1253" s="554">
        <f t="shared" si="1249"/>
        <v>0</v>
      </c>
      <c r="O1253" s="554" t="str">
        <f t="shared" si="11"/>
        <v>d:t</v>
      </c>
      <c r="P1253" s="554" t="str">
        <f t="shared" si="12"/>
        <v>d9:t9</v>
      </c>
    </row>
    <row r="1254">
      <c r="A1254" s="554" t="str">
        <f t="shared" si="5"/>
        <v>03</v>
      </c>
      <c r="B1254" s="554" t="str">
        <f t="shared" si="6"/>
        <v>PU</v>
      </c>
      <c r="C1254" s="554" t="s">
        <v>273</v>
      </c>
      <c r="D1254" s="554" t="s">
        <v>1628</v>
      </c>
      <c r="E1254" s="554" t="str">
        <f t="shared" si="7"/>
        <v/>
      </c>
      <c r="H1254" s="554" t="str">
        <f t="shared" si="8"/>
        <v>'NEO PU'!</v>
      </c>
      <c r="I1254" s="554">
        <f t="shared" si="9"/>
        <v>0</v>
      </c>
      <c r="J1254" s="554" t="str">
        <f t="shared" ref="J1254:N1254" si="1250">IF(IFERROR(VLOOKUP($C1254,INDIRECT(J$14&amp;"D:D"),1,FALSE),0)&lt;&gt;0,J$14,0)</f>
        <v>'NEO PU'!</v>
      </c>
      <c r="K1254" s="554">
        <f t="shared" si="1250"/>
        <v>0</v>
      </c>
      <c r="L1254" s="554">
        <f t="shared" si="1250"/>
        <v>0</v>
      </c>
      <c r="M1254" s="554">
        <f t="shared" si="1250"/>
        <v>0</v>
      </c>
      <c r="N1254" s="554">
        <f t="shared" si="1250"/>
        <v>0</v>
      </c>
      <c r="O1254" s="554" t="str">
        <f t="shared" si="11"/>
        <v>d:t</v>
      </c>
      <c r="P1254" s="554" t="str">
        <f t="shared" si="12"/>
        <v>d9:t9</v>
      </c>
    </row>
    <row r="1255">
      <c r="A1255" s="554" t="str">
        <f t="shared" si="5"/>
        <v>04</v>
      </c>
      <c r="B1255" s="554" t="str">
        <f t="shared" si="6"/>
        <v>PU</v>
      </c>
      <c r="C1255" s="554" t="s">
        <v>273</v>
      </c>
      <c r="D1255" s="554" t="s">
        <v>1629</v>
      </c>
      <c r="E1255" s="554" t="str">
        <f t="shared" si="7"/>
        <v/>
      </c>
      <c r="H1255" s="554" t="str">
        <f t="shared" si="8"/>
        <v>'NEO PU'!</v>
      </c>
      <c r="I1255" s="554">
        <f t="shared" si="9"/>
        <v>0</v>
      </c>
      <c r="J1255" s="554" t="str">
        <f t="shared" ref="J1255:N1255" si="1251">IF(IFERROR(VLOOKUP($C1255,INDIRECT(J$14&amp;"D:D"),1,FALSE),0)&lt;&gt;0,J$14,0)</f>
        <v>'NEO PU'!</v>
      </c>
      <c r="K1255" s="554">
        <f t="shared" si="1251"/>
        <v>0</v>
      </c>
      <c r="L1255" s="554">
        <f t="shared" si="1251"/>
        <v>0</v>
      </c>
      <c r="M1255" s="554">
        <f t="shared" si="1251"/>
        <v>0</v>
      </c>
      <c r="N1255" s="554">
        <f t="shared" si="1251"/>
        <v>0</v>
      </c>
      <c r="O1255" s="554" t="str">
        <f t="shared" si="11"/>
        <v>d:t</v>
      </c>
      <c r="P1255" s="554" t="str">
        <f t="shared" si="12"/>
        <v>d9:t9</v>
      </c>
    </row>
    <row r="1256">
      <c r="A1256" s="554" t="str">
        <f t="shared" si="5"/>
        <v>05</v>
      </c>
      <c r="B1256" s="554" t="str">
        <f t="shared" si="6"/>
        <v>PU</v>
      </c>
      <c r="C1256" s="554" t="s">
        <v>273</v>
      </c>
      <c r="D1256" s="554" t="s">
        <v>1630</v>
      </c>
      <c r="E1256" s="554" t="str">
        <f t="shared" si="7"/>
        <v/>
      </c>
      <c r="H1256" s="554" t="str">
        <f t="shared" si="8"/>
        <v>'NEO PU'!</v>
      </c>
      <c r="I1256" s="554">
        <f t="shared" si="9"/>
        <v>0</v>
      </c>
      <c r="J1256" s="554" t="str">
        <f t="shared" ref="J1256:N1256" si="1252">IF(IFERROR(VLOOKUP($C1256,INDIRECT(J$14&amp;"D:D"),1,FALSE),0)&lt;&gt;0,J$14,0)</f>
        <v>'NEO PU'!</v>
      </c>
      <c r="K1256" s="554">
        <f t="shared" si="1252"/>
        <v>0</v>
      </c>
      <c r="L1256" s="554">
        <f t="shared" si="1252"/>
        <v>0</v>
      </c>
      <c r="M1256" s="554">
        <f t="shared" si="1252"/>
        <v>0</v>
      </c>
      <c r="N1256" s="554">
        <f t="shared" si="1252"/>
        <v>0</v>
      </c>
      <c r="O1256" s="554" t="str">
        <f t="shared" si="11"/>
        <v>d:t</v>
      </c>
      <c r="P1256" s="554" t="str">
        <f t="shared" si="12"/>
        <v>d9:t9</v>
      </c>
    </row>
    <row r="1257">
      <c r="A1257" s="554" t="str">
        <f t="shared" si="5"/>
        <v>06</v>
      </c>
      <c r="B1257" s="554" t="str">
        <f t="shared" si="6"/>
        <v>PU</v>
      </c>
      <c r="C1257" s="554" t="s">
        <v>273</v>
      </c>
      <c r="D1257" s="554" t="s">
        <v>1631</v>
      </c>
      <c r="E1257" s="554" t="str">
        <f t="shared" si="7"/>
        <v/>
      </c>
      <c r="H1257" s="554" t="str">
        <f t="shared" si="8"/>
        <v>'NEO PU'!</v>
      </c>
      <c r="I1257" s="554">
        <f t="shared" si="9"/>
        <v>0</v>
      </c>
      <c r="J1257" s="554" t="str">
        <f t="shared" ref="J1257:N1257" si="1253">IF(IFERROR(VLOOKUP($C1257,INDIRECT(J$14&amp;"D:D"),1,FALSE),0)&lt;&gt;0,J$14,0)</f>
        <v>'NEO PU'!</v>
      </c>
      <c r="K1257" s="554">
        <f t="shared" si="1253"/>
        <v>0</v>
      </c>
      <c r="L1257" s="554">
        <f t="shared" si="1253"/>
        <v>0</v>
      </c>
      <c r="M1257" s="554">
        <f t="shared" si="1253"/>
        <v>0</v>
      </c>
      <c r="N1257" s="554">
        <f t="shared" si="1253"/>
        <v>0</v>
      </c>
      <c r="O1257" s="554" t="str">
        <f t="shared" si="11"/>
        <v>d:t</v>
      </c>
      <c r="P1257" s="554" t="str">
        <f t="shared" si="12"/>
        <v>d9:t9</v>
      </c>
    </row>
    <row r="1258">
      <c r="A1258" s="554" t="str">
        <f t="shared" si="5"/>
        <v>09</v>
      </c>
      <c r="B1258" s="554" t="str">
        <f t="shared" si="6"/>
        <v>PU</v>
      </c>
      <c r="C1258" s="554" t="s">
        <v>273</v>
      </c>
      <c r="D1258" s="554" t="s">
        <v>1632</v>
      </c>
      <c r="E1258" s="554" t="str">
        <f t="shared" si="7"/>
        <v/>
      </c>
      <c r="H1258" s="554" t="str">
        <f t="shared" si="8"/>
        <v>'NEO PU'!</v>
      </c>
      <c r="I1258" s="554">
        <f t="shared" si="9"/>
        <v>0</v>
      </c>
      <c r="J1258" s="554" t="str">
        <f t="shared" ref="J1258:N1258" si="1254">IF(IFERROR(VLOOKUP($C1258,INDIRECT(J$14&amp;"D:D"),1,FALSE),0)&lt;&gt;0,J$14,0)</f>
        <v>'NEO PU'!</v>
      </c>
      <c r="K1258" s="554">
        <f t="shared" si="1254"/>
        <v>0</v>
      </c>
      <c r="L1258" s="554">
        <f t="shared" si="1254"/>
        <v>0</v>
      </c>
      <c r="M1258" s="554">
        <f t="shared" si="1254"/>
        <v>0</v>
      </c>
      <c r="N1258" s="554">
        <f t="shared" si="1254"/>
        <v>0</v>
      </c>
      <c r="O1258" s="554" t="str">
        <f t="shared" si="11"/>
        <v>d:t</v>
      </c>
      <c r="P1258" s="554" t="str">
        <f t="shared" si="12"/>
        <v>d9:t9</v>
      </c>
    </row>
    <row r="1259">
      <c r="A1259" s="554" t="str">
        <f t="shared" si="5"/>
        <v>11</v>
      </c>
      <c r="B1259" s="554" t="str">
        <f t="shared" si="6"/>
        <v>PU</v>
      </c>
      <c r="C1259" s="554" t="s">
        <v>273</v>
      </c>
      <c r="D1259" s="554" t="s">
        <v>1633</v>
      </c>
      <c r="E1259" s="554" t="str">
        <f t="shared" si="7"/>
        <v/>
      </c>
      <c r="H1259" s="554" t="str">
        <f t="shared" si="8"/>
        <v>'NEO PU'!</v>
      </c>
      <c r="I1259" s="554">
        <f t="shared" si="9"/>
        <v>0</v>
      </c>
      <c r="J1259" s="554" t="str">
        <f t="shared" ref="J1259:N1259" si="1255">IF(IFERROR(VLOOKUP($C1259,INDIRECT(J$14&amp;"D:D"),1,FALSE),0)&lt;&gt;0,J$14,0)</f>
        <v>'NEO PU'!</v>
      </c>
      <c r="K1259" s="554">
        <f t="shared" si="1255"/>
        <v>0</v>
      </c>
      <c r="L1259" s="554">
        <f t="shared" si="1255"/>
        <v>0</v>
      </c>
      <c r="M1259" s="554">
        <f t="shared" si="1255"/>
        <v>0</v>
      </c>
      <c r="N1259" s="554">
        <f t="shared" si="1255"/>
        <v>0</v>
      </c>
      <c r="O1259" s="554" t="str">
        <f t="shared" si="11"/>
        <v>d:t</v>
      </c>
      <c r="P1259" s="554" t="str">
        <f t="shared" si="12"/>
        <v>d9:t9</v>
      </c>
    </row>
    <row r="1260">
      <c r="A1260" s="554" t="str">
        <f t="shared" si="5"/>
        <v>12</v>
      </c>
      <c r="B1260" s="554" t="str">
        <f t="shared" si="6"/>
        <v>PU</v>
      </c>
      <c r="C1260" s="554" t="s">
        <v>273</v>
      </c>
      <c r="D1260" s="554" t="s">
        <v>1634</v>
      </c>
      <c r="E1260" s="554" t="str">
        <f t="shared" si="7"/>
        <v/>
      </c>
      <c r="H1260" s="554" t="str">
        <f t="shared" si="8"/>
        <v>'NEO PU'!</v>
      </c>
      <c r="I1260" s="554">
        <f t="shared" si="9"/>
        <v>0</v>
      </c>
      <c r="J1260" s="554" t="str">
        <f t="shared" ref="J1260:N1260" si="1256">IF(IFERROR(VLOOKUP($C1260,INDIRECT(J$14&amp;"D:D"),1,FALSE),0)&lt;&gt;0,J$14,0)</f>
        <v>'NEO PU'!</v>
      </c>
      <c r="K1260" s="554">
        <f t="shared" si="1256"/>
        <v>0</v>
      </c>
      <c r="L1260" s="554">
        <f t="shared" si="1256"/>
        <v>0</v>
      </c>
      <c r="M1260" s="554">
        <f t="shared" si="1256"/>
        <v>0</v>
      </c>
      <c r="N1260" s="554">
        <f t="shared" si="1256"/>
        <v>0</v>
      </c>
      <c r="O1260" s="554" t="str">
        <f t="shared" si="11"/>
        <v>d:t</v>
      </c>
      <c r="P1260" s="554" t="str">
        <f t="shared" si="12"/>
        <v>d9:t9</v>
      </c>
    </row>
    <row r="1261">
      <c r="A1261" s="554" t="str">
        <f t="shared" si="5"/>
        <v>14</v>
      </c>
      <c r="B1261" s="554" t="str">
        <f t="shared" si="6"/>
        <v>PU</v>
      </c>
      <c r="C1261" s="554" t="s">
        <v>273</v>
      </c>
      <c r="D1261" s="554" t="s">
        <v>1635</v>
      </c>
      <c r="E1261" s="554" t="str">
        <f t="shared" si="7"/>
        <v/>
      </c>
      <c r="H1261" s="554" t="str">
        <f t="shared" si="8"/>
        <v>'NEO PU'!</v>
      </c>
      <c r="I1261" s="554">
        <f t="shared" si="9"/>
        <v>0</v>
      </c>
      <c r="J1261" s="554" t="str">
        <f t="shared" ref="J1261:N1261" si="1257">IF(IFERROR(VLOOKUP($C1261,INDIRECT(J$14&amp;"D:D"),1,FALSE),0)&lt;&gt;0,J$14,0)</f>
        <v>'NEO PU'!</v>
      </c>
      <c r="K1261" s="554">
        <f t="shared" si="1257"/>
        <v>0</v>
      </c>
      <c r="L1261" s="554">
        <f t="shared" si="1257"/>
        <v>0</v>
      </c>
      <c r="M1261" s="554">
        <f t="shared" si="1257"/>
        <v>0</v>
      </c>
      <c r="N1261" s="554">
        <f t="shared" si="1257"/>
        <v>0</v>
      </c>
      <c r="O1261" s="554" t="str">
        <f t="shared" si="11"/>
        <v>d:t</v>
      </c>
      <c r="P1261" s="554" t="str">
        <f t="shared" si="12"/>
        <v>d9:t9</v>
      </c>
    </row>
    <row r="1262">
      <c r="A1262" s="554" t="str">
        <f t="shared" si="5"/>
        <v>01</v>
      </c>
      <c r="B1262" s="554" t="str">
        <f t="shared" si="6"/>
        <v>PU</v>
      </c>
      <c r="C1262" s="554" t="s">
        <v>274</v>
      </c>
      <c r="D1262" s="554" t="s">
        <v>1636</v>
      </c>
      <c r="E1262" s="554" t="str">
        <f t="shared" si="7"/>
        <v/>
      </c>
      <c r="H1262" s="554" t="str">
        <f t="shared" si="8"/>
        <v>'NEO PU'!</v>
      </c>
      <c r="I1262" s="554">
        <f t="shared" si="9"/>
        <v>0</v>
      </c>
      <c r="J1262" s="554" t="str">
        <f t="shared" ref="J1262:N1262" si="1258">IF(IFERROR(VLOOKUP($C1262,INDIRECT(J$14&amp;"D:D"),1,FALSE),0)&lt;&gt;0,J$14,0)</f>
        <v>'NEO PU'!</v>
      </c>
      <c r="K1262" s="554">
        <f t="shared" si="1258"/>
        <v>0</v>
      </c>
      <c r="L1262" s="554">
        <f t="shared" si="1258"/>
        <v>0</v>
      </c>
      <c r="M1262" s="554">
        <f t="shared" si="1258"/>
        <v>0</v>
      </c>
      <c r="N1262" s="554">
        <f t="shared" si="1258"/>
        <v>0</v>
      </c>
      <c r="O1262" s="554" t="str">
        <f t="shared" si="11"/>
        <v>d:t</v>
      </c>
      <c r="P1262" s="554" t="str">
        <f t="shared" si="12"/>
        <v>d9:t9</v>
      </c>
    </row>
    <row r="1263">
      <c r="A1263" s="554" t="str">
        <f t="shared" si="5"/>
        <v>02</v>
      </c>
      <c r="B1263" s="554" t="str">
        <f t="shared" si="6"/>
        <v>PU</v>
      </c>
      <c r="C1263" s="554" t="s">
        <v>274</v>
      </c>
      <c r="D1263" s="554" t="s">
        <v>1637</v>
      </c>
      <c r="E1263" s="554" t="str">
        <f t="shared" si="7"/>
        <v/>
      </c>
      <c r="H1263" s="554" t="str">
        <f t="shared" si="8"/>
        <v>'NEO PU'!</v>
      </c>
      <c r="I1263" s="554">
        <f t="shared" si="9"/>
        <v>0</v>
      </c>
      <c r="J1263" s="554" t="str">
        <f t="shared" ref="J1263:N1263" si="1259">IF(IFERROR(VLOOKUP($C1263,INDIRECT(J$14&amp;"D:D"),1,FALSE),0)&lt;&gt;0,J$14,0)</f>
        <v>'NEO PU'!</v>
      </c>
      <c r="K1263" s="554">
        <f t="shared" si="1259"/>
        <v>0</v>
      </c>
      <c r="L1263" s="554">
        <f t="shared" si="1259"/>
        <v>0</v>
      </c>
      <c r="M1263" s="554">
        <f t="shared" si="1259"/>
        <v>0</v>
      </c>
      <c r="N1263" s="554">
        <f t="shared" si="1259"/>
        <v>0</v>
      </c>
      <c r="O1263" s="554" t="str">
        <f t="shared" si="11"/>
        <v>d:t</v>
      </c>
      <c r="P1263" s="554" t="str">
        <f t="shared" si="12"/>
        <v>d9:t9</v>
      </c>
    </row>
    <row r="1264">
      <c r="A1264" s="554" t="str">
        <f t="shared" si="5"/>
        <v>03</v>
      </c>
      <c r="B1264" s="554" t="str">
        <f t="shared" si="6"/>
        <v>PU</v>
      </c>
      <c r="C1264" s="554" t="s">
        <v>274</v>
      </c>
      <c r="D1264" s="554" t="s">
        <v>1638</v>
      </c>
      <c r="E1264" s="554" t="str">
        <f t="shared" si="7"/>
        <v/>
      </c>
      <c r="H1264" s="554" t="str">
        <f t="shared" si="8"/>
        <v>'NEO PU'!</v>
      </c>
      <c r="I1264" s="554">
        <f t="shared" si="9"/>
        <v>0</v>
      </c>
      <c r="J1264" s="554" t="str">
        <f t="shared" ref="J1264:N1264" si="1260">IF(IFERROR(VLOOKUP($C1264,INDIRECT(J$14&amp;"D:D"),1,FALSE),0)&lt;&gt;0,J$14,0)</f>
        <v>'NEO PU'!</v>
      </c>
      <c r="K1264" s="554">
        <f t="shared" si="1260"/>
        <v>0</v>
      </c>
      <c r="L1264" s="554">
        <f t="shared" si="1260"/>
        <v>0</v>
      </c>
      <c r="M1264" s="554">
        <f t="shared" si="1260"/>
        <v>0</v>
      </c>
      <c r="N1264" s="554">
        <f t="shared" si="1260"/>
        <v>0</v>
      </c>
      <c r="O1264" s="554" t="str">
        <f t="shared" si="11"/>
        <v>d:t</v>
      </c>
      <c r="P1264" s="554" t="str">
        <f t="shared" si="12"/>
        <v>d9:t9</v>
      </c>
    </row>
    <row r="1265">
      <c r="A1265" s="554" t="str">
        <f t="shared" si="5"/>
        <v>04</v>
      </c>
      <c r="B1265" s="554" t="str">
        <f t="shared" si="6"/>
        <v>PU</v>
      </c>
      <c r="C1265" s="554" t="s">
        <v>274</v>
      </c>
      <c r="D1265" s="554" t="s">
        <v>1639</v>
      </c>
      <c r="E1265" s="554" t="str">
        <f t="shared" si="7"/>
        <v/>
      </c>
      <c r="H1265" s="554" t="str">
        <f t="shared" si="8"/>
        <v>'NEO PU'!</v>
      </c>
      <c r="I1265" s="554">
        <f t="shared" si="9"/>
        <v>0</v>
      </c>
      <c r="J1265" s="554" t="str">
        <f t="shared" ref="J1265:N1265" si="1261">IF(IFERROR(VLOOKUP($C1265,INDIRECT(J$14&amp;"D:D"),1,FALSE),0)&lt;&gt;0,J$14,0)</f>
        <v>'NEO PU'!</v>
      </c>
      <c r="K1265" s="554">
        <f t="shared" si="1261"/>
        <v>0</v>
      </c>
      <c r="L1265" s="554">
        <f t="shared" si="1261"/>
        <v>0</v>
      </c>
      <c r="M1265" s="554">
        <f t="shared" si="1261"/>
        <v>0</v>
      </c>
      <c r="N1265" s="554">
        <f t="shared" si="1261"/>
        <v>0</v>
      </c>
      <c r="O1265" s="554" t="str">
        <f t="shared" si="11"/>
        <v>d:t</v>
      </c>
      <c r="P1265" s="554" t="str">
        <f t="shared" si="12"/>
        <v>d9:t9</v>
      </c>
    </row>
    <row r="1266">
      <c r="A1266" s="554" t="str">
        <f t="shared" si="5"/>
        <v>05</v>
      </c>
      <c r="B1266" s="554" t="str">
        <f t="shared" si="6"/>
        <v>PU</v>
      </c>
      <c r="C1266" s="554" t="s">
        <v>274</v>
      </c>
      <c r="D1266" s="554" t="s">
        <v>1640</v>
      </c>
      <c r="E1266" s="554" t="str">
        <f t="shared" si="7"/>
        <v/>
      </c>
      <c r="H1266" s="554" t="str">
        <f t="shared" si="8"/>
        <v>'NEO PU'!</v>
      </c>
      <c r="I1266" s="554">
        <f t="shared" si="9"/>
        <v>0</v>
      </c>
      <c r="J1266" s="554" t="str">
        <f t="shared" ref="J1266:N1266" si="1262">IF(IFERROR(VLOOKUP($C1266,INDIRECT(J$14&amp;"D:D"),1,FALSE),0)&lt;&gt;0,J$14,0)</f>
        <v>'NEO PU'!</v>
      </c>
      <c r="K1266" s="554">
        <f t="shared" si="1262"/>
        <v>0</v>
      </c>
      <c r="L1266" s="554">
        <f t="shared" si="1262"/>
        <v>0</v>
      </c>
      <c r="M1266" s="554">
        <f t="shared" si="1262"/>
        <v>0</v>
      </c>
      <c r="N1266" s="554">
        <f t="shared" si="1262"/>
        <v>0</v>
      </c>
      <c r="O1266" s="554" t="str">
        <f t="shared" si="11"/>
        <v>d:t</v>
      </c>
      <c r="P1266" s="554" t="str">
        <f t="shared" si="12"/>
        <v>d9:t9</v>
      </c>
    </row>
    <row r="1267">
      <c r="A1267" s="554" t="str">
        <f t="shared" si="5"/>
        <v>06</v>
      </c>
      <c r="B1267" s="554" t="str">
        <f t="shared" si="6"/>
        <v>PU</v>
      </c>
      <c r="C1267" s="554" t="s">
        <v>274</v>
      </c>
      <c r="D1267" s="554" t="s">
        <v>1641</v>
      </c>
      <c r="E1267" s="554" t="str">
        <f t="shared" si="7"/>
        <v/>
      </c>
      <c r="H1267" s="554" t="str">
        <f t="shared" si="8"/>
        <v>'NEO PU'!</v>
      </c>
      <c r="I1267" s="554">
        <f t="shared" si="9"/>
        <v>0</v>
      </c>
      <c r="J1267" s="554" t="str">
        <f t="shared" ref="J1267:N1267" si="1263">IF(IFERROR(VLOOKUP($C1267,INDIRECT(J$14&amp;"D:D"),1,FALSE),0)&lt;&gt;0,J$14,0)</f>
        <v>'NEO PU'!</v>
      </c>
      <c r="K1267" s="554">
        <f t="shared" si="1263"/>
        <v>0</v>
      </c>
      <c r="L1267" s="554">
        <f t="shared" si="1263"/>
        <v>0</v>
      </c>
      <c r="M1267" s="554">
        <f t="shared" si="1263"/>
        <v>0</v>
      </c>
      <c r="N1267" s="554">
        <f t="shared" si="1263"/>
        <v>0</v>
      </c>
      <c r="O1267" s="554" t="str">
        <f t="shared" si="11"/>
        <v>d:t</v>
      </c>
      <c r="P1267" s="554" t="str">
        <f t="shared" si="12"/>
        <v>d9:t9</v>
      </c>
    </row>
    <row r="1268">
      <c r="A1268" s="554" t="str">
        <f t="shared" si="5"/>
        <v>09</v>
      </c>
      <c r="B1268" s="554" t="str">
        <f t="shared" si="6"/>
        <v>PU</v>
      </c>
      <c r="C1268" s="554" t="s">
        <v>274</v>
      </c>
      <c r="D1268" s="554" t="s">
        <v>1642</v>
      </c>
      <c r="E1268" s="554" t="str">
        <f t="shared" si="7"/>
        <v/>
      </c>
      <c r="H1268" s="554" t="str">
        <f t="shared" si="8"/>
        <v>'NEO PU'!</v>
      </c>
      <c r="I1268" s="554">
        <f t="shared" si="9"/>
        <v>0</v>
      </c>
      <c r="J1268" s="554" t="str">
        <f t="shared" ref="J1268:N1268" si="1264">IF(IFERROR(VLOOKUP($C1268,INDIRECT(J$14&amp;"D:D"),1,FALSE),0)&lt;&gt;0,J$14,0)</f>
        <v>'NEO PU'!</v>
      </c>
      <c r="K1268" s="554">
        <f t="shared" si="1264"/>
        <v>0</v>
      </c>
      <c r="L1268" s="554">
        <f t="shared" si="1264"/>
        <v>0</v>
      </c>
      <c r="M1268" s="554">
        <f t="shared" si="1264"/>
        <v>0</v>
      </c>
      <c r="N1268" s="554">
        <f t="shared" si="1264"/>
        <v>0</v>
      </c>
      <c r="O1268" s="554" t="str">
        <f t="shared" si="11"/>
        <v>d:t</v>
      </c>
      <c r="P1268" s="554" t="str">
        <f t="shared" si="12"/>
        <v>d9:t9</v>
      </c>
    </row>
    <row r="1269">
      <c r="A1269" s="554" t="str">
        <f t="shared" si="5"/>
        <v>11</v>
      </c>
      <c r="B1269" s="554" t="str">
        <f t="shared" si="6"/>
        <v>PU</v>
      </c>
      <c r="C1269" s="554" t="s">
        <v>274</v>
      </c>
      <c r="D1269" s="554" t="s">
        <v>1643</v>
      </c>
      <c r="E1269" s="554" t="str">
        <f t="shared" si="7"/>
        <v/>
      </c>
      <c r="H1269" s="554" t="str">
        <f t="shared" si="8"/>
        <v>'NEO PU'!</v>
      </c>
      <c r="I1269" s="554">
        <f t="shared" si="9"/>
        <v>0</v>
      </c>
      <c r="J1269" s="554" t="str">
        <f t="shared" ref="J1269:N1269" si="1265">IF(IFERROR(VLOOKUP($C1269,INDIRECT(J$14&amp;"D:D"),1,FALSE),0)&lt;&gt;0,J$14,0)</f>
        <v>'NEO PU'!</v>
      </c>
      <c r="K1269" s="554">
        <f t="shared" si="1265"/>
        <v>0</v>
      </c>
      <c r="L1269" s="554">
        <f t="shared" si="1265"/>
        <v>0</v>
      </c>
      <c r="M1269" s="554">
        <f t="shared" si="1265"/>
        <v>0</v>
      </c>
      <c r="N1269" s="554">
        <f t="shared" si="1265"/>
        <v>0</v>
      </c>
      <c r="O1269" s="554" t="str">
        <f t="shared" si="11"/>
        <v>d:t</v>
      </c>
      <c r="P1269" s="554" t="str">
        <f t="shared" si="12"/>
        <v>d9:t9</v>
      </c>
    </row>
    <row r="1270">
      <c r="A1270" s="554" t="str">
        <f t="shared" si="5"/>
        <v>12</v>
      </c>
      <c r="B1270" s="554" t="str">
        <f t="shared" si="6"/>
        <v>PU</v>
      </c>
      <c r="C1270" s="554" t="s">
        <v>274</v>
      </c>
      <c r="D1270" s="554" t="s">
        <v>1644</v>
      </c>
      <c r="E1270" s="554" t="str">
        <f t="shared" si="7"/>
        <v/>
      </c>
      <c r="H1270" s="554" t="str">
        <f t="shared" si="8"/>
        <v>'NEO PU'!</v>
      </c>
      <c r="I1270" s="554">
        <f t="shared" si="9"/>
        <v>0</v>
      </c>
      <c r="J1270" s="554" t="str">
        <f t="shared" ref="J1270:N1270" si="1266">IF(IFERROR(VLOOKUP($C1270,INDIRECT(J$14&amp;"D:D"),1,FALSE),0)&lt;&gt;0,J$14,0)</f>
        <v>'NEO PU'!</v>
      </c>
      <c r="K1270" s="554">
        <f t="shared" si="1266"/>
        <v>0</v>
      </c>
      <c r="L1270" s="554">
        <f t="shared" si="1266"/>
        <v>0</v>
      </c>
      <c r="M1270" s="554">
        <f t="shared" si="1266"/>
        <v>0</v>
      </c>
      <c r="N1270" s="554">
        <f t="shared" si="1266"/>
        <v>0</v>
      </c>
      <c r="O1270" s="554" t="str">
        <f t="shared" si="11"/>
        <v>d:t</v>
      </c>
      <c r="P1270" s="554" t="str">
        <f t="shared" si="12"/>
        <v>d9:t9</v>
      </c>
    </row>
    <row r="1271">
      <c r="A1271" s="554" t="str">
        <f t="shared" si="5"/>
        <v>14</v>
      </c>
      <c r="B1271" s="554" t="str">
        <f t="shared" si="6"/>
        <v>PU</v>
      </c>
      <c r="C1271" s="554" t="s">
        <v>274</v>
      </c>
      <c r="D1271" s="554" t="s">
        <v>1645</v>
      </c>
      <c r="E1271" s="554" t="str">
        <f t="shared" si="7"/>
        <v/>
      </c>
      <c r="H1271" s="554" t="str">
        <f t="shared" si="8"/>
        <v>'NEO PU'!</v>
      </c>
      <c r="I1271" s="554">
        <f t="shared" si="9"/>
        <v>0</v>
      </c>
      <c r="J1271" s="554" t="str">
        <f t="shared" ref="J1271:N1271" si="1267">IF(IFERROR(VLOOKUP($C1271,INDIRECT(J$14&amp;"D:D"),1,FALSE),0)&lt;&gt;0,J$14,0)</f>
        <v>'NEO PU'!</v>
      </c>
      <c r="K1271" s="554">
        <f t="shared" si="1267"/>
        <v>0</v>
      </c>
      <c r="L1271" s="554">
        <f t="shared" si="1267"/>
        <v>0</v>
      </c>
      <c r="M1271" s="554">
        <f t="shared" si="1267"/>
        <v>0</v>
      </c>
      <c r="N1271" s="554">
        <f t="shared" si="1267"/>
        <v>0</v>
      </c>
      <c r="O1271" s="554" t="str">
        <f t="shared" si="11"/>
        <v>d:t</v>
      </c>
      <c r="P1271" s="554" t="str">
        <f t="shared" si="12"/>
        <v>d9:t9</v>
      </c>
    </row>
    <row r="1272">
      <c r="A1272" s="554" t="str">
        <f t="shared" si="5"/>
        <v>01</v>
      </c>
      <c r="B1272" s="554" t="str">
        <f t="shared" si="6"/>
        <v>PU</v>
      </c>
      <c r="C1272" s="554" t="s">
        <v>275</v>
      </c>
      <c r="D1272" s="554" t="s">
        <v>1646</v>
      </c>
      <c r="E1272" s="554" t="str">
        <f t="shared" si="7"/>
        <v/>
      </c>
      <c r="H1272" s="554" t="str">
        <f t="shared" si="8"/>
        <v>'NEO PU'!</v>
      </c>
      <c r="I1272" s="554">
        <f t="shared" si="9"/>
        <v>0</v>
      </c>
      <c r="J1272" s="554" t="str">
        <f t="shared" ref="J1272:N1272" si="1268">IF(IFERROR(VLOOKUP($C1272,INDIRECT(J$14&amp;"D:D"),1,FALSE),0)&lt;&gt;0,J$14,0)</f>
        <v>'NEO PU'!</v>
      </c>
      <c r="K1272" s="554">
        <f t="shared" si="1268"/>
        <v>0</v>
      </c>
      <c r="L1272" s="554">
        <f t="shared" si="1268"/>
        <v>0</v>
      </c>
      <c r="M1272" s="554">
        <f t="shared" si="1268"/>
        <v>0</v>
      </c>
      <c r="N1272" s="554">
        <f t="shared" si="1268"/>
        <v>0</v>
      </c>
      <c r="O1272" s="554" t="str">
        <f t="shared" si="11"/>
        <v>d:t</v>
      </c>
      <c r="P1272" s="554" t="str">
        <f t="shared" si="12"/>
        <v>d9:t9</v>
      </c>
    </row>
    <row r="1273">
      <c r="A1273" s="554" t="str">
        <f t="shared" si="5"/>
        <v>02</v>
      </c>
      <c r="B1273" s="554" t="str">
        <f t="shared" si="6"/>
        <v>PU</v>
      </c>
      <c r="C1273" s="554" t="s">
        <v>275</v>
      </c>
      <c r="D1273" s="554" t="s">
        <v>1647</v>
      </c>
      <c r="E1273" s="554" t="str">
        <f t="shared" si="7"/>
        <v/>
      </c>
      <c r="H1273" s="554" t="str">
        <f t="shared" si="8"/>
        <v>'NEO PU'!</v>
      </c>
      <c r="I1273" s="554">
        <f t="shared" si="9"/>
        <v>0</v>
      </c>
      <c r="J1273" s="554" t="str">
        <f t="shared" ref="J1273:N1273" si="1269">IF(IFERROR(VLOOKUP($C1273,INDIRECT(J$14&amp;"D:D"),1,FALSE),0)&lt;&gt;0,J$14,0)</f>
        <v>'NEO PU'!</v>
      </c>
      <c r="K1273" s="554">
        <f t="shared" si="1269"/>
        <v>0</v>
      </c>
      <c r="L1273" s="554">
        <f t="shared" si="1269"/>
        <v>0</v>
      </c>
      <c r="M1273" s="554">
        <f t="shared" si="1269"/>
        <v>0</v>
      </c>
      <c r="N1273" s="554">
        <f t="shared" si="1269"/>
        <v>0</v>
      </c>
      <c r="O1273" s="554" t="str">
        <f t="shared" si="11"/>
        <v>d:t</v>
      </c>
      <c r="P1273" s="554" t="str">
        <f t="shared" si="12"/>
        <v>d9:t9</v>
      </c>
    </row>
    <row r="1274">
      <c r="A1274" s="554" t="str">
        <f t="shared" si="5"/>
        <v>03</v>
      </c>
      <c r="B1274" s="554" t="str">
        <f t="shared" si="6"/>
        <v>PU</v>
      </c>
      <c r="C1274" s="554" t="s">
        <v>275</v>
      </c>
      <c r="D1274" s="554" t="s">
        <v>1648</v>
      </c>
      <c r="E1274" s="554" t="str">
        <f t="shared" si="7"/>
        <v/>
      </c>
      <c r="H1274" s="554" t="str">
        <f t="shared" si="8"/>
        <v>'NEO PU'!</v>
      </c>
      <c r="I1274" s="554">
        <f t="shared" si="9"/>
        <v>0</v>
      </c>
      <c r="J1274" s="554" t="str">
        <f t="shared" ref="J1274:N1274" si="1270">IF(IFERROR(VLOOKUP($C1274,INDIRECT(J$14&amp;"D:D"),1,FALSE),0)&lt;&gt;0,J$14,0)</f>
        <v>'NEO PU'!</v>
      </c>
      <c r="K1274" s="554">
        <f t="shared" si="1270"/>
        <v>0</v>
      </c>
      <c r="L1274" s="554">
        <f t="shared" si="1270"/>
        <v>0</v>
      </c>
      <c r="M1274" s="554">
        <f t="shared" si="1270"/>
        <v>0</v>
      </c>
      <c r="N1274" s="554">
        <f t="shared" si="1270"/>
        <v>0</v>
      </c>
      <c r="O1274" s="554" t="str">
        <f t="shared" si="11"/>
        <v>d:t</v>
      </c>
      <c r="P1274" s="554" t="str">
        <f t="shared" si="12"/>
        <v>d9:t9</v>
      </c>
    </row>
    <row r="1275">
      <c r="A1275" s="554" t="str">
        <f t="shared" si="5"/>
        <v>04</v>
      </c>
      <c r="B1275" s="554" t="str">
        <f t="shared" si="6"/>
        <v>PU</v>
      </c>
      <c r="C1275" s="554" t="s">
        <v>275</v>
      </c>
      <c r="D1275" s="554" t="s">
        <v>1649</v>
      </c>
      <c r="E1275" s="554" t="str">
        <f t="shared" si="7"/>
        <v/>
      </c>
      <c r="H1275" s="554" t="str">
        <f t="shared" si="8"/>
        <v>'NEO PU'!</v>
      </c>
      <c r="I1275" s="554">
        <f t="shared" si="9"/>
        <v>0</v>
      </c>
      <c r="J1275" s="554" t="str">
        <f t="shared" ref="J1275:N1275" si="1271">IF(IFERROR(VLOOKUP($C1275,INDIRECT(J$14&amp;"D:D"),1,FALSE),0)&lt;&gt;0,J$14,0)</f>
        <v>'NEO PU'!</v>
      </c>
      <c r="K1275" s="554">
        <f t="shared" si="1271"/>
        <v>0</v>
      </c>
      <c r="L1275" s="554">
        <f t="shared" si="1271"/>
        <v>0</v>
      </c>
      <c r="M1275" s="554">
        <f t="shared" si="1271"/>
        <v>0</v>
      </c>
      <c r="N1275" s="554">
        <f t="shared" si="1271"/>
        <v>0</v>
      </c>
      <c r="O1275" s="554" t="str">
        <f t="shared" si="11"/>
        <v>d:t</v>
      </c>
      <c r="P1275" s="554" t="str">
        <f t="shared" si="12"/>
        <v>d9:t9</v>
      </c>
    </row>
    <row r="1276">
      <c r="A1276" s="554" t="str">
        <f t="shared" si="5"/>
        <v>05</v>
      </c>
      <c r="B1276" s="554" t="str">
        <f t="shared" si="6"/>
        <v>PU</v>
      </c>
      <c r="C1276" s="554" t="s">
        <v>275</v>
      </c>
      <c r="D1276" s="554" t="s">
        <v>1650</v>
      </c>
      <c r="E1276" s="554" t="str">
        <f t="shared" si="7"/>
        <v/>
      </c>
      <c r="H1276" s="554" t="str">
        <f t="shared" si="8"/>
        <v>'NEO PU'!</v>
      </c>
      <c r="I1276" s="554">
        <f t="shared" si="9"/>
        <v>0</v>
      </c>
      <c r="J1276" s="554" t="str">
        <f t="shared" ref="J1276:N1276" si="1272">IF(IFERROR(VLOOKUP($C1276,INDIRECT(J$14&amp;"D:D"),1,FALSE),0)&lt;&gt;0,J$14,0)</f>
        <v>'NEO PU'!</v>
      </c>
      <c r="K1276" s="554">
        <f t="shared" si="1272"/>
        <v>0</v>
      </c>
      <c r="L1276" s="554">
        <f t="shared" si="1272"/>
        <v>0</v>
      </c>
      <c r="M1276" s="554">
        <f t="shared" si="1272"/>
        <v>0</v>
      </c>
      <c r="N1276" s="554">
        <f t="shared" si="1272"/>
        <v>0</v>
      </c>
      <c r="O1276" s="554" t="str">
        <f t="shared" si="11"/>
        <v>d:t</v>
      </c>
      <c r="P1276" s="554" t="str">
        <f t="shared" si="12"/>
        <v>d9:t9</v>
      </c>
    </row>
    <row r="1277">
      <c r="A1277" s="554" t="str">
        <f t="shared" si="5"/>
        <v>06</v>
      </c>
      <c r="B1277" s="554" t="str">
        <f t="shared" si="6"/>
        <v>PU</v>
      </c>
      <c r="C1277" s="554" t="s">
        <v>275</v>
      </c>
      <c r="D1277" s="554" t="s">
        <v>1651</v>
      </c>
      <c r="E1277" s="554" t="str">
        <f t="shared" si="7"/>
        <v/>
      </c>
      <c r="H1277" s="554" t="str">
        <f t="shared" si="8"/>
        <v>'NEO PU'!</v>
      </c>
      <c r="I1277" s="554">
        <f t="shared" si="9"/>
        <v>0</v>
      </c>
      <c r="J1277" s="554" t="str">
        <f t="shared" ref="J1277:N1277" si="1273">IF(IFERROR(VLOOKUP($C1277,INDIRECT(J$14&amp;"D:D"),1,FALSE),0)&lt;&gt;0,J$14,0)</f>
        <v>'NEO PU'!</v>
      </c>
      <c r="K1277" s="554">
        <f t="shared" si="1273"/>
        <v>0</v>
      </c>
      <c r="L1277" s="554">
        <f t="shared" si="1273"/>
        <v>0</v>
      </c>
      <c r="M1277" s="554">
        <f t="shared" si="1273"/>
        <v>0</v>
      </c>
      <c r="N1277" s="554">
        <f t="shared" si="1273"/>
        <v>0</v>
      </c>
      <c r="O1277" s="554" t="str">
        <f t="shared" si="11"/>
        <v>d:t</v>
      </c>
      <c r="P1277" s="554" t="str">
        <f t="shared" si="12"/>
        <v>d9:t9</v>
      </c>
    </row>
    <row r="1278">
      <c r="A1278" s="554" t="str">
        <f t="shared" si="5"/>
        <v>09</v>
      </c>
      <c r="B1278" s="554" t="str">
        <f t="shared" si="6"/>
        <v>PU</v>
      </c>
      <c r="C1278" s="554" t="s">
        <v>275</v>
      </c>
      <c r="D1278" s="554" t="s">
        <v>1652</v>
      </c>
      <c r="E1278" s="554" t="str">
        <f t="shared" si="7"/>
        <v/>
      </c>
      <c r="H1278" s="554" t="str">
        <f t="shared" si="8"/>
        <v>'NEO PU'!</v>
      </c>
      <c r="I1278" s="554">
        <f t="shared" si="9"/>
        <v>0</v>
      </c>
      <c r="J1278" s="554" t="str">
        <f t="shared" ref="J1278:N1278" si="1274">IF(IFERROR(VLOOKUP($C1278,INDIRECT(J$14&amp;"D:D"),1,FALSE),0)&lt;&gt;0,J$14,0)</f>
        <v>'NEO PU'!</v>
      </c>
      <c r="K1278" s="554">
        <f t="shared" si="1274"/>
        <v>0</v>
      </c>
      <c r="L1278" s="554">
        <f t="shared" si="1274"/>
        <v>0</v>
      </c>
      <c r="M1278" s="554">
        <f t="shared" si="1274"/>
        <v>0</v>
      </c>
      <c r="N1278" s="554">
        <f t="shared" si="1274"/>
        <v>0</v>
      </c>
      <c r="O1278" s="554" t="str">
        <f t="shared" si="11"/>
        <v>d:t</v>
      </c>
      <c r="P1278" s="554" t="str">
        <f t="shared" si="12"/>
        <v>d9:t9</v>
      </c>
    </row>
    <row r="1279">
      <c r="A1279" s="554" t="str">
        <f t="shared" si="5"/>
        <v>11</v>
      </c>
      <c r="B1279" s="554" t="str">
        <f t="shared" si="6"/>
        <v>PU</v>
      </c>
      <c r="C1279" s="554" t="s">
        <v>275</v>
      </c>
      <c r="D1279" s="554" t="s">
        <v>1653</v>
      </c>
      <c r="E1279" s="554" t="str">
        <f t="shared" si="7"/>
        <v/>
      </c>
      <c r="H1279" s="554" t="str">
        <f t="shared" si="8"/>
        <v>'NEO PU'!</v>
      </c>
      <c r="I1279" s="554">
        <f t="shared" si="9"/>
        <v>0</v>
      </c>
      <c r="J1279" s="554" t="str">
        <f t="shared" ref="J1279:N1279" si="1275">IF(IFERROR(VLOOKUP($C1279,INDIRECT(J$14&amp;"D:D"),1,FALSE),0)&lt;&gt;0,J$14,0)</f>
        <v>'NEO PU'!</v>
      </c>
      <c r="K1279" s="554">
        <f t="shared" si="1275"/>
        <v>0</v>
      </c>
      <c r="L1279" s="554">
        <f t="shared" si="1275"/>
        <v>0</v>
      </c>
      <c r="M1279" s="554">
        <f t="shared" si="1275"/>
        <v>0</v>
      </c>
      <c r="N1279" s="554">
        <f t="shared" si="1275"/>
        <v>0</v>
      </c>
      <c r="O1279" s="554" t="str">
        <f t="shared" si="11"/>
        <v>d:t</v>
      </c>
      <c r="P1279" s="554" t="str">
        <f t="shared" si="12"/>
        <v>d9:t9</v>
      </c>
    </row>
    <row r="1280">
      <c r="A1280" s="554" t="str">
        <f t="shared" si="5"/>
        <v>12</v>
      </c>
      <c r="B1280" s="554" t="str">
        <f t="shared" si="6"/>
        <v>PU</v>
      </c>
      <c r="C1280" s="554" t="s">
        <v>275</v>
      </c>
      <c r="D1280" s="554" t="s">
        <v>1654</v>
      </c>
      <c r="E1280" s="554" t="str">
        <f t="shared" si="7"/>
        <v/>
      </c>
      <c r="H1280" s="554" t="str">
        <f t="shared" si="8"/>
        <v>'NEO PU'!</v>
      </c>
      <c r="I1280" s="554">
        <f t="shared" si="9"/>
        <v>0</v>
      </c>
      <c r="J1280" s="554" t="str">
        <f t="shared" ref="J1280:N1280" si="1276">IF(IFERROR(VLOOKUP($C1280,INDIRECT(J$14&amp;"D:D"),1,FALSE),0)&lt;&gt;0,J$14,0)</f>
        <v>'NEO PU'!</v>
      </c>
      <c r="K1280" s="554">
        <f t="shared" si="1276"/>
        <v>0</v>
      </c>
      <c r="L1280" s="554">
        <f t="shared" si="1276"/>
        <v>0</v>
      </c>
      <c r="M1280" s="554">
        <f t="shared" si="1276"/>
        <v>0</v>
      </c>
      <c r="N1280" s="554">
        <f t="shared" si="1276"/>
        <v>0</v>
      </c>
      <c r="O1280" s="554" t="str">
        <f t="shared" si="11"/>
        <v>d:t</v>
      </c>
      <c r="P1280" s="554" t="str">
        <f t="shared" si="12"/>
        <v>d9:t9</v>
      </c>
    </row>
    <row r="1281">
      <c r="A1281" s="554" t="str">
        <f t="shared" si="5"/>
        <v>14</v>
      </c>
      <c r="B1281" s="554" t="str">
        <f t="shared" si="6"/>
        <v>PU</v>
      </c>
      <c r="C1281" s="554" t="s">
        <v>275</v>
      </c>
      <c r="D1281" s="554" t="s">
        <v>1655</v>
      </c>
      <c r="E1281" s="554" t="str">
        <f t="shared" si="7"/>
        <v/>
      </c>
      <c r="H1281" s="554" t="str">
        <f t="shared" si="8"/>
        <v>'NEO PU'!</v>
      </c>
      <c r="I1281" s="554">
        <f t="shared" si="9"/>
        <v>0</v>
      </c>
      <c r="J1281" s="554" t="str">
        <f t="shared" ref="J1281:N1281" si="1277">IF(IFERROR(VLOOKUP($C1281,INDIRECT(J$14&amp;"D:D"),1,FALSE),0)&lt;&gt;0,J$14,0)</f>
        <v>'NEO PU'!</v>
      </c>
      <c r="K1281" s="554">
        <f t="shared" si="1277"/>
        <v>0</v>
      </c>
      <c r="L1281" s="554">
        <f t="shared" si="1277"/>
        <v>0</v>
      </c>
      <c r="M1281" s="554">
        <f t="shared" si="1277"/>
        <v>0</v>
      </c>
      <c r="N1281" s="554">
        <f t="shared" si="1277"/>
        <v>0</v>
      </c>
      <c r="O1281" s="554" t="str">
        <f t="shared" si="11"/>
        <v>d:t</v>
      </c>
      <c r="P1281" s="554" t="str">
        <f t="shared" si="12"/>
        <v>d9:t9</v>
      </c>
    </row>
    <row r="1282">
      <c r="A1282" s="554" t="str">
        <f t="shared" si="5"/>
        <v>01</v>
      </c>
      <c r="B1282" s="554" t="str">
        <f t="shared" si="6"/>
        <v>PU</v>
      </c>
      <c r="C1282" s="554" t="s">
        <v>287</v>
      </c>
      <c r="D1282" s="554" t="s">
        <v>1656</v>
      </c>
      <c r="E1282" s="554" t="str">
        <f t="shared" si="7"/>
        <v/>
      </c>
      <c r="H1282" s="554" t="str">
        <f t="shared" si="8"/>
        <v>'NEO PU'!</v>
      </c>
      <c r="I1282" s="554">
        <f t="shared" si="9"/>
        <v>0</v>
      </c>
      <c r="J1282" s="554" t="str">
        <f t="shared" ref="J1282:N1282" si="1278">IF(IFERROR(VLOOKUP($C1282,INDIRECT(J$14&amp;"D:D"),1,FALSE),0)&lt;&gt;0,J$14,0)</f>
        <v>'NEO PU'!</v>
      </c>
      <c r="K1282" s="554">
        <f t="shared" si="1278"/>
        <v>0</v>
      </c>
      <c r="L1282" s="554">
        <f t="shared" si="1278"/>
        <v>0</v>
      </c>
      <c r="M1282" s="554">
        <f t="shared" si="1278"/>
        <v>0</v>
      </c>
      <c r="N1282" s="554">
        <f t="shared" si="1278"/>
        <v>0</v>
      </c>
      <c r="O1282" s="554" t="str">
        <f t="shared" si="11"/>
        <v>d:t</v>
      </c>
      <c r="P1282" s="554" t="str">
        <f t="shared" si="12"/>
        <v>d9:t9</v>
      </c>
    </row>
    <row r="1283">
      <c r="A1283" s="554" t="str">
        <f t="shared" si="5"/>
        <v>02</v>
      </c>
      <c r="B1283" s="554" t="str">
        <f t="shared" si="6"/>
        <v>PU</v>
      </c>
      <c r="C1283" s="554" t="s">
        <v>287</v>
      </c>
      <c r="D1283" s="554" t="s">
        <v>1657</v>
      </c>
      <c r="E1283" s="554" t="str">
        <f t="shared" si="7"/>
        <v/>
      </c>
      <c r="H1283" s="554" t="str">
        <f t="shared" si="8"/>
        <v>'NEO PU'!</v>
      </c>
      <c r="I1283" s="554">
        <f t="shared" si="9"/>
        <v>0</v>
      </c>
      <c r="J1283" s="554" t="str">
        <f t="shared" ref="J1283:N1283" si="1279">IF(IFERROR(VLOOKUP($C1283,INDIRECT(J$14&amp;"D:D"),1,FALSE),0)&lt;&gt;0,J$14,0)</f>
        <v>'NEO PU'!</v>
      </c>
      <c r="K1283" s="554">
        <f t="shared" si="1279"/>
        <v>0</v>
      </c>
      <c r="L1283" s="554">
        <f t="shared" si="1279"/>
        <v>0</v>
      </c>
      <c r="M1283" s="554">
        <f t="shared" si="1279"/>
        <v>0</v>
      </c>
      <c r="N1283" s="554">
        <f t="shared" si="1279"/>
        <v>0</v>
      </c>
      <c r="O1283" s="554" t="str">
        <f t="shared" si="11"/>
        <v>d:t</v>
      </c>
      <c r="P1283" s="554" t="str">
        <f t="shared" si="12"/>
        <v>d9:t9</v>
      </c>
    </row>
    <row r="1284">
      <c r="A1284" s="554" t="str">
        <f t="shared" si="5"/>
        <v>03</v>
      </c>
      <c r="B1284" s="554" t="str">
        <f t="shared" si="6"/>
        <v>PU</v>
      </c>
      <c r="C1284" s="554" t="s">
        <v>287</v>
      </c>
      <c r="D1284" s="554" t="s">
        <v>1658</v>
      </c>
      <c r="E1284" s="554" t="str">
        <f t="shared" si="7"/>
        <v/>
      </c>
      <c r="H1284" s="554" t="str">
        <f t="shared" si="8"/>
        <v>'NEO PU'!</v>
      </c>
      <c r="I1284" s="554">
        <f t="shared" si="9"/>
        <v>0</v>
      </c>
      <c r="J1284" s="554" t="str">
        <f t="shared" ref="J1284:N1284" si="1280">IF(IFERROR(VLOOKUP($C1284,INDIRECT(J$14&amp;"D:D"),1,FALSE),0)&lt;&gt;0,J$14,0)</f>
        <v>'NEO PU'!</v>
      </c>
      <c r="K1284" s="554">
        <f t="shared" si="1280"/>
        <v>0</v>
      </c>
      <c r="L1284" s="554">
        <f t="shared" si="1280"/>
        <v>0</v>
      </c>
      <c r="M1284" s="554">
        <f t="shared" si="1280"/>
        <v>0</v>
      </c>
      <c r="N1284" s="554">
        <f t="shared" si="1280"/>
        <v>0</v>
      </c>
      <c r="O1284" s="554" t="str">
        <f t="shared" si="11"/>
        <v>d:t</v>
      </c>
      <c r="P1284" s="554" t="str">
        <f t="shared" si="12"/>
        <v>d9:t9</v>
      </c>
    </row>
    <row r="1285">
      <c r="A1285" s="554" t="str">
        <f t="shared" si="5"/>
        <v>04</v>
      </c>
      <c r="B1285" s="554" t="str">
        <f t="shared" si="6"/>
        <v>PU</v>
      </c>
      <c r="C1285" s="554" t="s">
        <v>287</v>
      </c>
      <c r="D1285" s="554" t="s">
        <v>1659</v>
      </c>
      <c r="E1285" s="554" t="str">
        <f t="shared" si="7"/>
        <v/>
      </c>
      <c r="H1285" s="554" t="str">
        <f t="shared" si="8"/>
        <v>'NEO PU'!</v>
      </c>
      <c r="I1285" s="554">
        <f t="shared" si="9"/>
        <v>0</v>
      </c>
      <c r="J1285" s="554" t="str">
        <f t="shared" ref="J1285:N1285" si="1281">IF(IFERROR(VLOOKUP($C1285,INDIRECT(J$14&amp;"D:D"),1,FALSE),0)&lt;&gt;0,J$14,0)</f>
        <v>'NEO PU'!</v>
      </c>
      <c r="K1285" s="554">
        <f t="shared" si="1281"/>
        <v>0</v>
      </c>
      <c r="L1285" s="554">
        <f t="shared" si="1281"/>
        <v>0</v>
      </c>
      <c r="M1285" s="554">
        <f t="shared" si="1281"/>
        <v>0</v>
      </c>
      <c r="N1285" s="554">
        <f t="shared" si="1281"/>
        <v>0</v>
      </c>
      <c r="O1285" s="554" t="str">
        <f t="shared" si="11"/>
        <v>d:t</v>
      </c>
      <c r="P1285" s="554" t="str">
        <f t="shared" si="12"/>
        <v>d9:t9</v>
      </c>
    </row>
    <row r="1286">
      <c r="A1286" s="554" t="str">
        <f t="shared" si="5"/>
        <v>05</v>
      </c>
      <c r="B1286" s="554" t="str">
        <f t="shared" si="6"/>
        <v>PU</v>
      </c>
      <c r="C1286" s="554" t="s">
        <v>287</v>
      </c>
      <c r="D1286" s="554" t="s">
        <v>1660</v>
      </c>
      <c r="E1286" s="554" t="str">
        <f t="shared" si="7"/>
        <v/>
      </c>
      <c r="H1286" s="554" t="str">
        <f t="shared" si="8"/>
        <v>'NEO PU'!</v>
      </c>
      <c r="I1286" s="554">
        <f t="shared" si="9"/>
        <v>0</v>
      </c>
      <c r="J1286" s="554" t="str">
        <f t="shared" ref="J1286:N1286" si="1282">IF(IFERROR(VLOOKUP($C1286,INDIRECT(J$14&amp;"D:D"),1,FALSE),0)&lt;&gt;0,J$14,0)</f>
        <v>'NEO PU'!</v>
      </c>
      <c r="K1286" s="554">
        <f t="shared" si="1282"/>
        <v>0</v>
      </c>
      <c r="L1286" s="554">
        <f t="shared" si="1282"/>
        <v>0</v>
      </c>
      <c r="M1286" s="554">
        <f t="shared" si="1282"/>
        <v>0</v>
      </c>
      <c r="N1286" s="554">
        <f t="shared" si="1282"/>
        <v>0</v>
      </c>
      <c r="O1286" s="554" t="str">
        <f t="shared" si="11"/>
        <v>d:t</v>
      </c>
      <c r="P1286" s="554" t="str">
        <f t="shared" si="12"/>
        <v>d9:t9</v>
      </c>
    </row>
    <row r="1287">
      <c r="A1287" s="554" t="str">
        <f t="shared" si="5"/>
        <v>06</v>
      </c>
      <c r="B1287" s="554" t="str">
        <f t="shared" si="6"/>
        <v>PU</v>
      </c>
      <c r="C1287" s="554" t="s">
        <v>287</v>
      </c>
      <c r="D1287" s="554" t="s">
        <v>1661</v>
      </c>
      <c r="E1287" s="554" t="str">
        <f t="shared" si="7"/>
        <v/>
      </c>
      <c r="H1287" s="554" t="str">
        <f t="shared" si="8"/>
        <v>'NEO PU'!</v>
      </c>
      <c r="I1287" s="554">
        <f t="shared" si="9"/>
        <v>0</v>
      </c>
      <c r="J1287" s="554" t="str">
        <f t="shared" ref="J1287:N1287" si="1283">IF(IFERROR(VLOOKUP($C1287,INDIRECT(J$14&amp;"D:D"),1,FALSE),0)&lt;&gt;0,J$14,0)</f>
        <v>'NEO PU'!</v>
      </c>
      <c r="K1287" s="554">
        <f t="shared" si="1283"/>
        <v>0</v>
      </c>
      <c r="L1287" s="554">
        <f t="shared" si="1283"/>
        <v>0</v>
      </c>
      <c r="M1287" s="554">
        <f t="shared" si="1283"/>
        <v>0</v>
      </c>
      <c r="N1287" s="554">
        <f t="shared" si="1283"/>
        <v>0</v>
      </c>
      <c r="O1287" s="554" t="str">
        <f t="shared" si="11"/>
        <v>d:t</v>
      </c>
      <c r="P1287" s="554" t="str">
        <f t="shared" si="12"/>
        <v>d9:t9</v>
      </c>
    </row>
    <row r="1288">
      <c r="A1288" s="554" t="str">
        <f t="shared" si="5"/>
        <v>09</v>
      </c>
      <c r="B1288" s="554" t="str">
        <f t="shared" si="6"/>
        <v>PU</v>
      </c>
      <c r="C1288" s="554" t="s">
        <v>287</v>
      </c>
      <c r="D1288" s="554" t="s">
        <v>1662</v>
      </c>
      <c r="E1288" s="554" t="str">
        <f t="shared" si="7"/>
        <v/>
      </c>
      <c r="H1288" s="554" t="str">
        <f t="shared" si="8"/>
        <v>'NEO PU'!</v>
      </c>
      <c r="I1288" s="554">
        <f t="shared" si="9"/>
        <v>0</v>
      </c>
      <c r="J1288" s="554" t="str">
        <f t="shared" ref="J1288:N1288" si="1284">IF(IFERROR(VLOOKUP($C1288,INDIRECT(J$14&amp;"D:D"),1,FALSE),0)&lt;&gt;0,J$14,0)</f>
        <v>'NEO PU'!</v>
      </c>
      <c r="K1288" s="554">
        <f t="shared" si="1284"/>
        <v>0</v>
      </c>
      <c r="L1288" s="554">
        <f t="shared" si="1284"/>
        <v>0</v>
      </c>
      <c r="M1288" s="554">
        <f t="shared" si="1284"/>
        <v>0</v>
      </c>
      <c r="N1288" s="554">
        <f t="shared" si="1284"/>
        <v>0</v>
      </c>
      <c r="O1288" s="554" t="str">
        <f t="shared" si="11"/>
        <v>d:t</v>
      </c>
      <c r="P1288" s="554" t="str">
        <f t="shared" si="12"/>
        <v>d9:t9</v>
      </c>
    </row>
    <row r="1289">
      <c r="A1289" s="554" t="str">
        <f t="shared" si="5"/>
        <v>11</v>
      </c>
      <c r="B1289" s="554" t="str">
        <f t="shared" si="6"/>
        <v>PU</v>
      </c>
      <c r="C1289" s="554" t="s">
        <v>287</v>
      </c>
      <c r="D1289" s="554" t="s">
        <v>1663</v>
      </c>
      <c r="E1289" s="554" t="str">
        <f t="shared" si="7"/>
        <v/>
      </c>
      <c r="H1289" s="554" t="str">
        <f t="shared" si="8"/>
        <v>'NEO PU'!</v>
      </c>
      <c r="I1289" s="554">
        <f t="shared" si="9"/>
        <v>0</v>
      </c>
      <c r="J1289" s="554" t="str">
        <f t="shared" ref="J1289:N1289" si="1285">IF(IFERROR(VLOOKUP($C1289,INDIRECT(J$14&amp;"D:D"),1,FALSE),0)&lt;&gt;0,J$14,0)</f>
        <v>'NEO PU'!</v>
      </c>
      <c r="K1289" s="554">
        <f t="shared" si="1285"/>
        <v>0</v>
      </c>
      <c r="L1289" s="554">
        <f t="shared" si="1285"/>
        <v>0</v>
      </c>
      <c r="M1289" s="554">
        <f t="shared" si="1285"/>
        <v>0</v>
      </c>
      <c r="N1289" s="554">
        <f t="shared" si="1285"/>
        <v>0</v>
      </c>
      <c r="O1289" s="554" t="str">
        <f t="shared" si="11"/>
        <v>d:t</v>
      </c>
      <c r="P1289" s="554" t="str">
        <f t="shared" si="12"/>
        <v>d9:t9</v>
      </c>
    </row>
    <row r="1290">
      <c r="A1290" s="554" t="str">
        <f t="shared" si="5"/>
        <v>12</v>
      </c>
      <c r="B1290" s="554" t="str">
        <f t="shared" si="6"/>
        <v>PU</v>
      </c>
      <c r="C1290" s="554" t="s">
        <v>287</v>
      </c>
      <c r="D1290" s="554" t="s">
        <v>1664</v>
      </c>
      <c r="E1290" s="554" t="str">
        <f t="shared" si="7"/>
        <v/>
      </c>
      <c r="H1290" s="554" t="str">
        <f t="shared" si="8"/>
        <v>'NEO PU'!</v>
      </c>
      <c r="I1290" s="554">
        <f t="shared" si="9"/>
        <v>0</v>
      </c>
      <c r="J1290" s="554" t="str">
        <f t="shared" ref="J1290:N1290" si="1286">IF(IFERROR(VLOOKUP($C1290,INDIRECT(J$14&amp;"D:D"),1,FALSE),0)&lt;&gt;0,J$14,0)</f>
        <v>'NEO PU'!</v>
      </c>
      <c r="K1290" s="554">
        <f t="shared" si="1286"/>
        <v>0</v>
      </c>
      <c r="L1290" s="554">
        <f t="shared" si="1286"/>
        <v>0</v>
      </c>
      <c r="M1290" s="554">
        <f t="shared" si="1286"/>
        <v>0</v>
      </c>
      <c r="N1290" s="554">
        <f t="shared" si="1286"/>
        <v>0</v>
      </c>
      <c r="O1290" s="554" t="str">
        <f t="shared" si="11"/>
        <v>d:t</v>
      </c>
      <c r="P1290" s="554" t="str">
        <f t="shared" si="12"/>
        <v>d9:t9</v>
      </c>
    </row>
    <row r="1291">
      <c r="A1291" s="554" t="str">
        <f t="shared" si="5"/>
        <v>14</v>
      </c>
      <c r="B1291" s="554" t="str">
        <f t="shared" si="6"/>
        <v>PU</v>
      </c>
      <c r="C1291" s="554" t="s">
        <v>287</v>
      </c>
      <c r="D1291" s="554" t="s">
        <v>1665</v>
      </c>
      <c r="E1291" s="554" t="str">
        <f t="shared" si="7"/>
        <v/>
      </c>
      <c r="H1291" s="554" t="str">
        <f t="shared" si="8"/>
        <v>'NEO PU'!</v>
      </c>
      <c r="I1291" s="554">
        <f t="shared" si="9"/>
        <v>0</v>
      </c>
      <c r="J1291" s="554" t="str">
        <f t="shared" ref="J1291:N1291" si="1287">IF(IFERROR(VLOOKUP($C1291,INDIRECT(J$14&amp;"D:D"),1,FALSE),0)&lt;&gt;0,J$14,0)</f>
        <v>'NEO PU'!</v>
      </c>
      <c r="K1291" s="554">
        <f t="shared" si="1287"/>
        <v>0</v>
      </c>
      <c r="L1291" s="554">
        <f t="shared" si="1287"/>
        <v>0</v>
      </c>
      <c r="M1291" s="554">
        <f t="shared" si="1287"/>
        <v>0</v>
      </c>
      <c r="N1291" s="554">
        <f t="shared" si="1287"/>
        <v>0</v>
      </c>
      <c r="O1291" s="554" t="str">
        <f t="shared" si="11"/>
        <v>d:t</v>
      </c>
      <c r="P1291" s="554" t="str">
        <f t="shared" si="12"/>
        <v>d9:t9</v>
      </c>
    </row>
    <row r="1292">
      <c r="A1292" s="554" t="str">
        <f t="shared" si="5"/>
        <v>01</v>
      </c>
      <c r="B1292" s="554" t="str">
        <f t="shared" si="6"/>
        <v>PU</v>
      </c>
      <c r="C1292" s="554" t="s">
        <v>288</v>
      </c>
      <c r="D1292" s="554" t="s">
        <v>1666</v>
      </c>
      <c r="E1292" s="554" t="str">
        <f t="shared" si="7"/>
        <v/>
      </c>
      <c r="H1292" s="554" t="str">
        <f t="shared" si="8"/>
        <v>'NEO PU'!</v>
      </c>
      <c r="I1292" s="554">
        <f t="shared" si="9"/>
        <v>0</v>
      </c>
      <c r="J1292" s="554" t="str">
        <f t="shared" ref="J1292:N1292" si="1288">IF(IFERROR(VLOOKUP($C1292,INDIRECT(J$14&amp;"D:D"),1,FALSE),0)&lt;&gt;0,J$14,0)</f>
        <v>'NEO PU'!</v>
      </c>
      <c r="K1292" s="554">
        <f t="shared" si="1288"/>
        <v>0</v>
      </c>
      <c r="L1292" s="554">
        <f t="shared" si="1288"/>
        <v>0</v>
      </c>
      <c r="M1292" s="554">
        <f t="shared" si="1288"/>
        <v>0</v>
      </c>
      <c r="N1292" s="554">
        <f t="shared" si="1288"/>
        <v>0</v>
      </c>
      <c r="O1292" s="554" t="str">
        <f t="shared" si="11"/>
        <v>d:t</v>
      </c>
      <c r="P1292" s="554" t="str">
        <f t="shared" si="12"/>
        <v>d9:t9</v>
      </c>
    </row>
    <row r="1293">
      <c r="A1293" s="554" t="str">
        <f t="shared" si="5"/>
        <v>02</v>
      </c>
      <c r="B1293" s="554" t="str">
        <f t="shared" si="6"/>
        <v>PU</v>
      </c>
      <c r="C1293" s="554" t="s">
        <v>288</v>
      </c>
      <c r="D1293" s="554" t="s">
        <v>1667</v>
      </c>
      <c r="E1293" s="554" t="str">
        <f t="shared" si="7"/>
        <v/>
      </c>
      <c r="H1293" s="554" t="str">
        <f t="shared" si="8"/>
        <v>'NEO PU'!</v>
      </c>
      <c r="I1293" s="554">
        <f t="shared" si="9"/>
        <v>0</v>
      </c>
      <c r="J1293" s="554" t="str">
        <f t="shared" ref="J1293:N1293" si="1289">IF(IFERROR(VLOOKUP($C1293,INDIRECT(J$14&amp;"D:D"),1,FALSE),0)&lt;&gt;0,J$14,0)</f>
        <v>'NEO PU'!</v>
      </c>
      <c r="K1293" s="554">
        <f t="shared" si="1289"/>
        <v>0</v>
      </c>
      <c r="L1293" s="554">
        <f t="shared" si="1289"/>
        <v>0</v>
      </c>
      <c r="M1293" s="554">
        <f t="shared" si="1289"/>
        <v>0</v>
      </c>
      <c r="N1293" s="554">
        <f t="shared" si="1289"/>
        <v>0</v>
      </c>
      <c r="O1293" s="554" t="str">
        <f t="shared" si="11"/>
        <v>d:t</v>
      </c>
      <c r="P1293" s="554" t="str">
        <f t="shared" si="12"/>
        <v>d9:t9</v>
      </c>
    </row>
    <row r="1294">
      <c r="A1294" s="554" t="str">
        <f t="shared" si="5"/>
        <v>03</v>
      </c>
      <c r="B1294" s="554" t="str">
        <f t="shared" si="6"/>
        <v>PU</v>
      </c>
      <c r="C1294" s="554" t="s">
        <v>288</v>
      </c>
      <c r="D1294" s="554" t="s">
        <v>1668</v>
      </c>
      <c r="E1294" s="554" t="str">
        <f t="shared" si="7"/>
        <v/>
      </c>
      <c r="H1294" s="554" t="str">
        <f t="shared" si="8"/>
        <v>'NEO PU'!</v>
      </c>
      <c r="I1294" s="554">
        <f t="shared" si="9"/>
        <v>0</v>
      </c>
      <c r="J1294" s="554" t="str">
        <f t="shared" ref="J1294:N1294" si="1290">IF(IFERROR(VLOOKUP($C1294,INDIRECT(J$14&amp;"D:D"),1,FALSE),0)&lt;&gt;0,J$14,0)</f>
        <v>'NEO PU'!</v>
      </c>
      <c r="K1294" s="554">
        <f t="shared" si="1290"/>
        <v>0</v>
      </c>
      <c r="L1294" s="554">
        <f t="shared" si="1290"/>
        <v>0</v>
      </c>
      <c r="M1294" s="554">
        <f t="shared" si="1290"/>
        <v>0</v>
      </c>
      <c r="N1294" s="554">
        <f t="shared" si="1290"/>
        <v>0</v>
      </c>
      <c r="O1294" s="554" t="str">
        <f t="shared" si="11"/>
        <v>d:t</v>
      </c>
      <c r="P1294" s="554" t="str">
        <f t="shared" si="12"/>
        <v>d9:t9</v>
      </c>
    </row>
    <row r="1295">
      <c r="A1295" s="554" t="str">
        <f t="shared" si="5"/>
        <v>04</v>
      </c>
      <c r="B1295" s="554" t="str">
        <f t="shared" si="6"/>
        <v>PU</v>
      </c>
      <c r="C1295" s="554" t="s">
        <v>288</v>
      </c>
      <c r="D1295" s="554" t="s">
        <v>1669</v>
      </c>
      <c r="E1295" s="554" t="str">
        <f t="shared" si="7"/>
        <v/>
      </c>
      <c r="H1295" s="554" t="str">
        <f t="shared" si="8"/>
        <v>'NEO PU'!</v>
      </c>
      <c r="I1295" s="554">
        <f t="shared" si="9"/>
        <v>0</v>
      </c>
      <c r="J1295" s="554" t="str">
        <f t="shared" ref="J1295:N1295" si="1291">IF(IFERROR(VLOOKUP($C1295,INDIRECT(J$14&amp;"D:D"),1,FALSE),0)&lt;&gt;0,J$14,0)</f>
        <v>'NEO PU'!</v>
      </c>
      <c r="K1295" s="554">
        <f t="shared" si="1291"/>
        <v>0</v>
      </c>
      <c r="L1295" s="554">
        <f t="shared" si="1291"/>
        <v>0</v>
      </c>
      <c r="M1295" s="554">
        <f t="shared" si="1291"/>
        <v>0</v>
      </c>
      <c r="N1295" s="554">
        <f t="shared" si="1291"/>
        <v>0</v>
      </c>
      <c r="O1295" s="554" t="str">
        <f t="shared" si="11"/>
        <v>d:t</v>
      </c>
      <c r="P1295" s="554" t="str">
        <f t="shared" si="12"/>
        <v>d9:t9</v>
      </c>
    </row>
    <row r="1296">
      <c r="A1296" s="554" t="str">
        <f t="shared" si="5"/>
        <v>05</v>
      </c>
      <c r="B1296" s="554" t="str">
        <f t="shared" si="6"/>
        <v>PU</v>
      </c>
      <c r="C1296" s="554" t="s">
        <v>288</v>
      </c>
      <c r="D1296" s="554" t="s">
        <v>1670</v>
      </c>
      <c r="E1296" s="554" t="str">
        <f t="shared" si="7"/>
        <v/>
      </c>
      <c r="H1296" s="554" t="str">
        <f t="shared" si="8"/>
        <v>'NEO PU'!</v>
      </c>
      <c r="I1296" s="554">
        <f t="shared" si="9"/>
        <v>0</v>
      </c>
      <c r="J1296" s="554" t="str">
        <f t="shared" ref="J1296:N1296" si="1292">IF(IFERROR(VLOOKUP($C1296,INDIRECT(J$14&amp;"D:D"),1,FALSE),0)&lt;&gt;0,J$14,0)</f>
        <v>'NEO PU'!</v>
      </c>
      <c r="K1296" s="554">
        <f t="shared" si="1292"/>
        <v>0</v>
      </c>
      <c r="L1296" s="554">
        <f t="shared" si="1292"/>
        <v>0</v>
      </c>
      <c r="M1296" s="554">
        <f t="shared" si="1292"/>
        <v>0</v>
      </c>
      <c r="N1296" s="554">
        <f t="shared" si="1292"/>
        <v>0</v>
      </c>
      <c r="O1296" s="554" t="str">
        <f t="shared" si="11"/>
        <v>d:t</v>
      </c>
      <c r="P1296" s="554" t="str">
        <f t="shared" si="12"/>
        <v>d9:t9</v>
      </c>
    </row>
    <row r="1297">
      <c r="A1297" s="554" t="str">
        <f t="shared" si="5"/>
        <v>06</v>
      </c>
      <c r="B1297" s="554" t="str">
        <f t="shared" si="6"/>
        <v>PU</v>
      </c>
      <c r="C1297" s="554" t="s">
        <v>288</v>
      </c>
      <c r="D1297" s="554" t="s">
        <v>1671</v>
      </c>
      <c r="E1297" s="554" t="str">
        <f t="shared" si="7"/>
        <v/>
      </c>
      <c r="H1297" s="554" t="str">
        <f t="shared" si="8"/>
        <v>'NEO PU'!</v>
      </c>
      <c r="I1297" s="554">
        <f t="shared" si="9"/>
        <v>0</v>
      </c>
      <c r="J1297" s="554" t="str">
        <f t="shared" ref="J1297:N1297" si="1293">IF(IFERROR(VLOOKUP($C1297,INDIRECT(J$14&amp;"D:D"),1,FALSE),0)&lt;&gt;0,J$14,0)</f>
        <v>'NEO PU'!</v>
      </c>
      <c r="K1297" s="554">
        <f t="shared" si="1293"/>
        <v>0</v>
      </c>
      <c r="L1297" s="554">
        <f t="shared" si="1293"/>
        <v>0</v>
      </c>
      <c r="M1297" s="554">
        <f t="shared" si="1293"/>
        <v>0</v>
      </c>
      <c r="N1297" s="554">
        <f t="shared" si="1293"/>
        <v>0</v>
      </c>
      <c r="O1297" s="554" t="str">
        <f t="shared" si="11"/>
        <v>d:t</v>
      </c>
      <c r="P1297" s="554" t="str">
        <f t="shared" si="12"/>
        <v>d9:t9</v>
      </c>
    </row>
    <row r="1298">
      <c r="A1298" s="554" t="str">
        <f t="shared" si="5"/>
        <v>09</v>
      </c>
      <c r="B1298" s="554" t="str">
        <f t="shared" si="6"/>
        <v>PU</v>
      </c>
      <c r="C1298" s="554" t="s">
        <v>288</v>
      </c>
      <c r="D1298" s="554" t="s">
        <v>1672</v>
      </c>
      <c r="E1298" s="554" t="str">
        <f t="shared" si="7"/>
        <v/>
      </c>
      <c r="H1298" s="554" t="str">
        <f t="shared" si="8"/>
        <v>'NEO PU'!</v>
      </c>
      <c r="I1298" s="554">
        <f t="shared" si="9"/>
        <v>0</v>
      </c>
      <c r="J1298" s="554" t="str">
        <f t="shared" ref="J1298:N1298" si="1294">IF(IFERROR(VLOOKUP($C1298,INDIRECT(J$14&amp;"D:D"),1,FALSE),0)&lt;&gt;0,J$14,0)</f>
        <v>'NEO PU'!</v>
      </c>
      <c r="K1298" s="554">
        <f t="shared" si="1294"/>
        <v>0</v>
      </c>
      <c r="L1298" s="554">
        <f t="shared" si="1294"/>
        <v>0</v>
      </c>
      <c r="M1298" s="554">
        <f t="shared" si="1294"/>
        <v>0</v>
      </c>
      <c r="N1298" s="554">
        <f t="shared" si="1294"/>
        <v>0</v>
      </c>
      <c r="O1298" s="554" t="str">
        <f t="shared" si="11"/>
        <v>d:t</v>
      </c>
      <c r="P1298" s="554" t="str">
        <f t="shared" si="12"/>
        <v>d9:t9</v>
      </c>
    </row>
    <row r="1299">
      <c r="A1299" s="554" t="str">
        <f t="shared" si="5"/>
        <v>11</v>
      </c>
      <c r="B1299" s="554" t="str">
        <f t="shared" si="6"/>
        <v>PU</v>
      </c>
      <c r="C1299" s="554" t="s">
        <v>288</v>
      </c>
      <c r="D1299" s="554" t="s">
        <v>1673</v>
      </c>
      <c r="E1299" s="554" t="str">
        <f t="shared" si="7"/>
        <v/>
      </c>
      <c r="H1299" s="554" t="str">
        <f t="shared" si="8"/>
        <v>'NEO PU'!</v>
      </c>
      <c r="I1299" s="554">
        <f t="shared" si="9"/>
        <v>0</v>
      </c>
      <c r="J1299" s="554" t="str">
        <f t="shared" ref="J1299:N1299" si="1295">IF(IFERROR(VLOOKUP($C1299,INDIRECT(J$14&amp;"D:D"),1,FALSE),0)&lt;&gt;0,J$14,0)</f>
        <v>'NEO PU'!</v>
      </c>
      <c r="K1299" s="554">
        <f t="shared" si="1295"/>
        <v>0</v>
      </c>
      <c r="L1299" s="554">
        <f t="shared" si="1295"/>
        <v>0</v>
      </c>
      <c r="M1299" s="554">
        <f t="shared" si="1295"/>
        <v>0</v>
      </c>
      <c r="N1299" s="554">
        <f t="shared" si="1295"/>
        <v>0</v>
      </c>
      <c r="O1299" s="554" t="str">
        <f t="shared" si="11"/>
        <v>d:t</v>
      </c>
      <c r="P1299" s="554" t="str">
        <f t="shared" si="12"/>
        <v>d9:t9</v>
      </c>
    </row>
    <row r="1300">
      <c r="A1300" s="554" t="str">
        <f t="shared" si="5"/>
        <v>12</v>
      </c>
      <c r="B1300" s="554" t="str">
        <f t="shared" si="6"/>
        <v>PU</v>
      </c>
      <c r="C1300" s="554" t="s">
        <v>288</v>
      </c>
      <c r="D1300" s="554" t="s">
        <v>1674</v>
      </c>
      <c r="E1300" s="554" t="str">
        <f t="shared" si="7"/>
        <v/>
      </c>
      <c r="H1300" s="554" t="str">
        <f t="shared" si="8"/>
        <v>'NEO PU'!</v>
      </c>
      <c r="I1300" s="554">
        <f t="shared" si="9"/>
        <v>0</v>
      </c>
      <c r="J1300" s="554" t="str">
        <f t="shared" ref="J1300:N1300" si="1296">IF(IFERROR(VLOOKUP($C1300,INDIRECT(J$14&amp;"D:D"),1,FALSE),0)&lt;&gt;0,J$14,0)</f>
        <v>'NEO PU'!</v>
      </c>
      <c r="K1300" s="554">
        <f t="shared" si="1296"/>
        <v>0</v>
      </c>
      <c r="L1300" s="554">
        <f t="shared" si="1296"/>
        <v>0</v>
      </c>
      <c r="M1300" s="554">
        <f t="shared" si="1296"/>
        <v>0</v>
      </c>
      <c r="N1300" s="554">
        <f t="shared" si="1296"/>
        <v>0</v>
      </c>
      <c r="O1300" s="554" t="str">
        <f t="shared" si="11"/>
        <v>d:t</v>
      </c>
      <c r="P1300" s="554" t="str">
        <f t="shared" si="12"/>
        <v>d9:t9</v>
      </c>
    </row>
    <row r="1301">
      <c r="A1301" s="554" t="str">
        <f t="shared" si="5"/>
        <v>14</v>
      </c>
      <c r="B1301" s="554" t="str">
        <f t="shared" si="6"/>
        <v>PU</v>
      </c>
      <c r="C1301" s="554" t="s">
        <v>288</v>
      </c>
      <c r="D1301" s="554" t="s">
        <v>1675</v>
      </c>
      <c r="E1301" s="554" t="str">
        <f t="shared" si="7"/>
        <v/>
      </c>
      <c r="H1301" s="554" t="str">
        <f t="shared" si="8"/>
        <v>'NEO PU'!</v>
      </c>
      <c r="I1301" s="554">
        <f t="shared" si="9"/>
        <v>0</v>
      </c>
      <c r="J1301" s="554" t="str">
        <f t="shared" ref="J1301:N1301" si="1297">IF(IFERROR(VLOOKUP($C1301,INDIRECT(J$14&amp;"D:D"),1,FALSE),0)&lt;&gt;0,J$14,0)</f>
        <v>'NEO PU'!</v>
      </c>
      <c r="K1301" s="554">
        <f t="shared" si="1297"/>
        <v>0</v>
      </c>
      <c r="L1301" s="554">
        <f t="shared" si="1297"/>
        <v>0</v>
      </c>
      <c r="M1301" s="554">
        <f t="shared" si="1297"/>
        <v>0</v>
      </c>
      <c r="N1301" s="554">
        <f t="shared" si="1297"/>
        <v>0</v>
      </c>
      <c r="O1301" s="554" t="str">
        <f t="shared" si="11"/>
        <v>d:t</v>
      </c>
      <c r="P1301" s="554" t="str">
        <f t="shared" si="12"/>
        <v>d9:t9</v>
      </c>
    </row>
    <row r="1302">
      <c r="A1302" s="554" t="str">
        <f t="shared" si="5"/>
        <v>01</v>
      </c>
      <c r="B1302" s="554" t="str">
        <f t="shared" si="6"/>
        <v>PU</v>
      </c>
      <c r="C1302" s="554" t="s">
        <v>289</v>
      </c>
      <c r="D1302" s="554" t="s">
        <v>1676</v>
      </c>
      <c r="E1302" s="554" t="str">
        <f t="shared" si="7"/>
        <v/>
      </c>
      <c r="H1302" s="554" t="str">
        <f t="shared" si="8"/>
        <v>'NEO PU'!</v>
      </c>
      <c r="I1302" s="554">
        <f t="shared" si="9"/>
        <v>0</v>
      </c>
      <c r="J1302" s="554" t="str">
        <f t="shared" ref="J1302:N1302" si="1298">IF(IFERROR(VLOOKUP($C1302,INDIRECT(J$14&amp;"D:D"),1,FALSE),0)&lt;&gt;0,J$14,0)</f>
        <v>'NEO PU'!</v>
      </c>
      <c r="K1302" s="554">
        <f t="shared" si="1298"/>
        <v>0</v>
      </c>
      <c r="L1302" s="554">
        <f t="shared" si="1298"/>
        <v>0</v>
      </c>
      <c r="M1302" s="554">
        <f t="shared" si="1298"/>
        <v>0</v>
      </c>
      <c r="N1302" s="554">
        <f t="shared" si="1298"/>
        <v>0</v>
      </c>
      <c r="O1302" s="554" t="str">
        <f t="shared" si="11"/>
        <v>d:t</v>
      </c>
      <c r="P1302" s="554" t="str">
        <f t="shared" si="12"/>
        <v>d9:t9</v>
      </c>
    </row>
    <row r="1303">
      <c r="A1303" s="554" t="str">
        <f t="shared" si="5"/>
        <v>02</v>
      </c>
      <c r="B1303" s="554" t="str">
        <f t="shared" si="6"/>
        <v>PU</v>
      </c>
      <c r="C1303" s="554" t="s">
        <v>289</v>
      </c>
      <c r="D1303" s="554" t="s">
        <v>1677</v>
      </c>
      <c r="E1303" s="554" t="str">
        <f t="shared" si="7"/>
        <v/>
      </c>
      <c r="H1303" s="554" t="str">
        <f t="shared" si="8"/>
        <v>'NEO PU'!</v>
      </c>
      <c r="I1303" s="554">
        <f t="shared" si="9"/>
        <v>0</v>
      </c>
      <c r="J1303" s="554" t="str">
        <f t="shared" ref="J1303:N1303" si="1299">IF(IFERROR(VLOOKUP($C1303,INDIRECT(J$14&amp;"D:D"),1,FALSE),0)&lt;&gt;0,J$14,0)</f>
        <v>'NEO PU'!</v>
      </c>
      <c r="K1303" s="554">
        <f t="shared" si="1299"/>
        <v>0</v>
      </c>
      <c r="L1303" s="554">
        <f t="shared" si="1299"/>
        <v>0</v>
      </c>
      <c r="M1303" s="554">
        <f t="shared" si="1299"/>
        <v>0</v>
      </c>
      <c r="N1303" s="554">
        <f t="shared" si="1299"/>
        <v>0</v>
      </c>
      <c r="O1303" s="554" t="str">
        <f t="shared" si="11"/>
        <v>d:t</v>
      </c>
      <c r="P1303" s="554" t="str">
        <f t="shared" si="12"/>
        <v>d9:t9</v>
      </c>
    </row>
    <row r="1304">
      <c r="A1304" s="554" t="str">
        <f t="shared" si="5"/>
        <v>03</v>
      </c>
      <c r="B1304" s="554" t="str">
        <f t="shared" si="6"/>
        <v>PU</v>
      </c>
      <c r="C1304" s="554" t="s">
        <v>289</v>
      </c>
      <c r="D1304" s="554" t="s">
        <v>1678</v>
      </c>
      <c r="E1304" s="554" t="str">
        <f t="shared" si="7"/>
        <v/>
      </c>
      <c r="H1304" s="554" t="str">
        <f t="shared" si="8"/>
        <v>'NEO PU'!</v>
      </c>
      <c r="I1304" s="554">
        <f t="shared" si="9"/>
        <v>0</v>
      </c>
      <c r="J1304" s="554" t="str">
        <f t="shared" ref="J1304:N1304" si="1300">IF(IFERROR(VLOOKUP($C1304,INDIRECT(J$14&amp;"D:D"),1,FALSE),0)&lt;&gt;0,J$14,0)</f>
        <v>'NEO PU'!</v>
      </c>
      <c r="K1304" s="554">
        <f t="shared" si="1300"/>
        <v>0</v>
      </c>
      <c r="L1304" s="554">
        <f t="shared" si="1300"/>
        <v>0</v>
      </c>
      <c r="M1304" s="554">
        <f t="shared" si="1300"/>
        <v>0</v>
      </c>
      <c r="N1304" s="554">
        <f t="shared" si="1300"/>
        <v>0</v>
      </c>
      <c r="O1304" s="554" t="str">
        <f t="shared" si="11"/>
        <v>d:t</v>
      </c>
      <c r="P1304" s="554" t="str">
        <f t="shared" si="12"/>
        <v>d9:t9</v>
      </c>
    </row>
    <row r="1305">
      <c r="A1305" s="554" t="str">
        <f t="shared" si="5"/>
        <v>04</v>
      </c>
      <c r="B1305" s="554" t="str">
        <f t="shared" si="6"/>
        <v>PU</v>
      </c>
      <c r="C1305" s="554" t="s">
        <v>289</v>
      </c>
      <c r="D1305" s="554" t="s">
        <v>1679</v>
      </c>
      <c r="E1305" s="554" t="str">
        <f t="shared" si="7"/>
        <v/>
      </c>
      <c r="H1305" s="554" t="str">
        <f t="shared" si="8"/>
        <v>'NEO PU'!</v>
      </c>
      <c r="I1305" s="554">
        <f t="shared" si="9"/>
        <v>0</v>
      </c>
      <c r="J1305" s="554" t="str">
        <f t="shared" ref="J1305:N1305" si="1301">IF(IFERROR(VLOOKUP($C1305,INDIRECT(J$14&amp;"D:D"),1,FALSE),0)&lt;&gt;0,J$14,0)</f>
        <v>'NEO PU'!</v>
      </c>
      <c r="K1305" s="554">
        <f t="shared" si="1301"/>
        <v>0</v>
      </c>
      <c r="L1305" s="554">
        <f t="shared" si="1301"/>
        <v>0</v>
      </c>
      <c r="M1305" s="554">
        <f t="shared" si="1301"/>
        <v>0</v>
      </c>
      <c r="N1305" s="554">
        <f t="shared" si="1301"/>
        <v>0</v>
      </c>
      <c r="O1305" s="554" t="str">
        <f t="shared" si="11"/>
        <v>d:t</v>
      </c>
      <c r="P1305" s="554" t="str">
        <f t="shared" si="12"/>
        <v>d9:t9</v>
      </c>
    </row>
    <row r="1306">
      <c r="A1306" s="554" t="str">
        <f t="shared" si="5"/>
        <v>05</v>
      </c>
      <c r="B1306" s="554" t="str">
        <f t="shared" si="6"/>
        <v>PU</v>
      </c>
      <c r="C1306" s="554" t="s">
        <v>289</v>
      </c>
      <c r="D1306" s="554" t="s">
        <v>1680</v>
      </c>
      <c r="E1306" s="554" t="str">
        <f t="shared" si="7"/>
        <v/>
      </c>
      <c r="H1306" s="554" t="str">
        <f t="shared" si="8"/>
        <v>'NEO PU'!</v>
      </c>
      <c r="I1306" s="554">
        <f t="shared" si="9"/>
        <v>0</v>
      </c>
      <c r="J1306" s="554" t="str">
        <f t="shared" ref="J1306:N1306" si="1302">IF(IFERROR(VLOOKUP($C1306,INDIRECT(J$14&amp;"D:D"),1,FALSE),0)&lt;&gt;0,J$14,0)</f>
        <v>'NEO PU'!</v>
      </c>
      <c r="K1306" s="554">
        <f t="shared" si="1302"/>
        <v>0</v>
      </c>
      <c r="L1306" s="554">
        <f t="shared" si="1302"/>
        <v>0</v>
      </c>
      <c r="M1306" s="554">
        <f t="shared" si="1302"/>
        <v>0</v>
      </c>
      <c r="N1306" s="554">
        <f t="shared" si="1302"/>
        <v>0</v>
      </c>
      <c r="O1306" s="554" t="str">
        <f t="shared" si="11"/>
        <v>d:t</v>
      </c>
      <c r="P1306" s="554" t="str">
        <f t="shared" si="12"/>
        <v>d9:t9</v>
      </c>
    </row>
    <row r="1307">
      <c r="A1307" s="554" t="str">
        <f t="shared" si="5"/>
        <v>06</v>
      </c>
      <c r="B1307" s="554" t="str">
        <f t="shared" si="6"/>
        <v>PU</v>
      </c>
      <c r="C1307" s="554" t="s">
        <v>289</v>
      </c>
      <c r="D1307" s="554" t="s">
        <v>1681</v>
      </c>
      <c r="E1307" s="554" t="str">
        <f t="shared" si="7"/>
        <v/>
      </c>
      <c r="H1307" s="554" t="str">
        <f t="shared" si="8"/>
        <v>'NEO PU'!</v>
      </c>
      <c r="I1307" s="554">
        <f t="shared" si="9"/>
        <v>0</v>
      </c>
      <c r="J1307" s="554" t="str">
        <f t="shared" ref="J1307:N1307" si="1303">IF(IFERROR(VLOOKUP($C1307,INDIRECT(J$14&amp;"D:D"),1,FALSE),0)&lt;&gt;0,J$14,0)</f>
        <v>'NEO PU'!</v>
      </c>
      <c r="K1307" s="554">
        <f t="shared" si="1303"/>
        <v>0</v>
      </c>
      <c r="L1307" s="554">
        <f t="shared" si="1303"/>
        <v>0</v>
      </c>
      <c r="M1307" s="554">
        <f t="shared" si="1303"/>
        <v>0</v>
      </c>
      <c r="N1307" s="554">
        <f t="shared" si="1303"/>
        <v>0</v>
      </c>
      <c r="O1307" s="554" t="str">
        <f t="shared" si="11"/>
        <v>d:t</v>
      </c>
      <c r="P1307" s="554" t="str">
        <f t="shared" si="12"/>
        <v>d9:t9</v>
      </c>
    </row>
    <row r="1308">
      <c r="A1308" s="554" t="str">
        <f t="shared" si="5"/>
        <v>09</v>
      </c>
      <c r="B1308" s="554" t="str">
        <f t="shared" si="6"/>
        <v>PU</v>
      </c>
      <c r="C1308" s="554" t="s">
        <v>289</v>
      </c>
      <c r="D1308" s="554" t="s">
        <v>1682</v>
      </c>
      <c r="E1308" s="554" t="str">
        <f t="shared" si="7"/>
        <v/>
      </c>
      <c r="H1308" s="554" t="str">
        <f t="shared" si="8"/>
        <v>'NEO PU'!</v>
      </c>
      <c r="I1308" s="554">
        <f t="shared" si="9"/>
        <v>0</v>
      </c>
      <c r="J1308" s="554" t="str">
        <f t="shared" ref="J1308:N1308" si="1304">IF(IFERROR(VLOOKUP($C1308,INDIRECT(J$14&amp;"D:D"),1,FALSE),0)&lt;&gt;0,J$14,0)</f>
        <v>'NEO PU'!</v>
      </c>
      <c r="K1308" s="554">
        <f t="shared" si="1304"/>
        <v>0</v>
      </c>
      <c r="L1308" s="554">
        <f t="shared" si="1304"/>
        <v>0</v>
      </c>
      <c r="M1308" s="554">
        <f t="shared" si="1304"/>
        <v>0</v>
      </c>
      <c r="N1308" s="554">
        <f t="shared" si="1304"/>
        <v>0</v>
      </c>
      <c r="O1308" s="554" t="str">
        <f t="shared" si="11"/>
        <v>d:t</v>
      </c>
      <c r="P1308" s="554" t="str">
        <f t="shared" si="12"/>
        <v>d9:t9</v>
      </c>
    </row>
    <row r="1309">
      <c r="A1309" s="554" t="str">
        <f t="shared" si="5"/>
        <v>11</v>
      </c>
      <c r="B1309" s="554" t="str">
        <f t="shared" si="6"/>
        <v>PU</v>
      </c>
      <c r="C1309" s="554" t="s">
        <v>289</v>
      </c>
      <c r="D1309" s="554" t="s">
        <v>1683</v>
      </c>
      <c r="E1309" s="554" t="str">
        <f t="shared" si="7"/>
        <v/>
      </c>
      <c r="H1309" s="554" t="str">
        <f t="shared" si="8"/>
        <v>'NEO PU'!</v>
      </c>
      <c r="I1309" s="554">
        <f t="shared" si="9"/>
        <v>0</v>
      </c>
      <c r="J1309" s="554" t="str">
        <f t="shared" ref="J1309:N1309" si="1305">IF(IFERROR(VLOOKUP($C1309,INDIRECT(J$14&amp;"D:D"),1,FALSE),0)&lt;&gt;0,J$14,0)</f>
        <v>'NEO PU'!</v>
      </c>
      <c r="K1309" s="554">
        <f t="shared" si="1305"/>
        <v>0</v>
      </c>
      <c r="L1309" s="554">
        <f t="shared" si="1305"/>
        <v>0</v>
      </c>
      <c r="M1309" s="554">
        <f t="shared" si="1305"/>
        <v>0</v>
      </c>
      <c r="N1309" s="554">
        <f t="shared" si="1305"/>
        <v>0</v>
      </c>
      <c r="O1309" s="554" t="str">
        <f t="shared" si="11"/>
        <v>d:t</v>
      </c>
      <c r="P1309" s="554" t="str">
        <f t="shared" si="12"/>
        <v>d9:t9</v>
      </c>
    </row>
    <row r="1310">
      <c r="A1310" s="554" t="str">
        <f t="shared" si="5"/>
        <v>12</v>
      </c>
      <c r="B1310" s="554" t="str">
        <f t="shared" si="6"/>
        <v>PU</v>
      </c>
      <c r="C1310" s="554" t="s">
        <v>289</v>
      </c>
      <c r="D1310" s="554" t="s">
        <v>1684</v>
      </c>
      <c r="E1310" s="554" t="str">
        <f t="shared" si="7"/>
        <v/>
      </c>
      <c r="H1310" s="554" t="str">
        <f t="shared" si="8"/>
        <v>'NEO PU'!</v>
      </c>
      <c r="I1310" s="554">
        <f t="shared" si="9"/>
        <v>0</v>
      </c>
      <c r="J1310" s="554" t="str">
        <f t="shared" ref="J1310:N1310" si="1306">IF(IFERROR(VLOOKUP($C1310,INDIRECT(J$14&amp;"D:D"),1,FALSE),0)&lt;&gt;0,J$14,0)</f>
        <v>'NEO PU'!</v>
      </c>
      <c r="K1310" s="554">
        <f t="shared" si="1306"/>
        <v>0</v>
      </c>
      <c r="L1310" s="554">
        <f t="shared" si="1306"/>
        <v>0</v>
      </c>
      <c r="M1310" s="554">
        <f t="shared" si="1306"/>
        <v>0</v>
      </c>
      <c r="N1310" s="554">
        <f t="shared" si="1306"/>
        <v>0</v>
      </c>
      <c r="O1310" s="554" t="str">
        <f t="shared" si="11"/>
        <v>d:t</v>
      </c>
      <c r="P1310" s="554" t="str">
        <f t="shared" si="12"/>
        <v>d9:t9</v>
      </c>
    </row>
    <row r="1311">
      <c r="A1311" s="554" t="str">
        <f t="shared" si="5"/>
        <v>14</v>
      </c>
      <c r="B1311" s="554" t="str">
        <f t="shared" si="6"/>
        <v>PU</v>
      </c>
      <c r="C1311" s="554" t="s">
        <v>289</v>
      </c>
      <c r="D1311" s="554" t="s">
        <v>1685</v>
      </c>
      <c r="E1311" s="554" t="str">
        <f t="shared" si="7"/>
        <v/>
      </c>
      <c r="H1311" s="554" t="str">
        <f t="shared" si="8"/>
        <v>'NEO PU'!</v>
      </c>
      <c r="I1311" s="554">
        <f t="shared" si="9"/>
        <v>0</v>
      </c>
      <c r="J1311" s="554" t="str">
        <f t="shared" ref="J1311:N1311" si="1307">IF(IFERROR(VLOOKUP($C1311,INDIRECT(J$14&amp;"D:D"),1,FALSE),0)&lt;&gt;0,J$14,0)</f>
        <v>'NEO PU'!</v>
      </c>
      <c r="K1311" s="554">
        <f t="shared" si="1307"/>
        <v>0</v>
      </c>
      <c r="L1311" s="554">
        <f t="shared" si="1307"/>
        <v>0</v>
      </c>
      <c r="M1311" s="554">
        <f t="shared" si="1307"/>
        <v>0</v>
      </c>
      <c r="N1311" s="554">
        <f t="shared" si="1307"/>
        <v>0</v>
      </c>
      <c r="O1311" s="554" t="str">
        <f t="shared" si="11"/>
        <v>d:t</v>
      </c>
      <c r="P1311" s="554" t="str">
        <f t="shared" si="12"/>
        <v>d9:t9</v>
      </c>
    </row>
    <row r="1312">
      <c r="A1312" s="554" t="str">
        <f t="shared" si="5"/>
        <v>01</v>
      </c>
      <c r="B1312" s="554" t="str">
        <f t="shared" si="6"/>
        <v>PU</v>
      </c>
      <c r="C1312" s="554" t="s">
        <v>290</v>
      </c>
      <c r="D1312" s="554" t="s">
        <v>1686</v>
      </c>
      <c r="E1312" s="554" t="str">
        <f t="shared" si="7"/>
        <v/>
      </c>
      <c r="H1312" s="554" t="str">
        <f t="shared" si="8"/>
        <v>'NEO PU'!</v>
      </c>
      <c r="I1312" s="554">
        <f t="shared" si="9"/>
        <v>0</v>
      </c>
      <c r="J1312" s="554" t="str">
        <f t="shared" ref="J1312:N1312" si="1308">IF(IFERROR(VLOOKUP($C1312,INDIRECT(J$14&amp;"D:D"),1,FALSE),0)&lt;&gt;0,J$14,0)</f>
        <v>'NEO PU'!</v>
      </c>
      <c r="K1312" s="554">
        <f t="shared" si="1308"/>
        <v>0</v>
      </c>
      <c r="L1312" s="554">
        <f t="shared" si="1308"/>
        <v>0</v>
      </c>
      <c r="M1312" s="554">
        <f t="shared" si="1308"/>
        <v>0</v>
      </c>
      <c r="N1312" s="554">
        <f t="shared" si="1308"/>
        <v>0</v>
      </c>
      <c r="O1312" s="554" t="str">
        <f t="shared" si="11"/>
        <v>d:t</v>
      </c>
      <c r="P1312" s="554" t="str">
        <f t="shared" si="12"/>
        <v>d9:t9</v>
      </c>
    </row>
    <row r="1313">
      <c r="A1313" s="554" t="str">
        <f t="shared" si="5"/>
        <v>02</v>
      </c>
      <c r="B1313" s="554" t="str">
        <f t="shared" si="6"/>
        <v>PU</v>
      </c>
      <c r="C1313" s="554" t="s">
        <v>290</v>
      </c>
      <c r="D1313" s="554" t="s">
        <v>1687</v>
      </c>
      <c r="E1313" s="554" t="str">
        <f t="shared" si="7"/>
        <v/>
      </c>
      <c r="H1313" s="554" t="str">
        <f t="shared" si="8"/>
        <v>'NEO PU'!</v>
      </c>
      <c r="I1313" s="554">
        <f t="shared" si="9"/>
        <v>0</v>
      </c>
      <c r="J1313" s="554" t="str">
        <f t="shared" ref="J1313:N1313" si="1309">IF(IFERROR(VLOOKUP($C1313,INDIRECT(J$14&amp;"D:D"),1,FALSE),0)&lt;&gt;0,J$14,0)</f>
        <v>'NEO PU'!</v>
      </c>
      <c r="K1313" s="554">
        <f t="shared" si="1309"/>
        <v>0</v>
      </c>
      <c r="L1313" s="554">
        <f t="shared" si="1309"/>
        <v>0</v>
      </c>
      <c r="M1313" s="554">
        <f t="shared" si="1309"/>
        <v>0</v>
      </c>
      <c r="N1313" s="554">
        <f t="shared" si="1309"/>
        <v>0</v>
      </c>
      <c r="O1313" s="554" t="str">
        <f t="shared" si="11"/>
        <v>d:t</v>
      </c>
      <c r="P1313" s="554" t="str">
        <f t="shared" si="12"/>
        <v>d9:t9</v>
      </c>
    </row>
    <row r="1314">
      <c r="A1314" s="554" t="str">
        <f t="shared" si="5"/>
        <v>03</v>
      </c>
      <c r="B1314" s="554" t="str">
        <f t="shared" si="6"/>
        <v>PU</v>
      </c>
      <c r="C1314" s="554" t="s">
        <v>290</v>
      </c>
      <c r="D1314" s="554" t="s">
        <v>1688</v>
      </c>
      <c r="E1314" s="554" t="str">
        <f t="shared" si="7"/>
        <v/>
      </c>
      <c r="H1314" s="554" t="str">
        <f t="shared" si="8"/>
        <v>'NEO PU'!</v>
      </c>
      <c r="I1314" s="554">
        <f t="shared" si="9"/>
        <v>0</v>
      </c>
      <c r="J1314" s="554" t="str">
        <f t="shared" ref="J1314:N1314" si="1310">IF(IFERROR(VLOOKUP($C1314,INDIRECT(J$14&amp;"D:D"),1,FALSE),0)&lt;&gt;0,J$14,0)</f>
        <v>'NEO PU'!</v>
      </c>
      <c r="K1314" s="554">
        <f t="shared" si="1310"/>
        <v>0</v>
      </c>
      <c r="L1314" s="554">
        <f t="shared" si="1310"/>
        <v>0</v>
      </c>
      <c r="M1314" s="554">
        <f t="shared" si="1310"/>
        <v>0</v>
      </c>
      <c r="N1314" s="554">
        <f t="shared" si="1310"/>
        <v>0</v>
      </c>
      <c r="O1314" s="554" t="str">
        <f t="shared" si="11"/>
        <v>d:t</v>
      </c>
      <c r="P1314" s="554" t="str">
        <f t="shared" si="12"/>
        <v>d9:t9</v>
      </c>
    </row>
    <row r="1315">
      <c r="A1315" s="554" t="str">
        <f t="shared" si="5"/>
        <v>04</v>
      </c>
      <c r="B1315" s="554" t="str">
        <f t="shared" si="6"/>
        <v>PU</v>
      </c>
      <c r="C1315" s="554" t="s">
        <v>290</v>
      </c>
      <c r="D1315" s="554" t="s">
        <v>1689</v>
      </c>
      <c r="E1315" s="554" t="str">
        <f t="shared" si="7"/>
        <v/>
      </c>
      <c r="H1315" s="554" t="str">
        <f t="shared" si="8"/>
        <v>'NEO PU'!</v>
      </c>
      <c r="I1315" s="554">
        <f t="shared" si="9"/>
        <v>0</v>
      </c>
      <c r="J1315" s="554" t="str">
        <f t="shared" ref="J1315:N1315" si="1311">IF(IFERROR(VLOOKUP($C1315,INDIRECT(J$14&amp;"D:D"),1,FALSE),0)&lt;&gt;0,J$14,0)</f>
        <v>'NEO PU'!</v>
      </c>
      <c r="K1315" s="554">
        <f t="shared" si="1311"/>
        <v>0</v>
      </c>
      <c r="L1315" s="554">
        <f t="shared" si="1311"/>
        <v>0</v>
      </c>
      <c r="M1315" s="554">
        <f t="shared" si="1311"/>
        <v>0</v>
      </c>
      <c r="N1315" s="554">
        <f t="shared" si="1311"/>
        <v>0</v>
      </c>
      <c r="O1315" s="554" t="str">
        <f t="shared" si="11"/>
        <v>d:t</v>
      </c>
      <c r="P1315" s="554" t="str">
        <f t="shared" si="12"/>
        <v>d9:t9</v>
      </c>
    </row>
    <row r="1316">
      <c r="A1316" s="554" t="str">
        <f t="shared" si="5"/>
        <v>05</v>
      </c>
      <c r="B1316" s="554" t="str">
        <f t="shared" si="6"/>
        <v>PU</v>
      </c>
      <c r="C1316" s="554" t="s">
        <v>290</v>
      </c>
      <c r="D1316" s="554" t="s">
        <v>1690</v>
      </c>
      <c r="E1316" s="554" t="str">
        <f t="shared" si="7"/>
        <v/>
      </c>
      <c r="H1316" s="554" t="str">
        <f t="shared" si="8"/>
        <v>'NEO PU'!</v>
      </c>
      <c r="I1316" s="554">
        <f t="shared" si="9"/>
        <v>0</v>
      </c>
      <c r="J1316" s="554" t="str">
        <f t="shared" ref="J1316:N1316" si="1312">IF(IFERROR(VLOOKUP($C1316,INDIRECT(J$14&amp;"D:D"),1,FALSE),0)&lt;&gt;0,J$14,0)</f>
        <v>'NEO PU'!</v>
      </c>
      <c r="K1316" s="554">
        <f t="shared" si="1312"/>
        <v>0</v>
      </c>
      <c r="L1316" s="554">
        <f t="shared" si="1312"/>
        <v>0</v>
      </c>
      <c r="M1316" s="554">
        <f t="shared" si="1312"/>
        <v>0</v>
      </c>
      <c r="N1316" s="554">
        <f t="shared" si="1312"/>
        <v>0</v>
      </c>
      <c r="O1316" s="554" t="str">
        <f t="shared" si="11"/>
        <v>d:t</v>
      </c>
      <c r="P1316" s="554" t="str">
        <f t="shared" si="12"/>
        <v>d9:t9</v>
      </c>
    </row>
    <row r="1317">
      <c r="A1317" s="554" t="str">
        <f t="shared" si="5"/>
        <v>06</v>
      </c>
      <c r="B1317" s="554" t="str">
        <f t="shared" si="6"/>
        <v>PU</v>
      </c>
      <c r="C1317" s="554" t="s">
        <v>290</v>
      </c>
      <c r="D1317" s="554" t="s">
        <v>1691</v>
      </c>
      <c r="E1317" s="554" t="str">
        <f t="shared" si="7"/>
        <v/>
      </c>
      <c r="H1317" s="554" t="str">
        <f t="shared" si="8"/>
        <v>'NEO PU'!</v>
      </c>
      <c r="I1317" s="554">
        <f t="shared" si="9"/>
        <v>0</v>
      </c>
      <c r="J1317" s="554" t="str">
        <f t="shared" ref="J1317:N1317" si="1313">IF(IFERROR(VLOOKUP($C1317,INDIRECT(J$14&amp;"D:D"),1,FALSE),0)&lt;&gt;0,J$14,0)</f>
        <v>'NEO PU'!</v>
      </c>
      <c r="K1317" s="554">
        <f t="shared" si="1313"/>
        <v>0</v>
      </c>
      <c r="L1317" s="554">
        <f t="shared" si="1313"/>
        <v>0</v>
      </c>
      <c r="M1317" s="554">
        <f t="shared" si="1313"/>
        <v>0</v>
      </c>
      <c r="N1317" s="554">
        <f t="shared" si="1313"/>
        <v>0</v>
      </c>
      <c r="O1317" s="554" t="str">
        <f t="shared" si="11"/>
        <v>d:t</v>
      </c>
      <c r="P1317" s="554" t="str">
        <f t="shared" si="12"/>
        <v>d9:t9</v>
      </c>
    </row>
    <row r="1318">
      <c r="A1318" s="554" t="str">
        <f t="shared" si="5"/>
        <v>09</v>
      </c>
      <c r="B1318" s="554" t="str">
        <f t="shared" si="6"/>
        <v>PU</v>
      </c>
      <c r="C1318" s="554" t="s">
        <v>290</v>
      </c>
      <c r="D1318" s="554" t="s">
        <v>1692</v>
      </c>
      <c r="E1318" s="554" t="str">
        <f t="shared" si="7"/>
        <v/>
      </c>
      <c r="H1318" s="554" t="str">
        <f t="shared" si="8"/>
        <v>'NEO PU'!</v>
      </c>
      <c r="I1318" s="554">
        <f t="shared" si="9"/>
        <v>0</v>
      </c>
      <c r="J1318" s="554" t="str">
        <f t="shared" ref="J1318:N1318" si="1314">IF(IFERROR(VLOOKUP($C1318,INDIRECT(J$14&amp;"D:D"),1,FALSE),0)&lt;&gt;0,J$14,0)</f>
        <v>'NEO PU'!</v>
      </c>
      <c r="K1318" s="554">
        <f t="shared" si="1314"/>
        <v>0</v>
      </c>
      <c r="L1318" s="554">
        <f t="shared" si="1314"/>
        <v>0</v>
      </c>
      <c r="M1318" s="554">
        <f t="shared" si="1314"/>
        <v>0</v>
      </c>
      <c r="N1318" s="554">
        <f t="shared" si="1314"/>
        <v>0</v>
      </c>
      <c r="O1318" s="554" t="str">
        <f t="shared" si="11"/>
        <v>d:t</v>
      </c>
      <c r="P1318" s="554" t="str">
        <f t="shared" si="12"/>
        <v>d9:t9</v>
      </c>
    </row>
    <row r="1319">
      <c r="A1319" s="554" t="str">
        <f t="shared" si="5"/>
        <v>11</v>
      </c>
      <c r="B1319" s="554" t="str">
        <f t="shared" si="6"/>
        <v>PU</v>
      </c>
      <c r="C1319" s="554" t="s">
        <v>290</v>
      </c>
      <c r="D1319" s="554" t="s">
        <v>1693</v>
      </c>
      <c r="E1319" s="554" t="str">
        <f t="shared" si="7"/>
        <v/>
      </c>
      <c r="H1319" s="554" t="str">
        <f t="shared" si="8"/>
        <v>'NEO PU'!</v>
      </c>
      <c r="I1319" s="554">
        <f t="shared" si="9"/>
        <v>0</v>
      </c>
      <c r="J1319" s="554" t="str">
        <f t="shared" ref="J1319:N1319" si="1315">IF(IFERROR(VLOOKUP($C1319,INDIRECT(J$14&amp;"D:D"),1,FALSE),0)&lt;&gt;0,J$14,0)</f>
        <v>'NEO PU'!</v>
      </c>
      <c r="K1319" s="554">
        <f t="shared" si="1315"/>
        <v>0</v>
      </c>
      <c r="L1319" s="554">
        <f t="shared" si="1315"/>
        <v>0</v>
      </c>
      <c r="M1319" s="554">
        <f t="shared" si="1315"/>
        <v>0</v>
      </c>
      <c r="N1319" s="554">
        <f t="shared" si="1315"/>
        <v>0</v>
      </c>
      <c r="O1319" s="554" t="str">
        <f t="shared" si="11"/>
        <v>d:t</v>
      </c>
      <c r="P1319" s="554" t="str">
        <f t="shared" si="12"/>
        <v>d9:t9</v>
      </c>
    </row>
    <row r="1320">
      <c r="A1320" s="554" t="str">
        <f t="shared" si="5"/>
        <v>12</v>
      </c>
      <c r="B1320" s="554" t="str">
        <f t="shared" si="6"/>
        <v>PU</v>
      </c>
      <c r="C1320" s="554" t="s">
        <v>290</v>
      </c>
      <c r="D1320" s="554" t="s">
        <v>1694</v>
      </c>
      <c r="E1320" s="554" t="str">
        <f t="shared" si="7"/>
        <v/>
      </c>
      <c r="H1320" s="554" t="str">
        <f t="shared" si="8"/>
        <v>'NEO PU'!</v>
      </c>
      <c r="I1320" s="554">
        <f t="shared" si="9"/>
        <v>0</v>
      </c>
      <c r="J1320" s="554" t="str">
        <f t="shared" ref="J1320:N1320" si="1316">IF(IFERROR(VLOOKUP($C1320,INDIRECT(J$14&amp;"D:D"),1,FALSE),0)&lt;&gt;0,J$14,0)</f>
        <v>'NEO PU'!</v>
      </c>
      <c r="K1320" s="554">
        <f t="shared" si="1316"/>
        <v>0</v>
      </c>
      <c r="L1320" s="554">
        <f t="shared" si="1316"/>
        <v>0</v>
      </c>
      <c r="M1320" s="554">
        <f t="shared" si="1316"/>
        <v>0</v>
      </c>
      <c r="N1320" s="554">
        <f t="shared" si="1316"/>
        <v>0</v>
      </c>
      <c r="O1320" s="554" t="str">
        <f t="shared" si="11"/>
        <v>d:t</v>
      </c>
      <c r="P1320" s="554" t="str">
        <f t="shared" si="12"/>
        <v>d9:t9</v>
      </c>
    </row>
    <row r="1321">
      <c r="A1321" s="554" t="str">
        <f t="shared" si="5"/>
        <v>14</v>
      </c>
      <c r="B1321" s="554" t="str">
        <f t="shared" si="6"/>
        <v>PU</v>
      </c>
      <c r="C1321" s="554" t="s">
        <v>290</v>
      </c>
      <c r="D1321" s="554" t="s">
        <v>1695</v>
      </c>
      <c r="E1321" s="554" t="str">
        <f t="shared" si="7"/>
        <v/>
      </c>
      <c r="H1321" s="554" t="str">
        <f t="shared" si="8"/>
        <v>'NEO PU'!</v>
      </c>
      <c r="I1321" s="554">
        <f t="shared" si="9"/>
        <v>0</v>
      </c>
      <c r="J1321" s="554" t="str">
        <f t="shared" ref="J1321:N1321" si="1317">IF(IFERROR(VLOOKUP($C1321,INDIRECT(J$14&amp;"D:D"),1,FALSE),0)&lt;&gt;0,J$14,0)</f>
        <v>'NEO PU'!</v>
      </c>
      <c r="K1321" s="554">
        <f t="shared" si="1317"/>
        <v>0</v>
      </c>
      <c r="L1321" s="554">
        <f t="shared" si="1317"/>
        <v>0</v>
      </c>
      <c r="M1321" s="554">
        <f t="shared" si="1317"/>
        <v>0</v>
      </c>
      <c r="N1321" s="554">
        <f t="shared" si="1317"/>
        <v>0</v>
      </c>
      <c r="O1321" s="554" t="str">
        <f t="shared" si="11"/>
        <v>d:t</v>
      </c>
      <c r="P1321" s="554" t="str">
        <f t="shared" si="12"/>
        <v>d9:t9</v>
      </c>
    </row>
    <row r="1322">
      <c r="A1322" s="554" t="str">
        <f t="shared" si="5"/>
        <v>01</v>
      </c>
      <c r="B1322" s="554" t="str">
        <f t="shared" si="6"/>
        <v>PU</v>
      </c>
      <c r="C1322" s="554" t="s">
        <v>291</v>
      </c>
      <c r="D1322" s="554" t="s">
        <v>1696</v>
      </c>
      <c r="E1322" s="554" t="str">
        <f t="shared" si="7"/>
        <v/>
      </c>
      <c r="H1322" s="554" t="str">
        <f t="shared" si="8"/>
        <v>'NEO PU'!</v>
      </c>
      <c r="I1322" s="554">
        <f t="shared" si="9"/>
        <v>0</v>
      </c>
      <c r="J1322" s="554" t="str">
        <f t="shared" ref="J1322:N1322" si="1318">IF(IFERROR(VLOOKUP($C1322,INDIRECT(J$14&amp;"D:D"),1,FALSE),0)&lt;&gt;0,J$14,0)</f>
        <v>'NEO PU'!</v>
      </c>
      <c r="K1322" s="554">
        <f t="shared" si="1318"/>
        <v>0</v>
      </c>
      <c r="L1322" s="554">
        <f t="shared" si="1318"/>
        <v>0</v>
      </c>
      <c r="M1322" s="554">
        <f t="shared" si="1318"/>
        <v>0</v>
      </c>
      <c r="N1322" s="554">
        <f t="shared" si="1318"/>
        <v>0</v>
      </c>
      <c r="O1322" s="554" t="str">
        <f t="shared" si="11"/>
        <v>d:t</v>
      </c>
      <c r="P1322" s="554" t="str">
        <f t="shared" si="12"/>
        <v>d9:t9</v>
      </c>
    </row>
    <row r="1323">
      <c r="A1323" s="554" t="str">
        <f t="shared" si="5"/>
        <v>02</v>
      </c>
      <c r="B1323" s="554" t="str">
        <f t="shared" si="6"/>
        <v>PU</v>
      </c>
      <c r="C1323" s="554" t="s">
        <v>291</v>
      </c>
      <c r="D1323" s="554" t="s">
        <v>1697</v>
      </c>
      <c r="E1323" s="554" t="str">
        <f t="shared" si="7"/>
        <v/>
      </c>
      <c r="H1323" s="554" t="str">
        <f t="shared" si="8"/>
        <v>'NEO PU'!</v>
      </c>
      <c r="I1323" s="554">
        <f t="shared" si="9"/>
        <v>0</v>
      </c>
      <c r="J1323" s="554" t="str">
        <f t="shared" ref="J1323:N1323" si="1319">IF(IFERROR(VLOOKUP($C1323,INDIRECT(J$14&amp;"D:D"),1,FALSE),0)&lt;&gt;0,J$14,0)</f>
        <v>'NEO PU'!</v>
      </c>
      <c r="K1323" s="554">
        <f t="shared" si="1319"/>
        <v>0</v>
      </c>
      <c r="L1323" s="554">
        <f t="shared" si="1319"/>
        <v>0</v>
      </c>
      <c r="M1323" s="554">
        <f t="shared" si="1319"/>
        <v>0</v>
      </c>
      <c r="N1323" s="554">
        <f t="shared" si="1319"/>
        <v>0</v>
      </c>
      <c r="O1323" s="554" t="str">
        <f t="shared" si="11"/>
        <v>d:t</v>
      </c>
      <c r="P1323" s="554" t="str">
        <f t="shared" si="12"/>
        <v>d9:t9</v>
      </c>
    </row>
    <row r="1324">
      <c r="A1324" s="554" t="str">
        <f t="shared" si="5"/>
        <v>03</v>
      </c>
      <c r="B1324" s="554" t="str">
        <f t="shared" si="6"/>
        <v>PU</v>
      </c>
      <c r="C1324" s="554" t="s">
        <v>291</v>
      </c>
      <c r="D1324" s="554" t="s">
        <v>1698</v>
      </c>
      <c r="E1324" s="554" t="str">
        <f t="shared" si="7"/>
        <v/>
      </c>
      <c r="H1324" s="554" t="str">
        <f t="shared" si="8"/>
        <v>'NEO PU'!</v>
      </c>
      <c r="I1324" s="554">
        <f t="shared" si="9"/>
        <v>0</v>
      </c>
      <c r="J1324" s="554" t="str">
        <f t="shared" ref="J1324:N1324" si="1320">IF(IFERROR(VLOOKUP($C1324,INDIRECT(J$14&amp;"D:D"),1,FALSE),0)&lt;&gt;0,J$14,0)</f>
        <v>'NEO PU'!</v>
      </c>
      <c r="K1324" s="554">
        <f t="shared" si="1320"/>
        <v>0</v>
      </c>
      <c r="L1324" s="554">
        <f t="shared" si="1320"/>
        <v>0</v>
      </c>
      <c r="M1324" s="554">
        <f t="shared" si="1320"/>
        <v>0</v>
      </c>
      <c r="N1324" s="554">
        <f t="shared" si="1320"/>
        <v>0</v>
      </c>
      <c r="O1324" s="554" t="str">
        <f t="shared" si="11"/>
        <v>d:t</v>
      </c>
      <c r="P1324" s="554" t="str">
        <f t="shared" si="12"/>
        <v>d9:t9</v>
      </c>
    </row>
    <row r="1325">
      <c r="A1325" s="554" t="str">
        <f t="shared" si="5"/>
        <v>04</v>
      </c>
      <c r="B1325" s="554" t="str">
        <f t="shared" si="6"/>
        <v>PU</v>
      </c>
      <c r="C1325" s="554" t="s">
        <v>291</v>
      </c>
      <c r="D1325" s="554" t="s">
        <v>1699</v>
      </c>
      <c r="E1325" s="554" t="str">
        <f t="shared" si="7"/>
        <v/>
      </c>
      <c r="H1325" s="554" t="str">
        <f t="shared" si="8"/>
        <v>'NEO PU'!</v>
      </c>
      <c r="I1325" s="554">
        <f t="shared" si="9"/>
        <v>0</v>
      </c>
      <c r="J1325" s="554" t="str">
        <f t="shared" ref="J1325:N1325" si="1321">IF(IFERROR(VLOOKUP($C1325,INDIRECT(J$14&amp;"D:D"),1,FALSE),0)&lt;&gt;0,J$14,0)</f>
        <v>'NEO PU'!</v>
      </c>
      <c r="K1325" s="554">
        <f t="shared" si="1321"/>
        <v>0</v>
      </c>
      <c r="L1325" s="554">
        <f t="shared" si="1321"/>
        <v>0</v>
      </c>
      <c r="M1325" s="554">
        <f t="shared" si="1321"/>
        <v>0</v>
      </c>
      <c r="N1325" s="554">
        <f t="shared" si="1321"/>
        <v>0</v>
      </c>
      <c r="O1325" s="554" t="str">
        <f t="shared" si="11"/>
        <v>d:t</v>
      </c>
      <c r="P1325" s="554" t="str">
        <f t="shared" si="12"/>
        <v>d9:t9</v>
      </c>
    </row>
    <row r="1326">
      <c r="A1326" s="554" t="str">
        <f t="shared" si="5"/>
        <v>05</v>
      </c>
      <c r="B1326" s="554" t="str">
        <f t="shared" si="6"/>
        <v>PU</v>
      </c>
      <c r="C1326" s="554" t="s">
        <v>291</v>
      </c>
      <c r="D1326" s="554" t="s">
        <v>1700</v>
      </c>
      <c r="E1326" s="554" t="str">
        <f t="shared" si="7"/>
        <v/>
      </c>
      <c r="H1326" s="554" t="str">
        <f t="shared" si="8"/>
        <v>'NEO PU'!</v>
      </c>
      <c r="I1326" s="554">
        <f t="shared" si="9"/>
        <v>0</v>
      </c>
      <c r="J1326" s="554" t="str">
        <f t="shared" ref="J1326:N1326" si="1322">IF(IFERROR(VLOOKUP($C1326,INDIRECT(J$14&amp;"D:D"),1,FALSE),0)&lt;&gt;0,J$14,0)</f>
        <v>'NEO PU'!</v>
      </c>
      <c r="K1326" s="554">
        <f t="shared" si="1322"/>
        <v>0</v>
      </c>
      <c r="L1326" s="554">
        <f t="shared" si="1322"/>
        <v>0</v>
      </c>
      <c r="M1326" s="554">
        <f t="shared" si="1322"/>
        <v>0</v>
      </c>
      <c r="N1326" s="554">
        <f t="shared" si="1322"/>
        <v>0</v>
      </c>
      <c r="O1326" s="554" t="str">
        <f t="shared" si="11"/>
        <v>d:t</v>
      </c>
      <c r="P1326" s="554" t="str">
        <f t="shared" si="12"/>
        <v>d9:t9</v>
      </c>
    </row>
    <row r="1327">
      <c r="A1327" s="554" t="str">
        <f t="shared" si="5"/>
        <v>06</v>
      </c>
      <c r="B1327" s="554" t="str">
        <f t="shared" si="6"/>
        <v>PU</v>
      </c>
      <c r="C1327" s="554" t="s">
        <v>291</v>
      </c>
      <c r="D1327" s="554" t="s">
        <v>1701</v>
      </c>
      <c r="E1327" s="554" t="str">
        <f t="shared" si="7"/>
        <v/>
      </c>
      <c r="H1327" s="554" t="str">
        <f t="shared" si="8"/>
        <v>'NEO PU'!</v>
      </c>
      <c r="I1327" s="554">
        <f t="shared" si="9"/>
        <v>0</v>
      </c>
      <c r="J1327" s="554" t="str">
        <f t="shared" ref="J1327:N1327" si="1323">IF(IFERROR(VLOOKUP($C1327,INDIRECT(J$14&amp;"D:D"),1,FALSE),0)&lt;&gt;0,J$14,0)</f>
        <v>'NEO PU'!</v>
      </c>
      <c r="K1327" s="554">
        <f t="shared" si="1323"/>
        <v>0</v>
      </c>
      <c r="L1327" s="554">
        <f t="shared" si="1323"/>
        <v>0</v>
      </c>
      <c r="M1327" s="554">
        <f t="shared" si="1323"/>
        <v>0</v>
      </c>
      <c r="N1327" s="554">
        <f t="shared" si="1323"/>
        <v>0</v>
      </c>
      <c r="O1327" s="554" t="str">
        <f t="shared" si="11"/>
        <v>d:t</v>
      </c>
      <c r="P1327" s="554" t="str">
        <f t="shared" si="12"/>
        <v>d9:t9</v>
      </c>
    </row>
    <row r="1328">
      <c r="A1328" s="554" t="str">
        <f t="shared" si="5"/>
        <v>09</v>
      </c>
      <c r="B1328" s="554" t="str">
        <f t="shared" si="6"/>
        <v>PU</v>
      </c>
      <c r="C1328" s="554" t="s">
        <v>291</v>
      </c>
      <c r="D1328" s="554" t="s">
        <v>1702</v>
      </c>
      <c r="E1328" s="554" t="str">
        <f t="shared" si="7"/>
        <v/>
      </c>
      <c r="H1328" s="554" t="str">
        <f t="shared" si="8"/>
        <v>'NEO PU'!</v>
      </c>
      <c r="I1328" s="554">
        <f t="shared" si="9"/>
        <v>0</v>
      </c>
      <c r="J1328" s="554" t="str">
        <f t="shared" ref="J1328:N1328" si="1324">IF(IFERROR(VLOOKUP($C1328,INDIRECT(J$14&amp;"D:D"),1,FALSE),0)&lt;&gt;0,J$14,0)</f>
        <v>'NEO PU'!</v>
      </c>
      <c r="K1328" s="554">
        <f t="shared" si="1324"/>
        <v>0</v>
      </c>
      <c r="L1328" s="554">
        <f t="shared" si="1324"/>
        <v>0</v>
      </c>
      <c r="M1328" s="554">
        <f t="shared" si="1324"/>
        <v>0</v>
      </c>
      <c r="N1328" s="554">
        <f t="shared" si="1324"/>
        <v>0</v>
      </c>
      <c r="O1328" s="554" t="str">
        <f t="shared" si="11"/>
        <v>d:t</v>
      </c>
      <c r="P1328" s="554" t="str">
        <f t="shared" si="12"/>
        <v>d9:t9</v>
      </c>
    </row>
    <row r="1329">
      <c r="A1329" s="554" t="str">
        <f t="shared" si="5"/>
        <v>11</v>
      </c>
      <c r="B1329" s="554" t="str">
        <f t="shared" si="6"/>
        <v>PU</v>
      </c>
      <c r="C1329" s="554" t="s">
        <v>291</v>
      </c>
      <c r="D1329" s="554" t="s">
        <v>1703</v>
      </c>
      <c r="E1329" s="554" t="str">
        <f t="shared" si="7"/>
        <v/>
      </c>
      <c r="H1329" s="554" t="str">
        <f t="shared" si="8"/>
        <v>'NEO PU'!</v>
      </c>
      <c r="I1329" s="554">
        <f t="shared" si="9"/>
        <v>0</v>
      </c>
      <c r="J1329" s="554" t="str">
        <f t="shared" ref="J1329:N1329" si="1325">IF(IFERROR(VLOOKUP($C1329,INDIRECT(J$14&amp;"D:D"),1,FALSE),0)&lt;&gt;0,J$14,0)</f>
        <v>'NEO PU'!</v>
      </c>
      <c r="K1329" s="554">
        <f t="shared" si="1325"/>
        <v>0</v>
      </c>
      <c r="L1329" s="554">
        <f t="shared" si="1325"/>
        <v>0</v>
      </c>
      <c r="M1329" s="554">
        <f t="shared" si="1325"/>
        <v>0</v>
      </c>
      <c r="N1329" s="554">
        <f t="shared" si="1325"/>
        <v>0</v>
      </c>
      <c r="O1329" s="554" t="str">
        <f t="shared" si="11"/>
        <v>d:t</v>
      </c>
      <c r="P1329" s="554" t="str">
        <f t="shared" si="12"/>
        <v>d9:t9</v>
      </c>
    </row>
    <row r="1330">
      <c r="A1330" s="554" t="str">
        <f t="shared" si="5"/>
        <v>12</v>
      </c>
      <c r="B1330" s="554" t="str">
        <f t="shared" si="6"/>
        <v>PU</v>
      </c>
      <c r="C1330" s="554" t="s">
        <v>291</v>
      </c>
      <c r="D1330" s="554" t="s">
        <v>1704</v>
      </c>
      <c r="E1330" s="554" t="str">
        <f t="shared" si="7"/>
        <v/>
      </c>
      <c r="H1330" s="554" t="str">
        <f t="shared" si="8"/>
        <v>'NEO PU'!</v>
      </c>
      <c r="I1330" s="554">
        <f t="shared" si="9"/>
        <v>0</v>
      </c>
      <c r="J1330" s="554" t="str">
        <f t="shared" ref="J1330:N1330" si="1326">IF(IFERROR(VLOOKUP($C1330,INDIRECT(J$14&amp;"D:D"),1,FALSE),0)&lt;&gt;0,J$14,0)</f>
        <v>'NEO PU'!</v>
      </c>
      <c r="K1330" s="554">
        <f t="shared" si="1326"/>
        <v>0</v>
      </c>
      <c r="L1330" s="554">
        <f t="shared" si="1326"/>
        <v>0</v>
      </c>
      <c r="M1330" s="554">
        <f t="shared" si="1326"/>
        <v>0</v>
      </c>
      <c r="N1330" s="554">
        <f t="shared" si="1326"/>
        <v>0</v>
      </c>
      <c r="O1330" s="554" t="str">
        <f t="shared" si="11"/>
        <v>d:t</v>
      </c>
      <c r="P1330" s="554" t="str">
        <f t="shared" si="12"/>
        <v>d9:t9</v>
      </c>
    </row>
    <row r="1331">
      <c r="A1331" s="554" t="str">
        <f t="shared" si="5"/>
        <v>14</v>
      </c>
      <c r="B1331" s="554" t="str">
        <f t="shared" si="6"/>
        <v>PU</v>
      </c>
      <c r="C1331" s="554" t="s">
        <v>291</v>
      </c>
      <c r="D1331" s="554" t="s">
        <v>1705</v>
      </c>
      <c r="E1331" s="554" t="str">
        <f t="shared" si="7"/>
        <v/>
      </c>
      <c r="H1331" s="554" t="str">
        <f t="shared" si="8"/>
        <v>'NEO PU'!</v>
      </c>
      <c r="I1331" s="554">
        <f t="shared" si="9"/>
        <v>0</v>
      </c>
      <c r="J1331" s="554" t="str">
        <f t="shared" ref="J1331:N1331" si="1327">IF(IFERROR(VLOOKUP($C1331,INDIRECT(J$14&amp;"D:D"),1,FALSE),0)&lt;&gt;0,J$14,0)</f>
        <v>'NEO PU'!</v>
      </c>
      <c r="K1331" s="554">
        <f t="shared" si="1327"/>
        <v>0</v>
      </c>
      <c r="L1331" s="554">
        <f t="shared" si="1327"/>
        <v>0</v>
      </c>
      <c r="M1331" s="554">
        <f t="shared" si="1327"/>
        <v>0</v>
      </c>
      <c r="N1331" s="554">
        <f t="shared" si="1327"/>
        <v>0</v>
      </c>
      <c r="O1331" s="554" t="str">
        <f t="shared" si="11"/>
        <v>d:t</v>
      </c>
      <c r="P1331" s="554" t="str">
        <f t="shared" si="12"/>
        <v>d9:t9</v>
      </c>
    </row>
    <row r="1332">
      <c r="A1332" s="554" t="str">
        <f t="shared" si="5"/>
        <v>01</v>
      </c>
      <c r="B1332" s="554" t="str">
        <f t="shared" si="6"/>
        <v>PU</v>
      </c>
      <c r="C1332" s="554" t="s">
        <v>292</v>
      </c>
      <c r="D1332" s="554" t="s">
        <v>1706</v>
      </c>
      <c r="E1332" s="554" t="str">
        <f t="shared" si="7"/>
        <v/>
      </c>
      <c r="H1332" s="554" t="str">
        <f t="shared" si="8"/>
        <v>'NEO PU'!</v>
      </c>
      <c r="I1332" s="554">
        <f t="shared" si="9"/>
        <v>0</v>
      </c>
      <c r="J1332" s="554" t="str">
        <f t="shared" ref="J1332:N1332" si="1328">IF(IFERROR(VLOOKUP($C1332,INDIRECT(J$14&amp;"D:D"),1,FALSE),0)&lt;&gt;0,J$14,0)</f>
        <v>'NEO PU'!</v>
      </c>
      <c r="K1332" s="554">
        <f t="shared" si="1328"/>
        <v>0</v>
      </c>
      <c r="L1332" s="554">
        <f t="shared" si="1328"/>
        <v>0</v>
      </c>
      <c r="M1332" s="554">
        <f t="shared" si="1328"/>
        <v>0</v>
      </c>
      <c r="N1332" s="554">
        <f t="shared" si="1328"/>
        <v>0</v>
      </c>
      <c r="O1332" s="554" t="str">
        <f t="shared" si="11"/>
        <v>d:t</v>
      </c>
      <c r="P1332" s="554" t="str">
        <f t="shared" si="12"/>
        <v>d9:t9</v>
      </c>
    </row>
    <row r="1333">
      <c r="A1333" s="554" t="str">
        <f t="shared" si="5"/>
        <v>02</v>
      </c>
      <c r="B1333" s="554" t="str">
        <f t="shared" si="6"/>
        <v>PU</v>
      </c>
      <c r="C1333" s="554" t="s">
        <v>292</v>
      </c>
      <c r="D1333" s="554" t="s">
        <v>1707</v>
      </c>
      <c r="E1333" s="554" t="str">
        <f t="shared" si="7"/>
        <v/>
      </c>
      <c r="H1333" s="554" t="str">
        <f t="shared" si="8"/>
        <v>'NEO PU'!</v>
      </c>
      <c r="I1333" s="554">
        <f t="shared" si="9"/>
        <v>0</v>
      </c>
      <c r="J1333" s="554" t="str">
        <f t="shared" ref="J1333:N1333" si="1329">IF(IFERROR(VLOOKUP($C1333,INDIRECT(J$14&amp;"D:D"),1,FALSE),0)&lt;&gt;0,J$14,0)</f>
        <v>'NEO PU'!</v>
      </c>
      <c r="K1333" s="554">
        <f t="shared" si="1329"/>
        <v>0</v>
      </c>
      <c r="L1333" s="554">
        <f t="shared" si="1329"/>
        <v>0</v>
      </c>
      <c r="M1333" s="554">
        <f t="shared" si="1329"/>
        <v>0</v>
      </c>
      <c r="N1333" s="554">
        <f t="shared" si="1329"/>
        <v>0</v>
      </c>
      <c r="O1333" s="554" t="str">
        <f t="shared" si="11"/>
        <v>d:t</v>
      </c>
      <c r="P1333" s="554" t="str">
        <f t="shared" si="12"/>
        <v>d9:t9</v>
      </c>
    </row>
    <row r="1334">
      <c r="A1334" s="554" t="str">
        <f t="shared" si="5"/>
        <v>03</v>
      </c>
      <c r="B1334" s="554" t="str">
        <f t="shared" si="6"/>
        <v>PU</v>
      </c>
      <c r="C1334" s="554" t="s">
        <v>292</v>
      </c>
      <c r="D1334" s="554" t="s">
        <v>1708</v>
      </c>
      <c r="E1334" s="554" t="str">
        <f t="shared" si="7"/>
        <v/>
      </c>
      <c r="H1334" s="554" t="str">
        <f t="shared" si="8"/>
        <v>'NEO PU'!</v>
      </c>
      <c r="I1334" s="554">
        <f t="shared" si="9"/>
        <v>0</v>
      </c>
      <c r="J1334" s="554" t="str">
        <f t="shared" ref="J1334:N1334" si="1330">IF(IFERROR(VLOOKUP($C1334,INDIRECT(J$14&amp;"D:D"),1,FALSE),0)&lt;&gt;0,J$14,0)</f>
        <v>'NEO PU'!</v>
      </c>
      <c r="K1334" s="554">
        <f t="shared" si="1330"/>
        <v>0</v>
      </c>
      <c r="L1334" s="554">
        <f t="shared" si="1330"/>
        <v>0</v>
      </c>
      <c r="M1334" s="554">
        <f t="shared" si="1330"/>
        <v>0</v>
      </c>
      <c r="N1334" s="554">
        <f t="shared" si="1330"/>
        <v>0</v>
      </c>
      <c r="O1334" s="554" t="str">
        <f t="shared" si="11"/>
        <v>d:t</v>
      </c>
      <c r="P1334" s="554" t="str">
        <f t="shared" si="12"/>
        <v>d9:t9</v>
      </c>
    </row>
    <row r="1335">
      <c r="A1335" s="554" t="str">
        <f t="shared" si="5"/>
        <v>04</v>
      </c>
      <c r="B1335" s="554" t="str">
        <f t="shared" si="6"/>
        <v>PU</v>
      </c>
      <c r="C1335" s="554" t="s">
        <v>292</v>
      </c>
      <c r="D1335" s="554" t="s">
        <v>1709</v>
      </c>
      <c r="E1335" s="554" t="str">
        <f t="shared" si="7"/>
        <v/>
      </c>
      <c r="H1335" s="554" t="str">
        <f t="shared" si="8"/>
        <v>'NEO PU'!</v>
      </c>
      <c r="I1335" s="554">
        <f t="shared" si="9"/>
        <v>0</v>
      </c>
      <c r="J1335" s="554" t="str">
        <f t="shared" ref="J1335:N1335" si="1331">IF(IFERROR(VLOOKUP($C1335,INDIRECT(J$14&amp;"D:D"),1,FALSE),0)&lt;&gt;0,J$14,0)</f>
        <v>'NEO PU'!</v>
      </c>
      <c r="K1335" s="554">
        <f t="shared" si="1331"/>
        <v>0</v>
      </c>
      <c r="L1335" s="554">
        <f t="shared" si="1331"/>
        <v>0</v>
      </c>
      <c r="M1335" s="554">
        <f t="shared" si="1331"/>
        <v>0</v>
      </c>
      <c r="N1335" s="554">
        <f t="shared" si="1331"/>
        <v>0</v>
      </c>
      <c r="O1335" s="554" t="str">
        <f t="shared" si="11"/>
        <v>d:t</v>
      </c>
      <c r="P1335" s="554" t="str">
        <f t="shared" si="12"/>
        <v>d9:t9</v>
      </c>
    </row>
    <row r="1336">
      <c r="A1336" s="554" t="str">
        <f t="shared" si="5"/>
        <v>05</v>
      </c>
      <c r="B1336" s="554" t="str">
        <f t="shared" si="6"/>
        <v>PU</v>
      </c>
      <c r="C1336" s="554" t="s">
        <v>292</v>
      </c>
      <c r="D1336" s="554" t="s">
        <v>1710</v>
      </c>
      <c r="E1336" s="554" t="str">
        <f t="shared" si="7"/>
        <v/>
      </c>
      <c r="H1336" s="554" t="str">
        <f t="shared" si="8"/>
        <v>'NEO PU'!</v>
      </c>
      <c r="I1336" s="554">
        <f t="shared" si="9"/>
        <v>0</v>
      </c>
      <c r="J1336" s="554" t="str">
        <f t="shared" ref="J1336:N1336" si="1332">IF(IFERROR(VLOOKUP($C1336,INDIRECT(J$14&amp;"D:D"),1,FALSE),0)&lt;&gt;0,J$14,0)</f>
        <v>'NEO PU'!</v>
      </c>
      <c r="K1336" s="554">
        <f t="shared" si="1332"/>
        <v>0</v>
      </c>
      <c r="L1336" s="554">
        <f t="shared" si="1332"/>
        <v>0</v>
      </c>
      <c r="M1336" s="554">
        <f t="shared" si="1332"/>
        <v>0</v>
      </c>
      <c r="N1336" s="554">
        <f t="shared" si="1332"/>
        <v>0</v>
      </c>
      <c r="O1336" s="554" t="str">
        <f t="shared" si="11"/>
        <v>d:t</v>
      </c>
      <c r="P1336" s="554" t="str">
        <f t="shared" si="12"/>
        <v>d9:t9</v>
      </c>
    </row>
    <row r="1337">
      <c r="A1337" s="554" t="str">
        <f t="shared" si="5"/>
        <v>06</v>
      </c>
      <c r="B1337" s="554" t="str">
        <f t="shared" si="6"/>
        <v>PU</v>
      </c>
      <c r="C1337" s="554" t="s">
        <v>292</v>
      </c>
      <c r="D1337" s="554" t="s">
        <v>1711</v>
      </c>
      <c r="E1337" s="554" t="str">
        <f t="shared" si="7"/>
        <v/>
      </c>
      <c r="H1337" s="554" t="str">
        <f t="shared" si="8"/>
        <v>'NEO PU'!</v>
      </c>
      <c r="I1337" s="554">
        <f t="shared" si="9"/>
        <v>0</v>
      </c>
      <c r="J1337" s="554" t="str">
        <f t="shared" ref="J1337:N1337" si="1333">IF(IFERROR(VLOOKUP($C1337,INDIRECT(J$14&amp;"D:D"),1,FALSE),0)&lt;&gt;0,J$14,0)</f>
        <v>'NEO PU'!</v>
      </c>
      <c r="K1337" s="554">
        <f t="shared" si="1333"/>
        <v>0</v>
      </c>
      <c r="L1337" s="554">
        <f t="shared" si="1333"/>
        <v>0</v>
      </c>
      <c r="M1337" s="554">
        <f t="shared" si="1333"/>
        <v>0</v>
      </c>
      <c r="N1337" s="554">
        <f t="shared" si="1333"/>
        <v>0</v>
      </c>
      <c r="O1337" s="554" t="str">
        <f t="shared" si="11"/>
        <v>d:t</v>
      </c>
      <c r="P1337" s="554" t="str">
        <f t="shared" si="12"/>
        <v>d9:t9</v>
      </c>
    </row>
    <row r="1338">
      <c r="A1338" s="554" t="str">
        <f t="shared" si="5"/>
        <v>09</v>
      </c>
      <c r="B1338" s="554" t="str">
        <f t="shared" si="6"/>
        <v>PU</v>
      </c>
      <c r="C1338" s="554" t="s">
        <v>292</v>
      </c>
      <c r="D1338" s="554" t="s">
        <v>1712</v>
      </c>
      <c r="E1338" s="554" t="str">
        <f t="shared" si="7"/>
        <v/>
      </c>
      <c r="H1338" s="554" t="str">
        <f t="shared" si="8"/>
        <v>'NEO PU'!</v>
      </c>
      <c r="I1338" s="554">
        <f t="shared" si="9"/>
        <v>0</v>
      </c>
      <c r="J1338" s="554" t="str">
        <f t="shared" ref="J1338:N1338" si="1334">IF(IFERROR(VLOOKUP($C1338,INDIRECT(J$14&amp;"D:D"),1,FALSE),0)&lt;&gt;0,J$14,0)</f>
        <v>'NEO PU'!</v>
      </c>
      <c r="K1338" s="554">
        <f t="shared" si="1334"/>
        <v>0</v>
      </c>
      <c r="L1338" s="554">
        <f t="shared" si="1334"/>
        <v>0</v>
      </c>
      <c r="M1338" s="554">
        <f t="shared" si="1334"/>
        <v>0</v>
      </c>
      <c r="N1338" s="554">
        <f t="shared" si="1334"/>
        <v>0</v>
      </c>
      <c r="O1338" s="554" t="str">
        <f t="shared" si="11"/>
        <v>d:t</v>
      </c>
      <c r="P1338" s="554" t="str">
        <f t="shared" si="12"/>
        <v>d9:t9</v>
      </c>
    </row>
    <row r="1339">
      <c r="A1339" s="554" t="str">
        <f t="shared" si="5"/>
        <v>11</v>
      </c>
      <c r="B1339" s="554" t="str">
        <f t="shared" si="6"/>
        <v>PU</v>
      </c>
      <c r="C1339" s="554" t="s">
        <v>292</v>
      </c>
      <c r="D1339" s="554" t="s">
        <v>1713</v>
      </c>
      <c r="E1339" s="554" t="str">
        <f t="shared" si="7"/>
        <v/>
      </c>
      <c r="H1339" s="554" t="str">
        <f t="shared" si="8"/>
        <v>'NEO PU'!</v>
      </c>
      <c r="I1339" s="554">
        <f t="shared" si="9"/>
        <v>0</v>
      </c>
      <c r="J1339" s="554" t="str">
        <f t="shared" ref="J1339:N1339" si="1335">IF(IFERROR(VLOOKUP($C1339,INDIRECT(J$14&amp;"D:D"),1,FALSE),0)&lt;&gt;0,J$14,0)</f>
        <v>'NEO PU'!</v>
      </c>
      <c r="K1339" s="554">
        <f t="shared" si="1335"/>
        <v>0</v>
      </c>
      <c r="L1339" s="554">
        <f t="shared" si="1335"/>
        <v>0</v>
      </c>
      <c r="M1339" s="554">
        <f t="shared" si="1335"/>
        <v>0</v>
      </c>
      <c r="N1339" s="554">
        <f t="shared" si="1335"/>
        <v>0</v>
      </c>
      <c r="O1339" s="554" t="str">
        <f t="shared" si="11"/>
        <v>d:t</v>
      </c>
      <c r="P1339" s="554" t="str">
        <f t="shared" si="12"/>
        <v>d9:t9</v>
      </c>
    </row>
    <row r="1340">
      <c r="A1340" s="554" t="str">
        <f t="shared" si="5"/>
        <v>12</v>
      </c>
      <c r="B1340" s="554" t="str">
        <f t="shared" si="6"/>
        <v>PU</v>
      </c>
      <c r="C1340" s="554" t="s">
        <v>292</v>
      </c>
      <c r="D1340" s="554" t="s">
        <v>1714</v>
      </c>
      <c r="E1340" s="554" t="str">
        <f t="shared" si="7"/>
        <v/>
      </c>
      <c r="H1340" s="554" t="str">
        <f t="shared" si="8"/>
        <v>'NEO PU'!</v>
      </c>
      <c r="I1340" s="554">
        <f t="shared" si="9"/>
        <v>0</v>
      </c>
      <c r="J1340" s="554" t="str">
        <f t="shared" ref="J1340:N1340" si="1336">IF(IFERROR(VLOOKUP($C1340,INDIRECT(J$14&amp;"D:D"),1,FALSE),0)&lt;&gt;0,J$14,0)</f>
        <v>'NEO PU'!</v>
      </c>
      <c r="K1340" s="554">
        <f t="shared" si="1336"/>
        <v>0</v>
      </c>
      <c r="L1340" s="554">
        <f t="shared" si="1336"/>
        <v>0</v>
      </c>
      <c r="M1340" s="554">
        <f t="shared" si="1336"/>
        <v>0</v>
      </c>
      <c r="N1340" s="554">
        <f t="shared" si="1336"/>
        <v>0</v>
      </c>
      <c r="O1340" s="554" t="str">
        <f t="shared" si="11"/>
        <v>d:t</v>
      </c>
      <c r="P1340" s="554" t="str">
        <f t="shared" si="12"/>
        <v>d9:t9</v>
      </c>
    </row>
    <row r="1341">
      <c r="A1341" s="554" t="str">
        <f t="shared" si="5"/>
        <v>14</v>
      </c>
      <c r="B1341" s="554" t="str">
        <f t="shared" si="6"/>
        <v>PU</v>
      </c>
      <c r="C1341" s="554" t="s">
        <v>292</v>
      </c>
      <c r="D1341" s="554" t="s">
        <v>1715</v>
      </c>
      <c r="E1341" s="554" t="str">
        <f t="shared" si="7"/>
        <v/>
      </c>
      <c r="H1341" s="554" t="str">
        <f t="shared" si="8"/>
        <v>'NEO PU'!</v>
      </c>
      <c r="I1341" s="554">
        <f t="shared" si="9"/>
        <v>0</v>
      </c>
      <c r="J1341" s="554" t="str">
        <f t="shared" ref="J1341:N1341" si="1337">IF(IFERROR(VLOOKUP($C1341,INDIRECT(J$14&amp;"D:D"),1,FALSE),0)&lt;&gt;0,J$14,0)</f>
        <v>'NEO PU'!</v>
      </c>
      <c r="K1341" s="554">
        <f t="shared" si="1337"/>
        <v>0</v>
      </c>
      <c r="L1341" s="554">
        <f t="shared" si="1337"/>
        <v>0</v>
      </c>
      <c r="M1341" s="554">
        <f t="shared" si="1337"/>
        <v>0</v>
      </c>
      <c r="N1341" s="554">
        <f t="shared" si="1337"/>
        <v>0</v>
      </c>
      <c r="O1341" s="554" t="str">
        <f t="shared" si="11"/>
        <v>d:t</v>
      </c>
      <c r="P1341" s="554" t="str">
        <f t="shared" si="12"/>
        <v>d9:t9</v>
      </c>
    </row>
    <row r="1342">
      <c r="A1342" s="554" t="str">
        <f t="shared" si="5"/>
        <v>01</v>
      </c>
      <c r="B1342" s="554" t="str">
        <f t="shared" si="6"/>
        <v>PU</v>
      </c>
      <c r="C1342" s="554" t="s">
        <v>294</v>
      </c>
      <c r="D1342" s="554" t="s">
        <v>1716</v>
      </c>
      <c r="E1342" s="554" t="str">
        <f t="shared" si="7"/>
        <v/>
      </c>
      <c r="H1342" s="554" t="str">
        <f t="shared" si="8"/>
        <v>'NEO PU'!</v>
      </c>
      <c r="I1342" s="554">
        <f t="shared" si="9"/>
        <v>0</v>
      </c>
      <c r="J1342" s="554" t="str">
        <f t="shared" ref="J1342:N1342" si="1338">IF(IFERROR(VLOOKUP($C1342,INDIRECT(J$14&amp;"D:D"),1,FALSE),0)&lt;&gt;0,J$14,0)</f>
        <v>'NEO PU'!</v>
      </c>
      <c r="K1342" s="554">
        <f t="shared" si="1338"/>
        <v>0</v>
      </c>
      <c r="L1342" s="554">
        <f t="shared" si="1338"/>
        <v>0</v>
      </c>
      <c r="M1342" s="554">
        <f t="shared" si="1338"/>
        <v>0</v>
      </c>
      <c r="N1342" s="554">
        <f t="shared" si="1338"/>
        <v>0</v>
      </c>
      <c r="O1342" s="554" t="str">
        <f t="shared" si="11"/>
        <v>d:t</v>
      </c>
      <c r="P1342" s="554" t="str">
        <f t="shared" si="12"/>
        <v>d9:t9</v>
      </c>
    </row>
    <row r="1343">
      <c r="A1343" s="554" t="str">
        <f t="shared" si="5"/>
        <v>02</v>
      </c>
      <c r="B1343" s="554" t="str">
        <f t="shared" si="6"/>
        <v>PU</v>
      </c>
      <c r="C1343" s="554" t="s">
        <v>294</v>
      </c>
      <c r="D1343" s="554" t="s">
        <v>1717</v>
      </c>
      <c r="E1343" s="554" t="str">
        <f t="shared" si="7"/>
        <v/>
      </c>
      <c r="H1343" s="554" t="str">
        <f t="shared" si="8"/>
        <v>'NEO PU'!</v>
      </c>
      <c r="I1343" s="554">
        <f t="shared" si="9"/>
        <v>0</v>
      </c>
      <c r="J1343" s="554" t="str">
        <f t="shared" ref="J1343:N1343" si="1339">IF(IFERROR(VLOOKUP($C1343,INDIRECT(J$14&amp;"D:D"),1,FALSE),0)&lt;&gt;0,J$14,0)</f>
        <v>'NEO PU'!</v>
      </c>
      <c r="K1343" s="554">
        <f t="shared" si="1339"/>
        <v>0</v>
      </c>
      <c r="L1343" s="554">
        <f t="shared" si="1339"/>
        <v>0</v>
      </c>
      <c r="M1343" s="554">
        <f t="shared" si="1339"/>
        <v>0</v>
      </c>
      <c r="N1343" s="554">
        <f t="shared" si="1339"/>
        <v>0</v>
      </c>
      <c r="O1343" s="554" t="str">
        <f t="shared" si="11"/>
        <v>d:t</v>
      </c>
      <c r="P1343" s="554" t="str">
        <f t="shared" si="12"/>
        <v>d9:t9</v>
      </c>
    </row>
    <row r="1344">
      <c r="A1344" s="554" t="str">
        <f t="shared" si="5"/>
        <v>03</v>
      </c>
      <c r="B1344" s="554" t="str">
        <f t="shared" si="6"/>
        <v>PU</v>
      </c>
      <c r="C1344" s="554" t="s">
        <v>294</v>
      </c>
      <c r="D1344" s="554" t="s">
        <v>1718</v>
      </c>
      <c r="E1344" s="554" t="str">
        <f t="shared" si="7"/>
        <v/>
      </c>
      <c r="H1344" s="554" t="str">
        <f t="shared" si="8"/>
        <v>'NEO PU'!</v>
      </c>
      <c r="I1344" s="554">
        <f t="shared" si="9"/>
        <v>0</v>
      </c>
      <c r="J1344" s="554" t="str">
        <f t="shared" ref="J1344:N1344" si="1340">IF(IFERROR(VLOOKUP($C1344,INDIRECT(J$14&amp;"D:D"),1,FALSE),0)&lt;&gt;0,J$14,0)</f>
        <v>'NEO PU'!</v>
      </c>
      <c r="K1344" s="554">
        <f t="shared" si="1340"/>
        <v>0</v>
      </c>
      <c r="L1344" s="554">
        <f t="shared" si="1340"/>
        <v>0</v>
      </c>
      <c r="M1344" s="554">
        <f t="shared" si="1340"/>
        <v>0</v>
      </c>
      <c r="N1344" s="554">
        <f t="shared" si="1340"/>
        <v>0</v>
      </c>
      <c r="O1344" s="554" t="str">
        <f t="shared" si="11"/>
        <v>d:t</v>
      </c>
      <c r="P1344" s="554" t="str">
        <f t="shared" si="12"/>
        <v>d9:t9</v>
      </c>
    </row>
    <row r="1345">
      <c r="A1345" s="554" t="str">
        <f t="shared" si="5"/>
        <v>04</v>
      </c>
      <c r="B1345" s="554" t="str">
        <f t="shared" si="6"/>
        <v>PU</v>
      </c>
      <c r="C1345" s="554" t="s">
        <v>294</v>
      </c>
      <c r="D1345" s="554" t="s">
        <v>1719</v>
      </c>
      <c r="E1345" s="554" t="str">
        <f t="shared" si="7"/>
        <v/>
      </c>
      <c r="H1345" s="554" t="str">
        <f t="shared" si="8"/>
        <v>'NEO PU'!</v>
      </c>
      <c r="I1345" s="554">
        <f t="shared" si="9"/>
        <v>0</v>
      </c>
      <c r="J1345" s="554" t="str">
        <f t="shared" ref="J1345:N1345" si="1341">IF(IFERROR(VLOOKUP($C1345,INDIRECT(J$14&amp;"D:D"),1,FALSE),0)&lt;&gt;0,J$14,0)</f>
        <v>'NEO PU'!</v>
      </c>
      <c r="K1345" s="554">
        <f t="shared" si="1341"/>
        <v>0</v>
      </c>
      <c r="L1345" s="554">
        <f t="shared" si="1341"/>
        <v>0</v>
      </c>
      <c r="M1345" s="554">
        <f t="shared" si="1341"/>
        <v>0</v>
      </c>
      <c r="N1345" s="554">
        <f t="shared" si="1341"/>
        <v>0</v>
      </c>
      <c r="O1345" s="554" t="str">
        <f t="shared" si="11"/>
        <v>d:t</v>
      </c>
      <c r="P1345" s="554" t="str">
        <f t="shared" si="12"/>
        <v>d9:t9</v>
      </c>
    </row>
    <row r="1346">
      <c r="A1346" s="554" t="str">
        <f t="shared" si="5"/>
        <v>05</v>
      </c>
      <c r="B1346" s="554" t="str">
        <f t="shared" si="6"/>
        <v>PU</v>
      </c>
      <c r="C1346" s="554" t="s">
        <v>294</v>
      </c>
      <c r="D1346" s="554" t="s">
        <v>1720</v>
      </c>
      <c r="E1346" s="554" t="str">
        <f t="shared" si="7"/>
        <v/>
      </c>
      <c r="H1346" s="554" t="str">
        <f t="shared" si="8"/>
        <v>'NEO PU'!</v>
      </c>
      <c r="I1346" s="554">
        <f t="shared" si="9"/>
        <v>0</v>
      </c>
      <c r="J1346" s="554" t="str">
        <f t="shared" ref="J1346:N1346" si="1342">IF(IFERROR(VLOOKUP($C1346,INDIRECT(J$14&amp;"D:D"),1,FALSE),0)&lt;&gt;0,J$14,0)</f>
        <v>'NEO PU'!</v>
      </c>
      <c r="K1346" s="554">
        <f t="shared" si="1342"/>
        <v>0</v>
      </c>
      <c r="L1346" s="554">
        <f t="shared" si="1342"/>
        <v>0</v>
      </c>
      <c r="M1346" s="554">
        <f t="shared" si="1342"/>
        <v>0</v>
      </c>
      <c r="N1346" s="554">
        <f t="shared" si="1342"/>
        <v>0</v>
      </c>
      <c r="O1346" s="554" t="str">
        <f t="shared" si="11"/>
        <v>d:t</v>
      </c>
      <c r="P1346" s="554" t="str">
        <f t="shared" si="12"/>
        <v>d9:t9</v>
      </c>
    </row>
    <row r="1347">
      <c r="A1347" s="554" t="str">
        <f t="shared" si="5"/>
        <v>06</v>
      </c>
      <c r="B1347" s="554" t="str">
        <f t="shared" si="6"/>
        <v>PU</v>
      </c>
      <c r="C1347" s="554" t="s">
        <v>294</v>
      </c>
      <c r="D1347" s="554" t="s">
        <v>1721</v>
      </c>
      <c r="E1347" s="554" t="str">
        <f t="shared" si="7"/>
        <v/>
      </c>
      <c r="H1347" s="554" t="str">
        <f t="shared" si="8"/>
        <v>'NEO PU'!</v>
      </c>
      <c r="I1347" s="554">
        <f t="shared" si="9"/>
        <v>0</v>
      </c>
      <c r="J1347" s="554" t="str">
        <f t="shared" ref="J1347:N1347" si="1343">IF(IFERROR(VLOOKUP($C1347,INDIRECT(J$14&amp;"D:D"),1,FALSE),0)&lt;&gt;0,J$14,0)</f>
        <v>'NEO PU'!</v>
      </c>
      <c r="K1347" s="554">
        <f t="shared" si="1343"/>
        <v>0</v>
      </c>
      <c r="L1347" s="554">
        <f t="shared" si="1343"/>
        <v>0</v>
      </c>
      <c r="M1347" s="554">
        <f t="shared" si="1343"/>
        <v>0</v>
      </c>
      <c r="N1347" s="554">
        <f t="shared" si="1343"/>
        <v>0</v>
      </c>
      <c r="O1347" s="554" t="str">
        <f t="shared" si="11"/>
        <v>d:t</v>
      </c>
      <c r="P1347" s="554" t="str">
        <f t="shared" si="12"/>
        <v>d9:t9</v>
      </c>
    </row>
    <row r="1348">
      <c r="A1348" s="554" t="str">
        <f t="shared" si="5"/>
        <v>09</v>
      </c>
      <c r="B1348" s="554" t="str">
        <f t="shared" si="6"/>
        <v>PU</v>
      </c>
      <c r="C1348" s="554" t="s">
        <v>294</v>
      </c>
      <c r="D1348" s="554" t="s">
        <v>1722</v>
      </c>
      <c r="E1348" s="554" t="str">
        <f t="shared" si="7"/>
        <v/>
      </c>
      <c r="H1348" s="554" t="str">
        <f t="shared" si="8"/>
        <v>'NEO PU'!</v>
      </c>
      <c r="I1348" s="554">
        <f t="shared" si="9"/>
        <v>0</v>
      </c>
      <c r="J1348" s="554" t="str">
        <f t="shared" ref="J1348:N1348" si="1344">IF(IFERROR(VLOOKUP($C1348,INDIRECT(J$14&amp;"D:D"),1,FALSE),0)&lt;&gt;0,J$14,0)</f>
        <v>'NEO PU'!</v>
      </c>
      <c r="K1348" s="554">
        <f t="shared" si="1344"/>
        <v>0</v>
      </c>
      <c r="L1348" s="554">
        <f t="shared" si="1344"/>
        <v>0</v>
      </c>
      <c r="M1348" s="554">
        <f t="shared" si="1344"/>
        <v>0</v>
      </c>
      <c r="N1348" s="554">
        <f t="shared" si="1344"/>
        <v>0</v>
      </c>
      <c r="O1348" s="554" t="str">
        <f t="shared" si="11"/>
        <v>d:t</v>
      </c>
      <c r="P1348" s="554" t="str">
        <f t="shared" si="12"/>
        <v>d9:t9</v>
      </c>
    </row>
    <row r="1349">
      <c r="A1349" s="554" t="str">
        <f t="shared" si="5"/>
        <v>11</v>
      </c>
      <c r="B1349" s="554" t="str">
        <f t="shared" si="6"/>
        <v>PU</v>
      </c>
      <c r="C1349" s="554" t="s">
        <v>294</v>
      </c>
      <c r="D1349" s="554" t="s">
        <v>1723</v>
      </c>
      <c r="E1349" s="554" t="str">
        <f t="shared" si="7"/>
        <v/>
      </c>
      <c r="H1349" s="554" t="str">
        <f t="shared" si="8"/>
        <v>'NEO PU'!</v>
      </c>
      <c r="I1349" s="554">
        <f t="shared" si="9"/>
        <v>0</v>
      </c>
      <c r="J1349" s="554" t="str">
        <f t="shared" ref="J1349:N1349" si="1345">IF(IFERROR(VLOOKUP($C1349,INDIRECT(J$14&amp;"D:D"),1,FALSE),0)&lt;&gt;0,J$14,0)</f>
        <v>'NEO PU'!</v>
      </c>
      <c r="K1349" s="554">
        <f t="shared" si="1345"/>
        <v>0</v>
      </c>
      <c r="L1349" s="554">
        <f t="shared" si="1345"/>
        <v>0</v>
      </c>
      <c r="M1349" s="554">
        <f t="shared" si="1345"/>
        <v>0</v>
      </c>
      <c r="N1349" s="554">
        <f t="shared" si="1345"/>
        <v>0</v>
      </c>
      <c r="O1349" s="554" t="str">
        <f t="shared" si="11"/>
        <v>d:t</v>
      </c>
      <c r="P1349" s="554" t="str">
        <f t="shared" si="12"/>
        <v>d9:t9</v>
      </c>
    </row>
    <row r="1350">
      <c r="A1350" s="554" t="str">
        <f t="shared" si="5"/>
        <v>12</v>
      </c>
      <c r="B1350" s="554" t="str">
        <f t="shared" si="6"/>
        <v>PU</v>
      </c>
      <c r="C1350" s="554" t="s">
        <v>294</v>
      </c>
      <c r="D1350" s="554" t="s">
        <v>1724</v>
      </c>
      <c r="E1350" s="554" t="str">
        <f t="shared" si="7"/>
        <v/>
      </c>
      <c r="H1350" s="554" t="str">
        <f t="shared" si="8"/>
        <v>'NEO PU'!</v>
      </c>
      <c r="I1350" s="554">
        <f t="shared" si="9"/>
        <v>0</v>
      </c>
      <c r="J1350" s="554" t="str">
        <f t="shared" ref="J1350:N1350" si="1346">IF(IFERROR(VLOOKUP($C1350,INDIRECT(J$14&amp;"D:D"),1,FALSE),0)&lt;&gt;0,J$14,0)</f>
        <v>'NEO PU'!</v>
      </c>
      <c r="K1350" s="554">
        <f t="shared" si="1346"/>
        <v>0</v>
      </c>
      <c r="L1350" s="554">
        <f t="shared" si="1346"/>
        <v>0</v>
      </c>
      <c r="M1350" s="554">
        <f t="shared" si="1346"/>
        <v>0</v>
      </c>
      <c r="N1350" s="554">
        <f t="shared" si="1346"/>
        <v>0</v>
      </c>
      <c r="O1350" s="554" t="str">
        <f t="shared" si="11"/>
        <v>d:t</v>
      </c>
      <c r="P1350" s="554" t="str">
        <f t="shared" si="12"/>
        <v>d9:t9</v>
      </c>
    </row>
    <row r="1351">
      <c r="A1351" s="554" t="str">
        <f t="shared" si="5"/>
        <v>14</v>
      </c>
      <c r="B1351" s="554" t="str">
        <f t="shared" si="6"/>
        <v>PU</v>
      </c>
      <c r="C1351" s="554" t="s">
        <v>294</v>
      </c>
      <c r="D1351" s="554" t="s">
        <v>1725</v>
      </c>
      <c r="E1351" s="554" t="str">
        <f t="shared" si="7"/>
        <v/>
      </c>
      <c r="H1351" s="554" t="str">
        <f t="shared" si="8"/>
        <v>'NEO PU'!</v>
      </c>
      <c r="I1351" s="554">
        <f t="shared" si="9"/>
        <v>0</v>
      </c>
      <c r="J1351" s="554" t="str">
        <f t="shared" ref="J1351:N1351" si="1347">IF(IFERROR(VLOOKUP($C1351,INDIRECT(J$14&amp;"D:D"),1,FALSE),0)&lt;&gt;0,J$14,0)</f>
        <v>'NEO PU'!</v>
      </c>
      <c r="K1351" s="554">
        <f t="shared" si="1347"/>
        <v>0</v>
      </c>
      <c r="L1351" s="554">
        <f t="shared" si="1347"/>
        <v>0</v>
      </c>
      <c r="M1351" s="554">
        <f t="shared" si="1347"/>
        <v>0</v>
      </c>
      <c r="N1351" s="554">
        <f t="shared" si="1347"/>
        <v>0</v>
      </c>
      <c r="O1351" s="554" t="str">
        <f t="shared" si="11"/>
        <v>d:t</v>
      </c>
      <c r="P1351" s="554" t="str">
        <f t="shared" si="12"/>
        <v>d9:t9</v>
      </c>
    </row>
    <row r="1352">
      <c r="A1352" s="554" t="str">
        <f t="shared" si="5"/>
        <v/>
      </c>
      <c r="B1352" s="554" t="str">
        <f t="shared" si="6"/>
        <v>#N/A</v>
      </c>
      <c r="E1352" s="554">
        <f t="shared" si="7"/>
        <v>0</v>
      </c>
      <c r="H1352" s="554">
        <f t="shared" si="8"/>
        <v>0</v>
      </c>
      <c r="I1352" s="554">
        <f t="shared" si="9"/>
        <v>0</v>
      </c>
      <c r="J1352" s="554">
        <f t="shared" ref="J1352:N1352" si="1348">IF(IFERROR(VLOOKUP($C1352,INDIRECT(J$14&amp;"D:D"),1,FALSE),0)&lt;&gt;0,J$14,0)</f>
        <v>0</v>
      </c>
      <c r="K1352" s="554">
        <f t="shared" si="1348"/>
        <v>0</v>
      </c>
      <c r="L1352" s="554">
        <f t="shared" si="1348"/>
        <v>0</v>
      </c>
      <c r="M1352" s="554">
        <f t="shared" si="1348"/>
        <v>0</v>
      </c>
      <c r="N1352" s="554">
        <f t="shared" si="1348"/>
        <v>0</v>
      </c>
      <c r="O1352" s="554" t="str">
        <f t="shared" si="11"/>
        <v>#N/A</v>
      </c>
      <c r="P1352" s="554" t="str">
        <f t="shared" si="12"/>
        <v>#N/A</v>
      </c>
    </row>
    <row r="1353">
      <c r="A1353" s="554" t="str">
        <f t="shared" si="5"/>
        <v/>
      </c>
      <c r="B1353" s="554" t="str">
        <f t="shared" si="6"/>
        <v>#N/A</v>
      </c>
      <c r="E1353" s="554">
        <f t="shared" si="7"/>
        <v>0</v>
      </c>
      <c r="H1353" s="554">
        <f t="shared" si="8"/>
        <v>0</v>
      </c>
      <c r="I1353" s="554">
        <f t="shared" si="9"/>
        <v>0</v>
      </c>
      <c r="J1353" s="554">
        <f t="shared" ref="J1353:N1353" si="1349">IF(IFERROR(VLOOKUP($C1353,INDIRECT(J$14&amp;"D:D"),1,FALSE),0)&lt;&gt;0,J$14,0)</f>
        <v>0</v>
      </c>
      <c r="K1353" s="554">
        <f t="shared" si="1349"/>
        <v>0</v>
      </c>
      <c r="L1353" s="554">
        <f t="shared" si="1349"/>
        <v>0</v>
      </c>
      <c r="M1353" s="554">
        <f t="shared" si="1349"/>
        <v>0</v>
      </c>
      <c r="N1353" s="554">
        <f t="shared" si="1349"/>
        <v>0</v>
      </c>
      <c r="O1353" s="554" t="str">
        <f t="shared" si="11"/>
        <v>#N/A</v>
      </c>
      <c r="P1353" s="554" t="str">
        <f t="shared" si="12"/>
        <v>#N/A</v>
      </c>
    </row>
    <row r="1354">
      <c r="A1354" s="554" t="str">
        <f t="shared" si="5"/>
        <v/>
      </c>
      <c r="B1354" s="554" t="str">
        <f t="shared" si="6"/>
        <v>#N/A</v>
      </c>
      <c r="E1354" s="554">
        <f t="shared" si="7"/>
        <v>0</v>
      </c>
      <c r="H1354" s="554">
        <f t="shared" si="8"/>
        <v>0</v>
      </c>
      <c r="I1354" s="554">
        <f t="shared" si="9"/>
        <v>0</v>
      </c>
      <c r="J1354" s="554">
        <f t="shared" ref="J1354:N1354" si="1350">IF(IFERROR(VLOOKUP($C1354,INDIRECT(J$14&amp;"D:D"),1,FALSE),0)&lt;&gt;0,J$14,0)</f>
        <v>0</v>
      </c>
      <c r="K1354" s="554">
        <f t="shared" si="1350"/>
        <v>0</v>
      </c>
      <c r="L1354" s="554">
        <f t="shared" si="1350"/>
        <v>0</v>
      </c>
      <c r="M1354" s="554">
        <f t="shared" si="1350"/>
        <v>0</v>
      </c>
      <c r="N1354" s="554">
        <f t="shared" si="1350"/>
        <v>0</v>
      </c>
      <c r="O1354" s="554" t="str">
        <f t="shared" si="11"/>
        <v>#N/A</v>
      </c>
      <c r="P1354" s="554" t="str">
        <f t="shared" si="12"/>
        <v>#N/A</v>
      </c>
    </row>
    <row r="1355">
      <c r="A1355" s="554" t="str">
        <f t="shared" si="5"/>
        <v/>
      </c>
      <c r="B1355" s="554" t="str">
        <f t="shared" si="6"/>
        <v>#N/A</v>
      </c>
      <c r="E1355" s="554">
        <f t="shared" si="7"/>
        <v>0</v>
      </c>
      <c r="H1355" s="554">
        <f t="shared" si="8"/>
        <v>0</v>
      </c>
      <c r="I1355" s="554">
        <f t="shared" si="9"/>
        <v>0</v>
      </c>
      <c r="J1355" s="554">
        <f t="shared" ref="J1355:N1355" si="1351">IF(IFERROR(VLOOKUP($C1355,INDIRECT(J$14&amp;"D:D"),1,FALSE),0)&lt;&gt;0,J$14,0)</f>
        <v>0</v>
      </c>
      <c r="K1355" s="554">
        <f t="shared" si="1351"/>
        <v>0</v>
      </c>
      <c r="L1355" s="554">
        <f t="shared" si="1351"/>
        <v>0</v>
      </c>
      <c r="M1355" s="554">
        <f t="shared" si="1351"/>
        <v>0</v>
      </c>
      <c r="N1355" s="554">
        <f t="shared" si="1351"/>
        <v>0</v>
      </c>
      <c r="O1355" s="554" t="str">
        <f t="shared" si="11"/>
        <v>#N/A</v>
      </c>
      <c r="P1355" s="554" t="str">
        <f t="shared" si="12"/>
        <v>#N/A</v>
      </c>
    </row>
    <row r="1356">
      <c r="A1356" s="554" t="str">
        <f t="shared" si="5"/>
        <v/>
      </c>
      <c r="B1356" s="554" t="str">
        <f t="shared" si="6"/>
        <v>#N/A</v>
      </c>
      <c r="E1356" s="554">
        <f t="shared" si="7"/>
        <v>0</v>
      </c>
      <c r="H1356" s="554">
        <f t="shared" si="8"/>
        <v>0</v>
      </c>
      <c r="I1356" s="554">
        <f t="shared" si="9"/>
        <v>0</v>
      </c>
      <c r="J1356" s="554">
        <f t="shared" ref="J1356:N1356" si="1352">IF(IFERROR(VLOOKUP($C1356,INDIRECT(J$14&amp;"D:D"),1,FALSE),0)&lt;&gt;0,J$14,0)</f>
        <v>0</v>
      </c>
      <c r="K1356" s="554">
        <f t="shared" si="1352"/>
        <v>0</v>
      </c>
      <c r="L1356" s="554">
        <f t="shared" si="1352"/>
        <v>0</v>
      </c>
      <c r="M1356" s="554">
        <f t="shared" si="1352"/>
        <v>0</v>
      </c>
      <c r="N1356" s="554">
        <f t="shared" si="1352"/>
        <v>0</v>
      </c>
      <c r="O1356" s="554" t="str">
        <f t="shared" si="11"/>
        <v>#N/A</v>
      </c>
      <c r="P1356" s="554" t="str">
        <f t="shared" si="12"/>
        <v>#N/A</v>
      </c>
    </row>
    <row r="1357">
      <c r="A1357" s="554" t="str">
        <f t="shared" si="5"/>
        <v/>
      </c>
      <c r="B1357" s="554" t="str">
        <f t="shared" si="6"/>
        <v>#N/A</v>
      </c>
      <c r="E1357" s="554">
        <f t="shared" si="7"/>
        <v>0</v>
      </c>
      <c r="H1357" s="554">
        <f t="shared" si="8"/>
        <v>0</v>
      </c>
      <c r="I1357" s="554">
        <f t="shared" si="9"/>
        <v>0</v>
      </c>
      <c r="J1357" s="554">
        <f t="shared" ref="J1357:N1357" si="1353">IF(IFERROR(VLOOKUP($C1357,INDIRECT(J$14&amp;"D:D"),1,FALSE),0)&lt;&gt;0,J$14,0)</f>
        <v>0</v>
      </c>
      <c r="K1357" s="554">
        <f t="shared" si="1353"/>
        <v>0</v>
      </c>
      <c r="L1357" s="554">
        <f t="shared" si="1353"/>
        <v>0</v>
      </c>
      <c r="M1357" s="554">
        <f t="shared" si="1353"/>
        <v>0</v>
      </c>
      <c r="N1357" s="554">
        <f t="shared" si="1353"/>
        <v>0</v>
      </c>
      <c r="O1357" s="554" t="str">
        <f t="shared" si="11"/>
        <v>#N/A</v>
      </c>
      <c r="P1357" s="554" t="str">
        <f t="shared" si="12"/>
        <v>#N/A</v>
      </c>
    </row>
    <row r="1358">
      <c r="A1358" s="554" t="str">
        <f t="shared" si="5"/>
        <v/>
      </c>
      <c r="B1358" s="554" t="str">
        <f t="shared" si="6"/>
        <v>#N/A</v>
      </c>
      <c r="E1358" s="554">
        <f t="shared" si="7"/>
        <v>0</v>
      </c>
      <c r="H1358" s="554">
        <f t="shared" si="8"/>
        <v>0</v>
      </c>
      <c r="I1358" s="554">
        <f t="shared" si="9"/>
        <v>0</v>
      </c>
      <c r="J1358" s="554">
        <f t="shared" ref="J1358:N1358" si="1354">IF(IFERROR(VLOOKUP($C1358,INDIRECT(J$14&amp;"D:D"),1,FALSE),0)&lt;&gt;0,J$14,0)</f>
        <v>0</v>
      </c>
      <c r="K1358" s="554">
        <f t="shared" si="1354"/>
        <v>0</v>
      </c>
      <c r="L1358" s="554">
        <f t="shared" si="1354"/>
        <v>0</v>
      </c>
      <c r="M1358" s="554">
        <f t="shared" si="1354"/>
        <v>0</v>
      </c>
      <c r="N1358" s="554">
        <f t="shared" si="1354"/>
        <v>0</v>
      </c>
      <c r="O1358" s="554" t="str">
        <f t="shared" si="11"/>
        <v>#N/A</v>
      </c>
      <c r="P1358" s="554" t="str">
        <f t="shared" si="12"/>
        <v>#N/A</v>
      </c>
    </row>
    <row r="1359">
      <c r="A1359" s="554" t="str">
        <f t="shared" si="5"/>
        <v/>
      </c>
      <c r="B1359" s="554" t="str">
        <f t="shared" si="6"/>
        <v>#N/A</v>
      </c>
      <c r="E1359" s="554">
        <f t="shared" si="7"/>
        <v>0</v>
      </c>
      <c r="H1359" s="554">
        <f t="shared" si="8"/>
        <v>0</v>
      </c>
      <c r="I1359" s="554">
        <f t="shared" si="9"/>
        <v>0</v>
      </c>
      <c r="J1359" s="554">
        <f t="shared" ref="J1359:N1359" si="1355">IF(IFERROR(VLOOKUP($C1359,INDIRECT(J$14&amp;"D:D"),1,FALSE),0)&lt;&gt;0,J$14,0)</f>
        <v>0</v>
      </c>
      <c r="K1359" s="554">
        <f t="shared" si="1355"/>
        <v>0</v>
      </c>
      <c r="L1359" s="554">
        <f t="shared" si="1355"/>
        <v>0</v>
      </c>
      <c r="M1359" s="554">
        <f t="shared" si="1355"/>
        <v>0</v>
      </c>
      <c r="N1359" s="554">
        <f t="shared" si="1355"/>
        <v>0</v>
      </c>
      <c r="O1359" s="554" t="str">
        <f t="shared" si="11"/>
        <v>#N/A</v>
      </c>
      <c r="P1359" s="554" t="str">
        <f t="shared" si="12"/>
        <v>#N/A</v>
      </c>
    </row>
    <row r="1360">
      <c r="A1360" s="554" t="str">
        <f t="shared" si="5"/>
        <v/>
      </c>
      <c r="B1360" s="554" t="str">
        <f t="shared" si="6"/>
        <v>#N/A</v>
      </c>
      <c r="E1360" s="554">
        <f t="shared" si="7"/>
        <v>0</v>
      </c>
      <c r="H1360" s="554">
        <f t="shared" si="8"/>
        <v>0</v>
      </c>
      <c r="I1360" s="554">
        <f t="shared" si="9"/>
        <v>0</v>
      </c>
      <c r="J1360" s="554">
        <f t="shared" ref="J1360:N1360" si="1356">IF(IFERROR(VLOOKUP($C1360,INDIRECT(J$14&amp;"D:D"),1,FALSE),0)&lt;&gt;0,J$14,0)</f>
        <v>0</v>
      </c>
      <c r="K1360" s="554">
        <f t="shared" si="1356"/>
        <v>0</v>
      </c>
      <c r="L1360" s="554">
        <f t="shared" si="1356"/>
        <v>0</v>
      </c>
      <c r="M1360" s="554">
        <f t="shared" si="1356"/>
        <v>0</v>
      </c>
      <c r="N1360" s="554">
        <f t="shared" si="1356"/>
        <v>0</v>
      </c>
      <c r="O1360" s="554" t="str">
        <f t="shared" si="11"/>
        <v>#N/A</v>
      </c>
      <c r="P1360" s="554" t="str">
        <f t="shared" si="12"/>
        <v>#N/A</v>
      </c>
    </row>
    <row r="1361">
      <c r="A1361" s="554" t="str">
        <f t="shared" si="5"/>
        <v/>
      </c>
      <c r="B1361" s="554" t="str">
        <f t="shared" si="6"/>
        <v>#N/A</v>
      </c>
      <c r="E1361" s="554">
        <f t="shared" si="7"/>
        <v>0</v>
      </c>
      <c r="H1361" s="554">
        <f t="shared" si="8"/>
        <v>0</v>
      </c>
      <c r="I1361" s="554">
        <f t="shared" si="9"/>
        <v>0</v>
      </c>
      <c r="J1361" s="554">
        <f t="shared" ref="J1361:N1361" si="1357">IF(IFERROR(VLOOKUP($C1361,INDIRECT(J$14&amp;"D:D"),1,FALSE),0)&lt;&gt;0,J$14,0)</f>
        <v>0</v>
      </c>
      <c r="K1361" s="554">
        <f t="shared" si="1357"/>
        <v>0</v>
      </c>
      <c r="L1361" s="554">
        <f t="shared" si="1357"/>
        <v>0</v>
      </c>
      <c r="M1361" s="554">
        <f t="shared" si="1357"/>
        <v>0</v>
      </c>
      <c r="N1361" s="554">
        <f t="shared" si="1357"/>
        <v>0</v>
      </c>
      <c r="O1361" s="554" t="str">
        <f t="shared" si="11"/>
        <v>#N/A</v>
      </c>
      <c r="P1361" s="554" t="str">
        <f t="shared" si="12"/>
        <v>#N/A</v>
      </c>
    </row>
    <row r="1362">
      <c r="A1362" s="554" t="str">
        <f t="shared" si="5"/>
        <v/>
      </c>
      <c r="B1362" s="554" t="str">
        <f t="shared" si="6"/>
        <v>#N/A</v>
      </c>
      <c r="E1362" s="554">
        <f t="shared" si="7"/>
        <v>0</v>
      </c>
      <c r="H1362" s="554">
        <f t="shared" si="8"/>
        <v>0</v>
      </c>
      <c r="I1362" s="554">
        <f t="shared" si="9"/>
        <v>0</v>
      </c>
      <c r="J1362" s="554">
        <f t="shared" ref="J1362:N1362" si="1358">IF(IFERROR(VLOOKUP($C1362,INDIRECT(J$14&amp;"D:D"),1,FALSE),0)&lt;&gt;0,J$14,0)</f>
        <v>0</v>
      </c>
      <c r="K1362" s="554">
        <f t="shared" si="1358"/>
        <v>0</v>
      </c>
      <c r="L1362" s="554">
        <f t="shared" si="1358"/>
        <v>0</v>
      </c>
      <c r="M1362" s="554">
        <f t="shared" si="1358"/>
        <v>0</v>
      </c>
      <c r="N1362" s="554">
        <f t="shared" si="1358"/>
        <v>0</v>
      </c>
      <c r="O1362" s="554" t="str">
        <f t="shared" si="11"/>
        <v>#N/A</v>
      </c>
      <c r="P1362" s="554" t="str">
        <f t="shared" si="12"/>
        <v>#N/A</v>
      </c>
    </row>
    <row r="1363">
      <c r="A1363" s="554" t="str">
        <f t="shared" si="5"/>
        <v/>
      </c>
      <c r="B1363" s="554" t="str">
        <f t="shared" si="6"/>
        <v>#N/A</v>
      </c>
      <c r="E1363" s="554">
        <f t="shared" si="7"/>
        <v>0</v>
      </c>
      <c r="H1363" s="554">
        <f t="shared" si="8"/>
        <v>0</v>
      </c>
      <c r="I1363" s="554">
        <f t="shared" si="9"/>
        <v>0</v>
      </c>
      <c r="J1363" s="554">
        <f t="shared" ref="J1363:N1363" si="1359">IF(IFERROR(VLOOKUP($C1363,INDIRECT(J$14&amp;"D:D"),1,FALSE),0)&lt;&gt;0,J$14,0)</f>
        <v>0</v>
      </c>
      <c r="K1363" s="554">
        <f t="shared" si="1359"/>
        <v>0</v>
      </c>
      <c r="L1363" s="554">
        <f t="shared" si="1359"/>
        <v>0</v>
      </c>
      <c r="M1363" s="554">
        <f t="shared" si="1359"/>
        <v>0</v>
      </c>
      <c r="N1363" s="554">
        <f t="shared" si="1359"/>
        <v>0</v>
      </c>
      <c r="O1363" s="554" t="str">
        <f t="shared" si="11"/>
        <v>#N/A</v>
      </c>
      <c r="P1363" s="554" t="str">
        <f t="shared" si="12"/>
        <v>#N/A</v>
      </c>
    </row>
    <row r="1364">
      <c r="A1364" s="554" t="str">
        <f t="shared" si="5"/>
        <v/>
      </c>
      <c r="B1364" s="554" t="str">
        <f t="shared" si="6"/>
        <v>#N/A</v>
      </c>
      <c r="E1364" s="554">
        <f t="shared" si="7"/>
        <v>0</v>
      </c>
      <c r="H1364" s="554">
        <f t="shared" si="8"/>
        <v>0</v>
      </c>
      <c r="I1364" s="554">
        <f t="shared" si="9"/>
        <v>0</v>
      </c>
      <c r="J1364" s="554">
        <f t="shared" ref="J1364:N1364" si="1360">IF(IFERROR(VLOOKUP($C1364,INDIRECT(J$14&amp;"D:D"),1,FALSE),0)&lt;&gt;0,J$14,0)</f>
        <v>0</v>
      </c>
      <c r="K1364" s="554">
        <f t="shared" si="1360"/>
        <v>0</v>
      </c>
      <c r="L1364" s="554">
        <f t="shared" si="1360"/>
        <v>0</v>
      </c>
      <c r="M1364" s="554">
        <f t="shared" si="1360"/>
        <v>0</v>
      </c>
      <c r="N1364" s="554">
        <f t="shared" si="1360"/>
        <v>0</v>
      </c>
      <c r="O1364" s="554" t="str">
        <f t="shared" si="11"/>
        <v>#N/A</v>
      </c>
      <c r="P1364" s="554" t="str">
        <f t="shared" si="12"/>
        <v>#N/A</v>
      </c>
    </row>
    <row r="1365">
      <c r="A1365" s="554" t="str">
        <f t="shared" si="5"/>
        <v/>
      </c>
      <c r="B1365" s="554" t="str">
        <f t="shared" si="6"/>
        <v>#N/A</v>
      </c>
      <c r="E1365" s="554">
        <f t="shared" si="7"/>
        <v>0</v>
      </c>
      <c r="H1365" s="554">
        <f t="shared" si="8"/>
        <v>0</v>
      </c>
      <c r="I1365" s="554">
        <f t="shared" si="9"/>
        <v>0</v>
      </c>
      <c r="J1365" s="554">
        <f t="shared" ref="J1365:N1365" si="1361">IF(IFERROR(VLOOKUP($C1365,INDIRECT(J$14&amp;"D:D"),1,FALSE),0)&lt;&gt;0,J$14,0)</f>
        <v>0</v>
      </c>
      <c r="K1365" s="554">
        <f t="shared" si="1361"/>
        <v>0</v>
      </c>
      <c r="L1365" s="554">
        <f t="shared" si="1361"/>
        <v>0</v>
      </c>
      <c r="M1365" s="554">
        <f t="shared" si="1361"/>
        <v>0</v>
      </c>
      <c r="N1365" s="554">
        <f t="shared" si="1361"/>
        <v>0</v>
      </c>
      <c r="O1365" s="554" t="str">
        <f t="shared" si="11"/>
        <v>#N/A</v>
      </c>
      <c r="P1365" s="554" t="str">
        <f t="shared" si="12"/>
        <v>#N/A</v>
      </c>
    </row>
    <row r="1366">
      <c r="A1366" s="554" t="str">
        <f t="shared" si="5"/>
        <v/>
      </c>
      <c r="B1366" s="554" t="str">
        <f t="shared" si="6"/>
        <v>#N/A</v>
      </c>
      <c r="E1366" s="554">
        <f t="shared" si="7"/>
        <v>0</v>
      </c>
      <c r="H1366" s="554">
        <f t="shared" si="8"/>
        <v>0</v>
      </c>
      <c r="I1366" s="554">
        <f t="shared" si="9"/>
        <v>0</v>
      </c>
      <c r="J1366" s="554">
        <f t="shared" ref="J1366:N1366" si="1362">IF(IFERROR(VLOOKUP($C1366,INDIRECT(J$14&amp;"D:D"),1,FALSE),0)&lt;&gt;0,J$14,0)</f>
        <v>0</v>
      </c>
      <c r="K1366" s="554">
        <f t="shared" si="1362"/>
        <v>0</v>
      </c>
      <c r="L1366" s="554">
        <f t="shared" si="1362"/>
        <v>0</v>
      </c>
      <c r="M1366" s="554">
        <f t="shared" si="1362"/>
        <v>0</v>
      </c>
      <c r="N1366" s="554">
        <f t="shared" si="1362"/>
        <v>0</v>
      </c>
      <c r="O1366" s="554" t="str">
        <f t="shared" si="11"/>
        <v>#N/A</v>
      </c>
      <c r="P1366" s="554" t="str">
        <f t="shared" si="12"/>
        <v>#N/A</v>
      </c>
    </row>
    <row r="1367">
      <c r="A1367" s="554" t="str">
        <f t="shared" si="5"/>
        <v/>
      </c>
      <c r="B1367" s="554" t="str">
        <f t="shared" si="6"/>
        <v>#N/A</v>
      </c>
      <c r="E1367" s="554">
        <f t="shared" si="7"/>
        <v>0</v>
      </c>
      <c r="H1367" s="554">
        <f t="shared" si="8"/>
        <v>0</v>
      </c>
      <c r="I1367" s="554">
        <f t="shared" si="9"/>
        <v>0</v>
      </c>
      <c r="J1367" s="554">
        <f t="shared" ref="J1367:N1367" si="1363">IF(IFERROR(VLOOKUP($C1367,INDIRECT(J$14&amp;"D:D"),1,FALSE),0)&lt;&gt;0,J$14,0)</f>
        <v>0</v>
      </c>
      <c r="K1367" s="554">
        <f t="shared" si="1363"/>
        <v>0</v>
      </c>
      <c r="L1367" s="554">
        <f t="shared" si="1363"/>
        <v>0</v>
      </c>
      <c r="M1367" s="554">
        <f t="shared" si="1363"/>
        <v>0</v>
      </c>
      <c r="N1367" s="554">
        <f t="shared" si="1363"/>
        <v>0</v>
      </c>
      <c r="O1367" s="554" t="str">
        <f t="shared" si="11"/>
        <v>#N/A</v>
      </c>
      <c r="P1367" s="554" t="str">
        <f t="shared" si="12"/>
        <v>#N/A</v>
      </c>
    </row>
    <row r="1368">
      <c r="A1368" s="554" t="str">
        <f t="shared" si="5"/>
        <v/>
      </c>
      <c r="B1368" s="554" t="str">
        <f t="shared" si="6"/>
        <v>#N/A</v>
      </c>
      <c r="E1368" s="554">
        <f t="shared" si="7"/>
        <v>0</v>
      </c>
      <c r="H1368" s="554">
        <f t="shared" si="8"/>
        <v>0</v>
      </c>
      <c r="I1368" s="554">
        <f t="shared" si="9"/>
        <v>0</v>
      </c>
      <c r="J1368" s="554">
        <f t="shared" ref="J1368:N1368" si="1364">IF(IFERROR(VLOOKUP($C1368,INDIRECT(J$14&amp;"D:D"),1,FALSE),0)&lt;&gt;0,J$14,0)</f>
        <v>0</v>
      </c>
      <c r="K1368" s="554">
        <f t="shared" si="1364"/>
        <v>0</v>
      </c>
      <c r="L1368" s="554">
        <f t="shared" si="1364"/>
        <v>0</v>
      </c>
      <c r="M1368" s="554">
        <f t="shared" si="1364"/>
        <v>0</v>
      </c>
      <c r="N1368" s="554">
        <f t="shared" si="1364"/>
        <v>0</v>
      </c>
      <c r="O1368" s="554" t="str">
        <f t="shared" si="11"/>
        <v>#N/A</v>
      </c>
      <c r="P1368" s="554" t="str">
        <f t="shared" si="12"/>
        <v>#N/A</v>
      </c>
    </row>
    <row r="1369">
      <c r="A1369" s="554" t="str">
        <f t="shared" si="5"/>
        <v/>
      </c>
      <c r="B1369" s="554" t="str">
        <f t="shared" si="6"/>
        <v>#N/A</v>
      </c>
      <c r="E1369" s="554">
        <f t="shared" si="7"/>
        <v>0</v>
      </c>
      <c r="H1369" s="554">
        <f t="shared" si="8"/>
        <v>0</v>
      </c>
      <c r="I1369" s="554">
        <f t="shared" si="9"/>
        <v>0</v>
      </c>
      <c r="J1369" s="554">
        <f t="shared" ref="J1369:N1369" si="1365">IF(IFERROR(VLOOKUP($C1369,INDIRECT(J$14&amp;"D:D"),1,FALSE),0)&lt;&gt;0,J$14,0)</f>
        <v>0</v>
      </c>
      <c r="K1369" s="554">
        <f t="shared" si="1365"/>
        <v>0</v>
      </c>
      <c r="L1369" s="554">
        <f t="shared" si="1365"/>
        <v>0</v>
      </c>
      <c r="M1369" s="554">
        <f t="shared" si="1365"/>
        <v>0</v>
      </c>
      <c r="N1369" s="554">
        <f t="shared" si="1365"/>
        <v>0</v>
      </c>
      <c r="O1369" s="554" t="str">
        <f t="shared" si="11"/>
        <v>#N/A</v>
      </c>
      <c r="P1369" s="554" t="str">
        <f t="shared" si="12"/>
        <v>#N/A</v>
      </c>
    </row>
    <row r="1370">
      <c r="A1370" s="554" t="str">
        <f t="shared" si="5"/>
        <v/>
      </c>
      <c r="B1370" s="554" t="str">
        <f t="shared" si="6"/>
        <v>#N/A</v>
      </c>
      <c r="E1370" s="554">
        <f t="shared" si="7"/>
        <v>0</v>
      </c>
      <c r="H1370" s="554">
        <f t="shared" si="8"/>
        <v>0</v>
      </c>
      <c r="I1370" s="554">
        <f t="shared" si="9"/>
        <v>0</v>
      </c>
      <c r="J1370" s="554">
        <f t="shared" ref="J1370:N1370" si="1366">IF(IFERROR(VLOOKUP($C1370,INDIRECT(J$14&amp;"D:D"),1,FALSE),0)&lt;&gt;0,J$14,0)</f>
        <v>0</v>
      </c>
      <c r="K1370" s="554">
        <f t="shared" si="1366"/>
        <v>0</v>
      </c>
      <c r="L1370" s="554">
        <f t="shared" si="1366"/>
        <v>0</v>
      </c>
      <c r="M1370" s="554">
        <f t="shared" si="1366"/>
        <v>0</v>
      </c>
      <c r="N1370" s="554">
        <f t="shared" si="1366"/>
        <v>0</v>
      </c>
      <c r="O1370" s="554" t="str">
        <f t="shared" si="11"/>
        <v>#N/A</v>
      </c>
      <c r="P1370" s="554" t="str">
        <f t="shared" si="12"/>
        <v>#N/A</v>
      </c>
    </row>
    <row r="1371">
      <c r="A1371" s="554" t="str">
        <f t="shared" si="5"/>
        <v/>
      </c>
      <c r="B1371" s="554" t="str">
        <f t="shared" si="6"/>
        <v>#N/A</v>
      </c>
      <c r="E1371" s="554">
        <f t="shared" si="7"/>
        <v>0</v>
      </c>
      <c r="H1371" s="554">
        <f t="shared" si="8"/>
        <v>0</v>
      </c>
      <c r="I1371" s="554">
        <f t="shared" si="9"/>
        <v>0</v>
      </c>
      <c r="J1371" s="554">
        <f t="shared" ref="J1371:N1371" si="1367">IF(IFERROR(VLOOKUP($C1371,INDIRECT(J$14&amp;"D:D"),1,FALSE),0)&lt;&gt;0,J$14,0)</f>
        <v>0</v>
      </c>
      <c r="K1371" s="554">
        <f t="shared" si="1367"/>
        <v>0</v>
      </c>
      <c r="L1371" s="554">
        <f t="shared" si="1367"/>
        <v>0</v>
      </c>
      <c r="M1371" s="554">
        <f t="shared" si="1367"/>
        <v>0</v>
      </c>
      <c r="N1371" s="554">
        <f t="shared" si="1367"/>
        <v>0</v>
      </c>
      <c r="O1371" s="554" t="str">
        <f t="shared" si="11"/>
        <v>#N/A</v>
      </c>
      <c r="P1371" s="554" t="str">
        <f t="shared" si="12"/>
        <v>#N/A</v>
      </c>
    </row>
    <row r="1372">
      <c r="A1372" s="554" t="str">
        <f t="shared" si="5"/>
        <v/>
      </c>
      <c r="B1372" s="554" t="str">
        <f t="shared" si="6"/>
        <v>#N/A</v>
      </c>
      <c r="E1372" s="554">
        <f t="shared" si="7"/>
        <v>0</v>
      </c>
      <c r="H1372" s="554">
        <f t="shared" si="8"/>
        <v>0</v>
      </c>
      <c r="I1372" s="554">
        <f t="shared" si="9"/>
        <v>0</v>
      </c>
      <c r="J1372" s="554">
        <f t="shared" ref="J1372:N1372" si="1368">IF(IFERROR(VLOOKUP($C1372,INDIRECT(J$14&amp;"D:D"),1,FALSE),0)&lt;&gt;0,J$14,0)</f>
        <v>0</v>
      </c>
      <c r="K1372" s="554">
        <f t="shared" si="1368"/>
        <v>0</v>
      </c>
      <c r="L1372" s="554">
        <f t="shared" si="1368"/>
        <v>0</v>
      </c>
      <c r="M1372" s="554">
        <f t="shared" si="1368"/>
        <v>0</v>
      </c>
      <c r="N1372" s="554">
        <f t="shared" si="1368"/>
        <v>0</v>
      </c>
      <c r="O1372" s="554" t="str">
        <f t="shared" si="11"/>
        <v>#N/A</v>
      </c>
      <c r="P1372" s="554" t="str">
        <f t="shared" si="12"/>
        <v>#N/A</v>
      </c>
    </row>
    <row r="1373">
      <c r="A1373" s="554" t="str">
        <f t="shared" si="5"/>
        <v/>
      </c>
      <c r="B1373" s="554" t="str">
        <f t="shared" si="6"/>
        <v>#N/A</v>
      </c>
      <c r="E1373" s="554">
        <f t="shared" si="7"/>
        <v>0</v>
      </c>
      <c r="H1373" s="554">
        <f t="shared" si="8"/>
        <v>0</v>
      </c>
      <c r="I1373" s="554">
        <f t="shared" si="9"/>
        <v>0</v>
      </c>
      <c r="J1373" s="554">
        <f t="shared" ref="J1373:N1373" si="1369">IF(IFERROR(VLOOKUP($C1373,INDIRECT(J$14&amp;"D:D"),1,FALSE),0)&lt;&gt;0,J$14,0)</f>
        <v>0</v>
      </c>
      <c r="K1373" s="554">
        <f t="shared" si="1369"/>
        <v>0</v>
      </c>
      <c r="L1373" s="554">
        <f t="shared" si="1369"/>
        <v>0</v>
      </c>
      <c r="M1373" s="554">
        <f t="shared" si="1369"/>
        <v>0</v>
      </c>
      <c r="N1373" s="554">
        <f t="shared" si="1369"/>
        <v>0</v>
      </c>
      <c r="O1373" s="554" t="str">
        <f t="shared" si="11"/>
        <v>#N/A</v>
      </c>
      <c r="P1373" s="554" t="str">
        <f t="shared" si="12"/>
        <v>#N/A</v>
      </c>
    </row>
    <row r="1374">
      <c r="A1374" s="554" t="str">
        <f t="shared" si="5"/>
        <v/>
      </c>
      <c r="B1374" s="554" t="str">
        <f t="shared" si="6"/>
        <v>#N/A</v>
      </c>
      <c r="E1374" s="554">
        <f t="shared" si="7"/>
        <v>0</v>
      </c>
      <c r="H1374" s="554">
        <f t="shared" si="8"/>
        <v>0</v>
      </c>
      <c r="I1374" s="554">
        <f t="shared" si="9"/>
        <v>0</v>
      </c>
      <c r="J1374" s="554">
        <f t="shared" ref="J1374:N1374" si="1370">IF(IFERROR(VLOOKUP($C1374,INDIRECT(J$14&amp;"D:D"),1,FALSE),0)&lt;&gt;0,J$14,0)</f>
        <v>0</v>
      </c>
      <c r="K1374" s="554">
        <f t="shared" si="1370"/>
        <v>0</v>
      </c>
      <c r="L1374" s="554">
        <f t="shared" si="1370"/>
        <v>0</v>
      </c>
      <c r="M1374" s="554">
        <f t="shared" si="1370"/>
        <v>0</v>
      </c>
      <c r="N1374" s="554">
        <f t="shared" si="1370"/>
        <v>0</v>
      </c>
      <c r="O1374" s="554" t="str">
        <f t="shared" si="11"/>
        <v>#N/A</v>
      </c>
      <c r="P1374" s="554" t="str">
        <f t="shared" si="12"/>
        <v>#N/A</v>
      </c>
    </row>
    <row r="1375">
      <c r="A1375" s="554" t="str">
        <f t="shared" si="5"/>
        <v/>
      </c>
      <c r="B1375" s="554" t="str">
        <f t="shared" si="6"/>
        <v>#N/A</v>
      </c>
      <c r="E1375" s="554">
        <f t="shared" si="7"/>
        <v>0</v>
      </c>
      <c r="H1375" s="554">
        <f t="shared" si="8"/>
        <v>0</v>
      </c>
      <c r="I1375" s="554">
        <f t="shared" si="9"/>
        <v>0</v>
      </c>
      <c r="J1375" s="554">
        <f t="shared" ref="J1375:N1375" si="1371">IF(IFERROR(VLOOKUP($C1375,INDIRECT(J$14&amp;"D:D"),1,FALSE),0)&lt;&gt;0,J$14,0)</f>
        <v>0</v>
      </c>
      <c r="K1375" s="554">
        <f t="shared" si="1371"/>
        <v>0</v>
      </c>
      <c r="L1375" s="554">
        <f t="shared" si="1371"/>
        <v>0</v>
      </c>
      <c r="M1375" s="554">
        <f t="shared" si="1371"/>
        <v>0</v>
      </c>
      <c r="N1375" s="554">
        <f t="shared" si="1371"/>
        <v>0</v>
      </c>
      <c r="O1375" s="554" t="str">
        <f t="shared" si="11"/>
        <v>#N/A</v>
      </c>
      <c r="P1375" s="554" t="str">
        <f t="shared" si="12"/>
        <v>#N/A</v>
      </c>
    </row>
    <row r="1376">
      <c r="A1376" s="554" t="str">
        <f t="shared" si="5"/>
        <v/>
      </c>
      <c r="B1376" s="554" t="str">
        <f t="shared" si="6"/>
        <v>#N/A</v>
      </c>
      <c r="E1376" s="554">
        <f t="shared" si="7"/>
        <v>0</v>
      </c>
      <c r="H1376" s="554">
        <f t="shared" si="8"/>
        <v>0</v>
      </c>
      <c r="I1376" s="554">
        <f t="shared" si="9"/>
        <v>0</v>
      </c>
      <c r="J1376" s="554">
        <f t="shared" ref="J1376:N1376" si="1372">IF(IFERROR(VLOOKUP($C1376,INDIRECT(J$14&amp;"D:D"),1,FALSE),0)&lt;&gt;0,J$14,0)</f>
        <v>0</v>
      </c>
      <c r="K1376" s="554">
        <f t="shared" si="1372"/>
        <v>0</v>
      </c>
      <c r="L1376" s="554">
        <f t="shared" si="1372"/>
        <v>0</v>
      </c>
      <c r="M1376" s="554">
        <f t="shared" si="1372"/>
        <v>0</v>
      </c>
      <c r="N1376" s="554">
        <f t="shared" si="1372"/>
        <v>0</v>
      </c>
      <c r="O1376" s="554" t="str">
        <f t="shared" si="11"/>
        <v>#N/A</v>
      </c>
      <c r="P1376" s="554" t="str">
        <f t="shared" si="12"/>
        <v>#N/A</v>
      </c>
    </row>
    <row r="1377">
      <c r="A1377" s="554" t="str">
        <f t="shared" si="5"/>
        <v/>
      </c>
      <c r="B1377" s="554" t="str">
        <f t="shared" si="6"/>
        <v>#N/A</v>
      </c>
      <c r="E1377" s="554">
        <f t="shared" si="7"/>
        <v>0</v>
      </c>
      <c r="H1377" s="554">
        <f t="shared" si="8"/>
        <v>0</v>
      </c>
      <c r="I1377" s="554">
        <f t="shared" si="9"/>
        <v>0</v>
      </c>
      <c r="J1377" s="554">
        <f t="shared" ref="J1377:N1377" si="1373">IF(IFERROR(VLOOKUP($C1377,INDIRECT(J$14&amp;"D:D"),1,FALSE),0)&lt;&gt;0,J$14,0)</f>
        <v>0</v>
      </c>
      <c r="K1377" s="554">
        <f t="shared" si="1373"/>
        <v>0</v>
      </c>
      <c r="L1377" s="554">
        <f t="shared" si="1373"/>
        <v>0</v>
      </c>
      <c r="M1377" s="554">
        <f t="shared" si="1373"/>
        <v>0</v>
      </c>
      <c r="N1377" s="554">
        <f t="shared" si="1373"/>
        <v>0</v>
      </c>
      <c r="O1377" s="554" t="str">
        <f t="shared" si="11"/>
        <v>#N/A</v>
      </c>
      <c r="P1377" s="554" t="str">
        <f t="shared" si="12"/>
        <v>#N/A</v>
      </c>
    </row>
    <row r="1378">
      <c r="A1378" s="554" t="str">
        <f t="shared" si="5"/>
        <v/>
      </c>
      <c r="B1378" s="554" t="str">
        <f t="shared" si="6"/>
        <v>#N/A</v>
      </c>
      <c r="E1378" s="554">
        <f t="shared" si="7"/>
        <v>0</v>
      </c>
      <c r="H1378" s="554">
        <f t="shared" si="8"/>
        <v>0</v>
      </c>
      <c r="I1378" s="554">
        <f t="shared" si="9"/>
        <v>0</v>
      </c>
      <c r="J1378" s="554">
        <f t="shared" ref="J1378:N1378" si="1374">IF(IFERROR(VLOOKUP($C1378,INDIRECT(J$14&amp;"D:D"),1,FALSE),0)&lt;&gt;0,J$14,0)</f>
        <v>0</v>
      </c>
      <c r="K1378" s="554">
        <f t="shared" si="1374"/>
        <v>0</v>
      </c>
      <c r="L1378" s="554">
        <f t="shared" si="1374"/>
        <v>0</v>
      </c>
      <c r="M1378" s="554">
        <f t="shared" si="1374"/>
        <v>0</v>
      </c>
      <c r="N1378" s="554">
        <f t="shared" si="1374"/>
        <v>0</v>
      </c>
      <c r="O1378" s="554" t="str">
        <f t="shared" si="11"/>
        <v>#N/A</v>
      </c>
      <c r="P1378" s="554" t="str">
        <f t="shared" si="12"/>
        <v>#N/A</v>
      </c>
    </row>
    <row r="1379">
      <c r="A1379" s="554" t="str">
        <f t="shared" si="5"/>
        <v/>
      </c>
      <c r="B1379" s="554" t="str">
        <f t="shared" si="6"/>
        <v>#N/A</v>
      </c>
      <c r="E1379" s="554">
        <f t="shared" si="7"/>
        <v>0</v>
      </c>
      <c r="H1379" s="554">
        <f t="shared" si="8"/>
        <v>0</v>
      </c>
      <c r="I1379" s="554">
        <f t="shared" si="9"/>
        <v>0</v>
      </c>
      <c r="J1379" s="554">
        <f t="shared" ref="J1379:N1379" si="1375">IF(IFERROR(VLOOKUP($C1379,INDIRECT(J$14&amp;"D:D"),1,FALSE),0)&lt;&gt;0,J$14,0)</f>
        <v>0</v>
      </c>
      <c r="K1379" s="554">
        <f t="shared" si="1375"/>
        <v>0</v>
      </c>
      <c r="L1379" s="554">
        <f t="shared" si="1375"/>
        <v>0</v>
      </c>
      <c r="M1379" s="554">
        <f t="shared" si="1375"/>
        <v>0</v>
      </c>
      <c r="N1379" s="554">
        <f t="shared" si="1375"/>
        <v>0</v>
      </c>
      <c r="O1379" s="554" t="str">
        <f t="shared" si="11"/>
        <v>#N/A</v>
      </c>
      <c r="P1379" s="554" t="str">
        <f t="shared" si="12"/>
        <v>#N/A</v>
      </c>
    </row>
    <row r="1380">
      <c r="A1380" s="554" t="str">
        <f t="shared" si="5"/>
        <v/>
      </c>
      <c r="B1380" s="554" t="str">
        <f t="shared" si="6"/>
        <v>#N/A</v>
      </c>
      <c r="E1380" s="554">
        <f t="shared" si="7"/>
        <v>0</v>
      </c>
      <c r="H1380" s="554">
        <f t="shared" si="8"/>
        <v>0</v>
      </c>
      <c r="I1380" s="554">
        <f t="shared" si="9"/>
        <v>0</v>
      </c>
      <c r="J1380" s="554">
        <f t="shared" ref="J1380:N1380" si="1376">IF(IFERROR(VLOOKUP($C1380,INDIRECT(J$14&amp;"D:D"),1,FALSE),0)&lt;&gt;0,J$14,0)</f>
        <v>0</v>
      </c>
      <c r="K1380" s="554">
        <f t="shared" si="1376"/>
        <v>0</v>
      </c>
      <c r="L1380" s="554">
        <f t="shared" si="1376"/>
        <v>0</v>
      </c>
      <c r="M1380" s="554">
        <f t="shared" si="1376"/>
        <v>0</v>
      </c>
      <c r="N1380" s="554">
        <f t="shared" si="1376"/>
        <v>0</v>
      </c>
      <c r="O1380" s="554" t="str">
        <f t="shared" si="11"/>
        <v>#N/A</v>
      </c>
      <c r="P1380" s="554" t="str">
        <f t="shared" si="12"/>
        <v>#N/A</v>
      </c>
    </row>
    <row r="1381">
      <c r="A1381" s="554" t="str">
        <f t="shared" si="5"/>
        <v/>
      </c>
      <c r="B1381" s="554" t="str">
        <f t="shared" si="6"/>
        <v>#N/A</v>
      </c>
      <c r="E1381" s="554">
        <f t="shared" si="7"/>
        <v>0</v>
      </c>
      <c r="H1381" s="554">
        <f t="shared" si="8"/>
        <v>0</v>
      </c>
      <c r="I1381" s="554">
        <f t="shared" si="9"/>
        <v>0</v>
      </c>
      <c r="J1381" s="554">
        <f t="shared" ref="J1381:N1381" si="1377">IF(IFERROR(VLOOKUP($C1381,INDIRECT(J$14&amp;"D:D"),1,FALSE),0)&lt;&gt;0,J$14,0)</f>
        <v>0</v>
      </c>
      <c r="K1381" s="554">
        <f t="shared" si="1377"/>
        <v>0</v>
      </c>
      <c r="L1381" s="554">
        <f t="shared" si="1377"/>
        <v>0</v>
      </c>
      <c r="M1381" s="554">
        <f t="shared" si="1377"/>
        <v>0</v>
      </c>
      <c r="N1381" s="554">
        <f t="shared" si="1377"/>
        <v>0</v>
      </c>
      <c r="O1381" s="554" t="str">
        <f t="shared" si="11"/>
        <v>#N/A</v>
      </c>
      <c r="P1381" s="554" t="str">
        <f t="shared" si="12"/>
        <v>#N/A</v>
      </c>
    </row>
    <row r="1382">
      <c r="A1382" s="554" t="str">
        <f t="shared" si="5"/>
        <v/>
      </c>
      <c r="B1382" s="554" t="str">
        <f t="shared" si="6"/>
        <v>#N/A</v>
      </c>
      <c r="E1382" s="554">
        <f t="shared" si="7"/>
        <v>0</v>
      </c>
      <c r="H1382" s="554">
        <f t="shared" si="8"/>
        <v>0</v>
      </c>
      <c r="I1382" s="554">
        <f t="shared" si="9"/>
        <v>0</v>
      </c>
      <c r="J1382" s="554">
        <f t="shared" ref="J1382:N1382" si="1378">IF(IFERROR(VLOOKUP($C1382,INDIRECT(J$14&amp;"D:D"),1,FALSE),0)&lt;&gt;0,J$14,0)</f>
        <v>0</v>
      </c>
      <c r="K1382" s="554">
        <f t="shared" si="1378"/>
        <v>0</v>
      </c>
      <c r="L1382" s="554">
        <f t="shared" si="1378"/>
        <v>0</v>
      </c>
      <c r="M1382" s="554">
        <f t="shared" si="1378"/>
        <v>0</v>
      </c>
      <c r="N1382" s="554">
        <f t="shared" si="1378"/>
        <v>0</v>
      </c>
      <c r="O1382" s="554" t="str">
        <f t="shared" si="11"/>
        <v>#N/A</v>
      </c>
      <c r="P1382" s="554" t="str">
        <f t="shared" si="12"/>
        <v>#N/A</v>
      </c>
    </row>
    <row r="1383">
      <c r="A1383" s="554" t="str">
        <f t="shared" si="5"/>
        <v/>
      </c>
      <c r="B1383" s="554" t="str">
        <f t="shared" si="6"/>
        <v>#N/A</v>
      </c>
      <c r="E1383" s="554">
        <f t="shared" si="7"/>
        <v>0</v>
      </c>
      <c r="H1383" s="554">
        <f t="shared" si="8"/>
        <v>0</v>
      </c>
      <c r="I1383" s="554">
        <f t="shared" si="9"/>
        <v>0</v>
      </c>
      <c r="J1383" s="554">
        <f t="shared" ref="J1383:N1383" si="1379">IF(IFERROR(VLOOKUP($C1383,INDIRECT(J$14&amp;"D:D"),1,FALSE),0)&lt;&gt;0,J$14,0)</f>
        <v>0</v>
      </c>
      <c r="K1383" s="554">
        <f t="shared" si="1379"/>
        <v>0</v>
      </c>
      <c r="L1383" s="554">
        <f t="shared" si="1379"/>
        <v>0</v>
      </c>
      <c r="M1383" s="554">
        <f t="shared" si="1379"/>
        <v>0</v>
      </c>
      <c r="N1383" s="554">
        <f t="shared" si="1379"/>
        <v>0</v>
      </c>
      <c r="O1383" s="554" t="str">
        <f t="shared" si="11"/>
        <v>#N/A</v>
      </c>
      <c r="P1383" s="554" t="str">
        <f t="shared" si="12"/>
        <v>#N/A</v>
      </c>
    </row>
    <row r="1384">
      <c r="A1384" s="554" t="str">
        <f t="shared" si="5"/>
        <v/>
      </c>
      <c r="B1384" s="554" t="str">
        <f t="shared" si="6"/>
        <v>#N/A</v>
      </c>
      <c r="E1384" s="554">
        <f t="shared" si="7"/>
        <v>0</v>
      </c>
      <c r="H1384" s="554">
        <f t="shared" si="8"/>
        <v>0</v>
      </c>
      <c r="I1384" s="554">
        <f t="shared" si="9"/>
        <v>0</v>
      </c>
      <c r="J1384" s="554">
        <f t="shared" ref="J1384:N1384" si="1380">IF(IFERROR(VLOOKUP($C1384,INDIRECT(J$14&amp;"D:D"),1,FALSE),0)&lt;&gt;0,J$14,0)</f>
        <v>0</v>
      </c>
      <c r="K1384" s="554">
        <f t="shared" si="1380"/>
        <v>0</v>
      </c>
      <c r="L1384" s="554">
        <f t="shared" si="1380"/>
        <v>0</v>
      </c>
      <c r="M1384" s="554">
        <f t="shared" si="1380"/>
        <v>0</v>
      </c>
      <c r="N1384" s="554">
        <f t="shared" si="1380"/>
        <v>0</v>
      </c>
      <c r="O1384" s="554" t="str">
        <f t="shared" si="11"/>
        <v>#N/A</v>
      </c>
      <c r="P1384" s="554" t="str">
        <f t="shared" si="12"/>
        <v>#N/A</v>
      </c>
    </row>
    <row r="1385">
      <c r="A1385" s="554" t="str">
        <f t="shared" si="5"/>
        <v/>
      </c>
      <c r="B1385" s="554" t="str">
        <f t="shared" si="6"/>
        <v>#N/A</v>
      </c>
      <c r="E1385" s="554">
        <f t="shared" si="7"/>
        <v>0</v>
      </c>
      <c r="H1385" s="554">
        <f t="shared" si="8"/>
        <v>0</v>
      </c>
      <c r="I1385" s="554">
        <f t="shared" si="9"/>
        <v>0</v>
      </c>
      <c r="J1385" s="554">
        <f t="shared" ref="J1385:N1385" si="1381">IF(IFERROR(VLOOKUP($C1385,INDIRECT(J$14&amp;"D:D"),1,FALSE),0)&lt;&gt;0,J$14,0)</f>
        <v>0</v>
      </c>
      <c r="K1385" s="554">
        <f t="shared" si="1381"/>
        <v>0</v>
      </c>
      <c r="L1385" s="554">
        <f t="shared" si="1381"/>
        <v>0</v>
      </c>
      <c r="M1385" s="554">
        <f t="shared" si="1381"/>
        <v>0</v>
      </c>
      <c r="N1385" s="554">
        <f t="shared" si="1381"/>
        <v>0</v>
      </c>
      <c r="O1385" s="554" t="str">
        <f t="shared" si="11"/>
        <v>#N/A</v>
      </c>
      <c r="P1385" s="554" t="str">
        <f t="shared" si="12"/>
        <v>#N/A</v>
      </c>
    </row>
    <row r="1386">
      <c r="A1386" s="554" t="str">
        <f t="shared" si="5"/>
        <v/>
      </c>
      <c r="B1386" s="554" t="str">
        <f t="shared" si="6"/>
        <v>#N/A</v>
      </c>
      <c r="E1386" s="554">
        <f t="shared" si="7"/>
        <v>0</v>
      </c>
      <c r="H1386" s="554">
        <f t="shared" si="8"/>
        <v>0</v>
      </c>
      <c r="I1386" s="554">
        <f t="shared" si="9"/>
        <v>0</v>
      </c>
      <c r="J1386" s="554">
        <f t="shared" ref="J1386:N1386" si="1382">IF(IFERROR(VLOOKUP($C1386,INDIRECT(J$14&amp;"D:D"),1,FALSE),0)&lt;&gt;0,J$14,0)</f>
        <v>0</v>
      </c>
      <c r="K1386" s="554">
        <f t="shared" si="1382"/>
        <v>0</v>
      </c>
      <c r="L1386" s="554">
        <f t="shared" si="1382"/>
        <v>0</v>
      </c>
      <c r="M1386" s="554">
        <f t="shared" si="1382"/>
        <v>0</v>
      </c>
      <c r="N1386" s="554">
        <f t="shared" si="1382"/>
        <v>0</v>
      </c>
      <c r="O1386" s="554" t="str">
        <f t="shared" si="11"/>
        <v>#N/A</v>
      </c>
      <c r="P1386" s="554" t="str">
        <f t="shared" si="12"/>
        <v>#N/A</v>
      </c>
    </row>
    <row r="1387">
      <c r="A1387" s="554" t="str">
        <f t="shared" si="5"/>
        <v/>
      </c>
      <c r="B1387" s="554" t="str">
        <f t="shared" si="6"/>
        <v>#N/A</v>
      </c>
      <c r="E1387" s="554">
        <f t="shared" si="7"/>
        <v>0</v>
      </c>
      <c r="H1387" s="554">
        <f t="shared" si="8"/>
        <v>0</v>
      </c>
      <c r="I1387" s="554">
        <f t="shared" si="9"/>
        <v>0</v>
      </c>
      <c r="J1387" s="554">
        <f t="shared" ref="J1387:N1387" si="1383">IF(IFERROR(VLOOKUP($C1387,INDIRECT(J$14&amp;"D:D"),1,FALSE),0)&lt;&gt;0,J$14,0)</f>
        <v>0</v>
      </c>
      <c r="K1387" s="554">
        <f t="shared" si="1383"/>
        <v>0</v>
      </c>
      <c r="L1387" s="554">
        <f t="shared" si="1383"/>
        <v>0</v>
      </c>
      <c r="M1387" s="554">
        <f t="shared" si="1383"/>
        <v>0</v>
      </c>
      <c r="N1387" s="554">
        <f t="shared" si="1383"/>
        <v>0</v>
      </c>
      <c r="O1387" s="554" t="str">
        <f t="shared" si="11"/>
        <v>#N/A</v>
      </c>
      <c r="P1387" s="554" t="str">
        <f t="shared" si="12"/>
        <v>#N/A</v>
      </c>
    </row>
    <row r="1388">
      <c r="A1388" s="554" t="str">
        <f t="shared" si="5"/>
        <v/>
      </c>
      <c r="B1388" s="554" t="str">
        <f t="shared" si="6"/>
        <v>#N/A</v>
      </c>
      <c r="E1388" s="554">
        <f t="shared" si="7"/>
        <v>0</v>
      </c>
      <c r="H1388" s="554">
        <f t="shared" si="8"/>
        <v>0</v>
      </c>
      <c r="I1388" s="554">
        <f t="shared" si="9"/>
        <v>0</v>
      </c>
      <c r="J1388" s="554">
        <f t="shared" ref="J1388:N1388" si="1384">IF(IFERROR(VLOOKUP($C1388,INDIRECT(J$14&amp;"D:D"),1,FALSE),0)&lt;&gt;0,J$14,0)</f>
        <v>0</v>
      </c>
      <c r="K1388" s="554">
        <f t="shared" si="1384"/>
        <v>0</v>
      </c>
      <c r="L1388" s="554">
        <f t="shared" si="1384"/>
        <v>0</v>
      </c>
      <c r="M1388" s="554">
        <f t="shared" si="1384"/>
        <v>0</v>
      </c>
      <c r="N1388" s="554">
        <f t="shared" si="1384"/>
        <v>0</v>
      </c>
      <c r="O1388" s="554" t="str">
        <f t="shared" si="11"/>
        <v>#N/A</v>
      </c>
      <c r="P1388" s="554" t="str">
        <f t="shared" si="12"/>
        <v>#N/A</v>
      </c>
    </row>
    <row r="1389">
      <c r="A1389" s="554" t="str">
        <f t="shared" si="5"/>
        <v/>
      </c>
      <c r="B1389" s="554" t="str">
        <f t="shared" si="6"/>
        <v>#N/A</v>
      </c>
      <c r="E1389" s="554">
        <f t="shared" si="7"/>
        <v>0</v>
      </c>
      <c r="H1389" s="554">
        <f t="shared" si="8"/>
        <v>0</v>
      </c>
      <c r="I1389" s="554">
        <f t="shared" si="9"/>
        <v>0</v>
      </c>
      <c r="J1389" s="554">
        <f t="shared" ref="J1389:N1389" si="1385">IF(IFERROR(VLOOKUP($C1389,INDIRECT(J$14&amp;"D:D"),1,FALSE),0)&lt;&gt;0,J$14,0)</f>
        <v>0</v>
      </c>
      <c r="K1389" s="554">
        <f t="shared" si="1385"/>
        <v>0</v>
      </c>
      <c r="L1389" s="554">
        <f t="shared" si="1385"/>
        <v>0</v>
      </c>
      <c r="M1389" s="554">
        <f t="shared" si="1385"/>
        <v>0</v>
      </c>
      <c r="N1389" s="554">
        <f t="shared" si="1385"/>
        <v>0</v>
      </c>
      <c r="O1389" s="554" t="str">
        <f t="shared" si="11"/>
        <v>#N/A</v>
      </c>
      <c r="P1389" s="554" t="str">
        <f t="shared" si="12"/>
        <v>#N/A</v>
      </c>
    </row>
    <row r="1390">
      <c r="A1390" s="554" t="str">
        <f t="shared" si="5"/>
        <v/>
      </c>
      <c r="B1390" s="554" t="str">
        <f t="shared" si="6"/>
        <v>#N/A</v>
      </c>
      <c r="E1390" s="554">
        <f t="shared" si="7"/>
        <v>0</v>
      </c>
      <c r="H1390" s="554">
        <f t="shared" si="8"/>
        <v>0</v>
      </c>
      <c r="I1390" s="554">
        <f t="shared" si="9"/>
        <v>0</v>
      </c>
      <c r="J1390" s="554">
        <f t="shared" ref="J1390:N1390" si="1386">IF(IFERROR(VLOOKUP($C1390,INDIRECT(J$14&amp;"D:D"),1,FALSE),0)&lt;&gt;0,J$14,0)</f>
        <v>0</v>
      </c>
      <c r="K1390" s="554">
        <f t="shared" si="1386"/>
        <v>0</v>
      </c>
      <c r="L1390" s="554">
        <f t="shared" si="1386"/>
        <v>0</v>
      </c>
      <c r="M1390" s="554">
        <f t="shared" si="1386"/>
        <v>0</v>
      </c>
      <c r="N1390" s="554">
        <f t="shared" si="1386"/>
        <v>0</v>
      </c>
      <c r="O1390" s="554" t="str">
        <f t="shared" si="11"/>
        <v>#N/A</v>
      </c>
      <c r="P1390" s="554" t="str">
        <f t="shared" si="12"/>
        <v>#N/A</v>
      </c>
    </row>
    <row r="1391">
      <c r="A1391" s="554" t="str">
        <f t="shared" si="5"/>
        <v/>
      </c>
      <c r="B1391" s="554" t="str">
        <f t="shared" si="6"/>
        <v>#N/A</v>
      </c>
      <c r="E1391" s="554">
        <f t="shared" si="7"/>
        <v>0</v>
      </c>
      <c r="H1391" s="554">
        <f t="shared" si="8"/>
        <v>0</v>
      </c>
      <c r="I1391" s="554">
        <f t="shared" si="9"/>
        <v>0</v>
      </c>
      <c r="J1391" s="554">
        <f t="shared" ref="J1391:N1391" si="1387">IF(IFERROR(VLOOKUP($C1391,INDIRECT(J$14&amp;"D:D"),1,FALSE),0)&lt;&gt;0,J$14,0)</f>
        <v>0</v>
      </c>
      <c r="K1391" s="554">
        <f t="shared" si="1387"/>
        <v>0</v>
      </c>
      <c r="L1391" s="554">
        <f t="shared" si="1387"/>
        <v>0</v>
      </c>
      <c r="M1391" s="554">
        <f t="shared" si="1387"/>
        <v>0</v>
      </c>
      <c r="N1391" s="554">
        <f t="shared" si="1387"/>
        <v>0</v>
      </c>
      <c r="O1391" s="554" t="str">
        <f t="shared" si="11"/>
        <v>#N/A</v>
      </c>
      <c r="P1391" s="554" t="str">
        <f t="shared" si="12"/>
        <v>#N/A</v>
      </c>
    </row>
    <row r="1392">
      <c r="A1392" s="554" t="str">
        <f t="shared" si="5"/>
        <v/>
      </c>
      <c r="B1392" s="554" t="str">
        <f t="shared" si="6"/>
        <v>#N/A</v>
      </c>
      <c r="E1392" s="554">
        <f t="shared" si="7"/>
        <v>0</v>
      </c>
      <c r="H1392" s="554">
        <f t="shared" si="8"/>
        <v>0</v>
      </c>
      <c r="I1392" s="554">
        <f t="shared" si="9"/>
        <v>0</v>
      </c>
      <c r="J1392" s="554">
        <f t="shared" ref="J1392:N1392" si="1388">IF(IFERROR(VLOOKUP($C1392,INDIRECT(J$14&amp;"D:D"),1,FALSE),0)&lt;&gt;0,J$14,0)</f>
        <v>0</v>
      </c>
      <c r="K1392" s="554">
        <f t="shared" si="1388"/>
        <v>0</v>
      </c>
      <c r="L1392" s="554">
        <f t="shared" si="1388"/>
        <v>0</v>
      </c>
      <c r="M1392" s="554">
        <f t="shared" si="1388"/>
        <v>0</v>
      </c>
      <c r="N1392" s="554">
        <f t="shared" si="1388"/>
        <v>0</v>
      </c>
      <c r="O1392" s="554" t="str">
        <f t="shared" si="11"/>
        <v>#N/A</v>
      </c>
      <c r="P1392" s="554" t="str">
        <f t="shared" si="12"/>
        <v>#N/A</v>
      </c>
    </row>
    <row r="1393">
      <c r="A1393" s="554" t="str">
        <f t="shared" si="5"/>
        <v/>
      </c>
      <c r="B1393" s="554" t="str">
        <f t="shared" si="6"/>
        <v>#N/A</v>
      </c>
      <c r="E1393" s="554">
        <f t="shared" si="7"/>
        <v>0</v>
      </c>
      <c r="H1393" s="554">
        <f t="shared" si="8"/>
        <v>0</v>
      </c>
      <c r="I1393" s="554">
        <f t="shared" si="9"/>
        <v>0</v>
      </c>
      <c r="J1393" s="554">
        <f t="shared" ref="J1393:N1393" si="1389">IF(IFERROR(VLOOKUP($C1393,INDIRECT(J$14&amp;"D:D"),1,FALSE),0)&lt;&gt;0,J$14,0)</f>
        <v>0</v>
      </c>
      <c r="K1393" s="554">
        <f t="shared" si="1389"/>
        <v>0</v>
      </c>
      <c r="L1393" s="554">
        <f t="shared" si="1389"/>
        <v>0</v>
      </c>
      <c r="M1393" s="554">
        <f t="shared" si="1389"/>
        <v>0</v>
      </c>
      <c r="N1393" s="554">
        <f t="shared" si="1389"/>
        <v>0</v>
      </c>
      <c r="O1393" s="554" t="str">
        <f t="shared" si="11"/>
        <v>#N/A</v>
      </c>
      <c r="P1393" s="554" t="str">
        <f t="shared" si="12"/>
        <v>#N/A</v>
      </c>
    </row>
    <row r="1394">
      <c r="A1394" s="554" t="str">
        <f t="shared" si="5"/>
        <v/>
      </c>
      <c r="B1394" s="554" t="str">
        <f t="shared" si="6"/>
        <v>#N/A</v>
      </c>
      <c r="E1394" s="554">
        <f t="shared" si="7"/>
        <v>0</v>
      </c>
      <c r="H1394" s="554">
        <f t="shared" si="8"/>
        <v>0</v>
      </c>
      <c r="I1394" s="554">
        <f t="shared" si="9"/>
        <v>0</v>
      </c>
      <c r="J1394" s="554">
        <f t="shared" ref="J1394:N1394" si="1390">IF(IFERROR(VLOOKUP($C1394,INDIRECT(J$14&amp;"D:D"),1,FALSE),0)&lt;&gt;0,J$14,0)</f>
        <v>0</v>
      </c>
      <c r="K1394" s="554">
        <f t="shared" si="1390"/>
        <v>0</v>
      </c>
      <c r="L1394" s="554">
        <f t="shared" si="1390"/>
        <v>0</v>
      </c>
      <c r="M1394" s="554">
        <f t="shared" si="1390"/>
        <v>0</v>
      </c>
      <c r="N1394" s="554">
        <f t="shared" si="1390"/>
        <v>0</v>
      </c>
      <c r="O1394" s="554" t="str">
        <f t="shared" si="11"/>
        <v>#N/A</v>
      </c>
      <c r="P1394" s="554" t="str">
        <f t="shared" si="12"/>
        <v>#N/A</v>
      </c>
    </row>
    <row r="1395">
      <c r="A1395" s="554" t="str">
        <f t="shared" si="5"/>
        <v/>
      </c>
      <c r="B1395" s="554" t="str">
        <f t="shared" si="6"/>
        <v>#N/A</v>
      </c>
      <c r="E1395" s="554">
        <f t="shared" si="7"/>
        <v>0</v>
      </c>
      <c r="H1395" s="554">
        <f t="shared" si="8"/>
        <v>0</v>
      </c>
      <c r="I1395" s="554">
        <f t="shared" si="9"/>
        <v>0</v>
      </c>
      <c r="J1395" s="554">
        <f t="shared" ref="J1395:N1395" si="1391">IF(IFERROR(VLOOKUP($C1395,INDIRECT(J$14&amp;"D:D"),1,FALSE),0)&lt;&gt;0,J$14,0)</f>
        <v>0</v>
      </c>
      <c r="K1395" s="554">
        <f t="shared" si="1391"/>
        <v>0</v>
      </c>
      <c r="L1395" s="554">
        <f t="shared" si="1391"/>
        <v>0</v>
      </c>
      <c r="M1395" s="554">
        <f t="shared" si="1391"/>
        <v>0</v>
      </c>
      <c r="N1395" s="554">
        <f t="shared" si="1391"/>
        <v>0</v>
      </c>
      <c r="O1395" s="554" t="str">
        <f t="shared" si="11"/>
        <v>#N/A</v>
      </c>
      <c r="P1395" s="554" t="str">
        <f t="shared" si="12"/>
        <v>#N/A</v>
      </c>
    </row>
    <row r="1396">
      <c r="A1396" s="554" t="str">
        <f t="shared" si="5"/>
        <v/>
      </c>
      <c r="B1396" s="554" t="str">
        <f t="shared" si="6"/>
        <v>#N/A</v>
      </c>
      <c r="E1396" s="554">
        <f t="shared" si="7"/>
        <v>0</v>
      </c>
      <c r="H1396" s="554">
        <f t="shared" si="8"/>
        <v>0</v>
      </c>
      <c r="I1396" s="554">
        <f t="shared" si="9"/>
        <v>0</v>
      </c>
      <c r="J1396" s="554">
        <f t="shared" ref="J1396:N1396" si="1392">IF(IFERROR(VLOOKUP($C1396,INDIRECT(J$14&amp;"D:D"),1,FALSE),0)&lt;&gt;0,J$14,0)</f>
        <v>0</v>
      </c>
      <c r="K1396" s="554">
        <f t="shared" si="1392"/>
        <v>0</v>
      </c>
      <c r="L1396" s="554">
        <f t="shared" si="1392"/>
        <v>0</v>
      </c>
      <c r="M1396" s="554">
        <f t="shared" si="1392"/>
        <v>0</v>
      </c>
      <c r="N1396" s="554">
        <f t="shared" si="1392"/>
        <v>0</v>
      </c>
      <c r="O1396" s="554" t="str">
        <f t="shared" si="11"/>
        <v>#N/A</v>
      </c>
      <c r="P1396" s="554" t="str">
        <f t="shared" si="12"/>
        <v>#N/A</v>
      </c>
    </row>
    <row r="1397">
      <c r="A1397" s="554" t="str">
        <f t="shared" si="5"/>
        <v/>
      </c>
      <c r="B1397" s="554" t="str">
        <f t="shared" si="6"/>
        <v>#N/A</v>
      </c>
      <c r="E1397" s="554">
        <f t="shared" si="7"/>
        <v>0</v>
      </c>
      <c r="H1397" s="554">
        <f t="shared" si="8"/>
        <v>0</v>
      </c>
      <c r="I1397" s="554">
        <f t="shared" si="9"/>
        <v>0</v>
      </c>
      <c r="J1397" s="554">
        <f t="shared" ref="J1397:N1397" si="1393">IF(IFERROR(VLOOKUP($C1397,INDIRECT(J$14&amp;"D:D"),1,FALSE),0)&lt;&gt;0,J$14,0)</f>
        <v>0</v>
      </c>
      <c r="K1397" s="554">
        <f t="shared" si="1393"/>
        <v>0</v>
      </c>
      <c r="L1397" s="554">
        <f t="shared" si="1393"/>
        <v>0</v>
      </c>
      <c r="M1397" s="554">
        <f t="shared" si="1393"/>
        <v>0</v>
      </c>
      <c r="N1397" s="554">
        <f t="shared" si="1393"/>
        <v>0</v>
      </c>
      <c r="O1397" s="554" t="str">
        <f t="shared" si="11"/>
        <v>#N/A</v>
      </c>
      <c r="P1397" s="554" t="str">
        <f t="shared" si="12"/>
        <v>#N/A</v>
      </c>
    </row>
    <row r="1398">
      <c r="A1398" s="554" t="str">
        <f t="shared" si="5"/>
        <v/>
      </c>
      <c r="B1398" s="554" t="str">
        <f t="shared" si="6"/>
        <v>#N/A</v>
      </c>
      <c r="E1398" s="554">
        <f t="shared" si="7"/>
        <v>0</v>
      </c>
      <c r="H1398" s="554">
        <f t="shared" si="8"/>
        <v>0</v>
      </c>
      <c r="I1398" s="554">
        <f t="shared" si="9"/>
        <v>0</v>
      </c>
      <c r="J1398" s="554">
        <f t="shared" ref="J1398:N1398" si="1394">IF(IFERROR(VLOOKUP($C1398,INDIRECT(J$14&amp;"D:D"),1,FALSE),0)&lt;&gt;0,J$14,0)</f>
        <v>0</v>
      </c>
      <c r="K1398" s="554">
        <f t="shared" si="1394"/>
        <v>0</v>
      </c>
      <c r="L1398" s="554">
        <f t="shared" si="1394"/>
        <v>0</v>
      </c>
      <c r="M1398" s="554">
        <f t="shared" si="1394"/>
        <v>0</v>
      </c>
      <c r="N1398" s="554">
        <f t="shared" si="1394"/>
        <v>0</v>
      </c>
      <c r="O1398" s="554" t="str">
        <f t="shared" si="11"/>
        <v>#N/A</v>
      </c>
      <c r="P1398" s="554" t="str">
        <f t="shared" si="12"/>
        <v>#N/A</v>
      </c>
    </row>
    <row r="1399">
      <c r="A1399" s="554" t="str">
        <f t="shared" si="5"/>
        <v/>
      </c>
      <c r="B1399" s="554" t="str">
        <f t="shared" si="6"/>
        <v>#N/A</v>
      </c>
      <c r="E1399" s="554">
        <f t="shared" si="7"/>
        <v>0</v>
      </c>
      <c r="H1399" s="554">
        <f t="shared" si="8"/>
        <v>0</v>
      </c>
      <c r="I1399" s="554">
        <f t="shared" si="9"/>
        <v>0</v>
      </c>
      <c r="J1399" s="554">
        <f t="shared" ref="J1399:N1399" si="1395">IF(IFERROR(VLOOKUP($C1399,INDIRECT(J$14&amp;"D:D"),1,FALSE),0)&lt;&gt;0,J$14,0)</f>
        <v>0</v>
      </c>
      <c r="K1399" s="554">
        <f t="shared" si="1395"/>
        <v>0</v>
      </c>
      <c r="L1399" s="554">
        <f t="shared" si="1395"/>
        <v>0</v>
      </c>
      <c r="M1399" s="554">
        <f t="shared" si="1395"/>
        <v>0</v>
      </c>
      <c r="N1399" s="554">
        <f t="shared" si="1395"/>
        <v>0</v>
      </c>
      <c r="O1399" s="554" t="str">
        <f t="shared" si="11"/>
        <v>#N/A</v>
      </c>
      <c r="P1399" s="554" t="str">
        <f t="shared" si="12"/>
        <v>#N/A</v>
      </c>
    </row>
    <row r="1400">
      <c r="A1400" s="554" t="str">
        <f t="shared" si="5"/>
        <v/>
      </c>
      <c r="B1400" s="554" t="str">
        <f t="shared" si="6"/>
        <v>#N/A</v>
      </c>
      <c r="E1400" s="554">
        <f t="shared" si="7"/>
        <v>0</v>
      </c>
      <c r="H1400" s="554">
        <f t="shared" si="8"/>
        <v>0</v>
      </c>
      <c r="I1400" s="554">
        <f t="shared" si="9"/>
        <v>0</v>
      </c>
      <c r="J1400" s="554">
        <f t="shared" ref="J1400:N1400" si="1396">IF(IFERROR(VLOOKUP($C1400,INDIRECT(J$14&amp;"D:D"),1,FALSE),0)&lt;&gt;0,J$14,0)</f>
        <v>0</v>
      </c>
      <c r="K1400" s="554">
        <f t="shared" si="1396"/>
        <v>0</v>
      </c>
      <c r="L1400" s="554">
        <f t="shared" si="1396"/>
        <v>0</v>
      </c>
      <c r="M1400" s="554">
        <f t="shared" si="1396"/>
        <v>0</v>
      </c>
      <c r="N1400" s="554">
        <f t="shared" si="1396"/>
        <v>0</v>
      </c>
      <c r="O1400" s="554" t="str">
        <f t="shared" si="11"/>
        <v>#N/A</v>
      </c>
      <c r="P1400" s="554" t="str">
        <f t="shared" si="12"/>
        <v>#N/A</v>
      </c>
    </row>
    <row r="1401">
      <c r="A1401" s="554" t="str">
        <f t="shared" si="5"/>
        <v/>
      </c>
      <c r="B1401" s="554" t="str">
        <f t="shared" si="6"/>
        <v>#N/A</v>
      </c>
      <c r="E1401" s="554">
        <f t="shared" si="7"/>
        <v>0</v>
      </c>
      <c r="H1401" s="554">
        <f t="shared" si="8"/>
        <v>0</v>
      </c>
      <c r="I1401" s="554">
        <f t="shared" si="9"/>
        <v>0</v>
      </c>
      <c r="J1401" s="554">
        <f t="shared" ref="J1401:N1401" si="1397">IF(IFERROR(VLOOKUP($C1401,INDIRECT(J$14&amp;"D:D"),1,FALSE),0)&lt;&gt;0,J$14,0)</f>
        <v>0</v>
      </c>
      <c r="K1401" s="554">
        <f t="shared" si="1397"/>
        <v>0</v>
      </c>
      <c r="L1401" s="554">
        <f t="shared" si="1397"/>
        <v>0</v>
      </c>
      <c r="M1401" s="554">
        <f t="shared" si="1397"/>
        <v>0</v>
      </c>
      <c r="N1401" s="554">
        <f t="shared" si="1397"/>
        <v>0</v>
      </c>
      <c r="O1401" s="554" t="str">
        <f t="shared" si="11"/>
        <v>#N/A</v>
      </c>
      <c r="P1401" s="554" t="str">
        <f t="shared" si="12"/>
        <v>#N/A</v>
      </c>
    </row>
    <row r="1402">
      <c r="A1402" s="554" t="str">
        <f t="shared" si="5"/>
        <v/>
      </c>
      <c r="B1402" s="554" t="str">
        <f t="shared" si="6"/>
        <v>#N/A</v>
      </c>
      <c r="E1402" s="554">
        <f t="shared" si="7"/>
        <v>0</v>
      </c>
      <c r="H1402" s="554">
        <f t="shared" si="8"/>
        <v>0</v>
      </c>
      <c r="I1402" s="554">
        <f t="shared" si="9"/>
        <v>0</v>
      </c>
      <c r="J1402" s="554">
        <f t="shared" ref="J1402:N1402" si="1398">IF(IFERROR(VLOOKUP($C1402,INDIRECT(J$14&amp;"D:D"),1,FALSE),0)&lt;&gt;0,J$14,0)</f>
        <v>0</v>
      </c>
      <c r="K1402" s="554">
        <f t="shared" si="1398"/>
        <v>0</v>
      </c>
      <c r="L1402" s="554">
        <f t="shared" si="1398"/>
        <v>0</v>
      </c>
      <c r="M1402" s="554">
        <f t="shared" si="1398"/>
        <v>0</v>
      </c>
      <c r="N1402" s="554">
        <f t="shared" si="1398"/>
        <v>0</v>
      </c>
      <c r="O1402" s="554" t="str">
        <f t="shared" si="11"/>
        <v>#N/A</v>
      </c>
      <c r="P1402" s="554" t="str">
        <f t="shared" si="12"/>
        <v>#N/A</v>
      </c>
    </row>
    <row r="1403">
      <c r="A1403" s="554" t="str">
        <f t="shared" si="5"/>
        <v/>
      </c>
      <c r="B1403" s="554" t="str">
        <f t="shared" si="6"/>
        <v>#N/A</v>
      </c>
      <c r="E1403" s="554">
        <f t="shared" si="7"/>
        <v>0</v>
      </c>
      <c r="H1403" s="554">
        <f t="shared" si="8"/>
        <v>0</v>
      </c>
      <c r="I1403" s="554">
        <f t="shared" si="9"/>
        <v>0</v>
      </c>
      <c r="J1403" s="554">
        <f t="shared" ref="J1403:N1403" si="1399">IF(IFERROR(VLOOKUP($C1403,INDIRECT(J$14&amp;"D:D"),1,FALSE),0)&lt;&gt;0,J$14,0)</f>
        <v>0</v>
      </c>
      <c r="K1403" s="554">
        <f t="shared" si="1399"/>
        <v>0</v>
      </c>
      <c r="L1403" s="554">
        <f t="shared" si="1399"/>
        <v>0</v>
      </c>
      <c r="M1403" s="554">
        <f t="shared" si="1399"/>
        <v>0</v>
      </c>
      <c r="N1403" s="554">
        <f t="shared" si="1399"/>
        <v>0</v>
      </c>
      <c r="O1403" s="554" t="str">
        <f t="shared" si="11"/>
        <v>#N/A</v>
      </c>
      <c r="P1403" s="554" t="str">
        <f t="shared" si="12"/>
        <v>#N/A</v>
      </c>
    </row>
    <row r="1404">
      <c r="A1404" s="554" t="str">
        <f t="shared" si="5"/>
        <v/>
      </c>
      <c r="B1404" s="554" t="str">
        <f t="shared" si="6"/>
        <v>#N/A</v>
      </c>
      <c r="E1404" s="554">
        <f t="shared" si="7"/>
        <v>0</v>
      </c>
      <c r="H1404" s="554">
        <f t="shared" si="8"/>
        <v>0</v>
      </c>
      <c r="I1404" s="554">
        <f t="shared" si="9"/>
        <v>0</v>
      </c>
      <c r="J1404" s="554">
        <f t="shared" ref="J1404:N1404" si="1400">IF(IFERROR(VLOOKUP($C1404,INDIRECT(J$14&amp;"D:D"),1,FALSE),0)&lt;&gt;0,J$14,0)</f>
        <v>0</v>
      </c>
      <c r="K1404" s="554">
        <f t="shared" si="1400"/>
        <v>0</v>
      </c>
      <c r="L1404" s="554">
        <f t="shared" si="1400"/>
        <v>0</v>
      </c>
      <c r="M1404" s="554">
        <f t="shared" si="1400"/>
        <v>0</v>
      </c>
      <c r="N1404" s="554">
        <f t="shared" si="1400"/>
        <v>0</v>
      </c>
      <c r="O1404" s="554" t="str">
        <f t="shared" si="11"/>
        <v>#N/A</v>
      </c>
      <c r="P1404" s="554" t="str">
        <f t="shared" si="12"/>
        <v>#N/A</v>
      </c>
    </row>
    <row r="1405">
      <c r="A1405" s="554" t="str">
        <f t="shared" si="5"/>
        <v/>
      </c>
      <c r="B1405" s="554" t="str">
        <f t="shared" si="6"/>
        <v>#N/A</v>
      </c>
      <c r="E1405" s="554">
        <f t="shared" si="7"/>
        <v>0</v>
      </c>
      <c r="H1405" s="554">
        <f t="shared" si="8"/>
        <v>0</v>
      </c>
      <c r="I1405" s="554">
        <f t="shared" si="9"/>
        <v>0</v>
      </c>
      <c r="J1405" s="554">
        <f t="shared" ref="J1405:N1405" si="1401">IF(IFERROR(VLOOKUP($C1405,INDIRECT(J$14&amp;"D:D"),1,FALSE),0)&lt;&gt;0,J$14,0)</f>
        <v>0</v>
      </c>
      <c r="K1405" s="554">
        <f t="shared" si="1401"/>
        <v>0</v>
      </c>
      <c r="L1405" s="554">
        <f t="shared" si="1401"/>
        <v>0</v>
      </c>
      <c r="M1405" s="554">
        <f t="shared" si="1401"/>
        <v>0</v>
      </c>
      <c r="N1405" s="554">
        <f t="shared" si="1401"/>
        <v>0</v>
      </c>
      <c r="O1405" s="554" t="str">
        <f t="shared" si="11"/>
        <v>#N/A</v>
      </c>
      <c r="P1405" s="554" t="str">
        <f t="shared" si="12"/>
        <v>#N/A</v>
      </c>
    </row>
    <row r="1406">
      <c r="A1406" s="554" t="str">
        <f t="shared" si="5"/>
        <v/>
      </c>
      <c r="B1406" s="554" t="str">
        <f t="shared" si="6"/>
        <v>#N/A</v>
      </c>
      <c r="E1406" s="554">
        <f t="shared" si="7"/>
        <v>0</v>
      </c>
      <c r="H1406" s="554">
        <f t="shared" si="8"/>
        <v>0</v>
      </c>
      <c r="I1406" s="554">
        <f t="shared" si="9"/>
        <v>0</v>
      </c>
      <c r="J1406" s="554">
        <f t="shared" ref="J1406:N1406" si="1402">IF(IFERROR(VLOOKUP($C1406,INDIRECT(J$14&amp;"D:D"),1,FALSE),0)&lt;&gt;0,J$14,0)</f>
        <v>0</v>
      </c>
      <c r="K1406" s="554">
        <f t="shared" si="1402"/>
        <v>0</v>
      </c>
      <c r="L1406" s="554">
        <f t="shared" si="1402"/>
        <v>0</v>
      </c>
      <c r="M1406" s="554">
        <f t="shared" si="1402"/>
        <v>0</v>
      </c>
      <c r="N1406" s="554">
        <f t="shared" si="1402"/>
        <v>0</v>
      </c>
      <c r="O1406" s="554" t="str">
        <f t="shared" si="11"/>
        <v>#N/A</v>
      </c>
      <c r="P1406" s="554" t="str">
        <f t="shared" si="12"/>
        <v>#N/A</v>
      </c>
    </row>
    <row r="1407">
      <c r="A1407" s="554" t="str">
        <f t="shared" si="5"/>
        <v/>
      </c>
      <c r="B1407" s="554" t="str">
        <f t="shared" si="6"/>
        <v>#N/A</v>
      </c>
      <c r="E1407" s="554">
        <f t="shared" si="7"/>
        <v>0</v>
      </c>
      <c r="H1407" s="554">
        <f t="shared" si="8"/>
        <v>0</v>
      </c>
      <c r="I1407" s="554">
        <f t="shared" si="9"/>
        <v>0</v>
      </c>
      <c r="J1407" s="554">
        <f t="shared" ref="J1407:N1407" si="1403">IF(IFERROR(VLOOKUP($C1407,INDIRECT(J$14&amp;"D:D"),1,FALSE),0)&lt;&gt;0,J$14,0)</f>
        <v>0</v>
      </c>
      <c r="K1407" s="554">
        <f t="shared" si="1403"/>
        <v>0</v>
      </c>
      <c r="L1407" s="554">
        <f t="shared" si="1403"/>
        <v>0</v>
      </c>
      <c r="M1407" s="554">
        <f t="shared" si="1403"/>
        <v>0</v>
      </c>
      <c r="N1407" s="554">
        <f t="shared" si="1403"/>
        <v>0</v>
      </c>
      <c r="O1407" s="554" t="str">
        <f t="shared" si="11"/>
        <v>#N/A</v>
      </c>
      <c r="P1407" s="554" t="str">
        <f t="shared" si="12"/>
        <v>#N/A</v>
      </c>
    </row>
    <row r="1408">
      <c r="A1408" s="554" t="str">
        <f t="shared" si="5"/>
        <v/>
      </c>
      <c r="B1408" s="554" t="str">
        <f t="shared" si="6"/>
        <v>#N/A</v>
      </c>
      <c r="E1408" s="554">
        <f t="shared" si="7"/>
        <v>0</v>
      </c>
      <c r="H1408" s="554">
        <f t="shared" si="8"/>
        <v>0</v>
      </c>
      <c r="I1408" s="554">
        <f t="shared" si="9"/>
        <v>0</v>
      </c>
      <c r="J1408" s="554">
        <f t="shared" ref="J1408:N1408" si="1404">IF(IFERROR(VLOOKUP($C1408,INDIRECT(J$14&amp;"D:D"),1,FALSE),0)&lt;&gt;0,J$14,0)</f>
        <v>0</v>
      </c>
      <c r="K1408" s="554">
        <f t="shared" si="1404"/>
        <v>0</v>
      </c>
      <c r="L1408" s="554">
        <f t="shared" si="1404"/>
        <v>0</v>
      </c>
      <c r="M1408" s="554">
        <f t="shared" si="1404"/>
        <v>0</v>
      </c>
      <c r="N1408" s="554">
        <f t="shared" si="1404"/>
        <v>0</v>
      </c>
      <c r="O1408" s="554" t="str">
        <f t="shared" si="11"/>
        <v>#N/A</v>
      </c>
      <c r="P1408" s="554" t="str">
        <f t="shared" si="12"/>
        <v>#N/A</v>
      </c>
    </row>
    <row r="1409">
      <c r="A1409" s="554" t="str">
        <f t="shared" si="5"/>
        <v/>
      </c>
      <c r="B1409" s="554" t="str">
        <f t="shared" si="6"/>
        <v>#N/A</v>
      </c>
      <c r="E1409" s="554">
        <f t="shared" si="7"/>
        <v>0</v>
      </c>
      <c r="H1409" s="554">
        <f t="shared" si="8"/>
        <v>0</v>
      </c>
      <c r="I1409" s="554">
        <f t="shared" si="9"/>
        <v>0</v>
      </c>
      <c r="J1409" s="554">
        <f t="shared" ref="J1409:N1409" si="1405">IF(IFERROR(VLOOKUP($C1409,INDIRECT(J$14&amp;"D:D"),1,FALSE),0)&lt;&gt;0,J$14,0)</f>
        <v>0</v>
      </c>
      <c r="K1409" s="554">
        <f t="shared" si="1405"/>
        <v>0</v>
      </c>
      <c r="L1409" s="554">
        <f t="shared" si="1405"/>
        <v>0</v>
      </c>
      <c r="M1409" s="554">
        <f t="shared" si="1405"/>
        <v>0</v>
      </c>
      <c r="N1409" s="554">
        <f t="shared" si="1405"/>
        <v>0</v>
      </c>
      <c r="O1409" s="554" t="str">
        <f t="shared" si="11"/>
        <v>#N/A</v>
      </c>
      <c r="P1409" s="554" t="str">
        <f t="shared" si="12"/>
        <v>#N/A</v>
      </c>
    </row>
    <row r="1410">
      <c r="A1410" s="554" t="str">
        <f t="shared" si="5"/>
        <v/>
      </c>
      <c r="B1410" s="554" t="str">
        <f t="shared" si="6"/>
        <v>#N/A</v>
      </c>
      <c r="E1410" s="554">
        <f t="shared" si="7"/>
        <v>0</v>
      </c>
      <c r="H1410" s="554">
        <f t="shared" si="8"/>
        <v>0</v>
      </c>
      <c r="I1410" s="554">
        <f t="shared" si="9"/>
        <v>0</v>
      </c>
      <c r="J1410" s="554">
        <f t="shared" ref="J1410:N1410" si="1406">IF(IFERROR(VLOOKUP($C1410,INDIRECT(J$14&amp;"D:D"),1,FALSE),0)&lt;&gt;0,J$14,0)</f>
        <v>0</v>
      </c>
      <c r="K1410" s="554">
        <f t="shared" si="1406"/>
        <v>0</v>
      </c>
      <c r="L1410" s="554">
        <f t="shared" si="1406"/>
        <v>0</v>
      </c>
      <c r="M1410" s="554">
        <f t="shared" si="1406"/>
        <v>0</v>
      </c>
      <c r="N1410" s="554">
        <f t="shared" si="1406"/>
        <v>0</v>
      </c>
      <c r="O1410" s="554" t="str">
        <f t="shared" si="11"/>
        <v>#N/A</v>
      </c>
      <c r="P1410" s="554" t="str">
        <f t="shared" si="12"/>
        <v>#N/A</v>
      </c>
    </row>
    <row r="1411">
      <c r="A1411" s="554" t="str">
        <f t="shared" si="5"/>
        <v/>
      </c>
      <c r="B1411" s="554" t="str">
        <f t="shared" si="6"/>
        <v>#N/A</v>
      </c>
      <c r="E1411" s="554">
        <f t="shared" si="7"/>
        <v>0</v>
      </c>
      <c r="H1411" s="554">
        <f t="shared" si="8"/>
        <v>0</v>
      </c>
      <c r="I1411" s="554">
        <f t="shared" si="9"/>
        <v>0</v>
      </c>
      <c r="J1411" s="554">
        <f t="shared" ref="J1411:N1411" si="1407">IF(IFERROR(VLOOKUP($C1411,INDIRECT(J$14&amp;"D:D"),1,FALSE),0)&lt;&gt;0,J$14,0)</f>
        <v>0</v>
      </c>
      <c r="K1411" s="554">
        <f t="shared" si="1407"/>
        <v>0</v>
      </c>
      <c r="L1411" s="554">
        <f t="shared" si="1407"/>
        <v>0</v>
      </c>
      <c r="M1411" s="554">
        <f t="shared" si="1407"/>
        <v>0</v>
      </c>
      <c r="N1411" s="554">
        <f t="shared" si="1407"/>
        <v>0</v>
      </c>
      <c r="O1411" s="554" t="str">
        <f t="shared" si="11"/>
        <v>#N/A</v>
      </c>
      <c r="P1411" s="554" t="str">
        <f t="shared" si="12"/>
        <v>#N/A</v>
      </c>
    </row>
    <row r="1412">
      <c r="A1412" s="554" t="str">
        <f t="shared" si="5"/>
        <v/>
      </c>
      <c r="B1412" s="554" t="str">
        <f t="shared" si="6"/>
        <v>#N/A</v>
      </c>
      <c r="E1412" s="554">
        <f t="shared" si="7"/>
        <v>0</v>
      </c>
      <c r="H1412" s="554">
        <f t="shared" si="8"/>
        <v>0</v>
      </c>
      <c r="I1412" s="554">
        <f t="shared" si="9"/>
        <v>0</v>
      </c>
      <c r="J1412" s="554">
        <f t="shared" ref="J1412:N1412" si="1408">IF(IFERROR(VLOOKUP($C1412,INDIRECT(J$14&amp;"D:D"),1,FALSE),0)&lt;&gt;0,J$14,0)</f>
        <v>0</v>
      </c>
      <c r="K1412" s="554">
        <f t="shared" si="1408"/>
        <v>0</v>
      </c>
      <c r="L1412" s="554">
        <f t="shared" si="1408"/>
        <v>0</v>
      </c>
      <c r="M1412" s="554">
        <f t="shared" si="1408"/>
        <v>0</v>
      </c>
      <c r="N1412" s="554">
        <f t="shared" si="1408"/>
        <v>0</v>
      </c>
      <c r="O1412" s="554" t="str">
        <f t="shared" si="11"/>
        <v>#N/A</v>
      </c>
      <c r="P1412" s="554" t="str">
        <f t="shared" si="12"/>
        <v>#N/A</v>
      </c>
    </row>
    <row r="1413">
      <c r="A1413" s="554" t="str">
        <f t="shared" si="5"/>
        <v/>
      </c>
      <c r="B1413" s="554" t="str">
        <f t="shared" si="6"/>
        <v>#N/A</v>
      </c>
      <c r="E1413" s="554">
        <f t="shared" si="7"/>
        <v>0</v>
      </c>
      <c r="H1413" s="554">
        <f t="shared" si="8"/>
        <v>0</v>
      </c>
      <c r="I1413" s="554">
        <f t="shared" si="9"/>
        <v>0</v>
      </c>
      <c r="J1413" s="554">
        <f t="shared" ref="J1413:N1413" si="1409">IF(IFERROR(VLOOKUP($C1413,INDIRECT(J$14&amp;"D:D"),1,FALSE),0)&lt;&gt;0,J$14,0)</f>
        <v>0</v>
      </c>
      <c r="K1413" s="554">
        <f t="shared" si="1409"/>
        <v>0</v>
      </c>
      <c r="L1413" s="554">
        <f t="shared" si="1409"/>
        <v>0</v>
      </c>
      <c r="M1413" s="554">
        <f t="shared" si="1409"/>
        <v>0</v>
      </c>
      <c r="N1413" s="554">
        <f t="shared" si="1409"/>
        <v>0</v>
      </c>
      <c r="O1413" s="554" t="str">
        <f t="shared" si="11"/>
        <v>#N/A</v>
      </c>
      <c r="P1413" s="554" t="str">
        <f t="shared" si="12"/>
        <v>#N/A</v>
      </c>
    </row>
    <row r="1414">
      <c r="A1414" s="554" t="str">
        <f t="shared" si="5"/>
        <v/>
      </c>
      <c r="B1414" s="554" t="str">
        <f t="shared" si="6"/>
        <v>#N/A</v>
      </c>
      <c r="E1414" s="554">
        <f t="shared" si="7"/>
        <v>0</v>
      </c>
      <c r="H1414" s="554">
        <f t="shared" si="8"/>
        <v>0</v>
      </c>
      <c r="I1414" s="554">
        <f t="shared" si="9"/>
        <v>0</v>
      </c>
      <c r="J1414" s="554">
        <f t="shared" ref="J1414:N1414" si="1410">IF(IFERROR(VLOOKUP($C1414,INDIRECT(J$14&amp;"D:D"),1,FALSE),0)&lt;&gt;0,J$14,0)</f>
        <v>0</v>
      </c>
      <c r="K1414" s="554">
        <f t="shared" si="1410"/>
        <v>0</v>
      </c>
      <c r="L1414" s="554">
        <f t="shared" si="1410"/>
        <v>0</v>
      </c>
      <c r="M1414" s="554">
        <f t="shared" si="1410"/>
        <v>0</v>
      </c>
      <c r="N1414" s="554">
        <f t="shared" si="1410"/>
        <v>0</v>
      </c>
      <c r="O1414" s="554" t="str">
        <f t="shared" si="11"/>
        <v>#N/A</v>
      </c>
      <c r="P1414" s="554" t="str">
        <f t="shared" si="12"/>
        <v>#N/A</v>
      </c>
    </row>
    <row r="1415">
      <c r="A1415" s="554" t="str">
        <f t="shared" si="5"/>
        <v/>
      </c>
      <c r="B1415" s="554" t="str">
        <f t="shared" si="6"/>
        <v>#N/A</v>
      </c>
      <c r="E1415" s="554">
        <f t="shared" si="7"/>
        <v>0</v>
      </c>
      <c r="H1415" s="554">
        <f t="shared" si="8"/>
        <v>0</v>
      </c>
      <c r="I1415" s="554">
        <f t="shared" si="9"/>
        <v>0</v>
      </c>
      <c r="J1415" s="554">
        <f t="shared" ref="J1415:N1415" si="1411">IF(IFERROR(VLOOKUP($C1415,INDIRECT(J$14&amp;"D:D"),1,FALSE),0)&lt;&gt;0,J$14,0)</f>
        <v>0</v>
      </c>
      <c r="K1415" s="554">
        <f t="shared" si="1411"/>
        <v>0</v>
      </c>
      <c r="L1415" s="554">
        <f t="shared" si="1411"/>
        <v>0</v>
      </c>
      <c r="M1415" s="554">
        <f t="shared" si="1411"/>
        <v>0</v>
      </c>
      <c r="N1415" s="554">
        <f t="shared" si="1411"/>
        <v>0</v>
      </c>
      <c r="O1415" s="554" t="str">
        <f t="shared" si="11"/>
        <v>#N/A</v>
      </c>
      <c r="P1415" s="554" t="str">
        <f t="shared" si="12"/>
        <v>#N/A</v>
      </c>
    </row>
    <row r="1416">
      <c r="A1416" s="554" t="str">
        <f t="shared" si="5"/>
        <v/>
      </c>
      <c r="B1416" s="554" t="str">
        <f t="shared" si="6"/>
        <v>#N/A</v>
      </c>
      <c r="E1416" s="554">
        <f t="shared" si="7"/>
        <v>0</v>
      </c>
      <c r="H1416" s="554">
        <f t="shared" si="8"/>
        <v>0</v>
      </c>
      <c r="I1416" s="554">
        <f t="shared" si="9"/>
        <v>0</v>
      </c>
      <c r="J1416" s="554">
        <f t="shared" ref="J1416:N1416" si="1412">IF(IFERROR(VLOOKUP($C1416,INDIRECT(J$14&amp;"D:D"),1,FALSE),0)&lt;&gt;0,J$14,0)</f>
        <v>0</v>
      </c>
      <c r="K1416" s="554">
        <f t="shared" si="1412"/>
        <v>0</v>
      </c>
      <c r="L1416" s="554">
        <f t="shared" si="1412"/>
        <v>0</v>
      </c>
      <c r="M1416" s="554">
        <f t="shared" si="1412"/>
        <v>0</v>
      </c>
      <c r="N1416" s="554">
        <f t="shared" si="1412"/>
        <v>0</v>
      </c>
      <c r="O1416" s="554" t="str">
        <f t="shared" si="11"/>
        <v>#N/A</v>
      </c>
      <c r="P1416" s="554" t="str">
        <f t="shared" si="12"/>
        <v>#N/A</v>
      </c>
    </row>
    <row r="1417">
      <c r="A1417" s="554" t="str">
        <f t="shared" si="5"/>
        <v/>
      </c>
      <c r="B1417" s="554" t="str">
        <f t="shared" si="6"/>
        <v>#N/A</v>
      </c>
      <c r="E1417" s="554">
        <f t="shared" si="7"/>
        <v>0</v>
      </c>
      <c r="H1417" s="554">
        <f t="shared" si="8"/>
        <v>0</v>
      </c>
      <c r="I1417" s="554">
        <f t="shared" si="9"/>
        <v>0</v>
      </c>
      <c r="J1417" s="554">
        <f t="shared" ref="J1417:N1417" si="1413">IF(IFERROR(VLOOKUP($C1417,INDIRECT(J$14&amp;"D:D"),1,FALSE),0)&lt;&gt;0,J$14,0)</f>
        <v>0</v>
      </c>
      <c r="K1417" s="554">
        <f t="shared" si="1413"/>
        <v>0</v>
      </c>
      <c r="L1417" s="554">
        <f t="shared" si="1413"/>
        <v>0</v>
      </c>
      <c r="M1417" s="554">
        <f t="shared" si="1413"/>
        <v>0</v>
      </c>
      <c r="N1417" s="554">
        <f t="shared" si="1413"/>
        <v>0</v>
      </c>
      <c r="O1417" s="554" t="str">
        <f t="shared" si="11"/>
        <v>#N/A</v>
      </c>
      <c r="P1417" s="554" t="str">
        <f t="shared" si="12"/>
        <v>#N/A</v>
      </c>
    </row>
    <row r="1418">
      <c r="A1418" s="554" t="str">
        <f t="shared" si="5"/>
        <v/>
      </c>
      <c r="B1418" s="554" t="str">
        <f t="shared" si="6"/>
        <v>#N/A</v>
      </c>
      <c r="E1418" s="554">
        <f t="shared" si="7"/>
        <v>0</v>
      </c>
      <c r="H1418" s="554">
        <f t="shared" si="8"/>
        <v>0</v>
      </c>
      <c r="I1418" s="554">
        <f t="shared" si="9"/>
        <v>0</v>
      </c>
      <c r="J1418" s="554">
        <f t="shared" ref="J1418:N1418" si="1414">IF(IFERROR(VLOOKUP($C1418,INDIRECT(J$14&amp;"D:D"),1,FALSE),0)&lt;&gt;0,J$14,0)</f>
        <v>0</v>
      </c>
      <c r="K1418" s="554">
        <f t="shared" si="1414"/>
        <v>0</v>
      </c>
      <c r="L1418" s="554">
        <f t="shared" si="1414"/>
        <v>0</v>
      </c>
      <c r="M1418" s="554">
        <f t="shared" si="1414"/>
        <v>0</v>
      </c>
      <c r="N1418" s="554">
        <f t="shared" si="1414"/>
        <v>0</v>
      </c>
      <c r="O1418" s="554" t="str">
        <f t="shared" si="11"/>
        <v>#N/A</v>
      </c>
      <c r="P1418" s="554" t="str">
        <f t="shared" si="12"/>
        <v>#N/A</v>
      </c>
    </row>
    <row r="1419">
      <c r="A1419" s="554" t="str">
        <f t="shared" si="5"/>
        <v/>
      </c>
      <c r="B1419" s="554" t="str">
        <f t="shared" si="6"/>
        <v>#N/A</v>
      </c>
      <c r="E1419" s="554">
        <f t="shared" si="7"/>
        <v>0</v>
      </c>
      <c r="H1419" s="554">
        <f t="shared" si="8"/>
        <v>0</v>
      </c>
      <c r="I1419" s="554">
        <f t="shared" si="9"/>
        <v>0</v>
      </c>
      <c r="J1419" s="554">
        <f t="shared" ref="J1419:N1419" si="1415">IF(IFERROR(VLOOKUP($C1419,INDIRECT(J$14&amp;"D:D"),1,FALSE),0)&lt;&gt;0,J$14,0)</f>
        <v>0</v>
      </c>
      <c r="K1419" s="554">
        <f t="shared" si="1415"/>
        <v>0</v>
      </c>
      <c r="L1419" s="554">
        <f t="shared" si="1415"/>
        <v>0</v>
      </c>
      <c r="M1419" s="554">
        <f t="shared" si="1415"/>
        <v>0</v>
      </c>
      <c r="N1419" s="554">
        <f t="shared" si="1415"/>
        <v>0</v>
      </c>
      <c r="O1419" s="554" t="str">
        <f t="shared" si="11"/>
        <v>#N/A</v>
      </c>
      <c r="P1419" s="554" t="str">
        <f t="shared" si="12"/>
        <v>#N/A</v>
      </c>
    </row>
    <row r="1420">
      <c r="A1420" s="554" t="str">
        <f t="shared" si="5"/>
        <v/>
      </c>
      <c r="B1420" s="554" t="str">
        <f t="shared" si="6"/>
        <v>#N/A</v>
      </c>
      <c r="E1420" s="554">
        <f t="shared" si="7"/>
        <v>0</v>
      </c>
      <c r="H1420" s="554">
        <f t="shared" si="8"/>
        <v>0</v>
      </c>
      <c r="I1420" s="554">
        <f t="shared" si="9"/>
        <v>0</v>
      </c>
      <c r="J1420" s="554">
        <f t="shared" ref="J1420:N1420" si="1416">IF(IFERROR(VLOOKUP($C1420,INDIRECT(J$14&amp;"D:D"),1,FALSE),0)&lt;&gt;0,J$14,0)</f>
        <v>0</v>
      </c>
      <c r="K1420" s="554">
        <f t="shared" si="1416"/>
        <v>0</v>
      </c>
      <c r="L1420" s="554">
        <f t="shared" si="1416"/>
        <v>0</v>
      </c>
      <c r="M1420" s="554">
        <f t="shared" si="1416"/>
        <v>0</v>
      </c>
      <c r="N1420" s="554">
        <f t="shared" si="1416"/>
        <v>0</v>
      </c>
      <c r="O1420" s="554" t="str">
        <f t="shared" si="11"/>
        <v>#N/A</v>
      </c>
      <c r="P1420" s="554" t="str">
        <f t="shared" si="12"/>
        <v>#N/A</v>
      </c>
    </row>
    <row r="1421">
      <c r="A1421" s="554" t="str">
        <f t="shared" si="5"/>
        <v/>
      </c>
      <c r="B1421" s="554" t="str">
        <f t="shared" si="6"/>
        <v>#N/A</v>
      </c>
      <c r="E1421" s="554">
        <f t="shared" si="7"/>
        <v>0</v>
      </c>
      <c r="H1421" s="554">
        <f t="shared" si="8"/>
        <v>0</v>
      </c>
      <c r="I1421" s="554">
        <f t="shared" si="9"/>
        <v>0</v>
      </c>
      <c r="J1421" s="554">
        <f t="shared" ref="J1421:N1421" si="1417">IF(IFERROR(VLOOKUP($C1421,INDIRECT(J$14&amp;"D:D"),1,FALSE),0)&lt;&gt;0,J$14,0)</f>
        <v>0</v>
      </c>
      <c r="K1421" s="554">
        <f t="shared" si="1417"/>
        <v>0</v>
      </c>
      <c r="L1421" s="554">
        <f t="shared" si="1417"/>
        <v>0</v>
      </c>
      <c r="M1421" s="554">
        <f t="shared" si="1417"/>
        <v>0</v>
      </c>
      <c r="N1421" s="554">
        <f t="shared" si="1417"/>
        <v>0</v>
      </c>
      <c r="O1421" s="554" t="str">
        <f t="shared" si="11"/>
        <v>#N/A</v>
      </c>
      <c r="P1421" s="554" t="str">
        <f t="shared" si="12"/>
        <v>#N/A</v>
      </c>
    </row>
    <row r="1422">
      <c r="A1422" s="554" t="str">
        <f t="shared" si="5"/>
        <v/>
      </c>
      <c r="B1422" s="554" t="str">
        <f t="shared" si="6"/>
        <v>#N/A</v>
      </c>
      <c r="E1422" s="554">
        <f t="shared" si="7"/>
        <v>0</v>
      </c>
      <c r="H1422" s="554">
        <f t="shared" si="8"/>
        <v>0</v>
      </c>
      <c r="I1422" s="554">
        <f t="shared" si="9"/>
        <v>0</v>
      </c>
      <c r="J1422" s="554">
        <f t="shared" ref="J1422:N1422" si="1418">IF(IFERROR(VLOOKUP($C1422,INDIRECT(J$14&amp;"D:D"),1,FALSE),0)&lt;&gt;0,J$14,0)</f>
        <v>0</v>
      </c>
      <c r="K1422" s="554">
        <f t="shared" si="1418"/>
        <v>0</v>
      </c>
      <c r="L1422" s="554">
        <f t="shared" si="1418"/>
        <v>0</v>
      </c>
      <c r="M1422" s="554">
        <f t="shared" si="1418"/>
        <v>0</v>
      </c>
      <c r="N1422" s="554">
        <f t="shared" si="1418"/>
        <v>0</v>
      </c>
      <c r="O1422" s="554" t="str">
        <f t="shared" si="11"/>
        <v>#N/A</v>
      </c>
      <c r="P1422" s="554" t="str">
        <f t="shared" si="12"/>
        <v>#N/A</v>
      </c>
    </row>
    <row r="1423">
      <c r="A1423" s="554" t="str">
        <f t="shared" si="5"/>
        <v/>
      </c>
      <c r="B1423" s="554" t="str">
        <f t="shared" si="6"/>
        <v>#N/A</v>
      </c>
      <c r="E1423" s="554">
        <f t="shared" si="7"/>
        <v>0</v>
      </c>
      <c r="H1423" s="554">
        <f t="shared" si="8"/>
        <v>0</v>
      </c>
      <c r="I1423" s="554">
        <f t="shared" si="9"/>
        <v>0</v>
      </c>
      <c r="J1423" s="554">
        <f t="shared" ref="J1423:N1423" si="1419">IF(IFERROR(VLOOKUP($C1423,INDIRECT(J$14&amp;"D:D"),1,FALSE),0)&lt;&gt;0,J$14,0)</f>
        <v>0</v>
      </c>
      <c r="K1423" s="554">
        <f t="shared" si="1419"/>
        <v>0</v>
      </c>
      <c r="L1423" s="554">
        <f t="shared" si="1419"/>
        <v>0</v>
      </c>
      <c r="M1423" s="554">
        <f t="shared" si="1419"/>
        <v>0</v>
      </c>
      <c r="N1423" s="554">
        <f t="shared" si="1419"/>
        <v>0</v>
      </c>
      <c r="O1423" s="554" t="str">
        <f t="shared" si="11"/>
        <v>#N/A</v>
      </c>
      <c r="P1423" s="554" t="str">
        <f t="shared" si="12"/>
        <v>#N/A</v>
      </c>
    </row>
    <row r="1424">
      <c r="A1424" s="554" t="str">
        <f t="shared" si="5"/>
        <v/>
      </c>
      <c r="B1424" s="554" t="str">
        <f t="shared" si="6"/>
        <v>#N/A</v>
      </c>
      <c r="E1424" s="554">
        <f t="shared" si="7"/>
        <v>0</v>
      </c>
      <c r="H1424" s="554">
        <f t="shared" si="8"/>
        <v>0</v>
      </c>
      <c r="I1424" s="554">
        <f t="shared" si="9"/>
        <v>0</v>
      </c>
      <c r="J1424" s="554">
        <f t="shared" ref="J1424:N1424" si="1420">IF(IFERROR(VLOOKUP($C1424,INDIRECT(J$14&amp;"D:D"),1,FALSE),0)&lt;&gt;0,J$14,0)</f>
        <v>0</v>
      </c>
      <c r="K1424" s="554">
        <f t="shared" si="1420"/>
        <v>0</v>
      </c>
      <c r="L1424" s="554">
        <f t="shared" si="1420"/>
        <v>0</v>
      </c>
      <c r="M1424" s="554">
        <f t="shared" si="1420"/>
        <v>0</v>
      </c>
      <c r="N1424" s="554">
        <f t="shared" si="1420"/>
        <v>0</v>
      </c>
      <c r="O1424" s="554" t="str">
        <f t="shared" si="11"/>
        <v>#N/A</v>
      </c>
      <c r="P1424" s="554" t="str">
        <f t="shared" si="12"/>
        <v>#N/A</v>
      </c>
    </row>
    <row r="1425">
      <c r="A1425" s="554" t="str">
        <f t="shared" si="5"/>
        <v/>
      </c>
      <c r="B1425" s="554" t="str">
        <f t="shared" si="6"/>
        <v>#N/A</v>
      </c>
      <c r="E1425" s="554">
        <f t="shared" si="7"/>
        <v>0</v>
      </c>
      <c r="H1425" s="554">
        <f t="shared" si="8"/>
        <v>0</v>
      </c>
      <c r="I1425" s="554">
        <f t="shared" si="9"/>
        <v>0</v>
      </c>
      <c r="J1425" s="554">
        <f t="shared" ref="J1425:N1425" si="1421">IF(IFERROR(VLOOKUP($C1425,INDIRECT(J$14&amp;"D:D"),1,FALSE),0)&lt;&gt;0,J$14,0)</f>
        <v>0</v>
      </c>
      <c r="K1425" s="554">
        <f t="shared" si="1421"/>
        <v>0</v>
      </c>
      <c r="L1425" s="554">
        <f t="shared" si="1421"/>
        <v>0</v>
      </c>
      <c r="M1425" s="554">
        <f t="shared" si="1421"/>
        <v>0</v>
      </c>
      <c r="N1425" s="554">
        <f t="shared" si="1421"/>
        <v>0</v>
      </c>
      <c r="O1425" s="554" t="str">
        <f t="shared" si="11"/>
        <v>#N/A</v>
      </c>
      <c r="P1425" s="554" t="str">
        <f t="shared" si="12"/>
        <v>#N/A</v>
      </c>
    </row>
    <row r="1426">
      <c r="A1426" s="554" t="str">
        <f t="shared" si="5"/>
        <v/>
      </c>
      <c r="B1426" s="554" t="str">
        <f t="shared" si="6"/>
        <v>#N/A</v>
      </c>
      <c r="E1426" s="554">
        <f t="shared" si="7"/>
        <v>0</v>
      </c>
      <c r="H1426" s="554">
        <f t="shared" si="8"/>
        <v>0</v>
      </c>
      <c r="I1426" s="554">
        <f t="shared" si="9"/>
        <v>0</v>
      </c>
      <c r="J1426" s="554">
        <f t="shared" ref="J1426:N1426" si="1422">IF(IFERROR(VLOOKUP($C1426,INDIRECT(J$14&amp;"D:D"),1,FALSE),0)&lt;&gt;0,J$14,0)</f>
        <v>0</v>
      </c>
      <c r="K1426" s="554">
        <f t="shared" si="1422"/>
        <v>0</v>
      </c>
      <c r="L1426" s="554">
        <f t="shared" si="1422"/>
        <v>0</v>
      </c>
      <c r="M1426" s="554">
        <f t="shared" si="1422"/>
        <v>0</v>
      </c>
      <c r="N1426" s="554">
        <f t="shared" si="1422"/>
        <v>0</v>
      </c>
      <c r="O1426" s="554" t="str">
        <f t="shared" si="11"/>
        <v>#N/A</v>
      </c>
      <c r="P1426" s="554" t="str">
        <f t="shared" si="12"/>
        <v>#N/A</v>
      </c>
    </row>
    <row r="1427">
      <c r="A1427" s="554" t="str">
        <f t="shared" si="5"/>
        <v/>
      </c>
      <c r="B1427" s="554" t="str">
        <f t="shared" si="6"/>
        <v>#N/A</v>
      </c>
      <c r="E1427" s="554">
        <f t="shared" si="7"/>
        <v>0</v>
      </c>
      <c r="H1427" s="554">
        <f t="shared" si="8"/>
        <v>0</v>
      </c>
      <c r="I1427" s="554">
        <f t="shared" si="9"/>
        <v>0</v>
      </c>
      <c r="J1427" s="554">
        <f t="shared" ref="J1427:N1427" si="1423">IF(IFERROR(VLOOKUP($C1427,INDIRECT(J$14&amp;"D:D"),1,FALSE),0)&lt;&gt;0,J$14,0)</f>
        <v>0</v>
      </c>
      <c r="K1427" s="554">
        <f t="shared" si="1423"/>
        <v>0</v>
      </c>
      <c r="L1427" s="554">
        <f t="shared" si="1423"/>
        <v>0</v>
      </c>
      <c r="M1427" s="554">
        <f t="shared" si="1423"/>
        <v>0</v>
      </c>
      <c r="N1427" s="554">
        <f t="shared" si="1423"/>
        <v>0</v>
      </c>
      <c r="O1427" s="554" t="str">
        <f t="shared" si="11"/>
        <v>#N/A</v>
      </c>
      <c r="P1427" s="554" t="str">
        <f t="shared" si="12"/>
        <v>#N/A</v>
      </c>
    </row>
    <row r="1428">
      <c r="A1428" s="554" t="str">
        <f t="shared" si="5"/>
        <v/>
      </c>
      <c r="B1428" s="554" t="str">
        <f t="shared" si="6"/>
        <v>#N/A</v>
      </c>
      <c r="E1428" s="554">
        <f t="shared" si="7"/>
        <v>0</v>
      </c>
      <c r="H1428" s="554">
        <f t="shared" si="8"/>
        <v>0</v>
      </c>
      <c r="I1428" s="554">
        <f t="shared" si="9"/>
        <v>0</v>
      </c>
      <c r="J1428" s="554">
        <f t="shared" ref="J1428:N1428" si="1424">IF(IFERROR(VLOOKUP($C1428,INDIRECT(J$14&amp;"D:D"),1,FALSE),0)&lt;&gt;0,J$14,0)</f>
        <v>0</v>
      </c>
      <c r="K1428" s="554">
        <f t="shared" si="1424"/>
        <v>0</v>
      </c>
      <c r="L1428" s="554">
        <f t="shared" si="1424"/>
        <v>0</v>
      </c>
      <c r="M1428" s="554">
        <f t="shared" si="1424"/>
        <v>0</v>
      </c>
      <c r="N1428" s="554">
        <f t="shared" si="1424"/>
        <v>0</v>
      </c>
      <c r="O1428" s="554" t="str">
        <f t="shared" si="11"/>
        <v>#N/A</v>
      </c>
      <c r="P1428" s="554" t="str">
        <f t="shared" si="12"/>
        <v>#N/A</v>
      </c>
    </row>
    <row r="1429">
      <c r="A1429" s="554" t="str">
        <f t="shared" si="5"/>
        <v/>
      </c>
      <c r="B1429" s="554" t="str">
        <f t="shared" si="6"/>
        <v>#N/A</v>
      </c>
      <c r="E1429" s="554">
        <f t="shared" si="7"/>
        <v>0</v>
      </c>
      <c r="H1429" s="554">
        <f t="shared" si="8"/>
        <v>0</v>
      </c>
      <c r="I1429" s="554">
        <f t="shared" si="9"/>
        <v>0</v>
      </c>
      <c r="J1429" s="554">
        <f t="shared" ref="J1429:N1429" si="1425">IF(IFERROR(VLOOKUP($C1429,INDIRECT(J$14&amp;"D:D"),1,FALSE),0)&lt;&gt;0,J$14,0)</f>
        <v>0</v>
      </c>
      <c r="K1429" s="554">
        <f t="shared" si="1425"/>
        <v>0</v>
      </c>
      <c r="L1429" s="554">
        <f t="shared" si="1425"/>
        <v>0</v>
      </c>
      <c r="M1429" s="554">
        <f t="shared" si="1425"/>
        <v>0</v>
      </c>
      <c r="N1429" s="554">
        <f t="shared" si="1425"/>
        <v>0</v>
      </c>
      <c r="O1429" s="554" t="str">
        <f t="shared" si="11"/>
        <v>#N/A</v>
      </c>
      <c r="P1429" s="554" t="str">
        <f t="shared" si="12"/>
        <v>#N/A</v>
      </c>
    </row>
    <row r="1430">
      <c r="A1430" s="554" t="str">
        <f t="shared" si="5"/>
        <v/>
      </c>
      <c r="B1430" s="554" t="str">
        <f t="shared" si="6"/>
        <v>#N/A</v>
      </c>
      <c r="E1430" s="554">
        <f t="shared" si="7"/>
        <v>0</v>
      </c>
      <c r="H1430" s="554">
        <f t="shared" si="8"/>
        <v>0</v>
      </c>
      <c r="I1430" s="554">
        <f t="shared" si="9"/>
        <v>0</v>
      </c>
      <c r="J1430" s="554">
        <f t="shared" ref="J1430:N1430" si="1426">IF(IFERROR(VLOOKUP($C1430,INDIRECT(J$14&amp;"D:D"),1,FALSE),0)&lt;&gt;0,J$14,0)</f>
        <v>0</v>
      </c>
      <c r="K1430" s="554">
        <f t="shared" si="1426"/>
        <v>0</v>
      </c>
      <c r="L1430" s="554">
        <f t="shared" si="1426"/>
        <v>0</v>
      </c>
      <c r="M1430" s="554">
        <f t="shared" si="1426"/>
        <v>0</v>
      </c>
      <c r="N1430" s="554">
        <f t="shared" si="1426"/>
        <v>0</v>
      </c>
      <c r="O1430" s="554" t="str">
        <f t="shared" si="11"/>
        <v>#N/A</v>
      </c>
      <c r="P1430" s="554" t="str">
        <f t="shared" si="12"/>
        <v>#N/A</v>
      </c>
    </row>
    <row r="1431">
      <c r="A1431" s="554" t="str">
        <f t="shared" si="5"/>
        <v/>
      </c>
      <c r="B1431" s="554" t="str">
        <f t="shared" si="6"/>
        <v>#N/A</v>
      </c>
      <c r="E1431" s="554">
        <f t="shared" si="7"/>
        <v>0</v>
      </c>
      <c r="H1431" s="554">
        <f t="shared" si="8"/>
        <v>0</v>
      </c>
      <c r="I1431" s="554">
        <f t="shared" si="9"/>
        <v>0</v>
      </c>
      <c r="J1431" s="554">
        <f t="shared" ref="J1431:N1431" si="1427">IF(IFERROR(VLOOKUP($C1431,INDIRECT(J$14&amp;"D:D"),1,FALSE),0)&lt;&gt;0,J$14,0)</f>
        <v>0</v>
      </c>
      <c r="K1431" s="554">
        <f t="shared" si="1427"/>
        <v>0</v>
      </c>
      <c r="L1431" s="554">
        <f t="shared" si="1427"/>
        <v>0</v>
      </c>
      <c r="M1431" s="554">
        <f t="shared" si="1427"/>
        <v>0</v>
      </c>
      <c r="N1431" s="554">
        <f t="shared" si="1427"/>
        <v>0</v>
      </c>
      <c r="O1431" s="554" t="str">
        <f t="shared" si="11"/>
        <v>#N/A</v>
      </c>
      <c r="P1431" s="554" t="str">
        <f t="shared" si="12"/>
        <v>#N/A</v>
      </c>
    </row>
    <row r="1432">
      <c r="A1432" s="554" t="str">
        <f t="shared" si="5"/>
        <v/>
      </c>
      <c r="B1432" s="554" t="str">
        <f t="shared" si="6"/>
        <v>#N/A</v>
      </c>
      <c r="E1432" s="554">
        <f t="shared" si="7"/>
        <v>0</v>
      </c>
      <c r="H1432" s="554">
        <f t="shared" si="8"/>
        <v>0</v>
      </c>
      <c r="I1432" s="554">
        <f t="shared" si="9"/>
        <v>0</v>
      </c>
      <c r="J1432" s="554">
        <f t="shared" ref="J1432:N1432" si="1428">IF(IFERROR(VLOOKUP($C1432,INDIRECT(J$14&amp;"D:D"),1,FALSE),0)&lt;&gt;0,J$14,0)</f>
        <v>0</v>
      </c>
      <c r="K1432" s="554">
        <f t="shared" si="1428"/>
        <v>0</v>
      </c>
      <c r="L1432" s="554">
        <f t="shared" si="1428"/>
        <v>0</v>
      </c>
      <c r="M1432" s="554">
        <f t="shared" si="1428"/>
        <v>0</v>
      </c>
      <c r="N1432" s="554">
        <f t="shared" si="1428"/>
        <v>0</v>
      </c>
      <c r="O1432" s="554" t="str">
        <f t="shared" si="11"/>
        <v>#N/A</v>
      </c>
      <c r="P1432" s="554" t="str">
        <f t="shared" si="12"/>
        <v>#N/A</v>
      </c>
    </row>
    <row r="1433">
      <c r="A1433" s="554" t="str">
        <f t="shared" si="5"/>
        <v/>
      </c>
      <c r="B1433" s="554" t="str">
        <f t="shared" si="6"/>
        <v>#N/A</v>
      </c>
      <c r="E1433" s="554">
        <f t="shared" si="7"/>
        <v>0</v>
      </c>
      <c r="H1433" s="554">
        <f t="shared" si="8"/>
        <v>0</v>
      </c>
      <c r="I1433" s="554">
        <f t="shared" si="9"/>
        <v>0</v>
      </c>
      <c r="J1433" s="554">
        <f t="shared" ref="J1433:N1433" si="1429">IF(IFERROR(VLOOKUP($C1433,INDIRECT(J$14&amp;"D:D"),1,FALSE),0)&lt;&gt;0,J$14,0)</f>
        <v>0</v>
      </c>
      <c r="K1433" s="554">
        <f t="shared" si="1429"/>
        <v>0</v>
      </c>
      <c r="L1433" s="554">
        <f t="shared" si="1429"/>
        <v>0</v>
      </c>
      <c r="M1433" s="554">
        <f t="shared" si="1429"/>
        <v>0</v>
      </c>
      <c r="N1433" s="554">
        <f t="shared" si="1429"/>
        <v>0</v>
      </c>
      <c r="O1433" s="554" t="str">
        <f t="shared" si="11"/>
        <v>#N/A</v>
      </c>
      <c r="P1433" s="554" t="str">
        <f t="shared" si="12"/>
        <v>#N/A</v>
      </c>
    </row>
    <row r="1434">
      <c r="A1434" s="554" t="str">
        <f t="shared" si="5"/>
        <v/>
      </c>
      <c r="B1434" s="554" t="str">
        <f t="shared" si="6"/>
        <v>#N/A</v>
      </c>
      <c r="E1434" s="554">
        <f t="shared" si="7"/>
        <v>0</v>
      </c>
      <c r="H1434" s="554">
        <f t="shared" si="8"/>
        <v>0</v>
      </c>
      <c r="I1434" s="554">
        <f t="shared" si="9"/>
        <v>0</v>
      </c>
      <c r="J1434" s="554">
        <f t="shared" ref="J1434:N1434" si="1430">IF(IFERROR(VLOOKUP($C1434,INDIRECT(J$14&amp;"D:D"),1,FALSE),0)&lt;&gt;0,J$14,0)</f>
        <v>0</v>
      </c>
      <c r="K1434" s="554">
        <f t="shared" si="1430"/>
        <v>0</v>
      </c>
      <c r="L1434" s="554">
        <f t="shared" si="1430"/>
        <v>0</v>
      </c>
      <c r="M1434" s="554">
        <f t="shared" si="1430"/>
        <v>0</v>
      </c>
      <c r="N1434" s="554">
        <f t="shared" si="1430"/>
        <v>0</v>
      </c>
      <c r="O1434" s="554" t="str">
        <f t="shared" si="11"/>
        <v>#N/A</v>
      </c>
      <c r="P1434" s="554" t="str">
        <f t="shared" si="12"/>
        <v>#N/A</v>
      </c>
    </row>
    <row r="1435">
      <c r="A1435" s="554" t="str">
        <f t="shared" si="5"/>
        <v/>
      </c>
      <c r="B1435" s="554" t="str">
        <f t="shared" si="6"/>
        <v>#N/A</v>
      </c>
      <c r="E1435" s="554">
        <f t="shared" si="7"/>
        <v>0</v>
      </c>
      <c r="H1435" s="554">
        <f t="shared" si="8"/>
        <v>0</v>
      </c>
      <c r="I1435" s="554">
        <f t="shared" si="9"/>
        <v>0</v>
      </c>
      <c r="J1435" s="554">
        <f t="shared" ref="J1435:N1435" si="1431">IF(IFERROR(VLOOKUP($C1435,INDIRECT(J$14&amp;"D:D"),1,FALSE),0)&lt;&gt;0,J$14,0)</f>
        <v>0</v>
      </c>
      <c r="K1435" s="554">
        <f t="shared" si="1431"/>
        <v>0</v>
      </c>
      <c r="L1435" s="554">
        <f t="shared" si="1431"/>
        <v>0</v>
      </c>
      <c r="M1435" s="554">
        <f t="shared" si="1431"/>
        <v>0</v>
      </c>
      <c r="N1435" s="554">
        <f t="shared" si="1431"/>
        <v>0</v>
      </c>
      <c r="O1435" s="554" t="str">
        <f t="shared" si="11"/>
        <v>#N/A</v>
      </c>
      <c r="P1435" s="554" t="str">
        <f t="shared" si="12"/>
        <v>#N/A</v>
      </c>
    </row>
    <row r="1436">
      <c r="A1436" s="554" t="str">
        <f t="shared" si="5"/>
        <v/>
      </c>
      <c r="B1436" s="554" t="str">
        <f t="shared" si="6"/>
        <v>#N/A</v>
      </c>
      <c r="E1436" s="554">
        <f t="shared" si="7"/>
        <v>0</v>
      </c>
      <c r="H1436" s="554">
        <f t="shared" si="8"/>
        <v>0</v>
      </c>
      <c r="I1436" s="554">
        <f t="shared" si="9"/>
        <v>0</v>
      </c>
      <c r="J1436" s="554">
        <f t="shared" ref="J1436:N1436" si="1432">IF(IFERROR(VLOOKUP($C1436,INDIRECT(J$14&amp;"D:D"),1,FALSE),0)&lt;&gt;0,J$14,0)</f>
        <v>0</v>
      </c>
      <c r="K1436" s="554">
        <f t="shared" si="1432"/>
        <v>0</v>
      </c>
      <c r="L1436" s="554">
        <f t="shared" si="1432"/>
        <v>0</v>
      </c>
      <c r="M1436" s="554">
        <f t="shared" si="1432"/>
        <v>0</v>
      </c>
      <c r="N1436" s="554">
        <f t="shared" si="1432"/>
        <v>0</v>
      </c>
      <c r="O1436" s="554" t="str">
        <f t="shared" si="11"/>
        <v>#N/A</v>
      </c>
      <c r="P1436" s="554" t="str">
        <f t="shared" si="12"/>
        <v>#N/A</v>
      </c>
    </row>
    <row r="1437">
      <c r="A1437" s="554" t="str">
        <f t="shared" si="5"/>
        <v/>
      </c>
      <c r="B1437" s="554" t="str">
        <f t="shared" si="6"/>
        <v>#N/A</v>
      </c>
      <c r="E1437" s="554">
        <f t="shared" si="7"/>
        <v>0</v>
      </c>
      <c r="H1437" s="554">
        <f t="shared" si="8"/>
        <v>0</v>
      </c>
      <c r="I1437" s="554">
        <f t="shared" si="9"/>
        <v>0</v>
      </c>
      <c r="J1437" s="554">
        <f t="shared" ref="J1437:N1437" si="1433">IF(IFERROR(VLOOKUP($C1437,INDIRECT(J$14&amp;"D:D"),1,FALSE),0)&lt;&gt;0,J$14,0)</f>
        <v>0</v>
      </c>
      <c r="K1437" s="554">
        <f t="shared" si="1433"/>
        <v>0</v>
      </c>
      <c r="L1437" s="554">
        <f t="shared" si="1433"/>
        <v>0</v>
      </c>
      <c r="M1437" s="554">
        <f t="shared" si="1433"/>
        <v>0</v>
      </c>
      <c r="N1437" s="554">
        <f t="shared" si="1433"/>
        <v>0</v>
      </c>
      <c r="O1437" s="554" t="str">
        <f t="shared" si="11"/>
        <v>#N/A</v>
      </c>
      <c r="P1437" s="554" t="str">
        <f t="shared" si="12"/>
        <v>#N/A</v>
      </c>
    </row>
    <row r="1438">
      <c r="A1438" s="554" t="str">
        <f t="shared" si="5"/>
        <v/>
      </c>
      <c r="B1438" s="554" t="str">
        <f t="shared" si="6"/>
        <v>#N/A</v>
      </c>
      <c r="E1438" s="554">
        <f t="shared" si="7"/>
        <v>0</v>
      </c>
      <c r="H1438" s="554">
        <f t="shared" si="8"/>
        <v>0</v>
      </c>
      <c r="I1438" s="554">
        <f t="shared" si="9"/>
        <v>0</v>
      </c>
      <c r="J1438" s="554">
        <f t="shared" ref="J1438:N1438" si="1434">IF(IFERROR(VLOOKUP($C1438,INDIRECT(J$14&amp;"D:D"),1,FALSE),0)&lt;&gt;0,J$14,0)</f>
        <v>0</v>
      </c>
      <c r="K1438" s="554">
        <f t="shared" si="1434"/>
        <v>0</v>
      </c>
      <c r="L1438" s="554">
        <f t="shared" si="1434"/>
        <v>0</v>
      </c>
      <c r="M1438" s="554">
        <f t="shared" si="1434"/>
        <v>0</v>
      </c>
      <c r="N1438" s="554">
        <f t="shared" si="1434"/>
        <v>0</v>
      </c>
      <c r="O1438" s="554" t="str">
        <f t="shared" si="11"/>
        <v>#N/A</v>
      </c>
      <c r="P1438" s="554" t="str">
        <f t="shared" si="12"/>
        <v>#N/A</v>
      </c>
    </row>
    <row r="1439">
      <c r="A1439" s="554" t="str">
        <f t="shared" si="5"/>
        <v/>
      </c>
      <c r="B1439" s="554" t="str">
        <f t="shared" si="6"/>
        <v>#N/A</v>
      </c>
      <c r="E1439" s="554">
        <f t="shared" si="7"/>
        <v>0</v>
      </c>
      <c r="H1439" s="554">
        <f t="shared" si="8"/>
        <v>0</v>
      </c>
      <c r="I1439" s="554">
        <f t="shared" si="9"/>
        <v>0</v>
      </c>
      <c r="J1439" s="554">
        <f t="shared" ref="J1439:N1439" si="1435">IF(IFERROR(VLOOKUP($C1439,INDIRECT(J$14&amp;"D:D"),1,FALSE),0)&lt;&gt;0,J$14,0)</f>
        <v>0</v>
      </c>
      <c r="K1439" s="554">
        <f t="shared" si="1435"/>
        <v>0</v>
      </c>
      <c r="L1439" s="554">
        <f t="shared" si="1435"/>
        <v>0</v>
      </c>
      <c r="M1439" s="554">
        <f t="shared" si="1435"/>
        <v>0</v>
      </c>
      <c r="N1439" s="554">
        <f t="shared" si="1435"/>
        <v>0</v>
      </c>
      <c r="O1439" s="554" t="str">
        <f t="shared" si="11"/>
        <v>#N/A</v>
      </c>
      <c r="P1439" s="554" t="str">
        <f t="shared" si="12"/>
        <v>#N/A</v>
      </c>
    </row>
    <row r="1440">
      <c r="A1440" s="554" t="str">
        <f t="shared" si="5"/>
        <v/>
      </c>
      <c r="B1440" s="554" t="str">
        <f t="shared" si="6"/>
        <v>#N/A</v>
      </c>
      <c r="E1440" s="554">
        <f t="shared" si="7"/>
        <v>0</v>
      </c>
      <c r="H1440" s="554">
        <f t="shared" si="8"/>
        <v>0</v>
      </c>
      <c r="I1440" s="554">
        <f t="shared" si="9"/>
        <v>0</v>
      </c>
      <c r="J1440" s="554">
        <f t="shared" ref="J1440:N1440" si="1436">IF(IFERROR(VLOOKUP($C1440,INDIRECT(J$14&amp;"D:D"),1,FALSE),0)&lt;&gt;0,J$14,0)</f>
        <v>0</v>
      </c>
      <c r="K1440" s="554">
        <f t="shared" si="1436"/>
        <v>0</v>
      </c>
      <c r="L1440" s="554">
        <f t="shared" si="1436"/>
        <v>0</v>
      </c>
      <c r="M1440" s="554">
        <f t="shared" si="1436"/>
        <v>0</v>
      </c>
      <c r="N1440" s="554">
        <f t="shared" si="1436"/>
        <v>0</v>
      </c>
      <c r="O1440" s="554" t="str">
        <f t="shared" si="11"/>
        <v>#N/A</v>
      </c>
      <c r="P1440" s="554" t="str">
        <f t="shared" si="12"/>
        <v>#N/A</v>
      </c>
    </row>
    <row r="1441">
      <c r="A1441" s="554" t="str">
        <f t="shared" si="5"/>
        <v/>
      </c>
      <c r="B1441" s="554" t="str">
        <f t="shared" si="6"/>
        <v>#N/A</v>
      </c>
      <c r="E1441" s="554">
        <f t="shared" si="7"/>
        <v>0</v>
      </c>
      <c r="H1441" s="554">
        <f t="shared" si="8"/>
        <v>0</v>
      </c>
      <c r="I1441" s="554">
        <f t="shared" si="9"/>
        <v>0</v>
      </c>
      <c r="J1441" s="554">
        <f t="shared" ref="J1441:N1441" si="1437">IF(IFERROR(VLOOKUP($C1441,INDIRECT(J$14&amp;"D:D"),1,FALSE),0)&lt;&gt;0,J$14,0)</f>
        <v>0</v>
      </c>
      <c r="K1441" s="554">
        <f t="shared" si="1437"/>
        <v>0</v>
      </c>
      <c r="L1441" s="554">
        <f t="shared" si="1437"/>
        <v>0</v>
      </c>
      <c r="M1441" s="554">
        <f t="shared" si="1437"/>
        <v>0</v>
      </c>
      <c r="N1441" s="554">
        <f t="shared" si="1437"/>
        <v>0</v>
      </c>
      <c r="O1441" s="554" t="str">
        <f t="shared" si="11"/>
        <v>#N/A</v>
      </c>
      <c r="P1441" s="554" t="str">
        <f t="shared" si="12"/>
        <v>#N/A</v>
      </c>
    </row>
    <row r="1442">
      <c r="A1442" s="554" t="str">
        <f t="shared" si="5"/>
        <v/>
      </c>
      <c r="B1442" s="554" t="str">
        <f t="shared" si="6"/>
        <v>#N/A</v>
      </c>
      <c r="E1442" s="554">
        <f t="shared" si="7"/>
        <v>0</v>
      </c>
      <c r="H1442" s="554">
        <f t="shared" si="8"/>
        <v>0</v>
      </c>
      <c r="I1442" s="554">
        <f t="shared" si="9"/>
        <v>0</v>
      </c>
      <c r="J1442" s="554">
        <f t="shared" ref="J1442:N1442" si="1438">IF(IFERROR(VLOOKUP($C1442,INDIRECT(J$14&amp;"D:D"),1,FALSE),0)&lt;&gt;0,J$14,0)</f>
        <v>0</v>
      </c>
      <c r="K1442" s="554">
        <f t="shared" si="1438"/>
        <v>0</v>
      </c>
      <c r="L1442" s="554">
        <f t="shared" si="1438"/>
        <v>0</v>
      </c>
      <c r="M1442" s="554">
        <f t="shared" si="1438"/>
        <v>0</v>
      </c>
      <c r="N1442" s="554">
        <f t="shared" si="1438"/>
        <v>0</v>
      </c>
      <c r="O1442" s="554" t="str">
        <f t="shared" si="11"/>
        <v>#N/A</v>
      </c>
      <c r="P1442" s="554" t="str">
        <f t="shared" si="12"/>
        <v>#N/A</v>
      </c>
    </row>
    <row r="1443">
      <c r="A1443" s="554" t="str">
        <f t="shared" si="5"/>
        <v/>
      </c>
      <c r="B1443" s="554" t="str">
        <f t="shared" si="6"/>
        <v>#N/A</v>
      </c>
      <c r="E1443" s="554">
        <f t="shared" si="7"/>
        <v>0</v>
      </c>
      <c r="H1443" s="554">
        <f t="shared" si="8"/>
        <v>0</v>
      </c>
      <c r="I1443" s="554">
        <f t="shared" si="9"/>
        <v>0</v>
      </c>
      <c r="J1443" s="554">
        <f t="shared" ref="J1443:N1443" si="1439">IF(IFERROR(VLOOKUP($C1443,INDIRECT(J$14&amp;"D:D"),1,FALSE),0)&lt;&gt;0,J$14,0)</f>
        <v>0</v>
      </c>
      <c r="K1443" s="554">
        <f t="shared" si="1439"/>
        <v>0</v>
      </c>
      <c r="L1443" s="554">
        <f t="shared" si="1439"/>
        <v>0</v>
      </c>
      <c r="M1443" s="554">
        <f t="shared" si="1439"/>
        <v>0</v>
      </c>
      <c r="N1443" s="554">
        <f t="shared" si="1439"/>
        <v>0</v>
      </c>
      <c r="O1443" s="554" t="str">
        <f t="shared" si="11"/>
        <v>#N/A</v>
      </c>
      <c r="P1443" s="554" t="str">
        <f t="shared" si="12"/>
        <v>#N/A</v>
      </c>
    </row>
    <row r="1444">
      <c r="A1444" s="554" t="str">
        <f t="shared" si="5"/>
        <v/>
      </c>
      <c r="B1444" s="554" t="str">
        <f t="shared" si="6"/>
        <v>#N/A</v>
      </c>
      <c r="E1444" s="554">
        <f t="shared" si="7"/>
        <v>0</v>
      </c>
      <c r="H1444" s="554">
        <f t="shared" si="8"/>
        <v>0</v>
      </c>
      <c r="I1444" s="554">
        <f t="shared" si="9"/>
        <v>0</v>
      </c>
      <c r="J1444" s="554">
        <f t="shared" ref="J1444:N1444" si="1440">IF(IFERROR(VLOOKUP($C1444,INDIRECT(J$14&amp;"D:D"),1,FALSE),0)&lt;&gt;0,J$14,0)</f>
        <v>0</v>
      </c>
      <c r="K1444" s="554">
        <f t="shared" si="1440"/>
        <v>0</v>
      </c>
      <c r="L1444" s="554">
        <f t="shared" si="1440"/>
        <v>0</v>
      </c>
      <c r="M1444" s="554">
        <f t="shared" si="1440"/>
        <v>0</v>
      </c>
      <c r="N1444" s="554">
        <f t="shared" si="1440"/>
        <v>0</v>
      </c>
      <c r="O1444" s="554" t="str">
        <f t="shared" si="11"/>
        <v>#N/A</v>
      </c>
      <c r="P1444" s="554" t="str">
        <f t="shared" si="12"/>
        <v>#N/A</v>
      </c>
    </row>
    <row r="1445">
      <c r="A1445" s="554" t="str">
        <f t="shared" si="5"/>
        <v/>
      </c>
      <c r="B1445" s="554" t="str">
        <f t="shared" si="6"/>
        <v>#N/A</v>
      </c>
      <c r="E1445" s="554">
        <f t="shared" si="7"/>
        <v>0</v>
      </c>
      <c r="H1445" s="554">
        <f t="shared" si="8"/>
        <v>0</v>
      </c>
      <c r="I1445" s="554">
        <f t="shared" si="9"/>
        <v>0</v>
      </c>
      <c r="J1445" s="554">
        <f t="shared" ref="J1445:N1445" si="1441">IF(IFERROR(VLOOKUP($C1445,INDIRECT(J$14&amp;"D:D"),1,FALSE),0)&lt;&gt;0,J$14,0)</f>
        <v>0</v>
      </c>
      <c r="K1445" s="554">
        <f t="shared" si="1441"/>
        <v>0</v>
      </c>
      <c r="L1445" s="554">
        <f t="shared" si="1441"/>
        <v>0</v>
      </c>
      <c r="M1445" s="554">
        <f t="shared" si="1441"/>
        <v>0</v>
      </c>
      <c r="N1445" s="554">
        <f t="shared" si="1441"/>
        <v>0</v>
      </c>
      <c r="O1445" s="554" t="str">
        <f t="shared" si="11"/>
        <v>#N/A</v>
      </c>
      <c r="P1445" s="554" t="str">
        <f t="shared" si="12"/>
        <v>#N/A</v>
      </c>
    </row>
    <row r="1446">
      <c r="A1446" s="554" t="str">
        <f t="shared" si="5"/>
        <v/>
      </c>
      <c r="B1446" s="554" t="str">
        <f t="shared" si="6"/>
        <v>#N/A</v>
      </c>
      <c r="E1446" s="554">
        <f t="shared" si="7"/>
        <v>0</v>
      </c>
      <c r="H1446" s="554">
        <f t="shared" si="8"/>
        <v>0</v>
      </c>
      <c r="I1446" s="554">
        <f t="shared" si="9"/>
        <v>0</v>
      </c>
      <c r="J1446" s="554">
        <f t="shared" ref="J1446:N1446" si="1442">IF(IFERROR(VLOOKUP($C1446,INDIRECT(J$14&amp;"D:D"),1,FALSE),0)&lt;&gt;0,J$14,0)</f>
        <v>0</v>
      </c>
      <c r="K1446" s="554">
        <f t="shared" si="1442"/>
        <v>0</v>
      </c>
      <c r="L1446" s="554">
        <f t="shared" si="1442"/>
        <v>0</v>
      </c>
      <c r="M1446" s="554">
        <f t="shared" si="1442"/>
        <v>0</v>
      </c>
      <c r="N1446" s="554">
        <f t="shared" si="1442"/>
        <v>0</v>
      </c>
      <c r="O1446" s="554" t="str">
        <f t="shared" si="11"/>
        <v>#N/A</v>
      </c>
      <c r="P1446" s="554" t="str">
        <f t="shared" si="12"/>
        <v>#N/A</v>
      </c>
    </row>
    <row r="1447">
      <c r="A1447" s="554" t="str">
        <f t="shared" si="5"/>
        <v/>
      </c>
      <c r="B1447" s="554" t="str">
        <f t="shared" si="6"/>
        <v>#N/A</v>
      </c>
      <c r="E1447" s="554">
        <f t="shared" si="7"/>
        <v>0</v>
      </c>
      <c r="H1447" s="554">
        <f t="shared" si="8"/>
        <v>0</v>
      </c>
      <c r="I1447" s="554">
        <f t="shared" si="9"/>
        <v>0</v>
      </c>
      <c r="J1447" s="554">
        <f t="shared" ref="J1447:N1447" si="1443">IF(IFERROR(VLOOKUP($C1447,INDIRECT(J$14&amp;"D:D"),1,FALSE),0)&lt;&gt;0,J$14,0)</f>
        <v>0</v>
      </c>
      <c r="K1447" s="554">
        <f t="shared" si="1443"/>
        <v>0</v>
      </c>
      <c r="L1447" s="554">
        <f t="shared" si="1443"/>
        <v>0</v>
      </c>
      <c r="M1447" s="554">
        <f t="shared" si="1443"/>
        <v>0</v>
      </c>
      <c r="N1447" s="554">
        <f t="shared" si="1443"/>
        <v>0</v>
      </c>
      <c r="O1447" s="554" t="str">
        <f t="shared" si="11"/>
        <v>#N/A</v>
      </c>
      <c r="P1447" s="554" t="str">
        <f t="shared" si="12"/>
        <v>#N/A</v>
      </c>
    </row>
    <row r="1448">
      <c r="A1448" s="554" t="str">
        <f t="shared" si="5"/>
        <v/>
      </c>
      <c r="B1448" s="554" t="str">
        <f t="shared" si="6"/>
        <v>#N/A</v>
      </c>
      <c r="E1448" s="554">
        <f t="shared" si="7"/>
        <v>0</v>
      </c>
      <c r="H1448" s="554">
        <f t="shared" si="8"/>
        <v>0</v>
      </c>
      <c r="I1448" s="554">
        <f t="shared" si="9"/>
        <v>0</v>
      </c>
      <c r="J1448" s="554">
        <f t="shared" ref="J1448:N1448" si="1444">IF(IFERROR(VLOOKUP($C1448,INDIRECT(J$14&amp;"D:D"),1,FALSE),0)&lt;&gt;0,J$14,0)</f>
        <v>0</v>
      </c>
      <c r="K1448" s="554">
        <f t="shared" si="1444"/>
        <v>0</v>
      </c>
      <c r="L1448" s="554">
        <f t="shared" si="1444"/>
        <v>0</v>
      </c>
      <c r="M1448" s="554">
        <f t="shared" si="1444"/>
        <v>0</v>
      </c>
      <c r="N1448" s="554">
        <f t="shared" si="1444"/>
        <v>0</v>
      </c>
      <c r="O1448" s="554" t="str">
        <f t="shared" si="11"/>
        <v>#N/A</v>
      </c>
      <c r="P1448" s="554" t="str">
        <f t="shared" si="12"/>
        <v>#N/A</v>
      </c>
    </row>
    <row r="1449">
      <c r="A1449" s="554" t="str">
        <f t="shared" si="5"/>
        <v/>
      </c>
      <c r="B1449" s="554" t="str">
        <f t="shared" si="6"/>
        <v>#N/A</v>
      </c>
      <c r="E1449" s="554">
        <f t="shared" si="7"/>
        <v>0</v>
      </c>
      <c r="H1449" s="554">
        <f t="shared" si="8"/>
        <v>0</v>
      </c>
      <c r="I1449" s="554">
        <f t="shared" si="9"/>
        <v>0</v>
      </c>
      <c r="J1449" s="554">
        <f t="shared" ref="J1449:N1449" si="1445">IF(IFERROR(VLOOKUP($C1449,INDIRECT(J$14&amp;"D:D"),1,FALSE),0)&lt;&gt;0,J$14,0)</f>
        <v>0</v>
      </c>
      <c r="K1449" s="554">
        <f t="shared" si="1445"/>
        <v>0</v>
      </c>
      <c r="L1449" s="554">
        <f t="shared" si="1445"/>
        <v>0</v>
      </c>
      <c r="M1449" s="554">
        <f t="shared" si="1445"/>
        <v>0</v>
      </c>
      <c r="N1449" s="554">
        <f t="shared" si="1445"/>
        <v>0</v>
      </c>
      <c r="O1449" s="554" t="str">
        <f t="shared" si="11"/>
        <v>#N/A</v>
      </c>
      <c r="P1449" s="554" t="str">
        <f t="shared" si="12"/>
        <v>#N/A</v>
      </c>
    </row>
    <row r="1450">
      <c r="A1450" s="554" t="str">
        <f t="shared" si="5"/>
        <v/>
      </c>
      <c r="B1450" s="554" t="str">
        <f t="shared" si="6"/>
        <v>#N/A</v>
      </c>
      <c r="E1450" s="554">
        <f t="shared" si="7"/>
        <v>0</v>
      </c>
      <c r="H1450" s="554">
        <f t="shared" si="8"/>
        <v>0</v>
      </c>
      <c r="I1450" s="554">
        <f t="shared" si="9"/>
        <v>0</v>
      </c>
      <c r="J1450" s="554">
        <f t="shared" ref="J1450:N1450" si="1446">IF(IFERROR(VLOOKUP($C1450,INDIRECT(J$14&amp;"D:D"),1,FALSE),0)&lt;&gt;0,J$14,0)</f>
        <v>0</v>
      </c>
      <c r="K1450" s="554">
        <f t="shared" si="1446"/>
        <v>0</v>
      </c>
      <c r="L1450" s="554">
        <f t="shared" si="1446"/>
        <v>0</v>
      </c>
      <c r="M1450" s="554">
        <f t="shared" si="1446"/>
        <v>0</v>
      </c>
      <c r="N1450" s="554">
        <f t="shared" si="1446"/>
        <v>0</v>
      </c>
      <c r="O1450" s="554" t="str">
        <f t="shared" si="11"/>
        <v>#N/A</v>
      </c>
      <c r="P1450" s="554" t="str">
        <f t="shared" si="12"/>
        <v>#N/A</v>
      </c>
    </row>
    <row r="1451">
      <c r="A1451" s="554" t="str">
        <f t="shared" si="5"/>
        <v/>
      </c>
      <c r="B1451" s="554" t="str">
        <f t="shared" si="6"/>
        <v>#N/A</v>
      </c>
      <c r="E1451" s="554">
        <f t="shared" si="7"/>
        <v>0</v>
      </c>
      <c r="H1451" s="554">
        <f t="shared" si="8"/>
        <v>0</v>
      </c>
      <c r="I1451" s="554">
        <f t="shared" si="9"/>
        <v>0</v>
      </c>
      <c r="J1451" s="554">
        <f t="shared" ref="J1451:N1451" si="1447">IF(IFERROR(VLOOKUP($C1451,INDIRECT(J$14&amp;"D:D"),1,FALSE),0)&lt;&gt;0,J$14,0)</f>
        <v>0</v>
      </c>
      <c r="K1451" s="554">
        <f t="shared" si="1447"/>
        <v>0</v>
      </c>
      <c r="L1451" s="554">
        <f t="shared" si="1447"/>
        <v>0</v>
      </c>
      <c r="M1451" s="554">
        <f t="shared" si="1447"/>
        <v>0</v>
      </c>
      <c r="N1451" s="554">
        <f t="shared" si="1447"/>
        <v>0</v>
      </c>
      <c r="O1451" s="554" t="str">
        <f t="shared" si="11"/>
        <v>#N/A</v>
      </c>
      <c r="P1451" s="554" t="str">
        <f t="shared" si="12"/>
        <v>#N/A</v>
      </c>
    </row>
    <row r="1452">
      <c r="A1452" s="554" t="str">
        <f t="shared" si="5"/>
        <v/>
      </c>
      <c r="B1452" s="554" t="str">
        <f t="shared" si="6"/>
        <v>#N/A</v>
      </c>
      <c r="E1452" s="554">
        <f t="shared" si="7"/>
        <v>0</v>
      </c>
      <c r="H1452" s="554">
        <f t="shared" si="8"/>
        <v>0</v>
      </c>
      <c r="I1452" s="554">
        <f t="shared" si="9"/>
        <v>0</v>
      </c>
      <c r="J1452" s="554">
        <f t="shared" ref="J1452:N1452" si="1448">IF(IFERROR(VLOOKUP($C1452,INDIRECT(J$14&amp;"D:D"),1,FALSE),0)&lt;&gt;0,J$14,0)</f>
        <v>0</v>
      </c>
      <c r="K1452" s="554">
        <f t="shared" si="1448"/>
        <v>0</v>
      </c>
      <c r="L1452" s="554">
        <f t="shared" si="1448"/>
        <v>0</v>
      </c>
      <c r="M1452" s="554">
        <f t="shared" si="1448"/>
        <v>0</v>
      </c>
      <c r="N1452" s="554">
        <f t="shared" si="1448"/>
        <v>0</v>
      </c>
      <c r="O1452" s="554" t="str">
        <f t="shared" si="11"/>
        <v>#N/A</v>
      </c>
      <c r="P1452" s="554" t="str">
        <f t="shared" si="12"/>
        <v>#N/A</v>
      </c>
    </row>
    <row r="1453">
      <c r="A1453" s="554" t="str">
        <f t="shared" si="5"/>
        <v/>
      </c>
      <c r="B1453" s="554" t="str">
        <f t="shared" si="6"/>
        <v>#N/A</v>
      </c>
      <c r="E1453" s="554">
        <f t="shared" si="7"/>
        <v>0</v>
      </c>
      <c r="H1453" s="554">
        <f t="shared" si="8"/>
        <v>0</v>
      </c>
      <c r="I1453" s="554">
        <f t="shared" si="9"/>
        <v>0</v>
      </c>
      <c r="J1453" s="554">
        <f t="shared" ref="J1453:N1453" si="1449">IF(IFERROR(VLOOKUP($C1453,INDIRECT(J$14&amp;"D:D"),1,FALSE),0)&lt;&gt;0,J$14,0)</f>
        <v>0</v>
      </c>
      <c r="K1453" s="554">
        <f t="shared" si="1449"/>
        <v>0</v>
      </c>
      <c r="L1453" s="554">
        <f t="shared" si="1449"/>
        <v>0</v>
      </c>
      <c r="M1453" s="554">
        <f t="shared" si="1449"/>
        <v>0</v>
      </c>
      <c r="N1453" s="554">
        <f t="shared" si="1449"/>
        <v>0</v>
      </c>
      <c r="O1453" s="554" t="str">
        <f t="shared" si="11"/>
        <v>#N/A</v>
      </c>
      <c r="P1453" s="554" t="str">
        <f t="shared" si="12"/>
        <v>#N/A</v>
      </c>
    </row>
    <row r="1454">
      <c r="A1454" s="554" t="str">
        <f t="shared" si="5"/>
        <v/>
      </c>
      <c r="B1454" s="554" t="str">
        <f t="shared" si="6"/>
        <v>#N/A</v>
      </c>
      <c r="E1454" s="554">
        <f t="shared" si="7"/>
        <v>0</v>
      </c>
      <c r="H1454" s="554">
        <f t="shared" si="8"/>
        <v>0</v>
      </c>
      <c r="I1454" s="554">
        <f t="shared" si="9"/>
        <v>0</v>
      </c>
      <c r="J1454" s="554">
        <f t="shared" ref="J1454:N1454" si="1450">IF(IFERROR(VLOOKUP($C1454,INDIRECT(J$14&amp;"D:D"),1,FALSE),0)&lt;&gt;0,J$14,0)</f>
        <v>0</v>
      </c>
      <c r="K1454" s="554">
        <f t="shared" si="1450"/>
        <v>0</v>
      </c>
      <c r="L1454" s="554">
        <f t="shared" si="1450"/>
        <v>0</v>
      </c>
      <c r="M1454" s="554">
        <f t="shared" si="1450"/>
        <v>0</v>
      </c>
      <c r="N1454" s="554">
        <f t="shared" si="1450"/>
        <v>0</v>
      </c>
      <c r="O1454" s="554" t="str">
        <f t="shared" si="11"/>
        <v>#N/A</v>
      </c>
      <c r="P1454" s="554" t="str">
        <f t="shared" si="12"/>
        <v>#N/A</v>
      </c>
    </row>
    <row r="1455">
      <c r="A1455" s="554" t="str">
        <f t="shared" si="5"/>
        <v/>
      </c>
      <c r="B1455" s="554" t="str">
        <f t="shared" si="6"/>
        <v>#N/A</v>
      </c>
      <c r="E1455" s="554">
        <f t="shared" si="7"/>
        <v>0</v>
      </c>
      <c r="H1455" s="554">
        <f t="shared" si="8"/>
        <v>0</v>
      </c>
      <c r="I1455" s="554">
        <f t="shared" si="9"/>
        <v>0</v>
      </c>
      <c r="J1455" s="554">
        <f t="shared" ref="J1455:N1455" si="1451">IF(IFERROR(VLOOKUP($C1455,INDIRECT(J$14&amp;"D:D"),1,FALSE),0)&lt;&gt;0,J$14,0)</f>
        <v>0</v>
      </c>
      <c r="K1455" s="554">
        <f t="shared" si="1451"/>
        <v>0</v>
      </c>
      <c r="L1455" s="554">
        <f t="shared" si="1451"/>
        <v>0</v>
      </c>
      <c r="M1455" s="554">
        <f t="shared" si="1451"/>
        <v>0</v>
      </c>
      <c r="N1455" s="554">
        <f t="shared" si="1451"/>
        <v>0</v>
      </c>
      <c r="O1455" s="554" t="str">
        <f t="shared" si="11"/>
        <v>#N/A</v>
      </c>
      <c r="P1455" s="554" t="str">
        <f t="shared" si="12"/>
        <v>#N/A</v>
      </c>
    </row>
    <row r="1456">
      <c r="A1456" s="554" t="str">
        <f t="shared" si="5"/>
        <v/>
      </c>
      <c r="B1456" s="554" t="str">
        <f t="shared" si="6"/>
        <v>#N/A</v>
      </c>
      <c r="E1456" s="554">
        <f t="shared" si="7"/>
        <v>0</v>
      </c>
      <c r="H1456" s="554">
        <f t="shared" si="8"/>
        <v>0</v>
      </c>
      <c r="I1456" s="554">
        <f t="shared" si="9"/>
        <v>0</v>
      </c>
      <c r="J1456" s="554">
        <f t="shared" ref="J1456:N1456" si="1452">IF(IFERROR(VLOOKUP($C1456,INDIRECT(J$14&amp;"D:D"),1,FALSE),0)&lt;&gt;0,J$14,0)</f>
        <v>0</v>
      </c>
      <c r="K1456" s="554">
        <f t="shared" si="1452"/>
        <v>0</v>
      </c>
      <c r="L1456" s="554">
        <f t="shared" si="1452"/>
        <v>0</v>
      </c>
      <c r="M1456" s="554">
        <f t="shared" si="1452"/>
        <v>0</v>
      </c>
      <c r="N1456" s="554">
        <f t="shared" si="1452"/>
        <v>0</v>
      </c>
      <c r="O1456" s="554" t="str">
        <f t="shared" si="11"/>
        <v>#N/A</v>
      </c>
      <c r="P1456" s="554" t="str">
        <f t="shared" si="12"/>
        <v>#N/A</v>
      </c>
    </row>
    <row r="1457">
      <c r="A1457" s="554" t="str">
        <f t="shared" si="5"/>
        <v/>
      </c>
      <c r="B1457" s="554" t="str">
        <f t="shared" si="6"/>
        <v>#N/A</v>
      </c>
      <c r="E1457" s="554">
        <f t="shared" si="7"/>
        <v>0</v>
      </c>
      <c r="H1457" s="554">
        <f t="shared" si="8"/>
        <v>0</v>
      </c>
      <c r="I1457" s="554">
        <f t="shared" si="9"/>
        <v>0</v>
      </c>
      <c r="J1457" s="554">
        <f t="shared" ref="J1457:N1457" si="1453">IF(IFERROR(VLOOKUP($C1457,INDIRECT(J$14&amp;"D:D"),1,FALSE),0)&lt;&gt;0,J$14,0)</f>
        <v>0</v>
      </c>
      <c r="K1457" s="554">
        <f t="shared" si="1453"/>
        <v>0</v>
      </c>
      <c r="L1457" s="554">
        <f t="shared" si="1453"/>
        <v>0</v>
      </c>
      <c r="M1457" s="554">
        <f t="shared" si="1453"/>
        <v>0</v>
      </c>
      <c r="N1457" s="554">
        <f t="shared" si="1453"/>
        <v>0</v>
      </c>
      <c r="O1457" s="554" t="str">
        <f t="shared" si="11"/>
        <v>#N/A</v>
      </c>
      <c r="P1457" s="554" t="str">
        <f t="shared" si="12"/>
        <v>#N/A</v>
      </c>
    </row>
    <row r="1458">
      <c r="A1458" s="554" t="str">
        <f t="shared" si="5"/>
        <v/>
      </c>
      <c r="B1458" s="554" t="str">
        <f t="shared" si="6"/>
        <v>#N/A</v>
      </c>
      <c r="E1458" s="554">
        <f t="shared" si="7"/>
        <v>0</v>
      </c>
      <c r="H1458" s="554">
        <f t="shared" si="8"/>
        <v>0</v>
      </c>
      <c r="I1458" s="554">
        <f t="shared" si="9"/>
        <v>0</v>
      </c>
      <c r="J1458" s="554">
        <f t="shared" ref="J1458:N1458" si="1454">IF(IFERROR(VLOOKUP($C1458,INDIRECT(J$14&amp;"D:D"),1,FALSE),0)&lt;&gt;0,J$14,0)</f>
        <v>0</v>
      </c>
      <c r="K1458" s="554">
        <f t="shared" si="1454"/>
        <v>0</v>
      </c>
      <c r="L1458" s="554">
        <f t="shared" si="1454"/>
        <v>0</v>
      </c>
      <c r="M1458" s="554">
        <f t="shared" si="1454"/>
        <v>0</v>
      </c>
      <c r="N1458" s="554">
        <f t="shared" si="1454"/>
        <v>0</v>
      </c>
      <c r="O1458" s="554" t="str">
        <f t="shared" si="11"/>
        <v>#N/A</v>
      </c>
      <c r="P1458" s="554" t="str">
        <f t="shared" si="12"/>
        <v>#N/A</v>
      </c>
    </row>
    <row r="1459">
      <c r="A1459" s="554" t="str">
        <f t="shared" si="5"/>
        <v/>
      </c>
      <c r="B1459" s="554" t="str">
        <f t="shared" si="6"/>
        <v>#N/A</v>
      </c>
      <c r="E1459" s="554">
        <f t="shared" si="7"/>
        <v>0</v>
      </c>
      <c r="H1459" s="554">
        <f t="shared" si="8"/>
        <v>0</v>
      </c>
      <c r="I1459" s="554">
        <f t="shared" si="9"/>
        <v>0</v>
      </c>
      <c r="J1459" s="554">
        <f t="shared" ref="J1459:N1459" si="1455">IF(IFERROR(VLOOKUP($C1459,INDIRECT(J$14&amp;"D:D"),1,FALSE),0)&lt;&gt;0,J$14,0)</f>
        <v>0</v>
      </c>
      <c r="K1459" s="554">
        <f t="shared" si="1455"/>
        <v>0</v>
      </c>
      <c r="L1459" s="554">
        <f t="shared" si="1455"/>
        <v>0</v>
      </c>
      <c r="M1459" s="554">
        <f t="shared" si="1455"/>
        <v>0</v>
      </c>
      <c r="N1459" s="554">
        <f t="shared" si="1455"/>
        <v>0</v>
      </c>
      <c r="O1459" s="554" t="str">
        <f t="shared" si="11"/>
        <v>#N/A</v>
      </c>
      <c r="P1459" s="554" t="str">
        <f t="shared" si="12"/>
        <v>#N/A</v>
      </c>
    </row>
    <row r="1460">
      <c r="A1460" s="554" t="str">
        <f t="shared" si="5"/>
        <v/>
      </c>
      <c r="B1460" s="554" t="str">
        <f t="shared" si="6"/>
        <v>#N/A</v>
      </c>
      <c r="E1460" s="554">
        <f t="shared" si="7"/>
        <v>0</v>
      </c>
      <c r="H1460" s="554">
        <f t="shared" si="8"/>
        <v>0</v>
      </c>
      <c r="I1460" s="554">
        <f t="shared" si="9"/>
        <v>0</v>
      </c>
      <c r="J1460" s="554">
        <f t="shared" ref="J1460:N1460" si="1456">IF(IFERROR(VLOOKUP($C1460,INDIRECT(J$14&amp;"D:D"),1,FALSE),0)&lt;&gt;0,J$14,0)</f>
        <v>0</v>
      </c>
      <c r="K1460" s="554">
        <f t="shared" si="1456"/>
        <v>0</v>
      </c>
      <c r="L1460" s="554">
        <f t="shared" si="1456"/>
        <v>0</v>
      </c>
      <c r="M1460" s="554">
        <f t="shared" si="1456"/>
        <v>0</v>
      </c>
      <c r="N1460" s="554">
        <f t="shared" si="1456"/>
        <v>0</v>
      </c>
      <c r="O1460" s="554" t="str">
        <f t="shared" si="11"/>
        <v>#N/A</v>
      </c>
      <c r="P1460" s="554" t="str">
        <f t="shared" si="12"/>
        <v>#N/A</v>
      </c>
    </row>
    <row r="1461">
      <c r="A1461" s="554" t="str">
        <f t="shared" si="5"/>
        <v/>
      </c>
      <c r="B1461" s="554" t="str">
        <f t="shared" si="6"/>
        <v>#N/A</v>
      </c>
      <c r="E1461" s="554">
        <f t="shared" si="7"/>
        <v>0</v>
      </c>
      <c r="H1461" s="554">
        <f t="shared" si="8"/>
        <v>0</v>
      </c>
      <c r="I1461" s="554">
        <f t="shared" si="9"/>
        <v>0</v>
      </c>
      <c r="J1461" s="554">
        <f t="shared" ref="J1461:N1461" si="1457">IF(IFERROR(VLOOKUP($C1461,INDIRECT(J$14&amp;"D:D"),1,FALSE),0)&lt;&gt;0,J$14,0)</f>
        <v>0</v>
      </c>
      <c r="K1461" s="554">
        <f t="shared" si="1457"/>
        <v>0</v>
      </c>
      <c r="L1461" s="554">
        <f t="shared" si="1457"/>
        <v>0</v>
      </c>
      <c r="M1461" s="554">
        <f t="shared" si="1457"/>
        <v>0</v>
      </c>
      <c r="N1461" s="554">
        <f t="shared" si="1457"/>
        <v>0</v>
      </c>
      <c r="O1461" s="554" t="str">
        <f t="shared" si="11"/>
        <v>#N/A</v>
      </c>
      <c r="P1461" s="554" t="str">
        <f t="shared" si="12"/>
        <v>#N/A</v>
      </c>
    </row>
    <row r="1462">
      <c r="A1462" s="554" t="str">
        <f t="shared" si="5"/>
        <v/>
      </c>
      <c r="B1462" s="554" t="str">
        <f t="shared" si="6"/>
        <v>#N/A</v>
      </c>
      <c r="E1462" s="554">
        <f t="shared" si="7"/>
        <v>0</v>
      </c>
      <c r="H1462" s="554">
        <f t="shared" si="8"/>
        <v>0</v>
      </c>
      <c r="I1462" s="554">
        <f t="shared" si="9"/>
        <v>0</v>
      </c>
      <c r="J1462" s="554">
        <f t="shared" ref="J1462:N1462" si="1458">IF(IFERROR(VLOOKUP($C1462,INDIRECT(J$14&amp;"D:D"),1,FALSE),0)&lt;&gt;0,J$14,0)</f>
        <v>0</v>
      </c>
      <c r="K1462" s="554">
        <f t="shared" si="1458"/>
        <v>0</v>
      </c>
      <c r="L1462" s="554">
        <f t="shared" si="1458"/>
        <v>0</v>
      </c>
      <c r="M1462" s="554">
        <f t="shared" si="1458"/>
        <v>0</v>
      </c>
      <c r="N1462" s="554">
        <f t="shared" si="1458"/>
        <v>0</v>
      </c>
      <c r="O1462" s="554" t="str">
        <f t="shared" si="11"/>
        <v>#N/A</v>
      </c>
      <c r="P1462" s="554" t="str">
        <f t="shared" si="12"/>
        <v>#N/A</v>
      </c>
    </row>
    <row r="1463">
      <c r="A1463" s="554" t="str">
        <f t="shared" si="5"/>
        <v/>
      </c>
      <c r="B1463" s="554" t="str">
        <f t="shared" si="6"/>
        <v>#N/A</v>
      </c>
      <c r="E1463" s="554">
        <f t="shared" si="7"/>
        <v>0</v>
      </c>
      <c r="H1463" s="554">
        <f t="shared" si="8"/>
        <v>0</v>
      </c>
      <c r="I1463" s="554">
        <f t="shared" si="9"/>
        <v>0</v>
      </c>
      <c r="J1463" s="554">
        <f t="shared" ref="J1463:N1463" si="1459">IF(IFERROR(VLOOKUP($C1463,INDIRECT(J$14&amp;"D:D"),1,FALSE),0)&lt;&gt;0,J$14,0)</f>
        <v>0</v>
      </c>
      <c r="K1463" s="554">
        <f t="shared" si="1459"/>
        <v>0</v>
      </c>
      <c r="L1463" s="554">
        <f t="shared" si="1459"/>
        <v>0</v>
      </c>
      <c r="M1463" s="554">
        <f t="shared" si="1459"/>
        <v>0</v>
      </c>
      <c r="N1463" s="554">
        <f t="shared" si="1459"/>
        <v>0</v>
      </c>
      <c r="O1463" s="554" t="str">
        <f t="shared" si="11"/>
        <v>#N/A</v>
      </c>
      <c r="P1463" s="554" t="str">
        <f t="shared" si="12"/>
        <v>#N/A</v>
      </c>
    </row>
    <row r="1464">
      <c r="A1464" s="554" t="str">
        <f t="shared" si="5"/>
        <v/>
      </c>
      <c r="B1464" s="554" t="str">
        <f t="shared" si="6"/>
        <v>#N/A</v>
      </c>
      <c r="E1464" s="554">
        <f t="shared" si="7"/>
        <v>0</v>
      </c>
      <c r="H1464" s="554">
        <f t="shared" si="8"/>
        <v>0</v>
      </c>
      <c r="I1464" s="554">
        <f t="shared" si="9"/>
        <v>0</v>
      </c>
      <c r="J1464" s="554">
        <f t="shared" ref="J1464:N1464" si="1460">IF(IFERROR(VLOOKUP($C1464,INDIRECT(J$14&amp;"D:D"),1,FALSE),0)&lt;&gt;0,J$14,0)</f>
        <v>0</v>
      </c>
      <c r="K1464" s="554">
        <f t="shared" si="1460"/>
        <v>0</v>
      </c>
      <c r="L1464" s="554">
        <f t="shared" si="1460"/>
        <v>0</v>
      </c>
      <c r="M1464" s="554">
        <f t="shared" si="1460"/>
        <v>0</v>
      </c>
      <c r="N1464" s="554">
        <f t="shared" si="1460"/>
        <v>0</v>
      </c>
      <c r="O1464" s="554" t="str">
        <f t="shared" si="11"/>
        <v>#N/A</v>
      </c>
      <c r="P1464" s="554" t="str">
        <f t="shared" si="12"/>
        <v>#N/A</v>
      </c>
    </row>
    <row r="1465">
      <c r="A1465" s="554" t="str">
        <f t="shared" si="5"/>
        <v/>
      </c>
      <c r="B1465" s="554" t="str">
        <f t="shared" si="6"/>
        <v>#N/A</v>
      </c>
      <c r="E1465" s="554">
        <f t="shared" si="7"/>
        <v>0</v>
      </c>
      <c r="H1465" s="554">
        <f t="shared" si="8"/>
        <v>0</v>
      </c>
      <c r="I1465" s="554">
        <f t="shared" si="9"/>
        <v>0</v>
      </c>
      <c r="J1465" s="554">
        <f t="shared" ref="J1465:N1465" si="1461">IF(IFERROR(VLOOKUP($C1465,INDIRECT(J$14&amp;"D:D"),1,FALSE),0)&lt;&gt;0,J$14,0)</f>
        <v>0</v>
      </c>
      <c r="K1465" s="554">
        <f t="shared" si="1461"/>
        <v>0</v>
      </c>
      <c r="L1465" s="554">
        <f t="shared" si="1461"/>
        <v>0</v>
      </c>
      <c r="M1465" s="554">
        <f t="shared" si="1461"/>
        <v>0</v>
      </c>
      <c r="N1465" s="554">
        <f t="shared" si="1461"/>
        <v>0</v>
      </c>
      <c r="O1465" s="554" t="str">
        <f t="shared" si="11"/>
        <v>#N/A</v>
      </c>
      <c r="P1465" s="554" t="str">
        <f t="shared" si="12"/>
        <v>#N/A</v>
      </c>
    </row>
    <row r="1466">
      <c r="A1466" s="554" t="str">
        <f t="shared" si="5"/>
        <v/>
      </c>
      <c r="B1466" s="554" t="str">
        <f t="shared" si="6"/>
        <v>#N/A</v>
      </c>
      <c r="E1466" s="554">
        <f t="shared" si="7"/>
        <v>0</v>
      </c>
      <c r="H1466" s="554">
        <f t="shared" si="8"/>
        <v>0</v>
      </c>
      <c r="I1466" s="554">
        <f t="shared" si="9"/>
        <v>0</v>
      </c>
      <c r="J1466" s="554">
        <f t="shared" ref="J1466:N1466" si="1462">IF(IFERROR(VLOOKUP($C1466,INDIRECT(J$14&amp;"D:D"),1,FALSE),0)&lt;&gt;0,J$14,0)</f>
        <v>0</v>
      </c>
      <c r="K1466" s="554">
        <f t="shared" si="1462"/>
        <v>0</v>
      </c>
      <c r="L1466" s="554">
        <f t="shared" si="1462"/>
        <v>0</v>
      </c>
      <c r="M1466" s="554">
        <f t="shared" si="1462"/>
        <v>0</v>
      </c>
      <c r="N1466" s="554">
        <f t="shared" si="1462"/>
        <v>0</v>
      </c>
      <c r="O1466" s="554" t="str">
        <f t="shared" si="11"/>
        <v>#N/A</v>
      </c>
      <c r="P1466" s="554" t="str">
        <f t="shared" si="12"/>
        <v>#N/A</v>
      </c>
    </row>
    <row r="1467">
      <c r="A1467" s="554" t="str">
        <f t="shared" si="5"/>
        <v/>
      </c>
      <c r="B1467" s="554" t="str">
        <f t="shared" si="6"/>
        <v>#N/A</v>
      </c>
      <c r="E1467" s="554">
        <f t="shared" si="7"/>
        <v>0</v>
      </c>
      <c r="H1467" s="554">
        <f t="shared" si="8"/>
        <v>0</v>
      </c>
      <c r="I1467" s="554">
        <f t="shared" si="9"/>
        <v>0</v>
      </c>
      <c r="J1467" s="554">
        <f t="shared" ref="J1467:N1467" si="1463">IF(IFERROR(VLOOKUP($C1467,INDIRECT(J$14&amp;"D:D"),1,FALSE),0)&lt;&gt;0,J$14,0)</f>
        <v>0</v>
      </c>
      <c r="K1467" s="554">
        <f t="shared" si="1463"/>
        <v>0</v>
      </c>
      <c r="L1467" s="554">
        <f t="shared" si="1463"/>
        <v>0</v>
      </c>
      <c r="M1467" s="554">
        <f t="shared" si="1463"/>
        <v>0</v>
      </c>
      <c r="N1467" s="554">
        <f t="shared" si="1463"/>
        <v>0</v>
      </c>
      <c r="O1467" s="554" t="str">
        <f t="shared" si="11"/>
        <v>#N/A</v>
      </c>
      <c r="P1467" s="554" t="str">
        <f t="shared" si="12"/>
        <v>#N/A</v>
      </c>
    </row>
    <row r="1468">
      <c r="A1468" s="554" t="str">
        <f t="shared" si="5"/>
        <v/>
      </c>
      <c r="B1468" s="554" t="str">
        <f t="shared" si="6"/>
        <v>#N/A</v>
      </c>
      <c r="E1468" s="554">
        <f t="shared" si="7"/>
        <v>0</v>
      </c>
      <c r="H1468" s="554">
        <f t="shared" si="8"/>
        <v>0</v>
      </c>
      <c r="I1468" s="554">
        <f t="shared" si="9"/>
        <v>0</v>
      </c>
      <c r="J1468" s="554">
        <f t="shared" ref="J1468:N1468" si="1464">IF(IFERROR(VLOOKUP($C1468,INDIRECT(J$14&amp;"D:D"),1,FALSE),0)&lt;&gt;0,J$14,0)</f>
        <v>0</v>
      </c>
      <c r="K1468" s="554">
        <f t="shared" si="1464"/>
        <v>0</v>
      </c>
      <c r="L1468" s="554">
        <f t="shared" si="1464"/>
        <v>0</v>
      </c>
      <c r="M1468" s="554">
        <f t="shared" si="1464"/>
        <v>0</v>
      </c>
      <c r="N1468" s="554">
        <f t="shared" si="1464"/>
        <v>0</v>
      </c>
      <c r="O1468" s="554" t="str">
        <f t="shared" si="11"/>
        <v>#N/A</v>
      </c>
      <c r="P1468" s="554" t="str">
        <f t="shared" si="12"/>
        <v>#N/A</v>
      </c>
    </row>
    <row r="1469">
      <c r="A1469" s="554" t="str">
        <f t="shared" si="5"/>
        <v/>
      </c>
      <c r="B1469" s="554" t="str">
        <f t="shared" si="6"/>
        <v>#N/A</v>
      </c>
      <c r="E1469" s="554">
        <f t="shared" si="7"/>
        <v>0</v>
      </c>
      <c r="H1469" s="554">
        <f t="shared" si="8"/>
        <v>0</v>
      </c>
      <c r="I1469" s="554">
        <f t="shared" si="9"/>
        <v>0</v>
      </c>
      <c r="J1469" s="554">
        <f t="shared" ref="J1469:N1469" si="1465">IF(IFERROR(VLOOKUP($C1469,INDIRECT(J$14&amp;"D:D"),1,FALSE),0)&lt;&gt;0,J$14,0)</f>
        <v>0</v>
      </c>
      <c r="K1469" s="554">
        <f t="shared" si="1465"/>
        <v>0</v>
      </c>
      <c r="L1469" s="554">
        <f t="shared" si="1465"/>
        <v>0</v>
      </c>
      <c r="M1469" s="554">
        <f t="shared" si="1465"/>
        <v>0</v>
      </c>
      <c r="N1469" s="554">
        <f t="shared" si="1465"/>
        <v>0</v>
      </c>
      <c r="O1469" s="554" t="str">
        <f t="shared" si="11"/>
        <v>#N/A</v>
      </c>
      <c r="P1469" s="554" t="str">
        <f t="shared" si="12"/>
        <v>#N/A</v>
      </c>
    </row>
    <row r="1470">
      <c r="A1470" s="554" t="str">
        <f t="shared" si="5"/>
        <v/>
      </c>
      <c r="B1470" s="554" t="str">
        <f t="shared" si="6"/>
        <v>#N/A</v>
      </c>
      <c r="E1470" s="554">
        <f t="shared" si="7"/>
        <v>0</v>
      </c>
      <c r="H1470" s="554">
        <f t="shared" si="8"/>
        <v>0</v>
      </c>
      <c r="I1470" s="554">
        <f t="shared" si="9"/>
        <v>0</v>
      </c>
      <c r="J1470" s="554">
        <f t="shared" ref="J1470:N1470" si="1466">IF(IFERROR(VLOOKUP($C1470,INDIRECT(J$14&amp;"D:D"),1,FALSE),0)&lt;&gt;0,J$14,0)</f>
        <v>0</v>
      </c>
      <c r="K1470" s="554">
        <f t="shared" si="1466"/>
        <v>0</v>
      </c>
      <c r="L1470" s="554">
        <f t="shared" si="1466"/>
        <v>0</v>
      </c>
      <c r="M1470" s="554">
        <f t="shared" si="1466"/>
        <v>0</v>
      </c>
      <c r="N1470" s="554">
        <f t="shared" si="1466"/>
        <v>0</v>
      </c>
      <c r="O1470" s="554" t="str">
        <f t="shared" si="11"/>
        <v>#N/A</v>
      </c>
      <c r="P1470" s="554" t="str">
        <f t="shared" si="12"/>
        <v>#N/A</v>
      </c>
    </row>
    <row r="1471">
      <c r="A1471" s="554" t="str">
        <f t="shared" si="5"/>
        <v/>
      </c>
      <c r="B1471" s="554" t="str">
        <f t="shared" si="6"/>
        <v>#N/A</v>
      </c>
      <c r="E1471" s="554">
        <f t="shared" si="7"/>
        <v>0</v>
      </c>
      <c r="H1471" s="554">
        <f t="shared" si="8"/>
        <v>0</v>
      </c>
      <c r="I1471" s="554">
        <f t="shared" si="9"/>
        <v>0</v>
      </c>
      <c r="J1471" s="554">
        <f t="shared" ref="J1471:N1471" si="1467">IF(IFERROR(VLOOKUP($C1471,INDIRECT(J$14&amp;"D:D"),1,FALSE),0)&lt;&gt;0,J$14,0)</f>
        <v>0</v>
      </c>
      <c r="K1471" s="554">
        <f t="shared" si="1467"/>
        <v>0</v>
      </c>
      <c r="L1471" s="554">
        <f t="shared" si="1467"/>
        <v>0</v>
      </c>
      <c r="M1471" s="554">
        <f t="shared" si="1467"/>
        <v>0</v>
      </c>
      <c r="N1471" s="554">
        <f t="shared" si="1467"/>
        <v>0</v>
      </c>
      <c r="O1471" s="554" t="str">
        <f t="shared" si="11"/>
        <v>#N/A</v>
      </c>
      <c r="P1471" s="554" t="str">
        <f t="shared" si="12"/>
        <v>#N/A</v>
      </c>
    </row>
    <row r="1472">
      <c r="A1472" s="554" t="str">
        <f t="shared" si="5"/>
        <v/>
      </c>
      <c r="B1472" s="554" t="str">
        <f t="shared" si="6"/>
        <v>#N/A</v>
      </c>
      <c r="E1472" s="554">
        <f t="shared" si="7"/>
        <v>0</v>
      </c>
      <c r="H1472" s="554">
        <f t="shared" si="8"/>
        <v>0</v>
      </c>
      <c r="I1472" s="554">
        <f t="shared" si="9"/>
        <v>0</v>
      </c>
      <c r="J1472" s="554">
        <f t="shared" ref="J1472:N1472" si="1468">IF(IFERROR(VLOOKUP($C1472,INDIRECT(J$14&amp;"D:D"),1,FALSE),0)&lt;&gt;0,J$14,0)</f>
        <v>0</v>
      </c>
      <c r="K1472" s="554">
        <f t="shared" si="1468"/>
        <v>0</v>
      </c>
      <c r="L1472" s="554">
        <f t="shared" si="1468"/>
        <v>0</v>
      </c>
      <c r="M1472" s="554">
        <f t="shared" si="1468"/>
        <v>0</v>
      </c>
      <c r="N1472" s="554">
        <f t="shared" si="1468"/>
        <v>0</v>
      </c>
      <c r="O1472" s="554" t="str">
        <f t="shared" si="11"/>
        <v>#N/A</v>
      </c>
      <c r="P1472" s="554" t="str">
        <f t="shared" si="12"/>
        <v>#N/A</v>
      </c>
    </row>
    <row r="1473">
      <c r="A1473" s="554" t="str">
        <f t="shared" si="5"/>
        <v/>
      </c>
      <c r="B1473" s="554" t="str">
        <f t="shared" si="6"/>
        <v>#N/A</v>
      </c>
      <c r="E1473" s="554">
        <f t="shared" si="7"/>
        <v>0</v>
      </c>
      <c r="H1473" s="554">
        <f t="shared" si="8"/>
        <v>0</v>
      </c>
      <c r="I1473" s="554">
        <f t="shared" si="9"/>
        <v>0</v>
      </c>
      <c r="J1473" s="554">
        <f t="shared" ref="J1473:N1473" si="1469">IF(IFERROR(VLOOKUP($C1473,INDIRECT(J$14&amp;"D:D"),1,FALSE),0)&lt;&gt;0,J$14,0)</f>
        <v>0</v>
      </c>
      <c r="K1473" s="554">
        <f t="shared" si="1469"/>
        <v>0</v>
      </c>
      <c r="L1473" s="554">
        <f t="shared" si="1469"/>
        <v>0</v>
      </c>
      <c r="M1473" s="554">
        <f t="shared" si="1469"/>
        <v>0</v>
      </c>
      <c r="N1473" s="554">
        <f t="shared" si="1469"/>
        <v>0</v>
      </c>
      <c r="O1473" s="554" t="str">
        <f t="shared" si="11"/>
        <v>#N/A</v>
      </c>
      <c r="P1473" s="554" t="str">
        <f t="shared" si="12"/>
        <v>#N/A</v>
      </c>
    </row>
    <row r="1474">
      <c r="A1474" s="554" t="str">
        <f t="shared" si="5"/>
        <v/>
      </c>
      <c r="B1474" s="554" t="str">
        <f t="shared" si="6"/>
        <v>#N/A</v>
      </c>
      <c r="E1474" s="554">
        <f t="shared" si="7"/>
        <v>0</v>
      </c>
      <c r="H1474" s="554">
        <f t="shared" si="8"/>
        <v>0</v>
      </c>
      <c r="I1474" s="554">
        <f t="shared" si="9"/>
        <v>0</v>
      </c>
      <c r="J1474" s="554">
        <f t="shared" ref="J1474:N1474" si="1470">IF(IFERROR(VLOOKUP($C1474,INDIRECT(J$14&amp;"D:D"),1,FALSE),0)&lt;&gt;0,J$14,0)</f>
        <v>0</v>
      </c>
      <c r="K1474" s="554">
        <f t="shared" si="1470"/>
        <v>0</v>
      </c>
      <c r="L1474" s="554">
        <f t="shared" si="1470"/>
        <v>0</v>
      </c>
      <c r="M1474" s="554">
        <f t="shared" si="1470"/>
        <v>0</v>
      </c>
      <c r="N1474" s="554">
        <f t="shared" si="1470"/>
        <v>0</v>
      </c>
      <c r="O1474" s="554" t="str">
        <f t="shared" si="11"/>
        <v>#N/A</v>
      </c>
      <c r="P1474" s="554" t="str">
        <f t="shared" si="12"/>
        <v>#N/A</v>
      </c>
    </row>
    <row r="1475">
      <c r="A1475" s="554" t="str">
        <f t="shared" si="5"/>
        <v/>
      </c>
      <c r="B1475" s="554" t="str">
        <f t="shared" si="6"/>
        <v>#N/A</v>
      </c>
      <c r="E1475" s="554">
        <f t="shared" si="7"/>
        <v>0</v>
      </c>
      <c r="H1475" s="554">
        <f t="shared" si="8"/>
        <v>0</v>
      </c>
      <c r="I1475" s="554">
        <f t="shared" si="9"/>
        <v>0</v>
      </c>
      <c r="J1475" s="554">
        <f t="shared" ref="J1475:N1475" si="1471">IF(IFERROR(VLOOKUP($C1475,INDIRECT(J$14&amp;"D:D"),1,FALSE),0)&lt;&gt;0,J$14,0)</f>
        <v>0</v>
      </c>
      <c r="K1475" s="554">
        <f t="shared" si="1471"/>
        <v>0</v>
      </c>
      <c r="L1475" s="554">
        <f t="shared" si="1471"/>
        <v>0</v>
      </c>
      <c r="M1475" s="554">
        <f t="shared" si="1471"/>
        <v>0</v>
      </c>
      <c r="N1475" s="554">
        <f t="shared" si="1471"/>
        <v>0</v>
      </c>
      <c r="O1475" s="554" t="str">
        <f t="shared" si="11"/>
        <v>#N/A</v>
      </c>
      <c r="P1475" s="554" t="str">
        <f t="shared" si="12"/>
        <v>#N/A</v>
      </c>
    </row>
    <row r="1476">
      <c r="A1476" s="554" t="str">
        <f t="shared" si="5"/>
        <v/>
      </c>
      <c r="B1476" s="554" t="str">
        <f t="shared" si="6"/>
        <v>#N/A</v>
      </c>
      <c r="E1476" s="554">
        <f t="shared" si="7"/>
        <v>0</v>
      </c>
      <c r="H1476" s="554">
        <f t="shared" si="8"/>
        <v>0</v>
      </c>
      <c r="I1476" s="554">
        <f t="shared" si="9"/>
        <v>0</v>
      </c>
      <c r="J1476" s="554">
        <f t="shared" ref="J1476:N1476" si="1472">IF(IFERROR(VLOOKUP($C1476,INDIRECT(J$14&amp;"D:D"),1,FALSE),0)&lt;&gt;0,J$14,0)</f>
        <v>0</v>
      </c>
      <c r="K1476" s="554">
        <f t="shared" si="1472"/>
        <v>0</v>
      </c>
      <c r="L1476" s="554">
        <f t="shared" si="1472"/>
        <v>0</v>
      </c>
      <c r="M1476" s="554">
        <f t="shared" si="1472"/>
        <v>0</v>
      </c>
      <c r="N1476" s="554">
        <f t="shared" si="1472"/>
        <v>0</v>
      </c>
      <c r="O1476" s="554" t="str">
        <f t="shared" si="11"/>
        <v>#N/A</v>
      </c>
      <c r="P1476" s="554" t="str">
        <f t="shared" si="12"/>
        <v>#N/A</v>
      </c>
    </row>
    <row r="1477">
      <c r="A1477" s="554" t="str">
        <f t="shared" si="5"/>
        <v/>
      </c>
      <c r="B1477" s="554" t="str">
        <f t="shared" si="6"/>
        <v>#N/A</v>
      </c>
      <c r="E1477" s="554">
        <f t="shared" si="7"/>
        <v>0</v>
      </c>
      <c r="H1477" s="554">
        <f t="shared" si="8"/>
        <v>0</v>
      </c>
      <c r="I1477" s="554">
        <f t="shared" si="9"/>
        <v>0</v>
      </c>
      <c r="J1477" s="554">
        <f t="shared" ref="J1477:N1477" si="1473">IF(IFERROR(VLOOKUP($C1477,INDIRECT(J$14&amp;"D:D"),1,FALSE),0)&lt;&gt;0,J$14,0)</f>
        <v>0</v>
      </c>
      <c r="K1477" s="554">
        <f t="shared" si="1473"/>
        <v>0</v>
      </c>
      <c r="L1477" s="554">
        <f t="shared" si="1473"/>
        <v>0</v>
      </c>
      <c r="M1477" s="554">
        <f t="shared" si="1473"/>
        <v>0</v>
      </c>
      <c r="N1477" s="554">
        <f t="shared" si="1473"/>
        <v>0</v>
      </c>
      <c r="O1477" s="554" t="str">
        <f t="shared" si="11"/>
        <v>#N/A</v>
      </c>
      <c r="P1477" s="554" t="str">
        <f t="shared" si="12"/>
        <v>#N/A</v>
      </c>
    </row>
    <row r="1478">
      <c r="A1478" s="554" t="str">
        <f t="shared" si="5"/>
        <v/>
      </c>
      <c r="B1478" s="554" t="str">
        <f t="shared" si="6"/>
        <v>#N/A</v>
      </c>
      <c r="E1478" s="554">
        <f t="shared" si="7"/>
        <v>0</v>
      </c>
      <c r="H1478" s="554">
        <f t="shared" si="8"/>
        <v>0</v>
      </c>
      <c r="I1478" s="554">
        <f t="shared" si="9"/>
        <v>0</v>
      </c>
      <c r="J1478" s="554">
        <f t="shared" ref="J1478:N1478" si="1474">IF(IFERROR(VLOOKUP($C1478,INDIRECT(J$14&amp;"D:D"),1,FALSE),0)&lt;&gt;0,J$14,0)</f>
        <v>0</v>
      </c>
      <c r="K1478" s="554">
        <f t="shared" si="1474"/>
        <v>0</v>
      </c>
      <c r="L1478" s="554">
        <f t="shared" si="1474"/>
        <v>0</v>
      </c>
      <c r="M1478" s="554">
        <f t="shared" si="1474"/>
        <v>0</v>
      </c>
      <c r="N1478" s="554">
        <f t="shared" si="1474"/>
        <v>0</v>
      </c>
      <c r="O1478" s="554" t="str">
        <f t="shared" si="11"/>
        <v>#N/A</v>
      </c>
      <c r="P1478" s="554" t="str">
        <f t="shared" si="12"/>
        <v>#N/A</v>
      </c>
    </row>
    <row r="1479">
      <c r="A1479" s="554" t="str">
        <f t="shared" si="5"/>
        <v/>
      </c>
      <c r="B1479" s="554" t="str">
        <f t="shared" si="6"/>
        <v>#N/A</v>
      </c>
      <c r="E1479" s="554">
        <f t="shared" si="7"/>
        <v>0</v>
      </c>
      <c r="H1479" s="554">
        <f t="shared" si="8"/>
        <v>0</v>
      </c>
      <c r="I1479" s="554">
        <f t="shared" si="9"/>
        <v>0</v>
      </c>
      <c r="J1479" s="554">
        <f t="shared" ref="J1479:N1479" si="1475">IF(IFERROR(VLOOKUP($C1479,INDIRECT(J$14&amp;"D:D"),1,FALSE),0)&lt;&gt;0,J$14,0)</f>
        <v>0</v>
      </c>
      <c r="K1479" s="554">
        <f t="shared" si="1475"/>
        <v>0</v>
      </c>
      <c r="L1479" s="554">
        <f t="shared" si="1475"/>
        <v>0</v>
      </c>
      <c r="M1479" s="554">
        <f t="shared" si="1475"/>
        <v>0</v>
      </c>
      <c r="N1479" s="554">
        <f t="shared" si="1475"/>
        <v>0</v>
      </c>
      <c r="O1479" s="554" t="str">
        <f t="shared" si="11"/>
        <v>#N/A</v>
      </c>
      <c r="P1479" s="554" t="str">
        <f t="shared" si="12"/>
        <v>#N/A</v>
      </c>
    </row>
    <row r="1480">
      <c r="A1480" s="554" t="str">
        <f t="shared" si="5"/>
        <v/>
      </c>
      <c r="B1480" s="554" t="str">
        <f t="shared" si="6"/>
        <v>#N/A</v>
      </c>
      <c r="E1480" s="554">
        <f t="shared" si="7"/>
        <v>0</v>
      </c>
      <c r="H1480" s="554">
        <f t="shared" si="8"/>
        <v>0</v>
      </c>
      <c r="I1480" s="554">
        <f t="shared" si="9"/>
        <v>0</v>
      </c>
      <c r="J1480" s="554">
        <f t="shared" ref="J1480:N1480" si="1476">IF(IFERROR(VLOOKUP($C1480,INDIRECT(J$14&amp;"D:D"),1,FALSE),0)&lt;&gt;0,J$14,0)</f>
        <v>0</v>
      </c>
      <c r="K1480" s="554">
        <f t="shared" si="1476"/>
        <v>0</v>
      </c>
      <c r="L1480" s="554">
        <f t="shared" si="1476"/>
        <v>0</v>
      </c>
      <c r="M1480" s="554">
        <f t="shared" si="1476"/>
        <v>0</v>
      </c>
      <c r="N1480" s="554">
        <f t="shared" si="1476"/>
        <v>0</v>
      </c>
      <c r="O1480" s="554" t="str">
        <f t="shared" si="11"/>
        <v>#N/A</v>
      </c>
      <c r="P1480" s="554" t="str">
        <f t="shared" si="12"/>
        <v>#N/A</v>
      </c>
    </row>
    <row r="1481">
      <c r="A1481" s="554" t="str">
        <f t="shared" si="5"/>
        <v/>
      </c>
      <c r="B1481" s="554" t="str">
        <f t="shared" si="6"/>
        <v>#N/A</v>
      </c>
      <c r="E1481" s="554">
        <f t="shared" si="7"/>
        <v>0</v>
      </c>
      <c r="H1481" s="554">
        <f t="shared" si="8"/>
        <v>0</v>
      </c>
      <c r="I1481" s="554">
        <f t="shared" si="9"/>
        <v>0</v>
      </c>
      <c r="J1481" s="554">
        <f t="shared" ref="J1481:N1481" si="1477">IF(IFERROR(VLOOKUP($C1481,INDIRECT(J$14&amp;"D:D"),1,FALSE),0)&lt;&gt;0,J$14,0)</f>
        <v>0</v>
      </c>
      <c r="K1481" s="554">
        <f t="shared" si="1477"/>
        <v>0</v>
      </c>
      <c r="L1481" s="554">
        <f t="shared" si="1477"/>
        <v>0</v>
      </c>
      <c r="M1481" s="554">
        <f t="shared" si="1477"/>
        <v>0</v>
      </c>
      <c r="N1481" s="554">
        <f t="shared" si="1477"/>
        <v>0</v>
      </c>
      <c r="O1481" s="554" t="str">
        <f t="shared" si="11"/>
        <v>#N/A</v>
      </c>
      <c r="P1481" s="554" t="str">
        <f t="shared" si="12"/>
        <v>#N/A</v>
      </c>
    </row>
    <row r="1482">
      <c r="A1482" s="554" t="str">
        <f t="shared" si="5"/>
        <v/>
      </c>
      <c r="B1482" s="554" t="str">
        <f t="shared" si="6"/>
        <v>#N/A</v>
      </c>
      <c r="E1482" s="554">
        <f t="shared" si="7"/>
        <v>0</v>
      </c>
      <c r="H1482" s="554">
        <f t="shared" si="8"/>
        <v>0</v>
      </c>
      <c r="I1482" s="554">
        <f t="shared" si="9"/>
        <v>0</v>
      </c>
      <c r="J1482" s="554">
        <f t="shared" ref="J1482:N1482" si="1478">IF(IFERROR(VLOOKUP($C1482,INDIRECT(J$14&amp;"D:D"),1,FALSE),0)&lt;&gt;0,J$14,0)</f>
        <v>0</v>
      </c>
      <c r="K1482" s="554">
        <f t="shared" si="1478"/>
        <v>0</v>
      </c>
      <c r="L1482" s="554">
        <f t="shared" si="1478"/>
        <v>0</v>
      </c>
      <c r="M1482" s="554">
        <f t="shared" si="1478"/>
        <v>0</v>
      </c>
      <c r="N1482" s="554">
        <f t="shared" si="1478"/>
        <v>0</v>
      </c>
      <c r="O1482" s="554" t="str">
        <f t="shared" si="11"/>
        <v>#N/A</v>
      </c>
      <c r="P1482" s="554" t="str">
        <f t="shared" si="12"/>
        <v>#N/A</v>
      </c>
    </row>
    <row r="1483">
      <c r="A1483" s="554" t="str">
        <f t="shared" si="5"/>
        <v/>
      </c>
      <c r="B1483" s="554" t="str">
        <f t="shared" si="6"/>
        <v>#N/A</v>
      </c>
      <c r="E1483" s="554">
        <f t="shared" si="7"/>
        <v>0</v>
      </c>
      <c r="H1483" s="554">
        <f t="shared" si="8"/>
        <v>0</v>
      </c>
      <c r="I1483" s="554">
        <f t="shared" si="9"/>
        <v>0</v>
      </c>
      <c r="J1483" s="554">
        <f t="shared" ref="J1483:N1483" si="1479">IF(IFERROR(VLOOKUP($C1483,INDIRECT(J$14&amp;"D:D"),1,FALSE),0)&lt;&gt;0,J$14,0)</f>
        <v>0</v>
      </c>
      <c r="K1483" s="554">
        <f t="shared" si="1479"/>
        <v>0</v>
      </c>
      <c r="L1483" s="554">
        <f t="shared" si="1479"/>
        <v>0</v>
      </c>
      <c r="M1483" s="554">
        <f t="shared" si="1479"/>
        <v>0</v>
      </c>
      <c r="N1483" s="554">
        <f t="shared" si="1479"/>
        <v>0</v>
      </c>
      <c r="O1483" s="554" t="str">
        <f t="shared" si="11"/>
        <v>#N/A</v>
      </c>
      <c r="P1483" s="554" t="str">
        <f t="shared" si="12"/>
        <v>#N/A</v>
      </c>
    </row>
    <row r="1484">
      <c r="A1484" s="554" t="str">
        <f t="shared" si="5"/>
        <v/>
      </c>
      <c r="B1484" s="554" t="str">
        <f t="shared" si="6"/>
        <v>#N/A</v>
      </c>
      <c r="E1484" s="554">
        <f t="shared" si="7"/>
        <v>0</v>
      </c>
      <c r="H1484" s="554">
        <f t="shared" si="8"/>
        <v>0</v>
      </c>
      <c r="I1484" s="554">
        <f t="shared" si="9"/>
        <v>0</v>
      </c>
      <c r="J1484" s="554">
        <f t="shared" ref="J1484:N1484" si="1480">IF(IFERROR(VLOOKUP($C1484,INDIRECT(J$14&amp;"D:D"),1,FALSE),0)&lt;&gt;0,J$14,0)</f>
        <v>0</v>
      </c>
      <c r="K1484" s="554">
        <f t="shared" si="1480"/>
        <v>0</v>
      </c>
      <c r="L1484" s="554">
        <f t="shared" si="1480"/>
        <v>0</v>
      </c>
      <c r="M1484" s="554">
        <f t="shared" si="1480"/>
        <v>0</v>
      </c>
      <c r="N1484" s="554">
        <f t="shared" si="1480"/>
        <v>0</v>
      </c>
      <c r="O1484" s="554" t="str">
        <f t="shared" si="11"/>
        <v>#N/A</v>
      </c>
      <c r="P1484" s="554" t="str">
        <f t="shared" si="12"/>
        <v>#N/A</v>
      </c>
    </row>
    <row r="1485">
      <c r="A1485" s="554" t="str">
        <f t="shared" si="5"/>
        <v/>
      </c>
      <c r="B1485" s="554" t="str">
        <f t="shared" si="6"/>
        <v>#N/A</v>
      </c>
      <c r="E1485" s="554">
        <f t="shared" si="7"/>
        <v>0</v>
      </c>
      <c r="H1485" s="554">
        <f t="shared" si="8"/>
        <v>0</v>
      </c>
      <c r="I1485" s="554">
        <f t="shared" si="9"/>
        <v>0</v>
      </c>
      <c r="J1485" s="554">
        <f t="shared" ref="J1485:N1485" si="1481">IF(IFERROR(VLOOKUP($C1485,INDIRECT(J$14&amp;"D:D"),1,FALSE),0)&lt;&gt;0,J$14,0)</f>
        <v>0</v>
      </c>
      <c r="K1485" s="554">
        <f t="shared" si="1481"/>
        <v>0</v>
      </c>
      <c r="L1485" s="554">
        <f t="shared" si="1481"/>
        <v>0</v>
      </c>
      <c r="M1485" s="554">
        <f t="shared" si="1481"/>
        <v>0</v>
      </c>
      <c r="N1485" s="554">
        <f t="shared" si="1481"/>
        <v>0</v>
      </c>
      <c r="O1485" s="554" t="str">
        <f t="shared" si="11"/>
        <v>#N/A</v>
      </c>
      <c r="P1485" s="554" t="str">
        <f t="shared" si="12"/>
        <v>#N/A</v>
      </c>
    </row>
    <row r="1486">
      <c r="A1486" s="554" t="str">
        <f t="shared" si="5"/>
        <v/>
      </c>
      <c r="B1486" s="554" t="str">
        <f t="shared" si="6"/>
        <v>#N/A</v>
      </c>
      <c r="E1486" s="554">
        <f t="shared" si="7"/>
        <v>0</v>
      </c>
      <c r="H1486" s="554">
        <f t="shared" si="8"/>
        <v>0</v>
      </c>
      <c r="I1486" s="554">
        <f t="shared" si="9"/>
        <v>0</v>
      </c>
      <c r="J1486" s="554">
        <f t="shared" ref="J1486:N1486" si="1482">IF(IFERROR(VLOOKUP($C1486,INDIRECT(J$14&amp;"D:D"),1,FALSE),0)&lt;&gt;0,J$14,0)</f>
        <v>0</v>
      </c>
      <c r="K1486" s="554">
        <f t="shared" si="1482"/>
        <v>0</v>
      </c>
      <c r="L1486" s="554">
        <f t="shared" si="1482"/>
        <v>0</v>
      </c>
      <c r="M1486" s="554">
        <f t="shared" si="1482"/>
        <v>0</v>
      </c>
      <c r="N1486" s="554">
        <f t="shared" si="1482"/>
        <v>0</v>
      </c>
      <c r="O1486" s="554" t="str">
        <f t="shared" si="11"/>
        <v>#N/A</v>
      </c>
      <c r="P1486" s="554" t="str">
        <f t="shared" si="12"/>
        <v>#N/A</v>
      </c>
    </row>
    <row r="1487">
      <c r="A1487" s="554" t="str">
        <f t="shared" si="5"/>
        <v/>
      </c>
      <c r="B1487" s="554" t="str">
        <f t="shared" si="6"/>
        <v>#N/A</v>
      </c>
      <c r="E1487" s="554">
        <f t="shared" si="7"/>
        <v>0</v>
      </c>
      <c r="H1487" s="554">
        <f t="shared" si="8"/>
        <v>0</v>
      </c>
      <c r="I1487" s="554">
        <f t="shared" si="9"/>
        <v>0</v>
      </c>
      <c r="J1487" s="554">
        <f t="shared" ref="J1487:N1487" si="1483">IF(IFERROR(VLOOKUP($C1487,INDIRECT(J$14&amp;"D:D"),1,FALSE),0)&lt;&gt;0,J$14,0)</f>
        <v>0</v>
      </c>
      <c r="K1487" s="554">
        <f t="shared" si="1483"/>
        <v>0</v>
      </c>
      <c r="L1487" s="554">
        <f t="shared" si="1483"/>
        <v>0</v>
      </c>
      <c r="M1487" s="554">
        <f t="shared" si="1483"/>
        <v>0</v>
      </c>
      <c r="N1487" s="554">
        <f t="shared" si="1483"/>
        <v>0</v>
      </c>
      <c r="O1487" s="554" t="str">
        <f t="shared" si="11"/>
        <v>#N/A</v>
      </c>
      <c r="P1487" s="554" t="str">
        <f t="shared" si="12"/>
        <v>#N/A</v>
      </c>
    </row>
    <row r="1488">
      <c r="A1488" s="554" t="str">
        <f t="shared" si="5"/>
        <v/>
      </c>
      <c r="B1488" s="554" t="str">
        <f t="shared" si="6"/>
        <v>#N/A</v>
      </c>
      <c r="E1488" s="554">
        <f t="shared" si="7"/>
        <v>0</v>
      </c>
      <c r="H1488" s="554">
        <f t="shared" si="8"/>
        <v>0</v>
      </c>
      <c r="I1488" s="554">
        <f t="shared" si="9"/>
        <v>0</v>
      </c>
      <c r="J1488" s="554">
        <f t="shared" ref="J1488:N1488" si="1484">IF(IFERROR(VLOOKUP($C1488,INDIRECT(J$14&amp;"D:D"),1,FALSE),0)&lt;&gt;0,J$14,0)</f>
        <v>0</v>
      </c>
      <c r="K1488" s="554">
        <f t="shared" si="1484"/>
        <v>0</v>
      </c>
      <c r="L1488" s="554">
        <f t="shared" si="1484"/>
        <v>0</v>
      </c>
      <c r="M1488" s="554">
        <f t="shared" si="1484"/>
        <v>0</v>
      </c>
      <c r="N1488" s="554">
        <f t="shared" si="1484"/>
        <v>0</v>
      </c>
      <c r="O1488" s="554" t="str">
        <f t="shared" si="11"/>
        <v>#N/A</v>
      </c>
      <c r="P1488" s="554" t="str">
        <f t="shared" si="12"/>
        <v>#N/A</v>
      </c>
    </row>
    <row r="1489">
      <c r="A1489" s="554" t="str">
        <f t="shared" si="5"/>
        <v/>
      </c>
      <c r="B1489" s="554" t="str">
        <f t="shared" si="6"/>
        <v>#N/A</v>
      </c>
      <c r="E1489" s="554">
        <f t="shared" si="7"/>
        <v>0</v>
      </c>
      <c r="H1489" s="554">
        <f t="shared" si="8"/>
        <v>0</v>
      </c>
      <c r="I1489" s="554">
        <f t="shared" si="9"/>
        <v>0</v>
      </c>
      <c r="J1489" s="554">
        <f t="shared" ref="J1489:N1489" si="1485">IF(IFERROR(VLOOKUP($C1489,INDIRECT(J$14&amp;"D:D"),1,FALSE),0)&lt;&gt;0,J$14,0)</f>
        <v>0</v>
      </c>
      <c r="K1489" s="554">
        <f t="shared" si="1485"/>
        <v>0</v>
      </c>
      <c r="L1489" s="554">
        <f t="shared" si="1485"/>
        <v>0</v>
      </c>
      <c r="M1489" s="554">
        <f t="shared" si="1485"/>
        <v>0</v>
      </c>
      <c r="N1489" s="554">
        <f t="shared" si="1485"/>
        <v>0</v>
      </c>
      <c r="O1489" s="554" t="str">
        <f t="shared" si="11"/>
        <v>#N/A</v>
      </c>
      <c r="P1489" s="554" t="str">
        <f t="shared" si="12"/>
        <v>#N/A</v>
      </c>
    </row>
    <row r="1490">
      <c r="A1490" s="554" t="str">
        <f t="shared" si="5"/>
        <v/>
      </c>
      <c r="B1490" s="554" t="str">
        <f t="shared" si="6"/>
        <v>#N/A</v>
      </c>
      <c r="E1490" s="554">
        <f t="shared" si="7"/>
        <v>0</v>
      </c>
      <c r="H1490" s="554">
        <f t="shared" si="8"/>
        <v>0</v>
      </c>
      <c r="I1490" s="554">
        <f t="shared" si="9"/>
        <v>0</v>
      </c>
      <c r="J1490" s="554">
        <f t="shared" ref="J1490:N1490" si="1486">IF(IFERROR(VLOOKUP($C1490,INDIRECT(J$14&amp;"D:D"),1,FALSE),0)&lt;&gt;0,J$14,0)</f>
        <v>0</v>
      </c>
      <c r="K1490" s="554">
        <f t="shared" si="1486"/>
        <v>0</v>
      </c>
      <c r="L1490" s="554">
        <f t="shared" si="1486"/>
        <v>0</v>
      </c>
      <c r="M1490" s="554">
        <f t="shared" si="1486"/>
        <v>0</v>
      </c>
      <c r="N1490" s="554">
        <f t="shared" si="1486"/>
        <v>0</v>
      </c>
      <c r="O1490" s="554" t="str">
        <f t="shared" si="11"/>
        <v>#N/A</v>
      </c>
      <c r="P1490" s="554" t="str">
        <f t="shared" si="12"/>
        <v>#N/A</v>
      </c>
    </row>
    <row r="1491">
      <c r="A1491" s="554" t="str">
        <f t="shared" si="5"/>
        <v/>
      </c>
      <c r="B1491" s="554" t="str">
        <f t="shared" si="6"/>
        <v>#N/A</v>
      </c>
      <c r="E1491" s="554">
        <f t="shared" si="7"/>
        <v>0</v>
      </c>
      <c r="H1491" s="554">
        <f t="shared" si="8"/>
        <v>0</v>
      </c>
      <c r="I1491" s="554">
        <f t="shared" si="9"/>
        <v>0</v>
      </c>
      <c r="J1491" s="554">
        <f t="shared" ref="J1491:N1491" si="1487">IF(IFERROR(VLOOKUP($C1491,INDIRECT(J$14&amp;"D:D"),1,FALSE),0)&lt;&gt;0,J$14,0)</f>
        <v>0</v>
      </c>
      <c r="K1491" s="554">
        <f t="shared" si="1487"/>
        <v>0</v>
      </c>
      <c r="L1491" s="554">
        <f t="shared" si="1487"/>
        <v>0</v>
      </c>
      <c r="M1491" s="554">
        <f t="shared" si="1487"/>
        <v>0</v>
      </c>
      <c r="N1491" s="554">
        <f t="shared" si="1487"/>
        <v>0</v>
      </c>
      <c r="O1491" s="554" t="str">
        <f t="shared" si="11"/>
        <v>#N/A</v>
      </c>
      <c r="P1491" s="554" t="str">
        <f t="shared" si="12"/>
        <v>#N/A</v>
      </c>
    </row>
    <row r="1492">
      <c r="A1492" s="554" t="str">
        <f t="shared" si="5"/>
        <v/>
      </c>
      <c r="B1492" s="554" t="str">
        <f t="shared" si="6"/>
        <v>#N/A</v>
      </c>
      <c r="E1492" s="554">
        <f t="shared" si="7"/>
        <v>0</v>
      </c>
      <c r="H1492" s="554">
        <f t="shared" si="8"/>
        <v>0</v>
      </c>
      <c r="I1492" s="554">
        <f t="shared" si="9"/>
        <v>0</v>
      </c>
      <c r="J1492" s="554">
        <f t="shared" ref="J1492:N1492" si="1488">IF(IFERROR(VLOOKUP($C1492,INDIRECT(J$14&amp;"D:D"),1,FALSE),0)&lt;&gt;0,J$14,0)</f>
        <v>0</v>
      </c>
      <c r="K1492" s="554">
        <f t="shared" si="1488"/>
        <v>0</v>
      </c>
      <c r="L1492" s="554">
        <f t="shared" si="1488"/>
        <v>0</v>
      </c>
      <c r="M1492" s="554">
        <f t="shared" si="1488"/>
        <v>0</v>
      </c>
      <c r="N1492" s="554">
        <f t="shared" si="1488"/>
        <v>0</v>
      </c>
      <c r="O1492" s="554" t="str">
        <f t="shared" si="11"/>
        <v>#N/A</v>
      </c>
      <c r="P1492" s="554" t="str">
        <f t="shared" si="12"/>
        <v>#N/A</v>
      </c>
    </row>
    <row r="1493">
      <c r="A1493" s="554" t="str">
        <f t="shared" si="5"/>
        <v/>
      </c>
      <c r="B1493" s="554" t="str">
        <f t="shared" si="6"/>
        <v>#N/A</v>
      </c>
      <c r="E1493" s="554">
        <f t="shared" si="7"/>
        <v>0</v>
      </c>
      <c r="H1493" s="554">
        <f t="shared" si="8"/>
        <v>0</v>
      </c>
      <c r="I1493" s="554">
        <f t="shared" si="9"/>
        <v>0</v>
      </c>
      <c r="J1493" s="554">
        <f t="shared" ref="J1493:N1493" si="1489">IF(IFERROR(VLOOKUP($C1493,INDIRECT(J$14&amp;"D:D"),1,FALSE),0)&lt;&gt;0,J$14,0)</f>
        <v>0</v>
      </c>
      <c r="K1493" s="554">
        <f t="shared" si="1489"/>
        <v>0</v>
      </c>
      <c r="L1493" s="554">
        <f t="shared" si="1489"/>
        <v>0</v>
      </c>
      <c r="M1493" s="554">
        <f t="shared" si="1489"/>
        <v>0</v>
      </c>
      <c r="N1493" s="554">
        <f t="shared" si="1489"/>
        <v>0</v>
      </c>
      <c r="O1493" s="554" t="str">
        <f t="shared" si="11"/>
        <v>#N/A</v>
      </c>
      <c r="P1493" s="554" t="str">
        <f t="shared" si="12"/>
        <v>#N/A</v>
      </c>
    </row>
    <row r="1494">
      <c r="A1494" s="554" t="str">
        <f t="shared" si="5"/>
        <v/>
      </c>
      <c r="B1494" s="554" t="str">
        <f t="shared" si="6"/>
        <v>#N/A</v>
      </c>
      <c r="E1494" s="554">
        <f t="shared" si="7"/>
        <v>0</v>
      </c>
      <c r="H1494" s="554">
        <f t="shared" si="8"/>
        <v>0</v>
      </c>
      <c r="I1494" s="554">
        <f t="shared" si="9"/>
        <v>0</v>
      </c>
      <c r="J1494" s="554">
        <f t="shared" ref="J1494:N1494" si="1490">IF(IFERROR(VLOOKUP($C1494,INDIRECT(J$14&amp;"D:D"),1,FALSE),0)&lt;&gt;0,J$14,0)</f>
        <v>0</v>
      </c>
      <c r="K1494" s="554">
        <f t="shared" si="1490"/>
        <v>0</v>
      </c>
      <c r="L1494" s="554">
        <f t="shared" si="1490"/>
        <v>0</v>
      </c>
      <c r="M1494" s="554">
        <f t="shared" si="1490"/>
        <v>0</v>
      </c>
      <c r="N1494" s="554">
        <f t="shared" si="1490"/>
        <v>0</v>
      </c>
      <c r="O1494" s="554" t="str">
        <f t="shared" si="11"/>
        <v>#N/A</v>
      </c>
      <c r="P1494" s="554" t="str">
        <f t="shared" si="12"/>
        <v>#N/A</v>
      </c>
    </row>
    <row r="1495">
      <c r="A1495" s="554" t="str">
        <f t="shared" si="5"/>
        <v/>
      </c>
      <c r="B1495" s="554" t="str">
        <f t="shared" si="6"/>
        <v>#N/A</v>
      </c>
      <c r="E1495" s="554">
        <f t="shared" si="7"/>
        <v>0</v>
      </c>
      <c r="H1495" s="554">
        <f t="shared" si="8"/>
        <v>0</v>
      </c>
      <c r="I1495" s="554">
        <f t="shared" si="9"/>
        <v>0</v>
      </c>
      <c r="J1495" s="554">
        <f t="shared" ref="J1495:N1495" si="1491">IF(IFERROR(VLOOKUP($C1495,INDIRECT(J$14&amp;"D:D"),1,FALSE),0)&lt;&gt;0,J$14,0)</f>
        <v>0</v>
      </c>
      <c r="K1495" s="554">
        <f t="shared" si="1491"/>
        <v>0</v>
      </c>
      <c r="L1495" s="554">
        <f t="shared" si="1491"/>
        <v>0</v>
      </c>
      <c r="M1495" s="554">
        <f t="shared" si="1491"/>
        <v>0</v>
      </c>
      <c r="N1495" s="554">
        <f t="shared" si="1491"/>
        <v>0</v>
      </c>
      <c r="O1495" s="554" t="str">
        <f t="shared" si="11"/>
        <v>#N/A</v>
      </c>
      <c r="P1495" s="554" t="str">
        <f t="shared" si="12"/>
        <v>#N/A</v>
      </c>
    </row>
    <row r="1496">
      <c r="A1496" s="554" t="str">
        <f t="shared" si="5"/>
        <v/>
      </c>
      <c r="B1496" s="554" t="str">
        <f t="shared" si="6"/>
        <v>#N/A</v>
      </c>
      <c r="E1496" s="554">
        <f t="shared" si="7"/>
        <v>0</v>
      </c>
      <c r="H1496" s="554">
        <f t="shared" si="8"/>
        <v>0</v>
      </c>
      <c r="I1496" s="554">
        <f t="shared" si="9"/>
        <v>0</v>
      </c>
      <c r="J1496" s="554">
        <f t="shared" ref="J1496:N1496" si="1492">IF(IFERROR(VLOOKUP($C1496,INDIRECT(J$14&amp;"D:D"),1,FALSE),0)&lt;&gt;0,J$14,0)</f>
        <v>0</v>
      </c>
      <c r="K1496" s="554">
        <f t="shared" si="1492"/>
        <v>0</v>
      </c>
      <c r="L1496" s="554">
        <f t="shared" si="1492"/>
        <v>0</v>
      </c>
      <c r="M1496" s="554">
        <f t="shared" si="1492"/>
        <v>0</v>
      </c>
      <c r="N1496" s="554">
        <f t="shared" si="1492"/>
        <v>0</v>
      </c>
      <c r="O1496" s="554" t="str">
        <f t="shared" si="11"/>
        <v>#N/A</v>
      </c>
      <c r="P1496" s="554" t="str">
        <f t="shared" si="12"/>
        <v>#N/A</v>
      </c>
    </row>
    <row r="1497">
      <c r="A1497" s="554" t="str">
        <f t="shared" si="5"/>
        <v/>
      </c>
      <c r="B1497" s="554" t="str">
        <f t="shared" si="6"/>
        <v>#N/A</v>
      </c>
      <c r="E1497" s="554">
        <f t="shared" si="7"/>
        <v>0</v>
      </c>
      <c r="H1497" s="554">
        <f t="shared" si="8"/>
        <v>0</v>
      </c>
      <c r="I1497" s="554">
        <f t="shared" si="9"/>
        <v>0</v>
      </c>
      <c r="J1497" s="554">
        <f t="shared" ref="J1497:N1497" si="1493">IF(IFERROR(VLOOKUP($C1497,INDIRECT(J$14&amp;"D:D"),1,FALSE),0)&lt;&gt;0,J$14,0)</f>
        <v>0</v>
      </c>
      <c r="K1497" s="554">
        <f t="shared" si="1493"/>
        <v>0</v>
      </c>
      <c r="L1497" s="554">
        <f t="shared" si="1493"/>
        <v>0</v>
      </c>
      <c r="M1497" s="554">
        <f t="shared" si="1493"/>
        <v>0</v>
      </c>
      <c r="N1497" s="554">
        <f t="shared" si="1493"/>
        <v>0</v>
      </c>
      <c r="O1497" s="554" t="str">
        <f t="shared" si="11"/>
        <v>#N/A</v>
      </c>
      <c r="P1497" s="554" t="str">
        <f t="shared" si="12"/>
        <v>#N/A</v>
      </c>
    </row>
    <row r="1498">
      <c r="A1498" s="554" t="str">
        <f t="shared" si="5"/>
        <v/>
      </c>
      <c r="B1498" s="554" t="str">
        <f t="shared" si="6"/>
        <v>#N/A</v>
      </c>
      <c r="E1498" s="554">
        <f t="shared" si="7"/>
        <v>0</v>
      </c>
      <c r="H1498" s="554">
        <f t="shared" si="8"/>
        <v>0</v>
      </c>
      <c r="I1498" s="554">
        <f t="shared" si="9"/>
        <v>0</v>
      </c>
      <c r="J1498" s="554">
        <f t="shared" ref="J1498:N1498" si="1494">IF(IFERROR(VLOOKUP($C1498,INDIRECT(J$14&amp;"D:D"),1,FALSE),0)&lt;&gt;0,J$14,0)</f>
        <v>0</v>
      </c>
      <c r="K1498" s="554">
        <f t="shared" si="1494"/>
        <v>0</v>
      </c>
      <c r="L1498" s="554">
        <f t="shared" si="1494"/>
        <v>0</v>
      </c>
      <c r="M1498" s="554">
        <f t="shared" si="1494"/>
        <v>0</v>
      </c>
      <c r="N1498" s="554">
        <f t="shared" si="1494"/>
        <v>0</v>
      </c>
      <c r="O1498" s="554" t="str">
        <f t="shared" si="11"/>
        <v>#N/A</v>
      </c>
      <c r="P1498" s="554" t="str">
        <f t="shared" si="12"/>
        <v>#N/A</v>
      </c>
    </row>
    <row r="1499">
      <c r="A1499" s="554" t="str">
        <f t="shared" si="5"/>
        <v/>
      </c>
      <c r="B1499" s="554" t="str">
        <f t="shared" si="6"/>
        <v>#N/A</v>
      </c>
      <c r="E1499" s="554">
        <f t="shared" si="7"/>
        <v>0</v>
      </c>
      <c r="H1499" s="554">
        <f t="shared" si="8"/>
        <v>0</v>
      </c>
      <c r="I1499" s="554">
        <f t="shared" si="9"/>
        <v>0</v>
      </c>
      <c r="J1499" s="554">
        <f t="shared" ref="J1499:N1499" si="1495">IF(IFERROR(VLOOKUP($C1499,INDIRECT(J$14&amp;"D:D"),1,FALSE),0)&lt;&gt;0,J$14,0)</f>
        <v>0</v>
      </c>
      <c r="K1499" s="554">
        <f t="shared" si="1495"/>
        <v>0</v>
      </c>
      <c r="L1499" s="554">
        <f t="shared" si="1495"/>
        <v>0</v>
      </c>
      <c r="M1499" s="554">
        <f t="shared" si="1495"/>
        <v>0</v>
      </c>
      <c r="N1499" s="554">
        <f t="shared" si="1495"/>
        <v>0</v>
      </c>
      <c r="O1499" s="554" t="str">
        <f t="shared" si="11"/>
        <v>#N/A</v>
      </c>
      <c r="P1499" s="554" t="str">
        <f t="shared" si="12"/>
        <v>#N/A</v>
      </c>
    </row>
    <row r="1500">
      <c r="A1500" s="554" t="str">
        <f t="shared" si="5"/>
        <v/>
      </c>
      <c r="B1500" s="554" t="str">
        <f t="shared" si="6"/>
        <v>#N/A</v>
      </c>
      <c r="E1500" s="554">
        <f t="shared" si="7"/>
        <v>0</v>
      </c>
      <c r="H1500" s="554">
        <f t="shared" si="8"/>
        <v>0</v>
      </c>
      <c r="I1500" s="554">
        <f t="shared" si="9"/>
        <v>0</v>
      </c>
      <c r="J1500" s="554">
        <f t="shared" ref="J1500:N1500" si="1496">IF(IFERROR(VLOOKUP($C1500,INDIRECT(J$14&amp;"D:D"),1,FALSE),0)&lt;&gt;0,J$14,0)</f>
        <v>0</v>
      </c>
      <c r="K1500" s="554">
        <f t="shared" si="1496"/>
        <v>0</v>
      </c>
      <c r="L1500" s="554">
        <f t="shared" si="1496"/>
        <v>0</v>
      </c>
      <c r="M1500" s="554">
        <f t="shared" si="1496"/>
        <v>0</v>
      </c>
      <c r="N1500" s="554">
        <f t="shared" si="1496"/>
        <v>0</v>
      </c>
      <c r="O1500" s="554" t="str">
        <f t="shared" si="11"/>
        <v>#N/A</v>
      </c>
      <c r="P1500" s="554" t="str">
        <f t="shared" si="12"/>
        <v>#N/A</v>
      </c>
    </row>
    <row r="1501">
      <c r="A1501" s="554" t="str">
        <f t="shared" si="5"/>
        <v/>
      </c>
      <c r="B1501" s="554" t="str">
        <f t="shared" si="6"/>
        <v>#N/A</v>
      </c>
      <c r="E1501" s="554">
        <f t="shared" si="7"/>
        <v>0</v>
      </c>
      <c r="H1501" s="554">
        <f t="shared" si="8"/>
        <v>0</v>
      </c>
      <c r="I1501" s="554">
        <f t="shared" si="9"/>
        <v>0</v>
      </c>
      <c r="J1501" s="554">
        <f t="shared" ref="J1501:N1501" si="1497">IF(IFERROR(VLOOKUP($C1501,INDIRECT(J$14&amp;"D:D"),1,FALSE),0)&lt;&gt;0,J$14,0)</f>
        <v>0</v>
      </c>
      <c r="K1501" s="554">
        <f t="shared" si="1497"/>
        <v>0</v>
      </c>
      <c r="L1501" s="554">
        <f t="shared" si="1497"/>
        <v>0</v>
      </c>
      <c r="M1501" s="554">
        <f t="shared" si="1497"/>
        <v>0</v>
      </c>
      <c r="N1501" s="554">
        <f t="shared" si="1497"/>
        <v>0</v>
      </c>
      <c r="O1501" s="554" t="str">
        <f t="shared" si="11"/>
        <v>#N/A</v>
      </c>
      <c r="P1501" s="554" t="str">
        <f t="shared" si="12"/>
        <v>#N/A</v>
      </c>
    </row>
    <row r="1502">
      <c r="A1502" s="554" t="str">
        <f t="shared" si="5"/>
        <v/>
      </c>
      <c r="B1502" s="554" t="str">
        <f t="shared" si="6"/>
        <v>#N/A</v>
      </c>
      <c r="E1502" s="554">
        <f t="shared" si="7"/>
        <v>0</v>
      </c>
      <c r="H1502" s="554">
        <f t="shared" si="8"/>
        <v>0</v>
      </c>
      <c r="I1502" s="554">
        <f t="shared" si="9"/>
        <v>0</v>
      </c>
      <c r="J1502" s="554">
        <f t="shared" ref="J1502:N1502" si="1498">IF(IFERROR(VLOOKUP($C1502,INDIRECT(J$14&amp;"D:D"),1,FALSE),0)&lt;&gt;0,J$14,0)</f>
        <v>0</v>
      </c>
      <c r="K1502" s="554">
        <f t="shared" si="1498"/>
        <v>0</v>
      </c>
      <c r="L1502" s="554">
        <f t="shared" si="1498"/>
        <v>0</v>
      </c>
      <c r="M1502" s="554">
        <f t="shared" si="1498"/>
        <v>0</v>
      </c>
      <c r="N1502" s="554">
        <f t="shared" si="1498"/>
        <v>0</v>
      </c>
      <c r="O1502" s="554" t="str">
        <f t="shared" si="11"/>
        <v>#N/A</v>
      </c>
      <c r="P1502" s="554" t="str">
        <f t="shared" si="12"/>
        <v>#N/A</v>
      </c>
    </row>
    <row r="1503">
      <c r="A1503" s="554" t="str">
        <f t="shared" si="5"/>
        <v/>
      </c>
      <c r="B1503" s="554" t="str">
        <f t="shared" si="6"/>
        <v>#N/A</v>
      </c>
      <c r="E1503" s="554">
        <f t="shared" si="7"/>
        <v>0</v>
      </c>
      <c r="H1503" s="554">
        <f t="shared" si="8"/>
        <v>0</v>
      </c>
      <c r="I1503" s="554">
        <f t="shared" si="9"/>
        <v>0</v>
      </c>
      <c r="J1503" s="554">
        <f t="shared" ref="J1503:N1503" si="1499">IF(IFERROR(VLOOKUP($C1503,INDIRECT(J$14&amp;"D:D"),1,FALSE),0)&lt;&gt;0,J$14,0)</f>
        <v>0</v>
      </c>
      <c r="K1503" s="554">
        <f t="shared" si="1499"/>
        <v>0</v>
      </c>
      <c r="L1503" s="554">
        <f t="shared" si="1499"/>
        <v>0</v>
      </c>
      <c r="M1503" s="554">
        <f t="shared" si="1499"/>
        <v>0</v>
      </c>
      <c r="N1503" s="554">
        <f t="shared" si="1499"/>
        <v>0</v>
      </c>
      <c r="O1503" s="554" t="str">
        <f t="shared" si="11"/>
        <v>#N/A</v>
      </c>
      <c r="P1503" s="554" t="str">
        <f t="shared" si="12"/>
        <v>#N/A</v>
      </c>
    </row>
    <row r="1504">
      <c r="A1504" s="554" t="str">
        <f t="shared" si="5"/>
        <v/>
      </c>
      <c r="B1504" s="554" t="str">
        <f t="shared" si="6"/>
        <v>#N/A</v>
      </c>
      <c r="E1504" s="554">
        <f t="shared" si="7"/>
        <v>0</v>
      </c>
      <c r="H1504" s="554">
        <f t="shared" si="8"/>
        <v>0</v>
      </c>
      <c r="I1504" s="554">
        <f t="shared" si="9"/>
        <v>0</v>
      </c>
      <c r="J1504" s="554">
        <f t="shared" ref="J1504:N1504" si="1500">IF(IFERROR(VLOOKUP($C1504,INDIRECT(J$14&amp;"D:D"),1,FALSE),0)&lt;&gt;0,J$14,0)</f>
        <v>0</v>
      </c>
      <c r="K1504" s="554">
        <f t="shared" si="1500"/>
        <v>0</v>
      </c>
      <c r="L1504" s="554">
        <f t="shared" si="1500"/>
        <v>0</v>
      </c>
      <c r="M1504" s="554">
        <f t="shared" si="1500"/>
        <v>0</v>
      </c>
      <c r="N1504" s="554">
        <f t="shared" si="1500"/>
        <v>0</v>
      </c>
      <c r="O1504" s="554" t="str">
        <f t="shared" si="11"/>
        <v>#N/A</v>
      </c>
      <c r="P1504" s="554" t="str">
        <f t="shared" si="12"/>
        <v>#N/A</v>
      </c>
    </row>
    <row r="1505">
      <c r="A1505" s="554" t="str">
        <f t="shared" si="5"/>
        <v/>
      </c>
      <c r="B1505" s="554" t="str">
        <f t="shared" si="6"/>
        <v>#N/A</v>
      </c>
      <c r="E1505" s="554">
        <f t="shared" si="7"/>
        <v>0</v>
      </c>
      <c r="H1505" s="554">
        <f t="shared" si="8"/>
        <v>0</v>
      </c>
      <c r="I1505" s="554">
        <f t="shared" si="9"/>
        <v>0</v>
      </c>
      <c r="J1505" s="554">
        <f t="shared" ref="J1505:N1505" si="1501">IF(IFERROR(VLOOKUP($C1505,INDIRECT(J$14&amp;"D:D"),1,FALSE),0)&lt;&gt;0,J$14,0)</f>
        <v>0</v>
      </c>
      <c r="K1505" s="554">
        <f t="shared" si="1501"/>
        <v>0</v>
      </c>
      <c r="L1505" s="554">
        <f t="shared" si="1501"/>
        <v>0</v>
      </c>
      <c r="M1505" s="554">
        <f t="shared" si="1501"/>
        <v>0</v>
      </c>
      <c r="N1505" s="554">
        <f t="shared" si="1501"/>
        <v>0</v>
      </c>
      <c r="O1505" s="554" t="str">
        <f t="shared" si="11"/>
        <v>#N/A</v>
      </c>
      <c r="P1505" s="554" t="str">
        <f t="shared" si="12"/>
        <v>#N/A</v>
      </c>
    </row>
    <row r="1506">
      <c r="A1506" s="554" t="str">
        <f t="shared" si="5"/>
        <v/>
      </c>
      <c r="B1506" s="554" t="str">
        <f t="shared" si="6"/>
        <v>#N/A</v>
      </c>
      <c r="E1506" s="554">
        <f t="shared" si="7"/>
        <v>0</v>
      </c>
      <c r="H1506" s="554">
        <f t="shared" si="8"/>
        <v>0</v>
      </c>
      <c r="I1506" s="554">
        <f t="shared" si="9"/>
        <v>0</v>
      </c>
      <c r="J1506" s="554">
        <f t="shared" ref="J1506:N1506" si="1502">IF(IFERROR(VLOOKUP($C1506,INDIRECT(J$14&amp;"D:D"),1,FALSE),0)&lt;&gt;0,J$14,0)</f>
        <v>0</v>
      </c>
      <c r="K1506" s="554">
        <f t="shared" si="1502"/>
        <v>0</v>
      </c>
      <c r="L1506" s="554">
        <f t="shared" si="1502"/>
        <v>0</v>
      </c>
      <c r="M1506" s="554">
        <f t="shared" si="1502"/>
        <v>0</v>
      </c>
      <c r="N1506" s="554">
        <f t="shared" si="1502"/>
        <v>0</v>
      </c>
      <c r="O1506" s="554" t="str">
        <f t="shared" si="11"/>
        <v>#N/A</v>
      </c>
      <c r="P1506" s="554" t="str">
        <f t="shared" si="12"/>
        <v>#N/A</v>
      </c>
    </row>
    <row r="1507">
      <c r="A1507" s="554" t="str">
        <f t="shared" si="5"/>
        <v/>
      </c>
      <c r="B1507" s="554" t="str">
        <f t="shared" si="6"/>
        <v>#N/A</v>
      </c>
      <c r="E1507" s="554">
        <f t="shared" si="7"/>
        <v>0</v>
      </c>
      <c r="H1507" s="554">
        <f t="shared" si="8"/>
        <v>0</v>
      </c>
      <c r="I1507" s="554">
        <f t="shared" si="9"/>
        <v>0</v>
      </c>
      <c r="J1507" s="554">
        <f t="shared" ref="J1507:N1507" si="1503">IF(IFERROR(VLOOKUP($C1507,INDIRECT(J$14&amp;"D:D"),1,FALSE),0)&lt;&gt;0,J$14,0)</f>
        <v>0</v>
      </c>
      <c r="K1507" s="554">
        <f t="shared" si="1503"/>
        <v>0</v>
      </c>
      <c r="L1507" s="554">
        <f t="shared" si="1503"/>
        <v>0</v>
      </c>
      <c r="M1507" s="554">
        <f t="shared" si="1503"/>
        <v>0</v>
      </c>
      <c r="N1507" s="554">
        <f t="shared" si="1503"/>
        <v>0</v>
      </c>
      <c r="O1507" s="554" t="str">
        <f t="shared" si="11"/>
        <v>#N/A</v>
      </c>
      <c r="P1507" s="554" t="str">
        <f t="shared" si="12"/>
        <v>#N/A</v>
      </c>
    </row>
    <row r="1508">
      <c r="A1508" s="554" t="str">
        <f t="shared" si="5"/>
        <v/>
      </c>
      <c r="B1508" s="554" t="str">
        <f t="shared" si="6"/>
        <v>#N/A</v>
      </c>
      <c r="E1508" s="554">
        <f t="shared" si="7"/>
        <v>0</v>
      </c>
      <c r="H1508" s="554">
        <f t="shared" si="8"/>
        <v>0</v>
      </c>
      <c r="I1508" s="554">
        <f t="shared" si="9"/>
        <v>0</v>
      </c>
      <c r="J1508" s="554">
        <f t="shared" ref="J1508:N1508" si="1504">IF(IFERROR(VLOOKUP($C1508,INDIRECT(J$14&amp;"D:D"),1,FALSE),0)&lt;&gt;0,J$14,0)</f>
        <v>0</v>
      </c>
      <c r="K1508" s="554">
        <f t="shared" si="1504"/>
        <v>0</v>
      </c>
      <c r="L1508" s="554">
        <f t="shared" si="1504"/>
        <v>0</v>
      </c>
      <c r="M1508" s="554">
        <f t="shared" si="1504"/>
        <v>0</v>
      </c>
      <c r="N1508" s="554">
        <f t="shared" si="1504"/>
        <v>0</v>
      </c>
      <c r="O1508" s="554" t="str">
        <f t="shared" si="11"/>
        <v>#N/A</v>
      </c>
      <c r="P1508" s="554" t="str">
        <f t="shared" si="12"/>
        <v>#N/A</v>
      </c>
    </row>
    <row r="1509">
      <c r="A1509" s="554" t="str">
        <f t="shared" si="5"/>
        <v/>
      </c>
      <c r="B1509" s="554" t="str">
        <f t="shared" si="6"/>
        <v>#N/A</v>
      </c>
      <c r="E1509" s="554">
        <f t="shared" si="7"/>
        <v>0</v>
      </c>
      <c r="H1509" s="554">
        <f t="shared" si="8"/>
        <v>0</v>
      </c>
      <c r="I1509" s="554">
        <f t="shared" si="9"/>
        <v>0</v>
      </c>
      <c r="J1509" s="554">
        <f t="shared" ref="J1509:N1509" si="1505">IF(IFERROR(VLOOKUP($C1509,INDIRECT(J$14&amp;"D:D"),1,FALSE),0)&lt;&gt;0,J$14,0)</f>
        <v>0</v>
      </c>
      <c r="K1509" s="554">
        <f t="shared" si="1505"/>
        <v>0</v>
      </c>
      <c r="L1509" s="554">
        <f t="shared" si="1505"/>
        <v>0</v>
      </c>
      <c r="M1509" s="554">
        <f t="shared" si="1505"/>
        <v>0</v>
      </c>
      <c r="N1509" s="554">
        <f t="shared" si="1505"/>
        <v>0</v>
      </c>
      <c r="O1509" s="554" t="str">
        <f t="shared" si="11"/>
        <v>#N/A</v>
      </c>
      <c r="P1509" s="554" t="str">
        <f t="shared" si="12"/>
        <v>#N/A</v>
      </c>
    </row>
    <row r="1510">
      <c r="A1510" s="554" t="str">
        <f t="shared" si="5"/>
        <v/>
      </c>
      <c r="B1510" s="554" t="str">
        <f t="shared" si="6"/>
        <v>#N/A</v>
      </c>
      <c r="E1510" s="554">
        <f t="shared" si="7"/>
        <v>0</v>
      </c>
      <c r="H1510" s="554">
        <f t="shared" si="8"/>
        <v>0</v>
      </c>
      <c r="I1510" s="554">
        <f t="shared" si="9"/>
        <v>0</v>
      </c>
      <c r="J1510" s="554">
        <f t="shared" ref="J1510:N1510" si="1506">IF(IFERROR(VLOOKUP($C1510,INDIRECT(J$14&amp;"D:D"),1,FALSE),0)&lt;&gt;0,J$14,0)</f>
        <v>0</v>
      </c>
      <c r="K1510" s="554">
        <f t="shared" si="1506"/>
        <v>0</v>
      </c>
      <c r="L1510" s="554">
        <f t="shared" si="1506"/>
        <v>0</v>
      </c>
      <c r="M1510" s="554">
        <f t="shared" si="1506"/>
        <v>0</v>
      </c>
      <c r="N1510" s="554">
        <f t="shared" si="1506"/>
        <v>0</v>
      </c>
      <c r="O1510" s="554" t="str">
        <f t="shared" si="11"/>
        <v>#N/A</v>
      </c>
      <c r="P1510" s="554" t="str">
        <f t="shared" si="12"/>
        <v>#N/A</v>
      </c>
    </row>
    <row r="1511">
      <c r="A1511" s="554" t="str">
        <f t="shared" si="5"/>
        <v/>
      </c>
      <c r="B1511" s="554" t="str">
        <f t="shared" si="6"/>
        <v>#N/A</v>
      </c>
      <c r="E1511" s="554">
        <f t="shared" si="7"/>
        <v>0</v>
      </c>
      <c r="H1511" s="554">
        <f t="shared" si="8"/>
        <v>0</v>
      </c>
      <c r="I1511" s="554">
        <f t="shared" si="9"/>
        <v>0</v>
      </c>
      <c r="J1511" s="554">
        <f t="shared" ref="J1511:N1511" si="1507">IF(IFERROR(VLOOKUP($C1511,INDIRECT(J$14&amp;"D:D"),1,FALSE),0)&lt;&gt;0,J$14,0)</f>
        <v>0</v>
      </c>
      <c r="K1511" s="554">
        <f t="shared" si="1507"/>
        <v>0</v>
      </c>
      <c r="L1511" s="554">
        <f t="shared" si="1507"/>
        <v>0</v>
      </c>
      <c r="M1511" s="554">
        <f t="shared" si="1507"/>
        <v>0</v>
      </c>
      <c r="N1511" s="554">
        <f t="shared" si="1507"/>
        <v>0</v>
      </c>
      <c r="O1511" s="554" t="str">
        <f t="shared" si="11"/>
        <v>#N/A</v>
      </c>
      <c r="P1511" s="554" t="str">
        <f t="shared" si="12"/>
        <v>#N/A</v>
      </c>
    </row>
    <row r="1512">
      <c r="A1512" s="554" t="str">
        <f t="shared" si="5"/>
        <v/>
      </c>
      <c r="B1512" s="554" t="str">
        <f t="shared" si="6"/>
        <v>#N/A</v>
      </c>
      <c r="E1512" s="554">
        <f t="shared" si="7"/>
        <v>0</v>
      </c>
      <c r="H1512" s="554">
        <f t="shared" si="8"/>
        <v>0</v>
      </c>
      <c r="I1512" s="554">
        <f t="shared" si="9"/>
        <v>0</v>
      </c>
      <c r="J1512" s="554">
        <f t="shared" ref="J1512:N1512" si="1508">IF(IFERROR(VLOOKUP($C1512,INDIRECT(J$14&amp;"D:D"),1,FALSE),0)&lt;&gt;0,J$14,0)</f>
        <v>0</v>
      </c>
      <c r="K1512" s="554">
        <f t="shared" si="1508"/>
        <v>0</v>
      </c>
      <c r="L1512" s="554">
        <f t="shared" si="1508"/>
        <v>0</v>
      </c>
      <c r="M1512" s="554">
        <f t="shared" si="1508"/>
        <v>0</v>
      </c>
      <c r="N1512" s="554">
        <f t="shared" si="1508"/>
        <v>0</v>
      </c>
      <c r="O1512" s="554" t="str">
        <f t="shared" si="11"/>
        <v>#N/A</v>
      </c>
      <c r="P1512" s="554" t="str">
        <f t="shared" si="12"/>
        <v>#N/A</v>
      </c>
    </row>
    <row r="1513">
      <c r="A1513" s="554" t="str">
        <f t="shared" si="5"/>
        <v/>
      </c>
      <c r="B1513" s="554" t="str">
        <f t="shared" si="6"/>
        <v>#N/A</v>
      </c>
      <c r="E1513" s="554">
        <f t="shared" si="7"/>
        <v>0</v>
      </c>
      <c r="H1513" s="554">
        <f t="shared" si="8"/>
        <v>0</v>
      </c>
      <c r="I1513" s="554">
        <f t="shared" si="9"/>
        <v>0</v>
      </c>
      <c r="J1513" s="554">
        <f t="shared" ref="J1513:N1513" si="1509">IF(IFERROR(VLOOKUP($C1513,INDIRECT(J$14&amp;"D:D"),1,FALSE),0)&lt;&gt;0,J$14,0)</f>
        <v>0</v>
      </c>
      <c r="K1513" s="554">
        <f t="shared" si="1509"/>
        <v>0</v>
      </c>
      <c r="L1513" s="554">
        <f t="shared" si="1509"/>
        <v>0</v>
      </c>
      <c r="M1513" s="554">
        <f t="shared" si="1509"/>
        <v>0</v>
      </c>
      <c r="N1513" s="554">
        <f t="shared" si="1509"/>
        <v>0</v>
      </c>
      <c r="O1513" s="554" t="str">
        <f t="shared" si="11"/>
        <v>#N/A</v>
      </c>
      <c r="P1513" s="554" t="str">
        <f t="shared" si="12"/>
        <v>#N/A</v>
      </c>
    </row>
    <row r="1514">
      <c r="A1514" s="554" t="str">
        <f t="shared" si="5"/>
        <v/>
      </c>
      <c r="B1514" s="554" t="str">
        <f t="shared" si="6"/>
        <v>#N/A</v>
      </c>
      <c r="E1514" s="554">
        <f t="shared" si="7"/>
        <v>0</v>
      </c>
      <c r="H1514" s="554">
        <f t="shared" si="8"/>
        <v>0</v>
      </c>
      <c r="I1514" s="554">
        <f t="shared" si="9"/>
        <v>0</v>
      </c>
      <c r="J1514" s="554">
        <f t="shared" ref="J1514:N1514" si="1510">IF(IFERROR(VLOOKUP($C1514,INDIRECT(J$14&amp;"D:D"),1,FALSE),0)&lt;&gt;0,J$14,0)</f>
        <v>0</v>
      </c>
      <c r="K1514" s="554">
        <f t="shared" si="1510"/>
        <v>0</v>
      </c>
      <c r="L1514" s="554">
        <f t="shared" si="1510"/>
        <v>0</v>
      </c>
      <c r="M1514" s="554">
        <f t="shared" si="1510"/>
        <v>0</v>
      </c>
      <c r="N1514" s="554">
        <f t="shared" si="1510"/>
        <v>0</v>
      </c>
      <c r="O1514" s="554" t="str">
        <f t="shared" si="11"/>
        <v>#N/A</v>
      </c>
      <c r="P1514" s="554" t="str">
        <f t="shared" si="12"/>
        <v>#N/A</v>
      </c>
    </row>
    <row r="1515">
      <c r="A1515" s="554" t="str">
        <f t="shared" si="5"/>
        <v/>
      </c>
      <c r="B1515" s="554" t="str">
        <f t="shared" si="6"/>
        <v>#N/A</v>
      </c>
      <c r="E1515" s="554">
        <f t="shared" si="7"/>
        <v>0</v>
      </c>
      <c r="H1515" s="554">
        <f t="shared" si="8"/>
        <v>0</v>
      </c>
      <c r="I1515" s="554">
        <f t="shared" si="9"/>
        <v>0</v>
      </c>
      <c r="J1515" s="554">
        <f t="shared" ref="J1515:N1515" si="1511">IF(IFERROR(VLOOKUP($C1515,INDIRECT(J$14&amp;"D:D"),1,FALSE),0)&lt;&gt;0,J$14,0)</f>
        <v>0</v>
      </c>
      <c r="K1515" s="554">
        <f t="shared" si="1511"/>
        <v>0</v>
      </c>
      <c r="L1515" s="554">
        <f t="shared" si="1511"/>
        <v>0</v>
      </c>
      <c r="M1515" s="554">
        <f t="shared" si="1511"/>
        <v>0</v>
      </c>
      <c r="N1515" s="554">
        <f t="shared" si="1511"/>
        <v>0</v>
      </c>
      <c r="O1515" s="554" t="str">
        <f t="shared" si="11"/>
        <v>#N/A</v>
      </c>
      <c r="P1515" s="554" t="str">
        <f t="shared" si="12"/>
        <v>#N/A</v>
      </c>
    </row>
    <row r="1516">
      <c r="A1516" s="554" t="str">
        <f t="shared" si="5"/>
        <v/>
      </c>
      <c r="B1516" s="554" t="str">
        <f t="shared" si="6"/>
        <v>#N/A</v>
      </c>
      <c r="E1516" s="554">
        <f t="shared" si="7"/>
        <v>0</v>
      </c>
      <c r="H1516" s="554">
        <f t="shared" si="8"/>
        <v>0</v>
      </c>
      <c r="I1516" s="554">
        <f t="shared" si="9"/>
        <v>0</v>
      </c>
      <c r="J1516" s="554">
        <f t="shared" ref="J1516:N1516" si="1512">IF(IFERROR(VLOOKUP($C1516,INDIRECT(J$14&amp;"D:D"),1,FALSE),0)&lt;&gt;0,J$14,0)</f>
        <v>0</v>
      </c>
      <c r="K1516" s="554">
        <f t="shared" si="1512"/>
        <v>0</v>
      </c>
      <c r="L1516" s="554">
        <f t="shared" si="1512"/>
        <v>0</v>
      </c>
      <c r="M1516" s="554">
        <f t="shared" si="1512"/>
        <v>0</v>
      </c>
      <c r="N1516" s="554">
        <f t="shared" si="1512"/>
        <v>0</v>
      </c>
      <c r="O1516" s="554" t="str">
        <f t="shared" si="11"/>
        <v>#N/A</v>
      </c>
      <c r="P1516" s="554" t="str">
        <f t="shared" si="12"/>
        <v>#N/A</v>
      </c>
    </row>
    <row r="1517">
      <c r="A1517" s="554" t="str">
        <f t="shared" si="5"/>
        <v/>
      </c>
      <c r="B1517" s="554" t="str">
        <f t="shared" si="6"/>
        <v>#N/A</v>
      </c>
      <c r="E1517" s="554">
        <f t="shared" si="7"/>
        <v>0</v>
      </c>
      <c r="H1517" s="554">
        <f t="shared" si="8"/>
        <v>0</v>
      </c>
      <c r="I1517" s="554">
        <f t="shared" si="9"/>
        <v>0</v>
      </c>
      <c r="J1517" s="554">
        <f t="shared" ref="J1517:N1517" si="1513">IF(IFERROR(VLOOKUP($C1517,INDIRECT(J$14&amp;"D:D"),1,FALSE),0)&lt;&gt;0,J$14,0)</f>
        <v>0</v>
      </c>
      <c r="K1517" s="554">
        <f t="shared" si="1513"/>
        <v>0</v>
      </c>
      <c r="L1517" s="554">
        <f t="shared" si="1513"/>
        <v>0</v>
      </c>
      <c r="M1517" s="554">
        <f t="shared" si="1513"/>
        <v>0</v>
      </c>
      <c r="N1517" s="554">
        <f t="shared" si="1513"/>
        <v>0</v>
      </c>
      <c r="O1517" s="554" t="str">
        <f t="shared" si="11"/>
        <v>#N/A</v>
      </c>
      <c r="P1517" s="554" t="str">
        <f t="shared" si="12"/>
        <v>#N/A</v>
      </c>
    </row>
    <row r="1518">
      <c r="A1518" s="554" t="str">
        <f t="shared" si="5"/>
        <v/>
      </c>
      <c r="B1518" s="554" t="str">
        <f t="shared" si="6"/>
        <v>#N/A</v>
      </c>
      <c r="E1518" s="554">
        <f t="shared" si="7"/>
        <v>0</v>
      </c>
      <c r="H1518" s="554">
        <f t="shared" si="8"/>
        <v>0</v>
      </c>
      <c r="I1518" s="554">
        <f t="shared" si="9"/>
        <v>0</v>
      </c>
      <c r="J1518" s="554">
        <f t="shared" ref="J1518:N1518" si="1514">IF(IFERROR(VLOOKUP($C1518,INDIRECT(J$14&amp;"D:D"),1,FALSE),0)&lt;&gt;0,J$14,0)</f>
        <v>0</v>
      </c>
      <c r="K1518" s="554">
        <f t="shared" si="1514"/>
        <v>0</v>
      </c>
      <c r="L1518" s="554">
        <f t="shared" si="1514"/>
        <v>0</v>
      </c>
      <c r="M1518" s="554">
        <f t="shared" si="1514"/>
        <v>0</v>
      </c>
      <c r="N1518" s="554">
        <f t="shared" si="1514"/>
        <v>0</v>
      </c>
      <c r="O1518" s="554" t="str">
        <f t="shared" si="11"/>
        <v>#N/A</v>
      </c>
      <c r="P1518" s="554" t="str">
        <f t="shared" si="12"/>
        <v>#N/A</v>
      </c>
    </row>
    <row r="1519">
      <c r="A1519" s="554" t="str">
        <f t="shared" si="5"/>
        <v/>
      </c>
      <c r="B1519" s="554" t="str">
        <f t="shared" si="6"/>
        <v>#N/A</v>
      </c>
      <c r="E1519" s="554">
        <f t="shared" si="7"/>
        <v>0</v>
      </c>
      <c r="H1519" s="554">
        <f t="shared" si="8"/>
        <v>0</v>
      </c>
      <c r="I1519" s="554">
        <f t="shared" si="9"/>
        <v>0</v>
      </c>
      <c r="J1519" s="554">
        <f t="shared" ref="J1519:N1519" si="1515">IF(IFERROR(VLOOKUP($C1519,INDIRECT(J$14&amp;"D:D"),1,FALSE),0)&lt;&gt;0,J$14,0)</f>
        <v>0</v>
      </c>
      <c r="K1519" s="554">
        <f t="shared" si="1515"/>
        <v>0</v>
      </c>
      <c r="L1519" s="554">
        <f t="shared" si="1515"/>
        <v>0</v>
      </c>
      <c r="M1519" s="554">
        <f t="shared" si="1515"/>
        <v>0</v>
      </c>
      <c r="N1519" s="554">
        <f t="shared" si="1515"/>
        <v>0</v>
      </c>
      <c r="O1519" s="554" t="str">
        <f t="shared" si="11"/>
        <v>#N/A</v>
      </c>
      <c r="P1519" s="554" t="str">
        <f t="shared" si="12"/>
        <v>#N/A</v>
      </c>
    </row>
    <row r="1520">
      <c r="A1520" s="554" t="str">
        <f t="shared" si="5"/>
        <v/>
      </c>
      <c r="B1520" s="554" t="str">
        <f t="shared" si="6"/>
        <v>#N/A</v>
      </c>
      <c r="E1520" s="554">
        <f t="shared" si="7"/>
        <v>0</v>
      </c>
      <c r="H1520" s="554">
        <f t="shared" si="8"/>
        <v>0</v>
      </c>
      <c r="I1520" s="554">
        <f t="shared" si="9"/>
        <v>0</v>
      </c>
      <c r="J1520" s="554">
        <f t="shared" ref="J1520:N1520" si="1516">IF(IFERROR(VLOOKUP($C1520,INDIRECT(J$14&amp;"D:D"),1,FALSE),0)&lt;&gt;0,J$14,0)</f>
        <v>0</v>
      </c>
      <c r="K1520" s="554">
        <f t="shared" si="1516"/>
        <v>0</v>
      </c>
      <c r="L1520" s="554">
        <f t="shared" si="1516"/>
        <v>0</v>
      </c>
      <c r="M1520" s="554">
        <f t="shared" si="1516"/>
        <v>0</v>
      </c>
      <c r="N1520" s="554">
        <f t="shared" si="1516"/>
        <v>0</v>
      </c>
      <c r="O1520" s="554" t="str">
        <f t="shared" si="11"/>
        <v>#N/A</v>
      </c>
      <c r="P1520" s="554" t="str">
        <f t="shared" si="12"/>
        <v>#N/A</v>
      </c>
    </row>
    <row r="1521">
      <c r="A1521" s="554" t="str">
        <f t="shared" si="5"/>
        <v/>
      </c>
      <c r="B1521" s="554" t="str">
        <f t="shared" si="6"/>
        <v>#N/A</v>
      </c>
      <c r="E1521" s="554">
        <f t="shared" si="7"/>
        <v>0</v>
      </c>
      <c r="H1521" s="554">
        <f t="shared" si="8"/>
        <v>0</v>
      </c>
      <c r="I1521" s="554">
        <f t="shared" si="9"/>
        <v>0</v>
      </c>
      <c r="J1521" s="554">
        <f t="shared" ref="J1521:N1521" si="1517">IF(IFERROR(VLOOKUP($C1521,INDIRECT(J$14&amp;"D:D"),1,FALSE),0)&lt;&gt;0,J$14,0)</f>
        <v>0</v>
      </c>
      <c r="K1521" s="554">
        <f t="shared" si="1517"/>
        <v>0</v>
      </c>
      <c r="L1521" s="554">
        <f t="shared" si="1517"/>
        <v>0</v>
      </c>
      <c r="M1521" s="554">
        <f t="shared" si="1517"/>
        <v>0</v>
      </c>
      <c r="N1521" s="554">
        <f t="shared" si="1517"/>
        <v>0</v>
      </c>
      <c r="O1521" s="554" t="str">
        <f t="shared" si="11"/>
        <v>#N/A</v>
      </c>
      <c r="P1521" s="554" t="str">
        <f t="shared" si="12"/>
        <v>#N/A</v>
      </c>
    </row>
    <row r="1522">
      <c r="E1522" s="554">
        <f t="shared" si="7"/>
        <v>0</v>
      </c>
      <c r="H1522" s="554">
        <f t="shared" si="8"/>
        <v>0</v>
      </c>
      <c r="I1522" s="554">
        <f t="shared" si="9"/>
        <v>0</v>
      </c>
      <c r="J1522" s="554">
        <f t="shared" ref="J1522:N1522" si="1518">IF(IFERROR(VLOOKUP($C1522,INDIRECT(J$14&amp;"D:D"),1,FALSE),0)&lt;&gt;0,J$14,0)</f>
        <v>0</v>
      </c>
      <c r="K1522" s="554">
        <f t="shared" si="1518"/>
        <v>0</v>
      </c>
      <c r="L1522" s="554">
        <f t="shared" si="1518"/>
        <v>0</v>
      </c>
      <c r="M1522" s="554">
        <f t="shared" si="1518"/>
        <v>0</v>
      </c>
      <c r="N1522" s="554">
        <f t="shared" si="1518"/>
        <v>0</v>
      </c>
      <c r="O1522" s="554" t="str">
        <f t="shared" si="11"/>
        <v>#N/A</v>
      </c>
      <c r="P1522" s="554" t="str">
        <f t="shared" si="12"/>
        <v>#N/A</v>
      </c>
    </row>
  </sheetData>
  <autoFilter ref="$A$14:$J$1125"/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67"/>
    <col customWidth="1" min="2" max="11" width="5.0"/>
    <col customWidth="1" min="12" max="12" width="5.33"/>
    <col customWidth="1" min="13" max="13" width="5.0"/>
    <col customWidth="1" min="14" max="26" width="9.56"/>
  </cols>
  <sheetData>
    <row r="1" ht="29.25" customHeight="1">
      <c r="A1" s="499" t="str">
        <f>'GRP PRODUCTION LIST NEO '!A4</f>
        <v/>
      </c>
      <c r="I1" s="471" t="str">
        <f>'GRP PRODUCTION LIST NEO '!M4</f>
        <v/>
      </c>
      <c r="M1" s="469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24.0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469">
        <f>SUM(L4:L41)</f>
        <v>0</v>
      </c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ht="60.0" customHeight="1">
      <c r="A3" s="500" t="s">
        <v>330</v>
      </c>
      <c r="B3" s="501" t="s">
        <v>21</v>
      </c>
      <c r="C3" s="501" t="s">
        <v>22</v>
      </c>
      <c r="D3" s="501" t="s">
        <v>23</v>
      </c>
      <c r="E3" s="501" t="s">
        <v>24</v>
      </c>
      <c r="F3" s="501" t="s">
        <v>25</v>
      </c>
      <c r="G3" s="501" t="s">
        <v>26</v>
      </c>
      <c r="H3" s="501" t="s">
        <v>30</v>
      </c>
      <c r="I3" s="501" t="s">
        <v>32</v>
      </c>
      <c r="J3" s="501" t="s">
        <v>33</v>
      </c>
      <c r="K3" s="501" t="s">
        <v>337</v>
      </c>
      <c r="L3" s="77" t="s">
        <v>333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23.25" customHeight="1">
      <c r="A4" s="502" t="str">
        <f>'NEO PU'!D11</f>
        <v>NEO-1PU</v>
      </c>
      <c r="B4" s="503" t="str">
        <f>IF('NEO PU'!K11=0," ",'NEO PU'!K11)</f>
        <v> </v>
      </c>
      <c r="C4" s="503" t="str">
        <f>IF('NEO PU'!L11=0," ",'NEO PU'!L11)</f>
        <v> </v>
      </c>
      <c r="D4" s="503" t="str">
        <f>IF('NEO PU'!M11=0," ",'NEO PU'!M11)</f>
        <v> </v>
      </c>
      <c r="E4" s="503" t="str">
        <f>IF('NEO PU'!N11=0," ",'NEO PU'!N11)</f>
        <v> </v>
      </c>
      <c r="F4" s="503" t="str">
        <f>IF('NEO PU'!O11=0," ",'NEO PU'!O11)</f>
        <v> </v>
      </c>
      <c r="G4" s="503" t="str">
        <f>IF('NEO PU'!P11=0," ",'NEO PU'!P11)</f>
        <v> </v>
      </c>
      <c r="H4" s="503" t="str">
        <f>IF('NEO PU'!Q11=0," ",'NEO PU'!Q11)</f>
        <v> </v>
      </c>
      <c r="I4" s="503" t="str">
        <f>IF('NEO PU'!R11=0," ",'NEO PU'!R11)</f>
        <v> </v>
      </c>
      <c r="J4" s="503" t="str">
        <f>IF('NEO PU'!S11=0," ",'NEO PU'!S11)</f>
        <v> </v>
      </c>
      <c r="K4" s="503" t="str">
        <f>IF('NEO PU'!T11=0," ",'NEO PU'!T11)</f>
        <v> </v>
      </c>
      <c r="L4" s="503">
        <f t="shared" ref="L4:L38" si="1">SUM(B4:K4)</f>
        <v>0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23.25" customHeight="1">
      <c r="A5" s="502" t="str">
        <f>'NEO PU'!D12</f>
        <v>NEO-2PU</v>
      </c>
      <c r="B5" s="503" t="str">
        <f>IF('NEO PU'!K12=0," ",'NEO PU'!K12)</f>
        <v> </v>
      </c>
      <c r="C5" s="503" t="str">
        <f>IF('NEO PU'!L12=0," ",'NEO PU'!L12)</f>
        <v> </v>
      </c>
      <c r="D5" s="503" t="str">
        <f>IF('NEO PU'!M12=0," ",'NEO PU'!M12)</f>
        <v> </v>
      </c>
      <c r="E5" s="503" t="str">
        <f>IF('NEO PU'!N12=0," ",'NEO PU'!N12)</f>
        <v> </v>
      </c>
      <c r="F5" s="503" t="str">
        <f>IF('NEO PU'!O12=0," ",'NEO PU'!O12)</f>
        <v> </v>
      </c>
      <c r="G5" s="503" t="str">
        <f>IF('NEO PU'!P12=0," ",'NEO PU'!P12)</f>
        <v> </v>
      </c>
      <c r="H5" s="503" t="str">
        <f>IF('NEO PU'!Q12=0," ",'NEO PU'!Q12)</f>
        <v> </v>
      </c>
      <c r="I5" s="503" t="str">
        <f>IF('NEO PU'!R12=0," ",'NEO PU'!R12)</f>
        <v> </v>
      </c>
      <c r="J5" s="503" t="str">
        <f>IF('NEO PU'!S12=0," ",'NEO PU'!S12)</f>
        <v> </v>
      </c>
      <c r="K5" s="503" t="str">
        <f>IF('NEO PU'!T12=0," ",'NEO PU'!T12)</f>
        <v> </v>
      </c>
      <c r="L5" s="503">
        <f t="shared" si="1"/>
        <v>0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23.25" customHeight="1">
      <c r="A6" s="502" t="str">
        <f>'NEO PU'!D13</f>
        <v>NEO-3PU</v>
      </c>
      <c r="B6" s="503" t="str">
        <f>IF('NEO PU'!K13=0," ",'NEO PU'!K13)</f>
        <v> </v>
      </c>
      <c r="C6" s="503" t="str">
        <f>IF('NEO PU'!L13=0," ",'NEO PU'!L13)</f>
        <v> </v>
      </c>
      <c r="D6" s="503" t="str">
        <f>IF('NEO PU'!M13=0," ",'NEO PU'!M13)</f>
        <v> </v>
      </c>
      <c r="E6" s="503" t="str">
        <f>IF('NEO PU'!N13=0," ",'NEO PU'!N13)</f>
        <v> </v>
      </c>
      <c r="F6" s="503" t="str">
        <f>IF('NEO PU'!O13=0," ",'NEO PU'!O13)</f>
        <v> </v>
      </c>
      <c r="G6" s="503" t="str">
        <f>IF('NEO PU'!P13=0," ",'NEO PU'!P13)</f>
        <v> </v>
      </c>
      <c r="H6" s="503" t="str">
        <f>IF('NEO PU'!Q13=0," ",'NEO PU'!Q13)</f>
        <v> </v>
      </c>
      <c r="I6" s="503" t="str">
        <f>IF('NEO PU'!R13=0," ",'NEO PU'!R13)</f>
        <v> </v>
      </c>
      <c r="J6" s="503" t="str">
        <f>IF('NEO PU'!S13=0," ",'NEO PU'!S13)</f>
        <v> </v>
      </c>
      <c r="K6" s="503" t="str">
        <f>IF('NEO PU'!T13=0," ",'NEO PU'!T13)</f>
        <v> </v>
      </c>
      <c r="L6" s="503">
        <f t="shared" si="1"/>
        <v>0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23.25" customHeight="1">
      <c r="A7" s="502" t="str">
        <f>'NEO PU'!D14</f>
        <v>NEO-4PU</v>
      </c>
      <c r="B7" s="503" t="str">
        <f>IF('NEO PU'!K14=0," ",'NEO PU'!K14)</f>
        <v> </v>
      </c>
      <c r="C7" s="503" t="str">
        <f>IF('NEO PU'!L14=0," ",'NEO PU'!L14)</f>
        <v> </v>
      </c>
      <c r="D7" s="503" t="str">
        <f>IF('NEO PU'!M14=0," ",'NEO PU'!M14)</f>
        <v> </v>
      </c>
      <c r="E7" s="503" t="str">
        <f>IF('NEO PU'!N14=0," ",'NEO PU'!N14)</f>
        <v> </v>
      </c>
      <c r="F7" s="503" t="str">
        <f>IF('NEO PU'!O14=0," ",'NEO PU'!O14)</f>
        <v> </v>
      </c>
      <c r="G7" s="503" t="str">
        <f>IF('NEO PU'!P14=0," ",'NEO PU'!P14)</f>
        <v> </v>
      </c>
      <c r="H7" s="503" t="str">
        <f>IF('NEO PU'!Q14=0," ",'NEO PU'!Q14)</f>
        <v> </v>
      </c>
      <c r="I7" s="503" t="str">
        <f>IF('NEO PU'!R14=0," ",'NEO PU'!R14)</f>
        <v> </v>
      </c>
      <c r="J7" s="503" t="str">
        <f>IF('NEO PU'!S14=0," ",'NEO PU'!S14)</f>
        <v> </v>
      </c>
      <c r="K7" s="503" t="str">
        <f>IF('NEO PU'!T14=0," ",'NEO PU'!T14)</f>
        <v> </v>
      </c>
      <c r="L7" s="503">
        <f t="shared" si="1"/>
        <v>0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23.25" customHeight="1">
      <c r="A8" s="502" t="str">
        <f>'NEO PU'!D15</f>
        <v>NEO-5PU</v>
      </c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3">
        <f t="shared" si="1"/>
        <v>0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23.25" customHeight="1">
      <c r="A9" s="502" t="str">
        <f>'NEO PU'!D16</f>
        <v>NEO-6PU</v>
      </c>
      <c r="B9" s="503" t="str">
        <f>IF('NEO PU'!K16=0," ",'NEO PU'!K16)</f>
        <v> </v>
      </c>
      <c r="C9" s="503" t="str">
        <f>IF('NEO PU'!L16=0," ",'NEO PU'!L16)</f>
        <v> </v>
      </c>
      <c r="D9" s="503" t="str">
        <f>IF('NEO PU'!M16=0," ",'NEO PU'!M16)</f>
        <v> </v>
      </c>
      <c r="E9" s="503" t="str">
        <f>IF('NEO PU'!N16=0," ",'NEO PU'!N16)</f>
        <v> </v>
      </c>
      <c r="F9" s="503" t="str">
        <f>IF('NEO PU'!O16=0," ",'NEO PU'!O16)</f>
        <v> </v>
      </c>
      <c r="G9" s="503" t="str">
        <f>IF('NEO PU'!P16=0," ",'NEO PU'!P16)</f>
        <v> </v>
      </c>
      <c r="H9" s="503" t="str">
        <f>IF('NEO PU'!Q16=0," ",'NEO PU'!Q16)</f>
        <v> </v>
      </c>
      <c r="I9" s="503" t="str">
        <f>IF('NEO PU'!R16=0," ",'NEO PU'!R16)</f>
        <v> </v>
      </c>
      <c r="J9" s="503" t="str">
        <f>IF('NEO PU'!S16=0," ",'NEO PU'!S16)</f>
        <v> </v>
      </c>
      <c r="K9" s="503" t="str">
        <f>IF('NEO PU'!T16=0," ",'NEO PU'!T16)</f>
        <v> </v>
      </c>
      <c r="L9" s="503">
        <f t="shared" si="1"/>
        <v>0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3.25" customHeight="1">
      <c r="A10" s="502" t="str">
        <f>'NEO PU'!D17</f>
        <v>NEO-7PU</v>
      </c>
      <c r="B10" s="503" t="str">
        <f>IF('NEO PU'!K17=0," ",'NEO PU'!K17)</f>
        <v> </v>
      </c>
      <c r="C10" s="503" t="str">
        <f>IF('NEO PU'!L17=0," ",'NEO PU'!L17)</f>
        <v> </v>
      </c>
      <c r="D10" s="503" t="str">
        <f>IF('NEO PU'!M17=0," ",'NEO PU'!M17)</f>
        <v> </v>
      </c>
      <c r="E10" s="503" t="str">
        <f>IF('NEO PU'!N17=0," ",'NEO PU'!N17)</f>
        <v> </v>
      </c>
      <c r="F10" s="503" t="str">
        <f>IF('NEO PU'!O17=0," ",'NEO PU'!O17)</f>
        <v> </v>
      </c>
      <c r="G10" s="503" t="str">
        <f>IF('NEO PU'!P17=0," ",'NEO PU'!P17)</f>
        <v> </v>
      </c>
      <c r="H10" s="503" t="str">
        <f>IF('NEO PU'!Q17=0," ",'NEO PU'!Q17)</f>
        <v> </v>
      </c>
      <c r="I10" s="503" t="str">
        <f>IF('NEO PU'!R17=0," ",'NEO PU'!R17)</f>
        <v> </v>
      </c>
      <c r="J10" s="503" t="str">
        <f>IF('NEO PU'!S17=0," ",'NEO PU'!S17)</f>
        <v> </v>
      </c>
      <c r="K10" s="503" t="str">
        <f>IF('NEO PU'!T17=0," ",'NEO PU'!T17)</f>
        <v> </v>
      </c>
      <c r="L10" s="503">
        <f t="shared" si="1"/>
        <v>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23.25" customHeight="1">
      <c r="A11" s="502" t="str">
        <f>'NEO PU'!D18</f>
        <v>NEO-8PU</v>
      </c>
      <c r="B11" s="503" t="str">
        <f>IF('NEO PU'!K18=0," ",'NEO PU'!K18)</f>
        <v> </v>
      </c>
      <c r="C11" s="503" t="str">
        <f>IF('NEO PU'!L18=0," ",'NEO PU'!L18)</f>
        <v> </v>
      </c>
      <c r="D11" s="503" t="str">
        <f>IF('NEO PU'!M18=0," ",'NEO PU'!M18)</f>
        <v> </v>
      </c>
      <c r="E11" s="503" t="str">
        <f>IF('NEO PU'!N18=0," ",'NEO PU'!N18)</f>
        <v> </v>
      </c>
      <c r="F11" s="503" t="str">
        <f>IF('NEO PU'!O18=0," ",'NEO PU'!O18)</f>
        <v> </v>
      </c>
      <c r="G11" s="503" t="str">
        <f>IF('NEO PU'!P18=0," ",'NEO PU'!P18)</f>
        <v> </v>
      </c>
      <c r="H11" s="503" t="str">
        <f>IF('NEO PU'!Q18=0," ",'NEO PU'!Q18)</f>
        <v> </v>
      </c>
      <c r="I11" s="503" t="str">
        <f>IF('NEO PU'!R18=0," ",'NEO PU'!R18)</f>
        <v> </v>
      </c>
      <c r="J11" s="503" t="str">
        <f>IF('NEO PU'!S18=0," ",'NEO PU'!S18)</f>
        <v> </v>
      </c>
      <c r="K11" s="503" t="str">
        <f>IF('NEO PU'!T18=0," ",'NEO PU'!T18)</f>
        <v> </v>
      </c>
      <c r="L11" s="503">
        <f t="shared" si="1"/>
        <v>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3.25" customHeight="1">
      <c r="A12" s="502" t="str">
        <f>'NEO PU'!D19</f>
        <v>NEO-9PU</v>
      </c>
      <c r="B12" s="503" t="str">
        <f>IF('NEO PU'!K19=0," ",'NEO PU'!K19)</f>
        <v> </v>
      </c>
      <c r="C12" s="503" t="str">
        <f>IF('NEO PU'!L19=0," ",'NEO PU'!L19)</f>
        <v> </v>
      </c>
      <c r="D12" s="503" t="str">
        <f>IF('NEO PU'!M19=0," ",'NEO PU'!M19)</f>
        <v> </v>
      </c>
      <c r="E12" s="503" t="str">
        <f>IF('NEO PU'!N19=0," ",'NEO PU'!N19)</f>
        <v> </v>
      </c>
      <c r="F12" s="503" t="str">
        <f>IF('NEO PU'!O19=0," ",'NEO PU'!O19)</f>
        <v> </v>
      </c>
      <c r="G12" s="503" t="str">
        <f>IF('NEO PU'!P19=0," ",'NEO PU'!P19)</f>
        <v> </v>
      </c>
      <c r="H12" s="503" t="str">
        <f>IF('NEO PU'!Q19=0," ",'NEO PU'!Q19)</f>
        <v> </v>
      </c>
      <c r="I12" s="503" t="str">
        <f>IF('NEO PU'!R19=0," ",'NEO PU'!R19)</f>
        <v> </v>
      </c>
      <c r="J12" s="503" t="str">
        <f>IF('NEO PU'!S19=0," ",'NEO PU'!S19)</f>
        <v> </v>
      </c>
      <c r="K12" s="503" t="str">
        <f>IF('NEO PU'!T19=0," ",'NEO PU'!T19)</f>
        <v> </v>
      </c>
      <c r="L12" s="503">
        <f t="shared" si="1"/>
        <v>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3.25" customHeight="1">
      <c r="A13" s="502" t="str">
        <f>'NEO PU'!D20</f>
        <v>NEO-10PU</v>
      </c>
      <c r="B13" s="503" t="str">
        <f>IF('NEO PU'!K20=0," ",'NEO PU'!K20)</f>
        <v> </v>
      </c>
      <c r="C13" s="503" t="str">
        <f>IF('NEO PU'!L20=0," ",'NEO PU'!L20)</f>
        <v> </v>
      </c>
      <c r="D13" s="503" t="str">
        <f>IF('NEO PU'!M20=0," ",'NEO PU'!M20)</f>
        <v> </v>
      </c>
      <c r="E13" s="503" t="str">
        <f>IF('NEO PU'!N20=0," ",'NEO PU'!N20)</f>
        <v> </v>
      </c>
      <c r="F13" s="503" t="str">
        <f>IF('NEO PU'!O20=0," ",'NEO PU'!O20)</f>
        <v> </v>
      </c>
      <c r="G13" s="503" t="str">
        <f>IF('NEO PU'!P20=0," ",'NEO PU'!P20)</f>
        <v> </v>
      </c>
      <c r="H13" s="503" t="str">
        <f>IF('NEO PU'!Q20=0," ",'NEO PU'!Q20)</f>
        <v> </v>
      </c>
      <c r="I13" s="503" t="str">
        <f>IF('NEO PU'!R20=0," ",'NEO PU'!R20)</f>
        <v> </v>
      </c>
      <c r="J13" s="503" t="str">
        <f>IF('NEO PU'!S20=0," ",'NEO PU'!S20)</f>
        <v> </v>
      </c>
      <c r="K13" s="503" t="str">
        <f>IF('NEO PU'!T20=0," ",'NEO PU'!T20)</f>
        <v> </v>
      </c>
      <c r="L13" s="503">
        <f t="shared" si="1"/>
        <v>0</v>
      </c>
      <c r="M13" s="469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3.25" customHeight="1">
      <c r="A14" s="502" t="str">
        <f>'NEO PU'!D21</f>
        <v>NEO-11PU</v>
      </c>
      <c r="B14" s="503" t="str">
        <f>IF('NEO PU'!K21=0," ",'NEO PU'!K21)</f>
        <v> </v>
      </c>
      <c r="C14" s="503" t="str">
        <f>IF('NEO PU'!L21=0," ",'NEO PU'!L21)</f>
        <v> </v>
      </c>
      <c r="D14" s="503" t="str">
        <f>IF('NEO PU'!M21=0," ",'NEO PU'!M21)</f>
        <v> </v>
      </c>
      <c r="E14" s="503" t="str">
        <f>IF('NEO PU'!N21=0," ",'NEO PU'!N21)</f>
        <v> </v>
      </c>
      <c r="F14" s="503" t="str">
        <f>IF('NEO PU'!O21=0," ",'NEO PU'!O21)</f>
        <v> </v>
      </c>
      <c r="G14" s="503" t="str">
        <f>IF('NEO PU'!P21=0," ",'NEO PU'!P21)</f>
        <v> </v>
      </c>
      <c r="H14" s="503" t="str">
        <f>IF('NEO PU'!Q21=0," ",'NEO PU'!Q21)</f>
        <v> </v>
      </c>
      <c r="I14" s="503" t="str">
        <f>IF('NEO PU'!R21=0," ",'NEO PU'!R21)</f>
        <v> </v>
      </c>
      <c r="J14" s="503" t="str">
        <f>IF('NEO PU'!S21=0," ",'NEO PU'!S21)</f>
        <v> </v>
      </c>
      <c r="K14" s="503" t="str">
        <f>IF('NEO PU'!T21=0," ",'NEO PU'!T21)</f>
        <v> </v>
      </c>
      <c r="L14" s="503">
        <f t="shared" si="1"/>
        <v>0</v>
      </c>
      <c r="M14" s="469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502" t="str">
        <f>'NEO PU'!D22</f>
        <v>NEO-12PU</v>
      </c>
      <c r="B15" s="503" t="str">
        <f>IF('NEO PU'!K22=0," ",'NEO PU'!K22)</f>
        <v> </v>
      </c>
      <c r="C15" s="503" t="str">
        <f>IF('NEO PU'!L22=0," ",'NEO PU'!L22)</f>
        <v> </v>
      </c>
      <c r="D15" s="503" t="str">
        <f>IF('NEO PU'!M22=0," ",'NEO PU'!M22)</f>
        <v> </v>
      </c>
      <c r="E15" s="503" t="str">
        <f>IF('NEO PU'!N22=0," ",'NEO PU'!N22)</f>
        <v> </v>
      </c>
      <c r="F15" s="503" t="str">
        <f>IF('NEO PU'!O22=0," ",'NEO PU'!O22)</f>
        <v> </v>
      </c>
      <c r="G15" s="503" t="str">
        <f>IF('NEO PU'!P22=0," ",'NEO PU'!P22)</f>
        <v> </v>
      </c>
      <c r="H15" s="503" t="str">
        <f>IF('NEO PU'!Q22=0," ",'NEO PU'!Q22)</f>
        <v> </v>
      </c>
      <c r="I15" s="503" t="str">
        <f>IF('NEO PU'!R22=0," ",'NEO PU'!R22)</f>
        <v> </v>
      </c>
      <c r="J15" s="503" t="str">
        <f>IF('NEO PU'!S22=0," ",'NEO PU'!S22)</f>
        <v> </v>
      </c>
      <c r="K15" s="503" t="str">
        <f>IF('NEO PU'!T22=0," ",'NEO PU'!T22)</f>
        <v> </v>
      </c>
      <c r="L15" s="503">
        <f t="shared" si="1"/>
        <v>0</v>
      </c>
      <c r="M15" s="469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3.25" customHeight="1">
      <c r="A16" s="502" t="str">
        <f>'NEO PU'!D23</f>
        <v>NEO-13PU</v>
      </c>
      <c r="B16" s="503" t="str">
        <f>IF('NEO PU'!K23=0," ",'NEO PU'!K23)</f>
        <v> </v>
      </c>
      <c r="C16" s="503" t="str">
        <f>IF('NEO PU'!L23=0," ",'NEO PU'!L23)</f>
        <v> </v>
      </c>
      <c r="D16" s="503" t="str">
        <f>IF('NEO PU'!M23=0," ",'NEO PU'!M23)</f>
        <v> </v>
      </c>
      <c r="E16" s="503" t="str">
        <f>IF('NEO PU'!N23=0," ",'NEO PU'!N23)</f>
        <v> </v>
      </c>
      <c r="F16" s="503" t="str">
        <f>IF('NEO PU'!O23=0," ",'NEO PU'!O23)</f>
        <v> </v>
      </c>
      <c r="G16" s="503" t="str">
        <f>IF('NEO PU'!P23=0," ",'NEO PU'!P23)</f>
        <v> </v>
      </c>
      <c r="H16" s="503" t="str">
        <f>IF('NEO PU'!Q23=0," ",'NEO PU'!Q23)</f>
        <v> </v>
      </c>
      <c r="I16" s="503" t="str">
        <f>IF('NEO PU'!R23=0," ",'NEO PU'!R23)</f>
        <v> </v>
      </c>
      <c r="J16" s="503" t="str">
        <f>IF('NEO PU'!S23=0," ",'NEO PU'!S23)</f>
        <v> </v>
      </c>
      <c r="K16" s="503" t="str">
        <f>IF('NEO PU'!T23=0," ",'NEO PU'!T23)</f>
        <v> </v>
      </c>
      <c r="L16" s="503">
        <f t="shared" si="1"/>
        <v>0</v>
      </c>
      <c r="M16" s="469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502" t="str">
        <f>'NEO PU'!D24</f>
        <v>NEO-14PU</v>
      </c>
      <c r="B17" s="503" t="str">
        <f>IF('NEO PU'!K24=0," ",'NEO PU'!K24)</f>
        <v> </v>
      </c>
      <c r="C17" s="503" t="str">
        <f>IF('NEO PU'!L24=0," ",'NEO PU'!L24)</f>
        <v> </v>
      </c>
      <c r="D17" s="503" t="str">
        <f>IF('NEO PU'!M24=0," ",'NEO PU'!M24)</f>
        <v> </v>
      </c>
      <c r="E17" s="503" t="str">
        <f>IF('NEO PU'!N24=0," ",'NEO PU'!N24)</f>
        <v> </v>
      </c>
      <c r="F17" s="503" t="str">
        <f>IF('NEO PU'!O24=0," ",'NEO PU'!O24)</f>
        <v> </v>
      </c>
      <c r="G17" s="503" t="str">
        <f>IF('NEO PU'!P24=0," ",'NEO PU'!P24)</f>
        <v> </v>
      </c>
      <c r="H17" s="503" t="str">
        <f>IF('NEO PU'!Q24=0," ",'NEO PU'!Q24)</f>
        <v> </v>
      </c>
      <c r="I17" s="503" t="str">
        <f>IF('NEO PU'!R24=0," ",'NEO PU'!R24)</f>
        <v> </v>
      </c>
      <c r="J17" s="503" t="str">
        <f>IF('NEO PU'!S24=0," ",'NEO PU'!S24)</f>
        <v> </v>
      </c>
      <c r="K17" s="503" t="str">
        <f>IF('NEO PU'!T24=0," ",'NEO PU'!T24)</f>
        <v> </v>
      </c>
      <c r="L17" s="503">
        <f t="shared" si="1"/>
        <v>0</v>
      </c>
      <c r="M17" s="469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502" t="str">
        <f>'NEO PU'!D25</f>
        <v>NEO-15PU</v>
      </c>
      <c r="B18" s="503" t="str">
        <f>IF('NEO PU'!K25=0," ",'NEO PU'!K25)</f>
        <v> </v>
      </c>
      <c r="C18" s="503" t="str">
        <f>IF('NEO PU'!L25=0," ",'NEO PU'!L25)</f>
        <v> </v>
      </c>
      <c r="D18" s="503" t="str">
        <f>IF('NEO PU'!M25=0," ",'NEO PU'!M25)</f>
        <v> </v>
      </c>
      <c r="E18" s="503" t="str">
        <f>IF('NEO PU'!N25=0," ",'NEO PU'!N25)</f>
        <v> </v>
      </c>
      <c r="F18" s="503" t="str">
        <f>IF('NEO PU'!O25=0," ",'NEO PU'!O25)</f>
        <v> </v>
      </c>
      <c r="G18" s="503" t="str">
        <f>IF('NEO PU'!P25=0," ",'NEO PU'!P25)</f>
        <v> </v>
      </c>
      <c r="H18" s="503" t="str">
        <f>IF('NEO PU'!Q25=0," ",'NEO PU'!Q25)</f>
        <v> </v>
      </c>
      <c r="I18" s="503" t="str">
        <f>IF('NEO PU'!R25=0," ",'NEO PU'!R25)</f>
        <v> </v>
      </c>
      <c r="J18" s="503" t="str">
        <f>IF('NEO PU'!S25=0," ",'NEO PU'!S25)</f>
        <v> </v>
      </c>
      <c r="K18" s="503" t="str">
        <f>IF('NEO PU'!T25=0," ",'NEO PU'!T25)</f>
        <v> </v>
      </c>
      <c r="L18" s="503">
        <f t="shared" si="1"/>
        <v>0</v>
      </c>
      <c r="M18" s="469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3.25" customHeight="1">
      <c r="A19" s="502" t="str">
        <f>'NEO PU'!D26</f>
        <v>NEO-16PU</v>
      </c>
      <c r="B19" s="503" t="str">
        <f>IF('NEO PU'!K26=0," ",'NEO PU'!K26)</f>
        <v> </v>
      </c>
      <c r="C19" s="503" t="str">
        <f>IF('NEO PU'!L26=0," ",'NEO PU'!L26)</f>
        <v> </v>
      </c>
      <c r="D19" s="503" t="str">
        <f>IF('NEO PU'!M26=0," ",'NEO PU'!M26)</f>
        <v> </v>
      </c>
      <c r="E19" s="503" t="str">
        <f>IF('NEO PU'!N26=0," ",'NEO PU'!N26)</f>
        <v> </v>
      </c>
      <c r="F19" s="503" t="str">
        <f>IF('NEO PU'!O26=0," ",'NEO PU'!O26)</f>
        <v> </v>
      </c>
      <c r="G19" s="503" t="str">
        <f>IF('NEO PU'!P26=0," ",'NEO PU'!P26)</f>
        <v> </v>
      </c>
      <c r="H19" s="503" t="str">
        <f>IF('NEO PU'!Q26=0," ",'NEO PU'!Q26)</f>
        <v> </v>
      </c>
      <c r="I19" s="503" t="str">
        <f>IF('NEO PU'!R26=0," ",'NEO PU'!R26)</f>
        <v> </v>
      </c>
      <c r="J19" s="503" t="str">
        <f>IF('NEO PU'!S26=0," ",'NEO PU'!S26)</f>
        <v> </v>
      </c>
      <c r="K19" s="503" t="str">
        <f>IF('NEO PU'!T26=0," ",'NEO PU'!T26)</f>
        <v> </v>
      </c>
      <c r="L19" s="503">
        <f t="shared" si="1"/>
        <v>0</v>
      </c>
      <c r="M19" s="469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23.25" customHeight="1">
      <c r="A20" s="502" t="str">
        <f>'NEO PU'!D27</f>
        <v>NEO-17PU</v>
      </c>
      <c r="B20" s="503" t="str">
        <f>IF('NEO PU'!K27=0," ",'NEO PU'!K27)</f>
        <v> </v>
      </c>
      <c r="C20" s="503" t="str">
        <f>IF('NEO PU'!L27=0," ",'NEO PU'!L27)</f>
        <v> </v>
      </c>
      <c r="D20" s="503" t="str">
        <f>IF('NEO PU'!M27=0," ",'NEO PU'!M27)</f>
        <v> </v>
      </c>
      <c r="E20" s="503" t="str">
        <f>IF('NEO PU'!N27=0," ",'NEO PU'!N27)</f>
        <v> </v>
      </c>
      <c r="F20" s="503" t="str">
        <f>IF('NEO PU'!O27=0," ",'NEO PU'!O27)</f>
        <v> </v>
      </c>
      <c r="G20" s="503" t="str">
        <f>IF('NEO PU'!P27=0," ",'NEO PU'!P27)</f>
        <v> </v>
      </c>
      <c r="H20" s="503" t="str">
        <f>IF('NEO PU'!Q27=0," ",'NEO PU'!Q27)</f>
        <v> </v>
      </c>
      <c r="I20" s="503" t="str">
        <f>IF('NEO PU'!R27=0," ",'NEO PU'!R27)</f>
        <v> </v>
      </c>
      <c r="J20" s="503" t="str">
        <f>IF('NEO PU'!S27=0," ",'NEO PU'!S27)</f>
        <v> </v>
      </c>
      <c r="K20" s="503" t="str">
        <f>IF('NEO PU'!T27=0," ",'NEO PU'!T27)</f>
        <v> </v>
      </c>
      <c r="L20" s="503">
        <f t="shared" si="1"/>
        <v>0</v>
      </c>
      <c r="M20" s="469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23.25" customHeight="1">
      <c r="A21" s="502" t="str">
        <f>'NEO PU'!D28</f>
        <v>NEO-18PU</v>
      </c>
      <c r="B21" s="503" t="str">
        <f>IF('NEO PU'!K28=0," ",'NEO PU'!K28)</f>
        <v> </v>
      </c>
      <c r="C21" s="503" t="str">
        <f>IF('NEO PU'!L28=0," ",'NEO PU'!L28)</f>
        <v> </v>
      </c>
      <c r="D21" s="503" t="str">
        <f>IF('NEO PU'!M28=0," ",'NEO PU'!M28)</f>
        <v> </v>
      </c>
      <c r="E21" s="503" t="str">
        <f>IF('NEO PU'!N28=0," ",'NEO PU'!N28)</f>
        <v> </v>
      </c>
      <c r="F21" s="503" t="str">
        <f>IF('NEO PU'!O28=0," ",'NEO PU'!O28)</f>
        <v> </v>
      </c>
      <c r="G21" s="503" t="str">
        <f>IF('NEO PU'!P28=0," ",'NEO PU'!P28)</f>
        <v> </v>
      </c>
      <c r="H21" s="503" t="str">
        <f>IF('NEO PU'!Q28=0," ",'NEO PU'!Q28)</f>
        <v> </v>
      </c>
      <c r="I21" s="503" t="str">
        <f>IF('NEO PU'!R28=0," ",'NEO PU'!R28)</f>
        <v> </v>
      </c>
      <c r="J21" s="503" t="str">
        <f>IF('NEO PU'!S28=0," ",'NEO PU'!S28)</f>
        <v> </v>
      </c>
      <c r="K21" s="503" t="str">
        <f>IF('NEO PU'!T28=0," ",'NEO PU'!T28)</f>
        <v> </v>
      </c>
      <c r="L21" s="503">
        <f t="shared" si="1"/>
        <v>0</v>
      </c>
      <c r="M21" s="469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23.25" customHeight="1">
      <c r="A22" s="502" t="str">
        <f>'NEO PU'!D29</f>
        <v>NEO-20PU</v>
      </c>
      <c r="B22" s="503" t="str">
        <f>IF('NEO PU'!K29=0," ",'NEO PU'!K29)</f>
        <v> </v>
      </c>
      <c r="C22" s="503" t="str">
        <f>IF('NEO PU'!L29=0," ",'NEO PU'!L29)</f>
        <v> </v>
      </c>
      <c r="D22" s="503" t="str">
        <f>IF('NEO PU'!M29=0," ",'NEO PU'!M29)</f>
        <v> </v>
      </c>
      <c r="E22" s="503" t="str">
        <f>IF('NEO PU'!N29=0," ",'NEO PU'!N29)</f>
        <v> </v>
      </c>
      <c r="F22" s="503" t="str">
        <f>IF('NEO PU'!O29=0," ",'NEO PU'!O29)</f>
        <v> </v>
      </c>
      <c r="G22" s="503" t="str">
        <f>IF('NEO PU'!P29=0," ",'NEO PU'!P29)</f>
        <v> </v>
      </c>
      <c r="H22" s="503" t="str">
        <f>IF('NEO PU'!Q29=0," ",'NEO PU'!Q29)</f>
        <v> </v>
      </c>
      <c r="I22" s="503" t="str">
        <f>IF('NEO PU'!R29=0," ",'NEO PU'!R29)</f>
        <v> </v>
      </c>
      <c r="J22" s="503" t="str">
        <f>IF('NEO PU'!S29=0," ",'NEO PU'!S29)</f>
        <v> </v>
      </c>
      <c r="K22" s="503" t="str">
        <f>IF('NEO PU'!T29=0," ",'NEO PU'!T29)</f>
        <v> </v>
      </c>
      <c r="L22" s="503">
        <f t="shared" si="1"/>
        <v>0</v>
      </c>
      <c r="M22" s="469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23.25" customHeight="1">
      <c r="A23" s="502" t="str">
        <f>'NEO PU'!D30</f>
        <v>NEO-22PU</v>
      </c>
      <c r="B23" s="503" t="str">
        <f>IF('NEO PU'!K30=0," ",'NEO PU'!K30)</f>
        <v> </v>
      </c>
      <c r="C23" s="503" t="str">
        <f>IF('NEO PU'!L30=0," ",'NEO PU'!L30)</f>
        <v> </v>
      </c>
      <c r="D23" s="503" t="str">
        <f>IF('NEO PU'!M30=0," ",'NEO PU'!M30)</f>
        <v> </v>
      </c>
      <c r="E23" s="503" t="str">
        <f>IF('NEO PU'!N30=0," ",'NEO PU'!N30)</f>
        <v> </v>
      </c>
      <c r="F23" s="503" t="str">
        <f>IF('NEO PU'!O30=0," ",'NEO PU'!O30)</f>
        <v> </v>
      </c>
      <c r="G23" s="503" t="str">
        <f>IF('NEO PU'!P30=0," ",'NEO PU'!P30)</f>
        <v> </v>
      </c>
      <c r="H23" s="503" t="str">
        <f>IF('NEO PU'!Q30=0," ",'NEO PU'!Q30)</f>
        <v> </v>
      </c>
      <c r="I23" s="503" t="str">
        <f>IF('NEO PU'!R30=0," ",'NEO PU'!R30)</f>
        <v> </v>
      </c>
      <c r="J23" s="503" t="str">
        <f>IF('NEO PU'!S30=0," ",'NEO PU'!S30)</f>
        <v> </v>
      </c>
      <c r="K23" s="503" t="str">
        <f>IF('NEO PU'!T30=0," ",'NEO PU'!T30)</f>
        <v> </v>
      </c>
      <c r="L23" s="503">
        <f t="shared" si="1"/>
        <v>0</v>
      </c>
      <c r="M23" s="469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23.25" customHeight="1">
      <c r="A24" s="502" t="str">
        <f>'NEO PU'!D31</f>
        <v>NEO-24PU</v>
      </c>
      <c r="B24" s="503" t="str">
        <f>IF('NEO PU'!K31=0," ",'NEO PU'!K31)</f>
        <v> </v>
      </c>
      <c r="C24" s="503" t="str">
        <f>IF('NEO PU'!L31=0," ",'NEO PU'!L31)</f>
        <v> </v>
      </c>
      <c r="D24" s="503" t="str">
        <f>IF('NEO PU'!M31=0," ",'NEO PU'!M31)</f>
        <v> </v>
      </c>
      <c r="E24" s="503" t="str">
        <f>IF('NEO PU'!N31=0," ",'NEO PU'!N31)</f>
        <v> </v>
      </c>
      <c r="F24" s="503" t="str">
        <f>IF('NEO PU'!O31=0," ",'NEO PU'!O31)</f>
        <v> </v>
      </c>
      <c r="G24" s="503" t="str">
        <f>IF('NEO PU'!P31=0," ",'NEO PU'!P31)</f>
        <v> </v>
      </c>
      <c r="H24" s="503" t="str">
        <f>IF('NEO PU'!Q31=0," ",'NEO PU'!Q31)</f>
        <v> </v>
      </c>
      <c r="I24" s="503" t="str">
        <f>IF('NEO PU'!R31=0," ",'NEO PU'!R31)</f>
        <v> </v>
      </c>
      <c r="J24" s="503" t="str">
        <f>IF('NEO PU'!S31=0," ",'NEO PU'!S31)</f>
        <v> </v>
      </c>
      <c r="K24" s="503" t="str">
        <f>IF('NEO PU'!T31=0," ",'NEO PU'!T31)</f>
        <v> </v>
      </c>
      <c r="L24" s="503">
        <f t="shared" si="1"/>
        <v>0</v>
      </c>
      <c r="M24" s="469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23.25" customHeight="1">
      <c r="A25" s="502" t="str">
        <f>'NEO PU'!D32</f>
        <v>NEO-26PU</v>
      </c>
      <c r="B25" s="503" t="str">
        <f>IF('NEO PU'!K32=0," ",'NEO PU'!K32)</f>
        <v> </v>
      </c>
      <c r="C25" s="503" t="str">
        <f>IF('NEO PU'!L32=0," ",'NEO PU'!L32)</f>
        <v> </v>
      </c>
      <c r="D25" s="503" t="str">
        <f>IF('NEO PU'!M32=0," ",'NEO PU'!M32)</f>
        <v> </v>
      </c>
      <c r="E25" s="503" t="str">
        <f>IF('NEO PU'!N32=0," ",'NEO PU'!N32)</f>
        <v> </v>
      </c>
      <c r="F25" s="503" t="str">
        <f>IF('NEO PU'!O32=0," ",'NEO PU'!O32)</f>
        <v> </v>
      </c>
      <c r="G25" s="503" t="str">
        <f>IF('NEO PU'!P32=0," ",'NEO PU'!P32)</f>
        <v> </v>
      </c>
      <c r="H25" s="503" t="str">
        <f>IF('NEO PU'!Q32=0," ",'NEO PU'!Q32)</f>
        <v> </v>
      </c>
      <c r="I25" s="503" t="str">
        <f>IF('NEO PU'!R32=0," ",'NEO PU'!R32)</f>
        <v> </v>
      </c>
      <c r="J25" s="503" t="str">
        <f>IF('NEO PU'!S32=0," ",'NEO PU'!S32)</f>
        <v> </v>
      </c>
      <c r="K25" s="503" t="str">
        <f>IF('NEO PU'!T32=0," ",'NEO PU'!T32)</f>
        <v> </v>
      </c>
      <c r="L25" s="503">
        <f t="shared" si="1"/>
        <v>0</v>
      </c>
      <c r="M25" s="469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23.25" customHeight="1">
      <c r="A26" s="502" t="str">
        <f>'NEO PU'!D33</f>
        <v>NEO-28PU</v>
      </c>
      <c r="B26" s="503" t="str">
        <f>IF('NEO PU'!K33=0," ",'NEO PU'!K33)</f>
        <v> </v>
      </c>
      <c r="C26" s="503" t="str">
        <f>IF('NEO PU'!L33=0," ",'NEO PU'!L33)</f>
        <v> </v>
      </c>
      <c r="D26" s="503" t="str">
        <f>IF('NEO PU'!M33=0," ",'NEO PU'!M33)</f>
        <v> </v>
      </c>
      <c r="E26" s="503" t="str">
        <f>IF('NEO PU'!N33=0," ",'NEO PU'!N33)</f>
        <v> </v>
      </c>
      <c r="F26" s="503" t="str">
        <f>IF('NEO PU'!O33=0," ",'NEO PU'!O33)</f>
        <v> </v>
      </c>
      <c r="G26" s="503" t="str">
        <f>IF('NEO PU'!P33=0," ",'NEO PU'!P33)</f>
        <v> </v>
      </c>
      <c r="H26" s="503" t="str">
        <f>IF('NEO PU'!Q33=0," ",'NEO PU'!Q33)</f>
        <v> </v>
      </c>
      <c r="I26" s="503" t="str">
        <f>IF('NEO PU'!R33=0," ",'NEO PU'!R33)</f>
        <v> </v>
      </c>
      <c r="J26" s="503" t="str">
        <f>IF('NEO PU'!S33=0," ",'NEO PU'!S33)</f>
        <v> </v>
      </c>
      <c r="K26" s="503" t="str">
        <f>IF('NEO PU'!T33=0," ",'NEO PU'!T33)</f>
        <v> </v>
      </c>
      <c r="L26" s="503">
        <f t="shared" si="1"/>
        <v>0</v>
      </c>
      <c r="M26" s="469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23.25" customHeight="1">
      <c r="A27" s="502" t="str">
        <f>'NEO PU'!D34</f>
        <v>NEO-30PU</v>
      </c>
      <c r="B27" s="503" t="str">
        <f>IF('NEO PU'!K34=0," ",'NEO PU'!K34)</f>
        <v> </v>
      </c>
      <c r="C27" s="503" t="str">
        <f>IF('NEO PU'!L34=0," ",'NEO PU'!L34)</f>
        <v> </v>
      </c>
      <c r="D27" s="503" t="str">
        <f>IF('NEO PU'!M34=0," ",'NEO PU'!M34)</f>
        <v> </v>
      </c>
      <c r="E27" s="503" t="str">
        <f>IF('NEO PU'!N34=0," ",'NEO PU'!N34)</f>
        <v> </v>
      </c>
      <c r="F27" s="503" t="str">
        <f>IF('NEO PU'!O34=0," ",'NEO PU'!O34)</f>
        <v> </v>
      </c>
      <c r="G27" s="503" t="str">
        <f>IF('NEO PU'!P34=0," ",'NEO PU'!P34)</f>
        <v> </v>
      </c>
      <c r="H27" s="503" t="str">
        <f>IF('NEO PU'!Q34=0," ",'NEO PU'!Q34)</f>
        <v> </v>
      </c>
      <c r="I27" s="503" t="str">
        <f>IF('NEO PU'!R34=0," ",'NEO PU'!R34)</f>
        <v> </v>
      </c>
      <c r="J27" s="503" t="str">
        <f>IF('NEO PU'!S34=0," ",'NEO PU'!S34)</f>
        <v> </v>
      </c>
      <c r="K27" s="503" t="str">
        <f>IF('NEO PU'!T34=0," ",'NEO PU'!T34)</f>
        <v> </v>
      </c>
      <c r="L27" s="503">
        <f t="shared" si="1"/>
        <v>0</v>
      </c>
      <c r="M27" s="469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23.25" customHeight="1">
      <c r="A28" s="502" t="str">
        <f>'NEO PU'!D35</f>
        <v>NEO-32PU</v>
      </c>
      <c r="B28" s="503" t="str">
        <f>IF('NEO PU'!K35=0," ",'NEO PU'!K35)</f>
        <v> </v>
      </c>
      <c r="C28" s="503" t="str">
        <f>IF('NEO PU'!L35=0," ",'NEO PU'!L35)</f>
        <v> </v>
      </c>
      <c r="D28" s="503" t="str">
        <f>IF('NEO PU'!M35=0," ",'NEO PU'!M35)</f>
        <v> </v>
      </c>
      <c r="E28" s="503" t="str">
        <f>IF('NEO PU'!N35=0," ",'NEO PU'!N35)</f>
        <v> </v>
      </c>
      <c r="F28" s="503" t="str">
        <f>IF('NEO PU'!O35=0," ",'NEO PU'!O35)</f>
        <v> </v>
      </c>
      <c r="G28" s="503" t="str">
        <f>IF('NEO PU'!P35=0," ",'NEO PU'!P35)</f>
        <v> </v>
      </c>
      <c r="H28" s="503" t="str">
        <f>IF('NEO PU'!Q35=0," ",'NEO PU'!Q35)</f>
        <v> </v>
      </c>
      <c r="I28" s="503" t="str">
        <f>IF('NEO PU'!R35=0," ",'NEO PU'!R35)</f>
        <v> </v>
      </c>
      <c r="J28" s="503" t="str">
        <f>IF('NEO PU'!S35=0," ",'NEO PU'!S35)</f>
        <v> </v>
      </c>
      <c r="K28" s="503" t="str">
        <f>IF('NEO PU'!T35=0," ",'NEO PU'!T35)</f>
        <v> </v>
      </c>
      <c r="L28" s="503">
        <f t="shared" si="1"/>
        <v>0</v>
      </c>
      <c r="M28" s="469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23.25" customHeight="1">
      <c r="A29" s="502" t="str">
        <f>'NEO PU'!D36</f>
        <v>NEO-34PU</v>
      </c>
      <c r="B29" s="503" t="str">
        <f>IF('NEO PU'!K36=0," ",'NEO PU'!K36)</f>
        <v> </v>
      </c>
      <c r="C29" s="503" t="str">
        <f>IF('NEO PU'!L36=0," ",'NEO PU'!L36)</f>
        <v> </v>
      </c>
      <c r="D29" s="503" t="str">
        <f>IF('NEO PU'!M36=0," ",'NEO PU'!M36)</f>
        <v> </v>
      </c>
      <c r="E29" s="503" t="str">
        <f>IF('NEO PU'!N36=0," ",'NEO PU'!N36)</f>
        <v> </v>
      </c>
      <c r="F29" s="503" t="str">
        <f>IF('NEO PU'!O36=0," ",'NEO PU'!O36)</f>
        <v> </v>
      </c>
      <c r="G29" s="503" t="str">
        <f>IF('NEO PU'!P36=0," ",'NEO PU'!P36)</f>
        <v> </v>
      </c>
      <c r="H29" s="503" t="str">
        <f>IF('NEO PU'!Q36=0," ",'NEO PU'!Q36)</f>
        <v> </v>
      </c>
      <c r="I29" s="503" t="str">
        <f>IF('NEO PU'!R36=0," ",'NEO PU'!R36)</f>
        <v> </v>
      </c>
      <c r="J29" s="503" t="str">
        <f>IF('NEO PU'!S36=0," ",'NEO PU'!S36)</f>
        <v> </v>
      </c>
      <c r="K29" s="503" t="str">
        <f>IF('NEO PU'!T36=0," ",'NEO PU'!T36)</f>
        <v> </v>
      </c>
      <c r="L29" s="503">
        <f t="shared" si="1"/>
        <v>0</v>
      </c>
      <c r="M29" s="469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23.25" customHeight="1">
      <c r="A30" s="502" t="str">
        <f>'NEO PU'!D37</f>
        <v>NEO-36PU</v>
      </c>
      <c r="B30" s="503" t="str">
        <f>IF('NEO PU'!K37=0," ",'NEO PU'!K37)</f>
        <v> </v>
      </c>
      <c r="C30" s="503" t="str">
        <f>IF('NEO PU'!L37=0," ",'NEO PU'!L37)</f>
        <v> </v>
      </c>
      <c r="D30" s="503" t="str">
        <f>IF('NEO PU'!M37=0," ",'NEO PU'!M37)</f>
        <v> </v>
      </c>
      <c r="E30" s="503" t="str">
        <f>IF('NEO PU'!N37=0," ",'NEO PU'!N37)</f>
        <v> </v>
      </c>
      <c r="F30" s="503" t="str">
        <f>IF('NEO PU'!O37=0," ",'NEO PU'!O37)</f>
        <v> </v>
      </c>
      <c r="G30" s="503" t="str">
        <f>IF('NEO PU'!P37=0," ",'NEO PU'!P37)</f>
        <v> </v>
      </c>
      <c r="H30" s="503" t="str">
        <f>IF('NEO PU'!Q37=0," ",'NEO PU'!Q37)</f>
        <v> </v>
      </c>
      <c r="I30" s="503" t="str">
        <f>IF('NEO PU'!R37=0," ",'NEO PU'!R37)</f>
        <v> </v>
      </c>
      <c r="J30" s="503" t="str">
        <f>IF('NEO PU'!S37=0," ",'NEO PU'!S37)</f>
        <v> </v>
      </c>
      <c r="K30" s="503" t="str">
        <f>IF('NEO PU'!T37=0," ",'NEO PU'!T37)</f>
        <v> </v>
      </c>
      <c r="L30" s="503">
        <f t="shared" si="1"/>
        <v>0</v>
      </c>
      <c r="M30" s="469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23.25" customHeight="1">
      <c r="A31" s="502" t="str">
        <f>'NEO PU'!D38</f>
        <v>NEO-38PU</v>
      </c>
      <c r="B31" s="503" t="str">
        <f>IF('NEO PU'!K38=0," ",'NEO PU'!K38)</f>
        <v> </v>
      </c>
      <c r="C31" s="503" t="str">
        <f>IF('NEO PU'!L38=0," ",'NEO PU'!L38)</f>
        <v> </v>
      </c>
      <c r="D31" s="503" t="str">
        <f>IF('NEO PU'!M38=0," ",'NEO PU'!M38)</f>
        <v> </v>
      </c>
      <c r="E31" s="503" t="str">
        <f>IF('NEO PU'!N38=0," ",'NEO PU'!N38)</f>
        <v> </v>
      </c>
      <c r="F31" s="503" t="str">
        <f>IF('NEO PU'!O38=0," ",'NEO PU'!O38)</f>
        <v> </v>
      </c>
      <c r="G31" s="503" t="str">
        <f>IF('NEO PU'!P38=0," ",'NEO PU'!P38)</f>
        <v> </v>
      </c>
      <c r="H31" s="503" t="str">
        <f>IF('NEO PU'!Q38=0," ",'NEO PU'!Q38)</f>
        <v> </v>
      </c>
      <c r="I31" s="503" t="str">
        <f>IF('NEO PU'!R38=0," ",'NEO PU'!R38)</f>
        <v> </v>
      </c>
      <c r="J31" s="503" t="str">
        <f>IF('NEO PU'!S38=0," ",'NEO PU'!S38)</f>
        <v> </v>
      </c>
      <c r="K31" s="503" t="str">
        <f>IF('NEO PU'!T38=0," ",'NEO PU'!T38)</f>
        <v> </v>
      </c>
      <c r="L31" s="503">
        <f t="shared" si="1"/>
        <v>0</v>
      </c>
      <c r="M31" s="469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23.25" customHeight="1">
      <c r="A32" s="502" t="str">
        <f>'NEO PU'!D39</f>
        <v>NEO-41PU</v>
      </c>
      <c r="B32" s="503" t="str">
        <f>IF('NEO PU'!K39=0," ",'NEO PU'!K39)</f>
        <v> </v>
      </c>
      <c r="C32" s="503" t="str">
        <f>IF('NEO PU'!L39=0," ",'NEO PU'!L39)</f>
        <v> </v>
      </c>
      <c r="D32" s="503" t="str">
        <f>IF('NEO PU'!M39=0," ",'NEO PU'!M39)</f>
        <v> </v>
      </c>
      <c r="E32" s="503" t="str">
        <f>IF('NEO PU'!N39=0," ",'NEO PU'!N39)</f>
        <v> </v>
      </c>
      <c r="F32" s="503" t="str">
        <f>IF('NEO PU'!O39=0," ",'NEO PU'!O39)</f>
        <v> </v>
      </c>
      <c r="G32" s="503" t="str">
        <f>IF('NEO PU'!P39=0," ",'NEO PU'!P39)</f>
        <v> </v>
      </c>
      <c r="H32" s="503" t="str">
        <f>IF('NEO PU'!Q39=0," ",'NEO PU'!Q39)</f>
        <v> </v>
      </c>
      <c r="I32" s="503" t="str">
        <f>IF('NEO PU'!R39=0," ",'NEO PU'!R39)</f>
        <v> </v>
      </c>
      <c r="J32" s="503" t="str">
        <f>IF('NEO PU'!S39=0," ",'NEO PU'!S39)</f>
        <v> </v>
      </c>
      <c r="K32" s="503" t="str">
        <f>IF('NEO PU'!T39=0," ",'NEO PU'!T39)</f>
        <v> </v>
      </c>
      <c r="L32" s="503">
        <f t="shared" si="1"/>
        <v>0</v>
      </c>
      <c r="M32" s="469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23.25" customHeight="1">
      <c r="A33" s="502" t="str">
        <f>'NEO PU'!D40</f>
        <v>NEO-42PU</v>
      </c>
      <c r="B33" s="503" t="str">
        <f>IF('NEO PU'!K40=0," ",'NEO PU'!K40)</f>
        <v> </v>
      </c>
      <c r="C33" s="503" t="str">
        <f>IF('NEO PU'!L40=0," ",'NEO PU'!L40)</f>
        <v> </v>
      </c>
      <c r="D33" s="503" t="str">
        <f>IF('NEO PU'!M40=0," ",'NEO PU'!M40)</f>
        <v> </v>
      </c>
      <c r="E33" s="503" t="str">
        <f>IF('NEO PU'!N40=0," ",'NEO PU'!N40)</f>
        <v> </v>
      </c>
      <c r="F33" s="503" t="str">
        <f>IF('NEO PU'!O40=0," ",'NEO PU'!O40)</f>
        <v> </v>
      </c>
      <c r="G33" s="503" t="str">
        <f>IF('NEO PU'!P40=0," ",'NEO PU'!P40)</f>
        <v> </v>
      </c>
      <c r="H33" s="503" t="str">
        <f>IF('NEO PU'!Q40=0," ",'NEO PU'!Q40)</f>
        <v> </v>
      </c>
      <c r="I33" s="503" t="str">
        <f>IF('NEO PU'!R40=0," ",'NEO PU'!R40)</f>
        <v> </v>
      </c>
      <c r="J33" s="503" t="str">
        <f>IF('NEO PU'!S40=0," ",'NEO PU'!S40)</f>
        <v> </v>
      </c>
      <c r="K33" s="503" t="str">
        <f>IF('NEO PU'!T40=0," ",'NEO PU'!T40)</f>
        <v> </v>
      </c>
      <c r="L33" s="503">
        <f t="shared" si="1"/>
        <v>0</v>
      </c>
      <c r="M33" s="469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23.25" customHeight="1">
      <c r="A34" s="502" t="str">
        <f>'NEO PU'!D41</f>
        <v>NEO-43PU</v>
      </c>
      <c r="B34" s="503" t="str">
        <f>IF('NEO PU'!K41=0," ",'NEO PU'!K41)</f>
        <v> </v>
      </c>
      <c r="C34" s="503" t="str">
        <f>IF('NEO PU'!L41=0," ",'NEO PU'!L41)</f>
        <v> </v>
      </c>
      <c r="D34" s="503" t="str">
        <f>IF('NEO PU'!M41=0," ",'NEO PU'!M41)</f>
        <v> </v>
      </c>
      <c r="E34" s="503" t="str">
        <f>IF('NEO PU'!N41=0," ",'NEO PU'!N41)</f>
        <v> </v>
      </c>
      <c r="F34" s="503" t="str">
        <f>IF('NEO PU'!O41=0," ",'NEO PU'!O41)</f>
        <v> </v>
      </c>
      <c r="G34" s="503" t="str">
        <f>IF('NEO PU'!P41=0," ",'NEO PU'!P41)</f>
        <v> </v>
      </c>
      <c r="H34" s="503" t="str">
        <f>IF('NEO PU'!Q41=0," ",'NEO PU'!Q41)</f>
        <v> </v>
      </c>
      <c r="I34" s="503" t="str">
        <f>IF('NEO PU'!R41=0," ",'NEO PU'!R41)</f>
        <v> </v>
      </c>
      <c r="J34" s="503" t="str">
        <f>IF('NEO PU'!S41=0," ",'NEO PU'!S41)</f>
        <v> </v>
      </c>
      <c r="K34" s="503" t="str">
        <f>IF('NEO PU'!T41=0," ",'NEO PU'!T41)</f>
        <v> </v>
      </c>
      <c r="L34" s="503">
        <f t="shared" si="1"/>
        <v>0</v>
      </c>
      <c r="M34" s="469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23.25" customHeight="1">
      <c r="A35" s="502" t="str">
        <f>'NEO PU'!D42</f>
        <v>NEO-44PU</v>
      </c>
      <c r="B35" s="503" t="str">
        <f>IF('NEO PU'!K42=0," ",'NEO PU'!K42)</f>
        <v> </v>
      </c>
      <c r="C35" s="503" t="str">
        <f>IF('NEO PU'!L42=0," ",'NEO PU'!L42)</f>
        <v> </v>
      </c>
      <c r="D35" s="503" t="str">
        <f>IF('NEO PU'!M42=0," ",'NEO PU'!M42)</f>
        <v> </v>
      </c>
      <c r="E35" s="503" t="str">
        <f>IF('NEO PU'!N42=0," ",'NEO PU'!N42)</f>
        <v> </v>
      </c>
      <c r="F35" s="503" t="str">
        <f>IF('NEO PU'!O42=0," ",'NEO PU'!O42)</f>
        <v> </v>
      </c>
      <c r="G35" s="503" t="str">
        <f>IF('NEO PU'!P42=0," ",'NEO PU'!P42)</f>
        <v> </v>
      </c>
      <c r="H35" s="503" t="str">
        <f>IF('NEO PU'!Q42=0," ",'NEO PU'!Q42)</f>
        <v> </v>
      </c>
      <c r="I35" s="503" t="str">
        <f>IF('NEO PU'!R42=0," ",'NEO PU'!R42)</f>
        <v> </v>
      </c>
      <c r="J35" s="503" t="str">
        <f>IF('NEO PU'!S42=0," ",'NEO PU'!S42)</f>
        <v> </v>
      </c>
      <c r="K35" s="503" t="str">
        <f>IF('NEO PU'!T42=0," ",'NEO PU'!T42)</f>
        <v> </v>
      </c>
      <c r="L35" s="503">
        <f t="shared" si="1"/>
        <v>0</v>
      </c>
      <c r="M35" s="469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23.25" customHeight="1">
      <c r="A36" s="502" t="str">
        <f>'NEO PU'!D43</f>
        <v>NEO-45PU</v>
      </c>
      <c r="B36" s="503" t="str">
        <f>IF('NEO PU'!K43=0," ",'NEO PU'!K43)</f>
        <v> </v>
      </c>
      <c r="C36" s="503" t="str">
        <f>IF('NEO PU'!L43=0," ",'NEO PU'!L43)</f>
        <v> </v>
      </c>
      <c r="D36" s="503" t="str">
        <f>IF('NEO PU'!M43=0," ",'NEO PU'!M43)</f>
        <v> </v>
      </c>
      <c r="E36" s="503" t="str">
        <f>IF('NEO PU'!N43=0," ",'NEO PU'!N43)</f>
        <v> </v>
      </c>
      <c r="F36" s="503" t="str">
        <f>IF('NEO PU'!O43=0," ",'NEO PU'!O43)</f>
        <v> </v>
      </c>
      <c r="G36" s="503" t="str">
        <f>IF('NEO PU'!P43=0," ",'NEO PU'!P43)</f>
        <v> </v>
      </c>
      <c r="H36" s="503" t="str">
        <f>IF('NEO PU'!Q43=0," ",'NEO PU'!Q43)</f>
        <v> </v>
      </c>
      <c r="I36" s="503" t="str">
        <f>IF('NEO PU'!R43=0," ",'NEO PU'!R43)</f>
        <v> </v>
      </c>
      <c r="J36" s="503" t="str">
        <f>IF('NEO PU'!S43=0," ",'NEO PU'!S43)</f>
        <v> </v>
      </c>
      <c r="K36" s="503" t="str">
        <f>IF('NEO PU'!T43=0," ",'NEO PU'!T43)</f>
        <v> </v>
      </c>
      <c r="L36" s="503">
        <f t="shared" si="1"/>
        <v>0</v>
      </c>
      <c r="M36" s="469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23.25" customHeight="1">
      <c r="A37" s="502" t="str">
        <f>'NEO PU'!D44</f>
        <v>NEO-46PU</v>
      </c>
      <c r="B37" s="503" t="str">
        <f>IF('NEO PU'!K44=0," ",'NEO PU'!K44)</f>
        <v> </v>
      </c>
      <c r="C37" s="503" t="str">
        <f>IF('NEO PU'!L44=0," ",'NEO PU'!L44)</f>
        <v> </v>
      </c>
      <c r="D37" s="503" t="str">
        <f>IF('NEO PU'!M44=0," ",'NEO PU'!M44)</f>
        <v> </v>
      </c>
      <c r="E37" s="503" t="str">
        <f>IF('NEO PU'!N44=0," ",'NEO PU'!N44)</f>
        <v> </v>
      </c>
      <c r="F37" s="503" t="str">
        <f>IF('NEO PU'!O44=0," ",'NEO PU'!O44)</f>
        <v> </v>
      </c>
      <c r="G37" s="503" t="str">
        <f>IF('NEO PU'!P44=0," ",'NEO PU'!P44)</f>
        <v> </v>
      </c>
      <c r="H37" s="503" t="str">
        <f>IF('NEO PU'!Q44=0," ",'NEO PU'!Q44)</f>
        <v> </v>
      </c>
      <c r="I37" s="503" t="str">
        <f>IF('NEO PU'!R44=0," ",'NEO PU'!R44)</f>
        <v> </v>
      </c>
      <c r="J37" s="503" t="str">
        <f>IF('NEO PU'!S44=0," ",'NEO PU'!S44)</f>
        <v> </v>
      </c>
      <c r="K37" s="503" t="str">
        <f>IF('NEO PU'!T44=0," ",'NEO PU'!T44)</f>
        <v> </v>
      </c>
      <c r="L37" s="503">
        <f t="shared" si="1"/>
        <v>0</v>
      </c>
      <c r="M37" s="469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23.25" customHeight="1">
      <c r="A38" s="558" t="str">
        <f>'NEO PU'!D45</f>
        <v>NEO-47PU</v>
      </c>
      <c r="B38" s="503" t="str">
        <f>IF('NEO PU'!K45=0," ",'NEO PU'!K45)</f>
        <v> </v>
      </c>
      <c r="C38" s="503" t="str">
        <f>IF('NEO PU'!L45=0," ",'NEO PU'!L45)</f>
        <v> </v>
      </c>
      <c r="D38" s="503" t="str">
        <f>IF('NEO PU'!M45=0," ",'NEO PU'!M45)</f>
        <v> </v>
      </c>
      <c r="E38" s="503" t="str">
        <f>IF('NEO PU'!N45=0," ",'NEO PU'!N45)</f>
        <v> </v>
      </c>
      <c r="F38" s="503" t="str">
        <f>IF('NEO PU'!O45=0," ",'NEO PU'!O45)</f>
        <v> </v>
      </c>
      <c r="G38" s="503" t="str">
        <f>IF('NEO PU'!P45=0," ",'NEO PU'!P45)</f>
        <v> </v>
      </c>
      <c r="H38" s="503" t="str">
        <f>IF('NEO PU'!Q45=0," ",'NEO PU'!Q45)</f>
        <v> </v>
      </c>
      <c r="I38" s="503" t="str">
        <f>IF('NEO PU'!R45=0," ",'NEO PU'!R45)</f>
        <v> </v>
      </c>
      <c r="J38" s="503" t="str">
        <f>IF('NEO PU'!S45=0," ",'NEO PU'!S45)</f>
        <v> </v>
      </c>
      <c r="K38" s="503" t="str">
        <f>IF('NEO PU'!T45=0," ",'NEO PU'!T45)</f>
        <v> </v>
      </c>
      <c r="L38" s="503">
        <f t="shared" si="1"/>
        <v>0</v>
      </c>
      <c r="M38" s="469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23.25" customHeight="1">
      <c r="A39" s="559" t="s">
        <v>357</v>
      </c>
      <c r="B39" s="503"/>
      <c r="C39" s="507"/>
      <c r="D39" s="507"/>
      <c r="E39" s="469"/>
      <c r="F39" s="469"/>
      <c r="G39" s="469"/>
      <c r="H39" s="507"/>
      <c r="I39" s="507"/>
      <c r="J39" s="507"/>
      <c r="K39" s="507"/>
      <c r="L39" s="503"/>
      <c r="M39" s="469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23.25" customHeight="1">
      <c r="A40" s="560" t="str">
        <f>REDUCTOR!D11</f>
        <v>REDUCTOR-30PU</v>
      </c>
      <c r="B40" s="503" t="str">
        <f>IF(REDUCTOR!J11=0," ",REDUCTOR!J11)</f>
        <v> </v>
      </c>
      <c r="C40" s="503" t="str">
        <f>IF(REDUCTOR!K11=0," ",REDUCTOR!K11)</f>
        <v> </v>
      </c>
      <c r="D40" s="503" t="str">
        <f>IF(REDUCTOR!L11=0," ",REDUCTOR!L11)</f>
        <v> </v>
      </c>
      <c r="E40" s="503" t="str">
        <f>IF(REDUCTOR!M11=0," ",REDUCTOR!M11)</f>
        <v> </v>
      </c>
      <c r="F40" s="503" t="str">
        <f>IF(REDUCTOR!N11=0," ",REDUCTOR!N11)</f>
        <v> </v>
      </c>
      <c r="G40" s="503" t="str">
        <f>IF(REDUCTOR!O11=0," ",REDUCTOR!O11)</f>
        <v> </v>
      </c>
      <c r="H40" s="503" t="str">
        <f>IF(REDUCTOR!P11=0," ",REDUCTOR!P11)</f>
        <v> </v>
      </c>
      <c r="I40" s="503" t="str">
        <f>IF(REDUCTOR!Q11=0," ",REDUCTOR!Q11)</f>
        <v> </v>
      </c>
      <c r="J40" s="503" t="str">
        <f>IF(REDUCTOR!R11=0," ",REDUCTOR!R11)</f>
        <v> </v>
      </c>
      <c r="K40" s="503" t="str">
        <f>IF(REDUCTOR!S11=0," ",REDUCTOR!S11)</f>
        <v> </v>
      </c>
      <c r="L40" s="503">
        <f t="shared" ref="L40:L41" si="2">SUM(B40:K40)</f>
        <v>0</v>
      </c>
      <c r="M40" s="469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23.25" customHeight="1">
      <c r="A41" s="560" t="str">
        <f>REDUCTOR!D12</f>
        <v>REDUCTOR-100PU</v>
      </c>
      <c r="B41" s="503" t="str">
        <f>IF(REDUCTOR!J12=0," ",REDUCTOR!J12)</f>
        <v> </v>
      </c>
      <c r="C41" s="503" t="str">
        <f>IF(REDUCTOR!K12=0," ",REDUCTOR!K12)</f>
        <v> </v>
      </c>
      <c r="D41" s="503" t="str">
        <f>IF(REDUCTOR!L12=0," ",REDUCTOR!L12)</f>
        <v> </v>
      </c>
      <c r="E41" s="503" t="str">
        <f>IF(REDUCTOR!M12=0," ",REDUCTOR!M12)</f>
        <v> </v>
      </c>
      <c r="F41" s="503" t="str">
        <f>IF(REDUCTOR!N12=0," ",REDUCTOR!N12)</f>
        <v> </v>
      </c>
      <c r="G41" s="503" t="str">
        <f>IF(REDUCTOR!O12=0," ",REDUCTOR!O12)</f>
        <v> </v>
      </c>
      <c r="H41" s="503" t="str">
        <f>IF(REDUCTOR!P12=0," ",REDUCTOR!P12)</f>
        <v> </v>
      </c>
      <c r="I41" s="503" t="str">
        <f>IF(REDUCTOR!Q12=0," ",REDUCTOR!Q12)</f>
        <v> </v>
      </c>
      <c r="J41" s="503" t="str">
        <f>IF(REDUCTOR!R12=0," ",REDUCTOR!R12)</f>
        <v> </v>
      </c>
      <c r="K41" s="503" t="str">
        <f>IF(REDUCTOR!S12=0," ",REDUCTOR!S12)</f>
        <v> </v>
      </c>
      <c r="L41" s="503">
        <f t="shared" si="2"/>
        <v>0</v>
      </c>
      <c r="M41" s="469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23.25" customHeight="1">
      <c r="A42" s="23"/>
      <c r="B42" s="504" t="s">
        <v>338</v>
      </c>
      <c r="C42" s="505"/>
      <c r="D42" s="19"/>
      <c r="E42" s="23"/>
      <c r="F42" s="23"/>
      <c r="G42" s="504" t="s">
        <v>339</v>
      </c>
      <c r="H42" s="506"/>
      <c r="I42" s="506"/>
      <c r="J42" s="506"/>
      <c r="K42" s="506"/>
      <c r="L42" s="507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</row>
    <row r="43" ht="23.25" customHeight="1">
      <c r="A43" s="23"/>
      <c r="B43" s="504" t="s">
        <v>340</v>
      </c>
      <c r="C43" s="505"/>
      <c r="D43" s="19"/>
      <c r="E43" s="23"/>
      <c r="F43" s="23"/>
      <c r="G43" s="504" t="s">
        <v>341</v>
      </c>
      <c r="H43" s="508"/>
      <c r="I43" s="508"/>
      <c r="J43" s="18"/>
      <c r="K43" s="18"/>
      <c r="L43" s="507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</row>
    <row r="44" ht="23.25" customHeight="1">
      <c r="A44" s="23"/>
      <c r="B44" s="119"/>
      <c r="C44" s="119"/>
      <c r="D44" s="23"/>
      <c r="E44" s="23"/>
      <c r="F44" s="23"/>
      <c r="G44" s="504" t="s">
        <v>342</v>
      </c>
      <c r="H44" s="508"/>
      <c r="I44" s="508"/>
      <c r="J44" s="18"/>
      <c r="K44" s="18"/>
      <c r="L44" s="507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</row>
    <row r="45" ht="23.25" customHeight="1">
      <c r="A45" s="23"/>
      <c r="B45" s="23"/>
      <c r="C45" s="23"/>
      <c r="D45" s="469"/>
      <c r="E45" s="469"/>
      <c r="F45" s="469"/>
      <c r="G45" s="469"/>
      <c r="H45" s="469"/>
      <c r="I45" s="469"/>
      <c r="J45" s="469"/>
      <c r="K45" s="469"/>
      <c r="L45" s="469"/>
      <c r="M45" s="469"/>
      <c r="N45" s="469"/>
      <c r="O45" s="469"/>
      <c r="P45" s="469"/>
      <c r="Q45" s="469"/>
      <c r="R45" s="469"/>
      <c r="S45" s="469"/>
      <c r="T45" s="469"/>
      <c r="U45" s="469"/>
      <c r="V45" s="469"/>
      <c r="W45" s="469"/>
      <c r="X45" s="469"/>
      <c r="Y45" s="469"/>
      <c r="Z45" s="469"/>
    </row>
    <row r="46" ht="23.25" customHeight="1">
      <c r="A46" s="23"/>
      <c r="B46" s="23"/>
      <c r="C46" s="23"/>
      <c r="D46" s="469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</row>
    <row r="47">
      <c r="A47" s="23"/>
      <c r="B47" s="23"/>
      <c r="C47" s="23"/>
      <c r="D47" s="469"/>
      <c r="E47" s="469"/>
      <c r="F47" s="469"/>
      <c r="G47" s="469"/>
      <c r="H47" s="469"/>
      <c r="I47" s="469"/>
      <c r="J47" s="469"/>
      <c r="K47" s="469"/>
      <c r="L47" s="469"/>
      <c r="M47" s="46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>
      <c r="A48" s="23"/>
      <c r="B48" s="23"/>
      <c r="C48" s="23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>
      <c r="A49" s="23"/>
      <c r="B49" s="23"/>
      <c r="C49" s="23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>
      <c r="A50" s="23"/>
      <c r="B50" s="23"/>
      <c r="C50" s="23"/>
      <c r="D50" s="469"/>
      <c r="E50" s="469"/>
      <c r="F50" s="469"/>
      <c r="G50" s="469"/>
      <c r="H50" s="469"/>
      <c r="I50" s="469"/>
      <c r="J50" s="469"/>
      <c r="K50" s="469"/>
      <c r="L50" s="469"/>
      <c r="M50" s="469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>
      <c r="A51" s="23"/>
      <c r="B51" s="23"/>
      <c r="C51" s="23"/>
      <c r="D51" s="469"/>
      <c r="E51" s="469"/>
      <c r="F51" s="469"/>
      <c r="G51" s="469"/>
      <c r="H51" s="469"/>
      <c r="I51" s="469"/>
      <c r="J51" s="469"/>
      <c r="K51" s="469"/>
      <c r="L51" s="469"/>
      <c r="M51" s="469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>
      <c r="A52" s="23"/>
      <c r="B52" s="23"/>
      <c r="C52" s="23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>
      <c r="A53" s="23"/>
      <c r="B53" s="23"/>
      <c r="C53" s="23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>
      <c r="A54" s="23"/>
      <c r="B54" s="23"/>
      <c r="C54" s="23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>
      <c r="A55" s="23"/>
      <c r="B55" s="23"/>
      <c r="C55" s="23"/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>
      <c r="A56" s="23"/>
      <c r="B56" s="23"/>
      <c r="C56" s="23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>
      <c r="A57" s="23"/>
      <c r="B57" s="23"/>
      <c r="C57" s="23"/>
      <c r="D57" s="469"/>
      <c r="E57" s="469"/>
      <c r="F57" s="469"/>
      <c r="G57" s="469"/>
      <c r="H57" s="469"/>
      <c r="I57" s="469"/>
      <c r="J57" s="469"/>
      <c r="K57" s="469"/>
      <c r="L57" s="469"/>
      <c r="M57" s="469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>
      <c r="A58" s="23"/>
      <c r="B58" s="23"/>
      <c r="C58" s="23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>
      <c r="A59" s="23"/>
      <c r="B59" s="23"/>
      <c r="C59" s="23"/>
      <c r="D59" s="469"/>
      <c r="E59" s="469"/>
      <c r="F59" s="469"/>
      <c r="G59" s="469"/>
      <c r="H59" s="469"/>
      <c r="I59" s="469"/>
      <c r="J59" s="469"/>
      <c r="K59" s="469"/>
      <c r="L59" s="469"/>
      <c r="M59" s="469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>
      <c r="A60" s="23"/>
      <c r="B60" s="23"/>
      <c r="C60" s="23"/>
      <c r="D60" s="469"/>
      <c r="E60" s="469"/>
      <c r="F60" s="469"/>
      <c r="G60" s="469"/>
      <c r="H60" s="469"/>
      <c r="I60" s="469"/>
      <c r="J60" s="469"/>
      <c r="K60" s="469"/>
      <c r="L60" s="469"/>
      <c r="M60" s="469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>
      <c r="A61" s="23"/>
      <c r="B61" s="23"/>
      <c r="C61" s="23"/>
      <c r="D61" s="469"/>
      <c r="E61" s="469"/>
      <c r="F61" s="469"/>
      <c r="G61" s="469"/>
      <c r="H61" s="469"/>
      <c r="I61" s="469"/>
      <c r="J61" s="469"/>
      <c r="K61" s="469"/>
      <c r="L61" s="469"/>
      <c r="M61" s="469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>
      <c r="A62" s="23"/>
      <c r="B62" s="23"/>
      <c r="C62" s="23"/>
      <c r="D62" s="469"/>
      <c r="E62" s="469"/>
      <c r="F62" s="469"/>
      <c r="G62" s="469"/>
      <c r="H62" s="469"/>
      <c r="I62" s="469"/>
      <c r="J62" s="469"/>
      <c r="K62" s="469"/>
      <c r="L62" s="469"/>
      <c r="M62" s="469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>
      <c r="A63" s="23"/>
      <c r="B63" s="23"/>
      <c r="C63" s="23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>
      <c r="A64" s="23"/>
      <c r="B64" s="23"/>
      <c r="C64" s="23"/>
      <c r="D64" s="469"/>
      <c r="E64" s="469"/>
      <c r="F64" s="469"/>
      <c r="G64" s="469"/>
      <c r="H64" s="469"/>
      <c r="I64" s="469"/>
      <c r="J64" s="469"/>
      <c r="K64" s="469"/>
      <c r="L64" s="469"/>
      <c r="M64" s="469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>
      <c r="A65" s="23"/>
      <c r="B65" s="23"/>
      <c r="C65" s="23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>
      <c r="A66" s="23"/>
      <c r="B66" s="23"/>
      <c r="C66" s="23"/>
      <c r="D66" s="469"/>
      <c r="E66" s="469"/>
      <c r="F66" s="469"/>
      <c r="G66" s="469"/>
      <c r="H66" s="469"/>
      <c r="I66" s="469"/>
      <c r="J66" s="469"/>
      <c r="K66" s="469"/>
      <c r="L66" s="469"/>
      <c r="M66" s="469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>
      <c r="A67" s="23"/>
      <c r="B67" s="23"/>
      <c r="C67" s="23"/>
      <c r="D67" s="469"/>
      <c r="E67" s="469"/>
      <c r="F67" s="469"/>
      <c r="G67" s="469"/>
      <c r="H67" s="469"/>
      <c r="I67" s="469"/>
      <c r="J67" s="469"/>
      <c r="K67" s="469"/>
      <c r="L67" s="469"/>
      <c r="M67" s="469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>
      <c r="A68" s="23"/>
      <c r="B68" s="23"/>
      <c r="C68" s="23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>
      <c r="A69" s="23"/>
      <c r="B69" s="23"/>
      <c r="C69" s="23"/>
      <c r="D69" s="469"/>
      <c r="E69" s="469"/>
      <c r="F69" s="469"/>
      <c r="G69" s="469"/>
      <c r="H69" s="469"/>
      <c r="I69" s="469"/>
      <c r="J69" s="469"/>
      <c r="K69" s="469"/>
      <c r="L69" s="469"/>
      <c r="M69" s="469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>
      <c r="A70" s="23"/>
      <c r="B70" s="23"/>
      <c r="C70" s="23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>
      <c r="A71" s="23"/>
      <c r="B71" s="23"/>
      <c r="C71" s="23"/>
      <c r="D71" s="469"/>
      <c r="E71" s="469"/>
      <c r="F71" s="469"/>
      <c r="G71" s="469"/>
      <c r="H71" s="469"/>
      <c r="I71" s="469"/>
      <c r="J71" s="469"/>
      <c r="K71" s="469"/>
      <c r="L71" s="469"/>
      <c r="M71" s="469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>
      <c r="A72" s="23"/>
      <c r="B72" s="23"/>
      <c r="C72" s="23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>
      <c r="A73" s="23"/>
      <c r="B73" s="23"/>
      <c r="C73" s="23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>
      <c r="A74" s="23"/>
      <c r="B74" s="23"/>
      <c r="C74" s="23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>
      <c r="A75" s="23"/>
      <c r="B75" s="23"/>
      <c r="C75" s="23"/>
      <c r="D75" s="469"/>
      <c r="E75" s="469"/>
      <c r="F75" s="469"/>
      <c r="G75" s="469"/>
      <c r="H75" s="469"/>
      <c r="I75" s="469"/>
      <c r="J75" s="469"/>
      <c r="K75" s="469"/>
      <c r="L75" s="469"/>
      <c r="M75" s="469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>
      <c r="A76" s="23"/>
      <c r="B76" s="23"/>
      <c r="C76" s="23"/>
      <c r="D76" s="469"/>
      <c r="E76" s="469"/>
      <c r="F76" s="469"/>
      <c r="G76" s="469"/>
      <c r="H76" s="469"/>
      <c r="I76" s="469"/>
      <c r="J76" s="469"/>
      <c r="K76" s="469"/>
      <c r="L76" s="469"/>
      <c r="M76" s="469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>
      <c r="A77" s="23"/>
      <c r="B77" s="23"/>
      <c r="C77" s="23"/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>
      <c r="A78" s="23"/>
      <c r="B78" s="23"/>
      <c r="C78" s="23"/>
      <c r="D78" s="469"/>
      <c r="E78" s="469"/>
      <c r="F78" s="469"/>
      <c r="G78" s="469"/>
      <c r="H78" s="469"/>
      <c r="I78" s="469"/>
      <c r="J78" s="469"/>
      <c r="K78" s="469"/>
      <c r="L78" s="469"/>
      <c r="M78" s="469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>
      <c r="A79" s="23"/>
      <c r="B79" s="23"/>
      <c r="C79" s="23"/>
      <c r="D79" s="469"/>
      <c r="E79" s="469"/>
      <c r="F79" s="469"/>
      <c r="G79" s="469"/>
      <c r="H79" s="469"/>
      <c r="I79" s="469"/>
      <c r="J79" s="469"/>
      <c r="K79" s="469"/>
      <c r="L79" s="469"/>
      <c r="M79" s="469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>
      <c r="A80" s="23"/>
      <c r="B80" s="23"/>
      <c r="C80" s="23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>
      <c r="A81" s="23"/>
      <c r="B81" s="23"/>
      <c r="C81" s="23"/>
      <c r="D81" s="469"/>
      <c r="E81" s="469"/>
      <c r="F81" s="469"/>
      <c r="G81" s="469"/>
      <c r="H81" s="469"/>
      <c r="I81" s="469"/>
      <c r="J81" s="469"/>
      <c r="K81" s="469"/>
      <c r="L81" s="469"/>
      <c r="M81" s="469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>
      <c r="A82" s="23"/>
      <c r="B82" s="23"/>
      <c r="C82" s="23"/>
      <c r="D82" s="469"/>
      <c r="E82" s="469"/>
      <c r="F82" s="469"/>
      <c r="G82" s="469"/>
      <c r="H82" s="469"/>
      <c r="I82" s="469"/>
      <c r="J82" s="469"/>
      <c r="K82" s="469"/>
      <c r="L82" s="469"/>
      <c r="M82" s="469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>
      <c r="A83" s="23"/>
      <c r="B83" s="23"/>
      <c r="C83" s="23"/>
      <c r="D83" s="469"/>
      <c r="E83" s="469"/>
      <c r="F83" s="469"/>
      <c r="G83" s="469"/>
      <c r="H83" s="469"/>
      <c r="I83" s="469"/>
      <c r="J83" s="469"/>
      <c r="K83" s="469"/>
      <c r="L83" s="469"/>
      <c r="M83" s="469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>
      <c r="A84" s="23"/>
      <c r="B84" s="23"/>
      <c r="C84" s="23"/>
      <c r="D84" s="469"/>
      <c r="E84" s="469"/>
      <c r="F84" s="469"/>
      <c r="G84" s="469"/>
      <c r="H84" s="469"/>
      <c r="I84" s="469"/>
      <c r="J84" s="469"/>
      <c r="K84" s="469"/>
      <c r="L84" s="469"/>
      <c r="M84" s="469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>
      <c r="A85" s="23"/>
      <c r="B85" s="23"/>
      <c r="C85" s="23"/>
      <c r="D85" s="469"/>
      <c r="E85" s="469"/>
      <c r="F85" s="469"/>
      <c r="G85" s="469"/>
      <c r="H85" s="469"/>
      <c r="I85" s="469"/>
      <c r="J85" s="469"/>
      <c r="K85" s="469"/>
      <c r="L85" s="469"/>
      <c r="M85" s="469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>
      <c r="A86" s="23"/>
      <c r="B86" s="23"/>
      <c r="C86" s="23"/>
      <c r="D86" s="469"/>
      <c r="E86" s="469"/>
      <c r="F86" s="469"/>
      <c r="G86" s="469"/>
      <c r="H86" s="469"/>
      <c r="I86" s="469"/>
      <c r="J86" s="469"/>
      <c r="K86" s="469"/>
      <c r="L86" s="469"/>
      <c r="M86" s="469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>
      <c r="A87" s="23"/>
      <c r="B87" s="23"/>
      <c r="C87" s="23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>
      <c r="A88" s="23"/>
      <c r="B88" s="23"/>
      <c r="C88" s="23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>
      <c r="A89" s="23"/>
      <c r="B89" s="23"/>
      <c r="C89" s="23"/>
      <c r="D89" s="469"/>
      <c r="E89" s="469"/>
      <c r="F89" s="469"/>
      <c r="G89" s="469"/>
      <c r="H89" s="469"/>
      <c r="I89" s="469"/>
      <c r="J89" s="469"/>
      <c r="K89" s="469"/>
      <c r="L89" s="469"/>
      <c r="M89" s="469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>
      <c r="A90" s="23"/>
      <c r="B90" s="23"/>
      <c r="C90" s="23"/>
      <c r="D90" s="469"/>
      <c r="E90" s="469"/>
      <c r="F90" s="469"/>
      <c r="G90" s="469"/>
      <c r="H90" s="469"/>
      <c r="I90" s="469"/>
      <c r="J90" s="469"/>
      <c r="K90" s="469"/>
      <c r="L90" s="469"/>
      <c r="M90" s="469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>
      <c r="A91" s="23"/>
      <c r="B91" s="23"/>
      <c r="C91" s="23"/>
      <c r="D91" s="469"/>
      <c r="E91" s="469"/>
      <c r="F91" s="469"/>
      <c r="G91" s="469"/>
      <c r="H91" s="469"/>
      <c r="I91" s="469"/>
      <c r="J91" s="469"/>
      <c r="K91" s="469"/>
      <c r="L91" s="469"/>
      <c r="M91" s="469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>
      <c r="A92" s="23"/>
      <c r="B92" s="23"/>
      <c r="C92" s="23"/>
      <c r="D92" s="469"/>
      <c r="E92" s="469"/>
      <c r="F92" s="469"/>
      <c r="G92" s="469"/>
      <c r="H92" s="469"/>
      <c r="I92" s="469"/>
      <c r="J92" s="469"/>
      <c r="K92" s="469"/>
      <c r="L92" s="469"/>
      <c r="M92" s="469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>
      <c r="A93" s="23"/>
      <c r="B93" s="23"/>
      <c r="C93" s="23"/>
      <c r="D93" s="469"/>
      <c r="E93" s="469"/>
      <c r="F93" s="469"/>
      <c r="G93" s="469"/>
      <c r="H93" s="469"/>
      <c r="I93" s="469"/>
      <c r="J93" s="469"/>
      <c r="K93" s="469"/>
      <c r="L93" s="469"/>
      <c r="M93" s="469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>
      <c r="A94" s="23"/>
      <c r="B94" s="23"/>
      <c r="C94" s="23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>
      <c r="A95" s="23"/>
      <c r="B95" s="23"/>
      <c r="C95" s="23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>
      <c r="A96" s="23"/>
      <c r="B96" s="23"/>
      <c r="C96" s="23"/>
      <c r="D96" s="469"/>
      <c r="E96" s="469"/>
      <c r="F96" s="469"/>
      <c r="G96" s="469"/>
      <c r="H96" s="469"/>
      <c r="I96" s="469"/>
      <c r="J96" s="469"/>
      <c r="K96" s="469"/>
      <c r="L96" s="469"/>
      <c r="M96" s="469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>
      <c r="A97" s="23"/>
      <c r="B97" s="23"/>
      <c r="C97" s="23"/>
      <c r="D97" s="469"/>
      <c r="E97" s="469"/>
      <c r="F97" s="469"/>
      <c r="G97" s="469"/>
      <c r="H97" s="469"/>
      <c r="I97" s="469"/>
      <c r="J97" s="469"/>
      <c r="K97" s="469"/>
      <c r="L97" s="469"/>
      <c r="M97" s="469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>
      <c r="A98" s="23"/>
      <c r="B98" s="23"/>
      <c r="C98" s="23"/>
      <c r="D98" s="469"/>
      <c r="E98" s="469"/>
      <c r="F98" s="469"/>
      <c r="G98" s="469"/>
      <c r="H98" s="469"/>
      <c r="I98" s="469"/>
      <c r="J98" s="469"/>
      <c r="K98" s="469"/>
      <c r="L98" s="469"/>
      <c r="M98" s="469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>
      <c r="A99" s="23"/>
      <c r="B99" s="23"/>
      <c r="C99" s="23"/>
      <c r="D99" s="469"/>
      <c r="E99" s="469"/>
      <c r="F99" s="469"/>
      <c r="G99" s="469"/>
      <c r="H99" s="469"/>
      <c r="I99" s="469"/>
      <c r="J99" s="469"/>
      <c r="K99" s="469"/>
      <c r="L99" s="469"/>
      <c r="M99" s="469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>
      <c r="A100" s="23"/>
      <c r="B100" s="23"/>
      <c r="C100" s="23"/>
      <c r="D100" s="469"/>
      <c r="E100" s="469"/>
      <c r="F100" s="469"/>
      <c r="G100" s="469"/>
      <c r="H100" s="469"/>
      <c r="I100" s="469"/>
      <c r="J100" s="469"/>
      <c r="K100" s="469"/>
      <c r="L100" s="469"/>
      <c r="M100" s="469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>
      <c r="A101" s="23"/>
      <c r="B101" s="23"/>
      <c r="C101" s="23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>
      <c r="A102" s="23"/>
      <c r="B102" s="23"/>
      <c r="C102" s="23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>
      <c r="A103" s="23"/>
      <c r="B103" s="23"/>
      <c r="C103" s="23"/>
      <c r="D103" s="469"/>
      <c r="E103" s="469"/>
      <c r="F103" s="469"/>
      <c r="G103" s="469"/>
      <c r="H103" s="469"/>
      <c r="I103" s="469"/>
      <c r="J103" s="469"/>
      <c r="K103" s="469"/>
      <c r="L103" s="469"/>
      <c r="M103" s="469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>
      <c r="A104" s="23"/>
      <c r="B104" s="23"/>
      <c r="C104" s="23"/>
      <c r="D104" s="469"/>
      <c r="E104" s="469"/>
      <c r="F104" s="469"/>
      <c r="G104" s="469"/>
      <c r="H104" s="469"/>
      <c r="I104" s="469"/>
      <c r="J104" s="469"/>
      <c r="K104" s="469"/>
      <c r="L104" s="469"/>
      <c r="M104" s="469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>
      <c r="A105" s="23"/>
      <c r="B105" s="23"/>
      <c r="C105" s="23"/>
      <c r="D105" s="469"/>
      <c r="E105" s="469"/>
      <c r="F105" s="469"/>
      <c r="G105" s="469"/>
      <c r="H105" s="469"/>
      <c r="I105" s="469"/>
      <c r="J105" s="469"/>
      <c r="K105" s="469"/>
      <c r="L105" s="469"/>
      <c r="M105" s="469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>
      <c r="A106" s="23"/>
      <c r="B106" s="23"/>
      <c r="C106" s="23"/>
      <c r="D106" s="469"/>
      <c r="E106" s="469"/>
      <c r="F106" s="469"/>
      <c r="G106" s="469"/>
      <c r="H106" s="469"/>
      <c r="I106" s="469"/>
      <c r="J106" s="469"/>
      <c r="K106" s="469"/>
      <c r="L106" s="469"/>
      <c r="M106" s="469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>
      <c r="A107" s="23"/>
      <c r="B107" s="23"/>
      <c r="C107" s="23"/>
      <c r="D107" s="469"/>
      <c r="E107" s="469"/>
      <c r="F107" s="469"/>
      <c r="G107" s="469"/>
      <c r="H107" s="469"/>
      <c r="I107" s="469"/>
      <c r="J107" s="469"/>
      <c r="K107" s="469"/>
      <c r="L107" s="469"/>
      <c r="M107" s="469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>
      <c r="A108" s="23"/>
      <c r="B108" s="23"/>
      <c r="C108" s="23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>
      <c r="A109" s="23"/>
      <c r="B109" s="23"/>
      <c r="C109" s="23"/>
      <c r="D109" s="469"/>
      <c r="E109" s="469"/>
      <c r="F109" s="469"/>
      <c r="G109" s="469"/>
      <c r="H109" s="469"/>
      <c r="I109" s="469"/>
      <c r="J109" s="469"/>
      <c r="K109" s="469"/>
      <c r="L109" s="469"/>
      <c r="M109" s="469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>
      <c r="A110" s="23"/>
      <c r="B110" s="23"/>
      <c r="C110" s="23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>
      <c r="A111" s="23"/>
      <c r="B111" s="23"/>
      <c r="C111" s="23"/>
      <c r="D111" s="469"/>
      <c r="E111" s="469"/>
      <c r="F111" s="469"/>
      <c r="G111" s="469"/>
      <c r="H111" s="469"/>
      <c r="I111" s="469"/>
      <c r="J111" s="469"/>
      <c r="K111" s="469"/>
      <c r="L111" s="469"/>
      <c r="M111" s="469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>
      <c r="A112" s="23"/>
      <c r="B112" s="23"/>
      <c r="C112" s="23"/>
      <c r="D112" s="469"/>
      <c r="E112" s="469"/>
      <c r="F112" s="469"/>
      <c r="G112" s="469"/>
      <c r="H112" s="469"/>
      <c r="I112" s="469"/>
      <c r="J112" s="469"/>
      <c r="K112" s="469"/>
      <c r="L112" s="469"/>
      <c r="M112" s="469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>
      <c r="A113" s="23"/>
      <c r="B113" s="23"/>
      <c r="C113" s="23"/>
      <c r="D113" s="469"/>
      <c r="E113" s="469"/>
      <c r="F113" s="469"/>
      <c r="G113" s="469"/>
      <c r="H113" s="469"/>
      <c r="I113" s="469"/>
      <c r="J113" s="469"/>
      <c r="K113" s="469"/>
      <c r="L113" s="469"/>
      <c r="M113" s="469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>
      <c r="A114" s="23"/>
      <c r="B114" s="23"/>
      <c r="C114" s="23"/>
      <c r="D114" s="469"/>
      <c r="E114" s="469"/>
      <c r="F114" s="469"/>
      <c r="G114" s="469"/>
      <c r="H114" s="469"/>
      <c r="I114" s="469"/>
      <c r="J114" s="469"/>
      <c r="K114" s="469"/>
      <c r="L114" s="469"/>
      <c r="M114" s="469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>
      <c r="A115" s="23"/>
      <c r="B115" s="23"/>
      <c r="C115" s="23"/>
      <c r="D115" s="469"/>
      <c r="E115" s="469"/>
      <c r="F115" s="469"/>
      <c r="G115" s="469"/>
      <c r="H115" s="469"/>
      <c r="I115" s="469"/>
      <c r="J115" s="469"/>
      <c r="K115" s="469"/>
      <c r="L115" s="469"/>
      <c r="M115" s="469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>
      <c r="A116" s="23"/>
      <c r="B116" s="23"/>
      <c r="C116" s="23"/>
      <c r="D116" s="469"/>
      <c r="E116" s="469"/>
      <c r="F116" s="469"/>
      <c r="G116" s="469"/>
      <c r="H116" s="469"/>
      <c r="I116" s="469"/>
      <c r="J116" s="469"/>
      <c r="K116" s="469"/>
      <c r="L116" s="469"/>
      <c r="M116" s="469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>
      <c r="A117" s="23"/>
      <c r="B117" s="23"/>
      <c r="C117" s="23"/>
      <c r="D117" s="469"/>
      <c r="E117" s="469"/>
      <c r="F117" s="469"/>
      <c r="G117" s="469"/>
      <c r="H117" s="469"/>
      <c r="I117" s="469"/>
      <c r="J117" s="469"/>
      <c r="K117" s="469"/>
      <c r="L117" s="469"/>
      <c r="M117" s="469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>
      <c r="A118" s="23"/>
      <c r="B118" s="23"/>
      <c r="C118" s="23"/>
      <c r="D118" s="469"/>
      <c r="E118" s="469"/>
      <c r="F118" s="469"/>
      <c r="G118" s="469"/>
      <c r="H118" s="469"/>
      <c r="I118" s="469"/>
      <c r="J118" s="469"/>
      <c r="K118" s="469"/>
      <c r="L118" s="469"/>
      <c r="M118" s="469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>
      <c r="A119" s="23"/>
      <c r="B119" s="23"/>
      <c r="C119" s="23"/>
      <c r="D119" s="469"/>
      <c r="E119" s="469"/>
      <c r="F119" s="469"/>
      <c r="G119" s="469"/>
      <c r="H119" s="469"/>
      <c r="I119" s="469"/>
      <c r="J119" s="469"/>
      <c r="K119" s="469"/>
      <c r="L119" s="469"/>
      <c r="M119" s="469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>
      <c r="A120" s="23"/>
      <c r="B120" s="23"/>
      <c r="C120" s="23"/>
      <c r="D120" s="469"/>
      <c r="E120" s="469"/>
      <c r="F120" s="469"/>
      <c r="G120" s="469"/>
      <c r="H120" s="469"/>
      <c r="I120" s="469"/>
      <c r="J120" s="469"/>
      <c r="K120" s="469"/>
      <c r="L120" s="469"/>
      <c r="M120" s="469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>
      <c r="A121" s="23"/>
      <c r="B121" s="23"/>
      <c r="C121" s="23"/>
      <c r="D121" s="469"/>
      <c r="E121" s="469"/>
      <c r="F121" s="469"/>
      <c r="G121" s="469"/>
      <c r="H121" s="469"/>
      <c r="I121" s="469"/>
      <c r="J121" s="469"/>
      <c r="K121" s="469"/>
      <c r="L121" s="469"/>
      <c r="M121" s="469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>
      <c r="A122" s="23"/>
      <c r="B122" s="23"/>
      <c r="C122" s="23"/>
      <c r="D122" s="469"/>
      <c r="E122" s="469"/>
      <c r="F122" s="469"/>
      <c r="G122" s="469"/>
      <c r="H122" s="469"/>
      <c r="I122" s="469"/>
      <c r="J122" s="469"/>
      <c r="K122" s="469"/>
      <c r="L122" s="469"/>
      <c r="M122" s="469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>
      <c r="A123" s="23"/>
      <c r="B123" s="23"/>
      <c r="C123" s="23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>
      <c r="A124" s="23"/>
      <c r="B124" s="23"/>
      <c r="C124" s="23"/>
      <c r="D124" s="469"/>
      <c r="E124" s="469"/>
      <c r="F124" s="469"/>
      <c r="G124" s="469"/>
      <c r="H124" s="469"/>
      <c r="I124" s="469"/>
      <c r="J124" s="469"/>
      <c r="K124" s="469"/>
      <c r="L124" s="469"/>
      <c r="M124" s="469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>
      <c r="A125" s="23"/>
      <c r="B125" s="23"/>
      <c r="C125" s="23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>
      <c r="A126" s="23"/>
      <c r="B126" s="23"/>
      <c r="C126" s="23"/>
      <c r="D126" s="469"/>
      <c r="E126" s="469"/>
      <c r="F126" s="469"/>
      <c r="G126" s="469"/>
      <c r="H126" s="469"/>
      <c r="I126" s="469"/>
      <c r="J126" s="469"/>
      <c r="K126" s="469"/>
      <c r="L126" s="469"/>
      <c r="M126" s="469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>
      <c r="A127" s="23"/>
      <c r="B127" s="23"/>
      <c r="C127" s="23"/>
      <c r="D127" s="469"/>
      <c r="E127" s="469"/>
      <c r="F127" s="469"/>
      <c r="G127" s="469"/>
      <c r="H127" s="469"/>
      <c r="I127" s="469"/>
      <c r="J127" s="469"/>
      <c r="K127" s="469"/>
      <c r="L127" s="469"/>
      <c r="M127" s="469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>
      <c r="A128" s="23"/>
      <c r="B128" s="23"/>
      <c r="C128" s="23"/>
      <c r="D128" s="469"/>
      <c r="E128" s="469"/>
      <c r="F128" s="469"/>
      <c r="G128" s="469"/>
      <c r="H128" s="469"/>
      <c r="I128" s="469"/>
      <c r="J128" s="469"/>
      <c r="K128" s="469"/>
      <c r="L128" s="469"/>
      <c r="M128" s="469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>
      <c r="A129" s="23"/>
      <c r="B129" s="23"/>
      <c r="C129" s="23"/>
      <c r="D129" s="469"/>
      <c r="E129" s="469"/>
      <c r="F129" s="469"/>
      <c r="G129" s="469"/>
      <c r="H129" s="469"/>
      <c r="I129" s="469"/>
      <c r="J129" s="469"/>
      <c r="K129" s="469"/>
      <c r="L129" s="469"/>
      <c r="M129" s="469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>
      <c r="A130" s="23"/>
      <c r="B130" s="23"/>
      <c r="C130" s="23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>
      <c r="A131" s="23"/>
      <c r="B131" s="23"/>
      <c r="C131" s="23"/>
      <c r="D131" s="469"/>
      <c r="E131" s="469"/>
      <c r="F131" s="469"/>
      <c r="G131" s="469"/>
      <c r="H131" s="469"/>
      <c r="I131" s="469"/>
      <c r="J131" s="469"/>
      <c r="K131" s="469"/>
      <c r="L131" s="469"/>
      <c r="M131" s="469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>
      <c r="A132" s="23"/>
      <c r="B132" s="23"/>
      <c r="C132" s="23"/>
      <c r="D132" s="469"/>
      <c r="E132" s="469"/>
      <c r="F132" s="469"/>
      <c r="G132" s="469"/>
      <c r="H132" s="469"/>
      <c r="I132" s="469"/>
      <c r="J132" s="469"/>
      <c r="K132" s="469"/>
      <c r="L132" s="469"/>
      <c r="M132" s="469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>
      <c r="A133" s="23"/>
      <c r="B133" s="23"/>
      <c r="C133" s="23"/>
      <c r="D133" s="469"/>
      <c r="E133" s="469"/>
      <c r="F133" s="469"/>
      <c r="G133" s="469"/>
      <c r="H133" s="469"/>
      <c r="I133" s="469"/>
      <c r="J133" s="469"/>
      <c r="K133" s="469"/>
      <c r="L133" s="469"/>
      <c r="M133" s="469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>
      <c r="A134" s="23"/>
      <c r="B134" s="23"/>
      <c r="C134" s="23"/>
      <c r="D134" s="469"/>
      <c r="E134" s="469"/>
      <c r="F134" s="469"/>
      <c r="G134" s="469"/>
      <c r="H134" s="469"/>
      <c r="I134" s="469"/>
      <c r="J134" s="469"/>
      <c r="K134" s="469"/>
      <c r="L134" s="469"/>
      <c r="M134" s="469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>
      <c r="A135" s="23"/>
      <c r="B135" s="23"/>
      <c r="C135" s="23"/>
      <c r="D135" s="469"/>
      <c r="E135" s="469"/>
      <c r="F135" s="469"/>
      <c r="G135" s="469"/>
      <c r="H135" s="469"/>
      <c r="I135" s="469"/>
      <c r="J135" s="469"/>
      <c r="K135" s="469"/>
      <c r="L135" s="469"/>
      <c r="M135" s="469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>
      <c r="A136" s="23"/>
      <c r="B136" s="23"/>
      <c r="C136" s="23"/>
      <c r="D136" s="469"/>
      <c r="E136" s="469"/>
      <c r="F136" s="469"/>
      <c r="G136" s="469"/>
      <c r="H136" s="469"/>
      <c r="I136" s="469"/>
      <c r="J136" s="469"/>
      <c r="K136" s="469"/>
      <c r="L136" s="469"/>
      <c r="M136" s="469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>
      <c r="A137" s="23"/>
      <c r="B137" s="23"/>
      <c r="C137" s="23"/>
      <c r="D137" s="469"/>
      <c r="E137" s="469"/>
      <c r="F137" s="469"/>
      <c r="G137" s="469"/>
      <c r="H137" s="469"/>
      <c r="I137" s="469"/>
      <c r="J137" s="469"/>
      <c r="K137" s="469"/>
      <c r="L137" s="469"/>
      <c r="M137" s="469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>
      <c r="A138" s="23"/>
      <c r="B138" s="23"/>
      <c r="C138" s="23"/>
      <c r="D138" s="469"/>
      <c r="E138" s="469"/>
      <c r="F138" s="469"/>
      <c r="G138" s="469"/>
      <c r="H138" s="469"/>
      <c r="I138" s="469"/>
      <c r="J138" s="469"/>
      <c r="K138" s="469"/>
      <c r="L138" s="469"/>
      <c r="M138" s="469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>
      <c r="A139" s="23"/>
      <c r="B139" s="23"/>
      <c r="C139" s="23"/>
      <c r="D139" s="469"/>
      <c r="E139" s="469"/>
      <c r="F139" s="469"/>
      <c r="G139" s="469"/>
      <c r="H139" s="469"/>
      <c r="I139" s="469"/>
      <c r="J139" s="469"/>
      <c r="K139" s="469"/>
      <c r="L139" s="469"/>
      <c r="M139" s="469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>
      <c r="A140" s="23"/>
      <c r="B140" s="23"/>
      <c r="C140" s="23"/>
      <c r="D140" s="469"/>
      <c r="E140" s="469"/>
      <c r="F140" s="469"/>
      <c r="G140" s="469"/>
      <c r="H140" s="469"/>
      <c r="I140" s="469"/>
      <c r="J140" s="469"/>
      <c r="K140" s="469"/>
      <c r="L140" s="469"/>
      <c r="M140" s="469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>
      <c r="A141" s="23"/>
      <c r="B141" s="23"/>
      <c r="C141" s="23"/>
      <c r="D141" s="469"/>
      <c r="E141" s="469"/>
      <c r="F141" s="469"/>
      <c r="G141" s="469"/>
      <c r="H141" s="469"/>
      <c r="I141" s="469"/>
      <c r="J141" s="469"/>
      <c r="K141" s="469"/>
      <c r="L141" s="469"/>
      <c r="M141" s="469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>
      <c r="A142" s="23"/>
      <c r="B142" s="23"/>
      <c r="C142" s="23"/>
      <c r="D142" s="469"/>
      <c r="E142" s="469"/>
      <c r="F142" s="469"/>
      <c r="G142" s="469"/>
      <c r="H142" s="469"/>
      <c r="I142" s="469"/>
      <c r="J142" s="469"/>
      <c r="K142" s="469"/>
      <c r="L142" s="469"/>
      <c r="M142" s="469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>
      <c r="A143" s="23"/>
      <c r="B143" s="23"/>
      <c r="C143" s="23"/>
      <c r="D143" s="469"/>
      <c r="E143" s="469"/>
      <c r="F143" s="469"/>
      <c r="G143" s="469"/>
      <c r="H143" s="469"/>
      <c r="I143" s="469"/>
      <c r="J143" s="469"/>
      <c r="K143" s="469"/>
      <c r="L143" s="469"/>
      <c r="M143" s="469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>
      <c r="A144" s="23"/>
      <c r="B144" s="23"/>
      <c r="C144" s="23"/>
      <c r="D144" s="469"/>
      <c r="E144" s="469"/>
      <c r="F144" s="469"/>
      <c r="G144" s="469"/>
      <c r="H144" s="469"/>
      <c r="I144" s="469"/>
      <c r="J144" s="469"/>
      <c r="K144" s="469"/>
      <c r="L144" s="469"/>
      <c r="M144" s="469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>
      <c r="A145" s="23"/>
      <c r="B145" s="23"/>
      <c r="C145" s="23"/>
      <c r="D145" s="469"/>
      <c r="E145" s="469"/>
      <c r="F145" s="469"/>
      <c r="G145" s="469"/>
      <c r="H145" s="469"/>
      <c r="I145" s="469"/>
      <c r="J145" s="469"/>
      <c r="K145" s="469"/>
      <c r="L145" s="469"/>
      <c r="M145" s="469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>
      <c r="A146" s="23"/>
      <c r="B146" s="23"/>
      <c r="C146" s="23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>
      <c r="A147" s="23"/>
      <c r="B147" s="23"/>
      <c r="C147" s="23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>
      <c r="A148" s="23"/>
      <c r="B148" s="23"/>
      <c r="C148" s="23"/>
      <c r="D148" s="469"/>
      <c r="E148" s="469"/>
      <c r="F148" s="469"/>
      <c r="G148" s="469"/>
      <c r="H148" s="469"/>
      <c r="I148" s="469"/>
      <c r="J148" s="469"/>
      <c r="K148" s="469"/>
      <c r="L148" s="469"/>
      <c r="M148" s="469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>
      <c r="A149" s="23"/>
      <c r="B149" s="23"/>
      <c r="C149" s="23"/>
      <c r="D149" s="469"/>
      <c r="E149" s="469"/>
      <c r="F149" s="469"/>
      <c r="G149" s="469"/>
      <c r="H149" s="469"/>
      <c r="I149" s="469"/>
      <c r="J149" s="469"/>
      <c r="K149" s="469"/>
      <c r="L149" s="469"/>
      <c r="M149" s="469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>
      <c r="A150" s="23"/>
      <c r="B150" s="23"/>
      <c r="C150" s="23"/>
      <c r="D150" s="469"/>
      <c r="E150" s="469"/>
      <c r="F150" s="469"/>
      <c r="G150" s="469"/>
      <c r="H150" s="469"/>
      <c r="I150" s="469"/>
      <c r="J150" s="469"/>
      <c r="K150" s="469"/>
      <c r="L150" s="469"/>
      <c r="M150" s="469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>
      <c r="A151" s="23"/>
      <c r="B151" s="23"/>
      <c r="C151" s="23"/>
      <c r="D151" s="469"/>
      <c r="E151" s="469"/>
      <c r="F151" s="469"/>
      <c r="G151" s="469"/>
      <c r="H151" s="469"/>
      <c r="I151" s="469"/>
      <c r="J151" s="469"/>
      <c r="K151" s="469"/>
      <c r="L151" s="469"/>
      <c r="M151" s="469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>
      <c r="A152" s="23"/>
      <c r="B152" s="23"/>
      <c r="C152" s="23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>
      <c r="A153" s="23"/>
      <c r="B153" s="23"/>
      <c r="C153" s="23"/>
      <c r="D153" s="469"/>
      <c r="E153" s="469"/>
      <c r="F153" s="469"/>
      <c r="G153" s="469"/>
      <c r="H153" s="469"/>
      <c r="I153" s="469"/>
      <c r="J153" s="469"/>
      <c r="K153" s="469"/>
      <c r="L153" s="469"/>
      <c r="M153" s="469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>
      <c r="A154" s="23"/>
      <c r="B154" s="23"/>
      <c r="C154" s="23"/>
      <c r="D154" s="469"/>
      <c r="E154" s="469"/>
      <c r="F154" s="469"/>
      <c r="G154" s="469"/>
      <c r="H154" s="469"/>
      <c r="I154" s="469"/>
      <c r="J154" s="469"/>
      <c r="K154" s="469"/>
      <c r="L154" s="469"/>
      <c r="M154" s="469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>
      <c r="A155" s="23"/>
      <c r="B155" s="23"/>
      <c r="C155" s="23"/>
      <c r="D155" s="469"/>
      <c r="E155" s="469"/>
      <c r="F155" s="469"/>
      <c r="G155" s="469"/>
      <c r="H155" s="469"/>
      <c r="I155" s="469"/>
      <c r="J155" s="469"/>
      <c r="K155" s="469"/>
      <c r="L155" s="469"/>
      <c r="M155" s="469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>
      <c r="A156" s="23"/>
      <c r="B156" s="23"/>
      <c r="C156" s="23"/>
      <c r="D156" s="469"/>
      <c r="E156" s="469"/>
      <c r="F156" s="469"/>
      <c r="G156" s="469"/>
      <c r="H156" s="469"/>
      <c r="I156" s="469"/>
      <c r="J156" s="469"/>
      <c r="K156" s="469"/>
      <c r="L156" s="469"/>
      <c r="M156" s="469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>
      <c r="A157" s="23"/>
      <c r="B157" s="23"/>
      <c r="C157" s="23"/>
      <c r="D157" s="469"/>
      <c r="E157" s="469"/>
      <c r="F157" s="469"/>
      <c r="G157" s="469"/>
      <c r="H157" s="469"/>
      <c r="I157" s="469"/>
      <c r="J157" s="469"/>
      <c r="K157" s="469"/>
      <c r="L157" s="469"/>
      <c r="M157" s="469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>
      <c r="A158" s="23"/>
      <c r="B158" s="23"/>
      <c r="C158" s="23"/>
      <c r="D158" s="469"/>
      <c r="E158" s="469"/>
      <c r="F158" s="469"/>
      <c r="G158" s="469"/>
      <c r="H158" s="469"/>
      <c r="I158" s="469"/>
      <c r="J158" s="469"/>
      <c r="K158" s="469"/>
      <c r="L158" s="469"/>
      <c r="M158" s="469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>
      <c r="A159" s="23"/>
      <c r="B159" s="23"/>
      <c r="C159" s="23"/>
      <c r="D159" s="469"/>
      <c r="E159" s="469"/>
      <c r="F159" s="469"/>
      <c r="G159" s="469"/>
      <c r="H159" s="469"/>
      <c r="I159" s="469"/>
      <c r="J159" s="469"/>
      <c r="K159" s="469"/>
      <c r="L159" s="469"/>
      <c r="M159" s="469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>
      <c r="A160" s="23"/>
      <c r="B160" s="23"/>
      <c r="C160" s="23"/>
      <c r="D160" s="469"/>
      <c r="E160" s="469"/>
      <c r="F160" s="469"/>
      <c r="G160" s="469"/>
      <c r="H160" s="469"/>
      <c r="I160" s="469"/>
      <c r="J160" s="469"/>
      <c r="K160" s="469"/>
      <c r="L160" s="469"/>
      <c r="M160" s="469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>
      <c r="A161" s="23"/>
      <c r="B161" s="23"/>
      <c r="C161" s="23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>
      <c r="A162" s="23"/>
      <c r="B162" s="23"/>
      <c r="C162" s="23"/>
      <c r="D162" s="469"/>
      <c r="E162" s="469"/>
      <c r="F162" s="469"/>
      <c r="G162" s="469"/>
      <c r="H162" s="469"/>
      <c r="I162" s="469"/>
      <c r="J162" s="469"/>
      <c r="K162" s="469"/>
      <c r="L162" s="469"/>
      <c r="M162" s="469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>
      <c r="A163" s="23"/>
      <c r="B163" s="23"/>
      <c r="C163" s="23"/>
      <c r="D163" s="469"/>
      <c r="E163" s="469"/>
      <c r="F163" s="469"/>
      <c r="G163" s="469"/>
      <c r="H163" s="469"/>
      <c r="I163" s="469"/>
      <c r="J163" s="469"/>
      <c r="K163" s="469"/>
      <c r="L163" s="469"/>
      <c r="M163" s="469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>
      <c r="A164" s="23"/>
      <c r="B164" s="23"/>
      <c r="C164" s="23"/>
      <c r="D164" s="469"/>
      <c r="E164" s="469"/>
      <c r="F164" s="469"/>
      <c r="G164" s="469"/>
      <c r="H164" s="469"/>
      <c r="I164" s="469"/>
      <c r="J164" s="469"/>
      <c r="K164" s="469"/>
      <c r="L164" s="469"/>
      <c r="M164" s="469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>
      <c r="A165" s="23"/>
      <c r="B165" s="23"/>
      <c r="C165" s="23"/>
      <c r="D165" s="469"/>
      <c r="E165" s="469"/>
      <c r="F165" s="469"/>
      <c r="G165" s="469"/>
      <c r="H165" s="469"/>
      <c r="I165" s="469"/>
      <c r="J165" s="469"/>
      <c r="K165" s="469"/>
      <c r="L165" s="469"/>
      <c r="M165" s="469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>
      <c r="A166" s="23"/>
      <c r="B166" s="23"/>
      <c r="C166" s="23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>
      <c r="A167" s="23"/>
      <c r="B167" s="23"/>
      <c r="C167" s="23"/>
      <c r="D167" s="469"/>
      <c r="E167" s="469"/>
      <c r="F167" s="469"/>
      <c r="G167" s="469"/>
      <c r="H167" s="469"/>
      <c r="I167" s="469"/>
      <c r="J167" s="469"/>
      <c r="K167" s="469"/>
      <c r="L167" s="469"/>
      <c r="M167" s="469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>
      <c r="A168" s="23"/>
      <c r="B168" s="23"/>
      <c r="C168" s="23"/>
      <c r="D168" s="469"/>
      <c r="E168" s="469"/>
      <c r="F168" s="469"/>
      <c r="G168" s="469"/>
      <c r="H168" s="469"/>
      <c r="I168" s="469"/>
      <c r="J168" s="469"/>
      <c r="K168" s="469"/>
      <c r="L168" s="469"/>
      <c r="M168" s="469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>
      <c r="A169" s="23"/>
      <c r="B169" s="23"/>
      <c r="C169" s="23"/>
      <c r="D169" s="469"/>
      <c r="E169" s="469"/>
      <c r="F169" s="469"/>
      <c r="G169" s="469"/>
      <c r="H169" s="469"/>
      <c r="I169" s="469"/>
      <c r="J169" s="469"/>
      <c r="K169" s="469"/>
      <c r="L169" s="469"/>
      <c r="M169" s="469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>
      <c r="A170" s="23"/>
      <c r="B170" s="23"/>
      <c r="C170" s="23"/>
      <c r="D170" s="469"/>
      <c r="E170" s="469"/>
      <c r="F170" s="469"/>
      <c r="G170" s="469"/>
      <c r="H170" s="469"/>
      <c r="I170" s="469"/>
      <c r="J170" s="469"/>
      <c r="K170" s="469"/>
      <c r="L170" s="469"/>
      <c r="M170" s="469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>
      <c r="A171" s="23"/>
      <c r="B171" s="23"/>
      <c r="C171" s="23"/>
      <c r="D171" s="469"/>
      <c r="E171" s="469"/>
      <c r="F171" s="469"/>
      <c r="G171" s="469"/>
      <c r="H171" s="469"/>
      <c r="I171" s="469"/>
      <c r="J171" s="469"/>
      <c r="K171" s="469"/>
      <c r="L171" s="469"/>
      <c r="M171" s="469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>
      <c r="A172" s="23"/>
      <c r="B172" s="23"/>
      <c r="C172" s="23"/>
      <c r="D172" s="469"/>
      <c r="E172" s="469"/>
      <c r="F172" s="469"/>
      <c r="G172" s="469"/>
      <c r="H172" s="469"/>
      <c r="I172" s="469"/>
      <c r="J172" s="469"/>
      <c r="K172" s="469"/>
      <c r="L172" s="469"/>
      <c r="M172" s="469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>
      <c r="A173" s="23"/>
      <c r="B173" s="23"/>
      <c r="C173" s="23"/>
      <c r="D173" s="469"/>
      <c r="E173" s="469"/>
      <c r="F173" s="469"/>
      <c r="G173" s="469"/>
      <c r="H173" s="469"/>
      <c r="I173" s="469"/>
      <c r="J173" s="469"/>
      <c r="K173" s="469"/>
      <c r="L173" s="469"/>
      <c r="M173" s="469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>
      <c r="A174" s="23"/>
      <c r="B174" s="23"/>
      <c r="C174" s="23"/>
      <c r="D174" s="469"/>
      <c r="E174" s="469"/>
      <c r="F174" s="469"/>
      <c r="G174" s="469"/>
      <c r="H174" s="469"/>
      <c r="I174" s="469"/>
      <c r="J174" s="469"/>
      <c r="K174" s="469"/>
      <c r="L174" s="469"/>
      <c r="M174" s="469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>
      <c r="A175" s="23"/>
      <c r="B175" s="23"/>
      <c r="C175" s="23"/>
      <c r="D175" s="469"/>
      <c r="E175" s="469"/>
      <c r="F175" s="469"/>
      <c r="G175" s="469"/>
      <c r="H175" s="469"/>
      <c r="I175" s="469"/>
      <c r="J175" s="469"/>
      <c r="K175" s="469"/>
      <c r="L175" s="469"/>
      <c r="M175" s="469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>
      <c r="A176" s="23"/>
      <c r="B176" s="23"/>
      <c r="C176" s="23"/>
      <c r="D176" s="469"/>
      <c r="E176" s="469"/>
      <c r="F176" s="469"/>
      <c r="G176" s="469"/>
      <c r="H176" s="469"/>
      <c r="I176" s="469"/>
      <c r="J176" s="469"/>
      <c r="K176" s="469"/>
      <c r="L176" s="469"/>
      <c r="M176" s="469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>
      <c r="A177" s="23"/>
      <c r="B177" s="23"/>
      <c r="C177" s="23"/>
      <c r="D177" s="469"/>
      <c r="E177" s="469"/>
      <c r="F177" s="469"/>
      <c r="G177" s="469"/>
      <c r="H177" s="469"/>
      <c r="I177" s="469"/>
      <c r="J177" s="469"/>
      <c r="K177" s="469"/>
      <c r="L177" s="469"/>
      <c r="M177" s="469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>
      <c r="A178" s="23"/>
      <c r="B178" s="23"/>
      <c r="C178" s="23"/>
      <c r="D178" s="469"/>
      <c r="E178" s="469"/>
      <c r="F178" s="469"/>
      <c r="G178" s="469"/>
      <c r="H178" s="469"/>
      <c r="I178" s="469"/>
      <c r="J178" s="469"/>
      <c r="K178" s="469"/>
      <c r="L178" s="469"/>
      <c r="M178" s="469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>
      <c r="A179" s="23"/>
      <c r="B179" s="23"/>
      <c r="C179" s="23"/>
      <c r="D179" s="469"/>
      <c r="E179" s="469"/>
      <c r="F179" s="469"/>
      <c r="G179" s="469"/>
      <c r="H179" s="469"/>
      <c r="I179" s="469"/>
      <c r="J179" s="469"/>
      <c r="K179" s="469"/>
      <c r="L179" s="469"/>
      <c r="M179" s="469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>
      <c r="A180" s="23"/>
      <c r="B180" s="23"/>
      <c r="C180" s="23"/>
      <c r="D180" s="469"/>
      <c r="E180" s="469"/>
      <c r="F180" s="469"/>
      <c r="G180" s="469"/>
      <c r="H180" s="469"/>
      <c r="I180" s="469"/>
      <c r="J180" s="469"/>
      <c r="K180" s="469"/>
      <c r="L180" s="469"/>
      <c r="M180" s="469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>
      <c r="A181" s="23"/>
      <c r="B181" s="23"/>
      <c r="C181" s="23"/>
      <c r="D181" s="469"/>
      <c r="E181" s="469"/>
      <c r="F181" s="469"/>
      <c r="G181" s="469"/>
      <c r="H181" s="469"/>
      <c r="I181" s="469"/>
      <c r="J181" s="469"/>
      <c r="K181" s="469"/>
      <c r="L181" s="469"/>
      <c r="M181" s="469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>
      <c r="A182" s="23"/>
      <c r="B182" s="23"/>
      <c r="C182" s="23"/>
      <c r="D182" s="469"/>
      <c r="E182" s="469"/>
      <c r="F182" s="469"/>
      <c r="G182" s="469"/>
      <c r="H182" s="469"/>
      <c r="I182" s="469"/>
      <c r="J182" s="469"/>
      <c r="K182" s="469"/>
      <c r="L182" s="469"/>
      <c r="M182" s="469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>
      <c r="A183" s="23"/>
      <c r="B183" s="23"/>
      <c r="C183" s="23"/>
      <c r="D183" s="469"/>
      <c r="E183" s="469"/>
      <c r="F183" s="469"/>
      <c r="G183" s="469"/>
      <c r="H183" s="469"/>
      <c r="I183" s="469"/>
      <c r="J183" s="469"/>
      <c r="K183" s="469"/>
      <c r="L183" s="469"/>
      <c r="M183" s="469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>
      <c r="A184" s="23"/>
      <c r="B184" s="23"/>
      <c r="C184" s="23"/>
      <c r="D184" s="469"/>
      <c r="E184" s="469"/>
      <c r="F184" s="469"/>
      <c r="G184" s="469"/>
      <c r="H184" s="469"/>
      <c r="I184" s="469"/>
      <c r="J184" s="469"/>
      <c r="K184" s="469"/>
      <c r="L184" s="469"/>
      <c r="M184" s="469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>
      <c r="A185" s="23"/>
      <c r="B185" s="23"/>
      <c r="C185" s="23"/>
      <c r="D185" s="469"/>
      <c r="E185" s="469"/>
      <c r="F185" s="469"/>
      <c r="G185" s="469"/>
      <c r="H185" s="469"/>
      <c r="I185" s="469"/>
      <c r="J185" s="469"/>
      <c r="K185" s="469"/>
      <c r="L185" s="469"/>
      <c r="M185" s="469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>
      <c r="A186" s="23"/>
      <c r="B186" s="23"/>
      <c r="C186" s="23"/>
      <c r="D186" s="469"/>
      <c r="E186" s="469"/>
      <c r="F186" s="469"/>
      <c r="G186" s="469"/>
      <c r="H186" s="469"/>
      <c r="I186" s="469"/>
      <c r="J186" s="469"/>
      <c r="K186" s="469"/>
      <c r="L186" s="469"/>
      <c r="M186" s="469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>
      <c r="A187" s="23"/>
      <c r="B187" s="23"/>
      <c r="C187" s="23"/>
      <c r="D187" s="469"/>
      <c r="E187" s="469"/>
      <c r="F187" s="469"/>
      <c r="G187" s="469"/>
      <c r="H187" s="469"/>
      <c r="I187" s="469"/>
      <c r="J187" s="469"/>
      <c r="K187" s="469"/>
      <c r="L187" s="469"/>
      <c r="M187" s="469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>
      <c r="A188" s="23"/>
      <c r="B188" s="23"/>
      <c r="C188" s="23"/>
      <c r="D188" s="469"/>
      <c r="E188" s="469"/>
      <c r="F188" s="469"/>
      <c r="G188" s="469"/>
      <c r="H188" s="469"/>
      <c r="I188" s="469"/>
      <c r="J188" s="469"/>
      <c r="K188" s="469"/>
      <c r="L188" s="469"/>
      <c r="M188" s="469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>
      <c r="A189" s="23"/>
      <c r="B189" s="23"/>
      <c r="C189" s="23"/>
      <c r="D189" s="469"/>
      <c r="E189" s="469"/>
      <c r="F189" s="469"/>
      <c r="G189" s="469"/>
      <c r="H189" s="469"/>
      <c r="I189" s="469"/>
      <c r="J189" s="469"/>
      <c r="K189" s="469"/>
      <c r="L189" s="469"/>
      <c r="M189" s="469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>
      <c r="A190" s="23"/>
      <c r="B190" s="23"/>
      <c r="C190" s="23"/>
      <c r="D190" s="469"/>
      <c r="E190" s="469"/>
      <c r="F190" s="469"/>
      <c r="G190" s="469"/>
      <c r="H190" s="469"/>
      <c r="I190" s="469"/>
      <c r="J190" s="469"/>
      <c r="K190" s="469"/>
      <c r="L190" s="469"/>
      <c r="M190" s="469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>
      <c r="A191" s="23"/>
      <c r="B191" s="23"/>
      <c r="C191" s="23"/>
      <c r="D191" s="469"/>
      <c r="E191" s="469"/>
      <c r="F191" s="469"/>
      <c r="G191" s="469"/>
      <c r="H191" s="469"/>
      <c r="I191" s="469"/>
      <c r="J191" s="469"/>
      <c r="K191" s="469"/>
      <c r="L191" s="469"/>
      <c r="M191" s="469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>
      <c r="A192" s="23"/>
      <c r="B192" s="23"/>
      <c r="C192" s="23"/>
      <c r="D192" s="469"/>
      <c r="E192" s="469"/>
      <c r="F192" s="469"/>
      <c r="G192" s="469"/>
      <c r="H192" s="469"/>
      <c r="I192" s="469"/>
      <c r="J192" s="469"/>
      <c r="K192" s="469"/>
      <c r="L192" s="469"/>
      <c r="M192" s="469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>
      <c r="A193" s="23"/>
      <c r="B193" s="23"/>
      <c r="C193" s="23"/>
      <c r="D193" s="469"/>
      <c r="E193" s="469"/>
      <c r="F193" s="469"/>
      <c r="G193" s="469"/>
      <c r="H193" s="469"/>
      <c r="I193" s="469"/>
      <c r="J193" s="469"/>
      <c r="K193" s="469"/>
      <c r="L193" s="469"/>
      <c r="M193" s="469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>
      <c r="A194" s="23"/>
      <c r="B194" s="23"/>
      <c r="C194" s="23"/>
      <c r="D194" s="469"/>
      <c r="E194" s="469"/>
      <c r="F194" s="469"/>
      <c r="G194" s="469"/>
      <c r="H194" s="469"/>
      <c r="I194" s="469"/>
      <c r="J194" s="469"/>
      <c r="K194" s="469"/>
      <c r="L194" s="469"/>
      <c r="M194" s="469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>
      <c r="A195" s="23"/>
      <c r="B195" s="23"/>
      <c r="C195" s="23"/>
      <c r="D195" s="469"/>
      <c r="E195" s="469"/>
      <c r="F195" s="469"/>
      <c r="G195" s="469"/>
      <c r="H195" s="469"/>
      <c r="I195" s="469"/>
      <c r="J195" s="469"/>
      <c r="K195" s="469"/>
      <c r="L195" s="469"/>
      <c r="M195" s="469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>
      <c r="A196" s="23"/>
      <c r="B196" s="23"/>
      <c r="C196" s="23"/>
      <c r="D196" s="469"/>
      <c r="E196" s="469"/>
      <c r="F196" s="469"/>
      <c r="G196" s="469"/>
      <c r="H196" s="469"/>
      <c r="I196" s="469"/>
      <c r="J196" s="469"/>
      <c r="K196" s="469"/>
      <c r="L196" s="469"/>
      <c r="M196" s="469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>
      <c r="A197" s="23"/>
      <c r="B197" s="23"/>
      <c r="C197" s="23"/>
      <c r="D197" s="469"/>
      <c r="E197" s="469"/>
      <c r="F197" s="469"/>
      <c r="G197" s="469"/>
      <c r="H197" s="469"/>
      <c r="I197" s="469"/>
      <c r="J197" s="469"/>
      <c r="K197" s="469"/>
      <c r="L197" s="469"/>
      <c r="M197" s="469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>
      <c r="A198" s="23"/>
      <c r="B198" s="23"/>
      <c r="C198" s="23"/>
      <c r="D198" s="469"/>
      <c r="E198" s="469"/>
      <c r="F198" s="469"/>
      <c r="G198" s="469"/>
      <c r="H198" s="469"/>
      <c r="I198" s="469"/>
      <c r="J198" s="469"/>
      <c r="K198" s="469"/>
      <c r="L198" s="469"/>
      <c r="M198" s="469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>
      <c r="A199" s="23"/>
      <c r="B199" s="23"/>
      <c r="C199" s="23"/>
      <c r="D199" s="469"/>
      <c r="E199" s="469"/>
      <c r="F199" s="469"/>
      <c r="G199" s="469"/>
      <c r="H199" s="469"/>
      <c r="I199" s="469"/>
      <c r="J199" s="469"/>
      <c r="K199" s="469"/>
      <c r="L199" s="469"/>
      <c r="M199" s="469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>
      <c r="A200" s="23"/>
      <c r="B200" s="23"/>
      <c r="C200" s="23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>
      <c r="A201" s="23"/>
      <c r="B201" s="23"/>
      <c r="C201" s="23"/>
      <c r="D201" s="469"/>
      <c r="E201" s="469"/>
      <c r="F201" s="469"/>
      <c r="G201" s="469"/>
      <c r="H201" s="469"/>
      <c r="I201" s="469"/>
      <c r="J201" s="469"/>
      <c r="K201" s="469"/>
      <c r="L201" s="469"/>
      <c r="M201" s="469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>
      <c r="A202" s="23"/>
      <c r="B202" s="23"/>
      <c r="C202" s="23"/>
      <c r="D202" s="469"/>
      <c r="E202" s="469"/>
      <c r="F202" s="469"/>
      <c r="G202" s="469"/>
      <c r="H202" s="469"/>
      <c r="I202" s="469"/>
      <c r="J202" s="469"/>
      <c r="K202" s="469"/>
      <c r="L202" s="469"/>
      <c r="M202" s="469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>
      <c r="A203" s="23"/>
      <c r="B203" s="23"/>
      <c r="C203" s="23"/>
      <c r="D203" s="469"/>
      <c r="E203" s="469"/>
      <c r="F203" s="469"/>
      <c r="G203" s="469"/>
      <c r="H203" s="469"/>
      <c r="I203" s="469"/>
      <c r="J203" s="469"/>
      <c r="K203" s="469"/>
      <c r="L203" s="469"/>
      <c r="M203" s="469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>
      <c r="A204" s="23"/>
      <c r="B204" s="23"/>
      <c r="C204" s="23"/>
      <c r="D204" s="469"/>
      <c r="E204" s="469"/>
      <c r="F204" s="469"/>
      <c r="G204" s="469"/>
      <c r="H204" s="469"/>
      <c r="I204" s="469"/>
      <c r="J204" s="469"/>
      <c r="K204" s="469"/>
      <c r="L204" s="469"/>
      <c r="M204" s="469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>
      <c r="A205" s="23"/>
      <c r="B205" s="23"/>
      <c r="C205" s="23"/>
      <c r="D205" s="469"/>
      <c r="E205" s="469"/>
      <c r="F205" s="469"/>
      <c r="G205" s="469"/>
      <c r="H205" s="469"/>
      <c r="I205" s="469"/>
      <c r="J205" s="469"/>
      <c r="K205" s="469"/>
      <c r="L205" s="469"/>
      <c r="M205" s="469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>
      <c r="A206" s="23"/>
      <c r="B206" s="23"/>
      <c r="C206" s="23"/>
      <c r="D206" s="469"/>
      <c r="E206" s="469"/>
      <c r="F206" s="469"/>
      <c r="G206" s="469"/>
      <c r="H206" s="469"/>
      <c r="I206" s="469"/>
      <c r="J206" s="469"/>
      <c r="K206" s="469"/>
      <c r="L206" s="469"/>
      <c r="M206" s="469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>
      <c r="A207" s="23"/>
      <c r="B207" s="23"/>
      <c r="C207" s="23"/>
      <c r="D207" s="469"/>
      <c r="E207" s="469"/>
      <c r="F207" s="469"/>
      <c r="G207" s="469"/>
      <c r="H207" s="469"/>
      <c r="I207" s="469"/>
      <c r="J207" s="469"/>
      <c r="K207" s="469"/>
      <c r="L207" s="469"/>
      <c r="M207" s="469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>
      <c r="A208" s="23"/>
      <c r="B208" s="23"/>
      <c r="C208" s="23"/>
      <c r="D208" s="469"/>
      <c r="E208" s="469"/>
      <c r="F208" s="469"/>
      <c r="G208" s="469"/>
      <c r="H208" s="469"/>
      <c r="I208" s="469"/>
      <c r="J208" s="469"/>
      <c r="K208" s="469"/>
      <c r="L208" s="469"/>
      <c r="M208" s="469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>
      <c r="A209" s="23"/>
      <c r="B209" s="23"/>
      <c r="C209" s="23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>
      <c r="A210" s="23"/>
      <c r="B210" s="23"/>
      <c r="C210" s="23"/>
      <c r="D210" s="469"/>
      <c r="E210" s="469"/>
      <c r="F210" s="469"/>
      <c r="G210" s="469"/>
      <c r="H210" s="469"/>
      <c r="I210" s="469"/>
      <c r="J210" s="469"/>
      <c r="K210" s="469"/>
      <c r="L210" s="469"/>
      <c r="M210" s="469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>
      <c r="A211" s="23"/>
      <c r="B211" s="23"/>
      <c r="C211" s="23"/>
      <c r="D211" s="469"/>
      <c r="E211" s="469"/>
      <c r="F211" s="469"/>
      <c r="G211" s="469"/>
      <c r="H211" s="469"/>
      <c r="I211" s="469"/>
      <c r="J211" s="469"/>
      <c r="K211" s="469"/>
      <c r="L211" s="469"/>
      <c r="M211" s="469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>
      <c r="A212" s="23"/>
      <c r="B212" s="23"/>
      <c r="C212" s="23"/>
      <c r="D212" s="469"/>
      <c r="E212" s="469"/>
      <c r="F212" s="469"/>
      <c r="G212" s="469"/>
      <c r="H212" s="469"/>
      <c r="I212" s="469"/>
      <c r="J212" s="469"/>
      <c r="K212" s="469"/>
      <c r="L212" s="469"/>
      <c r="M212" s="469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>
      <c r="A213" s="23"/>
      <c r="B213" s="23"/>
      <c r="C213" s="23"/>
      <c r="D213" s="469"/>
      <c r="E213" s="469"/>
      <c r="F213" s="469"/>
      <c r="G213" s="469"/>
      <c r="H213" s="469"/>
      <c r="I213" s="469"/>
      <c r="J213" s="469"/>
      <c r="K213" s="469"/>
      <c r="L213" s="469"/>
      <c r="M213" s="469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>
      <c r="A214" s="23"/>
      <c r="B214" s="23"/>
      <c r="C214" s="23"/>
      <c r="D214" s="469"/>
      <c r="E214" s="469"/>
      <c r="F214" s="469"/>
      <c r="G214" s="469"/>
      <c r="H214" s="469"/>
      <c r="I214" s="469"/>
      <c r="J214" s="469"/>
      <c r="K214" s="469"/>
      <c r="L214" s="469"/>
      <c r="M214" s="469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>
      <c r="A215" s="23"/>
      <c r="B215" s="23"/>
      <c r="C215" s="23"/>
      <c r="D215" s="469"/>
      <c r="E215" s="469"/>
      <c r="F215" s="469"/>
      <c r="G215" s="469"/>
      <c r="H215" s="469"/>
      <c r="I215" s="469"/>
      <c r="J215" s="469"/>
      <c r="K215" s="469"/>
      <c r="L215" s="469"/>
      <c r="M215" s="469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>
      <c r="A216" s="23"/>
      <c r="B216" s="23"/>
      <c r="C216" s="23"/>
      <c r="D216" s="469"/>
      <c r="E216" s="469"/>
      <c r="F216" s="469"/>
      <c r="G216" s="469"/>
      <c r="H216" s="469"/>
      <c r="I216" s="469"/>
      <c r="J216" s="469"/>
      <c r="K216" s="469"/>
      <c r="L216" s="469"/>
      <c r="M216" s="469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>
      <c r="A217" s="23"/>
      <c r="B217" s="23"/>
      <c r="C217" s="23"/>
      <c r="D217" s="469"/>
      <c r="E217" s="469"/>
      <c r="F217" s="469"/>
      <c r="G217" s="469"/>
      <c r="H217" s="469"/>
      <c r="I217" s="469"/>
      <c r="J217" s="469"/>
      <c r="K217" s="469"/>
      <c r="L217" s="469"/>
      <c r="M217" s="469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>
      <c r="A218" s="23"/>
      <c r="B218" s="23"/>
      <c r="C218" s="23"/>
      <c r="D218" s="469"/>
      <c r="E218" s="469"/>
      <c r="F218" s="469"/>
      <c r="G218" s="469"/>
      <c r="H218" s="469"/>
      <c r="I218" s="469"/>
      <c r="J218" s="469"/>
      <c r="K218" s="469"/>
      <c r="L218" s="469"/>
      <c r="M218" s="469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>
      <c r="A219" s="23"/>
      <c r="B219" s="23"/>
      <c r="C219" s="23"/>
      <c r="D219" s="469"/>
      <c r="E219" s="469"/>
      <c r="F219" s="469"/>
      <c r="G219" s="469"/>
      <c r="H219" s="469"/>
      <c r="I219" s="469"/>
      <c r="J219" s="469"/>
      <c r="K219" s="469"/>
      <c r="L219" s="469"/>
      <c r="M219" s="469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>
      <c r="A220" s="23"/>
      <c r="B220" s="23"/>
      <c r="C220" s="23"/>
      <c r="D220" s="469"/>
      <c r="E220" s="469"/>
      <c r="F220" s="469"/>
      <c r="G220" s="469"/>
      <c r="H220" s="469"/>
      <c r="I220" s="469"/>
      <c r="J220" s="469"/>
      <c r="K220" s="469"/>
      <c r="L220" s="469"/>
      <c r="M220" s="469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>
      <c r="A221" s="23"/>
      <c r="B221" s="23"/>
      <c r="C221" s="23"/>
      <c r="D221" s="469"/>
      <c r="E221" s="469"/>
      <c r="F221" s="469"/>
      <c r="G221" s="469"/>
      <c r="H221" s="469"/>
      <c r="I221" s="469"/>
      <c r="J221" s="469"/>
      <c r="K221" s="469"/>
      <c r="L221" s="469"/>
      <c r="M221" s="469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>
      <c r="A222" s="23"/>
      <c r="B222" s="23"/>
      <c r="C222" s="23"/>
      <c r="D222" s="469"/>
      <c r="E222" s="469"/>
      <c r="F222" s="469"/>
      <c r="G222" s="469"/>
      <c r="H222" s="469"/>
      <c r="I222" s="469"/>
      <c r="J222" s="469"/>
      <c r="K222" s="469"/>
      <c r="L222" s="469"/>
      <c r="M222" s="469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>
      <c r="A223" s="23"/>
      <c r="B223" s="23"/>
      <c r="C223" s="23"/>
      <c r="D223" s="469"/>
      <c r="E223" s="469"/>
      <c r="F223" s="469"/>
      <c r="G223" s="469"/>
      <c r="H223" s="469"/>
      <c r="I223" s="469"/>
      <c r="J223" s="469"/>
      <c r="K223" s="469"/>
      <c r="L223" s="469"/>
      <c r="M223" s="469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>
      <c r="A224" s="23"/>
      <c r="B224" s="23"/>
      <c r="C224" s="23"/>
      <c r="D224" s="469"/>
      <c r="E224" s="469"/>
      <c r="F224" s="469"/>
      <c r="G224" s="469"/>
      <c r="H224" s="469"/>
      <c r="I224" s="469"/>
      <c r="J224" s="469"/>
      <c r="K224" s="469"/>
      <c r="L224" s="469"/>
      <c r="M224" s="469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>
      <c r="A225" s="23"/>
      <c r="B225" s="23"/>
      <c r="C225" s="23"/>
      <c r="D225" s="469"/>
      <c r="E225" s="469"/>
      <c r="F225" s="469"/>
      <c r="G225" s="469"/>
      <c r="H225" s="469"/>
      <c r="I225" s="469"/>
      <c r="J225" s="469"/>
      <c r="K225" s="469"/>
      <c r="L225" s="469"/>
      <c r="M225" s="469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>
      <c r="A226" s="23"/>
      <c r="B226" s="23"/>
      <c r="C226" s="23"/>
      <c r="D226" s="469"/>
      <c r="E226" s="469"/>
      <c r="F226" s="469"/>
      <c r="G226" s="469"/>
      <c r="H226" s="469"/>
      <c r="I226" s="469"/>
      <c r="J226" s="469"/>
      <c r="K226" s="469"/>
      <c r="L226" s="469"/>
      <c r="M226" s="469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>
      <c r="A227" s="23"/>
      <c r="B227" s="23"/>
      <c r="C227" s="23"/>
      <c r="D227" s="469"/>
      <c r="E227" s="469"/>
      <c r="F227" s="469"/>
      <c r="G227" s="469"/>
      <c r="H227" s="469"/>
      <c r="I227" s="469"/>
      <c r="J227" s="469"/>
      <c r="K227" s="469"/>
      <c r="L227" s="469"/>
      <c r="M227" s="469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3"/>
      <c r="D228" s="469"/>
      <c r="E228" s="469"/>
      <c r="F228" s="469"/>
      <c r="G228" s="469"/>
      <c r="H228" s="469"/>
      <c r="I228" s="469"/>
      <c r="J228" s="469"/>
      <c r="K228" s="469"/>
      <c r="L228" s="469"/>
      <c r="M228" s="469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>
      <c r="A229" s="23"/>
      <c r="B229" s="23"/>
      <c r="C229" s="23"/>
      <c r="D229" s="469"/>
      <c r="E229" s="469"/>
      <c r="F229" s="469"/>
      <c r="G229" s="469"/>
      <c r="H229" s="469"/>
      <c r="I229" s="469"/>
      <c r="J229" s="469"/>
      <c r="K229" s="469"/>
      <c r="L229" s="469"/>
      <c r="M229" s="469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>
      <c r="A230" s="23"/>
      <c r="B230" s="23"/>
      <c r="C230" s="23"/>
      <c r="D230" s="469"/>
      <c r="E230" s="469"/>
      <c r="F230" s="469"/>
      <c r="G230" s="469"/>
      <c r="H230" s="469"/>
      <c r="I230" s="469"/>
      <c r="J230" s="469"/>
      <c r="K230" s="469"/>
      <c r="L230" s="469"/>
      <c r="M230" s="469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>
      <c r="A231" s="23"/>
      <c r="B231" s="23"/>
      <c r="C231" s="23"/>
      <c r="D231" s="469"/>
      <c r="E231" s="469"/>
      <c r="F231" s="469"/>
      <c r="G231" s="469"/>
      <c r="H231" s="469"/>
      <c r="I231" s="469"/>
      <c r="J231" s="469"/>
      <c r="K231" s="469"/>
      <c r="L231" s="469"/>
      <c r="M231" s="469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>
      <c r="A232" s="23"/>
      <c r="B232" s="23"/>
      <c r="C232" s="23"/>
      <c r="D232" s="469"/>
      <c r="E232" s="469"/>
      <c r="F232" s="469"/>
      <c r="G232" s="469"/>
      <c r="H232" s="469"/>
      <c r="I232" s="469"/>
      <c r="J232" s="469"/>
      <c r="K232" s="469"/>
      <c r="L232" s="469"/>
      <c r="M232" s="469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3"/>
      <c r="D233" s="469"/>
      <c r="E233" s="469"/>
      <c r="F233" s="469"/>
      <c r="G233" s="469"/>
      <c r="H233" s="469"/>
      <c r="I233" s="469"/>
      <c r="J233" s="469"/>
      <c r="K233" s="469"/>
      <c r="L233" s="469"/>
      <c r="M233" s="469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>
      <c r="A234" s="23"/>
      <c r="B234" s="23"/>
      <c r="C234" s="23"/>
      <c r="D234" s="469"/>
      <c r="E234" s="469"/>
      <c r="F234" s="469"/>
      <c r="G234" s="469"/>
      <c r="H234" s="469"/>
      <c r="I234" s="469"/>
      <c r="J234" s="469"/>
      <c r="K234" s="469"/>
      <c r="L234" s="469"/>
      <c r="M234" s="469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>
      <c r="A235" s="23"/>
      <c r="B235" s="23"/>
      <c r="C235" s="23"/>
      <c r="D235" s="469"/>
      <c r="E235" s="469"/>
      <c r="F235" s="469"/>
      <c r="G235" s="469"/>
      <c r="H235" s="469"/>
      <c r="I235" s="469"/>
      <c r="J235" s="469"/>
      <c r="K235" s="469"/>
      <c r="L235" s="469"/>
      <c r="M235" s="469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>
      <c r="A236" s="23"/>
      <c r="B236" s="23"/>
      <c r="C236" s="23"/>
      <c r="D236" s="469"/>
      <c r="E236" s="469"/>
      <c r="F236" s="469"/>
      <c r="G236" s="469"/>
      <c r="H236" s="469"/>
      <c r="I236" s="469"/>
      <c r="J236" s="469"/>
      <c r="K236" s="469"/>
      <c r="L236" s="469"/>
      <c r="M236" s="469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3"/>
      <c r="D237" s="469"/>
      <c r="E237" s="469"/>
      <c r="F237" s="469"/>
      <c r="G237" s="469"/>
      <c r="H237" s="469"/>
      <c r="I237" s="469"/>
      <c r="J237" s="469"/>
      <c r="K237" s="469"/>
      <c r="L237" s="469"/>
      <c r="M237" s="469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3"/>
      <c r="D238" s="469"/>
      <c r="E238" s="469"/>
      <c r="F238" s="469"/>
      <c r="G238" s="469"/>
      <c r="H238" s="469"/>
      <c r="I238" s="469"/>
      <c r="J238" s="469"/>
      <c r="K238" s="469"/>
      <c r="L238" s="469"/>
      <c r="M238" s="469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>
      <c r="A239" s="23"/>
      <c r="B239" s="23"/>
      <c r="C239" s="23"/>
      <c r="D239" s="469"/>
      <c r="E239" s="469"/>
      <c r="F239" s="469"/>
      <c r="G239" s="469"/>
      <c r="H239" s="469"/>
      <c r="I239" s="469"/>
      <c r="J239" s="469"/>
      <c r="K239" s="469"/>
      <c r="L239" s="469"/>
      <c r="M239" s="469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>
      <c r="A240" s="23"/>
      <c r="B240" s="23"/>
      <c r="C240" s="23"/>
      <c r="D240" s="469"/>
      <c r="E240" s="469"/>
      <c r="F240" s="469"/>
      <c r="G240" s="469"/>
      <c r="H240" s="469"/>
      <c r="I240" s="469"/>
      <c r="J240" s="469"/>
      <c r="K240" s="469"/>
      <c r="L240" s="469"/>
      <c r="M240" s="469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>
      <c r="A241" s="23"/>
      <c r="B241" s="23"/>
      <c r="C241" s="23"/>
      <c r="D241" s="469"/>
      <c r="E241" s="469"/>
      <c r="F241" s="469"/>
      <c r="G241" s="469"/>
      <c r="H241" s="469"/>
      <c r="I241" s="469"/>
      <c r="J241" s="469"/>
      <c r="K241" s="469"/>
      <c r="L241" s="469"/>
      <c r="M241" s="469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>
      <c r="A242" s="23"/>
      <c r="B242" s="23"/>
      <c r="C242" s="23"/>
      <c r="D242" s="469"/>
      <c r="E242" s="469"/>
      <c r="F242" s="469"/>
      <c r="G242" s="469"/>
      <c r="H242" s="469"/>
      <c r="I242" s="469"/>
      <c r="J242" s="469"/>
      <c r="K242" s="469"/>
      <c r="L242" s="469"/>
      <c r="M242" s="469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>
      <c r="A243" s="23"/>
      <c r="B243" s="23"/>
      <c r="C243" s="23"/>
      <c r="D243" s="469"/>
      <c r="E243" s="469"/>
      <c r="F243" s="469"/>
      <c r="G243" s="469"/>
      <c r="H243" s="469"/>
      <c r="I243" s="469"/>
      <c r="J243" s="469"/>
      <c r="K243" s="469"/>
      <c r="L243" s="469"/>
      <c r="M243" s="469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>
      <c r="A244" s="23"/>
      <c r="B244" s="23"/>
      <c r="C244" s="23"/>
      <c r="D244" s="469"/>
      <c r="E244" s="469"/>
      <c r="F244" s="469"/>
      <c r="G244" s="469"/>
      <c r="H244" s="469"/>
      <c r="I244" s="469"/>
      <c r="J244" s="469"/>
      <c r="K244" s="469"/>
      <c r="L244" s="469"/>
      <c r="M244" s="469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>
      <c r="A245" s="23"/>
      <c r="B245" s="23"/>
      <c r="C245" s="23"/>
      <c r="D245" s="469"/>
      <c r="E245" s="469"/>
      <c r="F245" s="469"/>
      <c r="G245" s="469"/>
      <c r="H245" s="469"/>
      <c r="I245" s="469"/>
      <c r="J245" s="469"/>
      <c r="K245" s="469"/>
      <c r="L245" s="469"/>
      <c r="M245" s="469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>
      <c r="A246" s="23"/>
      <c r="B246" s="23"/>
      <c r="C246" s="23"/>
      <c r="D246" s="469"/>
      <c r="E246" s="469"/>
      <c r="F246" s="469"/>
      <c r="G246" s="469"/>
      <c r="H246" s="469"/>
      <c r="I246" s="469"/>
      <c r="J246" s="469"/>
      <c r="K246" s="469"/>
      <c r="L246" s="469"/>
      <c r="M246" s="469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>
      <c r="A247" s="23"/>
      <c r="B247" s="23"/>
      <c r="C247" s="23"/>
      <c r="D247" s="469"/>
      <c r="E247" s="469"/>
      <c r="F247" s="469"/>
      <c r="G247" s="469"/>
      <c r="H247" s="469"/>
      <c r="I247" s="469"/>
      <c r="J247" s="469"/>
      <c r="K247" s="469"/>
      <c r="L247" s="469"/>
      <c r="M247" s="469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>
      <c r="A248" s="23"/>
      <c r="B248" s="23"/>
      <c r="C248" s="23"/>
      <c r="D248" s="469"/>
      <c r="E248" s="469"/>
      <c r="F248" s="469"/>
      <c r="G248" s="469"/>
      <c r="H248" s="469"/>
      <c r="I248" s="469"/>
      <c r="J248" s="469"/>
      <c r="K248" s="469"/>
      <c r="L248" s="469"/>
      <c r="M248" s="469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>
      <c r="A249" s="23"/>
      <c r="B249" s="23"/>
      <c r="C249" s="23"/>
      <c r="D249" s="469"/>
      <c r="E249" s="469"/>
      <c r="F249" s="469"/>
      <c r="G249" s="469"/>
      <c r="H249" s="469"/>
      <c r="I249" s="469"/>
      <c r="J249" s="469"/>
      <c r="K249" s="469"/>
      <c r="L249" s="469"/>
      <c r="M249" s="469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>
      <c r="A250" s="23"/>
      <c r="B250" s="23"/>
      <c r="C250" s="23"/>
      <c r="D250" s="469"/>
      <c r="E250" s="469"/>
      <c r="F250" s="469"/>
      <c r="G250" s="469"/>
      <c r="H250" s="469"/>
      <c r="I250" s="469"/>
      <c r="J250" s="469"/>
      <c r="K250" s="469"/>
      <c r="L250" s="469"/>
      <c r="M250" s="469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>
      <c r="A251" s="23"/>
      <c r="B251" s="23"/>
      <c r="C251" s="23"/>
      <c r="D251" s="469"/>
      <c r="E251" s="469"/>
      <c r="F251" s="469"/>
      <c r="G251" s="469"/>
      <c r="H251" s="469"/>
      <c r="I251" s="469"/>
      <c r="J251" s="469"/>
      <c r="K251" s="469"/>
      <c r="L251" s="469"/>
      <c r="M251" s="469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>
      <c r="A252" s="23"/>
      <c r="B252" s="23"/>
      <c r="C252" s="23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>
      <c r="A253" s="23"/>
      <c r="B253" s="23"/>
      <c r="C253" s="23"/>
      <c r="D253" s="469"/>
      <c r="E253" s="469"/>
      <c r="F253" s="469"/>
      <c r="G253" s="469"/>
      <c r="H253" s="469"/>
      <c r="I253" s="469"/>
      <c r="J253" s="469"/>
      <c r="K253" s="469"/>
      <c r="L253" s="469"/>
      <c r="M253" s="469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>
      <c r="A254" s="23"/>
      <c r="B254" s="23"/>
      <c r="C254" s="23"/>
      <c r="D254" s="469"/>
      <c r="E254" s="469"/>
      <c r="F254" s="469"/>
      <c r="G254" s="469"/>
      <c r="H254" s="469"/>
      <c r="I254" s="469"/>
      <c r="J254" s="469"/>
      <c r="K254" s="469"/>
      <c r="L254" s="469"/>
      <c r="M254" s="469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>
      <c r="A255" s="23"/>
      <c r="B255" s="23"/>
      <c r="C255" s="23"/>
      <c r="D255" s="469"/>
      <c r="E255" s="469"/>
      <c r="F255" s="469"/>
      <c r="G255" s="469"/>
      <c r="H255" s="469"/>
      <c r="I255" s="469"/>
      <c r="J255" s="469"/>
      <c r="K255" s="469"/>
      <c r="L255" s="469"/>
      <c r="M255" s="469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>
      <c r="A256" s="23"/>
      <c r="B256" s="23"/>
      <c r="C256" s="23"/>
      <c r="D256" s="469"/>
      <c r="E256" s="469"/>
      <c r="F256" s="469"/>
      <c r="G256" s="469"/>
      <c r="H256" s="469"/>
      <c r="I256" s="469"/>
      <c r="J256" s="469"/>
      <c r="K256" s="469"/>
      <c r="L256" s="469"/>
      <c r="M256" s="469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>
      <c r="A257" s="23"/>
      <c r="B257" s="23"/>
      <c r="C257" s="23"/>
      <c r="D257" s="469"/>
      <c r="E257" s="469"/>
      <c r="F257" s="469"/>
      <c r="G257" s="469"/>
      <c r="H257" s="469"/>
      <c r="I257" s="469"/>
      <c r="J257" s="469"/>
      <c r="K257" s="469"/>
      <c r="L257" s="469"/>
      <c r="M257" s="469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>
      <c r="A258" s="23"/>
      <c r="B258" s="23"/>
      <c r="C258" s="23"/>
      <c r="D258" s="469"/>
      <c r="E258" s="469"/>
      <c r="F258" s="469"/>
      <c r="G258" s="469"/>
      <c r="H258" s="469"/>
      <c r="I258" s="469"/>
      <c r="J258" s="469"/>
      <c r="K258" s="469"/>
      <c r="L258" s="469"/>
      <c r="M258" s="469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>
      <c r="A259" s="23"/>
      <c r="B259" s="23"/>
      <c r="C259" s="23"/>
      <c r="D259" s="469"/>
      <c r="E259" s="469"/>
      <c r="F259" s="469"/>
      <c r="G259" s="469"/>
      <c r="H259" s="469"/>
      <c r="I259" s="469"/>
      <c r="J259" s="469"/>
      <c r="K259" s="469"/>
      <c r="L259" s="469"/>
      <c r="M259" s="469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>
      <c r="A260" s="23"/>
      <c r="B260" s="23"/>
      <c r="C260" s="23"/>
      <c r="D260" s="469"/>
      <c r="E260" s="469"/>
      <c r="F260" s="469"/>
      <c r="G260" s="469"/>
      <c r="H260" s="469"/>
      <c r="I260" s="469"/>
      <c r="J260" s="469"/>
      <c r="K260" s="469"/>
      <c r="L260" s="469"/>
      <c r="M260" s="469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>
      <c r="A261" s="23"/>
      <c r="B261" s="23"/>
      <c r="C261" s="23"/>
      <c r="D261" s="469"/>
      <c r="E261" s="469"/>
      <c r="F261" s="469"/>
      <c r="G261" s="469"/>
      <c r="H261" s="469"/>
      <c r="I261" s="469"/>
      <c r="J261" s="469"/>
      <c r="K261" s="469"/>
      <c r="L261" s="469"/>
      <c r="M261" s="469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>
      <c r="A262" s="23"/>
      <c r="B262" s="23"/>
      <c r="C262" s="23"/>
      <c r="D262" s="469"/>
      <c r="E262" s="469"/>
      <c r="F262" s="469"/>
      <c r="G262" s="469"/>
      <c r="H262" s="469"/>
      <c r="I262" s="469"/>
      <c r="J262" s="469"/>
      <c r="K262" s="469"/>
      <c r="L262" s="469"/>
      <c r="M262" s="469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>
      <c r="A263" s="23"/>
      <c r="B263" s="23"/>
      <c r="C263" s="23"/>
      <c r="D263" s="469"/>
      <c r="E263" s="469"/>
      <c r="F263" s="469"/>
      <c r="G263" s="469"/>
      <c r="H263" s="469"/>
      <c r="I263" s="469"/>
      <c r="J263" s="469"/>
      <c r="K263" s="469"/>
      <c r="L263" s="469"/>
      <c r="M263" s="469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>
      <c r="A264" s="23"/>
      <c r="B264" s="23"/>
      <c r="C264" s="23"/>
      <c r="D264" s="469"/>
      <c r="E264" s="469"/>
      <c r="F264" s="469"/>
      <c r="G264" s="469"/>
      <c r="H264" s="469"/>
      <c r="I264" s="469"/>
      <c r="J264" s="469"/>
      <c r="K264" s="469"/>
      <c r="L264" s="469"/>
      <c r="M264" s="469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>
      <c r="A265" s="23"/>
      <c r="B265" s="23"/>
      <c r="C265" s="23"/>
      <c r="D265" s="469"/>
      <c r="E265" s="469"/>
      <c r="F265" s="469"/>
      <c r="G265" s="469"/>
      <c r="H265" s="469"/>
      <c r="I265" s="469"/>
      <c r="J265" s="469"/>
      <c r="K265" s="469"/>
      <c r="L265" s="469"/>
      <c r="M265" s="469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>
      <c r="A266" s="23"/>
      <c r="B266" s="23"/>
      <c r="C266" s="23"/>
      <c r="D266" s="469"/>
      <c r="E266" s="469"/>
      <c r="F266" s="469"/>
      <c r="G266" s="469"/>
      <c r="H266" s="469"/>
      <c r="I266" s="469"/>
      <c r="J266" s="469"/>
      <c r="K266" s="469"/>
      <c r="L266" s="469"/>
      <c r="M266" s="469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>
      <c r="A267" s="23"/>
      <c r="B267" s="23"/>
      <c r="C267" s="23"/>
      <c r="D267" s="469"/>
      <c r="E267" s="469"/>
      <c r="F267" s="469"/>
      <c r="G267" s="469"/>
      <c r="H267" s="469"/>
      <c r="I267" s="469"/>
      <c r="J267" s="469"/>
      <c r="K267" s="469"/>
      <c r="L267" s="469"/>
      <c r="M267" s="469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>
      <c r="A268" s="23"/>
      <c r="B268" s="23"/>
      <c r="C268" s="23"/>
      <c r="D268" s="469"/>
      <c r="E268" s="469"/>
      <c r="F268" s="469"/>
      <c r="G268" s="469"/>
      <c r="H268" s="469"/>
      <c r="I268" s="469"/>
      <c r="J268" s="469"/>
      <c r="K268" s="469"/>
      <c r="L268" s="469"/>
      <c r="M268" s="469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>
      <c r="A269" s="23"/>
      <c r="B269" s="23"/>
      <c r="C269" s="23"/>
      <c r="D269" s="469"/>
      <c r="E269" s="469"/>
      <c r="F269" s="469"/>
      <c r="G269" s="469"/>
      <c r="H269" s="469"/>
      <c r="I269" s="469"/>
      <c r="J269" s="469"/>
      <c r="K269" s="469"/>
      <c r="L269" s="469"/>
      <c r="M269" s="469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>
      <c r="A270" s="23"/>
      <c r="B270" s="23"/>
      <c r="C270" s="23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>
      <c r="A271" s="23"/>
      <c r="B271" s="23"/>
      <c r="C271" s="23"/>
      <c r="D271" s="469"/>
      <c r="E271" s="469"/>
      <c r="F271" s="469"/>
      <c r="G271" s="469"/>
      <c r="H271" s="469"/>
      <c r="I271" s="469"/>
      <c r="J271" s="469"/>
      <c r="K271" s="469"/>
      <c r="L271" s="469"/>
      <c r="M271" s="469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>
      <c r="A272" s="23"/>
      <c r="B272" s="23"/>
      <c r="C272" s="23"/>
      <c r="D272" s="469"/>
      <c r="E272" s="469"/>
      <c r="F272" s="469"/>
      <c r="G272" s="469"/>
      <c r="H272" s="469"/>
      <c r="I272" s="469"/>
      <c r="J272" s="469"/>
      <c r="K272" s="469"/>
      <c r="L272" s="469"/>
      <c r="M272" s="469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>
      <c r="A273" s="23"/>
      <c r="B273" s="23"/>
      <c r="C273" s="23"/>
      <c r="D273" s="469"/>
      <c r="E273" s="469"/>
      <c r="F273" s="469"/>
      <c r="G273" s="469"/>
      <c r="H273" s="469"/>
      <c r="I273" s="469"/>
      <c r="J273" s="469"/>
      <c r="K273" s="469"/>
      <c r="L273" s="469"/>
      <c r="M273" s="469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>
      <c r="A274" s="23"/>
      <c r="B274" s="23"/>
      <c r="C274" s="23"/>
      <c r="D274" s="469"/>
      <c r="E274" s="469"/>
      <c r="F274" s="469"/>
      <c r="G274" s="469"/>
      <c r="H274" s="469"/>
      <c r="I274" s="469"/>
      <c r="J274" s="469"/>
      <c r="K274" s="469"/>
      <c r="L274" s="469"/>
      <c r="M274" s="469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>
      <c r="A275" s="23"/>
      <c r="B275" s="23"/>
      <c r="C275" s="23"/>
      <c r="D275" s="469"/>
      <c r="E275" s="469"/>
      <c r="F275" s="469"/>
      <c r="G275" s="469"/>
      <c r="H275" s="469"/>
      <c r="I275" s="469"/>
      <c r="J275" s="469"/>
      <c r="K275" s="469"/>
      <c r="L275" s="469"/>
      <c r="M275" s="469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>
      <c r="A276" s="23"/>
      <c r="B276" s="23"/>
      <c r="C276" s="23"/>
      <c r="D276" s="469"/>
      <c r="E276" s="469"/>
      <c r="F276" s="469"/>
      <c r="G276" s="469"/>
      <c r="H276" s="469"/>
      <c r="I276" s="469"/>
      <c r="J276" s="469"/>
      <c r="K276" s="469"/>
      <c r="L276" s="469"/>
      <c r="M276" s="469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>
      <c r="A277" s="23"/>
      <c r="B277" s="23"/>
      <c r="C277" s="23"/>
      <c r="D277" s="469"/>
      <c r="E277" s="469"/>
      <c r="F277" s="469"/>
      <c r="G277" s="469"/>
      <c r="H277" s="469"/>
      <c r="I277" s="469"/>
      <c r="J277" s="469"/>
      <c r="K277" s="469"/>
      <c r="L277" s="469"/>
      <c r="M277" s="469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>
      <c r="A278" s="23"/>
      <c r="B278" s="23"/>
      <c r="C278" s="23"/>
      <c r="D278" s="469"/>
      <c r="E278" s="469"/>
      <c r="F278" s="469"/>
      <c r="G278" s="469"/>
      <c r="H278" s="469"/>
      <c r="I278" s="469"/>
      <c r="J278" s="469"/>
      <c r="K278" s="469"/>
      <c r="L278" s="469"/>
      <c r="M278" s="469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>
      <c r="A279" s="23"/>
      <c r="B279" s="23"/>
      <c r="C279" s="23"/>
      <c r="D279" s="469"/>
      <c r="E279" s="469"/>
      <c r="F279" s="469"/>
      <c r="G279" s="469"/>
      <c r="H279" s="469"/>
      <c r="I279" s="469"/>
      <c r="J279" s="469"/>
      <c r="K279" s="469"/>
      <c r="L279" s="469"/>
      <c r="M279" s="469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>
      <c r="A280" s="23"/>
      <c r="B280" s="23"/>
      <c r="C280" s="23"/>
      <c r="D280" s="469"/>
      <c r="E280" s="469"/>
      <c r="F280" s="469"/>
      <c r="G280" s="469"/>
      <c r="H280" s="469"/>
      <c r="I280" s="469"/>
      <c r="J280" s="469"/>
      <c r="K280" s="469"/>
      <c r="L280" s="469"/>
      <c r="M280" s="469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>
      <c r="A281" s="23"/>
      <c r="B281" s="23"/>
      <c r="C281" s="23"/>
      <c r="D281" s="469"/>
      <c r="E281" s="469"/>
      <c r="F281" s="469"/>
      <c r="G281" s="469"/>
      <c r="H281" s="469"/>
      <c r="I281" s="469"/>
      <c r="J281" s="469"/>
      <c r="K281" s="469"/>
      <c r="L281" s="469"/>
      <c r="M281" s="469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>
      <c r="A282" s="23"/>
      <c r="B282" s="23"/>
      <c r="C282" s="23"/>
      <c r="D282" s="469"/>
      <c r="E282" s="469"/>
      <c r="F282" s="469"/>
      <c r="G282" s="469"/>
      <c r="H282" s="469"/>
      <c r="I282" s="469"/>
      <c r="J282" s="469"/>
      <c r="K282" s="469"/>
      <c r="L282" s="469"/>
      <c r="M282" s="469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>
      <c r="A283" s="23"/>
      <c r="B283" s="23"/>
      <c r="C283" s="23"/>
      <c r="D283" s="469"/>
      <c r="E283" s="469"/>
      <c r="F283" s="469"/>
      <c r="G283" s="469"/>
      <c r="H283" s="469"/>
      <c r="I283" s="469"/>
      <c r="J283" s="469"/>
      <c r="K283" s="469"/>
      <c r="L283" s="469"/>
      <c r="M283" s="469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>
      <c r="A284" s="23"/>
      <c r="B284" s="23"/>
      <c r="C284" s="23"/>
      <c r="D284" s="469"/>
      <c r="E284" s="469"/>
      <c r="F284" s="469"/>
      <c r="G284" s="469"/>
      <c r="H284" s="469"/>
      <c r="I284" s="469"/>
      <c r="J284" s="469"/>
      <c r="K284" s="469"/>
      <c r="L284" s="469"/>
      <c r="M284" s="469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>
      <c r="A285" s="23"/>
      <c r="B285" s="23"/>
      <c r="C285" s="23"/>
      <c r="D285" s="469"/>
      <c r="E285" s="469"/>
      <c r="F285" s="469"/>
      <c r="G285" s="469"/>
      <c r="H285" s="469"/>
      <c r="I285" s="469"/>
      <c r="J285" s="469"/>
      <c r="K285" s="469"/>
      <c r="L285" s="469"/>
      <c r="M285" s="469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>
      <c r="A286" s="23"/>
      <c r="B286" s="23"/>
      <c r="C286" s="23"/>
      <c r="D286" s="469"/>
      <c r="E286" s="469"/>
      <c r="F286" s="469"/>
      <c r="G286" s="469"/>
      <c r="H286" s="469"/>
      <c r="I286" s="469"/>
      <c r="J286" s="469"/>
      <c r="K286" s="469"/>
      <c r="L286" s="469"/>
      <c r="M286" s="469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>
      <c r="A287" s="23"/>
      <c r="B287" s="23"/>
      <c r="C287" s="23"/>
      <c r="D287" s="469"/>
      <c r="E287" s="469"/>
      <c r="F287" s="469"/>
      <c r="G287" s="469"/>
      <c r="H287" s="469"/>
      <c r="I287" s="469"/>
      <c r="J287" s="469"/>
      <c r="K287" s="469"/>
      <c r="L287" s="469"/>
      <c r="M287" s="469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>
      <c r="A288" s="23"/>
      <c r="B288" s="23"/>
      <c r="C288" s="23"/>
      <c r="D288" s="469"/>
      <c r="E288" s="469"/>
      <c r="F288" s="469"/>
      <c r="G288" s="469"/>
      <c r="H288" s="469"/>
      <c r="I288" s="469"/>
      <c r="J288" s="469"/>
      <c r="K288" s="469"/>
      <c r="L288" s="469"/>
      <c r="M288" s="469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>
      <c r="A289" s="23"/>
      <c r="B289" s="23"/>
      <c r="C289" s="23"/>
      <c r="D289" s="469"/>
      <c r="E289" s="469"/>
      <c r="F289" s="469"/>
      <c r="G289" s="469"/>
      <c r="H289" s="469"/>
      <c r="I289" s="469"/>
      <c r="J289" s="469"/>
      <c r="K289" s="469"/>
      <c r="L289" s="469"/>
      <c r="M289" s="469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>
      <c r="A290" s="23"/>
      <c r="B290" s="23"/>
      <c r="C290" s="23"/>
      <c r="D290" s="469"/>
      <c r="E290" s="469"/>
      <c r="F290" s="469"/>
      <c r="G290" s="469"/>
      <c r="H290" s="469"/>
      <c r="I290" s="469"/>
      <c r="J290" s="469"/>
      <c r="K290" s="469"/>
      <c r="L290" s="469"/>
      <c r="M290" s="469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>
      <c r="A291" s="23"/>
      <c r="B291" s="23"/>
      <c r="C291" s="23"/>
      <c r="D291" s="469"/>
      <c r="E291" s="469"/>
      <c r="F291" s="469"/>
      <c r="G291" s="469"/>
      <c r="H291" s="469"/>
      <c r="I291" s="469"/>
      <c r="J291" s="469"/>
      <c r="K291" s="469"/>
      <c r="L291" s="469"/>
      <c r="M291" s="469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>
      <c r="A292" s="23"/>
      <c r="B292" s="23"/>
      <c r="C292" s="23"/>
      <c r="D292" s="469"/>
      <c r="E292" s="469"/>
      <c r="F292" s="469"/>
      <c r="G292" s="469"/>
      <c r="H292" s="469"/>
      <c r="I292" s="469"/>
      <c r="J292" s="469"/>
      <c r="K292" s="469"/>
      <c r="L292" s="469"/>
      <c r="M292" s="469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>
      <c r="A293" s="23"/>
      <c r="B293" s="23"/>
      <c r="C293" s="23"/>
      <c r="D293" s="469"/>
      <c r="E293" s="469"/>
      <c r="F293" s="469"/>
      <c r="G293" s="469"/>
      <c r="H293" s="469"/>
      <c r="I293" s="469"/>
      <c r="J293" s="469"/>
      <c r="K293" s="469"/>
      <c r="L293" s="469"/>
      <c r="M293" s="469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>
      <c r="A294" s="23"/>
      <c r="B294" s="23"/>
      <c r="C294" s="23"/>
      <c r="D294" s="469"/>
      <c r="E294" s="469"/>
      <c r="F294" s="469"/>
      <c r="G294" s="469"/>
      <c r="H294" s="469"/>
      <c r="I294" s="469"/>
      <c r="J294" s="469"/>
      <c r="K294" s="469"/>
      <c r="L294" s="469"/>
      <c r="M294" s="469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>
      <c r="A295" s="23"/>
      <c r="B295" s="23"/>
      <c r="C295" s="23"/>
      <c r="D295" s="469"/>
      <c r="E295" s="469"/>
      <c r="F295" s="469"/>
      <c r="G295" s="469"/>
      <c r="H295" s="469"/>
      <c r="I295" s="469"/>
      <c r="J295" s="469"/>
      <c r="K295" s="469"/>
      <c r="L295" s="469"/>
      <c r="M295" s="469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>
      <c r="A296" s="23"/>
      <c r="B296" s="23"/>
      <c r="C296" s="23"/>
      <c r="D296" s="469"/>
      <c r="E296" s="469"/>
      <c r="F296" s="469"/>
      <c r="G296" s="469"/>
      <c r="H296" s="469"/>
      <c r="I296" s="469"/>
      <c r="J296" s="469"/>
      <c r="K296" s="469"/>
      <c r="L296" s="469"/>
      <c r="M296" s="469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>
      <c r="A297" s="23"/>
      <c r="B297" s="23"/>
      <c r="C297" s="23"/>
      <c r="D297" s="469"/>
      <c r="E297" s="469"/>
      <c r="F297" s="469"/>
      <c r="G297" s="469"/>
      <c r="H297" s="469"/>
      <c r="I297" s="469"/>
      <c r="J297" s="469"/>
      <c r="K297" s="469"/>
      <c r="L297" s="469"/>
      <c r="M297" s="469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>
      <c r="A298" s="23"/>
      <c r="B298" s="23"/>
      <c r="C298" s="23"/>
      <c r="D298" s="469"/>
      <c r="E298" s="469"/>
      <c r="F298" s="469"/>
      <c r="G298" s="469"/>
      <c r="H298" s="469"/>
      <c r="I298" s="469"/>
      <c r="J298" s="469"/>
      <c r="K298" s="469"/>
      <c r="L298" s="469"/>
      <c r="M298" s="469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>
      <c r="A299" s="23"/>
      <c r="B299" s="23"/>
      <c r="C299" s="23"/>
      <c r="D299" s="469"/>
      <c r="E299" s="469"/>
      <c r="F299" s="469"/>
      <c r="G299" s="469"/>
      <c r="H299" s="469"/>
      <c r="I299" s="469"/>
      <c r="J299" s="469"/>
      <c r="K299" s="469"/>
      <c r="L299" s="469"/>
      <c r="M299" s="469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>
      <c r="A300" s="23"/>
      <c r="B300" s="23"/>
      <c r="C300" s="23"/>
      <c r="D300" s="469"/>
      <c r="E300" s="469"/>
      <c r="F300" s="469"/>
      <c r="G300" s="469"/>
      <c r="H300" s="469"/>
      <c r="I300" s="469"/>
      <c r="J300" s="469"/>
      <c r="K300" s="469"/>
      <c r="L300" s="469"/>
      <c r="M300" s="469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>
      <c r="A301" s="23"/>
      <c r="B301" s="23"/>
      <c r="C301" s="23"/>
      <c r="D301" s="469"/>
      <c r="E301" s="469"/>
      <c r="F301" s="469"/>
      <c r="G301" s="469"/>
      <c r="H301" s="469"/>
      <c r="I301" s="469"/>
      <c r="J301" s="469"/>
      <c r="K301" s="469"/>
      <c r="L301" s="469"/>
      <c r="M301" s="469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>
      <c r="A302" s="23"/>
      <c r="B302" s="23"/>
      <c r="C302" s="23"/>
      <c r="D302" s="469"/>
      <c r="E302" s="469"/>
      <c r="F302" s="469"/>
      <c r="G302" s="469"/>
      <c r="H302" s="469"/>
      <c r="I302" s="469"/>
      <c r="J302" s="469"/>
      <c r="K302" s="469"/>
      <c r="L302" s="469"/>
      <c r="M302" s="469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>
      <c r="A303" s="23"/>
      <c r="B303" s="23"/>
      <c r="C303" s="23"/>
      <c r="D303" s="469"/>
      <c r="E303" s="469"/>
      <c r="F303" s="469"/>
      <c r="G303" s="469"/>
      <c r="H303" s="469"/>
      <c r="I303" s="469"/>
      <c r="J303" s="469"/>
      <c r="K303" s="469"/>
      <c r="L303" s="469"/>
      <c r="M303" s="469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>
      <c r="A304" s="23"/>
      <c r="B304" s="23"/>
      <c r="C304" s="23"/>
      <c r="D304" s="469"/>
      <c r="E304" s="469"/>
      <c r="F304" s="469"/>
      <c r="G304" s="469"/>
      <c r="H304" s="469"/>
      <c r="I304" s="469"/>
      <c r="J304" s="469"/>
      <c r="K304" s="469"/>
      <c r="L304" s="469"/>
      <c r="M304" s="469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>
      <c r="A305" s="23"/>
      <c r="B305" s="23"/>
      <c r="C305" s="23"/>
      <c r="D305" s="469"/>
      <c r="E305" s="469"/>
      <c r="F305" s="469"/>
      <c r="G305" s="469"/>
      <c r="H305" s="469"/>
      <c r="I305" s="469"/>
      <c r="J305" s="469"/>
      <c r="K305" s="469"/>
      <c r="L305" s="469"/>
      <c r="M305" s="469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>
      <c r="A306" s="23"/>
      <c r="B306" s="23"/>
      <c r="C306" s="23"/>
      <c r="D306" s="469"/>
      <c r="E306" s="469"/>
      <c r="F306" s="469"/>
      <c r="G306" s="469"/>
      <c r="H306" s="469"/>
      <c r="I306" s="469"/>
      <c r="J306" s="469"/>
      <c r="K306" s="469"/>
      <c r="L306" s="469"/>
      <c r="M306" s="469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>
      <c r="A307" s="23"/>
      <c r="B307" s="23"/>
      <c r="C307" s="23"/>
      <c r="D307" s="469"/>
      <c r="E307" s="469"/>
      <c r="F307" s="469"/>
      <c r="G307" s="469"/>
      <c r="H307" s="469"/>
      <c r="I307" s="469"/>
      <c r="J307" s="469"/>
      <c r="K307" s="469"/>
      <c r="L307" s="469"/>
      <c r="M307" s="469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>
      <c r="A308" s="23"/>
      <c r="B308" s="23"/>
      <c r="C308" s="23"/>
      <c r="D308" s="469"/>
      <c r="E308" s="469"/>
      <c r="F308" s="469"/>
      <c r="G308" s="469"/>
      <c r="H308" s="469"/>
      <c r="I308" s="469"/>
      <c r="J308" s="469"/>
      <c r="K308" s="469"/>
      <c r="L308" s="469"/>
      <c r="M308" s="469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>
      <c r="A309" s="23"/>
      <c r="B309" s="23"/>
      <c r="C309" s="23"/>
      <c r="D309" s="469"/>
      <c r="E309" s="469"/>
      <c r="F309" s="469"/>
      <c r="G309" s="469"/>
      <c r="H309" s="469"/>
      <c r="I309" s="469"/>
      <c r="J309" s="469"/>
      <c r="K309" s="469"/>
      <c r="L309" s="469"/>
      <c r="M309" s="469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>
      <c r="A310" s="23"/>
      <c r="B310" s="23"/>
      <c r="C310" s="23"/>
      <c r="D310" s="469"/>
      <c r="E310" s="469"/>
      <c r="F310" s="469"/>
      <c r="G310" s="469"/>
      <c r="H310" s="469"/>
      <c r="I310" s="469"/>
      <c r="J310" s="469"/>
      <c r="K310" s="469"/>
      <c r="L310" s="469"/>
      <c r="M310" s="469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>
      <c r="A311" s="23"/>
      <c r="B311" s="23"/>
      <c r="C311" s="23"/>
      <c r="D311" s="469"/>
      <c r="E311" s="469"/>
      <c r="F311" s="469"/>
      <c r="G311" s="469"/>
      <c r="H311" s="469"/>
      <c r="I311" s="469"/>
      <c r="J311" s="469"/>
      <c r="K311" s="469"/>
      <c r="L311" s="469"/>
      <c r="M311" s="469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>
      <c r="A312" s="23"/>
      <c r="B312" s="23"/>
      <c r="C312" s="23"/>
      <c r="D312" s="469"/>
      <c r="E312" s="469"/>
      <c r="F312" s="469"/>
      <c r="G312" s="469"/>
      <c r="H312" s="469"/>
      <c r="I312" s="469"/>
      <c r="J312" s="469"/>
      <c r="K312" s="469"/>
      <c r="L312" s="469"/>
      <c r="M312" s="469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>
      <c r="A313" s="23"/>
      <c r="B313" s="23"/>
      <c r="C313" s="23"/>
      <c r="D313" s="469"/>
      <c r="E313" s="469"/>
      <c r="F313" s="469"/>
      <c r="G313" s="469"/>
      <c r="H313" s="469"/>
      <c r="I313" s="469"/>
      <c r="J313" s="469"/>
      <c r="K313" s="469"/>
      <c r="L313" s="469"/>
      <c r="M313" s="469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>
      <c r="A314" s="23"/>
      <c r="B314" s="23"/>
      <c r="C314" s="23"/>
      <c r="D314" s="469"/>
      <c r="E314" s="469"/>
      <c r="F314" s="469"/>
      <c r="G314" s="469"/>
      <c r="H314" s="469"/>
      <c r="I314" s="469"/>
      <c r="J314" s="469"/>
      <c r="K314" s="469"/>
      <c r="L314" s="469"/>
      <c r="M314" s="469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>
      <c r="A315" s="23"/>
      <c r="B315" s="23"/>
      <c r="C315" s="23"/>
      <c r="D315" s="469"/>
      <c r="E315" s="469"/>
      <c r="F315" s="469"/>
      <c r="G315" s="469"/>
      <c r="H315" s="469"/>
      <c r="I315" s="469"/>
      <c r="J315" s="469"/>
      <c r="K315" s="469"/>
      <c r="L315" s="469"/>
      <c r="M315" s="469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>
      <c r="A316" s="23"/>
      <c r="B316" s="23"/>
      <c r="C316" s="23"/>
      <c r="D316" s="469"/>
      <c r="E316" s="469"/>
      <c r="F316" s="469"/>
      <c r="G316" s="469"/>
      <c r="H316" s="469"/>
      <c r="I316" s="469"/>
      <c r="J316" s="469"/>
      <c r="K316" s="469"/>
      <c r="L316" s="469"/>
      <c r="M316" s="469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>
      <c r="A317" s="23"/>
      <c r="B317" s="23"/>
      <c r="C317" s="23"/>
      <c r="D317" s="469"/>
      <c r="E317" s="469"/>
      <c r="F317" s="469"/>
      <c r="G317" s="469"/>
      <c r="H317" s="469"/>
      <c r="I317" s="469"/>
      <c r="J317" s="469"/>
      <c r="K317" s="469"/>
      <c r="L317" s="469"/>
      <c r="M317" s="469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>
      <c r="A318" s="23"/>
      <c r="B318" s="23"/>
      <c r="C318" s="23"/>
      <c r="D318" s="469"/>
      <c r="E318" s="469"/>
      <c r="F318" s="469"/>
      <c r="G318" s="469"/>
      <c r="H318" s="469"/>
      <c r="I318" s="469"/>
      <c r="J318" s="469"/>
      <c r="K318" s="469"/>
      <c r="L318" s="469"/>
      <c r="M318" s="469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>
      <c r="A319" s="23"/>
      <c r="B319" s="23"/>
      <c r="C319" s="23"/>
      <c r="D319" s="469"/>
      <c r="E319" s="469"/>
      <c r="F319" s="469"/>
      <c r="G319" s="469"/>
      <c r="H319" s="469"/>
      <c r="I319" s="469"/>
      <c r="J319" s="469"/>
      <c r="K319" s="469"/>
      <c r="L319" s="469"/>
      <c r="M319" s="469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>
      <c r="A320" s="23"/>
      <c r="B320" s="23"/>
      <c r="C320" s="23"/>
      <c r="D320" s="469"/>
      <c r="E320" s="469"/>
      <c r="F320" s="469"/>
      <c r="G320" s="469"/>
      <c r="H320" s="469"/>
      <c r="I320" s="469"/>
      <c r="J320" s="469"/>
      <c r="K320" s="469"/>
      <c r="L320" s="469"/>
      <c r="M320" s="469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>
      <c r="A321" s="23"/>
      <c r="B321" s="23"/>
      <c r="C321" s="23"/>
      <c r="D321" s="469"/>
      <c r="E321" s="469"/>
      <c r="F321" s="469"/>
      <c r="G321" s="469"/>
      <c r="H321" s="469"/>
      <c r="I321" s="469"/>
      <c r="J321" s="469"/>
      <c r="K321" s="469"/>
      <c r="L321" s="469"/>
      <c r="M321" s="469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>
      <c r="A322" s="23"/>
      <c r="B322" s="23"/>
      <c r="C322" s="23"/>
      <c r="D322" s="469"/>
      <c r="E322" s="469"/>
      <c r="F322" s="469"/>
      <c r="G322" s="469"/>
      <c r="H322" s="469"/>
      <c r="I322" s="469"/>
      <c r="J322" s="469"/>
      <c r="K322" s="469"/>
      <c r="L322" s="469"/>
      <c r="M322" s="469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>
      <c r="A323" s="23"/>
      <c r="B323" s="23"/>
      <c r="C323" s="23"/>
      <c r="D323" s="469"/>
      <c r="E323" s="469"/>
      <c r="F323" s="469"/>
      <c r="G323" s="469"/>
      <c r="H323" s="469"/>
      <c r="I323" s="469"/>
      <c r="J323" s="469"/>
      <c r="K323" s="469"/>
      <c r="L323" s="469"/>
      <c r="M323" s="469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>
      <c r="A324" s="23"/>
      <c r="B324" s="23"/>
      <c r="C324" s="23"/>
      <c r="D324" s="469"/>
      <c r="E324" s="469"/>
      <c r="F324" s="469"/>
      <c r="G324" s="469"/>
      <c r="H324" s="469"/>
      <c r="I324" s="469"/>
      <c r="J324" s="469"/>
      <c r="K324" s="469"/>
      <c r="L324" s="469"/>
      <c r="M324" s="469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>
      <c r="A325" s="23"/>
      <c r="B325" s="23"/>
      <c r="C325" s="23"/>
      <c r="D325" s="469"/>
      <c r="E325" s="469"/>
      <c r="F325" s="469"/>
      <c r="G325" s="469"/>
      <c r="H325" s="469"/>
      <c r="I325" s="469"/>
      <c r="J325" s="469"/>
      <c r="K325" s="469"/>
      <c r="L325" s="469"/>
      <c r="M325" s="469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>
      <c r="A326" s="23"/>
      <c r="B326" s="23"/>
      <c r="C326" s="23"/>
      <c r="D326" s="469"/>
      <c r="E326" s="469"/>
      <c r="F326" s="469"/>
      <c r="G326" s="469"/>
      <c r="H326" s="469"/>
      <c r="I326" s="469"/>
      <c r="J326" s="469"/>
      <c r="K326" s="469"/>
      <c r="L326" s="469"/>
      <c r="M326" s="469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>
      <c r="A327" s="23"/>
      <c r="B327" s="23"/>
      <c r="C327" s="23"/>
      <c r="D327" s="469"/>
      <c r="E327" s="469"/>
      <c r="F327" s="469"/>
      <c r="G327" s="469"/>
      <c r="H327" s="469"/>
      <c r="I327" s="469"/>
      <c r="J327" s="469"/>
      <c r="K327" s="469"/>
      <c r="L327" s="469"/>
      <c r="M327" s="469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>
      <c r="A328" s="23"/>
      <c r="B328" s="23"/>
      <c r="C328" s="23"/>
      <c r="D328" s="469"/>
      <c r="E328" s="469"/>
      <c r="F328" s="469"/>
      <c r="G328" s="469"/>
      <c r="H328" s="469"/>
      <c r="I328" s="469"/>
      <c r="J328" s="469"/>
      <c r="K328" s="469"/>
      <c r="L328" s="469"/>
      <c r="M328" s="469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>
      <c r="A329" s="23"/>
      <c r="B329" s="23"/>
      <c r="C329" s="23"/>
      <c r="D329" s="469"/>
      <c r="E329" s="469"/>
      <c r="F329" s="469"/>
      <c r="G329" s="469"/>
      <c r="H329" s="469"/>
      <c r="I329" s="469"/>
      <c r="J329" s="469"/>
      <c r="K329" s="469"/>
      <c r="L329" s="469"/>
      <c r="M329" s="469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>
      <c r="A330" s="23"/>
      <c r="B330" s="23"/>
      <c r="C330" s="23"/>
      <c r="D330" s="469"/>
      <c r="E330" s="469"/>
      <c r="F330" s="469"/>
      <c r="G330" s="469"/>
      <c r="H330" s="469"/>
      <c r="I330" s="469"/>
      <c r="J330" s="469"/>
      <c r="K330" s="469"/>
      <c r="L330" s="469"/>
      <c r="M330" s="469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>
      <c r="A331" s="23"/>
      <c r="B331" s="23"/>
      <c r="C331" s="23"/>
      <c r="D331" s="469"/>
      <c r="E331" s="469"/>
      <c r="F331" s="469"/>
      <c r="G331" s="469"/>
      <c r="H331" s="469"/>
      <c r="I331" s="469"/>
      <c r="J331" s="469"/>
      <c r="K331" s="469"/>
      <c r="L331" s="469"/>
      <c r="M331" s="469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>
      <c r="A332" s="23"/>
      <c r="B332" s="23"/>
      <c r="C332" s="23"/>
      <c r="D332" s="469"/>
      <c r="E332" s="469"/>
      <c r="F332" s="469"/>
      <c r="G332" s="469"/>
      <c r="H332" s="469"/>
      <c r="I332" s="469"/>
      <c r="J332" s="469"/>
      <c r="K332" s="469"/>
      <c r="L332" s="469"/>
      <c r="M332" s="469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>
      <c r="A333" s="23"/>
      <c r="B333" s="23"/>
      <c r="C333" s="23"/>
      <c r="D333" s="469"/>
      <c r="E333" s="469"/>
      <c r="F333" s="469"/>
      <c r="G333" s="469"/>
      <c r="H333" s="469"/>
      <c r="I333" s="469"/>
      <c r="J333" s="469"/>
      <c r="K333" s="469"/>
      <c r="L333" s="469"/>
      <c r="M333" s="469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>
      <c r="A334" s="23"/>
      <c r="B334" s="23"/>
      <c r="C334" s="23"/>
      <c r="D334" s="469"/>
      <c r="E334" s="469"/>
      <c r="F334" s="469"/>
      <c r="G334" s="469"/>
      <c r="H334" s="469"/>
      <c r="I334" s="469"/>
      <c r="J334" s="469"/>
      <c r="K334" s="469"/>
      <c r="L334" s="469"/>
      <c r="M334" s="469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>
      <c r="A335" s="23"/>
      <c r="B335" s="23"/>
      <c r="C335" s="23"/>
      <c r="D335" s="469"/>
      <c r="E335" s="469"/>
      <c r="F335" s="469"/>
      <c r="G335" s="469"/>
      <c r="H335" s="469"/>
      <c r="I335" s="469"/>
      <c r="J335" s="469"/>
      <c r="K335" s="469"/>
      <c r="L335" s="469"/>
      <c r="M335" s="469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>
      <c r="A336" s="23"/>
      <c r="B336" s="23"/>
      <c r="C336" s="23"/>
      <c r="D336" s="469"/>
      <c r="E336" s="469"/>
      <c r="F336" s="469"/>
      <c r="G336" s="469"/>
      <c r="H336" s="469"/>
      <c r="I336" s="469"/>
      <c r="J336" s="469"/>
      <c r="K336" s="469"/>
      <c r="L336" s="469"/>
      <c r="M336" s="469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>
      <c r="A337" s="23"/>
      <c r="B337" s="23"/>
      <c r="C337" s="23"/>
      <c r="D337" s="469"/>
      <c r="E337" s="469"/>
      <c r="F337" s="469"/>
      <c r="G337" s="469"/>
      <c r="H337" s="469"/>
      <c r="I337" s="469"/>
      <c r="J337" s="469"/>
      <c r="K337" s="469"/>
      <c r="L337" s="469"/>
      <c r="M337" s="469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>
      <c r="A338" s="23"/>
      <c r="B338" s="23"/>
      <c r="C338" s="23"/>
      <c r="D338" s="469"/>
      <c r="E338" s="469"/>
      <c r="F338" s="469"/>
      <c r="G338" s="469"/>
      <c r="H338" s="469"/>
      <c r="I338" s="469"/>
      <c r="J338" s="469"/>
      <c r="K338" s="469"/>
      <c r="L338" s="469"/>
      <c r="M338" s="469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>
      <c r="A339" s="23"/>
      <c r="B339" s="23"/>
      <c r="C339" s="23"/>
      <c r="D339" s="469"/>
      <c r="E339" s="469"/>
      <c r="F339" s="469"/>
      <c r="G339" s="469"/>
      <c r="H339" s="469"/>
      <c r="I339" s="469"/>
      <c r="J339" s="469"/>
      <c r="K339" s="469"/>
      <c r="L339" s="469"/>
      <c r="M339" s="469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>
      <c r="A340" s="23"/>
      <c r="B340" s="23"/>
      <c r="C340" s="23"/>
      <c r="D340" s="469"/>
      <c r="E340" s="469"/>
      <c r="F340" s="469"/>
      <c r="G340" s="469"/>
      <c r="H340" s="469"/>
      <c r="I340" s="469"/>
      <c r="J340" s="469"/>
      <c r="K340" s="469"/>
      <c r="L340" s="469"/>
      <c r="M340" s="469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>
      <c r="A341" s="23"/>
      <c r="B341" s="23"/>
      <c r="C341" s="23"/>
      <c r="D341" s="469"/>
      <c r="E341" s="469"/>
      <c r="F341" s="469"/>
      <c r="G341" s="469"/>
      <c r="H341" s="469"/>
      <c r="I341" s="469"/>
      <c r="J341" s="469"/>
      <c r="K341" s="469"/>
      <c r="L341" s="469"/>
      <c r="M341" s="469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>
      <c r="A342" s="23"/>
      <c r="B342" s="23"/>
      <c r="C342" s="23"/>
      <c r="D342" s="469"/>
      <c r="E342" s="469"/>
      <c r="F342" s="469"/>
      <c r="G342" s="469"/>
      <c r="H342" s="469"/>
      <c r="I342" s="469"/>
      <c r="J342" s="469"/>
      <c r="K342" s="469"/>
      <c r="L342" s="469"/>
      <c r="M342" s="469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>
      <c r="A343" s="23"/>
      <c r="B343" s="23"/>
      <c r="C343" s="23"/>
      <c r="D343" s="469"/>
      <c r="E343" s="469"/>
      <c r="F343" s="469"/>
      <c r="G343" s="469"/>
      <c r="H343" s="469"/>
      <c r="I343" s="469"/>
      <c r="J343" s="469"/>
      <c r="K343" s="469"/>
      <c r="L343" s="469"/>
      <c r="M343" s="469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>
      <c r="A344" s="23"/>
      <c r="B344" s="23"/>
      <c r="C344" s="23"/>
      <c r="D344" s="469"/>
      <c r="E344" s="469"/>
      <c r="F344" s="469"/>
      <c r="G344" s="469"/>
      <c r="H344" s="469"/>
      <c r="I344" s="469"/>
      <c r="J344" s="469"/>
      <c r="K344" s="469"/>
      <c r="L344" s="469"/>
      <c r="M344" s="469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>
      <c r="A345" s="23"/>
      <c r="B345" s="23"/>
      <c r="C345" s="23"/>
      <c r="D345" s="469"/>
      <c r="E345" s="469"/>
      <c r="F345" s="469"/>
      <c r="G345" s="469"/>
      <c r="H345" s="469"/>
      <c r="I345" s="469"/>
      <c r="J345" s="469"/>
      <c r="K345" s="469"/>
      <c r="L345" s="469"/>
      <c r="M345" s="469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>
      <c r="A346" s="23"/>
      <c r="B346" s="23"/>
      <c r="C346" s="23"/>
      <c r="D346" s="469"/>
      <c r="E346" s="469"/>
      <c r="F346" s="469"/>
      <c r="G346" s="469"/>
      <c r="H346" s="469"/>
      <c r="I346" s="469"/>
      <c r="J346" s="469"/>
      <c r="K346" s="469"/>
      <c r="L346" s="469"/>
      <c r="M346" s="469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>
      <c r="A347" s="23"/>
      <c r="B347" s="23"/>
      <c r="C347" s="23"/>
      <c r="D347" s="469"/>
      <c r="E347" s="469"/>
      <c r="F347" s="469"/>
      <c r="G347" s="469"/>
      <c r="H347" s="469"/>
      <c r="I347" s="469"/>
      <c r="J347" s="469"/>
      <c r="K347" s="469"/>
      <c r="L347" s="469"/>
      <c r="M347" s="469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>
      <c r="A348" s="23"/>
      <c r="B348" s="23"/>
      <c r="C348" s="23"/>
      <c r="D348" s="469"/>
      <c r="E348" s="469"/>
      <c r="F348" s="469"/>
      <c r="G348" s="469"/>
      <c r="H348" s="469"/>
      <c r="I348" s="469"/>
      <c r="J348" s="469"/>
      <c r="K348" s="469"/>
      <c r="L348" s="469"/>
      <c r="M348" s="469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>
      <c r="A349" s="23"/>
      <c r="B349" s="23"/>
      <c r="C349" s="23"/>
      <c r="D349" s="469"/>
      <c r="E349" s="469"/>
      <c r="F349" s="469"/>
      <c r="G349" s="469"/>
      <c r="H349" s="469"/>
      <c r="I349" s="469"/>
      <c r="J349" s="469"/>
      <c r="K349" s="469"/>
      <c r="L349" s="469"/>
      <c r="M349" s="469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>
      <c r="A350" s="23"/>
      <c r="B350" s="23"/>
      <c r="C350" s="23"/>
      <c r="D350" s="469"/>
      <c r="E350" s="469"/>
      <c r="F350" s="469"/>
      <c r="G350" s="469"/>
      <c r="H350" s="469"/>
      <c r="I350" s="469"/>
      <c r="J350" s="469"/>
      <c r="K350" s="469"/>
      <c r="L350" s="469"/>
      <c r="M350" s="469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>
      <c r="A351" s="23"/>
      <c r="B351" s="23"/>
      <c r="C351" s="23"/>
      <c r="D351" s="469"/>
      <c r="E351" s="469"/>
      <c r="F351" s="469"/>
      <c r="G351" s="469"/>
      <c r="H351" s="469"/>
      <c r="I351" s="469"/>
      <c r="J351" s="469"/>
      <c r="K351" s="469"/>
      <c r="L351" s="469"/>
      <c r="M351" s="469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>
      <c r="A352" s="23"/>
      <c r="B352" s="23"/>
      <c r="C352" s="23"/>
      <c r="D352" s="469"/>
      <c r="E352" s="469"/>
      <c r="F352" s="469"/>
      <c r="G352" s="469"/>
      <c r="H352" s="469"/>
      <c r="I352" s="469"/>
      <c r="J352" s="469"/>
      <c r="K352" s="469"/>
      <c r="L352" s="469"/>
      <c r="M352" s="469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>
      <c r="A353" s="23"/>
      <c r="B353" s="23"/>
      <c r="C353" s="23"/>
      <c r="D353" s="469"/>
      <c r="E353" s="469"/>
      <c r="F353" s="469"/>
      <c r="G353" s="469"/>
      <c r="H353" s="469"/>
      <c r="I353" s="469"/>
      <c r="J353" s="469"/>
      <c r="K353" s="469"/>
      <c r="L353" s="469"/>
      <c r="M353" s="469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>
      <c r="A354" s="23"/>
      <c r="B354" s="23"/>
      <c r="C354" s="23"/>
      <c r="D354" s="469"/>
      <c r="E354" s="469"/>
      <c r="F354" s="469"/>
      <c r="G354" s="469"/>
      <c r="H354" s="469"/>
      <c r="I354" s="469"/>
      <c r="J354" s="469"/>
      <c r="K354" s="469"/>
      <c r="L354" s="469"/>
      <c r="M354" s="469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>
      <c r="A355" s="23"/>
      <c r="B355" s="23"/>
      <c r="C355" s="23"/>
      <c r="D355" s="469"/>
      <c r="E355" s="469"/>
      <c r="F355" s="469"/>
      <c r="G355" s="469"/>
      <c r="H355" s="469"/>
      <c r="I355" s="469"/>
      <c r="J355" s="469"/>
      <c r="K355" s="469"/>
      <c r="L355" s="469"/>
      <c r="M355" s="469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>
      <c r="A356" s="23"/>
      <c r="B356" s="23"/>
      <c r="C356" s="23"/>
      <c r="D356" s="469"/>
      <c r="E356" s="469"/>
      <c r="F356" s="469"/>
      <c r="G356" s="469"/>
      <c r="H356" s="469"/>
      <c r="I356" s="469"/>
      <c r="J356" s="469"/>
      <c r="K356" s="469"/>
      <c r="L356" s="469"/>
      <c r="M356" s="469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>
      <c r="A357" s="23"/>
      <c r="B357" s="23"/>
      <c r="C357" s="23"/>
      <c r="D357" s="469"/>
      <c r="E357" s="469"/>
      <c r="F357" s="469"/>
      <c r="G357" s="469"/>
      <c r="H357" s="469"/>
      <c r="I357" s="469"/>
      <c r="J357" s="469"/>
      <c r="K357" s="469"/>
      <c r="L357" s="469"/>
      <c r="M357" s="469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>
      <c r="A358" s="23"/>
      <c r="B358" s="23"/>
      <c r="C358" s="23"/>
      <c r="D358" s="469"/>
      <c r="E358" s="469"/>
      <c r="F358" s="469"/>
      <c r="G358" s="469"/>
      <c r="H358" s="469"/>
      <c r="I358" s="469"/>
      <c r="J358" s="469"/>
      <c r="K358" s="469"/>
      <c r="L358" s="469"/>
      <c r="M358" s="469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>
      <c r="A359" s="23"/>
      <c r="B359" s="23"/>
      <c r="C359" s="23"/>
      <c r="D359" s="469"/>
      <c r="E359" s="469"/>
      <c r="F359" s="469"/>
      <c r="G359" s="469"/>
      <c r="H359" s="469"/>
      <c r="I359" s="469"/>
      <c r="J359" s="469"/>
      <c r="K359" s="469"/>
      <c r="L359" s="469"/>
      <c r="M359" s="469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>
      <c r="A360" s="23"/>
      <c r="B360" s="23"/>
      <c r="C360" s="23"/>
      <c r="D360" s="469"/>
      <c r="E360" s="469"/>
      <c r="F360" s="469"/>
      <c r="G360" s="469"/>
      <c r="H360" s="469"/>
      <c r="I360" s="469"/>
      <c r="J360" s="469"/>
      <c r="K360" s="469"/>
      <c r="L360" s="469"/>
      <c r="M360" s="469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>
      <c r="A361" s="23"/>
      <c r="B361" s="23"/>
      <c r="C361" s="23"/>
      <c r="D361" s="469"/>
      <c r="E361" s="469"/>
      <c r="F361" s="469"/>
      <c r="G361" s="469"/>
      <c r="H361" s="469"/>
      <c r="I361" s="469"/>
      <c r="J361" s="469"/>
      <c r="K361" s="469"/>
      <c r="L361" s="469"/>
      <c r="M361" s="469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>
      <c r="A362" s="23"/>
      <c r="B362" s="23"/>
      <c r="C362" s="23"/>
      <c r="D362" s="469"/>
      <c r="E362" s="469"/>
      <c r="F362" s="469"/>
      <c r="G362" s="469"/>
      <c r="H362" s="469"/>
      <c r="I362" s="469"/>
      <c r="J362" s="469"/>
      <c r="K362" s="469"/>
      <c r="L362" s="469"/>
      <c r="M362" s="469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>
      <c r="A363" s="23"/>
      <c r="B363" s="23"/>
      <c r="C363" s="23"/>
      <c r="D363" s="469"/>
      <c r="E363" s="469"/>
      <c r="F363" s="469"/>
      <c r="G363" s="469"/>
      <c r="H363" s="469"/>
      <c r="I363" s="469"/>
      <c r="J363" s="469"/>
      <c r="K363" s="469"/>
      <c r="L363" s="469"/>
      <c r="M363" s="469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>
      <c r="A364" s="23"/>
      <c r="B364" s="23"/>
      <c r="C364" s="23"/>
      <c r="D364" s="469"/>
      <c r="E364" s="469"/>
      <c r="F364" s="469"/>
      <c r="G364" s="469"/>
      <c r="H364" s="469"/>
      <c r="I364" s="469"/>
      <c r="J364" s="469"/>
      <c r="K364" s="469"/>
      <c r="L364" s="469"/>
      <c r="M364" s="469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>
      <c r="A365" s="23"/>
      <c r="B365" s="23"/>
      <c r="C365" s="23"/>
      <c r="D365" s="469"/>
      <c r="E365" s="469"/>
      <c r="F365" s="469"/>
      <c r="G365" s="469"/>
      <c r="H365" s="469"/>
      <c r="I365" s="469"/>
      <c r="J365" s="469"/>
      <c r="K365" s="469"/>
      <c r="L365" s="469"/>
      <c r="M365" s="469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>
      <c r="A366" s="23"/>
      <c r="B366" s="23"/>
      <c r="C366" s="23"/>
      <c r="D366" s="469"/>
      <c r="E366" s="469"/>
      <c r="F366" s="469"/>
      <c r="G366" s="469"/>
      <c r="H366" s="469"/>
      <c r="I366" s="469"/>
      <c r="J366" s="469"/>
      <c r="K366" s="469"/>
      <c r="L366" s="469"/>
      <c r="M366" s="469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>
      <c r="A367" s="23"/>
      <c r="B367" s="23"/>
      <c r="C367" s="23"/>
      <c r="D367" s="469"/>
      <c r="E367" s="469"/>
      <c r="F367" s="469"/>
      <c r="G367" s="469"/>
      <c r="H367" s="469"/>
      <c r="I367" s="469"/>
      <c r="J367" s="469"/>
      <c r="K367" s="469"/>
      <c r="L367" s="469"/>
      <c r="M367" s="469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>
      <c r="A368" s="23"/>
      <c r="B368" s="23"/>
      <c r="C368" s="23"/>
      <c r="D368" s="469"/>
      <c r="E368" s="469"/>
      <c r="F368" s="469"/>
      <c r="G368" s="469"/>
      <c r="H368" s="469"/>
      <c r="I368" s="469"/>
      <c r="J368" s="469"/>
      <c r="K368" s="469"/>
      <c r="L368" s="469"/>
      <c r="M368" s="469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>
      <c r="A369" s="23"/>
      <c r="B369" s="23"/>
      <c r="C369" s="23"/>
      <c r="D369" s="469"/>
      <c r="E369" s="469"/>
      <c r="F369" s="469"/>
      <c r="G369" s="469"/>
      <c r="H369" s="469"/>
      <c r="I369" s="469"/>
      <c r="J369" s="469"/>
      <c r="K369" s="469"/>
      <c r="L369" s="469"/>
      <c r="M369" s="469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>
      <c r="A370" s="23"/>
      <c r="B370" s="23"/>
      <c r="C370" s="23"/>
      <c r="D370" s="469"/>
      <c r="E370" s="469"/>
      <c r="F370" s="469"/>
      <c r="G370" s="469"/>
      <c r="H370" s="469"/>
      <c r="I370" s="469"/>
      <c r="J370" s="469"/>
      <c r="K370" s="469"/>
      <c r="L370" s="469"/>
      <c r="M370" s="469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>
      <c r="A371" s="23"/>
      <c r="B371" s="23"/>
      <c r="C371" s="23"/>
      <c r="D371" s="469"/>
      <c r="E371" s="469"/>
      <c r="F371" s="469"/>
      <c r="G371" s="469"/>
      <c r="H371" s="469"/>
      <c r="I371" s="469"/>
      <c r="J371" s="469"/>
      <c r="K371" s="469"/>
      <c r="L371" s="469"/>
      <c r="M371" s="469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>
      <c r="A372" s="23"/>
      <c r="B372" s="23"/>
      <c r="C372" s="23"/>
      <c r="D372" s="469"/>
      <c r="E372" s="469"/>
      <c r="F372" s="469"/>
      <c r="G372" s="469"/>
      <c r="H372" s="469"/>
      <c r="I372" s="469"/>
      <c r="J372" s="469"/>
      <c r="K372" s="469"/>
      <c r="L372" s="469"/>
      <c r="M372" s="469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>
      <c r="A373" s="23"/>
      <c r="B373" s="23"/>
      <c r="C373" s="23"/>
      <c r="D373" s="469"/>
      <c r="E373" s="469"/>
      <c r="F373" s="469"/>
      <c r="G373" s="469"/>
      <c r="H373" s="469"/>
      <c r="I373" s="469"/>
      <c r="J373" s="469"/>
      <c r="K373" s="469"/>
      <c r="L373" s="469"/>
      <c r="M373" s="469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>
      <c r="A374" s="23"/>
      <c r="B374" s="23"/>
      <c r="C374" s="23"/>
      <c r="D374" s="469"/>
      <c r="E374" s="469"/>
      <c r="F374" s="469"/>
      <c r="G374" s="469"/>
      <c r="H374" s="469"/>
      <c r="I374" s="469"/>
      <c r="J374" s="469"/>
      <c r="K374" s="469"/>
      <c r="L374" s="469"/>
      <c r="M374" s="469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>
      <c r="A375" s="23"/>
      <c r="B375" s="23"/>
      <c r="C375" s="23"/>
      <c r="D375" s="469"/>
      <c r="E375" s="469"/>
      <c r="F375" s="469"/>
      <c r="G375" s="469"/>
      <c r="H375" s="469"/>
      <c r="I375" s="469"/>
      <c r="J375" s="469"/>
      <c r="K375" s="469"/>
      <c r="L375" s="469"/>
      <c r="M375" s="469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>
      <c r="A376" s="23"/>
      <c r="B376" s="23"/>
      <c r="C376" s="23"/>
      <c r="D376" s="469"/>
      <c r="E376" s="469"/>
      <c r="F376" s="469"/>
      <c r="G376" s="469"/>
      <c r="H376" s="469"/>
      <c r="I376" s="469"/>
      <c r="J376" s="469"/>
      <c r="K376" s="469"/>
      <c r="L376" s="469"/>
      <c r="M376" s="469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>
      <c r="A377" s="23"/>
      <c r="B377" s="23"/>
      <c r="C377" s="23"/>
      <c r="D377" s="469"/>
      <c r="E377" s="469"/>
      <c r="F377" s="469"/>
      <c r="G377" s="469"/>
      <c r="H377" s="469"/>
      <c r="I377" s="469"/>
      <c r="J377" s="469"/>
      <c r="K377" s="469"/>
      <c r="L377" s="469"/>
      <c r="M377" s="469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>
      <c r="A378" s="23"/>
      <c r="B378" s="23"/>
      <c r="C378" s="23"/>
      <c r="D378" s="469"/>
      <c r="E378" s="469"/>
      <c r="F378" s="469"/>
      <c r="G378" s="469"/>
      <c r="H378" s="469"/>
      <c r="I378" s="469"/>
      <c r="J378" s="469"/>
      <c r="K378" s="469"/>
      <c r="L378" s="469"/>
      <c r="M378" s="469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>
      <c r="A379" s="23"/>
      <c r="B379" s="23"/>
      <c r="C379" s="23"/>
      <c r="D379" s="469"/>
      <c r="E379" s="469"/>
      <c r="F379" s="469"/>
      <c r="G379" s="469"/>
      <c r="H379" s="469"/>
      <c r="I379" s="469"/>
      <c r="J379" s="469"/>
      <c r="K379" s="469"/>
      <c r="L379" s="469"/>
      <c r="M379" s="469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>
      <c r="A380" s="23"/>
      <c r="B380" s="23"/>
      <c r="C380" s="23"/>
      <c r="D380" s="469"/>
      <c r="E380" s="469"/>
      <c r="F380" s="469"/>
      <c r="G380" s="469"/>
      <c r="H380" s="469"/>
      <c r="I380" s="469"/>
      <c r="J380" s="469"/>
      <c r="K380" s="469"/>
      <c r="L380" s="469"/>
      <c r="M380" s="469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>
      <c r="A381" s="23"/>
      <c r="B381" s="23"/>
      <c r="C381" s="23"/>
      <c r="D381" s="469"/>
      <c r="E381" s="469"/>
      <c r="F381" s="469"/>
      <c r="G381" s="469"/>
      <c r="H381" s="469"/>
      <c r="I381" s="469"/>
      <c r="J381" s="469"/>
      <c r="K381" s="469"/>
      <c r="L381" s="469"/>
      <c r="M381" s="469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>
      <c r="A382" s="23"/>
      <c r="B382" s="23"/>
      <c r="C382" s="23"/>
      <c r="D382" s="469"/>
      <c r="E382" s="469"/>
      <c r="F382" s="469"/>
      <c r="G382" s="469"/>
      <c r="H382" s="469"/>
      <c r="I382" s="469"/>
      <c r="J382" s="469"/>
      <c r="K382" s="469"/>
      <c r="L382" s="469"/>
      <c r="M382" s="469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>
      <c r="A383" s="23"/>
      <c r="B383" s="23"/>
      <c r="C383" s="23"/>
      <c r="D383" s="469"/>
      <c r="E383" s="469"/>
      <c r="F383" s="469"/>
      <c r="G383" s="469"/>
      <c r="H383" s="469"/>
      <c r="I383" s="469"/>
      <c r="J383" s="469"/>
      <c r="K383" s="469"/>
      <c r="L383" s="469"/>
      <c r="M383" s="469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>
      <c r="A384" s="23"/>
      <c r="B384" s="23"/>
      <c r="C384" s="23"/>
      <c r="D384" s="469"/>
      <c r="E384" s="469"/>
      <c r="F384" s="469"/>
      <c r="G384" s="469"/>
      <c r="H384" s="469"/>
      <c r="I384" s="469"/>
      <c r="J384" s="469"/>
      <c r="K384" s="469"/>
      <c r="L384" s="469"/>
      <c r="M384" s="469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>
      <c r="A385" s="23"/>
      <c r="B385" s="23"/>
      <c r="C385" s="23"/>
      <c r="D385" s="469"/>
      <c r="E385" s="469"/>
      <c r="F385" s="469"/>
      <c r="G385" s="469"/>
      <c r="H385" s="469"/>
      <c r="I385" s="469"/>
      <c r="J385" s="469"/>
      <c r="K385" s="469"/>
      <c r="L385" s="469"/>
      <c r="M385" s="469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>
      <c r="A386" s="23"/>
      <c r="B386" s="23"/>
      <c r="C386" s="23"/>
      <c r="D386" s="469"/>
      <c r="E386" s="469"/>
      <c r="F386" s="469"/>
      <c r="G386" s="469"/>
      <c r="H386" s="469"/>
      <c r="I386" s="469"/>
      <c r="J386" s="469"/>
      <c r="K386" s="469"/>
      <c r="L386" s="469"/>
      <c r="M386" s="469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>
      <c r="A387" s="23"/>
      <c r="B387" s="23"/>
      <c r="C387" s="23"/>
      <c r="D387" s="469"/>
      <c r="E387" s="469"/>
      <c r="F387" s="469"/>
      <c r="G387" s="469"/>
      <c r="H387" s="469"/>
      <c r="I387" s="469"/>
      <c r="J387" s="469"/>
      <c r="K387" s="469"/>
      <c r="L387" s="469"/>
      <c r="M387" s="469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>
      <c r="A388" s="23"/>
      <c r="B388" s="23"/>
      <c r="C388" s="23"/>
      <c r="D388" s="469"/>
      <c r="E388" s="469"/>
      <c r="F388" s="469"/>
      <c r="G388" s="469"/>
      <c r="H388" s="469"/>
      <c r="I388" s="469"/>
      <c r="J388" s="469"/>
      <c r="K388" s="469"/>
      <c r="L388" s="469"/>
      <c r="M388" s="469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>
      <c r="A389" s="23"/>
      <c r="B389" s="23"/>
      <c r="C389" s="23"/>
      <c r="D389" s="469"/>
      <c r="E389" s="469"/>
      <c r="F389" s="469"/>
      <c r="G389" s="469"/>
      <c r="H389" s="469"/>
      <c r="I389" s="469"/>
      <c r="J389" s="469"/>
      <c r="K389" s="469"/>
      <c r="L389" s="469"/>
      <c r="M389" s="469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>
      <c r="A390" s="23"/>
      <c r="B390" s="23"/>
      <c r="C390" s="23"/>
      <c r="D390" s="469"/>
      <c r="E390" s="469"/>
      <c r="F390" s="469"/>
      <c r="G390" s="469"/>
      <c r="H390" s="469"/>
      <c r="I390" s="469"/>
      <c r="J390" s="469"/>
      <c r="K390" s="469"/>
      <c r="L390" s="469"/>
      <c r="M390" s="469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>
      <c r="A391" s="23"/>
      <c r="B391" s="23"/>
      <c r="C391" s="23"/>
      <c r="D391" s="469"/>
      <c r="E391" s="469"/>
      <c r="F391" s="469"/>
      <c r="G391" s="469"/>
      <c r="H391" s="469"/>
      <c r="I391" s="469"/>
      <c r="J391" s="469"/>
      <c r="K391" s="469"/>
      <c r="L391" s="469"/>
      <c r="M391" s="469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>
      <c r="A392" s="23"/>
      <c r="B392" s="23"/>
      <c r="C392" s="23"/>
      <c r="D392" s="469"/>
      <c r="E392" s="469"/>
      <c r="F392" s="469"/>
      <c r="G392" s="469"/>
      <c r="H392" s="469"/>
      <c r="I392" s="469"/>
      <c r="J392" s="469"/>
      <c r="K392" s="469"/>
      <c r="L392" s="469"/>
      <c r="M392" s="469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>
      <c r="A393" s="23"/>
      <c r="B393" s="23"/>
      <c r="C393" s="23"/>
      <c r="D393" s="469"/>
      <c r="E393" s="469"/>
      <c r="F393" s="469"/>
      <c r="G393" s="469"/>
      <c r="H393" s="469"/>
      <c r="I393" s="469"/>
      <c r="J393" s="469"/>
      <c r="K393" s="469"/>
      <c r="L393" s="469"/>
      <c r="M393" s="469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>
      <c r="A394" s="23"/>
      <c r="B394" s="23"/>
      <c r="C394" s="23"/>
      <c r="D394" s="469"/>
      <c r="E394" s="469"/>
      <c r="F394" s="469"/>
      <c r="G394" s="469"/>
      <c r="H394" s="469"/>
      <c r="I394" s="469"/>
      <c r="J394" s="469"/>
      <c r="K394" s="469"/>
      <c r="L394" s="469"/>
      <c r="M394" s="469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>
      <c r="A395" s="23"/>
      <c r="B395" s="23"/>
      <c r="C395" s="23"/>
      <c r="D395" s="469"/>
      <c r="E395" s="469"/>
      <c r="F395" s="469"/>
      <c r="G395" s="469"/>
      <c r="H395" s="469"/>
      <c r="I395" s="469"/>
      <c r="J395" s="469"/>
      <c r="K395" s="469"/>
      <c r="L395" s="469"/>
      <c r="M395" s="469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>
      <c r="A396" s="23"/>
      <c r="B396" s="23"/>
      <c r="C396" s="23"/>
      <c r="D396" s="469"/>
      <c r="E396" s="469"/>
      <c r="F396" s="469"/>
      <c r="G396" s="469"/>
      <c r="H396" s="469"/>
      <c r="I396" s="469"/>
      <c r="J396" s="469"/>
      <c r="K396" s="469"/>
      <c r="L396" s="469"/>
      <c r="M396" s="469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>
      <c r="A397" s="23"/>
      <c r="B397" s="23"/>
      <c r="C397" s="23"/>
      <c r="D397" s="469"/>
      <c r="E397" s="469"/>
      <c r="F397" s="469"/>
      <c r="G397" s="469"/>
      <c r="H397" s="469"/>
      <c r="I397" s="469"/>
      <c r="J397" s="469"/>
      <c r="K397" s="469"/>
      <c r="L397" s="469"/>
      <c r="M397" s="469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>
      <c r="A398" s="23"/>
      <c r="B398" s="23"/>
      <c r="C398" s="23"/>
      <c r="D398" s="469"/>
      <c r="E398" s="469"/>
      <c r="F398" s="469"/>
      <c r="G398" s="469"/>
      <c r="H398" s="469"/>
      <c r="I398" s="469"/>
      <c r="J398" s="469"/>
      <c r="K398" s="469"/>
      <c r="L398" s="469"/>
      <c r="M398" s="469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>
      <c r="A399" s="23"/>
      <c r="B399" s="23"/>
      <c r="C399" s="23"/>
      <c r="D399" s="469"/>
      <c r="E399" s="469"/>
      <c r="F399" s="469"/>
      <c r="G399" s="469"/>
      <c r="H399" s="469"/>
      <c r="I399" s="469"/>
      <c r="J399" s="469"/>
      <c r="K399" s="469"/>
      <c r="L399" s="469"/>
      <c r="M399" s="469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>
      <c r="A400" s="23"/>
      <c r="B400" s="23"/>
      <c r="C400" s="23"/>
      <c r="D400" s="469"/>
      <c r="E400" s="469"/>
      <c r="F400" s="469"/>
      <c r="G400" s="469"/>
      <c r="H400" s="469"/>
      <c r="I400" s="469"/>
      <c r="J400" s="469"/>
      <c r="K400" s="469"/>
      <c r="L400" s="469"/>
      <c r="M400" s="469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>
      <c r="A401" s="23"/>
      <c r="B401" s="23"/>
      <c r="C401" s="23"/>
      <c r="D401" s="469"/>
      <c r="E401" s="469"/>
      <c r="F401" s="469"/>
      <c r="G401" s="469"/>
      <c r="H401" s="469"/>
      <c r="I401" s="469"/>
      <c r="J401" s="469"/>
      <c r="K401" s="469"/>
      <c r="L401" s="469"/>
      <c r="M401" s="469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>
      <c r="A402" s="23"/>
      <c r="B402" s="23"/>
      <c r="C402" s="23"/>
      <c r="D402" s="469"/>
      <c r="E402" s="469"/>
      <c r="F402" s="469"/>
      <c r="G402" s="469"/>
      <c r="H402" s="469"/>
      <c r="I402" s="469"/>
      <c r="J402" s="469"/>
      <c r="K402" s="469"/>
      <c r="L402" s="469"/>
      <c r="M402" s="469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>
      <c r="A403" s="23"/>
      <c r="B403" s="23"/>
      <c r="C403" s="23"/>
      <c r="D403" s="469"/>
      <c r="E403" s="469"/>
      <c r="F403" s="469"/>
      <c r="G403" s="469"/>
      <c r="H403" s="469"/>
      <c r="I403" s="469"/>
      <c r="J403" s="469"/>
      <c r="K403" s="469"/>
      <c r="L403" s="469"/>
      <c r="M403" s="469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>
      <c r="A404" s="23"/>
      <c r="B404" s="23"/>
      <c r="C404" s="23"/>
      <c r="D404" s="469"/>
      <c r="E404" s="469"/>
      <c r="F404" s="469"/>
      <c r="G404" s="469"/>
      <c r="H404" s="469"/>
      <c r="I404" s="469"/>
      <c r="J404" s="469"/>
      <c r="K404" s="469"/>
      <c r="L404" s="469"/>
      <c r="M404" s="469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>
      <c r="A405" s="23"/>
      <c r="B405" s="23"/>
      <c r="C405" s="23"/>
      <c r="D405" s="469"/>
      <c r="E405" s="469"/>
      <c r="F405" s="469"/>
      <c r="G405" s="469"/>
      <c r="H405" s="469"/>
      <c r="I405" s="469"/>
      <c r="J405" s="469"/>
      <c r="K405" s="469"/>
      <c r="L405" s="469"/>
      <c r="M405" s="469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>
      <c r="A406" s="23"/>
      <c r="B406" s="23"/>
      <c r="C406" s="23"/>
      <c r="D406" s="469"/>
      <c r="E406" s="469"/>
      <c r="F406" s="469"/>
      <c r="G406" s="469"/>
      <c r="H406" s="469"/>
      <c r="I406" s="469"/>
      <c r="J406" s="469"/>
      <c r="K406" s="469"/>
      <c r="L406" s="469"/>
      <c r="M406" s="469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>
      <c r="A407" s="23"/>
      <c r="B407" s="23"/>
      <c r="C407" s="23"/>
      <c r="D407" s="469"/>
      <c r="E407" s="469"/>
      <c r="F407" s="469"/>
      <c r="G407" s="469"/>
      <c r="H407" s="469"/>
      <c r="I407" s="469"/>
      <c r="J407" s="469"/>
      <c r="K407" s="469"/>
      <c r="L407" s="469"/>
      <c r="M407" s="469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>
      <c r="A408" s="23"/>
      <c r="B408" s="23"/>
      <c r="C408" s="23"/>
      <c r="D408" s="469"/>
      <c r="E408" s="469"/>
      <c r="F408" s="469"/>
      <c r="G408" s="469"/>
      <c r="H408" s="469"/>
      <c r="I408" s="469"/>
      <c r="J408" s="469"/>
      <c r="K408" s="469"/>
      <c r="L408" s="469"/>
      <c r="M408" s="469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>
      <c r="A409" s="23"/>
      <c r="B409" s="23"/>
      <c r="C409" s="23"/>
      <c r="D409" s="469"/>
      <c r="E409" s="469"/>
      <c r="F409" s="469"/>
      <c r="G409" s="469"/>
      <c r="H409" s="469"/>
      <c r="I409" s="469"/>
      <c r="J409" s="469"/>
      <c r="K409" s="469"/>
      <c r="L409" s="469"/>
      <c r="M409" s="469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>
      <c r="A410" s="23"/>
      <c r="B410" s="23"/>
      <c r="C410" s="23"/>
      <c r="D410" s="469"/>
      <c r="E410" s="469"/>
      <c r="F410" s="469"/>
      <c r="G410" s="469"/>
      <c r="H410" s="469"/>
      <c r="I410" s="469"/>
      <c r="J410" s="469"/>
      <c r="K410" s="469"/>
      <c r="L410" s="469"/>
      <c r="M410" s="469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>
      <c r="A411" s="23"/>
      <c r="B411" s="23"/>
      <c r="C411" s="23"/>
      <c r="D411" s="469"/>
      <c r="E411" s="469"/>
      <c r="F411" s="469"/>
      <c r="G411" s="469"/>
      <c r="H411" s="469"/>
      <c r="I411" s="469"/>
      <c r="J411" s="469"/>
      <c r="K411" s="469"/>
      <c r="L411" s="469"/>
      <c r="M411" s="469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>
      <c r="A412" s="23"/>
      <c r="B412" s="23"/>
      <c r="C412" s="23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>
      <c r="A413" s="23"/>
      <c r="B413" s="23"/>
      <c r="C413" s="23"/>
      <c r="D413" s="469"/>
      <c r="E413" s="469"/>
      <c r="F413" s="469"/>
      <c r="G413" s="469"/>
      <c r="H413" s="469"/>
      <c r="I413" s="469"/>
      <c r="J413" s="469"/>
      <c r="K413" s="469"/>
      <c r="L413" s="469"/>
      <c r="M413" s="469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>
      <c r="A414" s="23"/>
      <c r="B414" s="23"/>
      <c r="C414" s="23"/>
      <c r="D414" s="469"/>
      <c r="E414" s="469"/>
      <c r="F414" s="469"/>
      <c r="G414" s="469"/>
      <c r="H414" s="469"/>
      <c r="I414" s="469"/>
      <c r="J414" s="469"/>
      <c r="K414" s="469"/>
      <c r="L414" s="469"/>
      <c r="M414" s="469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>
      <c r="A415" s="23"/>
      <c r="B415" s="23"/>
      <c r="C415" s="23"/>
      <c r="D415" s="469"/>
      <c r="E415" s="469"/>
      <c r="F415" s="469"/>
      <c r="G415" s="469"/>
      <c r="H415" s="469"/>
      <c r="I415" s="469"/>
      <c r="J415" s="469"/>
      <c r="K415" s="469"/>
      <c r="L415" s="469"/>
      <c r="M415" s="469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>
      <c r="A416" s="23"/>
      <c r="B416" s="23"/>
      <c r="C416" s="23"/>
      <c r="D416" s="469"/>
      <c r="E416" s="469"/>
      <c r="F416" s="469"/>
      <c r="G416" s="469"/>
      <c r="H416" s="469"/>
      <c r="I416" s="469"/>
      <c r="J416" s="469"/>
      <c r="K416" s="469"/>
      <c r="L416" s="469"/>
      <c r="M416" s="469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>
      <c r="A417" s="23"/>
      <c r="B417" s="23"/>
      <c r="C417" s="23"/>
      <c r="D417" s="469"/>
      <c r="E417" s="469"/>
      <c r="F417" s="469"/>
      <c r="G417" s="469"/>
      <c r="H417" s="469"/>
      <c r="I417" s="469"/>
      <c r="J417" s="469"/>
      <c r="K417" s="469"/>
      <c r="L417" s="469"/>
      <c r="M417" s="469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>
      <c r="A418" s="23"/>
      <c r="B418" s="23"/>
      <c r="C418" s="23"/>
      <c r="D418" s="469"/>
      <c r="E418" s="469"/>
      <c r="F418" s="469"/>
      <c r="G418" s="469"/>
      <c r="H418" s="469"/>
      <c r="I418" s="469"/>
      <c r="J418" s="469"/>
      <c r="K418" s="469"/>
      <c r="L418" s="469"/>
      <c r="M418" s="469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>
      <c r="A419" s="23"/>
      <c r="B419" s="23"/>
      <c r="C419" s="23"/>
      <c r="D419" s="469"/>
      <c r="E419" s="469"/>
      <c r="F419" s="469"/>
      <c r="G419" s="469"/>
      <c r="H419" s="469"/>
      <c r="I419" s="469"/>
      <c r="J419" s="469"/>
      <c r="K419" s="469"/>
      <c r="L419" s="469"/>
      <c r="M419" s="469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>
      <c r="A420" s="23"/>
      <c r="B420" s="23"/>
      <c r="C420" s="23"/>
      <c r="D420" s="469"/>
      <c r="E420" s="469"/>
      <c r="F420" s="469"/>
      <c r="G420" s="469"/>
      <c r="H420" s="469"/>
      <c r="I420" s="469"/>
      <c r="J420" s="469"/>
      <c r="K420" s="469"/>
      <c r="L420" s="469"/>
      <c r="M420" s="469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>
      <c r="A421" s="23"/>
      <c r="B421" s="23"/>
      <c r="C421" s="23"/>
      <c r="D421" s="469"/>
      <c r="E421" s="469"/>
      <c r="F421" s="469"/>
      <c r="G421" s="469"/>
      <c r="H421" s="469"/>
      <c r="I421" s="469"/>
      <c r="J421" s="469"/>
      <c r="K421" s="469"/>
      <c r="L421" s="469"/>
      <c r="M421" s="469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>
      <c r="A422" s="23"/>
      <c r="B422" s="23"/>
      <c r="C422" s="23"/>
      <c r="D422" s="469"/>
      <c r="E422" s="469"/>
      <c r="F422" s="469"/>
      <c r="G422" s="469"/>
      <c r="H422" s="469"/>
      <c r="I422" s="469"/>
      <c r="J422" s="469"/>
      <c r="K422" s="469"/>
      <c r="L422" s="469"/>
      <c r="M422" s="469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>
      <c r="A423" s="23"/>
      <c r="B423" s="23"/>
      <c r="C423" s="23"/>
      <c r="D423" s="469"/>
      <c r="E423" s="469"/>
      <c r="F423" s="469"/>
      <c r="G423" s="469"/>
      <c r="H423" s="469"/>
      <c r="I423" s="469"/>
      <c r="J423" s="469"/>
      <c r="K423" s="469"/>
      <c r="L423" s="469"/>
      <c r="M423" s="469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>
      <c r="A424" s="23"/>
      <c r="B424" s="23"/>
      <c r="C424" s="23"/>
      <c r="D424" s="469"/>
      <c r="E424" s="469"/>
      <c r="F424" s="469"/>
      <c r="G424" s="469"/>
      <c r="H424" s="469"/>
      <c r="I424" s="469"/>
      <c r="J424" s="469"/>
      <c r="K424" s="469"/>
      <c r="L424" s="469"/>
      <c r="M424" s="469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>
      <c r="A425" s="23"/>
      <c r="B425" s="23"/>
      <c r="C425" s="23"/>
      <c r="D425" s="469"/>
      <c r="E425" s="469"/>
      <c r="F425" s="469"/>
      <c r="G425" s="469"/>
      <c r="H425" s="469"/>
      <c r="I425" s="469"/>
      <c r="J425" s="469"/>
      <c r="K425" s="469"/>
      <c r="L425" s="469"/>
      <c r="M425" s="469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>
      <c r="A426" s="23"/>
      <c r="B426" s="23"/>
      <c r="C426" s="23"/>
      <c r="D426" s="469"/>
      <c r="E426" s="469"/>
      <c r="F426" s="469"/>
      <c r="G426" s="469"/>
      <c r="H426" s="469"/>
      <c r="I426" s="469"/>
      <c r="J426" s="469"/>
      <c r="K426" s="469"/>
      <c r="L426" s="469"/>
      <c r="M426" s="469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>
      <c r="A427" s="23"/>
      <c r="B427" s="23"/>
      <c r="C427" s="23"/>
      <c r="D427" s="469"/>
      <c r="E427" s="469"/>
      <c r="F427" s="469"/>
      <c r="G427" s="469"/>
      <c r="H427" s="469"/>
      <c r="I427" s="469"/>
      <c r="J427" s="469"/>
      <c r="K427" s="469"/>
      <c r="L427" s="469"/>
      <c r="M427" s="469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>
      <c r="A428" s="23"/>
      <c r="B428" s="23"/>
      <c r="C428" s="23"/>
      <c r="D428" s="469"/>
      <c r="E428" s="469"/>
      <c r="F428" s="469"/>
      <c r="G428" s="469"/>
      <c r="H428" s="469"/>
      <c r="I428" s="469"/>
      <c r="J428" s="469"/>
      <c r="K428" s="469"/>
      <c r="L428" s="469"/>
      <c r="M428" s="469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>
      <c r="A429" s="23"/>
      <c r="B429" s="23"/>
      <c r="C429" s="23"/>
      <c r="D429" s="469"/>
      <c r="E429" s="469"/>
      <c r="F429" s="469"/>
      <c r="G429" s="469"/>
      <c r="H429" s="469"/>
      <c r="I429" s="469"/>
      <c r="J429" s="469"/>
      <c r="K429" s="469"/>
      <c r="L429" s="469"/>
      <c r="M429" s="469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>
      <c r="A430" s="23"/>
      <c r="B430" s="23"/>
      <c r="C430" s="23"/>
      <c r="D430" s="469"/>
      <c r="E430" s="469"/>
      <c r="F430" s="469"/>
      <c r="G430" s="469"/>
      <c r="H430" s="469"/>
      <c r="I430" s="469"/>
      <c r="J430" s="469"/>
      <c r="K430" s="469"/>
      <c r="L430" s="469"/>
      <c r="M430" s="469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>
      <c r="A431" s="23"/>
      <c r="B431" s="23"/>
      <c r="C431" s="23"/>
      <c r="D431" s="469"/>
      <c r="E431" s="469"/>
      <c r="F431" s="469"/>
      <c r="G431" s="469"/>
      <c r="H431" s="469"/>
      <c r="I431" s="469"/>
      <c r="J431" s="469"/>
      <c r="K431" s="469"/>
      <c r="L431" s="469"/>
      <c r="M431" s="469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>
      <c r="A432" s="23"/>
      <c r="B432" s="23"/>
      <c r="C432" s="23"/>
      <c r="D432" s="469"/>
      <c r="E432" s="469"/>
      <c r="F432" s="469"/>
      <c r="G432" s="469"/>
      <c r="H432" s="469"/>
      <c r="I432" s="469"/>
      <c r="J432" s="469"/>
      <c r="K432" s="469"/>
      <c r="L432" s="469"/>
      <c r="M432" s="469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>
      <c r="A433" s="23"/>
      <c r="B433" s="23"/>
      <c r="C433" s="23"/>
      <c r="D433" s="469"/>
      <c r="E433" s="469"/>
      <c r="F433" s="469"/>
      <c r="G433" s="469"/>
      <c r="H433" s="469"/>
      <c r="I433" s="469"/>
      <c r="J433" s="469"/>
      <c r="K433" s="469"/>
      <c r="L433" s="469"/>
      <c r="M433" s="469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>
      <c r="A434" s="23"/>
      <c r="B434" s="23"/>
      <c r="C434" s="23"/>
      <c r="D434" s="469"/>
      <c r="E434" s="469"/>
      <c r="F434" s="469"/>
      <c r="G434" s="469"/>
      <c r="H434" s="469"/>
      <c r="I434" s="469"/>
      <c r="J434" s="469"/>
      <c r="K434" s="469"/>
      <c r="L434" s="469"/>
      <c r="M434" s="469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>
      <c r="A435" s="23"/>
      <c r="B435" s="23"/>
      <c r="C435" s="23"/>
      <c r="D435" s="469"/>
      <c r="E435" s="469"/>
      <c r="F435" s="469"/>
      <c r="G435" s="469"/>
      <c r="H435" s="469"/>
      <c r="I435" s="469"/>
      <c r="J435" s="469"/>
      <c r="K435" s="469"/>
      <c r="L435" s="469"/>
      <c r="M435" s="469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>
      <c r="A436" s="23"/>
      <c r="B436" s="23"/>
      <c r="C436" s="23"/>
      <c r="D436" s="469"/>
      <c r="E436" s="469"/>
      <c r="F436" s="469"/>
      <c r="G436" s="469"/>
      <c r="H436" s="469"/>
      <c r="I436" s="469"/>
      <c r="J436" s="469"/>
      <c r="K436" s="469"/>
      <c r="L436" s="469"/>
      <c r="M436" s="469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>
      <c r="A437" s="23"/>
      <c r="B437" s="23"/>
      <c r="C437" s="23"/>
      <c r="D437" s="469"/>
      <c r="E437" s="469"/>
      <c r="F437" s="469"/>
      <c r="G437" s="469"/>
      <c r="H437" s="469"/>
      <c r="I437" s="469"/>
      <c r="J437" s="469"/>
      <c r="K437" s="469"/>
      <c r="L437" s="469"/>
      <c r="M437" s="469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>
      <c r="A438" s="23"/>
      <c r="B438" s="23"/>
      <c r="C438" s="23"/>
      <c r="D438" s="469"/>
      <c r="E438" s="469"/>
      <c r="F438" s="469"/>
      <c r="G438" s="469"/>
      <c r="H438" s="469"/>
      <c r="I438" s="469"/>
      <c r="J438" s="469"/>
      <c r="K438" s="469"/>
      <c r="L438" s="469"/>
      <c r="M438" s="469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>
      <c r="A439" s="23"/>
      <c r="B439" s="23"/>
      <c r="C439" s="23"/>
      <c r="D439" s="469"/>
      <c r="E439" s="469"/>
      <c r="F439" s="469"/>
      <c r="G439" s="469"/>
      <c r="H439" s="469"/>
      <c r="I439" s="469"/>
      <c r="J439" s="469"/>
      <c r="K439" s="469"/>
      <c r="L439" s="469"/>
      <c r="M439" s="469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>
      <c r="A440" s="23"/>
      <c r="B440" s="23"/>
      <c r="C440" s="23"/>
      <c r="D440" s="469"/>
      <c r="E440" s="469"/>
      <c r="F440" s="469"/>
      <c r="G440" s="469"/>
      <c r="H440" s="469"/>
      <c r="I440" s="469"/>
      <c r="J440" s="469"/>
      <c r="K440" s="469"/>
      <c r="L440" s="469"/>
      <c r="M440" s="469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>
      <c r="A441" s="23"/>
      <c r="B441" s="23"/>
      <c r="C441" s="23"/>
      <c r="D441" s="469"/>
      <c r="E441" s="469"/>
      <c r="F441" s="469"/>
      <c r="G441" s="469"/>
      <c r="H441" s="469"/>
      <c r="I441" s="469"/>
      <c r="J441" s="469"/>
      <c r="K441" s="469"/>
      <c r="L441" s="469"/>
      <c r="M441" s="469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>
      <c r="A442" s="23"/>
      <c r="B442" s="23"/>
      <c r="C442" s="23"/>
      <c r="D442" s="469"/>
      <c r="E442" s="469"/>
      <c r="F442" s="469"/>
      <c r="G442" s="469"/>
      <c r="H442" s="469"/>
      <c r="I442" s="469"/>
      <c r="J442" s="469"/>
      <c r="K442" s="469"/>
      <c r="L442" s="469"/>
      <c r="M442" s="469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>
      <c r="A443" s="23"/>
      <c r="B443" s="23"/>
      <c r="C443" s="23"/>
      <c r="D443" s="469"/>
      <c r="E443" s="469"/>
      <c r="F443" s="469"/>
      <c r="G443" s="469"/>
      <c r="H443" s="469"/>
      <c r="I443" s="469"/>
      <c r="J443" s="469"/>
      <c r="K443" s="469"/>
      <c r="L443" s="469"/>
      <c r="M443" s="469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>
      <c r="A444" s="23"/>
      <c r="B444" s="23"/>
      <c r="C444" s="23"/>
      <c r="D444" s="469"/>
      <c r="E444" s="469"/>
      <c r="F444" s="469"/>
      <c r="G444" s="469"/>
      <c r="H444" s="469"/>
      <c r="I444" s="469"/>
      <c r="J444" s="469"/>
      <c r="K444" s="469"/>
      <c r="L444" s="469"/>
      <c r="M444" s="469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>
      <c r="A445" s="23"/>
      <c r="B445" s="23"/>
      <c r="C445" s="23"/>
      <c r="D445" s="469"/>
      <c r="E445" s="469"/>
      <c r="F445" s="469"/>
      <c r="G445" s="469"/>
      <c r="H445" s="469"/>
      <c r="I445" s="469"/>
      <c r="J445" s="469"/>
      <c r="K445" s="469"/>
      <c r="L445" s="469"/>
      <c r="M445" s="469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>
      <c r="A446" s="23"/>
      <c r="B446" s="23"/>
      <c r="C446" s="23"/>
      <c r="D446" s="469"/>
      <c r="E446" s="469"/>
      <c r="F446" s="469"/>
      <c r="G446" s="469"/>
      <c r="H446" s="469"/>
      <c r="I446" s="469"/>
      <c r="J446" s="469"/>
      <c r="K446" s="469"/>
      <c r="L446" s="469"/>
      <c r="M446" s="469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>
      <c r="A447" s="23"/>
      <c r="B447" s="23"/>
      <c r="C447" s="23"/>
      <c r="D447" s="469"/>
      <c r="E447" s="469"/>
      <c r="F447" s="469"/>
      <c r="G447" s="469"/>
      <c r="H447" s="469"/>
      <c r="I447" s="469"/>
      <c r="J447" s="469"/>
      <c r="K447" s="469"/>
      <c r="L447" s="469"/>
      <c r="M447" s="469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>
      <c r="A448" s="23"/>
      <c r="B448" s="23"/>
      <c r="C448" s="23"/>
      <c r="D448" s="469"/>
      <c r="E448" s="469"/>
      <c r="F448" s="469"/>
      <c r="G448" s="469"/>
      <c r="H448" s="469"/>
      <c r="I448" s="469"/>
      <c r="J448" s="469"/>
      <c r="K448" s="469"/>
      <c r="L448" s="469"/>
      <c r="M448" s="469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>
      <c r="A449" s="23"/>
      <c r="B449" s="23"/>
      <c r="C449" s="23"/>
      <c r="D449" s="469"/>
      <c r="E449" s="469"/>
      <c r="F449" s="469"/>
      <c r="G449" s="469"/>
      <c r="H449" s="469"/>
      <c r="I449" s="469"/>
      <c r="J449" s="469"/>
      <c r="K449" s="469"/>
      <c r="L449" s="469"/>
      <c r="M449" s="469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>
      <c r="A450" s="23"/>
      <c r="B450" s="23"/>
      <c r="C450" s="23"/>
      <c r="D450" s="469"/>
      <c r="E450" s="469"/>
      <c r="F450" s="469"/>
      <c r="G450" s="469"/>
      <c r="H450" s="469"/>
      <c r="I450" s="469"/>
      <c r="J450" s="469"/>
      <c r="K450" s="469"/>
      <c r="L450" s="469"/>
      <c r="M450" s="469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>
      <c r="A451" s="23"/>
      <c r="B451" s="23"/>
      <c r="C451" s="23"/>
      <c r="D451" s="469"/>
      <c r="E451" s="469"/>
      <c r="F451" s="469"/>
      <c r="G451" s="469"/>
      <c r="H451" s="469"/>
      <c r="I451" s="469"/>
      <c r="J451" s="469"/>
      <c r="K451" s="469"/>
      <c r="L451" s="469"/>
      <c r="M451" s="469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>
      <c r="A452" s="23"/>
      <c r="B452" s="23"/>
      <c r="C452" s="23"/>
      <c r="D452" s="469"/>
      <c r="E452" s="469"/>
      <c r="F452" s="469"/>
      <c r="G452" s="469"/>
      <c r="H452" s="469"/>
      <c r="I452" s="469"/>
      <c r="J452" s="469"/>
      <c r="K452" s="469"/>
      <c r="L452" s="469"/>
      <c r="M452" s="469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>
      <c r="A453" s="23"/>
      <c r="B453" s="23"/>
      <c r="C453" s="23"/>
      <c r="D453" s="469"/>
      <c r="E453" s="469"/>
      <c r="F453" s="469"/>
      <c r="G453" s="469"/>
      <c r="H453" s="469"/>
      <c r="I453" s="469"/>
      <c r="J453" s="469"/>
      <c r="K453" s="469"/>
      <c r="L453" s="469"/>
      <c r="M453" s="469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>
      <c r="A454" s="23"/>
      <c r="B454" s="23"/>
      <c r="C454" s="23"/>
      <c r="D454" s="469"/>
      <c r="E454" s="469"/>
      <c r="F454" s="469"/>
      <c r="G454" s="469"/>
      <c r="H454" s="469"/>
      <c r="I454" s="469"/>
      <c r="J454" s="469"/>
      <c r="K454" s="469"/>
      <c r="L454" s="469"/>
      <c r="M454" s="469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>
      <c r="A455" s="23"/>
      <c r="B455" s="23"/>
      <c r="C455" s="23"/>
      <c r="D455" s="469"/>
      <c r="E455" s="469"/>
      <c r="F455" s="469"/>
      <c r="G455" s="469"/>
      <c r="H455" s="469"/>
      <c r="I455" s="469"/>
      <c r="J455" s="469"/>
      <c r="K455" s="469"/>
      <c r="L455" s="469"/>
      <c r="M455" s="469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>
      <c r="A456" s="23"/>
      <c r="B456" s="23"/>
      <c r="C456" s="23"/>
      <c r="D456" s="469"/>
      <c r="E456" s="469"/>
      <c r="F456" s="469"/>
      <c r="G456" s="469"/>
      <c r="H456" s="469"/>
      <c r="I456" s="469"/>
      <c r="J456" s="469"/>
      <c r="K456" s="469"/>
      <c r="L456" s="469"/>
      <c r="M456" s="469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>
      <c r="A457" s="23"/>
      <c r="B457" s="23"/>
      <c r="C457" s="23"/>
      <c r="D457" s="469"/>
      <c r="E457" s="469"/>
      <c r="F457" s="469"/>
      <c r="G457" s="469"/>
      <c r="H457" s="469"/>
      <c r="I457" s="469"/>
      <c r="J457" s="469"/>
      <c r="K457" s="469"/>
      <c r="L457" s="469"/>
      <c r="M457" s="469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>
      <c r="A458" s="23"/>
      <c r="B458" s="23"/>
      <c r="C458" s="23"/>
      <c r="D458" s="469"/>
      <c r="E458" s="469"/>
      <c r="F458" s="469"/>
      <c r="G458" s="469"/>
      <c r="H458" s="469"/>
      <c r="I458" s="469"/>
      <c r="J458" s="469"/>
      <c r="K458" s="469"/>
      <c r="L458" s="469"/>
      <c r="M458" s="469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>
      <c r="A459" s="23"/>
      <c r="B459" s="23"/>
      <c r="C459" s="23"/>
      <c r="D459" s="469"/>
      <c r="E459" s="469"/>
      <c r="F459" s="469"/>
      <c r="G459" s="469"/>
      <c r="H459" s="469"/>
      <c r="I459" s="469"/>
      <c r="J459" s="469"/>
      <c r="K459" s="469"/>
      <c r="L459" s="469"/>
      <c r="M459" s="469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>
      <c r="A460" s="23"/>
      <c r="B460" s="23"/>
      <c r="C460" s="23"/>
      <c r="D460" s="469"/>
      <c r="E460" s="469"/>
      <c r="F460" s="469"/>
      <c r="G460" s="469"/>
      <c r="H460" s="469"/>
      <c r="I460" s="469"/>
      <c r="J460" s="469"/>
      <c r="K460" s="469"/>
      <c r="L460" s="469"/>
      <c r="M460" s="469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>
      <c r="A461" s="23"/>
      <c r="B461" s="23"/>
      <c r="C461" s="23"/>
      <c r="D461" s="469"/>
      <c r="E461" s="469"/>
      <c r="F461" s="469"/>
      <c r="G461" s="469"/>
      <c r="H461" s="469"/>
      <c r="I461" s="469"/>
      <c r="J461" s="469"/>
      <c r="K461" s="469"/>
      <c r="L461" s="469"/>
      <c r="M461" s="469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>
      <c r="A462" s="23"/>
      <c r="B462" s="23"/>
      <c r="C462" s="23"/>
      <c r="D462" s="469"/>
      <c r="E462" s="469"/>
      <c r="F462" s="469"/>
      <c r="G462" s="469"/>
      <c r="H462" s="469"/>
      <c r="I462" s="469"/>
      <c r="J462" s="469"/>
      <c r="K462" s="469"/>
      <c r="L462" s="469"/>
      <c r="M462" s="469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>
      <c r="A463" s="23"/>
      <c r="B463" s="23"/>
      <c r="C463" s="23"/>
      <c r="D463" s="469"/>
      <c r="E463" s="469"/>
      <c r="F463" s="469"/>
      <c r="G463" s="469"/>
      <c r="H463" s="469"/>
      <c r="I463" s="469"/>
      <c r="J463" s="469"/>
      <c r="K463" s="469"/>
      <c r="L463" s="469"/>
      <c r="M463" s="469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>
      <c r="A464" s="23"/>
      <c r="B464" s="23"/>
      <c r="C464" s="23"/>
      <c r="D464" s="469"/>
      <c r="E464" s="469"/>
      <c r="F464" s="469"/>
      <c r="G464" s="469"/>
      <c r="H464" s="469"/>
      <c r="I464" s="469"/>
      <c r="J464" s="469"/>
      <c r="K464" s="469"/>
      <c r="L464" s="469"/>
      <c r="M464" s="469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>
      <c r="A465" s="23"/>
      <c r="B465" s="23"/>
      <c r="C465" s="23"/>
      <c r="D465" s="469"/>
      <c r="E465" s="469"/>
      <c r="F465" s="469"/>
      <c r="G465" s="469"/>
      <c r="H465" s="469"/>
      <c r="I465" s="469"/>
      <c r="J465" s="469"/>
      <c r="K465" s="469"/>
      <c r="L465" s="469"/>
      <c r="M465" s="469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>
      <c r="A466" s="23"/>
      <c r="B466" s="23"/>
      <c r="C466" s="23"/>
      <c r="D466" s="469"/>
      <c r="E466" s="469"/>
      <c r="F466" s="469"/>
      <c r="G466" s="469"/>
      <c r="H466" s="469"/>
      <c r="I466" s="469"/>
      <c r="J466" s="469"/>
      <c r="K466" s="469"/>
      <c r="L466" s="469"/>
      <c r="M466" s="469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>
      <c r="A467" s="23"/>
      <c r="B467" s="23"/>
      <c r="C467" s="23"/>
      <c r="D467" s="469"/>
      <c r="E467" s="469"/>
      <c r="F467" s="469"/>
      <c r="G467" s="469"/>
      <c r="H467" s="469"/>
      <c r="I467" s="469"/>
      <c r="J467" s="469"/>
      <c r="K467" s="469"/>
      <c r="L467" s="469"/>
      <c r="M467" s="469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>
      <c r="A468" s="23"/>
      <c r="B468" s="23"/>
      <c r="C468" s="23"/>
      <c r="D468" s="469"/>
      <c r="E468" s="469"/>
      <c r="F468" s="469"/>
      <c r="G468" s="469"/>
      <c r="H468" s="469"/>
      <c r="I468" s="469"/>
      <c r="J468" s="469"/>
      <c r="K468" s="469"/>
      <c r="L468" s="469"/>
      <c r="M468" s="469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>
      <c r="A469" s="23"/>
      <c r="B469" s="23"/>
      <c r="C469" s="23"/>
      <c r="D469" s="469"/>
      <c r="E469" s="469"/>
      <c r="F469" s="469"/>
      <c r="G469" s="469"/>
      <c r="H469" s="469"/>
      <c r="I469" s="469"/>
      <c r="J469" s="469"/>
      <c r="K469" s="469"/>
      <c r="L469" s="469"/>
      <c r="M469" s="469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>
      <c r="A470" s="23"/>
      <c r="B470" s="23"/>
      <c r="C470" s="23"/>
      <c r="D470" s="469"/>
      <c r="E470" s="469"/>
      <c r="F470" s="469"/>
      <c r="G470" s="469"/>
      <c r="H470" s="469"/>
      <c r="I470" s="469"/>
      <c r="J470" s="469"/>
      <c r="K470" s="469"/>
      <c r="L470" s="469"/>
      <c r="M470" s="469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>
      <c r="A471" s="23"/>
      <c r="B471" s="23"/>
      <c r="C471" s="23"/>
      <c r="D471" s="469"/>
      <c r="E471" s="469"/>
      <c r="F471" s="469"/>
      <c r="G471" s="469"/>
      <c r="H471" s="469"/>
      <c r="I471" s="469"/>
      <c r="J471" s="469"/>
      <c r="K471" s="469"/>
      <c r="L471" s="469"/>
      <c r="M471" s="469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>
      <c r="A472" s="23"/>
      <c r="B472" s="23"/>
      <c r="C472" s="23"/>
      <c r="D472" s="469"/>
      <c r="E472" s="469"/>
      <c r="F472" s="469"/>
      <c r="G472" s="469"/>
      <c r="H472" s="469"/>
      <c r="I472" s="469"/>
      <c r="J472" s="469"/>
      <c r="K472" s="469"/>
      <c r="L472" s="469"/>
      <c r="M472" s="469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>
      <c r="A473" s="23"/>
      <c r="B473" s="23"/>
      <c r="C473" s="23"/>
      <c r="D473" s="469"/>
      <c r="E473" s="469"/>
      <c r="F473" s="469"/>
      <c r="G473" s="469"/>
      <c r="H473" s="469"/>
      <c r="I473" s="469"/>
      <c r="J473" s="469"/>
      <c r="K473" s="469"/>
      <c r="L473" s="469"/>
      <c r="M473" s="469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>
      <c r="A474" s="23"/>
      <c r="B474" s="23"/>
      <c r="C474" s="23"/>
      <c r="D474" s="469"/>
      <c r="E474" s="469"/>
      <c r="F474" s="469"/>
      <c r="G474" s="469"/>
      <c r="H474" s="469"/>
      <c r="I474" s="469"/>
      <c r="J474" s="469"/>
      <c r="K474" s="469"/>
      <c r="L474" s="469"/>
      <c r="M474" s="469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>
      <c r="A475" s="23"/>
      <c r="B475" s="23"/>
      <c r="C475" s="23"/>
      <c r="D475" s="469"/>
      <c r="E475" s="469"/>
      <c r="F475" s="469"/>
      <c r="G475" s="469"/>
      <c r="H475" s="469"/>
      <c r="I475" s="469"/>
      <c r="J475" s="469"/>
      <c r="K475" s="469"/>
      <c r="L475" s="469"/>
      <c r="M475" s="469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>
      <c r="A476" s="23"/>
      <c r="B476" s="23"/>
      <c r="C476" s="23"/>
      <c r="D476" s="469"/>
      <c r="E476" s="469"/>
      <c r="F476" s="469"/>
      <c r="G476" s="469"/>
      <c r="H476" s="469"/>
      <c r="I476" s="469"/>
      <c r="J476" s="469"/>
      <c r="K476" s="469"/>
      <c r="L476" s="469"/>
      <c r="M476" s="469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>
      <c r="A477" s="23"/>
      <c r="B477" s="23"/>
      <c r="C477" s="23"/>
      <c r="D477" s="469"/>
      <c r="E477" s="469"/>
      <c r="F477" s="469"/>
      <c r="G477" s="469"/>
      <c r="H477" s="469"/>
      <c r="I477" s="469"/>
      <c r="J477" s="469"/>
      <c r="K477" s="469"/>
      <c r="L477" s="469"/>
      <c r="M477" s="469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>
      <c r="A478" s="23"/>
      <c r="B478" s="23"/>
      <c r="C478" s="23"/>
      <c r="D478" s="469"/>
      <c r="E478" s="469"/>
      <c r="F478" s="469"/>
      <c r="G478" s="469"/>
      <c r="H478" s="469"/>
      <c r="I478" s="469"/>
      <c r="J478" s="469"/>
      <c r="K478" s="469"/>
      <c r="L478" s="469"/>
      <c r="M478" s="469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>
      <c r="A479" s="23"/>
      <c r="B479" s="23"/>
      <c r="C479" s="23"/>
      <c r="D479" s="469"/>
      <c r="E479" s="469"/>
      <c r="F479" s="469"/>
      <c r="G479" s="469"/>
      <c r="H479" s="469"/>
      <c r="I479" s="469"/>
      <c r="J479" s="469"/>
      <c r="K479" s="469"/>
      <c r="L479" s="469"/>
      <c r="M479" s="469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>
      <c r="A480" s="23"/>
      <c r="B480" s="23"/>
      <c r="C480" s="23"/>
      <c r="D480" s="469"/>
      <c r="E480" s="469"/>
      <c r="F480" s="469"/>
      <c r="G480" s="469"/>
      <c r="H480" s="469"/>
      <c r="I480" s="469"/>
      <c r="J480" s="469"/>
      <c r="K480" s="469"/>
      <c r="L480" s="469"/>
      <c r="M480" s="469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>
      <c r="A481" s="23"/>
      <c r="B481" s="23"/>
      <c r="C481" s="23"/>
      <c r="D481" s="469"/>
      <c r="E481" s="469"/>
      <c r="F481" s="469"/>
      <c r="G481" s="469"/>
      <c r="H481" s="469"/>
      <c r="I481" s="469"/>
      <c r="J481" s="469"/>
      <c r="K481" s="469"/>
      <c r="L481" s="469"/>
      <c r="M481" s="469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>
      <c r="A482" s="23"/>
      <c r="B482" s="23"/>
      <c r="C482" s="23"/>
      <c r="D482" s="469"/>
      <c r="E482" s="469"/>
      <c r="F482" s="469"/>
      <c r="G482" s="469"/>
      <c r="H482" s="469"/>
      <c r="I482" s="469"/>
      <c r="J482" s="469"/>
      <c r="K482" s="469"/>
      <c r="L482" s="469"/>
      <c r="M482" s="469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>
      <c r="A483" s="23"/>
      <c r="B483" s="23"/>
      <c r="C483" s="23"/>
      <c r="D483" s="469"/>
      <c r="E483" s="469"/>
      <c r="F483" s="469"/>
      <c r="G483" s="469"/>
      <c r="H483" s="469"/>
      <c r="I483" s="469"/>
      <c r="J483" s="469"/>
      <c r="K483" s="469"/>
      <c r="L483" s="469"/>
      <c r="M483" s="469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>
      <c r="A484" s="23"/>
      <c r="B484" s="23"/>
      <c r="C484" s="23"/>
      <c r="D484" s="469"/>
      <c r="E484" s="469"/>
      <c r="F484" s="469"/>
      <c r="G484" s="469"/>
      <c r="H484" s="469"/>
      <c r="I484" s="469"/>
      <c r="J484" s="469"/>
      <c r="K484" s="469"/>
      <c r="L484" s="469"/>
      <c r="M484" s="469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>
      <c r="A485" s="23"/>
      <c r="B485" s="23"/>
      <c r="C485" s="23"/>
      <c r="D485" s="469"/>
      <c r="E485" s="469"/>
      <c r="F485" s="469"/>
      <c r="G485" s="469"/>
      <c r="H485" s="469"/>
      <c r="I485" s="469"/>
      <c r="J485" s="469"/>
      <c r="K485" s="469"/>
      <c r="L485" s="469"/>
      <c r="M485" s="469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>
      <c r="A486" s="23"/>
      <c r="B486" s="23"/>
      <c r="C486" s="23"/>
      <c r="D486" s="469"/>
      <c r="E486" s="469"/>
      <c r="F486" s="469"/>
      <c r="G486" s="469"/>
      <c r="H486" s="469"/>
      <c r="I486" s="469"/>
      <c r="J486" s="469"/>
      <c r="K486" s="469"/>
      <c r="L486" s="469"/>
      <c r="M486" s="469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>
      <c r="A487" s="23"/>
      <c r="B487" s="23"/>
      <c r="C487" s="23"/>
      <c r="D487" s="469"/>
      <c r="E487" s="469"/>
      <c r="F487" s="469"/>
      <c r="G487" s="469"/>
      <c r="H487" s="469"/>
      <c r="I487" s="469"/>
      <c r="J487" s="469"/>
      <c r="K487" s="469"/>
      <c r="L487" s="469"/>
      <c r="M487" s="469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>
      <c r="A488" s="23"/>
      <c r="B488" s="23"/>
      <c r="C488" s="23"/>
      <c r="D488" s="469"/>
      <c r="E488" s="469"/>
      <c r="F488" s="469"/>
      <c r="G488" s="469"/>
      <c r="H488" s="469"/>
      <c r="I488" s="469"/>
      <c r="J488" s="469"/>
      <c r="K488" s="469"/>
      <c r="L488" s="469"/>
      <c r="M488" s="469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>
      <c r="A489" s="23"/>
      <c r="B489" s="23"/>
      <c r="C489" s="23"/>
      <c r="D489" s="469"/>
      <c r="E489" s="469"/>
      <c r="F489" s="469"/>
      <c r="G489" s="469"/>
      <c r="H489" s="469"/>
      <c r="I489" s="469"/>
      <c r="J489" s="469"/>
      <c r="K489" s="469"/>
      <c r="L489" s="469"/>
      <c r="M489" s="469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>
      <c r="A490" s="23"/>
      <c r="B490" s="23"/>
      <c r="C490" s="23"/>
      <c r="D490" s="469"/>
      <c r="E490" s="469"/>
      <c r="F490" s="469"/>
      <c r="G490" s="469"/>
      <c r="H490" s="469"/>
      <c r="I490" s="469"/>
      <c r="J490" s="469"/>
      <c r="K490" s="469"/>
      <c r="L490" s="469"/>
      <c r="M490" s="469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>
      <c r="A491" s="23"/>
      <c r="B491" s="23"/>
      <c r="C491" s="23"/>
      <c r="D491" s="469"/>
      <c r="E491" s="469"/>
      <c r="F491" s="469"/>
      <c r="G491" s="469"/>
      <c r="H491" s="469"/>
      <c r="I491" s="469"/>
      <c r="J491" s="469"/>
      <c r="K491" s="469"/>
      <c r="L491" s="469"/>
      <c r="M491" s="469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>
      <c r="A492" s="23"/>
      <c r="B492" s="23"/>
      <c r="C492" s="23"/>
      <c r="D492" s="469"/>
      <c r="E492" s="469"/>
      <c r="F492" s="469"/>
      <c r="G492" s="469"/>
      <c r="H492" s="469"/>
      <c r="I492" s="469"/>
      <c r="J492" s="469"/>
      <c r="K492" s="469"/>
      <c r="L492" s="469"/>
      <c r="M492" s="469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>
      <c r="A493" s="23"/>
      <c r="B493" s="23"/>
      <c r="C493" s="23"/>
      <c r="D493" s="469"/>
      <c r="E493" s="469"/>
      <c r="F493" s="469"/>
      <c r="G493" s="469"/>
      <c r="H493" s="469"/>
      <c r="I493" s="469"/>
      <c r="J493" s="469"/>
      <c r="K493" s="469"/>
      <c r="L493" s="469"/>
      <c r="M493" s="469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>
      <c r="A494" s="23"/>
      <c r="B494" s="23"/>
      <c r="C494" s="23"/>
      <c r="D494" s="469"/>
      <c r="E494" s="469"/>
      <c r="F494" s="469"/>
      <c r="G494" s="469"/>
      <c r="H494" s="469"/>
      <c r="I494" s="469"/>
      <c r="J494" s="469"/>
      <c r="K494" s="469"/>
      <c r="L494" s="469"/>
      <c r="M494" s="469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>
      <c r="A495" s="23"/>
      <c r="B495" s="23"/>
      <c r="C495" s="23"/>
      <c r="D495" s="469"/>
      <c r="E495" s="469"/>
      <c r="F495" s="469"/>
      <c r="G495" s="469"/>
      <c r="H495" s="469"/>
      <c r="I495" s="469"/>
      <c r="J495" s="469"/>
      <c r="K495" s="469"/>
      <c r="L495" s="469"/>
      <c r="M495" s="469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>
      <c r="A496" s="23"/>
      <c r="B496" s="23"/>
      <c r="C496" s="23"/>
      <c r="D496" s="469"/>
      <c r="E496" s="469"/>
      <c r="F496" s="469"/>
      <c r="G496" s="469"/>
      <c r="H496" s="469"/>
      <c r="I496" s="469"/>
      <c r="J496" s="469"/>
      <c r="K496" s="469"/>
      <c r="L496" s="469"/>
      <c r="M496" s="469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>
      <c r="A497" s="23"/>
      <c r="B497" s="23"/>
      <c r="C497" s="23"/>
      <c r="D497" s="469"/>
      <c r="E497" s="469"/>
      <c r="F497" s="469"/>
      <c r="G497" s="469"/>
      <c r="H497" s="469"/>
      <c r="I497" s="469"/>
      <c r="J497" s="469"/>
      <c r="K497" s="469"/>
      <c r="L497" s="469"/>
      <c r="M497" s="469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>
      <c r="A498" s="23"/>
      <c r="B498" s="23"/>
      <c r="C498" s="23"/>
      <c r="D498" s="469"/>
      <c r="E498" s="469"/>
      <c r="F498" s="469"/>
      <c r="G498" s="469"/>
      <c r="H498" s="469"/>
      <c r="I498" s="469"/>
      <c r="J498" s="469"/>
      <c r="K498" s="469"/>
      <c r="L498" s="469"/>
      <c r="M498" s="469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>
      <c r="A499" s="23"/>
      <c r="B499" s="23"/>
      <c r="C499" s="23"/>
      <c r="D499" s="469"/>
      <c r="E499" s="469"/>
      <c r="F499" s="469"/>
      <c r="G499" s="469"/>
      <c r="H499" s="469"/>
      <c r="I499" s="469"/>
      <c r="J499" s="469"/>
      <c r="K499" s="469"/>
      <c r="L499" s="469"/>
      <c r="M499" s="469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>
      <c r="A500" s="23"/>
      <c r="B500" s="23"/>
      <c r="C500" s="23"/>
      <c r="D500" s="469"/>
      <c r="E500" s="469"/>
      <c r="F500" s="469"/>
      <c r="G500" s="469"/>
      <c r="H500" s="469"/>
      <c r="I500" s="469"/>
      <c r="J500" s="469"/>
      <c r="K500" s="469"/>
      <c r="L500" s="469"/>
      <c r="M500" s="469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>
      <c r="A501" s="23"/>
      <c r="B501" s="23"/>
      <c r="C501" s="23"/>
      <c r="D501" s="469"/>
      <c r="E501" s="469"/>
      <c r="F501" s="469"/>
      <c r="G501" s="469"/>
      <c r="H501" s="469"/>
      <c r="I501" s="469"/>
      <c r="J501" s="469"/>
      <c r="K501" s="469"/>
      <c r="L501" s="469"/>
      <c r="M501" s="469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>
      <c r="A502" s="23"/>
      <c r="B502" s="23"/>
      <c r="C502" s="23"/>
      <c r="D502" s="469"/>
      <c r="E502" s="469"/>
      <c r="F502" s="469"/>
      <c r="G502" s="469"/>
      <c r="H502" s="469"/>
      <c r="I502" s="469"/>
      <c r="J502" s="469"/>
      <c r="K502" s="469"/>
      <c r="L502" s="469"/>
      <c r="M502" s="469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>
      <c r="A503" s="23"/>
      <c r="B503" s="23"/>
      <c r="C503" s="23"/>
      <c r="D503" s="469"/>
      <c r="E503" s="469"/>
      <c r="F503" s="469"/>
      <c r="G503" s="469"/>
      <c r="H503" s="469"/>
      <c r="I503" s="469"/>
      <c r="J503" s="469"/>
      <c r="K503" s="469"/>
      <c r="L503" s="469"/>
      <c r="M503" s="469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>
      <c r="A504" s="23"/>
      <c r="B504" s="23"/>
      <c r="C504" s="23"/>
      <c r="D504" s="469"/>
      <c r="E504" s="469"/>
      <c r="F504" s="469"/>
      <c r="G504" s="469"/>
      <c r="H504" s="469"/>
      <c r="I504" s="469"/>
      <c r="J504" s="469"/>
      <c r="K504" s="469"/>
      <c r="L504" s="469"/>
      <c r="M504" s="469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>
      <c r="A505" s="23"/>
      <c r="B505" s="23"/>
      <c r="C505" s="23"/>
      <c r="D505" s="469"/>
      <c r="E505" s="469"/>
      <c r="F505" s="469"/>
      <c r="G505" s="469"/>
      <c r="H505" s="469"/>
      <c r="I505" s="469"/>
      <c r="J505" s="469"/>
      <c r="K505" s="469"/>
      <c r="L505" s="469"/>
      <c r="M505" s="469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>
      <c r="A506" s="23"/>
      <c r="B506" s="23"/>
      <c r="C506" s="23"/>
      <c r="D506" s="469"/>
      <c r="E506" s="469"/>
      <c r="F506" s="469"/>
      <c r="G506" s="469"/>
      <c r="H506" s="469"/>
      <c r="I506" s="469"/>
      <c r="J506" s="469"/>
      <c r="K506" s="469"/>
      <c r="L506" s="469"/>
      <c r="M506" s="469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>
      <c r="A507" s="23"/>
      <c r="B507" s="23"/>
      <c r="C507" s="23"/>
      <c r="D507" s="469"/>
      <c r="E507" s="469"/>
      <c r="F507" s="469"/>
      <c r="G507" s="469"/>
      <c r="H507" s="469"/>
      <c r="I507" s="469"/>
      <c r="J507" s="469"/>
      <c r="K507" s="469"/>
      <c r="L507" s="469"/>
      <c r="M507" s="469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>
      <c r="A508" s="23"/>
      <c r="B508" s="23"/>
      <c r="C508" s="23"/>
      <c r="D508" s="469"/>
      <c r="E508" s="469"/>
      <c r="F508" s="469"/>
      <c r="G508" s="469"/>
      <c r="H508" s="469"/>
      <c r="I508" s="469"/>
      <c r="J508" s="469"/>
      <c r="K508" s="469"/>
      <c r="L508" s="469"/>
      <c r="M508" s="469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>
      <c r="A509" s="23"/>
      <c r="B509" s="23"/>
      <c r="C509" s="23"/>
      <c r="D509" s="469"/>
      <c r="E509" s="469"/>
      <c r="F509" s="469"/>
      <c r="G509" s="469"/>
      <c r="H509" s="469"/>
      <c r="I509" s="469"/>
      <c r="J509" s="469"/>
      <c r="K509" s="469"/>
      <c r="L509" s="469"/>
      <c r="M509" s="469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>
      <c r="A510" s="23"/>
      <c r="B510" s="23"/>
      <c r="C510" s="23"/>
      <c r="D510" s="469"/>
      <c r="E510" s="469"/>
      <c r="F510" s="469"/>
      <c r="G510" s="469"/>
      <c r="H510" s="469"/>
      <c r="I510" s="469"/>
      <c r="J510" s="469"/>
      <c r="K510" s="469"/>
      <c r="L510" s="469"/>
      <c r="M510" s="469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>
      <c r="A511" s="23"/>
      <c r="B511" s="23"/>
      <c r="C511" s="23"/>
      <c r="D511" s="469"/>
      <c r="E511" s="469"/>
      <c r="F511" s="469"/>
      <c r="G511" s="469"/>
      <c r="H511" s="469"/>
      <c r="I511" s="469"/>
      <c r="J511" s="469"/>
      <c r="K511" s="469"/>
      <c r="L511" s="469"/>
      <c r="M511" s="469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>
      <c r="A512" s="23"/>
      <c r="B512" s="23"/>
      <c r="C512" s="23"/>
      <c r="D512" s="469"/>
      <c r="E512" s="469"/>
      <c r="F512" s="469"/>
      <c r="G512" s="469"/>
      <c r="H512" s="469"/>
      <c r="I512" s="469"/>
      <c r="J512" s="469"/>
      <c r="K512" s="469"/>
      <c r="L512" s="469"/>
      <c r="M512" s="469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>
      <c r="A513" s="23"/>
      <c r="B513" s="23"/>
      <c r="C513" s="23"/>
      <c r="D513" s="469"/>
      <c r="E513" s="469"/>
      <c r="F513" s="469"/>
      <c r="G513" s="469"/>
      <c r="H513" s="469"/>
      <c r="I513" s="469"/>
      <c r="J513" s="469"/>
      <c r="K513" s="469"/>
      <c r="L513" s="469"/>
      <c r="M513" s="469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>
      <c r="A514" s="23"/>
      <c r="B514" s="23"/>
      <c r="C514" s="23"/>
      <c r="D514" s="469"/>
      <c r="E514" s="469"/>
      <c r="F514" s="469"/>
      <c r="G514" s="469"/>
      <c r="H514" s="469"/>
      <c r="I514" s="469"/>
      <c r="J514" s="469"/>
      <c r="K514" s="469"/>
      <c r="L514" s="469"/>
      <c r="M514" s="469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>
      <c r="A515" s="23"/>
      <c r="B515" s="23"/>
      <c r="C515" s="23"/>
      <c r="D515" s="469"/>
      <c r="E515" s="469"/>
      <c r="F515" s="469"/>
      <c r="G515" s="469"/>
      <c r="H515" s="469"/>
      <c r="I515" s="469"/>
      <c r="J515" s="469"/>
      <c r="K515" s="469"/>
      <c r="L515" s="469"/>
      <c r="M515" s="469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>
      <c r="A516" s="23"/>
      <c r="B516" s="23"/>
      <c r="C516" s="23"/>
      <c r="D516" s="469"/>
      <c r="E516" s="469"/>
      <c r="F516" s="469"/>
      <c r="G516" s="469"/>
      <c r="H516" s="469"/>
      <c r="I516" s="469"/>
      <c r="J516" s="469"/>
      <c r="K516" s="469"/>
      <c r="L516" s="469"/>
      <c r="M516" s="469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>
      <c r="A517" s="23"/>
      <c r="B517" s="23"/>
      <c r="C517" s="23"/>
      <c r="D517" s="469"/>
      <c r="E517" s="469"/>
      <c r="F517" s="469"/>
      <c r="G517" s="469"/>
      <c r="H517" s="469"/>
      <c r="I517" s="469"/>
      <c r="J517" s="469"/>
      <c r="K517" s="469"/>
      <c r="L517" s="469"/>
      <c r="M517" s="469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>
      <c r="A518" s="23"/>
      <c r="B518" s="23"/>
      <c r="C518" s="23"/>
      <c r="D518" s="469"/>
      <c r="E518" s="469"/>
      <c r="F518" s="469"/>
      <c r="G518" s="469"/>
      <c r="H518" s="469"/>
      <c r="I518" s="469"/>
      <c r="J518" s="469"/>
      <c r="K518" s="469"/>
      <c r="L518" s="469"/>
      <c r="M518" s="469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>
      <c r="A519" s="23"/>
      <c r="B519" s="23"/>
      <c r="C519" s="23"/>
      <c r="D519" s="469"/>
      <c r="E519" s="469"/>
      <c r="F519" s="469"/>
      <c r="G519" s="469"/>
      <c r="H519" s="469"/>
      <c r="I519" s="469"/>
      <c r="J519" s="469"/>
      <c r="K519" s="469"/>
      <c r="L519" s="469"/>
      <c r="M519" s="469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>
      <c r="A520" s="23"/>
      <c r="B520" s="23"/>
      <c r="C520" s="23"/>
      <c r="D520" s="469"/>
      <c r="E520" s="469"/>
      <c r="F520" s="469"/>
      <c r="G520" s="469"/>
      <c r="H520" s="469"/>
      <c r="I520" s="469"/>
      <c r="J520" s="469"/>
      <c r="K520" s="469"/>
      <c r="L520" s="469"/>
      <c r="M520" s="469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>
      <c r="A521" s="23"/>
      <c r="B521" s="23"/>
      <c r="C521" s="23"/>
      <c r="D521" s="469"/>
      <c r="E521" s="469"/>
      <c r="F521" s="469"/>
      <c r="G521" s="469"/>
      <c r="H521" s="469"/>
      <c r="I521" s="469"/>
      <c r="J521" s="469"/>
      <c r="K521" s="469"/>
      <c r="L521" s="469"/>
      <c r="M521" s="469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>
      <c r="A522" s="23"/>
      <c r="B522" s="23"/>
      <c r="C522" s="23"/>
      <c r="D522" s="469"/>
      <c r="E522" s="469"/>
      <c r="F522" s="469"/>
      <c r="G522" s="469"/>
      <c r="H522" s="469"/>
      <c r="I522" s="469"/>
      <c r="J522" s="469"/>
      <c r="K522" s="469"/>
      <c r="L522" s="469"/>
      <c r="M522" s="469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>
      <c r="A523" s="23"/>
      <c r="B523" s="23"/>
      <c r="C523" s="23"/>
      <c r="D523" s="469"/>
      <c r="E523" s="469"/>
      <c r="F523" s="469"/>
      <c r="G523" s="469"/>
      <c r="H523" s="469"/>
      <c r="I523" s="469"/>
      <c r="J523" s="469"/>
      <c r="K523" s="469"/>
      <c r="L523" s="469"/>
      <c r="M523" s="469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>
      <c r="A524" s="23"/>
      <c r="B524" s="23"/>
      <c r="C524" s="23"/>
      <c r="D524" s="469"/>
      <c r="E524" s="469"/>
      <c r="F524" s="469"/>
      <c r="G524" s="469"/>
      <c r="H524" s="469"/>
      <c r="I524" s="469"/>
      <c r="J524" s="469"/>
      <c r="K524" s="469"/>
      <c r="L524" s="469"/>
      <c r="M524" s="469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>
      <c r="A525" s="23"/>
      <c r="B525" s="23"/>
      <c r="C525" s="23"/>
      <c r="D525" s="469"/>
      <c r="E525" s="469"/>
      <c r="F525" s="469"/>
      <c r="G525" s="469"/>
      <c r="H525" s="469"/>
      <c r="I525" s="469"/>
      <c r="J525" s="469"/>
      <c r="K525" s="469"/>
      <c r="L525" s="469"/>
      <c r="M525" s="469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>
      <c r="A526" s="23"/>
      <c r="B526" s="23"/>
      <c r="C526" s="23"/>
      <c r="D526" s="469"/>
      <c r="E526" s="469"/>
      <c r="F526" s="469"/>
      <c r="G526" s="469"/>
      <c r="H526" s="469"/>
      <c r="I526" s="469"/>
      <c r="J526" s="469"/>
      <c r="K526" s="469"/>
      <c r="L526" s="469"/>
      <c r="M526" s="469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>
      <c r="A527" s="23"/>
      <c r="B527" s="23"/>
      <c r="C527" s="23"/>
      <c r="D527" s="469"/>
      <c r="E527" s="469"/>
      <c r="F527" s="469"/>
      <c r="G527" s="469"/>
      <c r="H527" s="469"/>
      <c r="I527" s="469"/>
      <c r="J527" s="469"/>
      <c r="K527" s="469"/>
      <c r="L527" s="469"/>
      <c r="M527" s="469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>
      <c r="A528" s="23"/>
      <c r="B528" s="23"/>
      <c r="C528" s="23"/>
      <c r="D528" s="469"/>
      <c r="E528" s="469"/>
      <c r="F528" s="469"/>
      <c r="G528" s="469"/>
      <c r="H528" s="469"/>
      <c r="I528" s="469"/>
      <c r="J528" s="469"/>
      <c r="K528" s="469"/>
      <c r="L528" s="469"/>
      <c r="M528" s="469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>
      <c r="A529" s="23"/>
      <c r="B529" s="23"/>
      <c r="C529" s="23"/>
      <c r="D529" s="469"/>
      <c r="E529" s="469"/>
      <c r="F529" s="469"/>
      <c r="G529" s="469"/>
      <c r="H529" s="469"/>
      <c r="I529" s="469"/>
      <c r="J529" s="469"/>
      <c r="K529" s="469"/>
      <c r="L529" s="469"/>
      <c r="M529" s="469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>
      <c r="A530" s="23"/>
      <c r="B530" s="23"/>
      <c r="C530" s="23"/>
      <c r="D530" s="469"/>
      <c r="E530" s="469"/>
      <c r="F530" s="469"/>
      <c r="G530" s="469"/>
      <c r="H530" s="469"/>
      <c r="I530" s="469"/>
      <c r="J530" s="469"/>
      <c r="K530" s="469"/>
      <c r="L530" s="469"/>
      <c r="M530" s="469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>
      <c r="A531" s="23"/>
      <c r="B531" s="23"/>
      <c r="C531" s="23"/>
      <c r="D531" s="469"/>
      <c r="E531" s="469"/>
      <c r="F531" s="469"/>
      <c r="G531" s="469"/>
      <c r="H531" s="469"/>
      <c r="I531" s="469"/>
      <c r="J531" s="469"/>
      <c r="K531" s="469"/>
      <c r="L531" s="469"/>
      <c r="M531" s="469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>
      <c r="A532" s="23"/>
      <c r="B532" s="23"/>
      <c r="C532" s="23"/>
      <c r="D532" s="469"/>
      <c r="E532" s="469"/>
      <c r="F532" s="469"/>
      <c r="G532" s="469"/>
      <c r="H532" s="469"/>
      <c r="I532" s="469"/>
      <c r="J532" s="469"/>
      <c r="K532" s="469"/>
      <c r="L532" s="469"/>
      <c r="M532" s="469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>
      <c r="A533" s="23"/>
      <c r="B533" s="23"/>
      <c r="C533" s="23"/>
      <c r="D533" s="469"/>
      <c r="E533" s="469"/>
      <c r="F533" s="469"/>
      <c r="G533" s="469"/>
      <c r="H533" s="469"/>
      <c r="I533" s="469"/>
      <c r="J533" s="469"/>
      <c r="K533" s="469"/>
      <c r="L533" s="469"/>
      <c r="M533" s="469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>
      <c r="A534" s="23"/>
      <c r="B534" s="23"/>
      <c r="C534" s="23"/>
      <c r="D534" s="469"/>
      <c r="E534" s="469"/>
      <c r="F534" s="469"/>
      <c r="G534" s="469"/>
      <c r="H534" s="469"/>
      <c r="I534" s="469"/>
      <c r="J534" s="469"/>
      <c r="K534" s="469"/>
      <c r="L534" s="469"/>
      <c r="M534" s="469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>
      <c r="A535" s="23"/>
      <c r="B535" s="23"/>
      <c r="C535" s="23"/>
      <c r="D535" s="469"/>
      <c r="E535" s="469"/>
      <c r="F535" s="469"/>
      <c r="G535" s="469"/>
      <c r="H535" s="469"/>
      <c r="I535" s="469"/>
      <c r="J535" s="469"/>
      <c r="K535" s="469"/>
      <c r="L535" s="469"/>
      <c r="M535" s="469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>
      <c r="A536" s="23"/>
      <c r="B536" s="23"/>
      <c r="C536" s="23"/>
      <c r="D536" s="469"/>
      <c r="E536" s="469"/>
      <c r="F536" s="469"/>
      <c r="G536" s="469"/>
      <c r="H536" s="469"/>
      <c r="I536" s="469"/>
      <c r="J536" s="469"/>
      <c r="K536" s="469"/>
      <c r="L536" s="469"/>
      <c r="M536" s="469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>
      <c r="A537" s="23"/>
      <c r="B537" s="23"/>
      <c r="C537" s="23"/>
      <c r="D537" s="469"/>
      <c r="E537" s="469"/>
      <c r="F537" s="469"/>
      <c r="G537" s="469"/>
      <c r="H537" s="469"/>
      <c r="I537" s="469"/>
      <c r="J537" s="469"/>
      <c r="K537" s="469"/>
      <c r="L537" s="469"/>
      <c r="M537" s="469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>
      <c r="A538" s="23"/>
      <c r="B538" s="23"/>
      <c r="C538" s="23"/>
      <c r="D538" s="469"/>
      <c r="E538" s="469"/>
      <c r="F538" s="469"/>
      <c r="G538" s="469"/>
      <c r="H538" s="469"/>
      <c r="I538" s="469"/>
      <c r="J538" s="469"/>
      <c r="K538" s="469"/>
      <c r="L538" s="469"/>
      <c r="M538" s="469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>
      <c r="A539" s="23"/>
      <c r="B539" s="23"/>
      <c r="C539" s="23"/>
      <c r="D539" s="469"/>
      <c r="E539" s="469"/>
      <c r="F539" s="469"/>
      <c r="G539" s="469"/>
      <c r="H539" s="469"/>
      <c r="I539" s="469"/>
      <c r="J539" s="469"/>
      <c r="K539" s="469"/>
      <c r="L539" s="469"/>
      <c r="M539" s="469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>
      <c r="A540" s="23"/>
      <c r="B540" s="23"/>
      <c r="C540" s="23"/>
      <c r="D540" s="469"/>
      <c r="E540" s="469"/>
      <c r="F540" s="469"/>
      <c r="G540" s="469"/>
      <c r="H540" s="469"/>
      <c r="I540" s="469"/>
      <c r="J540" s="469"/>
      <c r="K540" s="469"/>
      <c r="L540" s="469"/>
      <c r="M540" s="469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>
      <c r="A541" s="23"/>
      <c r="B541" s="23"/>
      <c r="C541" s="23"/>
      <c r="D541" s="469"/>
      <c r="E541" s="469"/>
      <c r="F541" s="469"/>
      <c r="G541" s="469"/>
      <c r="H541" s="469"/>
      <c r="I541" s="469"/>
      <c r="J541" s="469"/>
      <c r="K541" s="469"/>
      <c r="L541" s="469"/>
      <c r="M541" s="469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>
      <c r="A542" s="23"/>
      <c r="B542" s="23"/>
      <c r="C542" s="23"/>
      <c r="D542" s="469"/>
      <c r="E542" s="469"/>
      <c r="F542" s="469"/>
      <c r="G542" s="469"/>
      <c r="H542" s="469"/>
      <c r="I542" s="469"/>
      <c r="J542" s="469"/>
      <c r="K542" s="469"/>
      <c r="L542" s="469"/>
      <c r="M542" s="469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>
      <c r="A543" s="23"/>
      <c r="B543" s="23"/>
      <c r="C543" s="23"/>
      <c r="D543" s="469"/>
      <c r="E543" s="469"/>
      <c r="F543" s="469"/>
      <c r="G543" s="469"/>
      <c r="H543" s="469"/>
      <c r="I543" s="469"/>
      <c r="J543" s="469"/>
      <c r="K543" s="469"/>
      <c r="L543" s="469"/>
      <c r="M543" s="469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>
      <c r="A544" s="23"/>
      <c r="B544" s="23"/>
      <c r="C544" s="23"/>
      <c r="D544" s="469"/>
      <c r="E544" s="469"/>
      <c r="F544" s="469"/>
      <c r="G544" s="469"/>
      <c r="H544" s="469"/>
      <c r="I544" s="469"/>
      <c r="J544" s="469"/>
      <c r="K544" s="469"/>
      <c r="L544" s="469"/>
      <c r="M544" s="469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>
      <c r="A545" s="23"/>
      <c r="B545" s="23"/>
      <c r="C545" s="23"/>
      <c r="D545" s="469"/>
      <c r="E545" s="469"/>
      <c r="F545" s="469"/>
      <c r="G545" s="469"/>
      <c r="H545" s="469"/>
      <c r="I545" s="469"/>
      <c r="J545" s="469"/>
      <c r="K545" s="469"/>
      <c r="L545" s="469"/>
      <c r="M545" s="469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>
      <c r="A546" s="23"/>
      <c r="B546" s="23"/>
      <c r="C546" s="23"/>
      <c r="D546" s="469"/>
      <c r="E546" s="469"/>
      <c r="F546" s="469"/>
      <c r="G546" s="469"/>
      <c r="H546" s="469"/>
      <c r="I546" s="469"/>
      <c r="J546" s="469"/>
      <c r="K546" s="469"/>
      <c r="L546" s="469"/>
      <c r="M546" s="469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>
      <c r="A547" s="23"/>
      <c r="B547" s="23"/>
      <c r="C547" s="23"/>
      <c r="D547" s="469"/>
      <c r="E547" s="469"/>
      <c r="F547" s="469"/>
      <c r="G547" s="469"/>
      <c r="H547" s="469"/>
      <c r="I547" s="469"/>
      <c r="J547" s="469"/>
      <c r="K547" s="469"/>
      <c r="L547" s="469"/>
      <c r="M547" s="469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>
      <c r="A548" s="23"/>
      <c r="B548" s="23"/>
      <c r="C548" s="23"/>
      <c r="D548" s="469"/>
      <c r="E548" s="469"/>
      <c r="F548" s="469"/>
      <c r="G548" s="469"/>
      <c r="H548" s="469"/>
      <c r="I548" s="469"/>
      <c r="J548" s="469"/>
      <c r="K548" s="469"/>
      <c r="L548" s="469"/>
      <c r="M548" s="469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>
      <c r="A549" s="23"/>
      <c r="B549" s="23"/>
      <c r="C549" s="23"/>
      <c r="D549" s="469"/>
      <c r="E549" s="469"/>
      <c r="F549" s="469"/>
      <c r="G549" s="469"/>
      <c r="H549" s="469"/>
      <c r="I549" s="469"/>
      <c r="J549" s="469"/>
      <c r="K549" s="469"/>
      <c r="L549" s="469"/>
      <c r="M549" s="469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>
      <c r="A550" s="23"/>
      <c r="B550" s="23"/>
      <c r="C550" s="23"/>
      <c r="D550" s="469"/>
      <c r="E550" s="469"/>
      <c r="F550" s="469"/>
      <c r="G550" s="469"/>
      <c r="H550" s="469"/>
      <c r="I550" s="469"/>
      <c r="J550" s="469"/>
      <c r="K550" s="469"/>
      <c r="L550" s="469"/>
      <c r="M550" s="469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>
      <c r="A551" s="23"/>
      <c r="B551" s="23"/>
      <c r="C551" s="23"/>
      <c r="D551" s="469"/>
      <c r="E551" s="469"/>
      <c r="F551" s="469"/>
      <c r="G551" s="469"/>
      <c r="H551" s="469"/>
      <c r="I551" s="469"/>
      <c r="J551" s="469"/>
      <c r="K551" s="469"/>
      <c r="L551" s="469"/>
      <c r="M551" s="469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>
      <c r="A552" s="23"/>
      <c r="B552" s="23"/>
      <c r="C552" s="23"/>
      <c r="D552" s="469"/>
      <c r="E552" s="469"/>
      <c r="F552" s="469"/>
      <c r="G552" s="469"/>
      <c r="H552" s="469"/>
      <c r="I552" s="469"/>
      <c r="J552" s="469"/>
      <c r="K552" s="469"/>
      <c r="L552" s="469"/>
      <c r="M552" s="469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>
      <c r="A553" s="23"/>
      <c r="B553" s="23"/>
      <c r="C553" s="23"/>
      <c r="D553" s="469"/>
      <c r="E553" s="469"/>
      <c r="F553" s="469"/>
      <c r="G553" s="469"/>
      <c r="H553" s="469"/>
      <c r="I553" s="469"/>
      <c r="J553" s="469"/>
      <c r="K553" s="469"/>
      <c r="L553" s="469"/>
      <c r="M553" s="469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>
      <c r="A554" s="23"/>
      <c r="B554" s="23"/>
      <c r="C554" s="23"/>
      <c r="D554" s="469"/>
      <c r="E554" s="469"/>
      <c r="F554" s="469"/>
      <c r="G554" s="469"/>
      <c r="H554" s="469"/>
      <c r="I554" s="469"/>
      <c r="J554" s="469"/>
      <c r="K554" s="469"/>
      <c r="L554" s="469"/>
      <c r="M554" s="469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>
      <c r="A555" s="23"/>
      <c r="B555" s="23"/>
      <c r="C555" s="23"/>
      <c r="D555" s="469"/>
      <c r="E555" s="469"/>
      <c r="F555" s="469"/>
      <c r="G555" s="469"/>
      <c r="H555" s="469"/>
      <c r="I555" s="469"/>
      <c r="J555" s="469"/>
      <c r="K555" s="469"/>
      <c r="L555" s="469"/>
      <c r="M555" s="469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>
      <c r="A556" s="23"/>
      <c r="B556" s="23"/>
      <c r="C556" s="23"/>
      <c r="D556" s="469"/>
      <c r="E556" s="469"/>
      <c r="F556" s="469"/>
      <c r="G556" s="469"/>
      <c r="H556" s="469"/>
      <c r="I556" s="469"/>
      <c r="J556" s="469"/>
      <c r="K556" s="469"/>
      <c r="L556" s="469"/>
      <c r="M556" s="469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>
      <c r="A557" s="23"/>
      <c r="B557" s="23"/>
      <c r="C557" s="23"/>
      <c r="D557" s="469"/>
      <c r="E557" s="469"/>
      <c r="F557" s="469"/>
      <c r="G557" s="469"/>
      <c r="H557" s="469"/>
      <c r="I557" s="469"/>
      <c r="J557" s="469"/>
      <c r="K557" s="469"/>
      <c r="L557" s="469"/>
      <c r="M557" s="469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>
      <c r="A558" s="23"/>
      <c r="B558" s="23"/>
      <c r="C558" s="23"/>
      <c r="D558" s="469"/>
      <c r="E558" s="469"/>
      <c r="F558" s="469"/>
      <c r="G558" s="469"/>
      <c r="H558" s="469"/>
      <c r="I558" s="469"/>
      <c r="J558" s="469"/>
      <c r="K558" s="469"/>
      <c r="L558" s="469"/>
      <c r="M558" s="469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>
      <c r="A559" s="23"/>
      <c r="B559" s="23"/>
      <c r="C559" s="23"/>
      <c r="D559" s="469"/>
      <c r="E559" s="469"/>
      <c r="F559" s="469"/>
      <c r="G559" s="469"/>
      <c r="H559" s="469"/>
      <c r="I559" s="469"/>
      <c r="J559" s="469"/>
      <c r="K559" s="469"/>
      <c r="L559" s="469"/>
      <c r="M559" s="469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>
      <c r="A560" s="23"/>
      <c r="B560" s="23"/>
      <c r="C560" s="23"/>
      <c r="D560" s="469"/>
      <c r="E560" s="469"/>
      <c r="F560" s="469"/>
      <c r="G560" s="469"/>
      <c r="H560" s="469"/>
      <c r="I560" s="469"/>
      <c r="J560" s="469"/>
      <c r="K560" s="469"/>
      <c r="L560" s="469"/>
      <c r="M560" s="469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>
      <c r="A561" s="23"/>
      <c r="B561" s="23"/>
      <c r="C561" s="23"/>
      <c r="D561" s="469"/>
      <c r="E561" s="469"/>
      <c r="F561" s="469"/>
      <c r="G561" s="469"/>
      <c r="H561" s="469"/>
      <c r="I561" s="469"/>
      <c r="J561" s="469"/>
      <c r="K561" s="469"/>
      <c r="L561" s="469"/>
      <c r="M561" s="469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>
      <c r="A562" s="23"/>
      <c r="B562" s="23"/>
      <c r="C562" s="23"/>
      <c r="D562" s="469"/>
      <c r="E562" s="469"/>
      <c r="F562" s="469"/>
      <c r="G562" s="469"/>
      <c r="H562" s="469"/>
      <c r="I562" s="469"/>
      <c r="J562" s="469"/>
      <c r="K562" s="469"/>
      <c r="L562" s="469"/>
      <c r="M562" s="469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>
      <c r="A563" s="23"/>
      <c r="B563" s="23"/>
      <c r="C563" s="23"/>
      <c r="D563" s="469"/>
      <c r="E563" s="469"/>
      <c r="F563" s="469"/>
      <c r="G563" s="469"/>
      <c r="H563" s="469"/>
      <c r="I563" s="469"/>
      <c r="J563" s="469"/>
      <c r="K563" s="469"/>
      <c r="L563" s="469"/>
      <c r="M563" s="469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>
      <c r="A564" s="23"/>
      <c r="B564" s="23"/>
      <c r="C564" s="23"/>
      <c r="D564" s="469"/>
      <c r="E564" s="469"/>
      <c r="F564" s="469"/>
      <c r="G564" s="469"/>
      <c r="H564" s="469"/>
      <c r="I564" s="469"/>
      <c r="J564" s="469"/>
      <c r="K564" s="469"/>
      <c r="L564" s="469"/>
      <c r="M564" s="469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>
      <c r="A565" s="23"/>
      <c r="B565" s="23"/>
      <c r="C565" s="23"/>
      <c r="D565" s="469"/>
      <c r="E565" s="469"/>
      <c r="F565" s="469"/>
      <c r="G565" s="469"/>
      <c r="H565" s="469"/>
      <c r="I565" s="469"/>
      <c r="J565" s="469"/>
      <c r="K565" s="469"/>
      <c r="L565" s="469"/>
      <c r="M565" s="469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>
      <c r="A566" s="23"/>
      <c r="B566" s="23"/>
      <c r="C566" s="23"/>
      <c r="D566" s="469"/>
      <c r="E566" s="469"/>
      <c r="F566" s="469"/>
      <c r="G566" s="469"/>
      <c r="H566" s="469"/>
      <c r="I566" s="469"/>
      <c r="J566" s="469"/>
      <c r="K566" s="469"/>
      <c r="L566" s="469"/>
      <c r="M566" s="469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>
      <c r="A567" s="23"/>
      <c r="B567" s="23"/>
      <c r="C567" s="23"/>
      <c r="D567" s="469"/>
      <c r="E567" s="469"/>
      <c r="F567" s="469"/>
      <c r="G567" s="469"/>
      <c r="H567" s="469"/>
      <c r="I567" s="469"/>
      <c r="J567" s="469"/>
      <c r="K567" s="469"/>
      <c r="L567" s="469"/>
      <c r="M567" s="469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>
      <c r="A568" s="23"/>
      <c r="B568" s="23"/>
      <c r="C568" s="23"/>
      <c r="D568" s="469"/>
      <c r="E568" s="469"/>
      <c r="F568" s="469"/>
      <c r="G568" s="469"/>
      <c r="H568" s="469"/>
      <c r="I568" s="469"/>
      <c r="J568" s="469"/>
      <c r="K568" s="469"/>
      <c r="L568" s="469"/>
      <c r="M568" s="469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>
      <c r="A569" s="23"/>
      <c r="B569" s="23"/>
      <c r="C569" s="23"/>
      <c r="D569" s="469"/>
      <c r="E569" s="469"/>
      <c r="F569" s="469"/>
      <c r="G569" s="469"/>
      <c r="H569" s="469"/>
      <c r="I569" s="469"/>
      <c r="J569" s="469"/>
      <c r="K569" s="469"/>
      <c r="L569" s="469"/>
      <c r="M569" s="469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>
      <c r="A570" s="23"/>
      <c r="B570" s="23"/>
      <c r="C570" s="23"/>
      <c r="D570" s="469"/>
      <c r="E570" s="469"/>
      <c r="F570" s="469"/>
      <c r="G570" s="469"/>
      <c r="H570" s="469"/>
      <c r="I570" s="469"/>
      <c r="J570" s="469"/>
      <c r="K570" s="469"/>
      <c r="L570" s="469"/>
      <c r="M570" s="469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>
      <c r="A571" s="23"/>
      <c r="B571" s="23"/>
      <c r="C571" s="23"/>
      <c r="D571" s="469"/>
      <c r="E571" s="469"/>
      <c r="F571" s="469"/>
      <c r="G571" s="469"/>
      <c r="H571" s="469"/>
      <c r="I571" s="469"/>
      <c r="J571" s="469"/>
      <c r="K571" s="469"/>
      <c r="L571" s="469"/>
      <c r="M571" s="469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>
      <c r="A572" s="23"/>
      <c r="B572" s="23"/>
      <c r="C572" s="23"/>
      <c r="D572" s="469"/>
      <c r="E572" s="469"/>
      <c r="F572" s="469"/>
      <c r="G572" s="469"/>
      <c r="H572" s="469"/>
      <c r="I572" s="469"/>
      <c r="J572" s="469"/>
      <c r="K572" s="469"/>
      <c r="L572" s="469"/>
      <c r="M572" s="469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>
      <c r="A573" s="23"/>
      <c r="B573" s="23"/>
      <c r="C573" s="23"/>
      <c r="D573" s="469"/>
      <c r="E573" s="469"/>
      <c r="F573" s="469"/>
      <c r="G573" s="469"/>
      <c r="H573" s="469"/>
      <c r="I573" s="469"/>
      <c r="J573" s="469"/>
      <c r="K573" s="469"/>
      <c r="L573" s="469"/>
      <c r="M573" s="469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>
      <c r="A574" s="23"/>
      <c r="B574" s="23"/>
      <c r="C574" s="23"/>
      <c r="D574" s="469"/>
      <c r="E574" s="469"/>
      <c r="F574" s="469"/>
      <c r="G574" s="469"/>
      <c r="H574" s="469"/>
      <c r="I574" s="469"/>
      <c r="J574" s="469"/>
      <c r="K574" s="469"/>
      <c r="L574" s="469"/>
      <c r="M574" s="469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>
      <c r="A575" s="23"/>
      <c r="B575" s="23"/>
      <c r="C575" s="23"/>
      <c r="D575" s="469"/>
      <c r="E575" s="469"/>
      <c r="F575" s="469"/>
      <c r="G575" s="469"/>
      <c r="H575" s="469"/>
      <c r="I575" s="469"/>
      <c r="J575" s="469"/>
      <c r="K575" s="469"/>
      <c r="L575" s="469"/>
      <c r="M575" s="469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>
      <c r="A576" s="23"/>
      <c r="B576" s="23"/>
      <c r="C576" s="23"/>
      <c r="D576" s="469"/>
      <c r="E576" s="469"/>
      <c r="F576" s="469"/>
      <c r="G576" s="469"/>
      <c r="H576" s="469"/>
      <c r="I576" s="469"/>
      <c r="J576" s="469"/>
      <c r="K576" s="469"/>
      <c r="L576" s="469"/>
      <c r="M576" s="469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>
      <c r="A577" s="23"/>
      <c r="B577" s="23"/>
      <c r="C577" s="23"/>
      <c r="D577" s="469"/>
      <c r="E577" s="469"/>
      <c r="F577" s="469"/>
      <c r="G577" s="469"/>
      <c r="H577" s="469"/>
      <c r="I577" s="469"/>
      <c r="J577" s="469"/>
      <c r="K577" s="469"/>
      <c r="L577" s="469"/>
      <c r="M577" s="469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>
      <c r="A578" s="23"/>
      <c r="B578" s="23"/>
      <c r="C578" s="23"/>
      <c r="D578" s="469"/>
      <c r="E578" s="469"/>
      <c r="F578" s="469"/>
      <c r="G578" s="469"/>
      <c r="H578" s="469"/>
      <c r="I578" s="469"/>
      <c r="J578" s="469"/>
      <c r="K578" s="469"/>
      <c r="L578" s="469"/>
      <c r="M578" s="469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>
      <c r="A579" s="23"/>
      <c r="B579" s="23"/>
      <c r="C579" s="23"/>
      <c r="D579" s="469"/>
      <c r="E579" s="469"/>
      <c r="F579" s="469"/>
      <c r="G579" s="469"/>
      <c r="H579" s="469"/>
      <c r="I579" s="469"/>
      <c r="J579" s="469"/>
      <c r="K579" s="469"/>
      <c r="L579" s="469"/>
      <c r="M579" s="469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>
      <c r="A580" s="23"/>
      <c r="B580" s="23"/>
      <c r="C580" s="23"/>
      <c r="D580" s="469"/>
      <c r="E580" s="469"/>
      <c r="F580" s="469"/>
      <c r="G580" s="469"/>
      <c r="H580" s="469"/>
      <c r="I580" s="469"/>
      <c r="J580" s="469"/>
      <c r="K580" s="469"/>
      <c r="L580" s="469"/>
      <c r="M580" s="469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>
      <c r="A581" s="23"/>
      <c r="B581" s="23"/>
      <c r="C581" s="23"/>
      <c r="D581" s="469"/>
      <c r="E581" s="469"/>
      <c r="F581" s="469"/>
      <c r="G581" s="469"/>
      <c r="H581" s="469"/>
      <c r="I581" s="469"/>
      <c r="J581" s="469"/>
      <c r="K581" s="469"/>
      <c r="L581" s="469"/>
      <c r="M581" s="469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>
      <c r="A582" s="23"/>
      <c r="B582" s="23"/>
      <c r="C582" s="23"/>
      <c r="D582" s="469"/>
      <c r="E582" s="469"/>
      <c r="F582" s="469"/>
      <c r="G582" s="469"/>
      <c r="H582" s="469"/>
      <c r="I582" s="469"/>
      <c r="J582" s="469"/>
      <c r="K582" s="469"/>
      <c r="L582" s="469"/>
      <c r="M582" s="469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>
      <c r="A583" s="23"/>
      <c r="B583" s="23"/>
      <c r="C583" s="23"/>
      <c r="D583" s="469"/>
      <c r="E583" s="469"/>
      <c r="F583" s="469"/>
      <c r="G583" s="469"/>
      <c r="H583" s="469"/>
      <c r="I583" s="469"/>
      <c r="J583" s="469"/>
      <c r="K583" s="469"/>
      <c r="L583" s="469"/>
      <c r="M583" s="469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>
      <c r="A584" s="23"/>
      <c r="B584" s="23"/>
      <c r="C584" s="23"/>
      <c r="D584" s="469"/>
      <c r="E584" s="469"/>
      <c r="F584" s="469"/>
      <c r="G584" s="469"/>
      <c r="H584" s="469"/>
      <c r="I584" s="469"/>
      <c r="J584" s="469"/>
      <c r="K584" s="469"/>
      <c r="L584" s="469"/>
      <c r="M584" s="469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>
      <c r="A585" s="23"/>
      <c r="B585" s="23"/>
      <c r="C585" s="23"/>
      <c r="D585" s="469"/>
      <c r="E585" s="469"/>
      <c r="F585" s="469"/>
      <c r="G585" s="469"/>
      <c r="H585" s="469"/>
      <c r="I585" s="469"/>
      <c r="J585" s="469"/>
      <c r="K585" s="469"/>
      <c r="L585" s="469"/>
      <c r="M585" s="469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>
      <c r="A586" s="23"/>
      <c r="B586" s="23"/>
      <c r="C586" s="23"/>
      <c r="D586" s="469"/>
      <c r="E586" s="469"/>
      <c r="F586" s="469"/>
      <c r="G586" s="469"/>
      <c r="H586" s="469"/>
      <c r="I586" s="469"/>
      <c r="J586" s="469"/>
      <c r="K586" s="469"/>
      <c r="L586" s="469"/>
      <c r="M586" s="469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>
      <c r="A587" s="23"/>
      <c r="B587" s="23"/>
      <c r="C587" s="23"/>
      <c r="D587" s="469"/>
      <c r="E587" s="469"/>
      <c r="F587" s="469"/>
      <c r="G587" s="469"/>
      <c r="H587" s="469"/>
      <c r="I587" s="469"/>
      <c r="J587" s="469"/>
      <c r="K587" s="469"/>
      <c r="L587" s="469"/>
      <c r="M587" s="469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>
      <c r="A588" s="23"/>
      <c r="B588" s="23"/>
      <c r="C588" s="23"/>
      <c r="D588" s="469"/>
      <c r="E588" s="469"/>
      <c r="F588" s="469"/>
      <c r="G588" s="469"/>
      <c r="H588" s="469"/>
      <c r="I588" s="469"/>
      <c r="J588" s="469"/>
      <c r="K588" s="469"/>
      <c r="L588" s="469"/>
      <c r="M588" s="469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>
      <c r="A589" s="23"/>
      <c r="B589" s="23"/>
      <c r="C589" s="23"/>
      <c r="D589" s="469"/>
      <c r="E589" s="469"/>
      <c r="F589" s="469"/>
      <c r="G589" s="469"/>
      <c r="H589" s="469"/>
      <c r="I589" s="469"/>
      <c r="J589" s="469"/>
      <c r="K589" s="469"/>
      <c r="L589" s="469"/>
      <c r="M589" s="469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>
      <c r="A590" s="23"/>
      <c r="B590" s="23"/>
      <c r="C590" s="23"/>
      <c r="D590" s="469"/>
      <c r="E590" s="469"/>
      <c r="F590" s="469"/>
      <c r="G590" s="469"/>
      <c r="H590" s="469"/>
      <c r="I590" s="469"/>
      <c r="J590" s="469"/>
      <c r="K590" s="469"/>
      <c r="L590" s="469"/>
      <c r="M590" s="469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>
      <c r="A591" s="23"/>
      <c r="B591" s="23"/>
      <c r="C591" s="23"/>
      <c r="D591" s="469"/>
      <c r="E591" s="469"/>
      <c r="F591" s="469"/>
      <c r="G591" s="469"/>
      <c r="H591" s="469"/>
      <c r="I591" s="469"/>
      <c r="J591" s="469"/>
      <c r="K591" s="469"/>
      <c r="L591" s="469"/>
      <c r="M591" s="469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>
      <c r="A592" s="23"/>
      <c r="B592" s="23"/>
      <c r="C592" s="23"/>
      <c r="D592" s="469"/>
      <c r="E592" s="469"/>
      <c r="F592" s="469"/>
      <c r="G592" s="469"/>
      <c r="H592" s="469"/>
      <c r="I592" s="469"/>
      <c r="J592" s="469"/>
      <c r="K592" s="469"/>
      <c r="L592" s="469"/>
      <c r="M592" s="469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>
      <c r="A593" s="23"/>
      <c r="B593" s="23"/>
      <c r="C593" s="23"/>
      <c r="D593" s="469"/>
      <c r="E593" s="469"/>
      <c r="F593" s="469"/>
      <c r="G593" s="469"/>
      <c r="H593" s="469"/>
      <c r="I593" s="469"/>
      <c r="J593" s="469"/>
      <c r="K593" s="469"/>
      <c r="L593" s="469"/>
      <c r="M593" s="469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>
      <c r="A594" s="23"/>
      <c r="B594" s="23"/>
      <c r="C594" s="23"/>
      <c r="D594" s="469"/>
      <c r="E594" s="469"/>
      <c r="F594" s="469"/>
      <c r="G594" s="469"/>
      <c r="H594" s="469"/>
      <c r="I594" s="469"/>
      <c r="J594" s="469"/>
      <c r="K594" s="469"/>
      <c r="L594" s="469"/>
      <c r="M594" s="469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>
      <c r="A595" s="23"/>
      <c r="B595" s="23"/>
      <c r="C595" s="23"/>
      <c r="D595" s="469"/>
      <c r="E595" s="469"/>
      <c r="F595" s="469"/>
      <c r="G595" s="469"/>
      <c r="H595" s="469"/>
      <c r="I595" s="469"/>
      <c r="J595" s="469"/>
      <c r="K595" s="469"/>
      <c r="L595" s="469"/>
      <c r="M595" s="469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>
      <c r="A596" s="23"/>
      <c r="B596" s="23"/>
      <c r="C596" s="23"/>
      <c r="D596" s="469"/>
      <c r="E596" s="469"/>
      <c r="F596" s="469"/>
      <c r="G596" s="469"/>
      <c r="H596" s="469"/>
      <c r="I596" s="469"/>
      <c r="J596" s="469"/>
      <c r="K596" s="469"/>
      <c r="L596" s="469"/>
      <c r="M596" s="469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>
      <c r="A597" s="23"/>
      <c r="B597" s="23"/>
      <c r="C597" s="23"/>
      <c r="D597" s="469"/>
      <c r="E597" s="469"/>
      <c r="F597" s="469"/>
      <c r="G597" s="469"/>
      <c r="H597" s="469"/>
      <c r="I597" s="469"/>
      <c r="J597" s="469"/>
      <c r="K597" s="469"/>
      <c r="L597" s="469"/>
      <c r="M597" s="469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>
      <c r="A598" s="23"/>
      <c r="B598" s="23"/>
      <c r="C598" s="23"/>
      <c r="D598" s="469"/>
      <c r="E598" s="469"/>
      <c r="F598" s="469"/>
      <c r="G598" s="469"/>
      <c r="H598" s="469"/>
      <c r="I598" s="469"/>
      <c r="J598" s="469"/>
      <c r="K598" s="469"/>
      <c r="L598" s="469"/>
      <c r="M598" s="469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>
      <c r="A599" s="23"/>
      <c r="B599" s="23"/>
      <c r="C599" s="23"/>
      <c r="D599" s="469"/>
      <c r="E599" s="469"/>
      <c r="F599" s="469"/>
      <c r="G599" s="469"/>
      <c r="H599" s="469"/>
      <c r="I599" s="469"/>
      <c r="J599" s="469"/>
      <c r="K599" s="469"/>
      <c r="L599" s="469"/>
      <c r="M599" s="469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>
      <c r="A600" s="23"/>
      <c r="B600" s="23"/>
      <c r="C600" s="23"/>
      <c r="D600" s="469"/>
      <c r="E600" s="469"/>
      <c r="F600" s="469"/>
      <c r="G600" s="469"/>
      <c r="H600" s="469"/>
      <c r="I600" s="469"/>
      <c r="J600" s="469"/>
      <c r="K600" s="469"/>
      <c r="L600" s="469"/>
      <c r="M600" s="469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>
      <c r="A601" s="23"/>
      <c r="B601" s="23"/>
      <c r="C601" s="23"/>
      <c r="D601" s="469"/>
      <c r="E601" s="469"/>
      <c r="F601" s="469"/>
      <c r="G601" s="469"/>
      <c r="H601" s="469"/>
      <c r="I601" s="469"/>
      <c r="J601" s="469"/>
      <c r="K601" s="469"/>
      <c r="L601" s="469"/>
      <c r="M601" s="469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>
      <c r="A602" s="23"/>
      <c r="B602" s="23"/>
      <c r="C602" s="23"/>
      <c r="D602" s="469"/>
      <c r="E602" s="469"/>
      <c r="F602" s="469"/>
      <c r="G602" s="469"/>
      <c r="H602" s="469"/>
      <c r="I602" s="469"/>
      <c r="J602" s="469"/>
      <c r="K602" s="469"/>
      <c r="L602" s="469"/>
      <c r="M602" s="469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>
      <c r="A603" s="23"/>
      <c r="B603" s="23"/>
      <c r="C603" s="23"/>
      <c r="D603" s="469"/>
      <c r="E603" s="469"/>
      <c r="F603" s="469"/>
      <c r="G603" s="469"/>
      <c r="H603" s="469"/>
      <c r="I603" s="469"/>
      <c r="J603" s="469"/>
      <c r="K603" s="469"/>
      <c r="L603" s="469"/>
      <c r="M603" s="469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>
      <c r="A604" s="23"/>
      <c r="B604" s="23"/>
      <c r="C604" s="23"/>
      <c r="D604" s="469"/>
      <c r="E604" s="469"/>
      <c r="F604" s="469"/>
      <c r="G604" s="469"/>
      <c r="H604" s="469"/>
      <c r="I604" s="469"/>
      <c r="J604" s="469"/>
      <c r="K604" s="469"/>
      <c r="L604" s="469"/>
      <c r="M604" s="469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>
      <c r="A605" s="23"/>
      <c r="B605" s="23"/>
      <c r="C605" s="23"/>
      <c r="D605" s="469"/>
      <c r="E605" s="469"/>
      <c r="F605" s="469"/>
      <c r="G605" s="469"/>
      <c r="H605" s="469"/>
      <c r="I605" s="469"/>
      <c r="J605" s="469"/>
      <c r="K605" s="469"/>
      <c r="L605" s="469"/>
      <c r="M605" s="469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>
      <c r="A606" s="23"/>
      <c r="B606" s="23"/>
      <c r="C606" s="23"/>
      <c r="D606" s="469"/>
      <c r="E606" s="469"/>
      <c r="F606" s="469"/>
      <c r="G606" s="469"/>
      <c r="H606" s="469"/>
      <c r="I606" s="469"/>
      <c r="J606" s="469"/>
      <c r="K606" s="469"/>
      <c r="L606" s="469"/>
      <c r="M606" s="469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>
      <c r="A607" s="23"/>
      <c r="B607" s="23"/>
      <c r="C607" s="23"/>
      <c r="D607" s="469"/>
      <c r="E607" s="469"/>
      <c r="F607" s="469"/>
      <c r="G607" s="469"/>
      <c r="H607" s="469"/>
      <c r="I607" s="469"/>
      <c r="J607" s="469"/>
      <c r="K607" s="469"/>
      <c r="L607" s="469"/>
      <c r="M607" s="469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>
      <c r="A608" s="23"/>
      <c r="B608" s="23"/>
      <c r="C608" s="23"/>
      <c r="D608" s="469"/>
      <c r="E608" s="469"/>
      <c r="F608" s="469"/>
      <c r="G608" s="469"/>
      <c r="H608" s="469"/>
      <c r="I608" s="469"/>
      <c r="J608" s="469"/>
      <c r="K608" s="469"/>
      <c r="L608" s="469"/>
      <c r="M608" s="469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>
      <c r="A609" s="23"/>
      <c r="B609" s="23"/>
      <c r="C609" s="23"/>
      <c r="D609" s="469"/>
      <c r="E609" s="469"/>
      <c r="F609" s="469"/>
      <c r="G609" s="469"/>
      <c r="H609" s="469"/>
      <c r="I609" s="469"/>
      <c r="J609" s="469"/>
      <c r="K609" s="469"/>
      <c r="L609" s="469"/>
      <c r="M609" s="469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>
      <c r="A610" s="23"/>
      <c r="B610" s="23"/>
      <c r="C610" s="23"/>
      <c r="D610" s="469"/>
      <c r="E610" s="469"/>
      <c r="F610" s="469"/>
      <c r="G610" s="469"/>
      <c r="H610" s="469"/>
      <c r="I610" s="469"/>
      <c r="J610" s="469"/>
      <c r="K610" s="469"/>
      <c r="L610" s="469"/>
      <c r="M610" s="469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>
      <c r="A611" s="23"/>
      <c r="B611" s="23"/>
      <c r="C611" s="23"/>
      <c r="D611" s="469"/>
      <c r="E611" s="469"/>
      <c r="F611" s="469"/>
      <c r="G611" s="469"/>
      <c r="H611" s="469"/>
      <c r="I611" s="469"/>
      <c r="J611" s="469"/>
      <c r="K611" s="469"/>
      <c r="L611" s="469"/>
      <c r="M611" s="469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>
      <c r="A612" s="23"/>
      <c r="B612" s="23"/>
      <c r="C612" s="23"/>
      <c r="D612" s="469"/>
      <c r="E612" s="469"/>
      <c r="F612" s="469"/>
      <c r="G612" s="469"/>
      <c r="H612" s="469"/>
      <c r="I612" s="469"/>
      <c r="J612" s="469"/>
      <c r="K612" s="469"/>
      <c r="L612" s="469"/>
      <c r="M612" s="469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>
      <c r="A613" s="23"/>
      <c r="B613" s="23"/>
      <c r="C613" s="23"/>
      <c r="D613" s="469"/>
      <c r="E613" s="469"/>
      <c r="F613" s="469"/>
      <c r="G613" s="469"/>
      <c r="H613" s="469"/>
      <c r="I613" s="469"/>
      <c r="J613" s="469"/>
      <c r="K613" s="469"/>
      <c r="L613" s="469"/>
      <c r="M613" s="469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>
      <c r="A614" s="23"/>
      <c r="B614" s="23"/>
      <c r="C614" s="23"/>
      <c r="D614" s="469"/>
      <c r="E614" s="469"/>
      <c r="F614" s="469"/>
      <c r="G614" s="469"/>
      <c r="H614" s="469"/>
      <c r="I614" s="469"/>
      <c r="J614" s="469"/>
      <c r="K614" s="469"/>
      <c r="L614" s="469"/>
      <c r="M614" s="469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>
      <c r="A615" s="23"/>
      <c r="B615" s="23"/>
      <c r="C615" s="23"/>
      <c r="D615" s="469"/>
      <c r="E615" s="469"/>
      <c r="F615" s="469"/>
      <c r="G615" s="469"/>
      <c r="H615" s="469"/>
      <c r="I615" s="469"/>
      <c r="J615" s="469"/>
      <c r="K615" s="469"/>
      <c r="L615" s="469"/>
      <c r="M615" s="469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>
      <c r="A616" s="23"/>
      <c r="B616" s="23"/>
      <c r="C616" s="23"/>
      <c r="D616" s="469"/>
      <c r="E616" s="469"/>
      <c r="F616" s="469"/>
      <c r="G616" s="469"/>
      <c r="H616" s="469"/>
      <c r="I616" s="469"/>
      <c r="J616" s="469"/>
      <c r="K616" s="469"/>
      <c r="L616" s="469"/>
      <c r="M616" s="469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>
      <c r="A617" s="23"/>
      <c r="B617" s="23"/>
      <c r="C617" s="23"/>
      <c r="D617" s="469"/>
      <c r="E617" s="469"/>
      <c r="F617" s="469"/>
      <c r="G617" s="469"/>
      <c r="H617" s="469"/>
      <c r="I617" s="469"/>
      <c r="J617" s="469"/>
      <c r="K617" s="469"/>
      <c r="L617" s="469"/>
      <c r="M617" s="469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>
      <c r="A618" s="23"/>
      <c r="B618" s="23"/>
      <c r="C618" s="23"/>
      <c r="D618" s="469"/>
      <c r="E618" s="469"/>
      <c r="F618" s="469"/>
      <c r="G618" s="469"/>
      <c r="H618" s="469"/>
      <c r="I618" s="469"/>
      <c r="J618" s="469"/>
      <c r="K618" s="469"/>
      <c r="L618" s="469"/>
      <c r="M618" s="469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>
      <c r="A619" s="23"/>
      <c r="B619" s="23"/>
      <c r="C619" s="23"/>
      <c r="D619" s="469"/>
      <c r="E619" s="469"/>
      <c r="F619" s="469"/>
      <c r="G619" s="469"/>
      <c r="H619" s="469"/>
      <c r="I619" s="469"/>
      <c r="J619" s="469"/>
      <c r="K619" s="469"/>
      <c r="L619" s="469"/>
      <c r="M619" s="469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>
      <c r="A620" s="23"/>
      <c r="B620" s="23"/>
      <c r="C620" s="23"/>
      <c r="D620" s="469"/>
      <c r="E620" s="469"/>
      <c r="F620" s="469"/>
      <c r="G620" s="469"/>
      <c r="H620" s="469"/>
      <c r="I620" s="469"/>
      <c r="J620" s="469"/>
      <c r="K620" s="469"/>
      <c r="L620" s="469"/>
      <c r="M620" s="469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>
      <c r="A621" s="23"/>
      <c r="B621" s="23"/>
      <c r="C621" s="23"/>
      <c r="D621" s="469"/>
      <c r="E621" s="469"/>
      <c r="F621" s="469"/>
      <c r="G621" s="469"/>
      <c r="H621" s="469"/>
      <c r="I621" s="469"/>
      <c r="J621" s="469"/>
      <c r="K621" s="469"/>
      <c r="L621" s="469"/>
      <c r="M621" s="469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>
      <c r="A622" s="23"/>
      <c r="B622" s="23"/>
      <c r="C622" s="23"/>
      <c r="D622" s="469"/>
      <c r="E622" s="469"/>
      <c r="F622" s="469"/>
      <c r="G622" s="469"/>
      <c r="H622" s="469"/>
      <c r="I622" s="469"/>
      <c r="J622" s="469"/>
      <c r="K622" s="469"/>
      <c r="L622" s="469"/>
      <c r="M622" s="469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>
      <c r="A623" s="23"/>
      <c r="B623" s="23"/>
      <c r="C623" s="23"/>
      <c r="D623" s="469"/>
      <c r="E623" s="469"/>
      <c r="F623" s="469"/>
      <c r="G623" s="469"/>
      <c r="H623" s="469"/>
      <c r="I623" s="469"/>
      <c r="J623" s="469"/>
      <c r="K623" s="469"/>
      <c r="L623" s="469"/>
      <c r="M623" s="469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>
      <c r="A624" s="23"/>
      <c r="B624" s="23"/>
      <c r="C624" s="23"/>
      <c r="D624" s="469"/>
      <c r="E624" s="469"/>
      <c r="F624" s="469"/>
      <c r="G624" s="469"/>
      <c r="H624" s="469"/>
      <c r="I624" s="469"/>
      <c r="J624" s="469"/>
      <c r="K624" s="469"/>
      <c r="L624" s="469"/>
      <c r="M624" s="469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>
      <c r="A625" s="23"/>
      <c r="B625" s="23"/>
      <c r="C625" s="23"/>
      <c r="D625" s="469"/>
      <c r="E625" s="469"/>
      <c r="F625" s="469"/>
      <c r="G625" s="469"/>
      <c r="H625" s="469"/>
      <c r="I625" s="469"/>
      <c r="J625" s="469"/>
      <c r="K625" s="469"/>
      <c r="L625" s="469"/>
      <c r="M625" s="469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>
      <c r="A626" s="23"/>
      <c r="B626" s="23"/>
      <c r="C626" s="23"/>
      <c r="D626" s="469"/>
      <c r="E626" s="469"/>
      <c r="F626" s="469"/>
      <c r="G626" s="469"/>
      <c r="H626" s="469"/>
      <c r="I626" s="469"/>
      <c r="J626" s="469"/>
      <c r="K626" s="469"/>
      <c r="L626" s="469"/>
      <c r="M626" s="469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>
      <c r="A627" s="23"/>
      <c r="B627" s="23"/>
      <c r="C627" s="23"/>
      <c r="D627" s="469"/>
      <c r="E627" s="469"/>
      <c r="F627" s="469"/>
      <c r="G627" s="469"/>
      <c r="H627" s="469"/>
      <c r="I627" s="469"/>
      <c r="J627" s="469"/>
      <c r="K627" s="469"/>
      <c r="L627" s="469"/>
      <c r="M627" s="469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>
      <c r="A628" s="23"/>
      <c r="B628" s="23"/>
      <c r="C628" s="23"/>
      <c r="D628" s="469"/>
      <c r="E628" s="469"/>
      <c r="F628" s="469"/>
      <c r="G628" s="469"/>
      <c r="H628" s="469"/>
      <c r="I628" s="469"/>
      <c r="J628" s="469"/>
      <c r="K628" s="469"/>
      <c r="L628" s="469"/>
      <c r="M628" s="469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>
      <c r="A629" s="23"/>
      <c r="B629" s="23"/>
      <c r="C629" s="23"/>
      <c r="D629" s="469"/>
      <c r="E629" s="469"/>
      <c r="F629" s="469"/>
      <c r="G629" s="469"/>
      <c r="H629" s="469"/>
      <c r="I629" s="469"/>
      <c r="J629" s="469"/>
      <c r="K629" s="469"/>
      <c r="L629" s="469"/>
      <c r="M629" s="469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>
      <c r="A630" s="23"/>
      <c r="B630" s="23"/>
      <c r="C630" s="23"/>
      <c r="D630" s="469"/>
      <c r="E630" s="469"/>
      <c r="F630" s="469"/>
      <c r="G630" s="469"/>
      <c r="H630" s="469"/>
      <c r="I630" s="469"/>
      <c r="J630" s="469"/>
      <c r="K630" s="469"/>
      <c r="L630" s="469"/>
      <c r="M630" s="469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>
      <c r="A631" s="23"/>
      <c r="B631" s="23"/>
      <c r="C631" s="23"/>
      <c r="D631" s="469"/>
      <c r="E631" s="469"/>
      <c r="F631" s="469"/>
      <c r="G631" s="469"/>
      <c r="H631" s="469"/>
      <c r="I631" s="469"/>
      <c r="J631" s="469"/>
      <c r="K631" s="469"/>
      <c r="L631" s="469"/>
      <c r="M631" s="469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>
      <c r="A632" s="23"/>
      <c r="B632" s="23"/>
      <c r="C632" s="23"/>
      <c r="D632" s="469"/>
      <c r="E632" s="469"/>
      <c r="F632" s="469"/>
      <c r="G632" s="469"/>
      <c r="H632" s="469"/>
      <c r="I632" s="469"/>
      <c r="J632" s="469"/>
      <c r="K632" s="469"/>
      <c r="L632" s="469"/>
      <c r="M632" s="469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>
      <c r="A633" s="23"/>
      <c r="B633" s="23"/>
      <c r="C633" s="23"/>
      <c r="D633" s="469"/>
      <c r="E633" s="469"/>
      <c r="F633" s="469"/>
      <c r="G633" s="469"/>
      <c r="H633" s="469"/>
      <c r="I633" s="469"/>
      <c r="J633" s="469"/>
      <c r="K633" s="469"/>
      <c r="L633" s="469"/>
      <c r="M633" s="469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>
      <c r="A634" s="23"/>
      <c r="B634" s="23"/>
      <c r="C634" s="23"/>
      <c r="D634" s="469"/>
      <c r="E634" s="469"/>
      <c r="F634" s="469"/>
      <c r="G634" s="469"/>
      <c r="H634" s="469"/>
      <c r="I634" s="469"/>
      <c r="J634" s="469"/>
      <c r="K634" s="469"/>
      <c r="L634" s="469"/>
      <c r="M634" s="469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>
      <c r="A635" s="23"/>
      <c r="B635" s="23"/>
      <c r="C635" s="23"/>
      <c r="D635" s="469"/>
      <c r="E635" s="469"/>
      <c r="F635" s="469"/>
      <c r="G635" s="469"/>
      <c r="H635" s="469"/>
      <c r="I635" s="469"/>
      <c r="J635" s="469"/>
      <c r="K635" s="469"/>
      <c r="L635" s="469"/>
      <c r="M635" s="469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>
      <c r="A636" s="23"/>
      <c r="B636" s="23"/>
      <c r="C636" s="23"/>
      <c r="D636" s="469"/>
      <c r="E636" s="469"/>
      <c r="F636" s="469"/>
      <c r="G636" s="469"/>
      <c r="H636" s="469"/>
      <c r="I636" s="469"/>
      <c r="J636" s="469"/>
      <c r="K636" s="469"/>
      <c r="L636" s="469"/>
      <c r="M636" s="469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>
      <c r="A637" s="23"/>
      <c r="B637" s="23"/>
      <c r="C637" s="23"/>
      <c r="D637" s="469"/>
      <c r="E637" s="469"/>
      <c r="F637" s="469"/>
      <c r="G637" s="469"/>
      <c r="H637" s="469"/>
      <c r="I637" s="469"/>
      <c r="J637" s="469"/>
      <c r="K637" s="469"/>
      <c r="L637" s="469"/>
      <c r="M637" s="469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>
      <c r="A638" s="23"/>
      <c r="B638" s="23"/>
      <c r="C638" s="23"/>
      <c r="D638" s="469"/>
      <c r="E638" s="469"/>
      <c r="F638" s="469"/>
      <c r="G638" s="469"/>
      <c r="H638" s="469"/>
      <c r="I638" s="469"/>
      <c r="J638" s="469"/>
      <c r="K638" s="469"/>
      <c r="L638" s="469"/>
      <c r="M638" s="469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>
      <c r="A639" s="23"/>
      <c r="B639" s="23"/>
      <c r="C639" s="23"/>
      <c r="D639" s="469"/>
      <c r="E639" s="469"/>
      <c r="F639" s="469"/>
      <c r="G639" s="469"/>
      <c r="H639" s="469"/>
      <c r="I639" s="469"/>
      <c r="J639" s="469"/>
      <c r="K639" s="469"/>
      <c r="L639" s="469"/>
      <c r="M639" s="469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>
      <c r="A640" s="23"/>
      <c r="B640" s="23"/>
      <c r="C640" s="23"/>
      <c r="D640" s="469"/>
      <c r="E640" s="469"/>
      <c r="F640" s="469"/>
      <c r="G640" s="469"/>
      <c r="H640" s="469"/>
      <c r="I640" s="469"/>
      <c r="J640" s="469"/>
      <c r="K640" s="469"/>
      <c r="L640" s="469"/>
      <c r="M640" s="469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>
      <c r="A641" s="23"/>
      <c r="B641" s="23"/>
      <c r="C641" s="23"/>
      <c r="D641" s="469"/>
      <c r="E641" s="469"/>
      <c r="F641" s="469"/>
      <c r="G641" s="469"/>
      <c r="H641" s="469"/>
      <c r="I641" s="469"/>
      <c r="J641" s="469"/>
      <c r="K641" s="469"/>
      <c r="L641" s="469"/>
      <c r="M641" s="469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>
      <c r="A642" s="23"/>
      <c r="B642" s="23"/>
      <c r="C642" s="23"/>
      <c r="D642" s="469"/>
      <c r="E642" s="469"/>
      <c r="F642" s="469"/>
      <c r="G642" s="469"/>
      <c r="H642" s="469"/>
      <c r="I642" s="469"/>
      <c r="J642" s="469"/>
      <c r="K642" s="469"/>
      <c r="L642" s="469"/>
      <c r="M642" s="469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>
      <c r="A643" s="23"/>
      <c r="B643" s="23"/>
      <c r="C643" s="23"/>
      <c r="D643" s="469"/>
      <c r="E643" s="469"/>
      <c r="F643" s="469"/>
      <c r="G643" s="469"/>
      <c r="H643" s="469"/>
      <c r="I643" s="469"/>
      <c r="J643" s="469"/>
      <c r="K643" s="469"/>
      <c r="L643" s="469"/>
      <c r="M643" s="469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>
      <c r="A644" s="23"/>
      <c r="B644" s="23"/>
      <c r="C644" s="23"/>
      <c r="D644" s="469"/>
      <c r="E644" s="469"/>
      <c r="F644" s="469"/>
      <c r="G644" s="469"/>
      <c r="H644" s="469"/>
      <c r="I644" s="469"/>
      <c r="J644" s="469"/>
      <c r="K644" s="469"/>
      <c r="L644" s="469"/>
      <c r="M644" s="469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>
      <c r="A645" s="23"/>
      <c r="B645" s="23"/>
      <c r="C645" s="23"/>
      <c r="D645" s="469"/>
      <c r="E645" s="469"/>
      <c r="F645" s="469"/>
      <c r="G645" s="469"/>
      <c r="H645" s="469"/>
      <c r="I645" s="469"/>
      <c r="J645" s="469"/>
      <c r="K645" s="469"/>
      <c r="L645" s="469"/>
      <c r="M645" s="469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>
      <c r="A646" s="23"/>
      <c r="B646" s="23"/>
      <c r="C646" s="23"/>
      <c r="D646" s="469"/>
      <c r="E646" s="469"/>
      <c r="F646" s="469"/>
      <c r="G646" s="469"/>
      <c r="H646" s="469"/>
      <c r="I646" s="469"/>
      <c r="J646" s="469"/>
      <c r="K646" s="469"/>
      <c r="L646" s="469"/>
      <c r="M646" s="469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>
      <c r="A647" s="23"/>
      <c r="B647" s="23"/>
      <c r="C647" s="23"/>
      <c r="D647" s="469"/>
      <c r="E647" s="469"/>
      <c r="F647" s="469"/>
      <c r="G647" s="469"/>
      <c r="H647" s="469"/>
      <c r="I647" s="469"/>
      <c r="J647" s="469"/>
      <c r="K647" s="469"/>
      <c r="L647" s="469"/>
      <c r="M647" s="469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>
      <c r="A648" s="23"/>
      <c r="B648" s="23"/>
      <c r="C648" s="23"/>
      <c r="D648" s="469"/>
      <c r="E648" s="469"/>
      <c r="F648" s="469"/>
      <c r="G648" s="469"/>
      <c r="H648" s="469"/>
      <c r="I648" s="469"/>
      <c r="J648" s="469"/>
      <c r="K648" s="469"/>
      <c r="L648" s="469"/>
      <c r="M648" s="469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>
      <c r="A649" s="23"/>
      <c r="B649" s="23"/>
      <c r="C649" s="23"/>
      <c r="D649" s="469"/>
      <c r="E649" s="469"/>
      <c r="F649" s="469"/>
      <c r="G649" s="469"/>
      <c r="H649" s="469"/>
      <c r="I649" s="469"/>
      <c r="J649" s="469"/>
      <c r="K649" s="469"/>
      <c r="L649" s="469"/>
      <c r="M649" s="469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>
      <c r="A650" s="23"/>
      <c r="B650" s="23"/>
      <c r="C650" s="23"/>
      <c r="D650" s="469"/>
      <c r="E650" s="469"/>
      <c r="F650" s="469"/>
      <c r="G650" s="469"/>
      <c r="H650" s="469"/>
      <c r="I650" s="469"/>
      <c r="J650" s="469"/>
      <c r="K650" s="469"/>
      <c r="L650" s="469"/>
      <c r="M650" s="469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>
      <c r="A651" s="23"/>
      <c r="B651" s="23"/>
      <c r="C651" s="23"/>
      <c r="D651" s="469"/>
      <c r="E651" s="469"/>
      <c r="F651" s="469"/>
      <c r="G651" s="469"/>
      <c r="H651" s="469"/>
      <c r="I651" s="469"/>
      <c r="J651" s="469"/>
      <c r="K651" s="469"/>
      <c r="L651" s="469"/>
      <c r="M651" s="469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>
      <c r="A652" s="23"/>
      <c r="B652" s="23"/>
      <c r="C652" s="23"/>
      <c r="D652" s="469"/>
      <c r="E652" s="469"/>
      <c r="F652" s="469"/>
      <c r="G652" s="469"/>
      <c r="H652" s="469"/>
      <c r="I652" s="469"/>
      <c r="J652" s="469"/>
      <c r="K652" s="469"/>
      <c r="L652" s="469"/>
      <c r="M652" s="469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>
      <c r="A653" s="23"/>
      <c r="B653" s="23"/>
      <c r="C653" s="23"/>
      <c r="D653" s="469"/>
      <c r="E653" s="469"/>
      <c r="F653" s="469"/>
      <c r="G653" s="469"/>
      <c r="H653" s="469"/>
      <c r="I653" s="469"/>
      <c r="J653" s="469"/>
      <c r="K653" s="469"/>
      <c r="L653" s="469"/>
      <c r="M653" s="469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>
      <c r="A654" s="23"/>
      <c r="B654" s="23"/>
      <c r="C654" s="23"/>
      <c r="D654" s="469"/>
      <c r="E654" s="469"/>
      <c r="F654" s="469"/>
      <c r="G654" s="469"/>
      <c r="H654" s="469"/>
      <c r="I654" s="469"/>
      <c r="J654" s="469"/>
      <c r="K654" s="469"/>
      <c r="L654" s="469"/>
      <c r="M654" s="469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>
      <c r="A655" s="23"/>
      <c r="B655" s="23"/>
      <c r="C655" s="23"/>
      <c r="D655" s="469"/>
      <c r="E655" s="469"/>
      <c r="F655" s="469"/>
      <c r="G655" s="469"/>
      <c r="H655" s="469"/>
      <c r="I655" s="469"/>
      <c r="J655" s="469"/>
      <c r="K655" s="469"/>
      <c r="L655" s="469"/>
      <c r="M655" s="469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>
      <c r="A656" s="23"/>
      <c r="B656" s="23"/>
      <c r="C656" s="23"/>
      <c r="D656" s="469"/>
      <c r="E656" s="469"/>
      <c r="F656" s="469"/>
      <c r="G656" s="469"/>
      <c r="H656" s="469"/>
      <c r="I656" s="469"/>
      <c r="J656" s="469"/>
      <c r="K656" s="469"/>
      <c r="L656" s="469"/>
      <c r="M656" s="469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>
      <c r="A657" s="23"/>
      <c r="B657" s="23"/>
      <c r="C657" s="23"/>
      <c r="D657" s="469"/>
      <c r="E657" s="469"/>
      <c r="F657" s="469"/>
      <c r="G657" s="469"/>
      <c r="H657" s="469"/>
      <c r="I657" s="469"/>
      <c r="J657" s="469"/>
      <c r="K657" s="469"/>
      <c r="L657" s="469"/>
      <c r="M657" s="469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>
      <c r="A658" s="23"/>
      <c r="B658" s="23"/>
      <c r="C658" s="23"/>
      <c r="D658" s="469"/>
      <c r="E658" s="469"/>
      <c r="F658" s="469"/>
      <c r="G658" s="469"/>
      <c r="H658" s="469"/>
      <c r="I658" s="469"/>
      <c r="J658" s="469"/>
      <c r="K658" s="469"/>
      <c r="L658" s="469"/>
      <c r="M658" s="469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>
      <c r="A659" s="23"/>
      <c r="B659" s="23"/>
      <c r="C659" s="23"/>
      <c r="D659" s="469"/>
      <c r="E659" s="469"/>
      <c r="F659" s="469"/>
      <c r="G659" s="469"/>
      <c r="H659" s="469"/>
      <c r="I659" s="469"/>
      <c r="J659" s="469"/>
      <c r="K659" s="469"/>
      <c r="L659" s="469"/>
      <c r="M659" s="469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>
      <c r="A660" s="23"/>
      <c r="B660" s="23"/>
      <c r="C660" s="23"/>
      <c r="D660" s="469"/>
      <c r="E660" s="469"/>
      <c r="F660" s="469"/>
      <c r="G660" s="469"/>
      <c r="H660" s="469"/>
      <c r="I660" s="469"/>
      <c r="J660" s="469"/>
      <c r="K660" s="469"/>
      <c r="L660" s="469"/>
      <c r="M660" s="469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>
      <c r="A661" s="23"/>
      <c r="B661" s="23"/>
      <c r="C661" s="23"/>
      <c r="D661" s="469"/>
      <c r="E661" s="469"/>
      <c r="F661" s="469"/>
      <c r="G661" s="469"/>
      <c r="H661" s="469"/>
      <c r="I661" s="469"/>
      <c r="J661" s="469"/>
      <c r="K661" s="469"/>
      <c r="L661" s="469"/>
      <c r="M661" s="469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>
      <c r="A662" s="23"/>
      <c r="B662" s="23"/>
      <c r="C662" s="23"/>
      <c r="D662" s="469"/>
      <c r="E662" s="469"/>
      <c r="F662" s="469"/>
      <c r="G662" s="469"/>
      <c r="H662" s="469"/>
      <c r="I662" s="469"/>
      <c r="J662" s="469"/>
      <c r="K662" s="469"/>
      <c r="L662" s="469"/>
      <c r="M662" s="469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>
      <c r="A663" s="23"/>
      <c r="B663" s="23"/>
      <c r="C663" s="23"/>
      <c r="D663" s="469"/>
      <c r="E663" s="469"/>
      <c r="F663" s="469"/>
      <c r="G663" s="469"/>
      <c r="H663" s="469"/>
      <c r="I663" s="469"/>
      <c r="J663" s="469"/>
      <c r="K663" s="469"/>
      <c r="L663" s="469"/>
      <c r="M663" s="469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>
      <c r="A664" s="23"/>
      <c r="B664" s="23"/>
      <c r="C664" s="23"/>
      <c r="D664" s="469"/>
      <c r="E664" s="469"/>
      <c r="F664" s="469"/>
      <c r="G664" s="469"/>
      <c r="H664" s="469"/>
      <c r="I664" s="469"/>
      <c r="J664" s="469"/>
      <c r="K664" s="469"/>
      <c r="L664" s="469"/>
      <c r="M664" s="469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>
      <c r="A665" s="23"/>
      <c r="B665" s="23"/>
      <c r="C665" s="23"/>
      <c r="D665" s="469"/>
      <c r="E665" s="469"/>
      <c r="F665" s="469"/>
      <c r="G665" s="469"/>
      <c r="H665" s="469"/>
      <c r="I665" s="469"/>
      <c r="J665" s="469"/>
      <c r="K665" s="469"/>
      <c r="L665" s="469"/>
      <c r="M665" s="469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>
      <c r="A666" s="23"/>
      <c r="B666" s="23"/>
      <c r="C666" s="23"/>
      <c r="D666" s="469"/>
      <c r="E666" s="469"/>
      <c r="F666" s="469"/>
      <c r="G666" s="469"/>
      <c r="H666" s="469"/>
      <c r="I666" s="469"/>
      <c r="J666" s="469"/>
      <c r="K666" s="469"/>
      <c r="L666" s="469"/>
      <c r="M666" s="469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>
      <c r="A667" s="23"/>
      <c r="B667" s="23"/>
      <c r="C667" s="23"/>
      <c r="D667" s="469"/>
      <c r="E667" s="469"/>
      <c r="F667" s="469"/>
      <c r="G667" s="469"/>
      <c r="H667" s="469"/>
      <c r="I667" s="469"/>
      <c r="J667" s="469"/>
      <c r="K667" s="469"/>
      <c r="L667" s="469"/>
      <c r="M667" s="469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>
      <c r="A668" s="23"/>
      <c r="B668" s="23"/>
      <c r="C668" s="23"/>
      <c r="D668" s="469"/>
      <c r="E668" s="469"/>
      <c r="F668" s="469"/>
      <c r="G668" s="469"/>
      <c r="H668" s="469"/>
      <c r="I668" s="469"/>
      <c r="J668" s="469"/>
      <c r="K668" s="469"/>
      <c r="L668" s="469"/>
      <c r="M668" s="469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>
      <c r="A669" s="23"/>
      <c r="B669" s="23"/>
      <c r="C669" s="23"/>
      <c r="D669" s="469"/>
      <c r="E669" s="469"/>
      <c r="F669" s="469"/>
      <c r="G669" s="469"/>
      <c r="H669" s="469"/>
      <c r="I669" s="469"/>
      <c r="J669" s="469"/>
      <c r="K669" s="469"/>
      <c r="L669" s="469"/>
      <c r="M669" s="469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>
      <c r="A670" s="23"/>
      <c r="B670" s="23"/>
      <c r="C670" s="23"/>
      <c r="D670" s="469"/>
      <c r="E670" s="469"/>
      <c r="F670" s="469"/>
      <c r="G670" s="469"/>
      <c r="H670" s="469"/>
      <c r="I670" s="469"/>
      <c r="J670" s="469"/>
      <c r="K670" s="469"/>
      <c r="L670" s="469"/>
      <c r="M670" s="469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>
      <c r="A671" s="23"/>
      <c r="B671" s="23"/>
      <c r="C671" s="23"/>
      <c r="D671" s="469"/>
      <c r="E671" s="469"/>
      <c r="F671" s="469"/>
      <c r="G671" s="469"/>
      <c r="H671" s="469"/>
      <c r="I671" s="469"/>
      <c r="J671" s="469"/>
      <c r="K671" s="469"/>
      <c r="L671" s="469"/>
      <c r="M671" s="469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>
      <c r="A672" s="23"/>
      <c r="B672" s="23"/>
      <c r="C672" s="23"/>
      <c r="D672" s="469"/>
      <c r="E672" s="469"/>
      <c r="F672" s="469"/>
      <c r="G672" s="469"/>
      <c r="H672" s="469"/>
      <c r="I672" s="469"/>
      <c r="J672" s="469"/>
      <c r="K672" s="469"/>
      <c r="L672" s="469"/>
      <c r="M672" s="469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>
      <c r="A673" s="23"/>
      <c r="B673" s="23"/>
      <c r="C673" s="23"/>
      <c r="D673" s="469"/>
      <c r="E673" s="469"/>
      <c r="F673" s="469"/>
      <c r="G673" s="469"/>
      <c r="H673" s="469"/>
      <c r="I673" s="469"/>
      <c r="J673" s="469"/>
      <c r="K673" s="469"/>
      <c r="L673" s="469"/>
      <c r="M673" s="469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>
      <c r="A674" s="23"/>
      <c r="B674" s="23"/>
      <c r="C674" s="23"/>
      <c r="D674" s="469"/>
      <c r="E674" s="469"/>
      <c r="F674" s="469"/>
      <c r="G674" s="469"/>
      <c r="H674" s="469"/>
      <c r="I674" s="469"/>
      <c r="J674" s="469"/>
      <c r="K674" s="469"/>
      <c r="L674" s="469"/>
      <c r="M674" s="469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>
      <c r="A675" s="23"/>
      <c r="B675" s="23"/>
      <c r="C675" s="23"/>
      <c r="D675" s="469"/>
      <c r="E675" s="469"/>
      <c r="F675" s="469"/>
      <c r="G675" s="469"/>
      <c r="H675" s="469"/>
      <c r="I675" s="469"/>
      <c r="J675" s="469"/>
      <c r="K675" s="469"/>
      <c r="L675" s="469"/>
      <c r="M675" s="469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>
      <c r="A676" s="23"/>
      <c r="B676" s="23"/>
      <c r="C676" s="23"/>
      <c r="D676" s="469"/>
      <c r="E676" s="469"/>
      <c r="F676" s="469"/>
      <c r="G676" s="469"/>
      <c r="H676" s="469"/>
      <c r="I676" s="469"/>
      <c r="J676" s="469"/>
      <c r="K676" s="469"/>
      <c r="L676" s="469"/>
      <c r="M676" s="469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>
      <c r="A677" s="23"/>
      <c r="B677" s="23"/>
      <c r="C677" s="23"/>
      <c r="D677" s="469"/>
      <c r="E677" s="469"/>
      <c r="F677" s="469"/>
      <c r="G677" s="469"/>
      <c r="H677" s="469"/>
      <c r="I677" s="469"/>
      <c r="J677" s="469"/>
      <c r="K677" s="469"/>
      <c r="L677" s="469"/>
      <c r="M677" s="469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>
      <c r="A678" s="23"/>
      <c r="B678" s="23"/>
      <c r="C678" s="23"/>
      <c r="D678" s="469"/>
      <c r="E678" s="469"/>
      <c r="F678" s="469"/>
      <c r="G678" s="469"/>
      <c r="H678" s="469"/>
      <c r="I678" s="469"/>
      <c r="J678" s="469"/>
      <c r="K678" s="469"/>
      <c r="L678" s="469"/>
      <c r="M678" s="469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>
      <c r="A679" s="23"/>
      <c r="B679" s="23"/>
      <c r="C679" s="23"/>
      <c r="D679" s="469"/>
      <c r="E679" s="469"/>
      <c r="F679" s="469"/>
      <c r="G679" s="469"/>
      <c r="H679" s="469"/>
      <c r="I679" s="469"/>
      <c r="J679" s="469"/>
      <c r="K679" s="469"/>
      <c r="L679" s="469"/>
      <c r="M679" s="469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>
      <c r="A680" s="23"/>
      <c r="B680" s="23"/>
      <c r="C680" s="23"/>
      <c r="D680" s="469"/>
      <c r="E680" s="469"/>
      <c r="F680" s="469"/>
      <c r="G680" s="469"/>
      <c r="H680" s="469"/>
      <c r="I680" s="469"/>
      <c r="J680" s="469"/>
      <c r="K680" s="469"/>
      <c r="L680" s="469"/>
      <c r="M680" s="469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>
      <c r="A681" s="23"/>
      <c r="B681" s="23"/>
      <c r="C681" s="23"/>
      <c r="D681" s="469"/>
      <c r="E681" s="469"/>
      <c r="F681" s="469"/>
      <c r="G681" s="469"/>
      <c r="H681" s="469"/>
      <c r="I681" s="469"/>
      <c r="J681" s="469"/>
      <c r="K681" s="469"/>
      <c r="L681" s="469"/>
      <c r="M681" s="469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>
      <c r="A682" s="23"/>
      <c r="B682" s="23"/>
      <c r="C682" s="23"/>
      <c r="D682" s="469"/>
      <c r="E682" s="469"/>
      <c r="F682" s="469"/>
      <c r="G682" s="469"/>
      <c r="H682" s="469"/>
      <c r="I682" s="469"/>
      <c r="J682" s="469"/>
      <c r="K682" s="469"/>
      <c r="L682" s="469"/>
      <c r="M682" s="469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>
      <c r="A683" s="23"/>
      <c r="B683" s="23"/>
      <c r="C683" s="23"/>
      <c r="D683" s="469"/>
      <c r="E683" s="469"/>
      <c r="F683" s="469"/>
      <c r="G683" s="469"/>
      <c r="H683" s="469"/>
      <c r="I683" s="469"/>
      <c r="J683" s="469"/>
      <c r="K683" s="469"/>
      <c r="L683" s="469"/>
      <c r="M683" s="469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>
      <c r="A684" s="23"/>
      <c r="B684" s="23"/>
      <c r="C684" s="23"/>
      <c r="D684" s="469"/>
      <c r="E684" s="469"/>
      <c r="F684" s="469"/>
      <c r="G684" s="469"/>
      <c r="H684" s="469"/>
      <c r="I684" s="469"/>
      <c r="J684" s="469"/>
      <c r="K684" s="469"/>
      <c r="L684" s="469"/>
      <c r="M684" s="469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>
      <c r="A685" s="23"/>
      <c r="B685" s="23"/>
      <c r="C685" s="23"/>
      <c r="D685" s="469"/>
      <c r="E685" s="469"/>
      <c r="F685" s="469"/>
      <c r="G685" s="469"/>
      <c r="H685" s="469"/>
      <c r="I685" s="469"/>
      <c r="J685" s="469"/>
      <c r="K685" s="469"/>
      <c r="L685" s="469"/>
      <c r="M685" s="469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>
      <c r="A686" s="23"/>
      <c r="B686" s="23"/>
      <c r="C686" s="23"/>
      <c r="D686" s="469"/>
      <c r="E686" s="469"/>
      <c r="F686" s="469"/>
      <c r="G686" s="469"/>
      <c r="H686" s="469"/>
      <c r="I686" s="469"/>
      <c r="J686" s="469"/>
      <c r="K686" s="469"/>
      <c r="L686" s="469"/>
      <c r="M686" s="469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>
      <c r="A687" s="23"/>
      <c r="B687" s="23"/>
      <c r="C687" s="23"/>
      <c r="D687" s="469"/>
      <c r="E687" s="469"/>
      <c r="F687" s="469"/>
      <c r="G687" s="469"/>
      <c r="H687" s="469"/>
      <c r="I687" s="469"/>
      <c r="J687" s="469"/>
      <c r="K687" s="469"/>
      <c r="L687" s="469"/>
      <c r="M687" s="469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>
      <c r="A688" s="23"/>
      <c r="B688" s="23"/>
      <c r="C688" s="23"/>
      <c r="D688" s="469"/>
      <c r="E688" s="469"/>
      <c r="F688" s="469"/>
      <c r="G688" s="469"/>
      <c r="H688" s="469"/>
      <c r="I688" s="469"/>
      <c r="J688" s="469"/>
      <c r="K688" s="469"/>
      <c r="L688" s="469"/>
      <c r="M688" s="469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>
      <c r="A689" s="23"/>
      <c r="B689" s="23"/>
      <c r="C689" s="23"/>
      <c r="D689" s="469"/>
      <c r="E689" s="469"/>
      <c r="F689" s="469"/>
      <c r="G689" s="469"/>
      <c r="H689" s="469"/>
      <c r="I689" s="469"/>
      <c r="J689" s="469"/>
      <c r="K689" s="469"/>
      <c r="L689" s="469"/>
      <c r="M689" s="469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>
      <c r="A690" s="23"/>
      <c r="B690" s="23"/>
      <c r="C690" s="23"/>
      <c r="D690" s="469"/>
      <c r="E690" s="469"/>
      <c r="F690" s="469"/>
      <c r="G690" s="469"/>
      <c r="H690" s="469"/>
      <c r="I690" s="469"/>
      <c r="J690" s="469"/>
      <c r="K690" s="469"/>
      <c r="L690" s="469"/>
      <c r="M690" s="469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>
      <c r="A691" s="23"/>
      <c r="B691" s="23"/>
      <c r="C691" s="23"/>
      <c r="D691" s="469"/>
      <c r="E691" s="469"/>
      <c r="F691" s="469"/>
      <c r="G691" s="469"/>
      <c r="H691" s="469"/>
      <c r="I691" s="469"/>
      <c r="J691" s="469"/>
      <c r="K691" s="469"/>
      <c r="L691" s="469"/>
      <c r="M691" s="469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>
      <c r="A692" s="23"/>
      <c r="B692" s="23"/>
      <c r="C692" s="23"/>
      <c r="D692" s="469"/>
      <c r="E692" s="469"/>
      <c r="F692" s="469"/>
      <c r="G692" s="469"/>
      <c r="H692" s="469"/>
      <c r="I692" s="469"/>
      <c r="J692" s="469"/>
      <c r="K692" s="469"/>
      <c r="L692" s="469"/>
      <c r="M692" s="469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>
      <c r="A693" s="23"/>
      <c r="B693" s="23"/>
      <c r="C693" s="23"/>
      <c r="D693" s="469"/>
      <c r="E693" s="469"/>
      <c r="F693" s="469"/>
      <c r="G693" s="469"/>
      <c r="H693" s="469"/>
      <c r="I693" s="469"/>
      <c r="J693" s="469"/>
      <c r="K693" s="469"/>
      <c r="L693" s="469"/>
      <c r="M693" s="469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>
      <c r="A694" s="23"/>
      <c r="B694" s="23"/>
      <c r="C694" s="23"/>
      <c r="D694" s="469"/>
      <c r="E694" s="469"/>
      <c r="F694" s="469"/>
      <c r="G694" s="469"/>
      <c r="H694" s="469"/>
      <c r="I694" s="469"/>
      <c r="J694" s="469"/>
      <c r="K694" s="469"/>
      <c r="L694" s="469"/>
      <c r="M694" s="469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>
      <c r="A695" s="23"/>
      <c r="B695" s="23"/>
      <c r="C695" s="23"/>
      <c r="D695" s="469"/>
      <c r="E695" s="469"/>
      <c r="F695" s="469"/>
      <c r="G695" s="469"/>
      <c r="H695" s="469"/>
      <c r="I695" s="469"/>
      <c r="J695" s="469"/>
      <c r="K695" s="469"/>
      <c r="L695" s="469"/>
      <c r="M695" s="469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>
      <c r="A696" s="23"/>
      <c r="B696" s="23"/>
      <c r="C696" s="23"/>
      <c r="D696" s="469"/>
      <c r="E696" s="469"/>
      <c r="F696" s="469"/>
      <c r="G696" s="469"/>
      <c r="H696" s="469"/>
      <c r="I696" s="469"/>
      <c r="J696" s="469"/>
      <c r="K696" s="469"/>
      <c r="L696" s="469"/>
      <c r="M696" s="469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>
      <c r="A697" s="23"/>
      <c r="B697" s="23"/>
      <c r="C697" s="23"/>
      <c r="D697" s="469"/>
      <c r="E697" s="469"/>
      <c r="F697" s="469"/>
      <c r="G697" s="469"/>
      <c r="H697" s="469"/>
      <c r="I697" s="469"/>
      <c r="J697" s="469"/>
      <c r="K697" s="469"/>
      <c r="L697" s="469"/>
      <c r="M697" s="469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>
      <c r="A698" s="23"/>
      <c r="B698" s="23"/>
      <c r="C698" s="23"/>
      <c r="D698" s="469"/>
      <c r="E698" s="469"/>
      <c r="F698" s="469"/>
      <c r="G698" s="469"/>
      <c r="H698" s="469"/>
      <c r="I698" s="469"/>
      <c r="J698" s="469"/>
      <c r="K698" s="469"/>
      <c r="L698" s="469"/>
      <c r="M698" s="469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>
      <c r="A699" s="23"/>
      <c r="B699" s="23"/>
      <c r="C699" s="23"/>
      <c r="D699" s="469"/>
      <c r="E699" s="469"/>
      <c r="F699" s="469"/>
      <c r="G699" s="469"/>
      <c r="H699" s="469"/>
      <c r="I699" s="469"/>
      <c r="J699" s="469"/>
      <c r="K699" s="469"/>
      <c r="L699" s="469"/>
      <c r="M699" s="469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>
      <c r="A700" s="23"/>
      <c r="B700" s="23"/>
      <c r="C700" s="23"/>
      <c r="D700" s="469"/>
      <c r="E700" s="469"/>
      <c r="F700" s="469"/>
      <c r="G700" s="469"/>
      <c r="H700" s="469"/>
      <c r="I700" s="469"/>
      <c r="J700" s="469"/>
      <c r="K700" s="469"/>
      <c r="L700" s="469"/>
      <c r="M700" s="469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>
      <c r="A701" s="23"/>
      <c r="B701" s="23"/>
      <c r="C701" s="23"/>
      <c r="D701" s="469"/>
      <c r="E701" s="469"/>
      <c r="F701" s="469"/>
      <c r="G701" s="469"/>
      <c r="H701" s="469"/>
      <c r="I701" s="469"/>
      <c r="J701" s="469"/>
      <c r="K701" s="469"/>
      <c r="L701" s="469"/>
      <c r="M701" s="469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>
      <c r="A702" s="23"/>
      <c r="B702" s="23"/>
      <c r="C702" s="23"/>
      <c r="D702" s="469"/>
      <c r="E702" s="469"/>
      <c r="F702" s="469"/>
      <c r="G702" s="469"/>
      <c r="H702" s="469"/>
      <c r="I702" s="469"/>
      <c r="J702" s="469"/>
      <c r="K702" s="469"/>
      <c r="L702" s="469"/>
      <c r="M702" s="469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>
      <c r="A703" s="23"/>
      <c r="B703" s="23"/>
      <c r="C703" s="23"/>
      <c r="D703" s="469"/>
      <c r="E703" s="469"/>
      <c r="F703" s="469"/>
      <c r="G703" s="469"/>
      <c r="H703" s="469"/>
      <c r="I703" s="469"/>
      <c r="J703" s="469"/>
      <c r="K703" s="469"/>
      <c r="L703" s="469"/>
      <c r="M703" s="469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>
      <c r="A704" s="23"/>
      <c r="B704" s="23"/>
      <c r="C704" s="23"/>
      <c r="D704" s="469"/>
      <c r="E704" s="469"/>
      <c r="F704" s="469"/>
      <c r="G704" s="469"/>
      <c r="H704" s="469"/>
      <c r="I704" s="469"/>
      <c r="J704" s="469"/>
      <c r="K704" s="469"/>
      <c r="L704" s="469"/>
      <c r="M704" s="469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>
      <c r="A705" s="23"/>
      <c r="B705" s="23"/>
      <c r="C705" s="23"/>
      <c r="D705" s="469"/>
      <c r="E705" s="469"/>
      <c r="F705" s="469"/>
      <c r="G705" s="469"/>
      <c r="H705" s="469"/>
      <c r="I705" s="469"/>
      <c r="J705" s="469"/>
      <c r="K705" s="469"/>
      <c r="L705" s="469"/>
      <c r="M705" s="469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>
      <c r="A706" s="23"/>
      <c r="B706" s="23"/>
      <c r="C706" s="23"/>
      <c r="D706" s="469"/>
      <c r="E706" s="469"/>
      <c r="F706" s="469"/>
      <c r="G706" s="469"/>
      <c r="H706" s="469"/>
      <c r="I706" s="469"/>
      <c r="J706" s="469"/>
      <c r="K706" s="469"/>
      <c r="L706" s="469"/>
      <c r="M706" s="469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>
      <c r="A707" s="23"/>
      <c r="B707" s="23"/>
      <c r="C707" s="23"/>
      <c r="D707" s="469"/>
      <c r="E707" s="469"/>
      <c r="F707" s="469"/>
      <c r="G707" s="469"/>
      <c r="H707" s="469"/>
      <c r="I707" s="469"/>
      <c r="J707" s="469"/>
      <c r="K707" s="469"/>
      <c r="L707" s="469"/>
      <c r="M707" s="469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>
      <c r="A708" s="23"/>
      <c r="B708" s="23"/>
      <c r="C708" s="23"/>
      <c r="D708" s="469"/>
      <c r="E708" s="469"/>
      <c r="F708" s="469"/>
      <c r="G708" s="469"/>
      <c r="H708" s="469"/>
      <c r="I708" s="469"/>
      <c r="J708" s="469"/>
      <c r="K708" s="469"/>
      <c r="L708" s="469"/>
      <c r="M708" s="469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>
      <c r="A709" s="23"/>
      <c r="B709" s="23"/>
      <c r="C709" s="23"/>
      <c r="D709" s="469"/>
      <c r="E709" s="469"/>
      <c r="F709" s="469"/>
      <c r="G709" s="469"/>
      <c r="H709" s="469"/>
      <c r="I709" s="469"/>
      <c r="J709" s="469"/>
      <c r="K709" s="469"/>
      <c r="L709" s="469"/>
      <c r="M709" s="469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>
      <c r="A710" s="23"/>
      <c r="B710" s="23"/>
      <c r="C710" s="23"/>
      <c r="D710" s="469"/>
      <c r="E710" s="469"/>
      <c r="F710" s="469"/>
      <c r="G710" s="469"/>
      <c r="H710" s="469"/>
      <c r="I710" s="469"/>
      <c r="J710" s="469"/>
      <c r="K710" s="469"/>
      <c r="L710" s="469"/>
      <c r="M710" s="469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>
      <c r="A711" s="23"/>
      <c r="B711" s="23"/>
      <c r="C711" s="23"/>
      <c r="D711" s="469"/>
      <c r="E711" s="469"/>
      <c r="F711" s="469"/>
      <c r="G711" s="469"/>
      <c r="H711" s="469"/>
      <c r="I711" s="469"/>
      <c r="J711" s="469"/>
      <c r="K711" s="469"/>
      <c r="L711" s="469"/>
      <c r="M711" s="469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>
      <c r="A712" s="23"/>
      <c r="B712" s="23"/>
      <c r="C712" s="23"/>
      <c r="D712" s="469"/>
      <c r="E712" s="469"/>
      <c r="F712" s="469"/>
      <c r="G712" s="469"/>
      <c r="H712" s="469"/>
      <c r="I712" s="469"/>
      <c r="J712" s="469"/>
      <c r="K712" s="469"/>
      <c r="L712" s="469"/>
      <c r="M712" s="469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>
      <c r="A713" s="23"/>
      <c r="B713" s="23"/>
      <c r="C713" s="23"/>
      <c r="D713" s="469"/>
      <c r="E713" s="469"/>
      <c r="F713" s="469"/>
      <c r="G713" s="469"/>
      <c r="H713" s="469"/>
      <c r="I713" s="469"/>
      <c r="J713" s="469"/>
      <c r="K713" s="469"/>
      <c r="L713" s="469"/>
      <c r="M713" s="469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>
      <c r="A714" s="23"/>
      <c r="B714" s="23"/>
      <c r="C714" s="23"/>
      <c r="D714" s="469"/>
      <c r="E714" s="469"/>
      <c r="F714" s="469"/>
      <c r="G714" s="469"/>
      <c r="H714" s="469"/>
      <c r="I714" s="469"/>
      <c r="J714" s="469"/>
      <c r="K714" s="469"/>
      <c r="L714" s="469"/>
      <c r="M714" s="469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>
      <c r="A715" s="23"/>
      <c r="B715" s="23"/>
      <c r="C715" s="23"/>
      <c r="D715" s="469"/>
      <c r="E715" s="469"/>
      <c r="F715" s="469"/>
      <c r="G715" s="469"/>
      <c r="H715" s="469"/>
      <c r="I715" s="469"/>
      <c r="J715" s="469"/>
      <c r="K715" s="469"/>
      <c r="L715" s="469"/>
      <c r="M715" s="469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>
      <c r="A716" s="23"/>
      <c r="B716" s="23"/>
      <c r="C716" s="23"/>
      <c r="D716" s="469"/>
      <c r="E716" s="469"/>
      <c r="F716" s="469"/>
      <c r="G716" s="469"/>
      <c r="H716" s="469"/>
      <c r="I716" s="469"/>
      <c r="J716" s="469"/>
      <c r="K716" s="469"/>
      <c r="L716" s="469"/>
      <c r="M716" s="469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>
      <c r="A717" s="23"/>
      <c r="B717" s="23"/>
      <c r="C717" s="23"/>
      <c r="D717" s="469"/>
      <c r="E717" s="469"/>
      <c r="F717" s="469"/>
      <c r="G717" s="469"/>
      <c r="H717" s="469"/>
      <c r="I717" s="469"/>
      <c r="J717" s="469"/>
      <c r="K717" s="469"/>
      <c r="L717" s="469"/>
      <c r="M717" s="469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>
      <c r="A718" s="23"/>
      <c r="B718" s="23"/>
      <c r="C718" s="23"/>
      <c r="D718" s="469"/>
      <c r="E718" s="469"/>
      <c r="F718" s="469"/>
      <c r="G718" s="469"/>
      <c r="H718" s="469"/>
      <c r="I718" s="469"/>
      <c r="J718" s="469"/>
      <c r="K718" s="469"/>
      <c r="L718" s="469"/>
      <c r="M718" s="469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>
      <c r="A719" s="23"/>
      <c r="B719" s="23"/>
      <c r="C719" s="23"/>
      <c r="D719" s="469"/>
      <c r="E719" s="469"/>
      <c r="F719" s="469"/>
      <c r="G719" s="469"/>
      <c r="H719" s="469"/>
      <c r="I719" s="469"/>
      <c r="J719" s="469"/>
      <c r="K719" s="469"/>
      <c r="L719" s="469"/>
      <c r="M719" s="469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>
      <c r="A720" s="23"/>
      <c r="B720" s="23"/>
      <c r="C720" s="23"/>
      <c r="D720" s="469"/>
      <c r="E720" s="469"/>
      <c r="F720" s="469"/>
      <c r="G720" s="469"/>
      <c r="H720" s="469"/>
      <c r="I720" s="469"/>
      <c r="J720" s="469"/>
      <c r="K720" s="469"/>
      <c r="L720" s="469"/>
      <c r="M720" s="469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>
      <c r="A721" s="23"/>
      <c r="B721" s="23"/>
      <c r="C721" s="23"/>
      <c r="D721" s="469"/>
      <c r="E721" s="469"/>
      <c r="F721" s="469"/>
      <c r="G721" s="469"/>
      <c r="H721" s="469"/>
      <c r="I721" s="469"/>
      <c r="J721" s="469"/>
      <c r="K721" s="469"/>
      <c r="L721" s="469"/>
      <c r="M721" s="469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>
      <c r="A722" s="23"/>
      <c r="B722" s="23"/>
      <c r="C722" s="23"/>
      <c r="D722" s="469"/>
      <c r="E722" s="469"/>
      <c r="F722" s="469"/>
      <c r="G722" s="469"/>
      <c r="H722" s="469"/>
      <c r="I722" s="469"/>
      <c r="J722" s="469"/>
      <c r="K722" s="469"/>
      <c r="L722" s="469"/>
      <c r="M722" s="469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>
      <c r="A723" s="23"/>
      <c r="B723" s="23"/>
      <c r="C723" s="23"/>
      <c r="D723" s="469"/>
      <c r="E723" s="469"/>
      <c r="F723" s="469"/>
      <c r="G723" s="469"/>
      <c r="H723" s="469"/>
      <c r="I723" s="469"/>
      <c r="J723" s="469"/>
      <c r="K723" s="469"/>
      <c r="L723" s="469"/>
      <c r="M723" s="469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>
      <c r="A724" s="23"/>
      <c r="B724" s="23"/>
      <c r="C724" s="23"/>
      <c r="D724" s="469"/>
      <c r="E724" s="469"/>
      <c r="F724" s="469"/>
      <c r="G724" s="469"/>
      <c r="H724" s="469"/>
      <c r="I724" s="469"/>
      <c r="J724" s="469"/>
      <c r="K724" s="469"/>
      <c r="L724" s="469"/>
      <c r="M724" s="469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>
      <c r="A725" s="23"/>
      <c r="B725" s="23"/>
      <c r="C725" s="23"/>
      <c r="D725" s="469"/>
      <c r="E725" s="469"/>
      <c r="F725" s="469"/>
      <c r="G725" s="469"/>
      <c r="H725" s="469"/>
      <c r="I725" s="469"/>
      <c r="J725" s="469"/>
      <c r="K725" s="469"/>
      <c r="L725" s="469"/>
      <c r="M725" s="469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>
      <c r="A726" s="23"/>
      <c r="B726" s="23"/>
      <c r="C726" s="23"/>
      <c r="D726" s="469"/>
      <c r="E726" s="469"/>
      <c r="F726" s="469"/>
      <c r="G726" s="469"/>
      <c r="H726" s="469"/>
      <c r="I726" s="469"/>
      <c r="J726" s="469"/>
      <c r="K726" s="469"/>
      <c r="L726" s="469"/>
      <c r="M726" s="469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>
      <c r="A727" s="23"/>
      <c r="B727" s="23"/>
      <c r="C727" s="23"/>
      <c r="D727" s="469"/>
      <c r="E727" s="469"/>
      <c r="F727" s="469"/>
      <c r="G727" s="469"/>
      <c r="H727" s="469"/>
      <c r="I727" s="469"/>
      <c r="J727" s="469"/>
      <c r="K727" s="469"/>
      <c r="L727" s="469"/>
      <c r="M727" s="469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>
      <c r="A728" s="23"/>
      <c r="B728" s="23"/>
      <c r="C728" s="23"/>
      <c r="D728" s="469"/>
      <c r="E728" s="469"/>
      <c r="F728" s="469"/>
      <c r="G728" s="469"/>
      <c r="H728" s="469"/>
      <c r="I728" s="469"/>
      <c r="J728" s="469"/>
      <c r="K728" s="469"/>
      <c r="L728" s="469"/>
      <c r="M728" s="469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>
      <c r="A729" s="23"/>
      <c r="B729" s="23"/>
      <c r="C729" s="23"/>
      <c r="D729" s="469"/>
      <c r="E729" s="469"/>
      <c r="F729" s="469"/>
      <c r="G729" s="469"/>
      <c r="H729" s="469"/>
      <c r="I729" s="469"/>
      <c r="J729" s="469"/>
      <c r="K729" s="469"/>
      <c r="L729" s="469"/>
      <c r="M729" s="469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>
      <c r="A730" s="23"/>
      <c r="B730" s="23"/>
      <c r="C730" s="23"/>
      <c r="D730" s="469"/>
      <c r="E730" s="469"/>
      <c r="F730" s="469"/>
      <c r="G730" s="469"/>
      <c r="H730" s="469"/>
      <c r="I730" s="469"/>
      <c r="J730" s="469"/>
      <c r="K730" s="469"/>
      <c r="L730" s="469"/>
      <c r="M730" s="469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>
      <c r="A731" s="23"/>
      <c r="B731" s="23"/>
      <c r="C731" s="23"/>
      <c r="D731" s="469"/>
      <c r="E731" s="469"/>
      <c r="F731" s="469"/>
      <c r="G731" s="469"/>
      <c r="H731" s="469"/>
      <c r="I731" s="469"/>
      <c r="J731" s="469"/>
      <c r="K731" s="469"/>
      <c r="L731" s="469"/>
      <c r="M731" s="469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>
      <c r="A732" s="23"/>
      <c r="B732" s="23"/>
      <c r="C732" s="23"/>
      <c r="D732" s="469"/>
      <c r="E732" s="469"/>
      <c r="F732" s="469"/>
      <c r="G732" s="469"/>
      <c r="H732" s="469"/>
      <c r="I732" s="469"/>
      <c r="J732" s="469"/>
      <c r="K732" s="469"/>
      <c r="L732" s="469"/>
      <c r="M732" s="469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>
      <c r="A733" s="23"/>
      <c r="B733" s="23"/>
      <c r="C733" s="23"/>
      <c r="D733" s="469"/>
      <c r="E733" s="469"/>
      <c r="F733" s="469"/>
      <c r="G733" s="469"/>
      <c r="H733" s="469"/>
      <c r="I733" s="469"/>
      <c r="J733" s="469"/>
      <c r="K733" s="469"/>
      <c r="L733" s="469"/>
      <c r="M733" s="469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>
      <c r="A734" s="23"/>
      <c r="B734" s="23"/>
      <c r="C734" s="23"/>
      <c r="D734" s="469"/>
      <c r="E734" s="469"/>
      <c r="F734" s="469"/>
      <c r="G734" s="469"/>
      <c r="H734" s="469"/>
      <c r="I734" s="469"/>
      <c r="J734" s="469"/>
      <c r="K734" s="469"/>
      <c r="L734" s="469"/>
      <c r="M734" s="469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>
      <c r="A735" s="23"/>
      <c r="B735" s="23"/>
      <c r="C735" s="23"/>
      <c r="D735" s="469"/>
      <c r="E735" s="469"/>
      <c r="F735" s="469"/>
      <c r="G735" s="469"/>
      <c r="H735" s="469"/>
      <c r="I735" s="469"/>
      <c r="J735" s="469"/>
      <c r="K735" s="469"/>
      <c r="L735" s="469"/>
      <c r="M735" s="469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>
      <c r="A736" s="23"/>
      <c r="B736" s="23"/>
      <c r="C736" s="23"/>
      <c r="D736" s="469"/>
      <c r="E736" s="469"/>
      <c r="F736" s="469"/>
      <c r="G736" s="469"/>
      <c r="H736" s="469"/>
      <c r="I736" s="469"/>
      <c r="J736" s="469"/>
      <c r="K736" s="469"/>
      <c r="L736" s="469"/>
      <c r="M736" s="469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>
      <c r="A737" s="23"/>
      <c r="B737" s="23"/>
      <c r="C737" s="23"/>
      <c r="D737" s="469"/>
      <c r="E737" s="469"/>
      <c r="F737" s="469"/>
      <c r="G737" s="469"/>
      <c r="H737" s="469"/>
      <c r="I737" s="469"/>
      <c r="J737" s="469"/>
      <c r="K737" s="469"/>
      <c r="L737" s="469"/>
      <c r="M737" s="469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>
      <c r="A738" s="23"/>
      <c r="B738" s="23"/>
      <c r="C738" s="23"/>
      <c r="D738" s="469"/>
      <c r="E738" s="469"/>
      <c r="F738" s="469"/>
      <c r="G738" s="469"/>
      <c r="H738" s="469"/>
      <c r="I738" s="469"/>
      <c r="J738" s="469"/>
      <c r="K738" s="469"/>
      <c r="L738" s="469"/>
      <c r="M738" s="469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>
      <c r="A739" s="23"/>
      <c r="B739" s="23"/>
      <c r="C739" s="23"/>
      <c r="D739" s="469"/>
      <c r="E739" s="469"/>
      <c r="F739" s="469"/>
      <c r="G739" s="469"/>
      <c r="H739" s="469"/>
      <c r="I739" s="469"/>
      <c r="J739" s="469"/>
      <c r="K739" s="469"/>
      <c r="L739" s="469"/>
      <c r="M739" s="469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>
      <c r="A740" s="23"/>
      <c r="B740" s="23"/>
      <c r="C740" s="23"/>
      <c r="D740" s="469"/>
      <c r="E740" s="469"/>
      <c r="F740" s="469"/>
      <c r="G740" s="469"/>
      <c r="H740" s="469"/>
      <c r="I740" s="469"/>
      <c r="J740" s="469"/>
      <c r="K740" s="469"/>
      <c r="L740" s="469"/>
      <c r="M740" s="469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>
      <c r="A741" s="23"/>
      <c r="B741" s="23"/>
      <c r="C741" s="23"/>
      <c r="D741" s="469"/>
      <c r="E741" s="469"/>
      <c r="F741" s="469"/>
      <c r="G741" s="469"/>
      <c r="H741" s="469"/>
      <c r="I741" s="469"/>
      <c r="J741" s="469"/>
      <c r="K741" s="469"/>
      <c r="L741" s="469"/>
      <c r="M741" s="469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>
      <c r="A742" s="23"/>
      <c r="B742" s="23"/>
      <c r="C742" s="23"/>
      <c r="D742" s="469"/>
      <c r="E742" s="469"/>
      <c r="F742" s="469"/>
      <c r="G742" s="469"/>
      <c r="H742" s="469"/>
      <c r="I742" s="469"/>
      <c r="J742" s="469"/>
      <c r="K742" s="469"/>
      <c r="L742" s="469"/>
      <c r="M742" s="469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>
      <c r="A743" s="23"/>
      <c r="B743" s="23"/>
      <c r="C743" s="23"/>
      <c r="D743" s="469"/>
      <c r="E743" s="469"/>
      <c r="F743" s="469"/>
      <c r="G743" s="469"/>
      <c r="H743" s="469"/>
      <c r="I743" s="469"/>
      <c r="J743" s="469"/>
      <c r="K743" s="469"/>
      <c r="L743" s="469"/>
      <c r="M743" s="469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>
      <c r="A744" s="23"/>
      <c r="B744" s="23"/>
      <c r="C744" s="23"/>
      <c r="D744" s="469"/>
      <c r="E744" s="469"/>
      <c r="F744" s="469"/>
      <c r="G744" s="469"/>
      <c r="H744" s="469"/>
      <c r="I744" s="469"/>
      <c r="J744" s="469"/>
      <c r="K744" s="469"/>
      <c r="L744" s="469"/>
      <c r="M744" s="469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>
      <c r="A745" s="23"/>
      <c r="B745" s="23"/>
      <c r="C745" s="23"/>
      <c r="D745" s="469"/>
      <c r="E745" s="469"/>
      <c r="F745" s="469"/>
      <c r="G745" s="469"/>
      <c r="H745" s="469"/>
      <c r="I745" s="469"/>
      <c r="J745" s="469"/>
      <c r="K745" s="469"/>
      <c r="L745" s="469"/>
      <c r="M745" s="469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>
      <c r="A746" s="23"/>
      <c r="B746" s="23"/>
      <c r="C746" s="23"/>
      <c r="D746" s="469"/>
      <c r="E746" s="469"/>
      <c r="F746" s="469"/>
      <c r="G746" s="469"/>
      <c r="H746" s="469"/>
      <c r="I746" s="469"/>
      <c r="J746" s="469"/>
      <c r="K746" s="469"/>
      <c r="L746" s="469"/>
      <c r="M746" s="469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>
      <c r="A747" s="23"/>
      <c r="B747" s="23"/>
      <c r="C747" s="23"/>
      <c r="D747" s="469"/>
      <c r="E747" s="469"/>
      <c r="F747" s="469"/>
      <c r="G747" s="469"/>
      <c r="H747" s="469"/>
      <c r="I747" s="469"/>
      <c r="J747" s="469"/>
      <c r="K747" s="469"/>
      <c r="L747" s="469"/>
      <c r="M747" s="469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>
      <c r="A748" s="23"/>
      <c r="B748" s="23"/>
      <c r="C748" s="23"/>
      <c r="D748" s="469"/>
      <c r="E748" s="469"/>
      <c r="F748" s="469"/>
      <c r="G748" s="469"/>
      <c r="H748" s="469"/>
      <c r="I748" s="469"/>
      <c r="J748" s="469"/>
      <c r="K748" s="469"/>
      <c r="L748" s="469"/>
      <c r="M748" s="469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>
      <c r="A749" s="23"/>
      <c r="B749" s="23"/>
      <c r="C749" s="23"/>
      <c r="D749" s="469"/>
      <c r="E749" s="469"/>
      <c r="F749" s="469"/>
      <c r="G749" s="469"/>
      <c r="H749" s="469"/>
      <c r="I749" s="469"/>
      <c r="J749" s="469"/>
      <c r="K749" s="469"/>
      <c r="L749" s="469"/>
      <c r="M749" s="469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>
      <c r="A750" s="23"/>
      <c r="B750" s="23"/>
      <c r="C750" s="23"/>
      <c r="D750" s="469"/>
      <c r="E750" s="469"/>
      <c r="F750" s="469"/>
      <c r="G750" s="469"/>
      <c r="H750" s="469"/>
      <c r="I750" s="469"/>
      <c r="J750" s="469"/>
      <c r="K750" s="469"/>
      <c r="L750" s="469"/>
      <c r="M750" s="469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>
      <c r="A751" s="23"/>
      <c r="B751" s="23"/>
      <c r="C751" s="23"/>
      <c r="D751" s="469"/>
      <c r="E751" s="469"/>
      <c r="F751" s="469"/>
      <c r="G751" s="469"/>
      <c r="H751" s="469"/>
      <c r="I751" s="469"/>
      <c r="J751" s="469"/>
      <c r="K751" s="469"/>
      <c r="L751" s="469"/>
      <c r="M751" s="469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>
      <c r="A752" s="23"/>
      <c r="B752" s="23"/>
      <c r="C752" s="23"/>
      <c r="D752" s="469"/>
      <c r="E752" s="469"/>
      <c r="F752" s="469"/>
      <c r="G752" s="469"/>
      <c r="H752" s="469"/>
      <c r="I752" s="469"/>
      <c r="J752" s="469"/>
      <c r="K752" s="469"/>
      <c r="L752" s="469"/>
      <c r="M752" s="469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>
      <c r="A753" s="23"/>
      <c r="B753" s="23"/>
      <c r="C753" s="23"/>
      <c r="D753" s="469"/>
      <c r="E753" s="469"/>
      <c r="F753" s="469"/>
      <c r="G753" s="469"/>
      <c r="H753" s="469"/>
      <c r="I753" s="469"/>
      <c r="J753" s="469"/>
      <c r="K753" s="469"/>
      <c r="L753" s="469"/>
      <c r="M753" s="469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>
      <c r="A754" s="23"/>
      <c r="B754" s="23"/>
      <c r="C754" s="23"/>
      <c r="D754" s="469"/>
      <c r="E754" s="469"/>
      <c r="F754" s="469"/>
      <c r="G754" s="469"/>
      <c r="H754" s="469"/>
      <c r="I754" s="469"/>
      <c r="J754" s="469"/>
      <c r="K754" s="469"/>
      <c r="L754" s="469"/>
      <c r="M754" s="469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>
      <c r="A755" s="23"/>
      <c r="B755" s="23"/>
      <c r="C755" s="23"/>
      <c r="D755" s="469"/>
      <c r="E755" s="469"/>
      <c r="F755" s="469"/>
      <c r="G755" s="469"/>
      <c r="H755" s="469"/>
      <c r="I755" s="469"/>
      <c r="J755" s="469"/>
      <c r="K755" s="469"/>
      <c r="L755" s="469"/>
      <c r="M755" s="469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>
      <c r="A756" s="23"/>
      <c r="B756" s="23"/>
      <c r="C756" s="23"/>
      <c r="D756" s="469"/>
      <c r="E756" s="469"/>
      <c r="F756" s="469"/>
      <c r="G756" s="469"/>
      <c r="H756" s="469"/>
      <c r="I756" s="469"/>
      <c r="J756" s="469"/>
      <c r="K756" s="469"/>
      <c r="L756" s="469"/>
      <c r="M756" s="469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>
      <c r="A757" s="23"/>
      <c r="B757" s="23"/>
      <c r="C757" s="23"/>
      <c r="D757" s="469"/>
      <c r="E757" s="469"/>
      <c r="F757" s="469"/>
      <c r="G757" s="469"/>
      <c r="H757" s="469"/>
      <c r="I757" s="469"/>
      <c r="J757" s="469"/>
      <c r="K757" s="469"/>
      <c r="L757" s="469"/>
      <c r="M757" s="469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>
      <c r="A758" s="23"/>
      <c r="B758" s="23"/>
      <c r="C758" s="23"/>
      <c r="D758" s="469"/>
      <c r="E758" s="469"/>
      <c r="F758" s="469"/>
      <c r="G758" s="469"/>
      <c r="H758" s="469"/>
      <c r="I758" s="469"/>
      <c r="J758" s="469"/>
      <c r="K758" s="469"/>
      <c r="L758" s="469"/>
      <c r="M758" s="469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>
      <c r="A759" s="23"/>
      <c r="B759" s="23"/>
      <c r="C759" s="23"/>
      <c r="D759" s="469"/>
      <c r="E759" s="469"/>
      <c r="F759" s="469"/>
      <c r="G759" s="469"/>
      <c r="H759" s="469"/>
      <c r="I759" s="469"/>
      <c r="J759" s="469"/>
      <c r="K759" s="469"/>
      <c r="L759" s="469"/>
      <c r="M759" s="469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>
      <c r="A760" s="23"/>
      <c r="B760" s="23"/>
      <c r="C760" s="23"/>
      <c r="D760" s="469"/>
      <c r="E760" s="469"/>
      <c r="F760" s="469"/>
      <c r="G760" s="469"/>
      <c r="H760" s="469"/>
      <c r="I760" s="469"/>
      <c r="J760" s="469"/>
      <c r="K760" s="469"/>
      <c r="L760" s="469"/>
      <c r="M760" s="469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>
      <c r="A761" s="23"/>
      <c r="B761" s="23"/>
      <c r="C761" s="23"/>
      <c r="D761" s="469"/>
      <c r="E761" s="469"/>
      <c r="F761" s="469"/>
      <c r="G761" s="469"/>
      <c r="H761" s="469"/>
      <c r="I761" s="469"/>
      <c r="J761" s="469"/>
      <c r="K761" s="469"/>
      <c r="L761" s="469"/>
      <c r="M761" s="469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>
      <c r="A762" s="23"/>
      <c r="B762" s="23"/>
      <c r="C762" s="23"/>
      <c r="D762" s="469"/>
      <c r="E762" s="469"/>
      <c r="F762" s="469"/>
      <c r="G762" s="469"/>
      <c r="H762" s="469"/>
      <c r="I762" s="469"/>
      <c r="J762" s="469"/>
      <c r="K762" s="469"/>
      <c r="L762" s="469"/>
      <c r="M762" s="469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>
      <c r="A763" s="23"/>
      <c r="B763" s="23"/>
      <c r="C763" s="23"/>
      <c r="D763" s="469"/>
      <c r="E763" s="469"/>
      <c r="F763" s="469"/>
      <c r="G763" s="469"/>
      <c r="H763" s="469"/>
      <c r="I763" s="469"/>
      <c r="J763" s="469"/>
      <c r="K763" s="469"/>
      <c r="L763" s="469"/>
      <c r="M763" s="469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>
      <c r="A764" s="23"/>
      <c r="B764" s="23"/>
      <c r="C764" s="23"/>
      <c r="D764" s="469"/>
      <c r="E764" s="469"/>
      <c r="F764" s="469"/>
      <c r="G764" s="469"/>
      <c r="H764" s="469"/>
      <c r="I764" s="469"/>
      <c r="J764" s="469"/>
      <c r="K764" s="469"/>
      <c r="L764" s="469"/>
      <c r="M764" s="469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>
      <c r="A765" s="23"/>
      <c r="B765" s="23"/>
      <c r="C765" s="23"/>
      <c r="D765" s="469"/>
      <c r="E765" s="469"/>
      <c r="F765" s="469"/>
      <c r="G765" s="469"/>
      <c r="H765" s="469"/>
      <c r="I765" s="469"/>
      <c r="J765" s="469"/>
      <c r="K765" s="469"/>
      <c r="L765" s="469"/>
      <c r="M765" s="469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>
      <c r="A766" s="23"/>
      <c r="B766" s="23"/>
      <c r="C766" s="23"/>
      <c r="D766" s="469"/>
      <c r="E766" s="469"/>
      <c r="F766" s="469"/>
      <c r="G766" s="469"/>
      <c r="H766" s="469"/>
      <c r="I766" s="469"/>
      <c r="J766" s="469"/>
      <c r="K766" s="469"/>
      <c r="L766" s="469"/>
      <c r="M766" s="469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>
      <c r="A767" s="23"/>
      <c r="B767" s="23"/>
      <c r="C767" s="23"/>
      <c r="D767" s="469"/>
      <c r="E767" s="469"/>
      <c r="F767" s="469"/>
      <c r="G767" s="469"/>
      <c r="H767" s="469"/>
      <c r="I767" s="469"/>
      <c r="J767" s="469"/>
      <c r="K767" s="469"/>
      <c r="L767" s="469"/>
      <c r="M767" s="469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>
      <c r="A768" s="23"/>
      <c r="B768" s="23"/>
      <c r="C768" s="23"/>
      <c r="D768" s="469"/>
      <c r="E768" s="469"/>
      <c r="F768" s="469"/>
      <c r="G768" s="469"/>
      <c r="H768" s="469"/>
      <c r="I768" s="469"/>
      <c r="J768" s="469"/>
      <c r="K768" s="469"/>
      <c r="L768" s="469"/>
      <c r="M768" s="469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>
      <c r="A769" s="23"/>
      <c r="B769" s="23"/>
      <c r="C769" s="23"/>
      <c r="D769" s="469"/>
      <c r="E769" s="469"/>
      <c r="F769" s="469"/>
      <c r="G769" s="469"/>
      <c r="H769" s="469"/>
      <c r="I769" s="469"/>
      <c r="J769" s="469"/>
      <c r="K769" s="469"/>
      <c r="L769" s="469"/>
      <c r="M769" s="469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>
      <c r="A770" s="23"/>
      <c r="B770" s="23"/>
      <c r="C770" s="23"/>
      <c r="D770" s="469"/>
      <c r="E770" s="469"/>
      <c r="F770" s="469"/>
      <c r="G770" s="469"/>
      <c r="H770" s="469"/>
      <c r="I770" s="469"/>
      <c r="J770" s="469"/>
      <c r="K770" s="469"/>
      <c r="L770" s="469"/>
      <c r="M770" s="469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>
      <c r="A771" s="23"/>
      <c r="B771" s="23"/>
      <c r="C771" s="23"/>
      <c r="D771" s="469"/>
      <c r="E771" s="469"/>
      <c r="F771" s="469"/>
      <c r="G771" s="469"/>
      <c r="H771" s="469"/>
      <c r="I771" s="469"/>
      <c r="J771" s="469"/>
      <c r="K771" s="469"/>
      <c r="L771" s="469"/>
      <c r="M771" s="469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>
      <c r="A772" s="23"/>
      <c r="B772" s="23"/>
      <c r="C772" s="23"/>
      <c r="D772" s="469"/>
      <c r="E772" s="469"/>
      <c r="F772" s="469"/>
      <c r="G772" s="469"/>
      <c r="H772" s="469"/>
      <c r="I772" s="469"/>
      <c r="J772" s="469"/>
      <c r="K772" s="469"/>
      <c r="L772" s="469"/>
      <c r="M772" s="469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>
      <c r="A773" s="23"/>
      <c r="B773" s="23"/>
      <c r="C773" s="23"/>
      <c r="D773" s="469"/>
      <c r="E773" s="469"/>
      <c r="F773" s="469"/>
      <c r="G773" s="469"/>
      <c r="H773" s="469"/>
      <c r="I773" s="469"/>
      <c r="J773" s="469"/>
      <c r="K773" s="469"/>
      <c r="L773" s="469"/>
      <c r="M773" s="469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>
      <c r="A774" s="23"/>
      <c r="B774" s="23"/>
      <c r="C774" s="23"/>
      <c r="D774" s="469"/>
      <c r="E774" s="469"/>
      <c r="F774" s="469"/>
      <c r="G774" s="469"/>
      <c r="H774" s="469"/>
      <c r="I774" s="469"/>
      <c r="J774" s="469"/>
      <c r="K774" s="469"/>
      <c r="L774" s="469"/>
      <c r="M774" s="469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>
      <c r="A775" s="23"/>
      <c r="B775" s="23"/>
      <c r="C775" s="23"/>
      <c r="D775" s="469"/>
      <c r="E775" s="469"/>
      <c r="F775" s="469"/>
      <c r="G775" s="469"/>
      <c r="H775" s="469"/>
      <c r="I775" s="469"/>
      <c r="J775" s="469"/>
      <c r="K775" s="469"/>
      <c r="L775" s="469"/>
      <c r="M775" s="469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>
      <c r="A776" s="23"/>
      <c r="B776" s="23"/>
      <c r="C776" s="23"/>
      <c r="D776" s="469"/>
      <c r="E776" s="469"/>
      <c r="F776" s="469"/>
      <c r="G776" s="469"/>
      <c r="H776" s="469"/>
      <c r="I776" s="469"/>
      <c r="J776" s="469"/>
      <c r="K776" s="469"/>
      <c r="L776" s="469"/>
      <c r="M776" s="469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>
      <c r="A777" s="23"/>
      <c r="B777" s="23"/>
      <c r="C777" s="23"/>
      <c r="D777" s="469"/>
      <c r="E777" s="469"/>
      <c r="F777" s="469"/>
      <c r="G777" s="469"/>
      <c r="H777" s="469"/>
      <c r="I777" s="469"/>
      <c r="J777" s="469"/>
      <c r="K777" s="469"/>
      <c r="L777" s="469"/>
      <c r="M777" s="469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>
      <c r="A778" s="23"/>
      <c r="B778" s="23"/>
      <c r="C778" s="23"/>
      <c r="D778" s="469"/>
      <c r="E778" s="469"/>
      <c r="F778" s="469"/>
      <c r="G778" s="469"/>
      <c r="H778" s="469"/>
      <c r="I778" s="469"/>
      <c r="J778" s="469"/>
      <c r="K778" s="469"/>
      <c r="L778" s="469"/>
      <c r="M778" s="469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>
      <c r="A779" s="23"/>
      <c r="B779" s="23"/>
      <c r="C779" s="23"/>
      <c r="D779" s="469"/>
      <c r="E779" s="469"/>
      <c r="F779" s="469"/>
      <c r="G779" s="469"/>
      <c r="H779" s="469"/>
      <c r="I779" s="469"/>
      <c r="J779" s="469"/>
      <c r="K779" s="469"/>
      <c r="L779" s="469"/>
      <c r="M779" s="469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>
      <c r="A780" s="23"/>
      <c r="B780" s="23"/>
      <c r="C780" s="23"/>
      <c r="D780" s="469"/>
      <c r="E780" s="469"/>
      <c r="F780" s="469"/>
      <c r="G780" s="469"/>
      <c r="H780" s="469"/>
      <c r="I780" s="469"/>
      <c r="J780" s="469"/>
      <c r="K780" s="469"/>
      <c r="L780" s="469"/>
      <c r="M780" s="469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>
      <c r="A781" s="23"/>
      <c r="B781" s="23"/>
      <c r="C781" s="23"/>
      <c r="D781" s="469"/>
      <c r="E781" s="469"/>
      <c r="F781" s="469"/>
      <c r="G781" s="469"/>
      <c r="H781" s="469"/>
      <c r="I781" s="469"/>
      <c r="J781" s="469"/>
      <c r="K781" s="469"/>
      <c r="L781" s="469"/>
      <c r="M781" s="469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>
      <c r="A782" s="23"/>
      <c r="B782" s="23"/>
      <c r="C782" s="23"/>
      <c r="D782" s="469"/>
      <c r="E782" s="469"/>
      <c r="F782" s="469"/>
      <c r="G782" s="469"/>
      <c r="H782" s="469"/>
      <c r="I782" s="469"/>
      <c r="J782" s="469"/>
      <c r="K782" s="469"/>
      <c r="L782" s="469"/>
      <c r="M782" s="469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>
      <c r="A783" s="23"/>
      <c r="B783" s="23"/>
      <c r="C783" s="23"/>
      <c r="D783" s="469"/>
      <c r="E783" s="469"/>
      <c r="F783" s="469"/>
      <c r="G783" s="469"/>
      <c r="H783" s="469"/>
      <c r="I783" s="469"/>
      <c r="J783" s="469"/>
      <c r="K783" s="469"/>
      <c r="L783" s="469"/>
      <c r="M783" s="469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>
      <c r="A784" s="23"/>
      <c r="B784" s="23"/>
      <c r="C784" s="23"/>
      <c r="D784" s="469"/>
      <c r="E784" s="469"/>
      <c r="F784" s="469"/>
      <c r="G784" s="469"/>
      <c r="H784" s="469"/>
      <c r="I784" s="469"/>
      <c r="J784" s="469"/>
      <c r="K784" s="469"/>
      <c r="L784" s="469"/>
      <c r="M784" s="469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>
      <c r="A785" s="23"/>
      <c r="B785" s="23"/>
      <c r="C785" s="23"/>
      <c r="D785" s="469"/>
      <c r="E785" s="469"/>
      <c r="F785" s="469"/>
      <c r="G785" s="469"/>
      <c r="H785" s="469"/>
      <c r="I785" s="469"/>
      <c r="J785" s="469"/>
      <c r="K785" s="469"/>
      <c r="L785" s="469"/>
      <c r="M785" s="469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>
      <c r="A786" s="23"/>
      <c r="B786" s="23"/>
      <c r="C786" s="23"/>
      <c r="D786" s="469"/>
      <c r="E786" s="469"/>
      <c r="F786" s="469"/>
      <c r="G786" s="469"/>
      <c r="H786" s="469"/>
      <c r="I786" s="469"/>
      <c r="J786" s="469"/>
      <c r="K786" s="469"/>
      <c r="L786" s="469"/>
      <c r="M786" s="469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>
      <c r="A787" s="23"/>
      <c r="B787" s="23"/>
      <c r="C787" s="23"/>
      <c r="D787" s="469"/>
      <c r="E787" s="469"/>
      <c r="F787" s="469"/>
      <c r="G787" s="469"/>
      <c r="H787" s="469"/>
      <c r="I787" s="469"/>
      <c r="J787" s="469"/>
      <c r="K787" s="469"/>
      <c r="L787" s="469"/>
      <c r="M787" s="469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>
      <c r="A788" s="23"/>
      <c r="B788" s="23"/>
      <c r="C788" s="23"/>
      <c r="D788" s="469"/>
      <c r="E788" s="469"/>
      <c r="F788" s="469"/>
      <c r="G788" s="469"/>
      <c r="H788" s="469"/>
      <c r="I788" s="469"/>
      <c r="J788" s="469"/>
      <c r="K788" s="469"/>
      <c r="L788" s="469"/>
      <c r="M788" s="469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>
      <c r="A789" s="23"/>
      <c r="B789" s="23"/>
      <c r="C789" s="23"/>
      <c r="D789" s="469"/>
      <c r="E789" s="469"/>
      <c r="F789" s="469"/>
      <c r="G789" s="469"/>
      <c r="H789" s="469"/>
      <c r="I789" s="469"/>
      <c r="J789" s="469"/>
      <c r="K789" s="469"/>
      <c r="L789" s="469"/>
      <c r="M789" s="469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>
      <c r="A790" s="23"/>
      <c r="B790" s="23"/>
      <c r="C790" s="23"/>
      <c r="D790" s="469"/>
      <c r="E790" s="469"/>
      <c r="F790" s="469"/>
      <c r="G790" s="469"/>
      <c r="H790" s="469"/>
      <c r="I790" s="469"/>
      <c r="J790" s="469"/>
      <c r="K790" s="469"/>
      <c r="L790" s="469"/>
      <c r="M790" s="469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>
      <c r="A791" s="23"/>
      <c r="B791" s="23"/>
      <c r="C791" s="23"/>
      <c r="D791" s="469"/>
      <c r="E791" s="469"/>
      <c r="F791" s="469"/>
      <c r="G791" s="469"/>
      <c r="H791" s="469"/>
      <c r="I791" s="469"/>
      <c r="J791" s="469"/>
      <c r="K791" s="469"/>
      <c r="L791" s="469"/>
      <c r="M791" s="469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>
      <c r="A792" s="23"/>
      <c r="B792" s="23"/>
      <c r="C792" s="23"/>
      <c r="D792" s="469"/>
      <c r="E792" s="469"/>
      <c r="F792" s="469"/>
      <c r="G792" s="469"/>
      <c r="H792" s="469"/>
      <c r="I792" s="469"/>
      <c r="J792" s="469"/>
      <c r="K792" s="469"/>
      <c r="L792" s="469"/>
      <c r="M792" s="469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>
      <c r="A793" s="23"/>
      <c r="B793" s="23"/>
      <c r="C793" s="23"/>
      <c r="D793" s="469"/>
      <c r="E793" s="469"/>
      <c r="F793" s="469"/>
      <c r="G793" s="469"/>
      <c r="H793" s="469"/>
      <c r="I793" s="469"/>
      <c r="J793" s="469"/>
      <c r="K793" s="469"/>
      <c r="L793" s="469"/>
      <c r="M793" s="469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>
      <c r="A794" s="23"/>
      <c r="B794" s="23"/>
      <c r="C794" s="23"/>
      <c r="D794" s="469"/>
      <c r="E794" s="469"/>
      <c r="F794" s="469"/>
      <c r="G794" s="469"/>
      <c r="H794" s="469"/>
      <c r="I794" s="469"/>
      <c r="J794" s="469"/>
      <c r="K794" s="469"/>
      <c r="L794" s="469"/>
      <c r="M794" s="469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>
      <c r="A795" s="23"/>
      <c r="B795" s="23"/>
      <c r="C795" s="23"/>
      <c r="D795" s="469"/>
      <c r="E795" s="469"/>
      <c r="F795" s="469"/>
      <c r="G795" s="469"/>
      <c r="H795" s="469"/>
      <c r="I795" s="469"/>
      <c r="J795" s="469"/>
      <c r="K795" s="469"/>
      <c r="L795" s="469"/>
      <c r="M795" s="469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>
      <c r="A796" s="23"/>
      <c r="B796" s="23"/>
      <c r="C796" s="23"/>
      <c r="D796" s="469"/>
      <c r="E796" s="469"/>
      <c r="F796" s="469"/>
      <c r="G796" s="469"/>
      <c r="H796" s="469"/>
      <c r="I796" s="469"/>
      <c r="J796" s="469"/>
      <c r="K796" s="469"/>
      <c r="L796" s="469"/>
      <c r="M796" s="469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>
      <c r="A797" s="23"/>
      <c r="B797" s="23"/>
      <c r="C797" s="23"/>
      <c r="D797" s="469"/>
      <c r="E797" s="469"/>
      <c r="F797" s="469"/>
      <c r="G797" s="469"/>
      <c r="H797" s="469"/>
      <c r="I797" s="469"/>
      <c r="J797" s="469"/>
      <c r="K797" s="469"/>
      <c r="L797" s="469"/>
      <c r="M797" s="469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>
      <c r="A798" s="23"/>
      <c r="B798" s="23"/>
      <c r="C798" s="23"/>
      <c r="D798" s="469"/>
      <c r="E798" s="469"/>
      <c r="F798" s="469"/>
      <c r="G798" s="469"/>
      <c r="H798" s="469"/>
      <c r="I798" s="469"/>
      <c r="J798" s="469"/>
      <c r="K798" s="469"/>
      <c r="L798" s="469"/>
      <c r="M798" s="469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>
      <c r="A799" s="23"/>
      <c r="B799" s="23"/>
      <c r="C799" s="23"/>
      <c r="D799" s="469"/>
      <c r="E799" s="469"/>
      <c r="F799" s="469"/>
      <c r="G799" s="469"/>
      <c r="H799" s="469"/>
      <c r="I799" s="469"/>
      <c r="J799" s="469"/>
      <c r="K799" s="469"/>
      <c r="L799" s="469"/>
      <c r="M799" s="469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>
      <c r="A800" s="23"/>
      <c r="B800" s="23"/>
      <c r="C800" s="23"/>
      <c r="D800" s="469"/>
      <c r="E800" s="469"/>
      <c r="F800" s="469"/>
      <c r="G800" s="469"/>
      <c r="H800" s="469"/>
      <c r="I800" s="469"/>
      <c r="J800" s="469"/>
      <c r="K800" s="469"/>
      <c r="L800" s="469"/>
      <c r="M800" s="469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>
      <c r="A801" s="23"/>
      <c r="B801" s="23"/>
      <c r="C801" s="23"/>
      <c r="D801" s="469"/>
      <c r="E801" s="469"/>
      <c r="F801" s="469"/>
      <c r="G801" s="469"/>
      <c r="H801" s="469"/>
      <c r="I801" s="469"/>
      <c r="J801" s="469"/>
      <c r="K801" s="469"/>
      <c r="L801" s="469"/>
      <c r="M801" s="469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>
      <c r="A802" s="23"/>
      <c r="B802" s="23"/>
      <c r="C802" s="23"/>
      <c r="D802" s="469"/>
      <c r="E802" s="469"/>
      <c r="F802" s="469"/>
      <c r="G802" s="469"/>
      <c r="H802" s="469"/>
      <c r="I802" s="469"/>
      <c r="J802" s="469"/>
      <c r="K802" s="469"/>
      <c r="L802" s="469"/>
      <c r="M802" s="469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>
      <c r="A803" s="23"/>
      <c r="B803" s="23"/>
      <c r="C803" s="23"/>
      <c r="D803" s="469"/>
      <c r="E803" s="469"/>
      <c r="F803" s="469"/>
      <c r="G803" s="469"/>
      <c r="H803" s="469"/>
      <c r="I803" s="469"/>
      <c r="J803" s="469"/>
      <c r="K803" s="469"/>
      <c r="L803" s="469"/>
      <c r="M803" s="469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>
      <c r="A804" s="23"/>
      <c r="B804" s="23"/>
      <c r="C804" s="23"/>
      <c r="D804" s="469"/>
      <c r="E804" s="469"/>
      <c r="F804" s="469"/>
      <c r="G804" s="469"/>
      <c r="H804" s="469"/>
      <c r="I804" s="469"/>
      <c r="J804" s="469"/>
      <c r="K804" s="469"/>
      <c r="L804" s="469"/>
      <c r="M804" s="469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>
      <c r="A805" s="23"/>
      <c r="B805" s="23"/>
      <c r="C805" s="23"/>
      <c r="D805" s="469"/>
      <c r="E805" s="469"/>
      <c r="F805" s="469"/>
      <c r="G805" s="469"/>
      <c r="H805" s="469"/>
      <c r="I805" s="469"/>
      <c r="J805" s="469"/>
      <c r="K805" s="469"/>
      <c r="L805" s="469"/>
      <c r="M805" s="469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>
      <c r="A806" s="23"/>
      <c r="B806" s="23"/>
      <c r="C806" s="23"/>
      <c r="D806" s="469"/>
      <c r="E806" s="469"/>
      <c r="F806" s="469"/>
      <c r="G806" s="469"/>
      <c r="H806" s="469"/>
      <c r="I806" s="469"/>
      <c r="J806" s="469"/>
      <c r="K806" s="469"/>
      <c r="L806" s="469"/>
      <c r="M806" s="469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>
      <c r="A807" s="23"/>
      <c r="B807" s="23"/>
      <c r="C807" s="23"/>
      <c r="D807" s="469"/>
      <c r="E807" s="469"/>
      <c r="F807" s="469"/>
      <c r="G807" s="469"/>
      <c r="H807" s="469"/>
      <c r="I807" s="469"/>
      <c r="J807" s="469"/>
      <c r="K807" s="469"/>
      <c r="L807" s="469"/>
      <c r="M807" s="469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>
      <c r="A808" s="23"/>
      <c r="B808" s="23"/>
      <c r="C808" s="23"/>
      <c r="D808" s="469"/>
      <c r="E808" s="469"/>
      <c r="F808" s="469"/>
      <c r="G808" s="469"/>
      <c r="H808" s="469"/>
      <c r="I808" s="469"/>
      <c r="J808" s="469"/>
      <c r="K808" s="469"/>
      <c r="L808" s="469"/>
      <c r="M808" s="469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>
      <c r="A809" s="23"/>
      <c r="B809" s="23"/>
      <c r="C809" s="23"/>
      <c r="D809" s="469"/>
      <c r="E809" s="469"/>
      <c r="F809" s="469"/>
      <c r="G809" s="469"/>
      <c r="H809" s="469"/>
      <c r="I809" s="469"/>
      <c r="J809" s="469"/>
      <c r="K809" s="469"/>
      <c r="L809" s="469"/>
      <c r="M809" s="469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>
      <c r="A810" s="23"/>
      <c r="B810" s="23"/>
      <c r="C810" s="23"/>
      <c r="D810" s="469"/>
      <c r="E810" s="469"/>
      <c r="F810" s="469"/>
      <c r="G810" s="469"/>
      <c r="H810" s="469"/>
      <c r="I810" s="469"/>
      <c r="J810" s="469"/>
      <c r="K810" s="469"/>
      <c r="L810" s="469"/>
      <c r="M810" s="469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>
      <c r="A811" s="23"/>
      <c r="B811" s="23"/>
      <c r="C811" s="23"/>
      <c r="D811" s="469"/>
      <c r="E811" s="469"/>
      <c r="F811" s="469"/>
      <c r="G811" s="469"/>
      <c r="H811" s="469"/>
      <c r="I811" s="469"/>
      <c r="J811" s="469"/>
      <c r="K811" s="469"/>
      <c r="L811" s="469"/>
      <c r="M811" s="469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>
      <c r="A812" s="23"/>
      <c r="B812" s="23"/>
      <c r="C812" s="23"/>
      <c r="D812" s="469"/>
      <c r="E812" s="469"/>
      <c r="F812" s="469"/>
      <c r="G812" s="469"/>
      <c r="H812" s="469"/>
      <c r="I812" s="469"/>
      <c r="J812" s="469"/>
      <c r="K812" s="469"/>
      <c r="L812" s="469"/>
      <c r="M812" s="469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>
      <c r="A813" s="23"/>
      <c r="B813" s="23"/>
      <c r="C813" s="23"/>
      <c r="D813" s="469"/>
      <c r="E813" s="469"/>
      <c r="F813" s="469"/>
      <c r="G813" s="469"/>
      <c r="H813" s="469"/>
      <c r="I813" s="469"/>
      <c r="J813" s="469"/>
      <c r="K813" s="469"/>
      <c r="L813" s="469"/>
      <c r="M813" s="469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>
      <c r="A814" s="23"/>
      <c r="B814" s="23"/>
      <c r="C814" s="23"/>
      <c r="D814" s="469"/>
      <c r="E814" s="469"/>
      <c r="F814" s="469"/>
      <c r="G814" s="469"/>
      <c r="H814" s="469"/>
      <c r="I814" s="469"/>
      <c r="J814" s="469"/>
      <c r="K814" s="469"/>
      <c r="L814" s="469"/>
      <c r="M814" s="469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>
      <c r="A815" s="23"/>
      <c r="B815" s="23"/>
      <c r="C815" s="23"/>
      <c r="D815" s="469"/>
      <c r="E815" s="469"/>
      <c r="F815" s="469"/>
      <c r="G815" s="469"/>
      <c r="H815" s="469"/>
      <c r="I815" s="469"/>
      <c r="J815" s="469"/>
      <c r="K815" s="469"/>
      <c r="L815" s="469"/>
      <c r="M815" s="469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>
      <c r="A816" s="23"/>
      <c r="B816" s="23"/>
      <c r="C816" s="23"/>
      <c r="D816" s="469"/>
      <c r="E816" s="469"/>
      <c r="F816" s="469"/>
      <c r="G816" s="469"/>
      <c r="H816" s="469"/>
      <c r="I816" s="469"/>
      <c r="J816" s="469"/>
      <c r="K816" s="469"/>
      <c r="L816" s="469"/>
      <c r="M816" s="469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>
      <c r="A817" s="23"/>
      <c r="B817" s="23"/>
      <c r="C817" s="23"/>
      <c r="D817" s="469"/>
      <c r="E817" s="469"/>
      <c r="F817" s="469"/>
      <c r="G817" s="469"/>
      <c r="H817" s="469"/>
      <c r="I817" s="469"/>
      <c r="J817" s="469"/>
      <c r="K817" s="469"/>
      <c r="L817" s="469"/>
      <c r="M817" s="469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>
      <c r="A818" s="23"/>
      <c r="B818" s="23"/>
      <c r="C818" s="23"/>
      <c r="D818" s="469"/>
      <c r="E818" s="469"/>
      <c r="F818" s="469"/>
      <c r="G818" s="469"/>
      <c r="H818" s="469"/>
      <c r="I818" s="469"/>
      <c r="J818" s="469"/>
      <c r="K818" s="469"/>
      <c r="L818" s="469"/>
      <c r="M818" s="469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>
      <c r="A819" s="23"/>
      <c r="B819" s="23"/>
      <c r="C819" s="23"/>
      <c r="D819" s="469"/>
      <c r="E819" s="469"/>
      <c r="F819" s="469"/>
      <c r="G819" s="469"/>
      <c r="H819" s="469"/>
      <c r="I819" s="469"/>
      <c r="J819" s="469"/>
      <c r="K819" s="469"/>
      <c r="L819" s="469"/>
      <c r="M819" s="469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>
      <c r="A820" s="23"/>
      <c r="B820" s="23"/>
      <c r="C820" s="23"/>
      <c r="D820" s="469"/>
      <c r="E820" s="469"/>
      <c r="F820" s="469"/>
      <c r="G820" s="469"/>
      <c r="H820" s="469"/>
      <c r="I820" s="469"/>
      <c r="J820" s="469"/>
      <c r="K820" s="469"/>
      <c r="L820" s="469"/>
      <c r="M820" s="469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>
      <c r="A821" s="23"/>
      <c r="B821" s="23"/>
      <c r="C821" s="23"/>
      <c r="D821" s="469"/>
      <c r="E821" s="469"/>
      <c r="F821" s="469"/>
      <c r="G821" s="469"/>
      <c r="H821" s="469"/>
      <c r="I821" s="469"/>
      <c r="J821" s="469"/>
      <c r="K821" s="469"/>
      <c r="L821" s="469"/>
      <c r="M821" s="469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>
      <c r="A822" s="23"/>
      <c r="B822" s="23"/>
      <c r="C822" s="23"/>
      <c r="D822" s="469"/>
      <c r="E822" s="469"/>
      <c r="F822" s="469"/>
      <c r="G822" s="469"/>
      <c r="H822" s="469"/>
      <c r="I822" s="469"/>
      <c r="J822" s="469"/>
      <c r="K822" s="469"/>
      <c r="L822" s="469"/>
      <c r="M822" s="469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>
      <c r="A823" s="23"/>
      <c r="B823" s="23"/>
      <c r="C823" s="23"/>
      <c r="D823" s="469"/>
      <c r="E823" s="469"/>
      <c r="F823" s="469"/>
      <c r="G823" s="469"/>
      <c r="H823" s="469"/>
      <c r="I823" s="469"/>
      <c r="J823" s="469"/>
      <c r="K823" s="469"/>
      <c r="L823" s="469"/>
      <c r="M823" s="469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>
      <c r="A824" s="23"/>
      <c r="B824" s="23"/>
      <c r="C824" s="23"/>
      <c r="D824" s="469"/>
      <c r="E824" s="469"/>
      <c r="F824" s="469"/>
      <c r="G824" s="469"/>
      <c r="H824" s="469"/>
      <c r="I824" s="469"/>
      <c r="J824" s="469"/>
      <c r="K824" s="469"/>
      <c r="L824" s="469"/>
      <c r="M824" s="469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>
      <c r="A825" s="23"/>
      <c r="B825" s="23"/>
      <c r="C825" s="23"/>
      <c r="D825" s="469"/>
      <c r="E825" s="469"/>
      <c r="F825" s="469"/>
      <c r="G825" s="469"/>
      <c r="H825" s="469"/>
      <c r="I825" s="469"/>
      <c r="J825" s="469"/>
      <c r="K825" s="469"/>
      <c r="L825" s="469"/>
      <c r="M825" s="469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>
      <c r="A826" s="23"/>
      <c r="B826" s="23"/>
      <c r="C826" s="23"/>
      <c r="D826" s="469"/>
      <c r="E826" s="469"/>
      <c r="F826" s="469"/>
      <c r="G826" s="469"/>
      <c r="H826" s="469"/>
      <c r="I826" s="469"/>
      <c r="J826" s="469"/>
      <c r="K826" s="469"/>
      <c r="L826" s="469"/>
      <c r="M826" s="469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>
      <c r="A827" s="23"/>
      <c r="B827" s="23"/>
      <c r="C827" s="23"/>
      <c r="D827" s="469"/>
      <c r="E827" s="469"/>
      <c r="F827" s="469"/>
      <c r="G827" s="469"/>
      <c r="H827" s="469"/>
      <c r="I827" s="469"/>
      <c r="J827" s="469"/>
      <c r="K827" s="469"/>
      <c r="L827" s="469"/>
      <c r="M827" s="469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>
      <c r="A828" s="23"/>
      <c r="B828" s="23"/>
      <c r="C828" s="23"/>
      <c r="D828" s="469"/>
      <c r="E828" s="469"/>
      <c r="F828" s="469"/>
      <c r="G828" s="469"/>
      <c r="H828" s="469"/>
      <c r="I828" s="469"/>
      <c r="J828" s="469"/>
      <c r="K828" s="469"/>
      <c r="L828" s="469"/>
      <c r="M828" s="469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>
      <c r="A829" s="23"/>
      <c r="B829" s="23"/>
      <c r="C829" s="23"/>
      <c r="D829" s="469"/>
      <c r="E829" s="469"/>
      <c r="F829" s="469"/>
      <c r="G829" s="469"/>
      <c r="H829" s="469"/>
      <c r="I829" s="469"/>
      <c r="J829" s="469"/>
      <c r="K829" s="469"/>
      <c r="L829" s="469"/>
      <c r="M829" s="469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>
      <c r="A830" s="23"/>
      <c r="B830" s="23"/>
      <c r="C830" s="23"/>
      <c r="D830" s="469"/>
      <c r="E830" s="469"/>
      <c r="F830" s="469"/>
      <c r="G830" s="469"/>
      <c r="H830" s="469"/>
      <c r="I830" s="469"/>
      <c r="J830" s="469"/>
      <c r="K830" s="469"/>
      <c r="L830" s="469"/>
      <c r="M830" s="469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>
      <c r="A831" s="23"/>
      <c r="B831" s="23"/>
      <c r="C831" s="23"/>
      <c r="D831" s="469"/>
      <c r="E831" s="469"/>
      <c r="F831" s="469"/>
      <c r="G831" s="469"/>
      <c r="H831" s="469"/>
      <c r="I831" s="469"/>
      <c r="J831" s="469"/>
      <c r="K831" s="469"/>
      <c r="L831" s="469"/>
      <c r="M831" s="469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>
      <c r="A832" s="23"/>
      <c r="B832" s="23"/>
      <c r="C832" s="23"/>
      <c r="D832" s="469"/>
      <c r="E832" s="469"/>
      <c r="F832" s="469"/>
      <c r="G832" s="469"/>
      <c r="H832" s="469"/>
      <c r="I832" s="469"/>
      <c r="J832" s="469"/>
      <c r="K832" s="469"/>
      <c r="L832" s="469"/>
      <c r="M832" s="469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>
      <c r="A833" s="23"/>
      <c r="B833" s="23"/>
      <c r="C833" s="23"/>
      <c r="D833" s="469"/>
      <c r="E833" s="469"/>
      <c r="F833" s="469"/>
      <c r="G833" s="469"/>
      <c r="H833" s="469"/>
      <c r="I833" s="469"/>
      <c r="J833" s="469"/>
      <c r="K833" s="469"/>
      <c r="L833" s="469"/>
      <c r="M833" s="469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>
      <c r="A834" s="23"/>
      <c r="B834" s="23"/>
      <c r="C834" s="23"/>
      <c r="D834" s="469"/>
      <c r="E834" s="469"/>
      <c r="F834" s="469"/>
      <c r="G834" s="469"/>
      <c r="H834" s="469"/>
      <c r="I834" s="469"/>
      <c r="J834" s="469"/>
      <c r="K834" s="469"/>
      <c r="L834" s="469"/>
      <c r="M834" s="469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>
      <c r="A835" s="23"/>
      <c r="B835" s="23"/>
      <c r="C835" s="23"/>
      <c r="D835" s="469"/>
      <c r="E835" s="469"/>
      <c r="F835" s="469"/>
      <c r="G835" s="469"/>
      <c r="H835" s="469"/>
      <c r="I835" s="469"/>
      <c r="J835" s="469"/>
      <c r="K835" s="469"/>
      <c r="L835" s="469"/>
      <c r="M835" s="469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>
      <c r="A836" s="23"/>
      <c r="B836" s="23"/>
      <c r="C836" s="23"/>
      <c r="D836" s="469"/>
      <c r="E836" s="469"/>
      <c r="F836" s="469"/>
      <c r="G836" s="469"/>
      <c r="H836" s="469"/>
      <c r="I836" s="469"/>
      <c r="J836" s="469"/>
      <c r="K836" s="469"/>
      <c r="L836" s="469"/>
      <c r="M836" s="469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>
      <c r="A837" s="23"/>
      <c r="B837" s="23"/>
      <c r="C837" s="23"/>
      <c r="D837" s="469"/>
      <c r="E837" s="469"/>
      <c r="F837" s="469"/>
      <c r="G837" s="469"/>
      <c r="H837" s="469"/>
      <c r="I837" s="469"/>
      <c r="J837" s="469"/>
      <c r="K837" s="469"/>
      <c r="L837" s="469"/>
      <c r="M837" s="469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>
      <c r="A838" s="23"/>
      <c r="B838" s="23"/>
      <c r="C838" s="23"/>
      <c r="D838" s="469"/>
      <c r="E838" s="469"/>
      <c r="F838" s="469"/>
      <c r="G838" s="469"/>
      <c r="H838" s="469"/>
      <c r="I838" s="469"/>
      <c r="J838" s="469"/>
      <c r="K838" s="469"/>
      <c r="L838" s="469"/>
      <c r="M838" s="469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>
      <c r="A839" s="23"/>
      <c r="B839" s="23"/>
      <c r="C839" s="23"/>
      <c r="D839" s="469"/>
      <c r="E839" s="469"/>
      <c r="F839" s="469"/>
      <c r="G839" s="469"/>
      <c r="H839" s="469"/>
      <c r="I839" s="469"/>
      <c r="J839" s="469"/>
      <c r="K839" s="469"/>
      <c r="L839" s="469"/>
      <c r="M839" s="469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>
      <c r="A840" s="23"/>
      <c r="B840" s="23"/>
      <c r="C840" s="23"/>
      <c r="D840" s="469"/>
      <c r="E840" s="469"/>
      <c r="F840" s="469"/>
      <c r="G840" s="469"/>
      <c r="H840" s="469"/>
      <c r="I840" s="469"/>
      <c r="J840" s="469"/>
      <c r="K840" s="469"/>
      <c r="L840" s="469"/>
      <c r="M840" s="469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>
      <c r="A841" s="23"/>
      <c r="B841" s="23"/>
      <c r="C841" s="23"/>
      <c r="D841" s="469"/>
      <c r="E841" s="469"/>
      <c r="F841" s="469"/>
      <c r="G841" s="469"/>
      <c r="H841" s="469"/>
      <c r="I841" s="469"/>
      <c r="J841" s="469"/>
      <c r="K841" s="469"/>
      <c r="L841" s="469"/>
      <c r="M841" s="469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>
      <c r="A842" s="23"/>
      <c r="B842" s="23"/>
      <c r="C842" s="23"/>
      <c r="D842" s="469"/>
      <c r="E842" s="469"/>
      <c r="F842" s="469"/>
      <c r="G842" s="469"/>
      <c r="H842" s="469"/>
      <c r="I842" s="469"/>
      <c r="J842" s="469"/>
      <c r="K842" s="469"/>
      <c r="L842" s="469"/>
      <c r="M842" s="469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>
      <c r="A843" s="23"/>
      <c r="B843" s="23"/>
      <c r="C843" s="23"/>
      <c r="D843" s="469"/>
      <c r="E843" s="469"/>
      <c r="F843" s="469"/>
      <c r="G843" s="469"/>
      <c r="H843" s="469"/>
      <c r="I843" s="469"/>
      <c r="J843" s="469"/>
      <c r="K843" s="469"/>
      <c r="L843" s="469"/>
      <c r="M843" s="469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>
      <c r="A844" s="23"/>
      <c r="B844" s="23"/>
      <c r="C844" s="23"/>
      <c r="D844" s="469"/>
      <c r="E844" s="469"/>
      <c r="F844" s="469"/>
      <c r="G844" s="469"/>
      <c r="H844" s="469"/>
      <c r="I844" s="469"/>
      <c r="J844" s="469"/>
      <c r="K844" s="469"/>
      <c r="L844" s="469"/>
      <c r="M844" s="469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>
      <c r="A845" s="23"/>
      <c r="B845" s="23"/>
      <c r="C845" s="23"/>
      <c r="D845" s="469"/>
      <c r="E845" s="469"/>
      <c r="F845" s="469"/>
      <c r="G845" s="469"/>
      <c r="H845" s="469"/>
      <c r="I845" s="469"/>
      <c r="J845" s="469"/>
      <c r="K845" s="469"/>
      <c r="L845" s="469"/>
      <c r="M845" s="469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>
      <c r="A846" s="23"/>
      <c r="B846" s="23"/>
      <c r="C846" s="23"/>
      <c r="D846" s="469"/>
      <c r="E846" s="469"/>
      <c r="F846" s="469"/>
      <c r="G846" s="469"/>
      <c r="H846" s="469"/>
      <c r="I846" s="469"/>
      <c r="J846" s="469"/>
      <c r="K846" s="469"/>
      <c r="L846" s="469"/>
      <c r="M846" s="469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>
      <c r="A847" s="23"/>
      <c r="B847" s="23"/>
      <c r="C847" s="23"/>
      <c r="D847" s="469"/>
      <c r="E847" s="469"/>
      <c r="F847" s="469"/>
      <c r="G847" s="469"/>
      <c r="H847" s="469"/>
      <c r="I847" s="469"/>
      <c r="J847" s="469"/>
      <c r="K847" s="469"/>
      <c r="L847" s="469"/>
      <c r="M847" s="469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>
      <c r="A848" s="23"/>
      <c r="B848" s="23"/>
      <c r="C848" s="23"/>
      <c r="D848" s="469"/>
      <c r="E848" s="469"/>
      <c r="F848" s="469"/>
      <c r="G848" s="469"/>
      <c r="H848" s="469"/>
      <c r="I848" s="469"/>
      <c r="J848" s="469"/>
      <c r="K848" s="469"/>
      <c r="L848" s="469"/>
      <c r="M848" s="469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>
      <c r="A849" s="23"/>
      <c r="B849" s="23"/>
      <c r="C849" s="23"/>
      <c r="D849" s="469"/>
      <c r="E849" s="469"/>
      <c r="F849" s="469"/>
      <c r="G849" s="469"/>
      <c r="H849" s="469"/>
      <c r="I849" s="469"/>
      <c r="J849" s="469"/>
      <c r="K849" s="469"/>
      <c r="L849" s="469"/>
      <c r="M849" s="469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>
      <c r="A850" s="23"/>
      <c r="B850" s="23"/>
      <c r="C850" s="23"/>
      <c r="D850" s="469"/>
      <c r="E850" s="469"/>
      <c r="F850" s="469"/>
      <c r="G850" s="469"/>
      <c r="H850" s="469"/>
      <c r="I850" s="469"/>
      <c r="J850" s="469"/>
      <c r="K850" s="469"/>
      <c r="L850" s="469"/>
      <c r="M850" s="469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>
      <c r="A851" s="23"/>
      <c r="B851" s="23"/>
      <c r="C851" s="23"/>
      <c r="D851" s="469"/>
      <c r="E851" s="469"/>
      <c r="F851" s="469"/>
      <c r="G851" s="469"/>
      <c r="H851" s="469"/>
      <c r="I851" s="469"/>
      <c r="J851" s="469"/>
      <c r="K851" s="469"/>
      <c r="L851" s="469"/>
      <c r="M851" s="469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>
      <c r="A852" s="23"/>
      <c r="B852" s="23"/>
      <c r="C852" s="23"/>
      <c r="D852" s="469"/>
      <c r="E852" s="469"/>
      <c r="F852" s="469"/>
      <c r="G852" s="469"/>
      <c r="H852" s="469"/>
      <c r="I852" s="469"/>
      <c r="J852" s="469"/>
      <c r="K852" s="469"/>
      <c r="L852" s="469"/>
      <c r="M852" s="469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>
      <c r="A853" s="23"/>
      <c r="B853" s="23"/>
      <c r="C853" s="23"/>
      <c r="D853" s="469"/>
      <c r="E853" s="469"/>
      <c r="F853" s="469"/>
      <c r="G853" s="469"/>
      <c r="H853" s="469"/>
      <c r="I853" s="469"/>
      <c r="J853" s="469"/>
      <c r="K853" s="469"/>
      <c r="L853" s="469"/>
      <c r="M853" s="469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>
      <c r="A854" s="23"/>
      <c r="B854" s="23"/>
      <c r="C854" s="23"/>
      <c r="D854" s="469"/>
      <c r="E854" s="469"/>
      <c r="F854" s="469"/>
      <c r="G854" s="469"/>
      <c r="H854" s="469"/>
      <c r="I854" s="469"/>
      <c r="J854" s="469"/>
      <c r="K854" s="469"/>
      <c r="L854" s="469"/>
      <c r="M854" s="469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>
      <c r="A855" s="23"/>
      <c r="B855" s="23"/>
      <c r="C855" s="23"/>
      <c r="D855" s="469"/>
      <c r="E855" s="469"/>
      <c r="F855" s="469"/>
      <c r="G855" s="469"/>
      <c r="H855" s="469"/>
      <c r="I855" s="469"/>
      <c r="J855" s="469"/>
      <c r="K855" s="469"/>
      <c r="L855" s="469"/>
      <c r="M855" s="469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>
      <c r="A856" s="23"/>
      <c r="B856" s="23"/>
      <c r="C856" s="23"/>
      <c r="D856" s="469"/>
      <c r="E856" s="469"/>
      <c r="F856" s="469"/>
      <c r="G856" s="469"/>
      <c r="H856" s="469"/>
      <c r="I856" s="469"/>
      <c r="J856" s="469"/>
      <c r="K856" s="469"/>
      <c r="L856" s="469"/>
      <c r="M856" s="469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>
      <c r="A857" s="23"/>
      <c r="B857" s="23"/>
      <c r="C857" s="23"/>
      <c r="D857" s="469"/>
      <c r="E857" s="469"/>
      <c r="F857" s="469"/>
      <c r="G857" s="469"/>
      <c r="H857" s="469"/>
      <c r="I857" s="469"/>
      <c r="J857" s="469"/>
      <c r="K857" s="469"/>
      <c r="L857" s="469"/>
      <c r="M857" s="469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>
      <c r="A858" s="23"/>
      <c r="B858" s="23"/>
      <c r="C858" s="23"/>
      <c r="D858" s="469"/>
      <c r="E858" s="469"/>
      <c r="F858" s="469"/>
      <c r="G858" s="469"/>
      <c r="H858" s="469"/>
      <c r="I858" s="469"/>
      <c r="J858" s="469"/>
      <c r="K858" s="469"/>
      <c r="L858" s="469"/>
      <c r="M858" s="469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>
      <c r="A859" s="23"/>
      <c r="B859" s="23"/>
      <c r="C859" s="23"/>
      <c r="D859" s="469"/>
      <c r="E859" s="469"/>
      <c r="F859" s="469"/>
      <c r="G859" s="469"/>
      <c r="H859" s="469"/>
      <c r="I859" s="469"/>
      <c r="J859" s="469"/>
      <c r="K859" s="469"/>
      <c r="L859" s="469"/>
      <c r="M859" s="469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>
      <c r="A860" s="23"/>
      <c r="B860" s="23"/>
      <c r="C860" s="23"/>
      <c r="D860" s="469"/>
      <c r="E860" s="469"/>
      <c r="F860" s="469"/>
      <c r="G860" s="469"/>
      <c r="H860" s="469"/>
      <c r="I860" s="469"/>
      <c r="J860" s="469"/>
      <c r="K860" s="469"/>
      <c r="L860" s="469"/>
      <c r="M860" s="469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>
      <c r="A861" s="23"/>
      <c r="B861" s="23"/>
      <c r="C861" s="23"/>
      <c r="D861" s="469"/>
      <c r="E861" s="469"/>
      <c r="F861" s="469"/>
      <c r="G861" s="469"/>
      <c r="H861" s="469"/>
      <c r="I861" s="469"/>
      <c r="J861" s="469"/>
      <c r="K861" s="469"/>
      <c r="L861" s="469"/>
      <c r="M861" s="469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>
      <c r="A862" s="23"/>
      <c r="B862" s="23"/>
      <c r="C862" s="23"/>
      <c r="D862" s="469"/>
      <c r="E862" s="469"/>
      <c r="F862" s="469"/>
      <c r="G862" s="469"/>
      <c r="H862" s="469"/>
      <c r="I862" s="469"/>
      <c r="J862" s="469"/>
      <c r="K862" s="469"/>
      <c r="L862" s="469"/>
      <c r="M862" s="469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>
      <c r="A863" s="23"/>
      <c r="B863" s="23"/>
      <c r="C863" s="23"/>
      <c r="D863" s="469"/>
      <c r="E863" s="469"/>
      <c r="F863" s="469"/>
      <c r="G863" s="469"/>
      <c r="H863" s="469"/>
      <c r="I863" s="469"/>
      <c r="J863" s="469"/>
      <c r="K863" s="469"/>
      <c r="L863" s="469"/>
      <c r="M863" s="469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>
      <c r="A864" s="23"/>
      <c r="B864" s="23"/>
      <c r="C864" s="23"/>
      <c r="D864" s="469"/>
      <c r="E864" s="469"/>
      <c r="F864" s="469"/>
      <c r="G864" s="469"/>
      <c r="H864" s="469"/>
      <c r="I864" s="469"/>
      <c r="J864" s="469"/>
      <c r="K864" s="469"/>
      <c r="L864" s="469"/>
      <c r="M864" s="469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>
      <c r="A865" s="23"/>
      <c r="B865" s="23"/>
      <c r="C865" s="23"/>
      <c r="D865" s="469"/>
      <c r="E865" s="469"/>
      <c r="F865" s="469"/>
      <c r="G865" s="469"/>
      <c r="H865" s="469"/>
      <c r="I865" s="469"/>
      <c r="J865" s="469"/>
      <c r="K865" s="469"/>
      <c r="L865" s="469"/>
      <c r="M865" s="469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>
      <c r="A866" s="23"/>
      <c r="B866" s="23"/>
      <c r="C866" s="23"/>
      <c r="D866" s="469"/>
      <c r="E866" s="469"/>
      <c r="F866" s="469"/>
      <c r="G866" s="469"/>
      <c r="H866" s="469"/>
      <c r="I866" s="469"/>
      <c r="J866" s="469"/>
      <c r="K866" s="469"/>
      <c r="L866" s="469"/>
      <c r="M866" s="469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>
      <c r="A867" s="23"/>
      <c r="B867" s="23"/>
      <c r="C867" s="23"/>
      <c r="D867" s="469"/>
      <c r="E867" s="469"/>
      <c r="F867" s="469"/>
      <c r="G867" s="469"/>
      <c r="H867" s="469"/>
      <c r="I867" s="469"/>
      <c r="J867" s="469"/>
      <c r="K867" s="469"/>
      <c r="L867" s="469"/>
      <c r="M867" s="469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>
      <c r="A868" s="23"/>
      <c r="B868" s="23"/>
      <c r="C868" s="23"/>
      <c r="D868" s="469"/>
      <c r="E868" s="469"/>
      <c r="F868" s="469"/>
      <c r="G868" s="469"/>
      <c r="H868" s="469"/>
      <c r="I868" s="469"/>
      <c r="J868" s="469"/>
      <c r="K868" s="469"/>
      <c r="L868" s="469"/>
      <c r="M868" s="469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>
      <c r="A869" s="23"/>
      <c r="B869" s="23"/>
      <c r="C869" s="23"/>
      <c r="D869" s="469"/>
      <c r="E869" s="469"/>
      <c r="F869" s="469"/>
      <c r="G869" s="469"/>
      <c r="H869" s="469"/>
      <c r="I869" s="469"/>
      <c r="J869" s="469"/>
      <c r="K869" s="469"/>
      <c r="L869" s="469"/>
      <c r="M869" s="469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>
      <c r="A870" s="23"/>
      <c r="B870" s="23"/>
      <c r="C870" s="23"/>
      <c r="D870" s="469"/>
      <c r="E870" s="469"/>
      <c r="F870" s="469"/>
      <c r="G870" s="469"/>
      <c r="H870" s="469"/>
      <c r="I870" s="469"/>
      <c r="J870" s="469"/>
      <c r="K870" s="469"/>
      <c r="L870" s="469"/>
      <c r="M870" s="469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>
      <c r="A871" s="23"/>
      <c r="B871" s="23"/>
      <c r="C871" s="23"/>
      <c r="D871" s="469"/>
      <c r="E871" s="469"/>
      <c r="F871" s="469"/>
      <c r="G871" s="469"/>
      <c r="H871" s="469"/>
      <c r="I871" s="469"/>
      <c r="J871" s="469"/>
      <c r="K871" s="469"/>
      <c r="L871" s="469"/>
      <c r="M871" s="469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>
      <c r="A872" s="23"/>
      <c r="B872" s="23"/>
      <c r="C872" s="23"/>
      <c r="D872" s="469"/>
      <c r="E872" s="469"/>
      <c r="F872" s="469"/>
      <c r="G872" s="469"/>
      <c r="H872" s="469"/>
      <c r="I872" s="469"/>
      <c r="J872" s="469"/>
      <c r="K872" s="469"/>
      <c r="L872" s="469"/>
      <c r="M872" s="469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>
      <c r="A873" s="23"/>
      <c r="B873" s="23"/>
      <c r="C873" s="23"/>
      <c r="D873" s="469"/>
      <c r="E873" s="469"/>
      <c r="F873" s="469"/>
      <c r="G873" s="469"/>
      <c r="H873" s="469"/>
      <c r="I873" s="469"/>
      <c r="J873" s="469"/>
      <c r="K873" s="469"/>
      <c r="L873" s="469"/>
      <c r="M873" s="469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>
      <c r="A874" s="23"/>
      <c r="B874" s="23"/>
      <c r="C874" s="23"/>
      <c r="D874" s="469"/>
      <c r="E874" s="469"/>
      <c r="F874" s="469"/>
      <c r="G874" s="469"/>
      <c r="H874" s="469"/>
      <c r="I874" s="469"/>
      <c r="J874" s="469"/>
      <c r="K874" s="469"/>
      <c r="L874" s="469"/>
      <c r="M874" s="469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>
      <c r="A875" s="23"/>
      <c r="B875" s="23"/>
      <c r="C875" s="23"/>
      <c r="D875" s="469"/>
      <c r="E875" s="469"/>
      <c r="F875" s="469"/>
      <c r="G875" s="469"/>
      <c r="H875" s="469"/>
      <c r="I875" s="469"/>
      <c r="J875" s="469"/>
      <c r="K875" s="469"/>
      <c r="L875" s="469"/>
      <c r="M875" s="469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>
      <c r="A876" s="23"/>
      <c r="B876" s="23"/>
      <c r="C876" s="23"/>
      <c r="D876" s="469"/>
      <c r="E876" s="469"/>
      <c r="F876" s="469"/>
      <c r="G876" s="469"/>
      <c r="H876" s="469"/>
      <c r="I876" s="469"/>
      <c r="J876" s="469"/>
      <c r="K876" s="469"/>
      <c r="L876" s="469"/>
      <c r="M876" s="469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>
      <c r="A877" s="23"/>
      <c r="B877" s="23"/>
      <c r="C877" s="23"/>
      <c r="D877" s="469"/>
      <c r="E877" s="469"/>
      <c r="F877" s="469"/>
      <c r="G877" s="469"/>
      <c r="H877" s="469"/>
      <c r="I877" s="469"/>
      <c r="J877" s="469"/>
      <c r="K877" s="469"/>
      <c r="L877" s="469"/>
      <c r="M877" s="469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>
      <c r="A878" s="23"/>
      <c r="B878" s="23"/>
      <c r="C878" s="23"/>
      <c r="D878" s="469"/>
      <c r="E878" s="469"/>
      <c r="F878" s="469"/>
      <c r="G878" s="469"/>
      <c r="H878" s="469"/>
      <c r="I878" s="469"/>
      <c r="J878" s="469"/>
      <c r="K878" s="469"/>
      <c r="L878" s="469"/>
      <c r="M878" s="469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>
      <c r="A879" s="23"/>
      <c r="B879" s="23"/>
      <c r="C879" s="23"/>
      <c r="D879" s="469"/>
      <c r="E879" s="469"/>
      <c r="F879" s="469"/>
      <c r="G879" s="469"/>
      <c r="H879" s="469"/>
      <c r="I879" s="469"/>
      <c r="J879" s="469"/>
      <c r="K879" s="469"/>
      <c r="L879" s="469"/>
      <c r="M879" s="469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>
      <c r="A880" s="23"/>
      <c r="B880" s="23"/>
      <c r="C880" s="23"/>
      <c r="D880" s="469"/>
      <c r="E880" s="469"/>
      <c r="F880" s="469"/>
      <c r="G880" s="469"/>
      <c r="H880" s="469"/>
      <c r="I880" s="469"/>
      <c r="J880" s="469"/>
      <c r="K880" s="469"/>
      <c r="L880" s="469"/>
      <c r="M880" s="469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>
      <c r="A881" s="23"/>
      <c r="B881" s="23"/>
      <c r="C881" s="23"/>
      <c r="D881" s="469"/>
      <c r="E881" s="469"/>
      <c r="F881" s="469"/>
      <c r="G881" s="469"/>
      <c r="H881" s="469"/>
      <c r="I881" s="469"/>
      <c r="J881" s="469"/>
      <c r="K881" s="469"/>
      <c r="L881" s="469"/>
      <c r="M881" s="469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>
      <c r="A882" s="23"/>
      <c r="B882" s="23"/>
      <c r="C882" s="23"/>
      <c r="D882" s="469"/>
      <c r="E882" s="469"/>
      <c r="F882" s="469"/>
      <c r="G882" s="469"/>
      <c r="H882" s="469"/>
      <c r="I882" s="469"/>
      <c r="J882" s="469"/>
      <c r="K882" s="469"/>
      <c r="L882" s="469"/>
      <c r="M882" s="469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>
      <c r="A883" s="23"/>
      <c r="B883" s="23"/>
      <c r="C883" s="23"/>
      <c r="D883" s="469"/>
      <c r="E883" s="469"/>
      <c r="F883" s="469"/>
      <c r="G883" s="469"/>
      <c r="H883" s="469"/>
      <c r="I883" s="469"/>
      <c r="J883" s="469"/>
      <c r="K883" s="469"/>
      <c r="L883" s="469"/>
      <c r="M883" s="469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>
      <c r="A884" s="23"/>
      <c r="B884" s="23"/>
      <c r="C884" s="23"/>
      <c r="D884" s="469"/>
      <c r="E884" s="469"/>
      <c r="F884" s="469"/>
      <c r="G884" s="469"/>
      <c r="H884" s="469"/>
      <c r="I884" s="469"/>
      <c r="J884" s="469"/>
      <c r="K884" s="469"/>
      <c r="L884" s="469"/>
      <c r="M884" s="469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>
      <c r="A885" s="23"/>
      <c r="B885" s="23"/>
      <c r="C885" s="23"/>
      <c r="D885" s="469"/>
      <c r="E885" s="469"/>
      <c r="F885" s="469"/>
      <c r="G885" s="469"/>
      <c r="H885" s="469"/>
      <c r="I885" s="469"/>
      <c r="J885" s="469"/>
      <c r="K885" s="469"/>
      <c r="L885" s="469"/>
      <c r="M885" s="469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>
      <c r="A886" s="23"/>
      <c r="B886" s="23"/>
      <c r="C886" s="23"/>
      <c r="D886" s="469"/>
      <c r="E886" s="469"/>
      <c r="F886" s="469"/>
      <c r="G886" s="469"/>
      <c r="H886" s="469"/>
      <c r="I886" s="469"/>
      <c r="J886" s="469"/>
      <c r="K886" s="469"/>
      <c r="L886" s="469"/>
      <c r="M886" s="469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>
      <c r="A887" s="23"/>
      <c r="B887" s="23"/>
      <c r="C887" s="23"/>
      <c r="D887" s="469"/>
      <c r="E887" s="469"/>
      <c r="F887" s="469"/>
      <c r="G887" s="469"/>
      <c r="H887" s="469"/>
      <c r="I887" s="469"/>
      <c r="J887" s="469"/>
      <c r="K887" s="469"/>
      <c r="L887" s="469"/>
      <c r="M887" s="469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>
      <c r="A888" s="23"/>
      <c r="B888" s="23"/>
      <c r="C888" s="23"/>
      <c r="D888" s="469"/>
      <c r="E888" s="469"/>
      <c r="F888" s="469"/>
      <c r="G888" s="469"/>
      <c r="H888" s="469"/>
      <c r="I888" s="469"/>
      <c r="J888" s="469"/>
      <c r="K888" s="469"/>
      <c r="L888" s="469"/>
      <c r="M888" s="469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>
      <c r="A889" s="23"/>
      <c r="B889" s="23"/>
      <c r="C889" s="23"/>
      <c r="D889" s="469"/>
      <c r="E889" s="469"/>
      <c r="F889" s="469"/>
      <c r="G889" s="469"/>
      <c r="H889" s="469"/>
      <c r="I889" s="469"/>
      <c r="J889" s="469"/>
      <c r="K889" s="469"/>
      <c r="L889" s="469"/>
      <c r="M889" s="469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>
      <c r="A890" s="23"/>
      <c r="B890" s="23"/>
      <c r="C890" s="23"/>
      <c r="D890" s="469"/>
      <c r="E890" s="469"/>
      <c r="F890" s="469"/>
      <c r="G890" s="469"/>
      <c r="H890" s="469"/>
      <c r="I890" s="469"/>
      <c r="J890" s="469"/>
      <c r="K890" s="469"/>
      <c r="L890" s="469"/>
      <c r="M890" s="469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>
      <c r="A891" s="23"/>
      <c r="B891" s="23"/>
      <c r="C891" s="23"/>
      <c r="D891" s="469"/>
      <c r="E891" s="469"/>
      <c r="F891" s="469"/>
      <c r="G891" s="469"/>
      <c r="H891" s="469"/>
      <c r="I891" s="469"/>
      <c r="J891" s="469"/>
      <c r="K891" s="469"/>
      <c r="L891" s="469"/>
      <c r="M891" s="469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>
      <c r="A892" s="23"/>
      <c r="B892" s="23"/>
      <c r="C892" s="23"/>
      <c r="D892" s="469"/>
      <c r="E892" s="469"/>
      <c r="F892" s="469"/>
      <c r="G892" s="469"/>
      <c r="H892" s="469"/>
      <c r="I892" s="469"/>
      <c r="J892" s="469"/>
      <c r="K892" s="469"/>
      <c r="L892" s="469"/>
      <c r="M892" s="469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>
      <c r="A893" s="23"/>
      <c r="B893" s="23"/>
      <c r="C893" s="23"/>
      <c r="D893" s="469"/>
      <c r="E893" s="469"/>
      <c r="F893" s="469"/>
      <c r="G893" s="469"/>
      <c r="H893" s="469"/>
      <c r="I893" s="469"/>
      <c r="J893" s="469"/>
      <c r="K893" s="469"/>
      <c r="L893" s="469"/>
      <c r="M893" s="469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>
      <c r="A894" s="23"/>
      <c r="B894" s="23"/>
      <c r="C894" s="23"/>
      <c r="D894" s="469"/>
      <c r="E894" s="469"/>
      <c r="F894" s="469"/>
      <c r="G894" s="469"/>
      <c r="H894" s="469"/>
      <c r="I894" s="469"/>
      <c r="J894" s="469"/>
      <c r="K894" s="469"/>
      <c r="L894" s="469"/>
      <c r="M894" s="469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>
      <c r="A895" s="23"/>
      <c r="B895" s="23"/>
      <c r="C895" s="23"/>
      <c r="D895" s="469"/>
      <c r="E895" s="469"/>
      <c r="F895" s="469"/>
      <c r="G895" s="469"/>
      <c r="H895" s="469"/>
      <c r="I895" s="469"/>
      <c r="J895" s="469"/>
      <c r="K895" s="469"/>
      <c r="L895" s="469"/>
      <c r="M895" s="469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>
      <c r="A896" s="23"/>
      <c r="B896" s="23"/>
      <c r="C896" s="23"/>
      <c r="D896" s="469"/>
      <c r="E896" s="469"/>
      <c r="F896" s="469"/>
      <c r="G896" s="469"/>
      <c r="H896" s="469"/>
      <c r="I896" s="469"/>
      <c r="J896" s="469"/>
      <c r="K896" s="469"/>
      <c r="L896" s="469"/>
      <c r="M896" s="469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>
      <c r="A897" s="23"/>
      <c r="B897" s="23"/>
      <c r="C897" s="23"/>
      <c r="D897" s="469"/>
      <c r="E897" s="469"/>
      <c r="F897" s="469"/>
      <c r="G897" s="469"/>
      <c r="H897" s="469"/>
      <c r="I897" s="469"/>
      <c r="J897" s="469"/>
      <c r="K897" s="469"/>
      <c r="L897" s="469"/>
      <c r="M897" s="469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>
      <c r="A898" s="23"/>
      <c r="B898" s="23"/>
      <c r="C898" s="23"/>
      <c r="D898" s="469"/>
      <c r="E898" s="469"/>
      <c r="F898" s="469"/>
      <c r="G898" s="469"/>
      <c r="H898" s="469"/>
      <c r="I898" s="469"/>
      <c r="J898" s="469"/>
      <c r="K898" s="469"/>
      <c r="L898" s="469"/>
      <c r="M898" s="469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>
      <c r="A899" s="23"/>
      <c r="B899" s="23"/>
      <c r="C899" s="23"/>
      <c r="D899" s="469"/>
      <c r="E899" s="469"/>
      <c r="F899" s="469"/>
      <c r="G899" s="469"/>
      <c r="H899" s="469"/>
      <c r="I899" s="469"/>
      <c r="J899" s="469"/>
      <c r="K899" s="469"/>
      <c r="L899" s="469"/>
      <c r="M899" s="469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>
      <c r="A900" s="23"/>
      <c r="B900" s="23"/>
      <c r="C900" s="23"/>
      <c r="D900" s="469"/>
      <c r="E900" s="469"/>
      <c r="F900" s="469"/>
      <c r="G900" s="469"/>
      <c r="H900" s="469"/>
      <c r="I900" s="469"/>
      <c r="J900" s="469"/>
      <c r="K900" s="469"/>
      <c r="L900" s="469"/>
      <c r="M900" s="469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>
      <c r="A901" s="23"/>
      <c r="B901" s="23"/>
      <c r="C901" s="23"/>
      <c r="D901" s="469"/>
      <c r="E901" s="469"/>
      <c r="F901" s="469"/>
      <c r="G901" s="469"/>
      <c r="H901" s="469"/>
      <c r="I901" s="469"/>
      <c r="J901" s="469"/>
      <c r="K901" s="469"/>
      <c r="L901" s="469"/>
      <c r="M901" s="469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>
      <c r="A902" s="23"/>
      <c r="B902" s="23"/>
      <c r="C902" s="23"/>
      <c r="D902" s="469"/>
      <c r="E902" s="469"/>
      <c r="F902" s="469"/>
      <c r="G902" s="469"/>
      <c r="H902" s="469"/>
      <c r="I902" s="469"/>
      <c r="J902" s="469"/>
      <c r="K902" s="469"/>
      <c r="L902" s="469"/>
      <c r="M902" s="469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>
      <c r="A903" s="23"/>
      <c r="B903" s="23"/>
      <c r="C903" s="23"/>
      <c r="D903" s="469"/>
      <c r="E903" s="469"/>
      <c r="F903" s="469"/>
      <c r="G903" s="469"/>
      <c r="H903" s="469"/>
      <c r="I903" s="469"/>
      <c r="J903" s="469"/>
      <c r="K903" s="469"/>
      <c r="L903" s="469"/>
      <c r="M903" s="469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>
      <c r="A904" s="23"/>
      <c r="B904" s="23"/>
      <c r="C904" s="23"/>
      <c r="D904" s="469"/>
      <c r="E904" s="469"/>
      <c r="F904" s="469"/>
      <c r="G904" s="469"/>
      <c r="H904" s="469"/>
      <c r="I904" s="469"/>
      <c r="J904" s="469"/>
      <c r="K904" s="469"/>
      <c r="L904" s="469"/>
      <c r="M904" s="469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>
      <c r="A905" s="23"/>
      <c r="B905" s="23"/>
      <c r="C905" s="23"/>
      <c r="D905" s="469"/>
      <c r="E905" s="469"/>
      <c r="F905" s="469"/>
      <c r="G905" s="469"/>
      <c r="H905" s="469"/>
      <c r="I905" s="469"/>
      <c r="J905" s="469"/>
      <c r="K905" s="469"/>
      <c r="L905" s="469"/>
      <c r="M905" s="469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>
      <c r="A906" s="23"/>
      <c r="B906" s="23"/>
      <c r="C906" s="23"/>
      <c r="D906" s="469"/>
      <c r="E906" s="469"/>
      <c r="F906" s="469"/>
      <c r="G906" s="469"/>
      <c r="H906" s="469"/>
      <c r="I906" s="469"/>
      <c r="J906" s="469"/>
      <c r="K906" s="469"/>
      <c r="L906" s="469"/>
      <c r="M906" s="469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>
      <c r="A907" s="23"/>
      <c r="B907" s="23"/>
      <c r="C907" s="23"/>
      <c r="D907" s="469"/>
      <c r="E907" s="469"/>
      <c r="F907" s="469"/>
      <c r="G907" s="469"/>
      <c r="H907" s="469"/>
      <c r="I907" s="469"/>
      <c r="J907" s="469"/>
      <c r="K907" s="469"/>
      <c r="L907" s="469"/>
      <c r="M907" s="469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>
      <c r="A908" s="23"/>
      <c r="B908" s="23"/>
      <c r="C908" s="23"/>
      <c r="D908" s="469"/>
      <c r="E908" s="469"/>
      <c r="F908" s="469"/>
      <c r="G908" s="469"/>
      <c r="H908" s="469"/>
      <c r="I908" s="469"/>
      <c r="J908" s="469"/>
      <c r="K908" s="469"/>
      <c r="L908" s="469"/>
      <c r="M908" s="469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>
      <c r="A909" s="23"/>
      <c r="B909" s="23"/>
      <c r="C909" s="23"/>
      <c r="D909" s="469"/>
      <c r="E909" s="469"/>
      <c r="F909" s="469"/>
      <c r="G909" s="469"/>
      <c r="H909" s="469"/>
      <c r="I909" s="469"/>
      <c r="J909" s="469"/>
      <c r="K909" s="469"/>
      <c r="L909" s="469"/>
      <c r="M909" s="469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>
      <c r="A910" s="23"/>
      <c r="B910" s="23"/>
      <c r="C910" s="23"/>
      <c r="D910" s="469"/>
      <c r="E910" s="469"/>
      <c r="F910" s="469"/>
      <c r="G910" s="469"/>
      <c r="H910" s="469"/>
      <c r="I910" s="469"/>
      <c r="J910" s="469"/>
      <c r="K910" s="469"/>
      <c r="L910" s="469"/>
      <c r="M910" s="469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>
      <c r="A911" s="23"/>
      <c r="B911" s="23"/>
      <c r="C911" s="23"/>
      <c r="D911" s="469"/>
      <c r="E911" s="469"/>
      <c r="F911" s="469"/>
      <c r="G911" s="469"/>
      <c r="H911" s="469"/>
      <c r="I911" s="469"/>
      <c r="J911" s="469"/>
      <c r="K911" s="469"/>
      <c r="L911" s="469"/>
      <c r="M911" s="469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>
      <c r="A912" s="23"/>
      <c r="B912" s="23"/>
      <c r="C912" s="23"/>
      <c r="D912" s="469"/>
      <c r="E912" s="469"/>
      <c r="F912" s="469"/>
      <c r="G912" s="469"/>
      <c r="H912" s="469"/>
      <c r="I912" s="469"/>
      <c r="J912" s="469"/>
      <c r="K912" s="469"/>
      <c r="L912" s="469"/>
      <c r="M912" s="469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>
      <c r="A913" s="23"/>
      <c r="B913" s="23"/>
      <c r="C913" s="23"/>
      <c r="D913" s="469"/>
      <c r="E913" s="469"/>
      <c r="F913" s="469"/>
      <c r="G913" s="469"/>
      <c r="H913" s="469"/>
      <c r="I913" s="469"/>
      <c r="J913" s="469"/>
      <c r="K913" s="469"/>
      <c r="L913" s="469"/>
      <c r="M913" s="469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>
      <c r="A914" s="23"/>
      <c r="B914" s="23"/>
      <c r="C914" s="23"/>
      <c r="D914" s="469"/>
      <c r="E914" s="469"/>
      <c r="F914" s="469"/>
      <c r="G914" s="469"/>
      <c r="H914" s="469"/>
      <c r="I914" s="469"/>
      <c r="J914" s="469"/>
      <c r="K914" s="469"/>
      <c r="L914" s="469"/>
      <c r="M914" s="469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>
      <c r="A915" s="23"/>
      <c r="B915" s="23"/>
      <c r="C915" s="23"/>
      <c r="D915" s="469"/>
      <c r="E915" s="469"/>
      <c r="F915" s="469"/>
      <c r="G915" s="469"/>
      <c r="H915" s="469"/>
      <c r="I915" s="469"/>
      <c r="J915" s="469"/>
      <c r="K915" s="469"/>
      <c r="L915" s="469"/>
      <c r="M915" s="469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>
      <c r="A916" s="23"/>
      <c r="B916" s="23"/>
      <c r="C916" s="23"/>
      <c r="D916" s="469"/>
      <c r="E916" s="469"/>
      <c r="F916" s="469"/>
      <c r="G916" s="469"/>
      <c r="H916" s="469"/>
      <c r="I916" s="469"/>
      <c r="J916" s="469"/>
      <c r="K916" s="469"/>
      <c r="L916" s="469"/>
      <c r="M916" s="469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>
      <c r="A917" s="23"/>
      <c r="B917" s="23"/>
      <c r="C917" s="23"/>
      <c r="D917" s="469"/>
      <c r="E917" s="469"/>
      <c r="F917" s="469"/>
      <c r="G917" s="469"/>
      <c r="H917" s="469"/>
      <c r="I917" s="469"/>
      <c r="J917" s="469"/>
      <c r="K917" s="469"/>
      <c r="L917" s="469"/>
      <c r="M917" s="469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>
      <c r="A918" s="23"/>
      <c r="B918" s="23"/>
      <c r="C918" s="23"/>
      <c r="D918" s="469"/>
      <c r="E918" s="469"/>
      <c r="F918" s="469"/>
      <c r="G918" s="469"/>
      <c r="H918" s="469"/>
      <c r="I918" s="469"/>
      <c r="J918" s="469"/>
      <c r="K918" s="469"/>
      <c r="L918" s="469"/>
      <c r="M918" s="469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>
      <c r="A919" s="23"/>
      <c r="B919" s="23"/>
      <c r="C919" s="23"/>
      <c r="D919" s="469"/>
      <c r="E919" s="469"/>
      <c r="F919" s="469"/>
      <c r="G919" s="469"/>
      <c r="H919" s="469"/>
      <c r="I919" s="469"/>
      <c r="J919" s="469"/>
      <c r="K919" s="469"/>
      <c r="L919" s="469"/>
      <c r="M919" s="469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>
      <c r="A920" s="23"/>
      <c r="B920" s="23"/>
      <c r="C920" s="23"/>
      <c r="D920" s="469"/>
      <c r="E920" s="469"/>
      <c r="F920" s="469"/>
      <c r="G920" s="469"/>
      <c r="H920" s="469"/>
      <c r="I920" s="469"/>
      <c r="J920" s="469"/>
      <c r="K920" s="469"/>
      <c r="L920" s="469"/>
      <c r="M920" s="469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>
      <c r="A921" s="23"/>
      <c r="B921" s="23"/>
      <c r="C921" s="23"/>
      <c r="D921" s="469"/>
      <c r="E921" s="469"/>
      <c r="F921" s="469"/>
      <c r="G921" s="469"/>
      <c r="H921" s="469"/>
      <c r="I921" s="469"/>
      <c r="J921" s="469"/>
      <c r="K921" s="469"/>
      <c r="L921" s="469"/>
      <c r="M921" s="469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>
      <c r="A922" s="23"/>
      <c r="B922" s="23"/>
      <c r="C922" s="23"/>
      <c r="D922" s="469"/>
      <c r="E922" s="469"/>
      <c r="F922" s="469"/>
      <c r="G922" s="469"/>
      <c r="H922" s="469"/>
      <c r="I922" s="469"/>
      <c r="J922" s="469"/>
      <c r="K922" s="469"/>
      <c r="L922" s="469"/>
      <c r="M922" s="469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>
      <c r="A923" s="23"/>
      <c r="B923" s="23"/>
      <c r="C923" s="23"/>
      <c r="D923" s="469"/>
      <c r="E923" s="469"/>
      <c r="F923" s="469"/>
      <c r="G923" s="469"/>
      <c r="H923" s="469"/>
      <c r="I923" s="469"/>
      <c r="J923" s="469"/>
      <c r="K923" s="469"/>
      <c r="L923" s="469"/>
      <c r="M923" s="469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>
      <c r="A924" s="23"/>
      <c r="B924" s="23"/>
      <c r="C924" s="23"/>
      <c r="D924" s="469"/>
      <c r="E924" s="469"/>
      <c r="F924" s="469"/>
      <c r="G924" s="469"/>
      <c r="H924" s="469"/>
      <c r="I924" s="469"/>
      <c r="J924" s="469"/>
      <c r="K924" s="469"/>
      <c r="L924" s="469"/>
      <c r="M924" s="469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>
      <c r="A925" s="23"/>
      <c r="B925" s="23"/>
      <c r="C925" s="23"/>
      <c r="D925" s="469"/>
      <c r="E925" s="469"/>
      <c r="F925" s="469"/>
      <c r="G925" s="469"/>
      <c r="H925" s="469"/>
      <c r="I925" s="469"/>
      <c r="J925" s="469"/>
      <c r="K925" s="469"/>
      <c r="L925" s="469"/>
      <c r="M925" s="469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>
      <c r="A926" s="23"/>
      <c r="B926" s="23"/>
      <c r="C926" s="23"/>
      <c r="D926" s="469"/>
      <c r="E926" s="469"/>
      <c r="F926" s="469"/>
      <c r="G926" s="469"/>
      <c r="H926" s="469"/>
      <c r="I926" s="469"/>
      <c r="J926" s="469"/>
      <c r="K926" s="469"/>
      <c r="L926" s="469"/>
      <c r="M926" s="469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>
      <c r="A927" s="23"/>
      <c r="B927" s="23"/>
      <c r="C927" s="23"/>
      <c r="D927" s="469"/>
      <c r="E927" s="469"/>
      <c r="F927" s="469"/>
      <c r="G927" s="469"/>
      <c r="H927" s="469"/>
      <c r="I927" s="469"/>
      <c r="J927" s="469"/>
      <c r="K927" s="469"/>
      <c r="L927" s="469"/>
      <c r="M927" s="469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>
      <c r="A928" s="23"/>
      <c r="B928" s="23"/>
      <c r="C928" s="23"/>
      <c r="D928" s="469"/>
      <c r="E928" s="469"/>
      <c r="F928" s="469"/>
      <c r="G928" s="469"/>
      <c r="H928" s="469"/>
      <c r="I928" s="469"/>
      <c r="J928" s="469"/>
      <c r="K928" s="469"/>
      <c r="L928" s="469"/>
      <c r="M928" s="469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>
      <c r="A929" s="23"/>
      <c r="B929" s="23"/>
      <c r="C929" s="23"/>
      <c r="D929" s="469"/>
      <c r="E929" s="469"/>
      <c r="F929" s="469"/>
      <c r="G929" s="469"/>
      <c r="H929" s="469"/>
      <c r="I929" s="469"/>
      <c r="J929" s="469"/>
      <c r="K929" s="469"/>
      <c r="L929" s="469"/>
      <c r="M929" s="469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>
      <c r="A930" s="23"/>
      <c r="B930" s="23"/>
      <c r="C930" s="23"/>
      <c r="D930" s="469"/>
      <c r="E930" s="469"/>
      <c r="F930" s="469"/>
      <c r="G930" s="469"/>
      <c r="H930" s="469"/>
      <c r="I930" s="469"/>
      <c r="J930" s="469"/>
      <c r="K930" s="469"/>
      <c r="L930" s="469"/>
      <c r="M930" s="469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>
      <c r="A931" s="23"/>
      <c r="B931" s="23"/>
      <c r="C931" s="23"/>
      <c r="D931" s="469"/>
      <c r="E931" s="469"/>
      <c r="F931" s="469"/>
      <c r="G931" s="469"/>
      <c r="H931" s="469"/>
      <c r="I931" s="469"/>
      <c r="J931" s="469"/>
      <c r="K931" s="469"/>
      <c r="L931" s="469"/>
      <c r="M931" s="469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>
      <c r="A932" s="23"/>
      <c r="B932" s="23"/>
      <c r="C932" s="23"/>
      <c r="D932" s="469"/>
      <c r="E932" s="469"/>
      <c r="F932" s="469"/>
      <c r="G932" s="469"/>
      <c r="H932" s="469"/>
      <c r="I932" s="469"/>
      <c r="J932" s="469"/>
      <c r="K932" s="469"/>
      <c r="L932" s="469"/>
      <c r="M932" s="469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>
      <c r="A933" s="23"/>
      <c r="B933" s="23"/>
      <c r="C933" s="23"/>
      <c r="D933" s="469"/>
      <c r="E933" s="469"/>
      <c r="F933" s="469"/>
      <c r="G933" s="469"/>
      <c r="H933" s="469"/>
      <c r="I933" s="469"/>
      <c r="J933" s="469"/>
      <c r="K933" s="469"/>
      <c r="L933" s="469"/>
      <c r="M933" s="469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>
      <c r="A934" s="23"/>
      <c r="B934" s="23"/>
      <c r="C934" s="23"/>
      <c r="D934" s="469"/>
      <c r="E934" s="469"/>
      <c r="F934" s="469"/>
      <c r="G934" s="469"/>
      <c r="H934" s="469"/>
      <c r="I934" s="469"/>
      <c r="J934" s="469"/>
      <c r="K934" s="469"/>
      <c r="L934" s="469"/>
      <c r="M934" s="469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>
      <c r="A935" s="23"/>
      <c r="B935" s="23"/>
      <c r="C935" s="23"/>
      <c r="D935" s="469"/>
      <c r="E935" s="469"/>
      <c r="F935" s="469"/>
      <c r="G935" s="469"/>
      <c r="H935" s="469"/>
      <c r="I935" s="469"/>
      <c r="J935" s="469"/>
      <c r="K935" s="469"/>
      <c r="L935" s="469"/>
      <c r="M935" s="469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>
      <c r="A936" s="23"/>
      <c r="B936" s="23"/>
      <c r="C936" s="23"/>
      <c r="D936" s="469"/>
      <c r="E936" s="469"/>
      <c r="F936" s="469"/>
      <c r="G936" s="469"/>
      <c r="H936" s="469"/>
      <c r="I936" s="469"/>
      <c r="J936" s="469"/>
      <c r="K936" s="469"/>
      <c r="L936" s="469"/>
      <c r="M936" s="469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>
      <c r="A937" s="23"/>
      <c r="B937" s="23"/>
      <c r="C937" s="23"/>
      <c r="D937" s="469"/>
      <c r="E937" s="469"/>
      <c r="F937" s="469"/>
      <c r="G937" s="469"/>
      <c r="H937" s="469"/>
      <c r="I937" s="469"/>
      <c r="J937" s="469"/>
      <c r="K937" s="469"/>
      <c r="L937" s="469"/>
      <c r="M937" s="469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>
      <c r="A938" s="23"/>
      <c r="B938" s="23"/>
      <c r="C938" s="23"/>
      <c r="D938" s="469"/>
      <c r="E938" s="469"/>
      <c r="F938" s="469"/>
      <c r="G938" s="469"/>
      <c r="H938" s="469"/>
      <c r="I938" s="469"/>
      <c r="J938" s="469"/>
      <c r="K938" s="469"/>
      <c r="L938" s="469"/>
      <c r="M938" s="469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>
      <c r="A939" s="23"/>
      <c r="B939" s="23"/>
      <c r="C939" s="23"/>
      <c r="D939" s="469"/>
      <c r="E939" s="469"/>
      <c r="F939" s="469"/>
      <c r="G939" s="469"/>
      <c r="H939" s="469"/>
      <c r="I939" s="469"/>
      <c r="J939" s="469"/>
      <c r="K939" s="469"/>
      <c r="L939" s="469"/>
      <c r="M939" s="469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>
      <c r="A940" s="23"/>
      <c r="B940" s="23"/>
      <c r="C940" s="23"/>
      <c r="D940" s="469"/>
      <c r="E940" s="469"/>
      <c r="F940" s="469"/>
      <c r="G940" s="469"/>
      <c r="H940" s="469"/>
      <c r="I940" s="469"/>
      <c r="J940" s="469"/>
      <c r="K940" s="469"/>
      <c r="L940" s="469"/>
      <c r="M940" s="469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>
      <c r="A941" s="23"/>
      <c r="B941" s="23"/>
      <c r="C941" s="23"/>
      <c r="D941" s="469"/>
      <c r="E941" s="469"/>
      <c r="F941" s="469"/>
      <c r="G941" s="469"/>
      <c r="H941" s="469"/>
      <c r="I941" s="469"/>
      <c r="J941" s="469"/>
      <c r="K941" s="469"/>
      <c r="L941" s="469"/>
      <c r="M941" s="469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>
      <c r="A942" s="23"/>
      <c r="B942" s="23"/>
      <c r="C942" s="23"/>
      <c r="D942" s="469"/>
      <c r="E942" s="469"/>
      <c r="F942" s="469"/>
      <c r="G942" s="469"/>
      <c r="H942" s="469"/>
      <c r="I942" s="469"/>
      <c r="J942" s="469"/>
      <c r="K942" s="469"/>
      <c r="L942" s="469"/>
      <c r="M942" s="469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>
      <c r="A943" s="23"/>
      <c r="B943" s="23"/>
      <c r="C943" s="23"/>
      <c r="D943" s="469"/>
      <c r="E943" s="469"/>
      <c r="F943" s="469"/>
      <c r="G943" s="469"/>
      <c r="H943" s="469"/>
      <c r="I943" s="469"/>
      <c r="J943" s="469"/>
      <c r="K943" s="469"/>
      <c r="L943" s="469"/>
      <c r="M943" s="469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>
      <c r="A944" s="23"/>
      <c r="B944" s="23"/>
      <c r="C944" s="23"/>
      <c r="D944" s="469"/>
      <c r="E944" s="469"/>
      <c r="F944" s="469"/>
      <c r="G944" s="469"/>
      <c r="H944" s="469"/>
      <c r="I944" s="469"/>
      <c r="J944" s="469"/>
      <c r="K944" s="469"/>
      <c r="L944" s="469"/>
      <c r="M944" s="469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>
      <c r="A945" s="23"/>
      <c r="B945" s="23"/>
      <c r="C945" s="23"/>
      <c r="D945" s="469"/>
      <c r="E945" s="469"/>
      <c r="F945" s="469"/>
      <c r="G945" s="469"/>
      <c r="H945" s="469"/>
      <c r="I945" s="469"/>
      <c r="J945" s="469"/>
      <c r="K945" s="469"/>
      <c r="L945" s="469"/>
      <c r="M945" s="469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>
      <c r="A946" s="23"/>
      <c r="B946" s="23"/>
      <c r="C946" s="23"/>
      <c r="D946" s="469"/>
      <c r="E946" s="469"/>
      <c r="F946" s="469"/>
      <c r="G946" s="469"/>
      <c r="H946" s="469"/>
      <c r="I946" s="469"/>
      <c r="J946" s="469"/>
      <c r="K946" s="469"/>
      <c r="L946" s="469"/>
      <c r="M946" s="469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>
      <c r="A947" s="23"/>
      <c r="B947" s="23"/>
      <c r="C947" s="23"/>
      <c r="D947" s="469"/>
      <c r="E947" s="469"/>
      <c r="F947" s="469"/>
      <c r="G947" s="469"/>
      <c r="H947" s="469"/>
      <c r="I947" s="469"/>
      <c r="J947" s="469"/>
      <c r="K947" s="469"/>
      <c r="L947" s="469"/>
      <c r="M947" s="469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>
      <c r="A948" s="23"/>
      <c r="B948" s="23"/>
      <c r="C948" s="23"/>
      <c r="D948" s="469"/>
      <c r="E948" s="469"/>
      <c r="F948" s="469"/>
      <c r="G948" s="469"/>
      <c r="H948" s="469"/>
      <c r="I948" s="469"/>
      <c r="J948" s="469"/>
      <c r="K948" s="469"/>
      <c r="L948" s="469"/>
      <c r="M948" s="469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>
      <c r="A949" s="23"/>
      <c r="B949" s="23"/>
      <c r="C949" s="23"/>
      <c r="D949" s="469"/>
      <c r="E949" s="469"/>
      <c r="F949" s="469"/>
      <c r="G949" s="469"/>
      <c r="H949" s="469"/>
      <c r="I949" s="469"/>
      <c r="J949" s="469"/>
      <c r="K949" s="469"/>
      <c r="L949" s="469"/>
      <c r="M949" s="469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>
      <c r="A950" s="23"/>
      <c r="B950" s="23"/>
      <c r="C950" s="23"/>
      <c r="D950" s="469"/>
      <c r="E950" s="469"/>
      <c r="F950" s="469"/>
      <c r="G950" s="469"/>
      <c r="H950" s="469"/>
      <c r="I950" s="469"/>
      <c r="J950" s="469"/>
      <c r="K950" s="469"/>
      <c r="L950" s="469"/>
      <c r="M950" s="469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>
      <c r="A951" s="23"/>
      <c r="B951" s="23"/>
      <c r="C951" s="23"/>
      <c r="D951" s="469"/>
      <c r="E951" s="469"/>
      <c r="F951" s="469"/>
      <c r="G951" s="469"/>
      <c r="H951" s="469"/>
      <c r="I951" s="469"/>
      <c r="J951" s="469"/>
      <c r="K951" s="469"/>
      <c r="L951" s="469"/>
      <c r="M951" s="469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>
      <c r="A952" s="23"/>
      <c r="B952" s="23"/>
      <c r="C952" s="23"/>
      <c r="D952" s="469"/>
      <c r="E952" s="469"/>
      <c r="F952" s="469"/>
      <c r="G952" s="469"/>
      <c r="H952" s="469"/>
      <c r="I952" s="469"/>
      <c r="J952" s="469"/>
      <c r="K952" s="469"/>
      <c r="L952" s="469"/>
      <c r="M952" s="469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>
      <c r="A953" s="23"/>
      <c r="B953" s="23"/>
      <c r="C953" s="23"/>
      <c r="D953" s="469"/>
      <c r="E953" s="469"/>
      <c r="F953" s="469"/>
      <c r="G953" s="469"/>
      <c r="H953" s="469"/>
      <c r="I953" s="469"/>
      <c r="J953" s="469"/>
      <c r="K953" s="469"/>
      <c r="L953" s="469"/>
      <c r="M953" s="469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>
      <c r="A954" s="23"/>
      <c r="B954" s="23"/>
      <c r="C954" s="23"/>
      <c r="D954" s="469"/>
      <c r="E954" s="469"/>
      <c r="F954" s="469"/>
      <c r="G954" s="469"/>
      <c r="H954" s="469"/>
      <c r="I954" s="469"/>
      <c r="J954" s="469"/>
      <c r="K954" s="469"/>
      <c r="L954" s="469"/>
      <c r="M954" s="469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>
      <c r="A955" s="23"/>
      <c r="B955" s="23"/>
      <c r="C955" s="23"/>
      <c r="D955" s="469"/>
      <c r="E955" s="469"/>
      <c r="F955" s="469"/>
      <c r="G955" s="469"/>
      <c r="H955" s="469"/>
      <c r="I955" s="469"/>
      <c r="J955" s="469"/>
      <c r="K955" s="469"/>
      <c r="L955" s="469"/>
      <c r="M955" s="469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>
      <c r="A956" s="23"/>
      <c r="B956" s="23"/>
      <c r="C956" s="23"/>
      <c r="D956" s="469"/>
      <c r="E956" s="469"/>
      <c r="F956" s="469"/>
      <c r="G956" s="469"/>
      <c r="H956" s="469"/>
      <c r="I956" s="469"/>
      <c r="J956" s="469"/>
      <c r="K956" s="469"/>
      <c r="L956" s="469"/>
      <c r="M956" s="469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>
      <c r="A957" s="23"/>
      <c r="B957" s="23"/>
      <c r="C957" s="23"/>
      <c r="D957" s="469"/>
      <c r="E957" s="469"/>
      <c r="F957" s="469"/>
      <c r="G957" s="469"/>
      <c r="H957" s="469"/>
      <c r="I957" s="469"/>
      <c r="J957" s="469"/>
      <c r="K957" s="469"/>
      <c r="L957" s="469"/>
      <c r="M957" s="469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>
      <c r="A958" s="23"/>
      <c r="B958" s="23"/>
      <c r="C958" s="23"/>
      <c r="D958" s="469"/>
      <c r="E958" s="469"/>
      <c r="F958" s="469"/>
      <c r="G958" s="469"/>
      <c r="H958" s="469"/>
      <c r="I958" s="469"/>
      <c r="J958" s="469"/>
      <c r="K958" s="469"/>
      <c r="L958" s="469"/>
      <c r="M958" s="469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>
      <c r="A959" s="23"/>
      <c r="B959" s="23"/>
      <c r="C959" s="23"/>
      <c r="D959" s="469"/>
      <c r="E959" s="469"/>
      <c r="F959" s="469"/>
      <c r="G959" s="469"/>
      <c r="H959" s="469"/>
      <c r="I959" s="469"/>
      <c r="J959" s="469"/>
      <c r="K959" s="469"/>
      <c r="L959" s="469"/>
      <c r="M959" s="469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>
      <c r="A960" s="23"/>
      <c r="B960" s="23"/>
      <c r="C960" s="23"/>
      <c r="D960" s="469"/>
      <c r="E960" s="469"/>
      <c r="F960" s="469"/>
      <c r="G960" s="469"/>
      <c r="H960" s="469"/>
      <c r="I960" s="469"/>
      <c r="J960" s="469"/>
      <c r="K960" s="469"/>
      <c r="L960" s="469"/>
      <c r="M960" s="469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>
      <c r="A961" s="23"/>
      <c r="B961" s="23"/>
      <c r="C961" s="23"/>
      <c r="D961" s="469"/>
      <c r="E961" s="469"/>
      <c r="F961" s="469"/>
      <c r="G961" s="469"/>
      <c r="H961" s="469"/>
      <c r="I961" s="469"/>
      <c r="J961" s="469"/>
      <c r="K961" s="469"/>
      <c r="L961" s="469"/>
      <c r="M961" s="469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>
      <c r="A962" s="23"/>
      <c r="B962" s="23"/>
      <c r="C962" s="23"/>
      <c r="D962" s="469"/>
      <c r="E962" s="469"/>
      <c r="F962" s="469"/>
      <c r="G962" s="469"/>
      <c r="H962" s="469"/>
      <c r="I962" s="469"/>
      <c r="J962" s="469"/>
      <c r="K962" s="469"/>
      <c r="L962" s="469"/>
      <c r="M962" s="469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>
      <c r="A963" s="23"/>
      <c r="B963" s="23"/>
      <c r="C963" s="23"/>
      <c r="D963" s="469"/>
      <c r="E963" s="469"/>
      <c r="F963" s="469"/>
      <c r="G963" s="469"/>
      <c r="H963" s="469"/>
      <c r="I963" s="469"/>
      <c r="J963" s="469"/>
      <c r="K963" s="469"/>
      <c r="L963" s="469"/>
      <c r="M963" s="469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>
      <c r="A964" s="23"/>
      <c r="B964" s="23"/>
      <c r="C964" s="23"/>
      <c r="D964" s="469"/>
      <c r="E964" s="469"/>
      <c r="F964" s="469"/>
      <c r="G964" s="469"/>
      <c r="H964" s="469"/>
      <c r="I964" s="469"/>
      <c r="J964" s="469"/>
      <c r="K964" s="469"/>
      <c r="L964" s="469"/>
      <c r="M964" s="469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>
      <c r="A965" s="23"/>
      <c r="B965" s="23"/>
      <c r="C965" s="23"/>
      <c r="D965" s="469"/>
      <c r="E965" s="469"/>
      <c r="F965" s="469"/>
      <c r="G965" s="469"/>
      <c r="H965" s="469"/>
      <c r="I965" s="469"/>
      <c r="J965" s="469"/>
      <c r="K965" s="469"/>
      <c r="L965" s="469"/>
      <c r="M965" s="469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>
      <c r="A966" s="23"/>
      <c r="B966" s="23"/>
      <c r="C966" s="23"/>
      <c r="D966" s="469"/>
      <c r="E966" s="469"/>
      <c r="F966" s="469"/>
      <c r="G966" s="469"/>
      <c r="H966" s="469"/>
      <c r="I966" s="469"/>
      <c r="J966" s="469"/>
      <c r="K966" s="469"/>
      <c r="L966" s="469"/>
      <c r="M966" s="469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>
      <c r="A967" s="23"/>
      <c r="B967" s="23"/>
      <c r="C967" s="23"/>
      <c r="D967" s="469"/>
      <c r="E967" s="469"/>
      <c r="F967" s="469"/>
      <c r="G967" s="469"/>
      <c r="H967" s="469"/>
      <c r="I967" s="469"/>
      <c r="J967" s="469"/>
      <c r="K967" s="469"/>
      <c r="L967" s="469"/>
      <c r="M967" s="469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>
      <c r="A968" s="23"/>
      <c r="B968" s="23"/>
      <c r="C968" s="23"/>
      <c r="D968" s="469"/>
      <c r="E968" s="469"/>
      <c r="F968" s="469"/>
      <c r="G968" s="469"/>
      <c r="H968" s="469"/>
      <c r="I968" s="469"/>
      <c r="J968" s="469"/>
      <c r="K968" s="469"/>
      <c r="L968" s="469"/>
      <c r="M968" s="469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>
      <c r="A969" s="23"/>
      <c r="B969" s="23"/>
      <c r="C969" s="23"/>
      <c r="D969" s="469"/>
      <c r="E969" s="469"/>
      <c r="F969" s="469"/>
      <c r="G969" s="469"/>
      <c r="H969" s="469"/>
      <c r="I969" s="469"/>
      <c r="J969" s="469"/>
      <c r="K969" s="469"/>
      <c r="L969" s="469"/>
      <c r="M969" s="469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>
      <c r="A970" s="23"/>
      <c r="B970" s="23"/>
      <c r="C970" s="23"/>
      <c r="D970" s="469"/>
      <c r="E970" s="469"/>
      <c r="F970" s="469"/>
      <c r="G970" s="469"/>
      <c r="H970" s="469"/>
      <c r="I970" s="469"/>
      <c r="J970" s="469"/>
      <c r="K970" s="469"/>
      <c r="L970" s="469"/>
      <c r="M970" s="469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>
      <c r="A971" s="23"/>
      <c r="B971" s="23"/>
      <c r="C971" s="23"/>
      <c r="D971" s="469"/>
      <c r="E971" s="469"/>
      <c r="F971" s="469"/>
      <c r="G971" s="469"/>
      <c r="H971" s="469"/>
      <c r="I971" s="469"/>
      <c r="J971" s="469"/>
      <c r="K971" s="469"/>
      <c r="L971" s="469"/>
      <c r="M971" s="469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>
      <c r="A972" s="23"/>
      <c r="B972" s="23"/>
      <c r="C972" s="23"/>
      <c r="D972" s="469"/>
      <c r="E972" s="469"/>
      <c r="F972" s="469"/>
      <c r="G972" s="469"/>
      <c r="H972" s="469"/>
      <c r="I972" s="469"/>
      <c r="J972" s="469"/>
      <c r="K972" s="469"/>
      <c r="L972" s="469"/>
      <c r="M972" s="469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>
      <c r="A973" s="23"/>
      <c r="B973" s="23"/>
      <c r="C973" s="23"/>
      <c r="D973" s="469"/>
      <c r="E973" s="469"/>
      <c r="F973" s="469"/>
      <c r="G973" s="469"/>
      <c r="H973" s="469"/>
      <c r="I973" s="469"/>
      <c r="J973" s="469"/>
      <c r="K973" s="469"/>
      <c r="L973" s="469"/>
      <c r="M973" s="469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>
      <c r="A974" s="23"/>
      <c r="B974" s="23"/>
      <c r="C974" s="23"/>
      <c r="D974" s="469"/>
      <c r="E974" s="469"/>
      <c r="F974" s="469"/>
      <c r="G974" s="469"/>
      <c r="H974" s="469"/>
      <c r="I974" s="469"/>
      <c r="J974" s="469"/>
      <c r="K974" s="469"/>
      <c r="L974" s="469"/>
      <c r="M974" s="469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>
      <c r="A975" s="23"/>
      <c r="B975" s="23"/>
      <c r="C975" s="23"/>
      <c r="D975" s="469"/>
      <c r="E975" s="469"/>
      <c r="F975" s="469"/>
      <c r="G975" s="469"/>
      <c r="H975" s="469"/>
      <c r="I975" s="469"/>
      <c r="J975" s="469"/>
      <c r="K975" s="469"/>
      <c r="L975" s="469"/>
      <c r="M975" s="469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>
      <c r="A976" s="23"/>
      <c r="B976" s="23"/>
      <c r="C976" s="23"/>
      <c r="D976" s="469"/>
      <c r="E976" s="469"/>
      <c r="F976" s="469"/>
      <c r="G976" s="469"/>
      <c r="H976" s="469"/>
      <c r="I976" s="469"/>
      <c r="J976" s="469"/>
      <c r="K976" s="469"/>
      <c r="L976" s="469"/>
      <c r="M976" s="469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>
      <c r="A977" s="23"/>
      <c r="B977" s="23"/>
      <c r="C977" s="23"/>
      <c r="D977" s="469"/>
      <c r="E977" s="469"/>
      <c r="F977" s="469"/>
      <c r="G977" s="469"/>
      <c r="H977" s="469"/>
      <c r="I977" s="469"/>
      <c r="J977" s="469"/>
      <c r="K977" s="469"/>
      <c r="L977" s="469"/>
      <c r="M977" s="469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>
      <c r="A978" s="23"/>
      <c r="B978" s="23"/>
      <c r="C978" s="23"/>
      <c r="D978" s="469"/>
      <c r="E978" s="469"/>
      <c r="F978" s="469"/>
      <c r="G978" s="469"/>
      <c r="H978" s="469"/>
      <c r="I978" s="469"/>
      <c r="J978" s="469"/>
      <c r="K978" s="469"/>
      <c r="L978" s="469"/>
      <c r="M978" s="469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>
      <c r="A979" s="23"/>
      <c r="B979" s="23"/>
      <c r="C979" s="23"/>
      <c r="D979" s="469"/>
      <c r="E979" s="469"/>
      <c r="F979" s="469"/>
      <c r="G979" s="469"/>
      <c r="H979" s="469"/>
      <c r="I979" s="469"/>
      <c r="J979" s="469"/>
      <c r="K979" s="469"/>
      <c r="L979" s="469"/>
      <c r="M979" s="469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>
      <c r="A980" s="23"/>
      <c r="B980" s="23"/>
      <c r="C980" s="23"/>
      <c r="D980" s="469"/>
      <c r="E980" s="469"/>
      <c r="F980" s="469"/>
      <c r="G980" s="469"/>
      <c r="H980" s="469"/>
      <c r="I980" s="469"/>
      <c r="J980" s="469"/>
      <c r="K980" s="469"/>
      <c r="L980" s="469"/>
      <c r="M980" s="469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>
      <c r="A981" s="23"/>
      <c r="B981" s="23"/>
      <c r="C981" s="23"/>
      <c r="D981" s="469"/>
      <c r="E981" s="469"/>
      <c r="F981" s="469"/>
      <c r="G981" s="469"/>
      <c r="H981" s="469"/>
      <c r="I981" s="469"/>
      <c r="J981" s="469"/>
      <c r="K981" s="469"/>
      <c r="L981" s="469"/>
      <c r="M981" s="469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>
      <c r="A982" s="23"/>
      <c r="B982" s="23"/>
      <c r="C982" s="23"/>
      <c r="D982" s="469"/>
      <c r="E982" s="469"/>
      <c r="F982" s="469"/>
      <c r="G982" s="469"/>
      <c r="H982" s="469"/>
      <c r="I982" s="469"/>
      <c r="J982" s="469"/>
      <c r="K982" s="469"/>
      <c r="L982" s="469"/>
      <c r="M982" s="469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>
      <c r="A983" s="23"/>
      <c r="B983" s="23"/>
      <c r="C983" s="23"/>
      <c r="D983" s="469"/>
      <c r="E983" s="469"/>
      <c r="F983" s="469"/>
      <c r="G983" s="469"/>
      <c r="H983" s="469"/>
      <c r="I983" s="469"/>
      <c r="J983" s="469"/>
      <c r="K983" s="469"/>
      <c r="L983" s="469"/>
      <c r="M983" s="469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>
      <c r="A984" s="23"/>
      <c r="B984" s="23"/>
      <c r="C984" s="23"/>
      <c r="D984" s="469"/>
      <c r="E984" s="469"/>
      <c r="F984" s="469"/>
      <c r="G984" s="469"/>
      <c r="H984" s="469"/>
      <c r="I984" s="469"/>
      <c r="J984" s="469"/>
      <c r="K984" s="469"/>
      <c r="L984" s="469"/>
      <c r="M984" s="469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>
      <c r="A985" s="23"/>
      <c r="B985" s="23"/>
      <c r="C985" s="23"/>
      <c r="D985" s="469"/>
      <c r="E985" s="469"/>
      <c r="F985" s="469"/>
      <c r="G985" s="469"/>
      <c r="H985" s="469"/>
      <c r="I985" s="469"/>
      <c r="J985" s="469"/>
      <c r="K985" s="469"/>
      <c r="L985" s="469"/>
      <c r="M985" s="469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>
      <c r="A986" s="23"/>
      <c r="B986" s="23"/>
      <c r="C986" s="23"/>
      <c r="D986" s="469"/>
      <c r="E986" s="469"/>
      <c r="F986" s="469"/>
      <c r="G986" s="469"/>
      <c r="H986" s="469"/>
      <c r="I986" s="469"/>
      <c r="J986" s="469"/>
      <c r="K986" s="469"/>
      <c r="L986" s="469"/>
      <c r="M986" s="469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>
      <c r="A987" s="23"/>
      <c r="B987" s="23"/>
      <c r="C987" s="23"/>
      <c r="D987" s="469"/>
      <c r="E987" s="469"/>
      <c r="F987" s="469"/>
      <c r="G987" s="469"/>
      <c r="H987" s="469"/>
      <c r="I987" s="469"/>
      <c r="J987" s="469"/>
      <c r="K987" s="469"/>
      <c r="L987" s="469"/>
      <c r="M987" s="469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>
      <c r="A988" s="23"/>
      <c r="B988" s="23"/>
      <c r="C988" s="23"/>
      <c r="D988" s="469"/>
      <c r="E988" s="469"/>
      <c r="F988" s="469"/>
      <c r="G988" s="469"/>
      <c r="H988" s="469"/>
      <c r="I988" s="469"/>
      <c r="J988" s="469"/>
      <c r="K988" s="469"/>
      <c r="L988" s="469"/>
      <c r="M988" s="469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>
      <c r="A989" s="23"/>
      <c r="B989" s="23"/>
      <c r="C989" s="23"/>
      <c r="D989" s="469"/>
      <c r="E989" s="469"/>
      <c r="F989" s="469"/>
      <c r="G989" s="469"/>
      <c r="H989" s="469"/>
      <c r="I989" s="469"/>
      <c r="J989" s="469"/>
      <c r="K989" s="469"/>
      <c r="L989" s="469"/>
      <c r="M989" s="469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>
      <c r="A990" s="23"/>
      <c r="B990" s="23"/>
      <c r="C990" s="23"/>
      <c r="D990" s="469"/>
      <c r="E990" s="469"/>
      <c r="F990" s="469"/>
      <c r="G990" s="469"/>
      <c r="H990" s="469"/>
      <c r="I990" s="469"/>
      <c r="J990" s="469"/>
      <c r="K990" s="469"/>
      <c r="L990" s="469"/>
      <c r="M990" s="469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>
      <c r="A991" s="23"/>
      <c r="B991" s="23"/>
      <c r="C991" s="23"/>
      <c r="D991" s="469"/>
      <c r="E991" s="469"/>
      <c r="F991" s="469"/>
      <c r="G991" s="469"/>
      <c r="H991" s="469"/>
      <c r="I991" s="469"/>
      <c r="J991" s="469"/>
      <c r="K991" s="469"/>
      <c r="L991" s="469"/>
      <c r="M991" s="469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>
      <c r="A992" s="23"/>
      <c r="B992" s="23"/>
      <c r="C992" s="23"/>
      <c r="D992" s="469"/>
      <c r="E992" s="469"/>
      <c r="F992" s="469"/>
      <c r="G992" s="469"/>
      <c r="H992" s="469"/>
      <c r="I992" s="469"/>
      <c r="J992" s="469"/>
      <c r="K992" s="469"/>
      <c r="L992" s="469"/>
      <c r="M992" s="469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>
      <c r="A993" s="23"/>
      <c r="B993" s="23"/>
      <c r="C993" s="23"/>
      <c r="D993" s="469"/>
      <c r="E993" s="469"/>
      <c r="F993" s="469"/>
      <c r="G993" s="469"/>
      <c r="H993" s="469"/>
      <c r="I993" s="469"/>
      <c r="J993" s="469"/>
      <c r="K993" s="469"/>
      <c r="L993" s="469"/>
      <c r="M993" s="469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>
      <c r="A994" s="23"/>
      <c r="B994" s="23"/>
      <c r="C994" s="23"/>
      <c r="D994" s="469"/>
      <c r="E994" s="469"/>
      <c r="F994" s="469"/>
      <c r="G994" s="469"/>
      <c r="H994" s="469"/>
      <c r="I994" s="469"/>
      <c r="J994" s="469"/>
      <c r="K994" s="469"/>
      <c r="L994" s="469"/>
      <c r="M994" s="469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>
      <c r="A995" s="23"/>
      <c r="B995" s="23"/>
      <c r="C995" s="23"/>
      <c r="D995" s="469"/>
      <c r="E995" s="469"/>
      <c r="F995" s="469"/>
      <c r="G995" s="469"/>
      <c r="H995" s="469"/>
      <c r="I995" s="469"/>
      <c r="J995" s="469"/>
      <c r="K995" s="469"/>
      <c r="L995" s="469"/>
      <c r="M995" s="469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>
      <c r="A996" s="23"/>
      <c r="B996" s="23"/>
      <c r="C996" s="23"/>
      <c r="D996" s="469"/>
      <c r="E996" s="469"/>
      <c r="F996" s="469"/>
      <c r="G996" s="469"/>
      <c r="H996" s="469"/>
      <c r="I996" s="469"/>
      <c r="J996" s="469"/>
      <c r="K996" s="469"/>
      <c r="L996" s="469"/>
      <c r="M996" s="469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>
      <c r="A997" s="23"/>
      <c r="B997" s="23"/>
      <c r="C997" s="23"/>
      <c r="D997" s="469"/>
      <c r="E997" s="469"/>
      <c r="F997" s="469"/>
      <c r="G997" s="469"/>
      <c r="H997" s="469"/>
      <c r="I997" s="469"/>
      <c r="J997" s="469"/>
      <c r="K997" s="469"/>
      <c r="L997" s="469"/>
      <c r="M997" s="469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>
      <c r="A998" s="23"/>
      <c r="B998" s="23"/>
      <c r="C998" s="23"/>
      <c r="D998" s="469"/>
      <c r="E998" s="469"/>
      <c r="F998" s="469"/>
      <c r="G998" s="469"/>
      <c r="H998" s="469"/>
      <c r="I998" s="469"/>
      <c r="J998" s="469"/>
      <c r="K998" s="469"/>
      <c r="L998" s="469"/>
      <c r="M998" s="469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>
      <c r="A999" s="23"/>
      <c r="B999" s="23"/>
      <c r="C999" s="23"/>
      <c r="D999" s="469"/>
      <c r="E999" s="469"/>
      <c r="F999" s="469"/>
      <c r="G999" s="469"/>
      <c r="H999" s="469"/>
      <c r="I999" s="469"/>
      <c r="J999" s="469"/>
      <c r="K999" s="469"/>
      <c r="L999" s="469"/>
      <c r="M999" s="469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>
      <c r="A1000" s="23"/>
      <c r="B1000" s="23"/>
      <c r="C1000" s="23"/>
      <c r="D1000" s="469"/>
      <c r="E1000" s="469"/>
      <c r="F1000" s="469"/>
      <c r="G1000" s="469"/>
      <c r="H1000" s="469"/>
      <c r="I1000" s="469"/>
      <c r="J1000" s="469"/>
      <c r="K1000" s="469"/>
      <c r="L1000" s="469"/>
      <c r="M1000" s="469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autoFilter ref="$L$3:$L$20"/>
  <mergeCells count="2">
    <mergeCell ref="A1:H1"/>
    <mergeCell ref="I1:L1"/>
  </mergeCells>
  <printOptions/>
  <pageMargins bottom="0.75" footer="0.0" header="0.0" left="0.25" right="0.25" top="0.75"/>
  <pageSetup paperSize="9" orientation="portrait"/>
  <headerFooter>
    <oddHeader>&amp;LNEO PU - packing list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1" width="8.67"/>
    <col customWidth="1" min="12" max="26" width="8.56"/>
  </cols>
  <sheetData>
    <row r="1">
      <c r="A1" s="561" t="s">
        <v>1726</v>
      </c>
      <c r="B1" s="562"/>
      <c r="C1" s="562"/>
      <c r="D1" s="562"/>
      <c r="E1" s="562"/>
      <c r="F1" s="562"/>
      <c r="G1" s="562"/>
      <c r="H1" s="562"/>
      <c r="I1" s="87"/>
      <c r="J1" s="562"/>
      <c r="K1" s="562"/>
      <c r="T1" s="562"/>
    </row>
    <row r="2">
      <c r="A2" s="88" t="s">
        <v>1727</v>
      </c>
      <c r="B2" s="562"/>
      <c r="C2" s="562"/>
      <c r="D2" s="562"/>
      <c r="E2" s="562"/>
      <c r="F2" s="562"/>
      <c r="H2" s="562"/>
      <c r="I2" s="88" t="s">
        <v>1728</v>
      </c>
      <c r="M2" s="88"/>
      <c r="T2" s="562"/>
    </row>
    <row r="3">
      <c r="A3" s="563" t="str">
        <f>'GRP PRODUCTION LIST NEO '!A4</f>
        <v/>
      </c>
      <c r="B3" s="420"/>
      <c r="C3" s="420"/>
      <c r="D3" s="420"/>
      <c r="E3" s="420"/>
      <c r="F3" s="420"/>
      <c r="G3" s="420"/>
      <c r="H3" s="421"/>
      <c r="I3" s="564" t="str">
        <f>'GRP PRODUCTION LIST NEO '!M4</f>
        <v/>
      </c>
      <c r="J3" s="420"/>
      <c r="K3" s="421"/>
      <c r="N3" s="565"/>
      <c r="O3" s="565"/>
      <c r="P3" s="565"/>
      <c r="Q3" s="565"/>
      <c r="R3" s="565"/>
    </row>
    <row r="4" ht="23.25" customHeight="1">
      <c r="A4" s="88"/>
      <c r="B4" s="562"/>
      <c r="C4" s="566" t="s">
        <v>1729</v>
      </c>
      <c r="D4" s="566"/>
      <c r="E4" s="24"/>
      <c r="F4" s="49"/>
      <c r="G4" s="566" t="s">
        <v>1729</v>
      </c>
      <c r="H4" s="566"/>
      <c r="I4" s="34"/>
      <c r="J4" s="562"/>
      <c r="K4" s="566" t="s">
        <v>1729</v>
      </c>
      <c r="L4" s="566"/>
      <c r="P4" s="567"/>
      <c r="Q4" s="567"/>
      <c r="R4" s="23"/>
      <c r="S4" s="568"/>
      <c r="T4" s="562"/>
    </row>
    <row r="5" ht="11.25" customHeight="1">
      <c r="A5" s="569" t="s">
        <v>1730</v>
      </c>
      <c r="B5" s="7"/>
      <c r="C5" s="570"/>
      <c r="D5" s="92"/>
      <c r="E5" s="569" t="s">
        <v>1731</v>
      </c>
      <c r="F5" s="7"/>
      <c r="G5" s="571"/>
      <c r="I5" s="569" t="s">
        <v>1732</v>
      </c>
      <c r="J5" s="7"/>
      <c r="K5" s="571"/>
      <c r="P5" s="23"/>
      <c r="Q5" s="23"/>
      <c r="R5" s="23"/>
      <c r="S5" s="23"/>
      <c r="T5" s="562"/>
    </row>
    <row r="6" ht="11.25" customHeight="1">
      <c r="A6" s="11"/>
      <c r="B6" s="13"/>
      <c r="C6" s="572"/>
      <c r="D6" s="92"/>
      <c r="E6" s="11"/>
      <c r="F6" s="13"/>
      <c r="G6" s="573"/>
      <c r="I6" s="11"/>
      <c r="J6" s="13"/>
      <c r="K6" s="573"/>
      <c r="P6" s="23"/>
      <c r="Q6" s="23"/>
      <c r="R6" s="23"/>
      <c r="S6" s="23"/>
      <c r="T6" s="562"/>
    </row>
    <row r="7" ht="11.25" customHeight="1">
      <c r="A7" s="569" t="s">
        <v>1733</v>
      </c>
      <c r="B7" s="7"/>
      <c r="C7" s="574"/>
      <c r="D7" s="93"/>
      <c r="E7" s="575" t="s">
        <v>1734</v>
      </c>
      <c r="F7" s="10"/>
      <c r="G7" s="576"/>
      <c r="I7" s="569" t="s">
        <v>1735</v>
      </c>
      <c r="J7" s="7"/>
      <c r="K7" s="576"/>
      <c r="P7" s="562"/>
      <c r="Q7" s="562"/>
      <c r="R7" s="562"/>
      <c r="S7" s="562"/>
      <c r="T7" s="562"/>
    </row>
    <row r="8" ht="11.25" customHeight="1">
      <c r="A8" s="11"/>
      <c r="B8" s="13"/>
      <c r="C8" s="577"/>
      <c r="D8" s="93"/>
      <c r="E8" s="11"/>
      <c r="F8" s="13"/>
      <c r="G8" s="573"/>
      <c r="I8" s="11"/>
      <c r="J8" s="13"/>
      <c r="K8" s="573"/>
      <c r="P8" s="23"/>
      <c r="Q8" s="23"/>
      <c r="R8" s="23"/>
      <c r="S8" s="23"/>
      <c r="T8" s="562"/>
    </row>
    <row r="9" ht="11.25" customHeight="1">
      <c r="A9" s="569" t="s">
        <v>1736</v>
      </c>
      <c r="B9" s="7"/>
      <c r="C9" s="570"/>
      <c r="D9" s="92"/>
      <c r="E9" s="575" t="s">
        <v>1737</v>
      </c>
      <c r="F9" s="10"/>
      <c r="G9" s="578"/>
      <c r="I9" s="569" t="s">
        <v>1738</v>
      </c>
      <c r="J9" s="7"/>
      <c r="K9" s="576"/>
      <c r="P9" s="23"/>
      <c r="Q9" s="23"/>
      <c r="R9" s="23"/>
      <c r="S9" s="23"/>
      <c r="T9" s="562"/>
    </row>
    <row r="10" ht="11.25" customHeight="1">
      <c r="A10" s="11"/>
      <c r="B10" s="13"/>
      <c r="C10" s="572"/>
      <c r="D10" s="92"/>
      <c r="E10" s="11"/>
      <c r="F10" s="13"/>
      <c r="G10" s="579"/>
      <c r="I10" s="11"/>
      <c r="J10" s="13"/>
      <c r="K10" s="573"/>
      <c r="P10" s="23"/>
      <c r="Q10" s="23"/>
      <c r="R10" s="23"/>
      <c r="S10" s="23"/>
      <c r="T10" s="562"/>
    </row>
    <row r="11" ht="11.25" customHeight="1">
      <c r="A11" s="569" t="s">
        <v>1739</v>
      </c>
      <c r="B11" s="7"/>
      <c r="C11" s="574"/>
      <c r="D11" s="93"/>
      <c r="E11" s="569" t="s">
        <v>1740</v>
      </c>
      <c r="F11" s="7"/>
      <c r="G11" s="580"/>
      <c r="I11" s="575" t="s">
        <v>1741</v>
      </c>
      <c r="J11" s="10"/>
      <c r="K11" s="576"/>
      <c r="P11" s="23"/>
      <c r="Q11" s="23"/>
      <c r="R11" s="23"/>
      <c r="S11" s="23"/>
      <c r="T11" s="562"/>
    </row>
    <row r="12" ht="11.25" customHeight="1">
      <c r="A12" s="11"/>
      <c r="B12" s="13"/>
      <c r="C12" s="581"/>
      <c r="D12" s="93"/>
      <c r="E12" s="11"/>
      <c r="F12" s="13"/>
      <c r="G12" s="579"/>
      <c r="I12" s="11"/>
      <c r="J12" s="13"/>
      <c r="K12" s="573"/>
      <c r="P12" s="23"/>
      <c r="Q12" s="23"/>
      <c r="R12" s="23"/>
      <c r="S12" s="23"/>
      <c r="T12" s="562"/>
    </row>
    <row r="13" ht="11.25" customHeight="1">
      <c r="A13" s="569" t="s">
        <v>1742</v>
      </c>
      <c r="B13" s="7"/>
      <c r="C13" s="571"/>
      <c r="E13" s="569" t="s">
        <v>1743</v>
      </c>
      <c r="F13" s="7"/>
      <c r="G13" s="578"/>
      <c r="I13" s="575" t="s">
        <v>1744</v>
      </c>
      <c r="J13" s="10"/>
      <c r="K13" s="576"/>
    </row>
    <row r="14" ht="11.25" customHeight="1">
      <c r="A14" s="11"/>
      <c r="B14" s="13"/>
      <c r="C14" s="573"/>
      <c r="E14" s="11"/>
      <c r="F14" s="13"/>
      <c r="G14" s="579"/>
      <c r="I14" s="11"/>
      <c r="J14" s="13"/>
      <c r="K14" s="573"/>
    </row>
    <row r="15" ht="11.25" customHeight="1">
      <c r="A15" s="569" t="s">
        <v>1745</v>
      </c>
      <c r="B15" s="7"/>
      <c r="C15" s="576"/>
      <c r="E15" s="569" t="s">
        <v>1746</v>
      </c>
      <c r="F15" s="7"/>
      <c r="G15" s="580"/>
      <c r="I15" s="575" t="s">
        <v>1747</v>
      </c>
      <c r="J15" s="10"/>
      <c r="K15" s="576"/>
    </row>
    <row r="16" ht="11.25" customHeight="1">
      <c r="A16" s="11"/>
      <c r="B16" s="13"/>
      <c r="C16" s="573"/>
      <c r="E16" s="11"/>
      <c r="F16" s="13"/>
      <c r="G16" s="579"/>
      <c r="I16" s="11"/>
      <c r="J16" s="13"/>
      <c r="K16" s="573"/>
    </row>
    <row r="17" ht="11.25" customHeight="1">
      <c r="A17" s="569" t="s">
        <v>1748</v>
      </c>
      <c r="B17" s="7"/>
      <c r="C17" s="582"/>
      <c r="E17" s="569" t="s">
        <v>1749</v>
      </c>
      <c r="F17" s="7"/>
      <c r="G17" s="582"/>
      <c r="I17" s="575" t="s">
        <v>1750</v>
      </c>
      <c r="J17" s="10"/>
      <c r="K17" s="582"/>
      <c r="L17" s="562"/>
      <c r="M17" s="562"/>
    </row>
    <row r="18" ht="11.25" customHeight="1">
      <c r="A18" s="11"/>
      <c r="B18" s="13"/>
      <c r="C18" s="583"/>
      <c r="E18" s="11"/>
      <c r="F18" s="13"/>
      <c r="G18" s="583"/>
      <c r="H18" s="562"/>
      <c r="I18" s="11"/>
      <c r="J18" s="13"/>
      <c r="K18" s="583"/>
      <c r="L18" s="562"/>
      <c r="M18" s="562"/>
    </row>
    <row r="19" ht="11.25" customHeight="1">
      <c r="A19" s="569" t="s">
        <v>1751</v>
      </c>
      <c r="B19" s="7"/>
      <c r="C19" s="582"/>
      <c r="E19" s="569" t="s">
        <v>1752</v>
      </c>
      <c r="F19" s="7"/>
      <c r="G19" s="582"/>
      <c r="I19" s="584" t="s">
        <v>1753</v>
      </c>
      <c r="J19" s="585"/>
      <c r="K19" s="582"/>
      <c r="T19" s="562"/>
    </row>
    <row r="20" ht="11.25" customHeight="1">
      <c r="A20" s="11"/>
      <c r="B20" s="13"/>
      <c r="C20" s="583"/>
      <c r="E20" s="11"/>
      <c r="F20" s="13"/>
      <c r="G20" s="583"/>
      <c r="I20" s="11"/>
      <c r="J20" s="13"/>
      <c r="K20" s="583"/>
      <c r="T20" s="562"/>
    </row>
    <row r="21" ht="11.25" customHeight="1">
      <c r="A21" s="575" t="s">
        <v>1754</v>
      </c>
      <c r="B21" s="10"/>
      <c r="C21" s="582"/>
      <c r="E21" s="569" t="s">
        <v>1755</v>
      </c>
      <c r="F21" s="7"/>
      <c r="G21" s="582"/>
      <c r="I21" s="584" t="s">
        <v>1756</v>
      </c>
      <c r="J21" s="585"/>
      <c r="K21" s="582"/>
      <c r="T21" s="562"/>
    </row>
    <row r="22" ht="11.25" customHeight="1">
      <c r="A22" s="11"/>
      <c r="B22" s="13"/>
      <c r="C22" s="583"/>
      <c r="E22" s="11"/>
      <c r="F22" s="13"/>
      <c r="G22" s="583"/>
      <c r="I22" s="11"/>
      <c r="J22" s="13"/>
      <c r="K22" s="583"/>
      <c r="T22" s="562"/>
    </row>
    <row r="23" ht="11.25" customHeight="1">
      <c r="A23" s="586" t="s">
        <v>1757</v>
      </c>
      <c r="B23" s="7"/>
      <c r="C23" s="582"/>
      <c r="E23" s="569" t="s">
        <v>1758</v>
      </c>
      <c r="F23" s="7"/>
      <c r="G23" s="582"/>
      <c r="I23" s="587" t="s">
        <v>343</v>
      </c>
      <c r="J23" s="7"/>
      <c r="K23" s="582"/>
      <c r="T23" s="562"/>
    </row>
    <row r="24" ht="11.25" customHeight="1">
      <c r="A24" s="11"/>
      <c r="B24" s="13"/>
      <c r="C24" s="583"/>
      <c r="E24" s="11"/>
      <c r="F24" s="13"/>
      <c r="G24" s="583"/>
      <c r="I24" s="11"/>
      <c r="J24" s="13"/>
      <c r="K24" s="583"/>
      <c r="T24" s="562"/>
    </row>
    <row r="25" ht="11.25" customHeight="1">
      <c r="A25" s="569" t="s">
        <v>1759</v>
      </c>
      <c r="B25" s="7"/>
      <c r="C25" s="582"/>
      <c r="E25" s="569" t="s">
        <v>1760</v>
      </c>
      <c r="F25" s="7"/>
      <c r="G25" s="582"/>
      <c r="I25" s="587" t="s">
        <v>356</v>
      </c>
      <c r="J25" s="7"/>
      <c r="K25" s="582"/>
      <c r="T25" s="562"/>
    </row>
    <row r="26" ht="11.25" customHeight="1">
      <c r="A26" s="11"/>
      <c r="B26" s="13"/>
      <c r="C26" s="583"/>
      <c r="E26" s="11"/>
      <c r="F26" s="13"/>
      <c r="G26" s="583"/>
      <c r="I26" s="11"/>
      <c r="J26" s="13"/>
      <c r="K26" s="583"/>
      <c r="T26" s="562"/>
    </row>
    <row r="27" ht="11.25" customHeight="1">
      <c r="A27" s="569" t="s">
        <v>1761</v>
      </c>
      <c r="B27" s="7"/>
      <c r="C27" s="582"/>
      <c r="E27" s="569" t="s">
        <v>1762</v>
      </c>
      <c r="F27" s="7"/>
      <c r="G27" s="582"/>
      <c r="I27" s="587" t="s">
        <v>327</v>
      </c>
      <c r="J27" s="7"/>
      <c r="K27" s="582"/>
      <c r="T27" s="562"/>
    </row>
    <row r="28" ht="11.25" customHeight="1">
      <c r="A28" s="11"/>
      <c r="B28" s="13"/>
      <c r="C28" s="583"/>
      <c r="E28" s="11"/>
      <c r="F28" s="13"/>
      <c r="G28" s="583"/>
      <c r="I28" s="11"/>
      <c r="J28" s="13"/>
      <c r="K28" s="583"/>
      <c r="T28" s="562"/>
    </row>
    <row r="29" ht="20.25" customHeight="1">
      <c r="I29" s="87"/>
      <c r="L29" s="588"/>
      <c r="M29" s="588"/>
    </row>
    <row r="30" ht="20.25" customHeight="1">
      <c r="A30" s="3"/>
      <c r="B30" s="87" t="s">
        <v>1763</v>
      </c>
      <c r="C30" s="23"/>
      <c r="D30" s="23"/>
      <c r="E30" s="23"/>
      <c r="F30" s="3"/>
      <c r="G30" s="589"/>
      <c r="H30" s="590"/>
      <c r="I30" s="591"/>
      <c r="J30" s="590"/>
      <c r="K30" s="592"/>
      <c r="L30" s="588"/>
      <c r="M30" s="588"/>
    </row>
    <row r="31" ht="20.25" customHeight="1">
      <c r="B31" s="1" t="s">
        <v>1764</v>
      </c>
      <c r="C31" s="593"/>
      <c r="D31" s="18"/>
      <c r="E31" s="19"/>
      <c r="G31" s="594" t="s">
        <v>1765</v>
      </c>
      <c r="H31" s="595"/>
      <c r="I31" s="595"/>
      <c r="J31" s="596"/>
      <c r="K31" s="597" t="s">
        <v>1766</v>
      </c>
      <c r="L31" s="588"/>
      <c r="M31" s="588"/>
    </row>
    <row r="32" ht="20.25" customHeight="1">
      <c r="B32" s="1" t="s">
        <v>1767</v>
      </c>
      <c r="C32" s="18"/>
      <c r="D32" s="18"/>
      <c r="E32" s="19"/>
      <c r="G32" s="598"/>
      <c r="H32" s="588"/>
      <c r="I32" s="599"/>
      <c r="J32" s="600"/>
      <c r="K32" s="597" t="s">
        <v>1768</v>
      </c>
      <c r="L32" s="588"/>
      <c r="M32" s="588"/>
    </row>
    <row r="33" ht="20.25" customHeight="1">
      <c r="A33" s="588"/>
      <c r="B33" s="1" t="s">
        <v>1769</v>
      </c>
      <c r="C33" s="18"/>
      <c r="D33" s="18"/>
      <c r="E33" s="18"/>
      <c r="F33" s="588"/>
      <c r="G33" s="601"/>
      <c r="H33" s="602"/>
      <c r="I33" s="603"/>
      <c r="J33" s="602"/>
      <c r="K33" s="604"/>
      <c r="L33" s="588"/>
      <c r="M33" s="588"/>
    </row>
    <row r="34">
      <c r="A34" s="588"/>
      <c r="B34" s="588"/>
      <c r="C34" s="588"/>
      <c r="D34" s="588"/>
      <c r="E34" s="588"/>
      <c r="F34" s="588"/>
      <c r="G34" s="588"/>
      <c r="H34" s="588"/>
      <c r="I34" s="599"/>
      <c r="J34" s="588"/>
      <c r="K34" s="588"/>
      <c r="L34" s="588"/>
      <c r="M34" s="588"/>
    </row>
    <row r="35">
      <c r="A35" s="588"/>
      <c r="B35" s="588"/>
      <c r="C35" s="588"/>
      <c r="D35" s="588"/>
      <c r="E35" s="588"/>
      <c r="F35" s="588"/>
      <c r="G35" s="588"/>
      <c r="H35" s="588"/>
      <c r="I35" s="599"/>
      <c r="J35" s="588"/>
      <c r="K35" s="588"/>
      <c r="L35" s="588"/>
      <c r="M35" s="588"/>
    </row>
    <row r="36">
      <c r="A36" s="588"/>
      <c r="B36" s="588"/>
      <c r="C36" s="588"/>
      <c r="D36" s="588"/>
      <c r="E36" s="588"/>
      <c r="F36" s="588"/>
      <c r="G36" s="588"/>
      <c r="H36" s="588"/>
      <c r="I36" s="599"/>
      <c r="J36" s="588"/>
      <c r="K36" s="588"/>
      <c r="L36" s="588"/>
      <c r="M36" s="588"/>
    </row>
    <row r="37">
      <c r="A37" s="588"/>
      <c r="B37" s="588"/>
      <c r="C37" s="588"/>
      <c r="D37" s="588"/>
      <c r="E37" s="588"/>
      <c r="F37" s="588"/>
      <c r="G37" s="588"/>
      <c r="H37" s="588"/>
      <c r="I37" s="599"/>
      <c r="J37" s="588"/>
      <c r="K37" s="588"/>
      <c r="L37" s="588"/>
      <c r="M37" s="588"/>
    </row>
    <row r="38">
      <c r="A38" s="588"/>
      <c r="B38" s="588"/>
      <c r="C38" s="588"/>
      <c r="D38" s="588"/>
      <c r="E38" s="588"/>
      <c r="F38" s="588"/>
      <c r="G38" s="588"/>
      <c r="H38" s="588"/>
      <c r="I38" s="599"/>
      <c r="J38" s="588"/>
      <c r="K38" s="588"/>
      <c r="L38" s="588"/>
      <c r="M38" s="588"/>
    </row>
    <row r="39">
      <c r="A39" s="588"/>
      <c r="B39" s="588"/>
      <c r="C39" s="588"/>
      <c r="D39" s="588"/>
      <c r="E39" s="588"/>
      <c r="F39" s="588"/>
      <c r="G39" s="588"/>
      <c r="H39" s="588"/>
      <c r="I39" s="599"/>
      <c r="J39" s="588"/>
      <c r="K39" s="588"/>
      <c r="L39" s="588"/>
      <c r="M39" s="588"/>
    </row>
    <row r="40">
      <c r="A40" s="588"/>
      <c r="B40" s="588"/>
      <c r="C40" s="588"/>
      <c r="D40" s="588"/>
      <c r="I40" s="87"/>
    </row>
    <row r="41">
      <c r="A41" s="588"/>
      <c r="B41" s="588"/>
      <c r="C41" s="588"/>
      <c r="D41" s="588"/>
      <c r="I41" s="87"/>
    </row>
    <row r="42">
      <c r="A42" s="588"/>
      <c r="B42" s="588"/>
      <c r="C42" s="588"/>
      <c r="D42" s="588"/>
      <c r="I42" s="87"/>
    </row>
    <row r="43">
      <c r="A43" s="588"/>
      <c r="B43" s="588"/>
      <c r="C43" s="588"/>
      <c r="D43" s="588"/>
      <c r="I43" s="87"/>
    </row>
    <row r="44">
      <c r="I44" s="87"/>
    </row>
    <row r="45">
      <c r="I45" s="87"/>
    </row>
    <row r="46">
      <c r="I46" s="87"/>
    </row>
    <row r="47">
      <c r="I47" s="87"/>
    </row>
    <row r="48">
      <c r="I48" s="87"/>
    </row>
    <row r="49">
      <c r="I49" s="87"/>
    </row>
    <row r="50">
      <c r="I50" s="87"/>
    </row>
    <row r="51">
      <c r="I51" s="87"/>
    </row>
    <row r="52">
      <c r="I52" s="87"/>
    </row>
    <row r="53">
      <c r="I53" s="87"/>
    </row>
    <row r="54">
      <c r="I54" s="87"/>
    </row>
    <row r="55">
      <c r="I55" s="87"/>
    </row>
    <row r="56">
      <c r="I56" s="87"/>
    </row>
    <row r="57">
      <c r="I57" s="87"/>
    </row>
    <row r="58">
      <c r="I58" s="87"/>
    </row>
    <row r="59">
      <c r="I59" s="87"/>
    </row>
    <row r="60">
      <c r="I60" s="87"/>
    </row>
    <row r="61">
      <c r="I61" s="87"/>
    </row>
    <row r="62">
      <c r="I62" s="87"/>
    </row>
    <row r="63">
      <c r="I63" s="87"/>
    </row>
    <row r="64">
      <c r="I64" s="87"/>
    </row>
    <row r="65">
      <c r="I65" s="87"/>
    </row>
    <row r="66">
      <c r="I66" s="87"/>
    </row>
    <row r="67">
      <c r="I67" s="87"/>
    </row>
    <row r="68">
      <c r="I68" s="87"/>
    </row>
    <row r="69">
      <c r="I69" s="87"/>
    </row>
    <row r="70">
      <c r="I70" s="87"/>
    </row>
    <row r="71">
      <c r="I71" s="87"/>
    </row>
    <row r="72">
      <c r="I72" s="87"/>
    </row>
    <row r="73">
      <c r="I73" s="87"/>
    </row>
    <row r="74">
      <c r="I74" s="87"/>
    </row>
    <row r="75">
      <c r="I75" s="87"/>
    </row>
    <row r="76">
      <c r="I76" s="87"/>
    </row>
    <row r="77">
      <c r="I77" s="87"/>
    </row>
    <row r="78">
      <c r="I78" s="87"/>
    </row>
    <row r="79">
      <c r="I79" s="87"/>
    </row>
    <row r="80">
      <c r="I80" s="87"/>
    </row>
    <row r="81">
      <c r="I81" s="87"/>
    </row>
    <row r="82">
      <c r="I82" s="87"/>
    </row>
    <row r="83">
      <c r="I83" s="87"/>
    </row>
    <row r="84">
      <c r="I84" s="87"/>
    </row>
    <row r="85">
      <c r="I85" s="87"/>
    </row>
    <row r="86">
      <c r="I86" s="87"/>
    </row>
    <row r="87">
      <c r="I87" s="87"/>
    </row>
    <row r="88">
      <c r="I88" s="87"/>
    </row>
    <row r="89">
      <c r="I89" s="87"/>
    </row>
    <row r="90">
      <c r="I90" s="87"/>
    </row>
    <row r="91">
      <c r="I91" s="87"/>
    </row>
    <row r="92">
      <c r="I92" s="87"/>
    </row>
    <row r="93">
      <c r="I93" s="87"/>
    </row>
    <row r="94">
      <c r="I94" s="87"/>
    </row>
    <row r="95">
      <c r="I95" s="87"/>
    </row>
    <row r="96">
      <c r="I96" s="87"/>
    </row>
    <row r="97">
      <c r="I97" s="87"/>
    </row>
    <row r="98">
      <c r="I98" s="87"/>
    </row>
    <row r="99">
      <c r="I99" s="87"/>
    </row>
    <row r="100">
      <c r="I100" s="87"/>
    </row>
    <row r="101">
      <c r="I101" s="87"/>
    </row>
    <row r="102">
      <c r="I102" s="87"/>
    </row>
    <row r="103">
      <c r="I103" s="87"/>
    </row>
    <row r="104">
      <c r="I104" s="87"/>
    </row>
    <row r="105">
      <c r="I105" s="87"/>
    </row>
    <row r="106">
      <c r="I106" s="87"/>
    </row>
    <row r="107">
      <c r="I107" s="87"/>
    </row>
    <row r="108">
      <c r="I108" s="87"/>
    </row>
    <row r="109">
      <c r="I109" s="87"/>
    </row>
    <row r="110">
      <c r="I110" s="87"/>
    </row>
    <row r="111">
      <c r="I111" s="87"/>
    </row>
    <row r="112">
      <c r="I112" s="87"/>
    </row>
    <row r="113">
      <c r="I113" s="87"/>
    </row>
    <row r="114">
      <c r="I114" s="87"/>
    </row>
    <row r="115">
      <c r="I115" s="87"/>
    </row>
    <row r="116">
      <c r="I116" s="87"/>
    </row>
    <row r="117">
      <c r="I117" s="87"/>
    </row>
    <row r="118">
      <c r="I118" s="87"/>
    </row>
    <row r="119">
      <c r="I119" s="87"/>
    </row>
    <row r="120">
      <c r="I120" s="87"/>
    </row>
    <row r="121">
      <c r="I121" s="87"/>
    </row>
    <row r="122">
      <c r="I122" s="87"/>
    </row>
    <row r="123">
      <c r="I123" s="87"/>
    </row>
    <row r="124">
      <c r="I124" s="87"/>
    </row>
    <row r="125">
      <c r="I125" s="87"/>
    </row>
    <row r="126">
      <c r="I126" s="87"/>
    </row>
    <row r="127">
      <c r="I127" s="87"/>
    </row>
    <row r="128">
      <c r="I128" s="87"/>
    </row>
    <row r="129">
      <c r="I129" s="87"/>
    </row>
    <row r="130">
      <c r="I130" s="87"/>
    </row>
    <row r="131">
      <c r="I131" s="87"/>
    </row>
    <row r="132">
      <c r="I132" s="87"/>
    </row>
    <row r="133">
      <c r="I133" s="87"/>
    </row>
    <row r="134">
      <c r="I134" s="87"/>
    </row>
    <row r="135">
      <c r="I135" s="87"/>
    </row>
    <row r="136">
      <c r="I136" s="87"/>
    </row>
    <row r="137">
      <c r="I137" s="87"/>
    </row>
    <row r="138">
      <c r="I138" s="87"/>
    </row>
    <row r="139">
      <c r="I139" s="87"/>
    </row>
    <row r="140">
      <c r="I140" s="87"/>
    </row>
    <row r="141">
      <c r="I141" s="87"/>
    </row>
    <row r="142">
      <c r="I142" s="87"/>
    </row>
    <row r="143">
      <c r="I143" s="87"/>
    </row>
    <row r="144">
      <c r="I144" s="87"/>
    </row>
    <row r="145">
      <c r="I145" s="87"/>
    </row>
    <row r="146">
      <c r="I146" s="87"/>
    </row>
    <row r="147">
      <c r="I147" s="87"/>
    </row>
    <row r="148">
      <c r="I148" s="87"/>
    </row>
    <row r="149">
      <c r="I149" s="87"/>
    </row>
    <row r="150">
      <c r="I150" s="87"/>
    </row>
    <row r="151">
      <c r="I151" s="87"/>
    </row>
    <row r="152">
      <c r="I152" s="87"/>
    </row>
    <row r="153">
      <c r="I153" s="87"/>
    </row>
    <row r="154">
      <c r="I154" s="87"/>
    </row>
    <row r="155">
      <c r="I155" s="87"/>
    </row>
    <row r="156">
      <c r="I156" s="87"/>
    </row>
    <row r="157">
      <c r="I157" s="87"/>
    </row>
    <row r="158">
      <c r="I158" s="87"/>
    </row>
    <row r="159">
      <c r="I159" s="87"/>
    </row>
    <row r="160">
      <c r="I160" s="87"/>
    </row>
    <row r="161">
      <c r="I161" s="87"/>
    </row>
    <row r="162">
      <c r="I162" s="87"/>
    </row>
    <row r="163">
      <c r="I163" s="87"/>
    </row>
    <row r="164">
      <c r="I164" s="87"/>
    </row>
    <row r="165">
      <c r="I165" s="87"/>
    </row>
    <row r="166">
      <c r="I166" s="87"/>
    </row>
    <row r="167">
      <c r="I167" s="87"/>
    </row>
    <row r="168">
      <c r="I168" s="87"/>
    </row>
    <row r="169">
      <c r="I169" s="87"/>
    </row>
    <row r="170">
      <c r="I170" s="87"/>
    </row>
    <row r="171">
      <c r="I171" s="87"/>
    </row>
    <row r="172">
      <c r="I172" s="87"/>
    </row>
    <row r="173">
      <c r="I173" s="87"/>
    </row>
    <row r="174">
      <c r="I174" s="87"/>
    </row>
    <row r="175">
      <c r="I175" s="87"/>
    </row>
    <row r="176">
      <c r="I176" s="87"/>
    </row>
    <row r="177">
      <c r="I177" s="87"/>
    </row>
    <row r="178">
      <c r="I178" s="87"/>
    </row>
    <row r="179">
      <c r="I179" s="87"/>
    </row>
    <row r="180">
      <c r="I180" s="87"/>
    </row>
    <row r="181">
      <c r="I181" s="87"/>
    </row>
    <row r="182">
      <c r="I182" s="87"/>
    </row>
    <row r="183">
      <c r="I183" s="87"/>
    </row>
    <row r="184">
      <c r="I184" s="87"/>
    </row>
    <row r="185">
      <c r="I185" s="87"/>
    </row>
    <row r="186">
      <c r="I186" s="87"/>
    </row>
    <row r="187">
      <c r="I187" s="87"/>
    </row>
    <row r="188">
      <c r="I188" s="87"/>
    </row>
    <row r="189">
      <c r="I189" s="87"/>
    </row>
    <row r="190">
      <c r="I190" s="87"/>
    </row>
    <row r="191">
      <c r="I191" s="87"/>
    </row>
    <row r="192">
      <c r="I192" s="87"/>
    </row>
    <row r="193">
      <c r="I193" s="87"/>
    </row>
    <row r="194">
      <c r="I194" s="87"/>
    </row>
    <row r="195">
      <c r="I195" s="87"/>
    </row>
    <row r="196">
      <c r="I196" s="87"/>
    </row>
    <row r="197">
      <c r="I197" s="87"/>
    </row>
    <row r="198">
      <c r="I198" s="87"/>
    </row>
    <row r="199">
      <c r="I199" s="87"/>
    </row>
    <row r="200">
      <c r="I200" s="87"/>
    </row>
    <row r="201">
      <c r="I201" s="87"/>
    </row>
    <row r="202">
      <c r="I202" s="87"/>
    </row>
    <row r="203">
      <c r="I203" s="87"/>
    </row>
    <row r="204">
      <c r="I204" s="87"/>
    </row>
    <row r="205">
      <c r="I205" s="87"/>
    </row>
    <row r="206">
      <c r="I206" s="87"/>
    </row>
    <row r="207">
      <c r="I207" s="87"/>
    </row>
    <row r="208">
      <c r="I208" s="87"/>
    </row>
    <row r="209">
      <c r="I209" s="87"/>
    </row>
    <row r="210">
      <c r="I210" s="87"/>
    </row>
    <row r="211">
      <c r="I211" s="87"/>
    </row>
    <row r="212">
      <c r="I212" s="87"/>
    </row>
    <row r="213">
      <c r="I213" s="87"/>
    </row>
    <row r="214">
      <c r="I214" s="87"/>
    </row>
    <row r="215">
      <c r="I215" s="87"/>
    </row>
    <row r="216">
      <c r="I216" s="87"/>
    </row>
    <row r="217">
      <c r="I217" s="87"/>
    </row>
    <row r="218">
      <c r="I218" s="87"/>
    </row>
    <row r="219">
      <c r="I219" s="87"/>
    </row>
    <row r="220">
      <c r="I220" s="87"/>
    </row>
    <row r="221">
      <c r="I221" s="87"/>
    </row>
    <row r="222">
      <c r="I222" s="87"/>
    </row>
    <row r="223">
      <c r="I223" s="87"/>
    </row>
    <row r="224">
      <c r="I224" s="87"/>
    </row>
    <row r="225">
      <c r="I225" s="87"/>
    </row>
    <row r="226">
      <c r="I226" s="87"/>
    </row>
    <row r="227">
      <c r="I227" s="87"/>
    </row>
    <row r="228">
      <c r="I228" s="87"/>
    </row>
    <row r="229">
      <c r="I229" s="87"/>
    </row>
    <row r="230">
      <c r="I230" s="87"/>
    </row>
    <row r="231">
      <c r="I231" s="87"/>
    </row>
    <row r="232">
      <c r="I232" s="87"/>
    </row>
    <row r="233">
      <c r="I233" s="87"/>
    </row>
    <row r="234">
      <c r="I234" s="87"/>
    </row>
    <row r="235">
      <c r="I235" s="87"/>
    </row>
    <row r="236">
      <c r="I236" s="87"/>
    </row>
    <row r="237">
      <c r="I237" s="87"/>
    </row>
    <row r="238">
      <c r="I238" s="87"/>
    </row>
    <row r="239">
      <c r="I239" s="87"/>
    </row>
    <row r="240">
      <c r="I240" s="87"/>
    </row>
    <row r="241">
      <c r="I241" s="87"/>
    </row>
    <row r="242">
      <c r="I242" s="87"/>
    </row>
    <row r="243">
      <c r="I243" s="87"/>
    </row>
    <row r="244">
      <c r="I244" s="87"/>
    </row>
    <row r="245">
      <c r="I245" s="87"/>
    </row>
    <row r="246">
      <c r="I246" s="87"/>
    </row>
    <row r="247">
      <c r="I247" s="87"/>
    </row>
    <row r="248">
      <c r="I248" s="87"/>
    </row>
    <row r="249">
      <c r="I249" s="87"/>
    </row>
    <row r="250">
      <c r="I250" s="87"/>
    </row>
    <row r="251">
      <c r="I251" s="87"/>
    </row>
    <row r="252">
      <c r="I252" s="87"/>
    </row>
    <row r="253">
      <c r="I253" s="87"/>
    </row>
    <row r="254">
      <c r="I254" s="87"/>
    </row>
    <row r="255">
      <c r="I255" s="87"/>
    </row>
    <row r="256">
      <c r="I256" s="87"/>
    </row>
    <row r="257">
      <c r="I257" s="87"/>
    </row>
    <row r="258">
      <c r="I258" s="87"/>
    </row>
    <row r="259">
      <c r="I259" s="87"/>
    </row>
    <row r="260">
      <c r="I260" s="87"/>
    </row>
    <row r="261">
      <c r="I261" s="87"/>
    </row>
    <row r="262">
      <c r="I262" s="87"/>
    </row>
    <row r="263">
      <c r="I263" s="87"/>
    </row>
    <row r="264">
      <c r="I264" s="87"/>
    </row>
    <row r="265">
      <c r="I265" s="87"/>
    </row>
    <row r="266">
      <c r="I266" s="87"/>
    </row>
    <row r="267">
      <c r="I267" s="87"/>
    </row>
    <row r="268">
      <c r="I268" s="87"/>
    </row>
    <row r="269">
      <c r="I269" s="87"/>
    </row>
    <row r="270">
      <c r="I270" s="87"/>
    </row>
    <row r="271">
      <c r="I271" s="87"/>
    </row>
    <row r="272">
      <c r="I272" s="87"/>
    </row>
    <row r="273">
      <c r="I273" s="87"/>
    </row>
    <row r="274">
      <c r="I274" s="87"/>
    </row>
    <row r="275">
      <c r="I275" s="87"/>
    </row>
    <row r="276">
      <c r="I276" s="87"/>
    </row>
    <row r="277">
      <c r="I277" s="87"/>
    </row>
    <row r="278">
      <c r="I278" s="87"/>
    </row>
    <row r="279">
      <c r="I279" s="87"/>
    </row>
    <row r="280">
      <c r="I280" s="87"/>
    </row>
    <row r="281">
      <c r="I281" s="87"/>
    </row>
    <row r="282">
      <c r="I282" s="87"/>
    </row>
    <row r="283">
      <c r="I283" s="87"/>
    </row>
    <row r="284">
      <c r="I284" s="87"/>
    </row>
    <row r="285">
      <c r="I285" s="87"/>
    </row>
    <row r="286">
      <c r="I286" s="87"/>
    </row>
    <row r="287">
      <c r="I287" s="87"/>
    </row>
    <row r="288">
      <c r="I288" s="87"/>
    </row>
    <row r="289">
      <c r="I289" s="87"/>
    </row>
    <row r="290">
      <c r="I290" s="87"/>
    </row>
    <row r="291">
      <c r="I291" s="87"/>
    </row>
    <row r="292">
      <c r="I292" s="87"/>
    </row>
    <row r="293">
      <c r="I293" s="87"/>
    </row>
    <row r="294">
      <c r="I294" s="87"/>
    </row>
    <row r="295">
      <c r="I295" s="87"/>
    </row>
    <row r="296">
      <c r="I296" s="87"/>
    </row>
    <row r="297">
      <c r="I297" s="87"/>
    </row>
    <row r="298">
      <c r="I298" s="87"/>
    </row>
    <row r="299">
      <c r="I299" s="87"/>
    </row>
    <row r="300">
      <c r="I300" s="87"/>
    </row>
    <row r="301">
      <c r="I301" s="87"/>
    </row>
    <row r="302">
      <c r="I302" s="87"/>
    </row>
    <row r="303">
      <c r="I303" s="87"/>
    </row>
    <row r="304">
      <c r="I304" s="87"/>
    </row>
    <row r="305">
      <c r="I305" s="87"/>
    </row>
    <row r="306">
      <c r="I306" s="87"/>
    </row>
    <row r="307">
      <c r="I307" s="87"/>
    </row>
    <row r="308">
      <c r="I308" s="87"/>
    </row>
    <row r="309">
      <c r="I309" s="87"/>
    </row>
    <row r="310">
      <c r="I310" s="87"/>
    </row>
    <row r="311">
      <c r="I311" s="87"/>
    </row>
    <row r="312">
      <c r="I312" s="87"/>
    </row>
    <row r="313">
      <c r="I313" s="87"/>
    </row>
    <row r="314">
      <c r="I314" s="87"/>
    </row>
    <row r="315">
      <c r="I315" s="87"/>
    </row>
    <row r="316">
      <c r="I316" s="87"/>
    </row>
    <row r="317">
      <c r="I317" s="87"/>
    </row>
    <row r="318">
      <c r="I318" s="87"/>
    </row>
    <row r="319">
      <c r="I319" s="87"/>
    </row>
    <row r="320">
      <c r="I320" s="87"/>
    </row>
    <row r="321">
      <c r="I321" s="87"/>
    </row>
    <row r="322">
      <c r="I322" s="87"/>
    </row>
    <row r="323">
      <c r="I323" s="87"/>
    </row>
    <row r="324">
      <c r="I324" s="87"/>
    </row>
    <row r="325">
      <c r="I325" s="87"/>
    </row>
    <row r="326">
      <c r="I326" s="87"/>
    </row>
    <row r="327">
      <c r="I327" s="87"/>
    </row>
    <row r="328">
      <c r="I328" s="87"/>
    </row>
    <row r="329">
      <c r="I329" s="87"/>
    </row>
    <row r="330">
      <c r="I330" s="87"/>
    </row>
    <row r="331">
      <c r="I331" s="87"/>
    </row>
    <row r="332">
      <c r="I332" s="87"/>
    </row>
    <row r="333">
      <c r="I333" s="87"/>
    </row>
    <row r="334">
      <c r="I334" s="87"/>
    </row>
    <row r="335">
      <c r="I335" s="87"/>
    </row>
    <row r="336">
      <c r="I336" s="87"/>
    </row>
    <row r="337">
      <c r="I337" s="87"/>
    </row>
    <row r="338">
      <c r="I338" s="87"/>
    </row>
    <row r="339">
      <c r="I339" s="87"/>
    </row>
    <row r="340">
      <c r="I340" s="87"/>
    </row>
    <row r="341">
      <c r="I341" s="87"/>
    </row>
    <row r="342">
      <c r="I342" s="87"/>
    </row>
    <row r="343">
      <c r="I343" s="87"/>
    </row>
    <row r="344">
      <c r="I344" s="87"/>
    </row>
    <row r="345">
      <c r="I345" s="87"/>
    </row>
    <row r="346">
      <c r="I346" s="87"/>
    </row>
    <row r="347">
      <c r="I347" s="87"/>
    </row>
    <row r="348">
      <c r="I348" s="87"/>
    </row>
    <row r="349">
      <c r="I349" s="87"/>
    </row>
    <row r="350">
      <c r="I350" s="87"/>
    </row>
    <row r="351">
      <c r="I351" s="87"/>
    </row>
    <row r="352">
      <c r="I352" s="87"/>
    </row>
    <row r="353">
      <c r="I353" s="87"/>
    </row>
    <row r="354">
      <c r="I354" s="87"/>
    </row>
    <row r="355">
      <c r="I355" s="87"/>
    </row>
    <row r="356">
      <c r="I356" s="87"/>
    </row>
    <row r="357">
      <c r="I357" s="87"/>
    </row>
    <row r="358">
      <c r="I358" s="87"/>
    </row>
    <row r="359">
      <c r="I359" s="87"/>
    </row>
    <row r="360">
      <c r="I360" s="87"/>
    </row>
    <row r="361">
      <c r="I361" s="87"/>
    </row>
    <row r="362">
      <c r="I362" s="87"/>
    </row>
    <row r="363">
      <c r="I363" s="87"/>
    </row>
    <row r="364">
      <c r="I364" s="87"/>
    </row>
    <row r="365">
      <c r="I365" s="87"/>
    </row>
    <row r="366">
      <c r="I366" s="87"/>
    </row>
    <row r="367">
      <c r="I367" s="87"/>
    </row>
    <row r="368">
      <c r="I368" s="87"/>
    </row>
    <row r="369">
      <c r="I369" s="87"/>
    </row>
    <row r="370">
      <c r="I370" s="87"/>
    </row>
    <row r="371">
      <c r="I371" s="87"/>
    </row>
    <row r="372">
      <c r="I372" s="87"/>
    </row>
    <row r="373">
      <c r="I373" s="87"/>
    </row>
    <row r="374">
      <c r="I374" s="87"/>
    </row>
    <row r="375">
      <c r="I375" s="87"/>
    </row>
    <row r="376">
      <c r="I376" s="87"/>
    </row>
    <row r="377">
      <c r="I377" s="87"/>
    </row>
    <row r="378">
      <c r="I378" s="87"/>
    </row>
    <row r="379">
      <c r="I379" s="87"/>
    </row>
    <row r="380">
      <c r="I380" s="87"/>
    </row>
    <row r="381">
      <c r="I381" s="87"/>
    </row>
    <row r="382">
      <c r="I382" s="87"/>
    </row>
    <row r="383">
      <c r="I383" s="87"/>
    </row>
    <row r="384">
      <c r="I384" s="87"/>
    </row>
    <row r="385">
      <c r="I385" s="87"/>
    </row>
    <row r="386">
      <c r="I386" s="87"/>
    </row>
    <row r="387">
      <c r="I387" s="87"/>
    </row>
    <row r="388">
      <c r="I388" s="87"/>
    </row>
    <row r="389">
      <c r="I389" s="87"/>
    </row>
    <row r="390">
      <c r="I390" s="87"/>
    </row>
    <row r="391">
      <c r="I391" s="87"/>
    </row>
    <row r="392">
      <c r="I392" s="87"/>
    </row>
    <row r="393">
      <c r="I393" s="87"/>
    </row>
    <row r="394">
      <c r="I394" s="87"/>
    </row>
    <row r="395">
      <c r="I395" s="87"/>
    </row>
    <row r="396">
      <c r="I396" s="87"/>
    </row>
    <row r="397">
      <c r="I397" s="87"/>
    </row>
    <row r="398">
      <c r="I398" s="87"/>
    </row>
    <row r="399">
      <c r="I399" s="87"/>
    </row>
    <row r="400">
      <c r="I400" s="87"/>
    </row>
    <row r="401">
      <c r="I401" s="87"/>
    </row>
    <row r="402">
      <c r="I402" s="87"/>
    </row>
    <row r="403">
      <c r="I403" s="87"/>
    </row>
    <row r="404">
      <c r="I404" s="87"/>
    </row>
    <row r="405">
      <c r="I405" s="87"/>
    </row>
    <row r="406">
      <c r="I406" s="87"/>
    </row>
    <row r="407">
      <c r="I407" s="87"/>
    </row>
    <row r="408">
      <c r="I408" s="87"/>
    </row>
    <row r="409">
      <c r="I409" s="87"/>
    </row>
    <row r="410">
      <c r="I410" s="87"/>
    </row>
    <row r="411">
      <c r="I411" s="87"/>
    </row>
    <row r="412">
      <c r="I412" s="87"/>
    </row>
    <row r="413">
      <c r="I413" s="87"/>
    </row>
    <row r="414">
      <c r="I414" s="87"/>
    </row>
    <row r="415">
      <c r="I415" s="87"/>
    </row>
    <row r="416">
      <c r="I416" s="87"/>
    </row>
    <row r="417">
      <c r="I417" s="87"/>
    </row>
    <row r="418">
      <c r="I418" s="87"/>
    </row>
    <row r="419">
      <c r="I419" s="87"/>
    </row>
    <row r="420">
      <c r="I420" s="87"/>
    </row>
    <row r="421">
      <c r="I421" s="87"/>
    </row>
    <row r="422">
      <c r="I422" s="87"/>
    </row>
    <row r="423">
      <c r="I423" s="87"/>
    </row>
    <row r="424">
      <c r="I424" s="87"/>
    </row>
    <row r="425">
      <c r="I425" s="87"/>
    </row>
    <row r="426">
      <c r="I426" s="87"/>
    </row>
    <row r="427">
      <c r="I427" s="87"/>
    </row>
    <row r="428">
      <c r="I428" s="87"/>
    </row>
    <row r="429">
      <c r="I429" s="87"/>
    </row>
    <row r="430">
      <c r="I430" s="87"/>
    </row>
    <row r="431">
      <c r="I431" s="87"/>
    </row>
    <row r="432">
      <c r="I432" s="87"/>
    </row>
    <row r="433">
      <c r="I433" s="87"/>
    </row>
    <row r="434">
      <c r="I434" s="87"/>
    </row>
    <row r="435">
      <c r="I435" s="87"/>
    </row>
    <row r="436">
      <c r="I436" s="87"/>
    </row>
    <row r="437">
      <c r="I437" s="87"/>
    </row>
    <row r="438">
      <c r="I438" s="87"/>
    </row>
    <row r="439">
      <c r="I439" s="87"/>
    </row>
    <row r="440">
      <c r="I440" s="87"/>
    </row>
    <row r="441">
      <c r="I441" s="87"/>
    </row>
    <row r="442">
      <c r="I442" s="87"/>
    </row>
    <row r="443">
      <c r="I443" s="87"/>
    </row>
    <row r="444">
      <c r="I444" s="87"/>
    </row>
    <row r="445">
      <c r="I445" s="87"/>
    </row>
    <row r="446">
      <c r="I446" s="87"/>
    </row>
    <row r="447">
      <c r="I447" s="87"/>
    </row>
    <row r="448">
      <c r="I448" s="87"/>
    </row>
    <row r="449">
      <c r="I449" s="87"/>
    </row>
    <row r="450">
      <c r="I450" s="87"/>
    </row>
    <row r="451">
      <c r="I451" s="87"/>
    </row>
    <row r="452">
      <c r="I452" s="87"/>
    </row>
    <row r="453">
      <c r="I453" s="87"/>
    </row>
    <row r="454">
      <c r="I454" s="87"/>
    </row>
    <row r="455">
      <c r="I455" s="87"/>
    </row>
    <row r="456">
      <c r="I456" s="87"/>
    </row>
    <row r="457">
      <c r="I457" s="87"/>
    </row>
    <row r="458">
      <c r="I458" s="87"/>
    </row>
    <row r="459">
      <c r="I459" s="87"/>
    </row>
    <row r="460">
      <c r="I460" s="87"/>
    </row>
    <row r="461">
      <c r="I461" s="87"/>
    </row>
    <row r="462">
      <c r="I462" s="87"/>
    </row>
    <row r="463">
      <c r="I463" s="87"/>
    </row>
    <row r="464">
      <c r="I464" s="87"/>
    </row>
    <row r="465">
      <c r="I465" s="87"/>
    </row>
    <row r="466">
      <c r="I466" s="87"/>
    </row>
    <row r="467">
      <c r="I467" s="87"/>
    </row>
    <row r="468">
      <c r="I468" s="87"/>
    </row>
    <row r="469">
      <c r="I469" s="87"/>
    </row>
    <row r="470">
      <c r="I470" s="87"/>
    </row>
    <row r="471">
      <c r="I471" s="87"/>
    </row>
    <row r="472">
      <c r="I472" s="87"/>
    </row>
    <row r="473">
      <c r="I473" s="87"/>
    </row>
    <row r="474">
      <c r="I474" s="87"/>
    </row>
    <row r="475">
      <c r="I475" s="87"/>
    </row>
    <row r="476">
      <c r="I476" s="87"/>
    </row>
    <row r="477">
      <c r="I477" s="87"/>
    </row>
    <row r="478">
      <c r="I478" s="87"/>
    </row>
    <row r="479">
      <c r="I479" s="87"/>
    </row>
    <row r="480">
      <c r="I480" s="87"/>
    </row>
    <row r="481">
      <c r="I481" s="87"/>
    </row>
    <row r="482">
      <c r="I482" s="87"/>
    </row>
    <row r="483">
      <c r="I483" s="87"/>
    </row>
    <row r="484">
      <c r="I484" s="87"/>
    </row>
    <row r="485">
      <c r="I485" s="87"/>
    </row>
    <row r="486">
      <c r="I486" s="87"/>
    </row>
    <row r="487">
      <c r="I487" s="87"/>
    </row>
    <row r="488">
      <c r="I488" s="87"/>
    </row>
    <row r="489">
      <c r="I489" s="87"/>
    </row>
    <row r="490">
      <c r="I490" s="87"/>
    </row>
    <row r="491">
      <c r="I491" s="87"/>
    </row>
    <row r="492">
      <c r="I492" s="87"/>
    </row>
    <row r="493">
      <c r="I493" s="87"/>
    </row>
    <row r="494">
      <c r="I494" s="87"/>
    </row>
    <row r="495">
      <c r="I495" s="87"/>
    </row>
    <row r="496">
      <c r="I496" s="87"/>
    </row>
    <row r="497">
      <c r="I497" s="87"/>
    </row>
    <row r="498">
      <c r="I498" s="87"/>
    </row>
    <row r="499">
      <c r="I499" s="87"/>
    </row>
    <row r="500">
      <c r="I500" s="87"/>
    </row>
    <row r="501">
      <c r="I501" s="87"/>
    </row>
    <row r="502">
      <c r="I502" s="87"/>
    </row>
    <row r="503">
      <c r="I503" s="87"/>
    </row>
    <row r="504">
      <c r="I504" s="87"/>
    </row>
    <row r="505">
      <c r="I505" s="87"/>
    </row>
    <row r="506">
      <c r="I506" s="87"/>
    </row>
    <row r="507">
      <c r="I507" s="87"/>
    </row>
    <row r="508">
      <c r="I508" s="87"/>
    </row>
    <row r="509">
      <c r="I509" s="87"/>
    </row>
    <row r="510">
      <c r="I510" s="87"/>
    </row>
    <row r="511">
      <c r="I511" s="87"/>
    </row>
    <row r="512">
      <c r="I512" s="87"/>
    </row>
    <row r="513">
      <c r="I513" s="87"/>
    </row>
    <row r="514">
      <c r="I514" s="87"/>
    </row>
    <row r="515">
      <c r="I515" s="87"/>
    </row>
    <row r="516">
      <c r="I516" s="87"/>
    </row>
    <row r="517">
      <c r="I517" s="87"/>
    </row>
    <row r="518">
      <c r="I518" s="87"/>
    </row>
    <row r="519">
      <c r="I519" s="87"/>
    </row>
    <row r="520">
      <c r="I520" s="87"/>
    </row>
    <row r="521">
      <c r="I521" s="87"/>
    </row>
    <row r="522">
      <c r="I522" s="87"/>
    </row>
    <row r="523">
      <c r="I523" s="87"/>
    </row>
    <row r="524">
      <c r="I524" s="87"/>
    </row>
    <row r="525">
      <c r="I525" s="87"/>
    </row>
    <row r="526">
      <c r="I526" s="87"/>
    </row>
    <row r="527">
      <c r="I527" s="87"/>
    </row>
    <row r="528">
      <c r="I528" s="87"/>
    </row>
    <row r="529">
      <c r="I529" s="87"/>
    </row>
    <row r="530">
      <c r="I530" s="87"/>
    </row>
    <row r="531">
      <c r="I531" s="87"/>
    </row>
    <row r="532">
      <c r="I532" s="87"/>
    </row>
    <row r="533">
      <c r="I533" s="87"/>
    </row>
    <row r="534">
      <c r="I534" s="87"/>
    </row>
    <row r="535">
      <c r="I535" s="87"/>
    </row>
    <row r="536">
      <c r="I536" s="87"/>
    </row>
    <row r="537">
      <c r="I537" s="87"/>
    </row>
    <row r="538">
      <c r="I538" s="87"/>
    </row>
    <row r="539">
      <c r="I539" s="87"/>
    </row>
    <row r="540">
      <c r="I540" s="87"/>
    </row>
    <row r="541">
      <c r="I541" s="87"/>
    </row>
    <row r="542">
      <c r="I542" s="87"/>
    </row>
    <row r="543">
      <c r="I543" s="87"/>
    </row>
    <row r="544">
      <c r="I544" s="87"/>
    </row>
    <row r="545">
      <c r="I545" s="87"/>
    </row>
    <row r="546">
      <c r="I546" s="87"/>
    </row>
    <row r="547">
      <c r="I547" s="87"/>
    </row>
    <row r="548">
      <c r="I548" s="87"/>
    </row>
    <row r="549">
      <c r="I549" s="87"/>
    </row>
    <row r="550">
      <c r="I550" s="87"/>
    </row>
    <row r="551">
      <c r="I551" s="87"/>
    </row>
    <row r="552">
      <c r="I552" s="87"/>
    </row>
    <row r="553">
      <c r="I553" s="87"/>
    </row>
    <row r="554">
      <c r="I554" s="87"/>
    </row>
    <row r="555">
      <c r="I555" s="87"/>
    </row>
    <row r="556">
      <c r="I556" s="87"/>
    </row>
    <row r="557">
      <c r="I557" s="87"/>
    </row>
    <row r="558">
      <c r="I558" s="87"/>
    </row>
    <row r="559">
      <c r="I559" s="87"/>
    </row>
    <row r="560">
      <c r="I560" s="87"/>
    </row>
    <row r="561">
      <c r="I561" s="87"/>
    </row>
    <row r="562">
      <c r="I562" s="87"/>
    </row>
    <row r="563">
      <c r="I563" s="87"/>
    </row>
    <row r="564">
      <c r="I564" s="87"/>
    </row>
    <row r="565">
      <c r="I565" s="87"/>
    </row>
    <row r="566">
      <c r="I566" s="87"/>
    </row>
    <row r="567">
      <c r="I567" s="87"/>
    </row>
    <row r="568">
      <c r="I568" s="87"/>
    </row>
    <row r="569">
      <c r="I569" s="87"/>
    </row>
    <row r="570">
      <c r="I570" s="87"/>
    </row>
    <row r="571">
      <c r="I571" s="87"/>
    </row>
    <row r="572">
      <c r="I572" s="87"/>
    </row>
    <row r="573">
      <c r="I573" s="87"/>
    </row>
    <row r="574">
      <c r="I574" s="87"/>
    </row>
    <row r="575">
      <c r="I575" s="87"/>
    </row>
    <row r="576">
      <c r="I576" s="87"/>
    </row>
    <row r="577">
      <c r="I577" s="87"/>
    </row>
    <row r="578">
      <c r="I578" s="87"/>
    </row>
    <row r="579">
      <c r="I579" s="87"/>
    </row>
    <row r="580">
      <c r="I580" s="87"/>
    </row>
    <row r="581">
      <c r="I581" s="87"/>
    </row>
    <row r="582">
      <c r="I582" s="87"/>
    </row>
    <row r="583">
      <c r="I583" s="87"/>
    </row>
    <row r="584">
      <c r="I584" s="87"/>
    </row>
    <row r="585">
      <c r="I585" s="87"/>
    </row>
    <row r="586">
      <c r="I586" s="87"/>
    </row>
    <row r="587">
      <c r="I587" s="87"/>
    </row>
    <row r="588">
      <c r="I588" s="87"/>
    </row>
    <row r="589">
      <c r="I589" s="87"/>
    </row>
    <row r="590">
      <c r="I590" s="87"/>
    </row>
    <row r="591">
      <c r="I591" s="87"/>
    </row>
    <row r="592">
      <c r="I592" s="87"/>
    </row>
    <row r="593">
      <c r="I593" s="87"/>
    </row>
    <row r="594">
      <c r="I594" s="87"/>
    </row>
    <row r="595">
      <c r="I595" s="87"/>
    </row>
    <row r="596">
      <c r="I596" s="87"/>
    </row>
    <row r="597">
      <c r="I597" s="87"/>
    </row>
    <row r="598">
      <c r="I598" s="87"/>
    </row>
    <row r="599">
      <c r="I599" s="87"/>
    </row>
    <row r="600">
      <c r="I600" s="87"/>
    </row>
    <row r="601">
      <c r="I601" s="87"/>
    </row>
    <row r="602">
      <c r="I602" s="87"/>
    </row>
    <row r="603">
      <c r="I603" s="87"/>
    </row>
    <row r="604">
      <c r="I604" s="87"/>
    </row>
    <row r="605">
      <c r="I605" s="87"/>
    </row>
    <row r="606">
      <c r="I606" s="87"/>
    </row>
    <row r="607">
      <c r="I607" s="87"/>
    </row>
    <row r="608">
      <c r="I608" s="87"/>
    </row>
    <row r="609">
      <c r="I609" s="87"/>
    </row>
    <row r="610">
      <c r="I610" s="87"/>
    </row>
    <row r="611">
      <c r="I611" s="87"/>
    </row>
    <row r="612">
      <c r="I612" s="87"/>
    </row>
    <row r="613">
      <c r="I613" s="87"/>
    </row>
    <row r="614">
      <c r="I614" s="87"/>
    </row>
    <row r="615">
      <c r="I615" s="87"/>
    </row>
    <row r="616">
      <c r="I616" s="87"/>
    </row>
    <row r="617">
      <c r="I617" s="87"/>
    </row>
    <row r="618">
      <c r="I618" s="87"/>
    </row>
    <row r="619">
      <c r="I619" s="87"/>
    </row>
    <row r="620">
      <c r="I620" s="87"/>
    </row>
    <row r="621">
      <c r="I621" s="87"/>
    </row>
    <row r="622">
      <c r="I622" s="87"/>
    </row>
    <row r="623">
      <c r="I623" s="87"/>
    </row>
    <row r="624">
      <c r="I624" s="87"/>
    </row>
    <row r="625">
      <c r="I625" s="87"/>
    </row>
    <row r="626">
      <c r="I626" s="87"/>
    </row>
    <row r="627">
      <c r="I627" s="87"/>
    </row>
    <row r="628">
      <c r="I628" s="87"/>
    </row>
    <row r="629">
      <c r="I629" s="87"/>
    </row>
    <row r="630">
      <c r="I630" s="87"/>
    </row>
    <row r="631">
      <c r="I631" s="87"/>
    </row>
    <row r="632">
      <c r="I632" s="87"/>
    </row>
    <row r="633">
      <c r="I633" s="87"/>
    </row>
    <row r="634">
      <c r="I634" s="87"/>
    </row>
    <row r="635">
      <c r="I635" s="87"/>
    </row>
    <row r="636">
      <c r="I636" s="87"/>
    </row>
    <row r="637">
      <c r="I637" s="87"/>
    </row>
    <row r="638">
      <c r="I638" s="87"/>
    </row>
    <row r="639">
      <c r="I639" s="87"/>
    </row>
    <row r="640">
      <c r="I640" s="87"/>
    </row>
    <row r="641">
      <c r="I641" s="87"/>
    </row>
    <row r="642">
      <c r="I642" s="87"/>
    </row>
    <row r="643">
      <c r="I643" s="87"/>
    </row>
    <row r="644">
      <c r="I644" s="87"/>
    </row>
    <row r="645">
      <c r="I645" s="87"/>
    </row>
    <row r="646">
      <c r="I646" s="87"/>
    </row>
    <row r="647">
      <c r="I647" s="87"/>
    </row>
    <row r="648">
      <c r="I648" s="87"/>
    </row>
    <row r="649">
      <c r="I649" s="87"/>
    </row>
    <row r="650">
      <c r="I650" s="87"/>
    </row>
    <row r="651">
      <c r="I651" s="87"/>
    </row>
    <row r="652">
      <c r="I652" s="87"/>
    </row>
    <row r="653">
      <c r="I653" s="87"/>
    </row>
    <row r="654">
      <c r="I654" s="87"/>
    </row>
    <row r="655">
      <c r="I655" s="87"/>
    </row>
    <row r="656">
      <c r="I656" s="87"/>
    </row>
    <row r="657">
      <c r="I657" s="87"/>
    </row>
    <row r="658">
      <c r="I658" s="87"/>
    </row>
    <row r="659">
      <c r="I659" s="87"/>
    </row>
    <row r="660">
      <c r="I660" s="87"/>
    </row>
    <row r="661">
      <c r="I661" s="87"/>
    </row>
    <row r="662">
      <c r="I662" s="87"/>
    </row>
    <row r="663">
      <c r="I663" s="87"/>
    </row>
    <row r="664">
      <c r="I664" s="87"/>
    </row>
    <row r="665">
      <c r="I665" s="87"/>
    </row>
    <row r="666">
      <c r="I666" s="87"/>
    </row>
    <row r="667">
      <c r="I667" s="87"/>
    </row>
    <row r="668">
      <c r="I668" s="87"/>
    </row>
    <row r="669">
      <c r="I669" s="87"/>
    </row>
    <row r="670">
      <c r="I670" s="87"/>
    </row>
    <row r="671">
      <c r="I671" s="87"/>
    </row>
    <row r="672">
      <c r="I672" s="87"/>
    </row>
    <row r="673">
      <c r="I673" s="87"/>
    </row>
    <row r="674">
      <c r="I674" s="87"/>
    </row>
    <row r="675">
      <c r="I675" s="87"/>
    </row>
    <row r="676">
      <c r="I676" s="87"/>
    </row>
    <row r="677">
      <c r="I677" s="87"/>
    </row>
    <row r="678">
      <c r="I678" s="87"/>
    </row>
    <row r="679">
      <c r="I679" s="87"/>
    </row>
    <row r="680">
      <c r="I680" s="87"/>
    </row>
    <row r="681">
      <c r="I681" s="87"/>
    </row>
    <row r="682">
      <c r="I682" s="87"/>
    </row>
    <row r="683">
      <c r="I683" s="87"/>
    </row>
    <row r="684">
      <c r="I684" s="87"/>
    </row>
    <row r="685">
      <c r="I685" s="87"/>
    </row>
    <row r="686">
      <c r="I686" s="87"/>
    </row>
    <row r="687">
      <c r="I687" s="87"/>
    </row>
    <row r="688">
      <c r="I688" s="87"/>
    </row>
    <row r="689">
      <c r="I689" s="87"/>
    </row>
    <row r="690">
      <c r="I690" s="87"/>
    </row>
    <row r="691">
      <c r="I691" s="87"/>
    </row>
    <row r="692">
      <c r="I692" s="87"/>
    </row>
    <row r="693">
      <c r="I693" s="87"/>
    </row>
    <row r="694">
      <c r="I694" s="87"/>
    </row>
    <row r="695">
      <c r="I695" s="87"/>
    </row>
    <row r="696">
      <c r="I696" s="87"/>
    </row>
    <row r="697">
      <c r="I697" s="87"/>
    </row>
    <row r="698">
      <c r="I698" s="87"/>
    </row>
    <row r="699">
      <c r="I699" s="87"/>
    </row>
    <row r="700">
      <c r="I700" s="87"/>
    </row>
    <row r="701">
      <c r="I701" s="87"/>
    </row>
    <row r="702">
      <c r="I702" s="87"/>
    </row>
    <row r="703">
      <c r="I703" s="87"/>
    </row>
    <row r="704">
      <c r="I704" s="87"/>
    </row>
    <row r="705">
      <c r="I705" s="87"/>
    </row>
    <row r="706">
      <c r="I706" s="87"/>
    </row>
    <row r="707">
      <c r="I707" s="87"/>
    </row>
    <row r="708">
      <c r="I708" s="87"/>
    </row>
    <row r="709">
      <c r="I709" s="87"/>
    </row>
    <row r="710">
      <c r="I710" s="87"/>
    </row>
    <row r="711">
      <c r="I711" s="87"/>
    </row>
    <row r="712">
      <c r="I712" s="87"/>
    </row>
    <row r="713">
      <c r="I713" s="87"/>
    </row>
    <row r="714">
      <c r="I714" s="87"/>
    </row>
    <row r="715">
      <c r="I715" s="87"/>
    </row>
    <row r="716">
      <c r="I716" s="87"/>
    </row>
    <row r="717">
      <c r="I717" s="87"/>
    </row>
    <row r="718">
      <c r="I718" s="87"/>
    </row>
    <row r="719">
      <c r="I719" s="87"/>
    </row>
    <row r="720">
      <c r="I720" s="87"/>
    </row>
    <row r="721">
      <c r="I721" s="87"/>
    </row>
    <row r="722">
      <c r="I722" s="87"/>
    </row>
    <row r="723">
      <c r="I723" s="87"/>
    </row>
    <row r="724">
      <c r="I724" s="87"/>
    </row>
    <row r="725">
      <c r="I725" s="87"/>
    </row>
    <row r="726">
      <c r="I726" s="87"/>
    </row>
    <row r="727">
      <c r="I727" s="87"/>
    </row>
    <row r="728">
      <c r="I728" s="87"/>
    </row>
    <row r="729">
      <c r="I729" s="87"/>
    </row>
    <row r="730">
      <c r="I730" s="87"/>
    </row>
    <row r="731">
      <c r="I731" s="87"/>
    </row>
    <row r="732">
      <c r="I732" s="87"/>
    </row>
    <row r="733">
      <c r="I733" s="87"/>
    </row>
    <row r="734">
      <c r="I734" s="87"/>
    </row>
    <row r="735">
      <c r="I735" s="87"/>
    </row>
    <row r="736">
      <c r="I736" s="87"/>
    </row>
    <row r="737">
      <c r="I737" s="87"/>
    </row>
    <row r="738">
      <c r="I738" s="87"/>
    </row>
    <row r="739">
      <c r="I739" s="87"/>
    </row>
    <row r="740">
      <c r="I740" s="87"/>
    </row>
    <row r="741">
      <c r="I741" s="87"/>
    </row>
    <row r="742">
      <c r="I742" s="87"/>
    </row>
    <row r="743">
      <c r="I743" s="87"/>
    </row>
    <row r="744">
      <c r="I744" s="87"/>
    </row>
    <row r="745">
      <c r="I745" s="87"/>
    </row>
    <row r="746">
      <c r="I746" s="87"/>
    </row>
    <row r="747">
      <c r="I747" s="87"/>
    </row>
    <row r="748">
      <c r="I748" s="87"/>
    </row>
    <row r="749">
      <c r="I749" s="87"/>
    </row>
    <row r="750">
      <c r="I750" s="87"/>
    </row>
    <row r="751">
      <c r="I751" s="87"/>
    </row>
    <row r="752">
      <c r="I752" s="87"/>
    </row>
    <row r="753">
      <c r="I753" s="87"/>
    </row>
    <row r="754">
      <c r="I754" s="87"/>
    </row>
    <row r="755">
      <c r="I755" s="87"/>
    </row>
    <row r="756">
      <c r="I756" s="87"/>
    </row>
    <row r="757">
      <c r="I757" s="87"/>
    </row>
    <row r="758">
      <c r="I758" s="87"/>
    </row>
    <row r="759">
      <c r="I759" s="87"/>
    </row>
    <row r="760">
      <c r="I760" s="87"/>
    </row>
    <row r="761">
      <c r="I761" s="87"/>
    </row>
    <row r="762">
      <c r="I762" s="87"/>
    </row>
    <row r="763">
      <c r="I763" s="87"/>
    </row>
    <row r="764">
      <c r="I764" s="87"/>
    </row>
    <row r="765">
      <c r="I765" s="87"/>
    </row>
    <row r="766">
      <c r="I766" s="87"/>
    </row>
    <row r="767">
      <c r="I767" s="87"/>
    </row>
    <row r="768">
      <c r="I768" s="87"/>
    </row>
    <row r="769">
      <c r="I769" s="87"/>
    </row>
    <row r="770">
      <c r="I770" s="87"/>
    </row>
    <row r="771">
      <c r="I771" s="87"/>
    </row>
    <row r="772">
      <c r="I772" s="87"/>
    </row>
    <row r="773">
      <c r="I773" s="87"/>
    </row>
    <row r="774">
      <c r="I774" s="87"/>
    </row>
    <row r="775">
      <c r="I775" s="87"/>
    </row>
    <row r="776">
      <c r="I776" s="87"/>
    </row>
    <row r="777">
      <c r="I777" s="87"/>
    </row>
    <row r="778">
      <c r="I778" s="87"/>
    </row>
    <row r="779">
      <c r="I779" s="87"/>
    </row>
    <row r="780">
      <c r="I780" s="87"/>
    </row>
    <row r="781">
      <c r="I781" s="87"/>
    </row>
    <row r="782">
      <c r="I782" s="87"/>
    </row>
    <row r="783">
      <c r="I783" s="87"/>
    </row>
    <row r="784">
      <c r="I784" s="87"/>
    </row>
    <row r="785">
      <c r="I785" s="87"/>
    </row>
    <row r="786">
      <c r="I786" s="87"/>
    </row>
    <row r="787">
      <c r="I787" s="87"/>
    </row>
    <row r="788">
      <c r="I788" s="87"/>
    </row>
    <row r="789">
      <c r="I789" s="87"/>
    </row>
    <row r="790">
      <c r="I790" s="87"/>
    </row>
    <row r="791">
      <c r="I791" s="87"/>
    </row>
    <row r="792">
      <c r="I792" s="87"/>
    </row>
    <row r="793">
      <c r="I793" s="87"/>
    </row>
    <row r="794">
      <c r="I794" s="87"/>
    </row>
    <row r="795">
      <c r="I795" s="87"/>
    </row>
    <row r="796">
      <c r="I796" s="87"/>
    </row>
    <row r="797">
      <c r="I797" s="87"/>
    </row>
    <row r="798">
      <c r="I798" s="87"/>
    </row>
    <row r="799">
      <c r="I799" s="87"/>
    </row>
    <row r="800">
      <c r="I800" s="87"/>
    </row>
    <row r="801">
      <c r="I801" s="87"/>
    </row>
    <row r="802">
      <c r="I802" s="87"/>
    </row>
    <row r="803">
      <c r="I803" s="87"/>
    </row>
    <row r="804">
      <c r="I804" s="87"/>
    </row>
    <row r="805">
      <c r="I805" s="87"/>
    </row>
    <row r="806">
      <c r="I806" s="87"/>
    </row>
    <row r="807">
      <c r="I807" s="87"/>
    </row>
    <row r="808">
      <c r="I808" s="87"/>
    </row>
    <row r="809">
      <c r="I809" s="87"/>
    </row>
    <row r="810">
      <c r="I810" s="87"/>
    </row>
    <row r="811">
      <c r="I811" s="87"/>
    </row>
    <row r="812">
      <c r="I812" s="87"/>
    </row>
    <row r="813">
      <c r="I813" s="87"/>
    </row>
    <row r="814">
      <c r="I814" s="87"/>
    </row>
    <row r="815">
      <c r="I815" s="87"/>
    </row>
    <row r="816">
      <c r="I816" s="87"/>
    </row>
    <row r="817">
      <c r="I817" s="87"/>
    </row>
    <row r="818">
      <c r="I818" s="87"/>
    </row>
    <row r="819">
      <c r="I819" s="87"/>
    </row>
    <row r="820">
      <c r="I820" s="87"/>
    </row>
    <row r="821">
      <c r="I821" s="87"/>
    </row>
    <row r="822">
      <c r="I822" s="87"/>
    </row>
    <row r="823">
      <c r="I823" s="87"/>
    </row>
    <row r="824">
      <c r="I824" s="87"/>
    </row>
    <row r="825">
      <c r="I825" s="87"/>
    </row>
    <row r="826">
      <c r="I826" s="87"/>
    </row>
    <row r="827">
      <c r="I827" s="87"/>
    </row>
    <row r="828">
      <c r="I828" s="87"/>
    </row>
    <row r="829">
      <c r="I829" s="87"/>
    </row>
    <row r="830">
      <c r="I830" s="87"/>
    </row>
    <row r="831">
      <c r="I831" s="87"/>
    </row>
    <row r="832">
      <c r="I832" s="87"/>
    </row>
    <row r="833">
      <c r="I833" s="87"/>
    </row>
    <row r="834">
      <c r="I834" s="87"/>
    </row>
    <row r="835">
      <c r="I835" s="87"/>
    </row>
    <row r="836">
      <c r="I836" s="87"/>
    </row>
    <row r="837">
      <c r="I837" s="87"/>
    </row>
    <row r="838">
      <c r="I838" s="87"/>
    </row>
    <row r="839">
      <c r="I839" s="87"/>
    </row>
    <row r="840">
      <c r="I840" s="87"/>
    </row>
    <row r="841">
      <c r="I841" s="87"/>
    </row>
    <row r="842">
      <c r="I842" s="87"/>
    </row>
    <row r="843">
      <c r="I843" s="87"/>
    </row>
    <row r="844">
      <c r="I844" s="87"/>
    </row>
    <row r="845">
      <c r="I845" s="87"/>
    </row>
    <row r="846">
      <c r="I846" s="87"/>
    </row>
    <row r="847">
      <c r="I847" s="87"/>
    </row>
    <row r="848">
      <c r="I848" s="87"/>
    </row>
    <row r="849">
      <c r="I849" s="87"/>
    </row>
    <row r="850">
      <c r="I850" s="87"/>
    </row>
    <row r="851">
      <c r="I851" s="87"/>
    </row>
    <row r="852">
      <c r="I852" s="87"/>
    </row>
    <row r="853">
      <c r="I853" s="87"/>
    </row>
    <row r="854">
      <c r="I854" s="87"/>
    </row>
    <row r="855">
      <c r="I855" s="87"/>
    </row>
    <row r="856">
      <c r="I856" s="87"/>
    </row>
    <row r="857">
      <c r="I857" s="87"/>
    </row>
    <row r="858">
      <c r="I858" s="87"/>
    </row>
    <row r="859">
      <c r="I859" s="87"/>
    </row>
    <row r="860">
      <c r="I860" s="87"/>
    </row>
    <row r="861">
      <c r="I861" s="87"/>
    </row>
    <row r="862">
      <c r="I862" s="87"/>
    </row>
    <row r="863">
      <c r="I863" s="87"/>
    </row>
    <row r="864">
      <c r="I864" s="87"/>
    </row>
    <row r="865">
      <c r="I865" s="87"/>
    </row>
    <row r="866">
      <c r="I866" s="87"/>
    </row>
    <row r="867">
      <c r="I867" s="87"/>
    </row>
    <row r="868">
      <c r="I868" s="87"/>
    </row>
    <row r="869">
      <c r="I869" s="87"/>
    </row>
    <row r="870">
      <c r="I870" s="87"/>
    </row>
    <row r="871">
      <c r="I871" s="87"/>
    </row>
    <row r="872">
      <c r="I872" s="87"/>
    </row>
    <row r="873">
      <c r="I873" s="87"/>
    </row>
    <row r="874">
      <c r="I874" s="87"/>
    </row>
    <row r="875">
      <c r="I875" s="87"/>
    </row>
    <row r="876">
      <c r="I876" s="87"/>
    </row>
    <row r="877">
      <c r="I877" s="87"/>
    </row>
    <row r="878">
      <c r="I878" s="87"/>
    </row>
    <row r="879">
      <c r="I879" s="87"/>
    </row>
    <row r="880">
      <c r="I880" s="87"/>
    </row>
    <row r="881">
      <c r="I881" s="87"/>
    </row>
    <row r="882">
      <c r="I882" s="87"/>
    </row>
    <row r="883">
      <c r="I883" s="87"/>
    </row>
    <row r="884">
      <c r="I884" s="87"/>
    </row>
    <row r="885">
      <c r="I885" s="87"/>
    </row>
    <row r="886">
      <c r="I886" s="87"/>
    </row>
    <row r="887">
      <c r="I887" s="87"/>
    </row>
    <row r="888">
      <c r="I888" s="87"/>
    </row>
    <row r="889">
      <c r="I889" s="87"/>
    </row>
    <row r="890">
      <c r="I890" s="87"/>
    </row>
    <row r="891">
      <c r="I891" s="87"/>
    </row>
    <row r="892">
      <c r="I892" s="87"/>
    </row>
    <row r="893">
      <c r="I893" s="87"/>
    </row>
    <row r="894">
      <c r="I894" s="87"/>
    </row>
    <row r="895">
      <c r="I895" s="87"/>
    </row>
    <row r="896">
      <c r="I896" s="87"/>
    </row>
    <row r="897">
      <c r="I897" s="87"/>
    </row>
    <row r="898">
      <c r="I898" s="87"/>
    </row>
    <row r="899">
      <c r="I899" s="87"/>
    </row>
    <row r="900">
      <c r="I900" s="87"/>
    </row>
    <row r="901">
      <c r="I901" s="87"/>
    </row>
    <row r="902">
      <c r="I902" s="87"/>
    </row>
    <row r="903">
      <c r="I903" s="87"/>
    </row>
    <row r="904">
      <c r="I904" s="87"/>
    </row>
    <row r="905">
      <c r="I905" s="87"/>
    </row>
    <row r="906">
      <c r="I906" s="87"/>
    </row>
    <row r="907">
      <c r="I907" s="87"/>
    </row>
    <row r="908">
      <c r="I908" s="87"/>
    </row>
    <row r="909">
      <c r="I909" s="87"/>
    </row>
    <row r="910">
      <c r="I910" s="87"/>
    </row>
    <row r="911">
      <c r="I911" s="87"/>
    </row>
    <row r="912">
      <c r="I912" s="87"/>
    </row>
    <row r="913">
      <c r="I913" s="87"/>
    </row>
    <row r="914">
      <c r="I914" s="87"/>
    </row>
    <row r="915">
      <c r="I915" s="87"/>
    </row>
    <row r="916">
      <c r="I916" s="87"/>
    </row>
    <row r="917">
      <c r="I917" s="87"/>
    </row>
    <row r="918">
      <c r="I918" s="87"/>
    </row>
    <row r="919">
      <c r="I919" s="87"/>
    </row>
    <row r="920">
      <c r="I920" s="87"/>
    </row>
    <row r="921">
      <c r="I921" s="87"/>
    </row>
    <row r="922">
      <c r="I922" s="87"/>
    </row>
    <row r="923">
      <c r="I923" s="87"/>
    </row>
    <row r="924">
      <c r="I924" s="87"/>
    </row>
    <row r="925">
      <c r="I925" s="87"/>
    </row>
    <row r="926">
      <c r="I926" s="87"/>
    </row>
    <row r="927">
      <c r="I927" s="87"/>
    </row>
    <row r="928">
      <c r="I928" s="87"/>
    </row>
    <row r="929">
      <c r="I929" s="87"/>
    </row>
    <row r="930">
      <c r="I930" s="87"/>
    </row>
    <row r="931">
      <c r="I931" s="87"/>
    </row>
    <row r="932">
      <c r="I932" s="87"/>
    </row>
    <row r="933">
      <c r="I933" s="87"/>
    </row>
    <row r="934">
      <c r="I934" s="87"/>
    </row>
    <row r="935">
      <c r="I935" s="87"/>
    </row>
    <row r="936">
      <c r="I936" s="87"/>
    </row>
    <row r="937">
      <c r="I937" s="87"/>
    </row>
    <row r="938">
      <c r="I938" s="87"/>
    </row>
    <row r="939">
      <c r="I939" s="87"/>
    </row>
    <row r="940">
      <c r="I940" s="87"/>
    </row>
    <row r="941">
      <c r="I941" s="87"/>
    </row>
    <row r="942">
      <c r="I942" s="87"/>
    </row>
    <row r="943">
      <c r="I943" s="87"/>
    </row>
    <row r="944">
      <c r="I944" s="87"/>
    </row>
    <row r="945">
      <c r="I945" s="87"/>
    </row>
    <row r="946">
      <c r="I946" s="87"/>
    </row>
    <row r="947">
      <c r="I947" s="87"/>
    </row>
    <row r="948">
      <c r="I948" s="87"/>
    </row>
    <row r="949">
      <c r="I949" s="87"/>
    </row>
    <row r="950">
      <c r="I950" s="87"/>
    </row>
    <row r="951">
      <c r="I951" s="87"/>
    </row>
    <row r="952">
      <c r="I952" s="87"/>
    </row>
    <row r="953">
      <c r="I953" s="87"/>
    </row>
    <row r="954">
      <c r="I954" s="87"/>
    </row>
    <row r="955">
      <c r="I955" s="87"/>
    </row>
    <row r="956">
      <c r="I956" s="87"/>
    </row>
    <row r="957">
      <c r="I957" s="87"/>
    </row>
    <row r="958">
      <c r="I958" s="87"/>
    </row>
    <row r="959">
      <c r="I959" s="87"/>
    </row>
    <row r="960">
      <c r="I960" s="87"/>
    </row>
    <row r="961">
      <c r="I961" s="87"/>
    </row>
    <row r="962">
      <c r="I962" s="87"/>
    </row>
    <row r="963">
      <c r="I963" s="87"/>
    </row>
    <row r="964">
      <c r="I964" s="87"/>
    </row>
    <row r="965">
      <c r="I965" s="87"/>
    </row>
    <row r="966">
      <c r="I966" s="87"/>
    </row>
    <row r="967">
      <c r="I967" s="87"/>
    </row>
    <row r="968">
      <c r="I968" s="87"/>
    </row>
    <row r="969">
      <c r="I969" s="87"/>
    </row>
    <row r="970">
      <c r="I970" s="87"/>
    </row>
    <row r="971">
      <c r="I971" s="87"/>
    </row>
    <row r="972">
      <c r="I972" s="87"/>
    </row>
    <row r="973">
      <c r="I973" s="87"/>
    </row>
    <row r="974">
      <c r="I974" s="87"/>
    </row>
    <row r="975">
      <c r="I975" s="87"/>
    </row>
    <row r="976">
      <c r="I976" s="87"/>
    </row>
    <row r="977">
      <c r="I977" s="87"/>
    </row>
    <row r="978">
      <c r="I978" s="87"/>
    </row>
    <row r="979">
      <c r="I979" s="87"/>
    </row>
    <row r="980">
      <c r="I980" s="87"/>
    </row>
    <row r="981">
      <c r="I981" s="87"/>
    </row>
    <row r="982">
      <c r="I982" s="87"/>
    </row>
    <row r="983">
      <c r="I983" s="87"/>
    </row>
    <row r="984">
      <c r="I984" s="87"/>
    </row>
    <row r="985">
      <c r="I985" s="87"/>
    </row>
    <row r="986">
      <c r="I986" s="87"/>
    </row>
    <row r="987">
      <c r="I987" s="87"/>
    </row>
    <row r="988">
      <c r="I988" s="87"/>
    </row>
    <row r="989">
      <c r="I989" s="87"/>
    </row>
    <row r="990">
      <c r="I990" s="87"/>
    </row>
    <row r="991">
      <c r="I991" s="87"/>
    </row>
    <row r="992">
      <c r="I992" s="87"/>
    </row>
    <row r="993">
      <c r="I993" s="87"/>
    </row>
    <row r="994">
      <c r="I994" s="87"/>
    </row>
    <row r="995">
      <c r="I995" s="87"/>
    </row>
    <row r="996">
      <c r="I996" s="87"/>
    </row>
    <row r="997">
      <c r="I997" s="87"/>
    </row>
    <row r="998">
      <c r="I998" s="87"/>
    </row>
    <row r="999">
      <c r="I999" s="87"/>
    </row>
    <row r="1000">
      <c r="I1000" s="87"/>
    </row>
  </sheetData>
  <mergeCells count="38">
    <mergeCell ref="A3:H3"/>
    <mergeCell ref="I3:K3"/>
    <mergeCell ref="A5:B6"/>
    <mergeCell ref="E5:F6"/>
    <mergeCell ref="I5:J6"/>
    <mergeCell ref="E7:F8"/>
    <mergeCell ref="I7:J8"/>
    <mergeCell ref="A13:B14"/>
    <mergeCell ref="A15:B16"/>
    <mergeCell ref="A17:B18"/>
    <mergeCell ref="A19:B20"/>
    <mergeCell ref="A21:B22"/>
    <mergeCell ref="A23:B24"/>
    <mergeCell ref="A25:B26"/>
    <mergeCell ref="A27:B28"/>
    <mergeCell ref="I15:J16"/>
    <mergeCell ref="I17:J18"/>
    <mergeCell ref="I19:J20"/>
    <mergeCell ref="I21:J22"/>
    <mergeCell ref="I23:J24"/>
    <mergeCell ref="I25:J26"/>
    <mergeCell ref="I27:J28"/>
    <mergeCell ref="A7:B8"/>
    <mergeCell ref="A9:B10"/>
    <mergeCell ref="E9:F10"/>
    <mergeCell ref="I9:J10"/>
    <mergeCell ref="A11:B12"/>
    <mergeCell ref="I11:J12"/>
    <mergeCell ref="I13:J14"/>
    <mergeCell ref="E25:F26"/>
    <mergeCell ref="E27:F28"/>
    <mergeCell ref="E11:F12"/>
    <mergeCell ref="E13:F14"/>
    <mergeCell ref="E15:F16"/>
    <mergeCell ref="E17:F18"/>
    <mergeCell ref="E19:F20"/>
    <mergeCell ref="E21:F22"/>
    <mergeCell ref="E23:F24"/>
  </mergeCells>
  <printOptions/>
  <pageMargins bottom="0.75" footer="0.0" header="0.0" left="0.25" right="0.25" top="0.75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56"/>
  </cols>
  <sheetData>
    <row r="1"/>
    <row r="2">
      <c r="B2" s="605" t="str">
        <f>'NEO GRP '!#REF!</f>
        <v>#ERROR!</v>
      </c>
      <c r="C2" s="605" t="str">
        <f>'NEO GRP '!#REF!</f>
        <v>#ERROR!</v>
      </c>
      <c r="D2" s="605" t="str">
        <f>'NEO GRP '!#REF!</f>
        <v>#ERROR!</v>
      </c>
    </row>
    <row r="3" ht="33.75" customHeight="1">
      <c r="A3" s="606" t="s">
        <v>1770</v>
      </c>
      <c r="B3" s="607" t="str">
        <f t="shared" ref="B3:D3" si="1">SUM(B4:B208)/1000</f>
        <v>#ERROR!</v>
      </c>
      <c r="C3" s="607" t="str">
        <f t="shared" si="1"/>
        <v>#ERROR!</v>
      </c>
      <c r="D3" s="607" t="str">
        <f t="shared" si="1"/>
        <v>#ERROR!</v>
      </c>
    </row>
    <row r="4">
      <c r="A4" s="554" t="str">
        <f>'NEO GRP '!#REF!</f>
        <v>#ERROR!</v>
      </c>
      <c r="B4" s="608" t="str">
        <f>'NEO GRP '!#REF!*SUM('NEO GRP '!#REF!)</f>
        <v>#ERROR!</v>
      </c>
      <c r="C4" s="608" t="str">
        <f>'NEO GRP '!#REF!*SUM('NEO GRP '!#REF!)</f>
        <v>#ERROR!</v>
      </c>
      <c r="D4" s="608" t="str">
        <f>'NEO GRP '!#REF!*SUM('NEO GRP '!#REF!)</f>
        <v>#ERROR!</v>
      </c>
    </row>
    <row r="5">
      <c r="A5" s="554" t="str">
        <f>'NEO GRP '!#REF!</f>
        <v>#ERROR!</v>
      </c>
      <c r="B5" s="608" t="str">
        <f>'NEO GRP '!#REF!*SUM('NEO GRP '!#REF!)</f>
        <v>#ERROR!</v>
      </c>
      <c r="C5" s="608" t="str">
        <f>'NEO GRP '!#REF!*SUM('NEO GRP '!#REF!)</f>
        <v>#ERROR!</v>
      </c>
      <c r="D5" s="608" t="str">
        <f>'NEO GRP '!#REF!*SUM('NEO GRP '!#REF!)</f>
        <v>#ERROR!</v>
      </c>
    </row>
    <row r="6">
      <c r="A6" s="554" t="str">
        <f>'NEO GRP '!#REF!</f>
        <v>#ERROR!</v>
      </c>
      <c r="B6" s="608" t="str">
        <f>'NEO GRP '!#REF!*SUM('NEO GRP '!#REF!)</f>
        <v>#ERROR!</v>
      </c>
      <c r="C6" s="608" t="str">
        <f>'NEO GRP '!#REF!*SUM('NEO GRP '!#REF!)</f>
        <v>#ERROR!</v>
      </c>
      <c r="D6" s="608" t="str">
        <f>'NEO GRP '!#REF!*SUM('NEO GRP '!#REF!)</f>
        <v>#ERROR!</v>
      </c>
    </row>
    <row r="7">
      <c r="A7" s="554" t="str">
        <f>'NEO GRP '!#REF!</f>
        <v>#ERROR!</v>
      </c>
      <c r="B7" s="608" t="str">
        <f>'NEO GRP '!#REF!*SUM('NEO GRP '!#REF!)</f>
        <v>#ERROR!</v>
      </c>
      <c r="C7" s="608" t="str">
        <f>'NEO GRP '!#REF!*SUM('NEO GRP '!#REF!)</f>
        <v>#ERROR!</v>
      </c>
      <c r="D7" s="608" t="str">
        <f>'NEO GRP '!#REF!*SUM('NEO GRP '!#REF!)</f>
        <v>#ERROR!</v>
      </c>
    </row>
    <row r="8">
      <c r="A8" s="554" t="str">
        <f>'NEO GRP '!#REF!</f>
        <v>#ERROR!</v>
      </c>
      <c r="B8" s="608" t="str">
        <f>'NEO GRP '!#REF!*SUM('NEO GRP '!#REF!)</f>
        <v>#ERROR!</v>
      </c>
      <c r="C8" s="608" t="str">
        <f>'NEO GRP '!#REF!*SUM('NEO GRP '!#REF!)</f>
        <v>#ERROR!</v>
      </c>
      <c r="D8" s="608" t="str">
        <f>'NEO GRP '!#REF!*SUM('NEO GRP '!#REF!)</f>
        <v>#ERROR!</v>
      </c>
    </row>
    <row r="9">
      <c r="A9" s="554" t="str">
        <f>'NEO GRP '!#REF!</f>
        <v>#ERROR!</v>
      </c>
      <c r="B9" s="608" t="str">
        <f>'NEO GRP '!#REF!*SUM('NEO GRP '!#REF!)</f>
        <v>#ERROR!</v>
      </c>
      <c r="C9" s="608" t="str">
        <f>'NEO GRP '!#REF!*SUM('NEO GRP '!#REF!)</f>
        <v>#ERROR!</v>
      </c>
      <c r="D9" s="608" t="str">
        <f>'NEO GRP '!#REF!*SUM('NEO GRP '!#REF!)</f>
        <v>#ERROR!</v>
      </c>
    </row>
    <row r="10">
      <c r="A10" s="554" t="str">
        <f>'NEO GRP '!#REF!</f>
        <v>#ERROR!</v>
      </c>
      <c r="B10" s="608" t="str">
        <f>'NEO GRP '!#REF!*SUM('NEO GRP '!#REF!)</f>
        <v>#ERROR!</v>
      </c>
      <c r="C10" s="608" t="str">
        <f>'NEO GRP '!#REF!*SUM('NEO GRP '!#REF!)</f>
        <v>#ERROR!</v>
      </c>
      <c r="D10" s="608" t="str">
        <f>'NEO GRP '!#REF!*SUM('NEO GRP '!#REF!)</f>
        <v>#ERROR!</v>
      </c>
    </row>
    <row r="11">
      <c r="A11" s="554" t="str">
        <f>'NEO GRP '!#REF!</f>
        <v>#ERROR!</v>
      </c>
      <c r="B11" s="608" t="str">
        <f>'NEO GRP '!#REF!*SUM('NEO GRP '!#REF!)</f>
        <v>#ERROR!</v>
      </c>
      <c r="C11" s="608" t="str">
        <f>'NEO GRP '!#REF!*SUM('NEO GRP '!#REF!)</f>
        <v>#ERROR!</v>
      </c>
      <c r="D11" s="608" t="str">
        <f>'NEO GRP '!#REF!*SUM('NEO GRP '!#REF!)</f>
        <v>#ERROR!</v>
      </c>
    </row>
    <row r="12">
      <c r="A12" s="554" t="str">
        <f>'NEO GRP '!#REF!</f>
        <v>#ERROR!</v>
      </c>
      <c r="B12" s="608" t="str">
        <f>'NEO GRP '!#REF!*SUM('NEO GRP '!#REF!)</f>
        <v>#ERROR!</v>
      </c>
      <c r="C12" s="608" t="str">
        <f>'NEO GRP '!#REF!*SUM('NEO GRP '!#REF!)</f>
        <v>#ERROR!</v>
      </c>
      <c r="D12" s="608" t="str">
        <f>'NEO GRP '!#REF!*SUM('NEO GRP '!#REF!)</f>
        <v>#ERROR!</v>
      </c>
    </row>
    <row r="13">
      <c r="A13" s="554" t="str">
        <f>'NEO GRP '!#REF!</f>
        <v>#ERROR!</v>
      </c>
      <c r="B13" s="608" t="str">
        <f>'NEO GRP '!#REF!*SUM('NEO GRP '!#REF!)</f>
        <v>#ERROR!</v>
      </c>
      <c r="C13" s="608" t="str">
        <f>'NEO GRP '!#REF!*SUM('NEO GRP '!#REF!)</f>
        <v>#ERROR!</v>
      </c>
      <c r="D13" s="608" t="str">
        <f>'NEO GRP '!#REF!*SUM('NEO GRP '!#REF!)</f>
        <v>#ERROR!</v>
      </c>
    </row>
    <row r="14">
      <c r="A14" s="554" t="str">
        <f>'NEO GRP '!#REF!</f>
        <v>#ERROR!</v>
      </c>
      <c r="B14" s="608" t="str">
        <f>'NEO GRP '!#REF!*SUM('NEO GRP '!#REF!)</f>
        <v>#ERROR!</v>
      </c>
      <c r="C14" s="608" t="str">
        <f>'NEO GRP '!#REF!*SUM('NEO GRP '!#REF!)</f>
        <v>#ERROR!</v>
      </c>
      <c r="D14" s="608" t="str">
        <f>'NEO GRP '!#REF!*SUM('NEO GRP '!#REF!)</f>
        <v>#ERROR!</v>
      </c>
    </row>
    <row r="15">
      <c r="A15" s="554" t="str">
        <f>'NEO GRP '!#REF!</f>
        <v>#ERROR!</v>
      </c>
      <c r="B15" s="608" t="str">
        <f>'NEO GRP '!#REF!*SUM('NEO GRP '!#REF!)</f>
        <v>#ERROR!</v>
      </c>
      <c r="C15" s="608" t="str">
        <f>'NEO GRP '!#REF!*SUM('NEO GRP '!#REF!)</f>
        <v>#ERROR!</v>
      </c>
      <c r="D15" s="608" t="str">
        <f>'NEO GRP '!#REF!*SUM('NEO GRP '!#REF!)</f>
        <v>#ERROR!</v>
      </c>
    </row>
    <row r="16">
      <c r="A16" s="554" t="str">
        <f>'NEO GRP '!#REF!</f>
        <v>#ERROR!</v>
      </c>
      <c r="B16" s="608" t="str">
        <f>'NEO GRP '!#REF!*SUM('NEO GRP '!#REF!)</f>
        <v>#ERROR!</v>
      </c>
      <c r="C16" s="608" t="str">
        <f>'NEO GRP '!#REF!*SUM('NEO GRP '!#REF!)</f>
        <v>#ERROR!</v>
      </c>
      <c r="D16" s="608" t="str">
        <f>'NEO GRP '!#REF!*SUM('NEO GRP '!#REF!)</f>
        <v>#ERROR!</v>
      </c>
    </row>
    <row r="17">
      <c r="A17" s="554" t="str">
        <f>'NEO GRP '!#REF!</f>
        <v>#ERROR!</v>
      </c>
      <c r="B17" s="608" t="str">
        <f>'NEO GRP '!#REF!*SUM('NEO GRP '!#REF!)</f>
        <v>#ERROR!</v>
      </c>
      <c r="C17" s="608" t="str">
        <f>'NEO GRP '!#REF!*SUM('NEO GRP '!#REF!)</f>
        <v>#ERROR!</v>
      </c>
      <c r="D17" s="608" t="str">
        <f>'NEO GRP '!#REF!*SUM('NEO GRP '!#REF!)</f>
        <v>#ERROR!</v>
      </c>
    </row>
    <row r="18">
      <c r="A18" s="554" t="str">
        <f>'NEO GRP '!D55</f>
        <v>NEO-24</v>
      </c>
      <c r="B18" s="608" t="str">
        <f>'NEO GRP '!#REF!*SUM('NEO GRP '!L55:W55)</f>
        <v>#ERROR!</v>
      </c>
      <c r="C18" s="608" t="str">
        <f>'NEO GRP '!#REF!*SUM('NEO GRP '!L55:W55)</f>
        <v>#ERROR!</v>
      </c>
      <c r="D18" s="608" t="str">
        <f>'NEO GRP '!#REF!*SUM('NEO GRP '!L55:W55)</f>
        <v>#ERROR!</v>
      </c>
    </row>
    <row r="19">
      <c r="A19" s="554" t="str">
        <f>'NEO GRP '!D56</f>
        <v>NEO-25</v>
      </c>
      <c r="B19" s="608" t="str">
        <f>'NEO GRP '!#REF!*SUM('NEO GRP '!L56:W56)</f>
        <v>#ERROR!</v>
      </c>
      <c r="C19" s="608" t="str">
        <f>'NEO GRP '!#REF!*SUM('NEO GRP '!L56:W56)</f>
        <v>#ERROR!</v>
      </c>
      <c r="D19" s="608" t="str">
        <f>'NEO GRP '!#REF!*SUM('NEO GRP '!L56:W56)</f>
        <v>#ERROR!</v>
      </c>
    </row>
    <row r="20">
      <c r="A20" s="554" t="str">
        <f>'NEO GRP '!D57</f>
        <v>NEO-26</v>
      </c>
      <c r="B20" s="608" t="str">
        <f>'NEO GRP '!#REF!*SUM('NEO GRP '!L57:W57)</f>
        <v>#ERROR!</v>
      </c>
      <c r="C20" s="608" t="str">
        <f>'NEO GRP '!#REF!*SUM('NEO GRP '!L57:W57)</f>
        <v>#ERROR!</v>
      </c>
      <c r="D20" s="608" t="str">
        <f>'NEO GRP '!#REF!*SUM('NEO GRP '!L57:W57)</f>
        <v>#ERROR!</v>
      </c>
    </row>
  </sheetData>
  <printOptions/>
  <pageMargins bottom="1.0" footer="0.0" header="0.0" left="0.75" right="0.75" top="1.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89"/>
    <col customWidth="1" min="2" max="3" width="14.67"/>
    <col customWidth="1" min="4" max="4" width="15.56"/>
    <col customWidth="1" min="5" max="5" width="14.67"/>
    <col customWidth="1" min="6" max="26" width="8.11"/>
  </cols>
  <sheetData>
    <row r="1" ht="21.75" customHeight="1">
      <c r="A1" s="121"/>
      <c r="B1" s="86" t="s">
        <v>1771</v>
      </c>
      <c r="C1" s="86" t="s">
        <v>1772</v>
      </c>
      <c r="D1" s="86" t="s">
        <v>1773</v>
      </c>
      <c r="E1" s="86"/>
    </row>
    <row r="2" ht="38.25" customHeight="1">
      <c r="A2" s="609" t="s">
        <v>1774</v>
      </c>
      <c r="B2" s="77"/>
      <c r="C2" s="77"/>
      <c r="D2" s="77"/>
    </row>
    <row r="3" ht="38.25" customHeight="1">
      <c r="A3" s="609" t="s">
        <v>1775</v>
      </c>
      <c r="B3" s="77"/>
      <c r="C3" s="77"/>
      <c r="D3" s="77"/>
    </row>
    <row r="4" ht="38.25" customHeight="1">
      <c r="A4" s="609" t="s">
        <v>1776</v>
      </c>
      <c r="B4" s="77"/>
      <c r="C4" s="77"/>
      <c r="D4" s="77"/>
    </row>
    <row r="5" ht="38.25" customHeight="1">
      <c r="A5" s="609" t="s">
        <v>1777</v>
      </c>
      <c r="B5" s="77"/>
      <c r="C5" s="77"/>
      <c r="D5" s="77"/>
    </row>
    <row r="6" ht="38.25" customHeight="1">
      <c r="A6" s="609" t="s">
        <v>1778</v>
      </c>
      <c r="B6" s="77"/>
      <c r="C6" s="77"/>
      <c r="D6" s="77"/>
    </row>
    <row r="7" ht="38.25" customHeight="1">
      <c r="A7" s="609" t="s">
        <v>1779</v>
      </c>
      <c r="B7" s="77"/>
      <c r="C7" s="77"/>
      <c r="D7" s="77"/>
    </row>
    <row r="8" ht="38.25" customHeight="1">
      <c r="A8" s="609" t="s">
        <v>1780</v>
      </c>
      <c r="B8" s="77"/>
      <c r="C8" s="77"/>
      <c r="D8" s="77"/>
    </row>
    <row r="9" ht="38.25" customHeight="1">
      <c r="A9" s="609" t="s">
        <v>1781</v>
      </c>
      <c r="B9" s="77"/>
      <c r="C9" s="77"/>
      <c r="D9" s="77"/>
    </row>
    <row r="10" ht="38.25" customHeight="1">
      <c r="A10" s="609" t="s">
        <v>1782</v>
      </c>
      <c r="B10" s="77"/>
      <c r="C10" s="77"/>
      <c r="D10" s="77"/>
    </row>
    <row r="11" ht="38.25" customHeight="1">
      <c r="A11" s="609" t="s">
        <v>1783</v>
      </c>
      <c r="B11" s="77"/>
      <c r="C11" s="77"/>
      <c r="D11" s="77"/>
    </row>
    <row r="12" ht="38.25" customHeight="1">
      <c r="A12" s="609" t="s">
        <v>1784</v>
      </c>
      <c r="B12" s="77"/>
      <c r="C12" s="77"/>
      <c r="D12" s="77"/>
    </row>
    <row r="13" ht="38.25" customHeight="1">
      <c r="A13" s="609" t="s">
        <v>1785</v>
      </c>
      <c r="B13" s="77"/>
      <c r="C13" s="77"/>
      <c r="D13" s="77"/>
    </row>
    <row r="14" ht="38.25" customHeight="1">
      <c r="A14" s="609" t="s">
        <v>1786</v>
      </c>
      <c r="B14" s="77"/>
      <c r="C14" s="77"/>
      <c r="D14" s="77"/>
    </row>
    <row r="15" ht="38.25" customHeight="1">
      <c r="A15" s="609" t="s">
        <v>1787</v>
      </c>
      <c r="B15" s="77"/>
      <c r="C15" s="77"/>
      <c r="D15" s="77"/>
    </row>
    <row r="16" ht="38.25" customHeight="1">
      <c r="A16" s="609" t="s">
        <v>1788</v>
      </c>
      <c r="B16" s="77"/>
      <c r="C16" s="77"/>
      <c r="D16" s="77"/>
    </row>
    <row r="17" ht="38.25" customHeight="1">
      <c r="A17" s="609" t="s">
        <v>1789</v>
      </c>
      <c r="B17" s="77"/>
      <c r="C17" s="77"/>
      <c r="D17" s="77"/>
    </row>
    <row r="18" ht="38.25" customHeight="1">
      <c r="A18" s="609" t="s">
        <v>1790</v>
      </c>
      <c r="B18" s="77"/>
      <c r="C18" s="77"/>
      <c r="D18" s="77"/>
    </row>
    <row r="19" ht="38.25" customHeight="1">
      <c r="A19" s="609" t="s">
        <v>1791</v>
      </c>
      <c r="B19" s="77"/>
      <c r="C19" s="77"/>
      <c r="D19" s="77"/>
    </row>
    <row r="20" ht="38.25" customHeight="1">
      <c r="A20" s="609" t="s">
        <v>1792</v>
      </c>
      <c r="B20" s="77"/>
      <c r="C20" s="77"/>
      <c r="D20" s="77"/>
    </row>
    <row r="21" ht="38.25" customHeight="1">
      <c r="A21" s="609" t="s">
        <v>1793</v>
      </c>
      <c r="B21" s="77"/>
      <c r="C21" s="77"/>
      <c r="D21" s="77"/>
    </row>
    <row r="22" ht="38.25" customHeight="1">
      <c r="A22" s="609" t="s">
        <v>1794</v>
      </c>
      <c r="B22" s="77"/>
      <c r="C22" s="77"/>
      <c r="D22" s="77"/>
    </row>
    <row r="23" ht="38.25" customHeight="1">
      <c r="A23" s="609" t="s">
        <v>1795</v>
      </c>
      <c r="B23" s="77"/>
      <c r="C23" s="77"/>
      <c r="D23" s="77"/>
    </row>
    <row r="24" ht="38.25" customHeight="1">
      <c r="A24" s="609" t="s">
        <v>1796</v>
      </c>
      <c r="B24" s="77"/>
      <c r="C24" s="77"/>
      <c r="D24" s="77"/>
    </row>
    <row r="25" ht="38.25" customHeight="1">
      <c r="A25" s="609" t="s">
        <v>1797</v>
      </c>
      <c r="B25" s="77"/>
      <c r="C25" s="77"/>
      <c r="D25" s="77"/>
    </row>
    <row r="26" ht="38.25" customHeight="1">
      <c r="A26" s="609" t="s">
        <v>1798</v>
      </c>
      <c r="B26" s="77"/>
      <c r="C26" s="77"/>
      <c r="D26" s="77"/>
    </row>
    <row r="27" ht="38.25" customHeight="1">
      <c r="A27" s="609" t="s">
        <v>1799</v>
      </c>
      <c r="B27" s="77"/>
      <c r="C27" s="77"/>
      <c r="D27" s="77"/>
    </row>
    <row r="28" ht="38.25" customHeight="1">
      <c r="A28" s="609" t="s">
        <v>1800</v>
      </c>
      <c r="B28" s="77"/>
      <c r="C28" s="77"/>
      <c r="D28" s="77"/>
    </row>
    <row r="29" ht="38.25" customHeight="1">
      <c r="A29" s="609" t="s">
        <v>1801</v>
      </c>
      <c r="B29" s="77"/>
      <c r="C29" s="77"/>
      <c r="D29" s="77"/>
    </row>
    <row r="30" ht="38.25" customHeight="1">
      <c r="A30" s="609" t="s">
        <v>1802</v>
      </c>
      <c r="B30" s="77"/>
      <c r="C30" s="77"/>
      <c r="D30" s="77"/>
    </row>
    <row r="31" ht="38.25" customHeight="1">
      <c r="A31" s="609" t="s">
        <v>1803</v>
      </c>
      <c r="B31" s="77"/>
      <c r="C31" s="77"/>
      <c r="D31" s="77"/>
    </row>
    <row r="32" ht="38.25" customHeight="1">
      <c r="A32" s="609" t="s">
        <v>1804</v>
      </c>
      <c r="B32" s="77"/>
      <c r="C32" s="77"/>
      <c r="D32" s="77"/>
    </row>
    <row r="33" ht="21.75" customHeight="1">
      <c r="A33" s="121"/>
    </row>
    <row r="34" ht="21.75" customHeight="1">
      <c r="A34" s="121"/>
    </row>
    <row r="35" ht="21.75" customHeight="1">
      <c r="A35" s="121"/>
    </row>
    <row r="36" ht="21.75" customHeight="1">
      <c r="A36" s="121"/>
    </row>
    <row r="37" ht="21.75" customHeight="1">
      <c r="A37" s="121"/>
    </row>
    <row r="38" ht="21.75" customHeight="1">
      <c r="A38" s="121"/>
    </row>
    <row r="39" ht="21.75" customHeight="1">
      <c r="A39" s="121"/>
    </row>
    <row r="40" ht="21.75" customHeight="1">
      <c r="A40" s="121"/>
    </row>
    <row r="41" ht="21.75" customHeight="1">
      <c r="A41" s="121"/>
    </row>
    <row r="42" ht="21.75" customHeight="1">
      <c r="A42" s="121"/>
    </row>
    <row r="43" ht="21.75" customHeight="1">
      <c r="A43" s="121"/>
    </row>
    <row r="44" ht="21.75" customHeight="1">
      <c r="A44" s="121"/>
    </row>
    <row r="45" ht="21.75" customHeight="1">
      <c r="A45" s="121"/>
    </row>
    <row r="46" ht="21.75" customHeight="1">
      <c r="A46" s="121"/>
    </row>
    <row r="47" ht="21.75" customHeight="1">
      <c r="A47" s="121"/>
    </row>
    <row r="48" ht="21.75" customHeight="1">
      <c r="A48" s="121"/>
    </row>
    <row r="49" ht="21.75" customHeight="1">
      <c r="A49" s="121"/>
    </row>
    <row r="50" ht="21.75" customHeight="1">
      <c r="A50" s="121"/>
    </row>
    <row r="51" ht="21.75" customHeight="1">
      <c r="A51" s="121"/>
    </row>
    <row r="52" ht="21.75" customHeight="1">
      <c r="A52" s="121"/>
    </row>
    <row r="53" ht="21.75" customHeight="1">
      <c r="A53" s="121"/>
    </row>
    <row r="54" ht="21.75" customHeight="1">
      <c r="A54" s="121"/>
    </row>
    <row r="55" ht="21.75" customHeight="1">
      <c r="A55" s="121"/>
    </row>
    <row r="56" ht="21.75" customHeight="1">
      <c r="A56" s="121"/>
    </row>
    <row r="57" ht="21.75" customHeight="1">
      <c r="A57" s="121"/>
    </row>
    <row r="58" ht="21.75" customHeight="1">
      <c r="A58" s="121"/>
    </row>
    <row r="59" ht="21.75" customHeight="1">
      <c r="A59" s="121"/>
    </row>
    <row r="60" ht="21.75" customHeight="1">
      <c r="A60" s="121"/>
    </row>
    <row r="61" ht="21.75" customHeight="1">
      <c r="A61" s="121"/>
    </row>
    <row r="62" ht="21.75" customHeight="1">
      <c r="A62" s="121"/>
    </row>
    <row r="63" ht="21.75" customHeight="1">
      <c r="A63" s="121"/>
    </row>
    <row r="64" ht="21.75" customHeight="1">
      <c r="A64" s="121"/>
    </row>
    <row r="65" ht="21.75" customHeight="1">
      <c r="A65" s="121"/>
    </row>
    <row r="66" ht="21.75" customHeight="1">
      <c r="A66" s="121"/>
    </row>
    <row r="67" ht="21.75" customHeight="1">
      <c r="A67" s="121"/>
    </row>
    <row r="68" ht="21.75" customHeight="1">
      <c r="A68" s="121"/>
    </row>
    <row r="69" ht="21.75" customHeight="1">
      <c r="A69" s="121"/>
    </row>
    <row r="70" ht="21.75" customHeight="1">
      <c r="A70" s="121"/>
    </row>
    <row r="71" ht="21.75" customHeight="1">
      <c r="A71" s="121"/>
    </row>
    <row r="72" ht="21.75" customHeight="1">
      <c r="A72" s="121"/>
    </row>
    <row r="73" ht="21.75" customHeight="1">
      <c r="A73" s="121"/>
    </row>
    <row r="74" ht="21.75" customHeight="1">
      <c r="A74" s="121"/>
    </row>
    <row r="75" ht="21.75" customHeight="1">
      <c r="A75" s="121"/>
    </row>
    <row r="76" ht="21.75" customHeight="1">
      <c r="A76" s="121"/>
    </row>
    <row r="77" ht="21.75" customHeight="1">
      <c r="A77" s="121"/>
    </row>
    <row r="78" ht="21.75" customHeight="1">
      <c r="A78" s="121"/>
    </row>
    <row r="79" ht="21.75" customHeight="1">
      <c r="A79" s="121"/>
    </row>
    <row r="80" ht="21.75" customHeight="1">
      <c r="A80" s="121"/>
    </row>
    <row r="81" ht="21.75" customHeight="1">
      <c r="A81" s="121"/>
    </row>
    <row r="82" ht="21.75" customHeight="1">
      <c r="A82" s="121"/>
    </row>
    <row r="83" ht="21.75" customHeight="1">
      <c r="A83" s="121"/>
    </row>
    <row r="84" ht="21.75" customHeight="1">
      <c r="A84" s="121"/>
    </row>
    <row r="85" ht="21.75" customHeight="1">
      <c r="A85" s="121"/>
    </row>
    <row r="86" ht="21.75" customHeight="1">
      <c r="A86" s="121"/>
    </row>
    <row r="87" ht="21.75" customHeight="1">
      <c r="A87" s="121"/>
    </row>
    <row r="88" ht="21.75" customHeight="1">
      <c r="A88" s="121"/>
    </row>
    <row r="89" ht="21.75" customHeight="1">
      <c r="A89" s="121"/>
    </row>
    <row r="90" ht="21.75" customHeight="1">
      <c r="A90" s="121"/>
    </row>
    <row r="91" ht="21.75" customHeight="1">
      <c r="A91" s="121"/>
    </row>
    <row r="92" ht="21.75" customHeight="1">
      <c r="A92" s="121"/>
    </row>
    <row r="93" ht="21.75" customHeight="1">
      <c r="A93" s="121"/>
    </row>
    <row r="94" ht="21.75" customHeight="1">
      <c r="A94" s="121"/>
    </row>
    <row r="95" ht="21.75" customHeight="1">
      <c r="A95" s="121"/>
    </row>
    <row r="96" ht="21.75" customHeight="1">
      <c r="A96" s="121"/>
    </row>
    <row r="97" ht="21.75" customHeight="1">
      <c r="A97" s="121"/>
    </row>
    <row r="98" ht="21.75" customHeight="1">
      <c r="A98" s="121"/>
    </row>
    <row r="99" ht="21.75" customHeight="1">
      <c r="A99" s="121"/>
    </row>
    <row r="100" ht="21.75" customHeight="1">
      <c r="A100" s="121"/>
    </row>
    <row r="101" ht="21.75" customHeight="1">
      <c r="A101" s="121"/>
    </row>
    <row r="102" ht="21.75" customHeight="1">
      <c r="A102" s="121"/>
    </row>
    <row r="103" ht="21.75" customHeight="1">
      <c r="A103" s="121"/>
    </row>
    <row r="104" ht="21.75" customHeight="1">
      <c r="A104" s="121"/>
    </row>
    <row r="105" ht="21.75" customHeight="1">
      <c r="A105" s="121"/>
    </row>
    <row r="106" ht="21.75" customHeight="1">
      <c r="A106" s="121"/>
    </row>
    <row r="107" ht="21.75" customHeight="1">
      <c r="A107" s="121"/>
    </row>
    <row r="108" ht="21.75" customHeight="1">
      <c r="A108" s="121"/>
    </row>
    <row r="109" ht="21.75" customHeight="1">
      <c r="A109" s="121"/>
    </row>
    <row r="110" ht="21.75" customHeight="1">
      <c r="A110" s="121"/>
    </row>
    <row r="111" ht="21.75" customHeight="1">
      <c r="A111" s="121"/>
    </row>
    <row r="112" ht="21.75" customHeight="1">
      <c r="A112" s="121"/>
    </row>
    <row r="113" ht="21.75" customHeight="1">
      <c r="A113" s="121"/>
    </row>
    <row r="114" ht="21.75" customHeight="1">
      <c r="A114" s="121"/>
    </row>
    <row r="115" ht="21.75" customHeight="1">
      <c r="A115" s="121"/>
    </row>
    <row r="116" ht="21.75" customHeight="1">
      <c r="A116" s="121"/>
    </row>
    <row r="117" ht="21.75" customHeight="1">
      <c r="A117" s="121"/>
    </row>
    <row r="118" ht="21.75" customHeight="1">
      <c r="A118" s="121"/>
    </row>
    <row r="119" ht="21.75" customHeight="1">
      <c r="A119" s="121"/>
    </row>
    <row r="120" ht="21.75" customHeight="1">
      <c r="A120" s="121"/>
    </row>
    <row r="121" ht="21.75" customHeight="1">
      <c r="A121" s="121"/>
    </row>
    <row r="122" ht="21.75" customHeight="1">
      <c r="A122" s="121"/>
    </row>
    <row r="123" ht="21.75" customHeight="1">
      <c r="A123" s="121"/>
    </row>
    <row r="124" ht="21.75" customHeight="1">
      <c r="A124" s="121"/>
    </row>
    <row r="125" ht="21.75" customHeight="1">
      <c r="A125" s="121"/>
    </row>
    <row r="126" ht="21.75" customHeight="1">
      <c r="A126" s="121"/>
    </row>
    <row r="127" ht="21.75" customHeight="1">
      <c r="A127" s="121"/>
    </row>
    <row r="128" ht="21.75" customHeight="1">
      <c r="A128" s="121"/>
    </row>
    <row r="129" ht="21.75" customHeight="1">
      <c r="A129" s="121"/>
    </row>
    <row r="130" ht="21.75" customHeight="1">
      <c r="A130" s="121"/>
    </row>
    <row r="131" ht="21.75" customHeight="1">
      <c r="A131" s="121"/>
    </row>
    <row r="132" ht="21.75" customHeight="1">
      <c r="A132" s="121"/>
    </row>
    <row r="133" ht="21.75" customHeight="1">
      <c r="A133" s="121"/>
    </row>
    <row r="134" ht="21.75" customHeight="1">
      <c r="A134" s="121"/>
    </row>
    <row r="135" ht="21.75" customHeight="1">
      <c r="A135" s="121"/>
    </row>
    <row r="136" ht="21.75" customHeight="1">
      <c r="A136" s="121"/>
    </row>
    <row r="137" ht="21.75" customHeight="1">
      <c r="A137" s="121"/>
    </row>
    <row r="138" ht="21.75" customHeight="1">
      <c r="A138" s="121"/>
    </row>
    <row r="139" ht="21.75" customHeight="1">
      <c r="A139" s="121"/>
    </row>
    <row r="140" ht="21.75" customHeight="1">
      <c r="A140" s="121"/>
    </row>
    <row r="141" ht="21.75" customHeight="1">
      <c r="A141" s="121"/>
    </row>
    <row r="142" ht="21.75" customHeight="1">
      <c r="A142" s="121"/>
    </row>
    <row r="143" ht="21.75" customHeight="1">
      <c r="A143" s="121"/>
    </row>
    <row r="144" ht="21.75" customHeight="1">
      <c r="A144" s="121"/>
    </row>
    <row r="145" ht="21.75" customHeight="1">
      <c r="A145" s="121"/>
    </row>
    <row r="146" ht="21.75" customHeight="1">
      <c r="A146" s="121"/>
    </row>
    <row r="147" ht="21.75" customHeight="1">
      <c r="A147" s="121"/>
    </row>
    <row r="148" ht="21.75" customHeight="1">
      <c r="A148" s="121"/>
    </row>
    <row r="149" ht="21.75" customHeight="1">
      <c r="A149" s="121"/>
    </row>
    <row r="150" ht="21.75" customHeight="1">
      <c r="A150" s="121"/>
    </row>
    <row r="151" ht="21.75" customHeight="1">
      <c r="A151" s="121"/>
    </row>
    <row r="152" ht="21.75" customHeight="1">
      <c r="A152" s="121"/>
    </row>
    <row r="153" ht="21.75" customHeight="1">
      <c r="A153" s="121"/>
    </row>
    <row r="154" ht="21.75" customHeight="1">
      <c r="A154" s="121"/>
    </row>
    <row r="155" ht="21.75" customHeight="1">
      <c r="A155" s="121"/>
    </row>
    <row r="156" ht="21.75" customHeight="1">
      <c r="A156" s="121"/>
    </row>
    <row r="157" ht="21.75" customHeight="1">
      <c r="A157" s="121"/>
    </row>
    <row r="158" ht="21.75" customHeight="1">
      <c r="A158" s="121"/>
    </row>
    <row r="159" ht="21.75" customHeight="1">
      <c r="A159" s="121"/>
    </row>
    <row r="160" ht="21.75" customHeight="1">
      <c r="A160" s="121"/>
    </row>
    <row r="161" ht="21.75" customHeight="1">
      <c r="A161" s="121"/>
    </row>
    <row r="162" ht="21.75" customHeight="1">
      <c r="A162" s="121"/>
    </row>
    <row r="163" ht="21.75" customHeight="1">
      <c r="A163" s="121"/>
    </row>
    <row r="164" ht="21.75" customHeight="1">
      <c r="A164" s="121"/>
    </row>
    <row r="165" ht="21.75" customHeight="1">
      <c r="A165" s="121"/>
    </row>
    <row r="166" ht="21.75" customHeight="1">
      <c r="A166" s="121"/>
    </row>
    <row r="167" ht="21.75" customHeight="1">
      <c r="A167" s="121"/>
    </row>
    <row r="168" ht="21.75" customHeight="1">
      <c r="A168" s="121"/>
    </row>
    <row r="169" ht="21.75" customHeight="1">
      <c r="A169" s="121"/>
    </row>
    <row r="170" ht="21.75" customHeight="1">
      <c r="A170" s="121"/>
    </row>
    <row r="171" ht="21.75" customHeight="1">
      <c r="A171" s="121"/>
    </row>
    <row r="172" ht="21.75" customHeight="1">
      <c r="A172" s="121"/>
    </row>
    <row r="173" ht="21.75" customHeight="1">
      <c r="A173" s="121"/>
    </row>
    <row r="174" ht="21.75" customHeight="1">
      <c r="A174" s="121"/>
    </row>
    <row r="175" ht="21.75" customHeight="1">
      <c r="A175" s="121"/>
    </row>
    <row r="176" ht="21.75" customHeight="1">
      <c r="A176" s="121"/>
    </row>
    <row r="177" ht="21.75" customHeight="1">
      <c r="A177" s="121"/>
    </row>
    <row r="178" ht="21.75" customHeight="1">
      <c r="A178" s="121"/>
    </row>
    <row r="179" ht="21.75" customHeight="1">
      <c r="A179" s="121"/>
    </row>
    <row r="180" ht="21.75" customHeight="1">
      <c r="A180" s="121"/>
    </row>
    <row r="181" ht="21.75" customHeight="1">
      <c r="A181" s="121"/>
    </row>
    <row r="182" ht="21.75" customHeight="1">
      <c r="A182" s="121"/>
    </row>
    <row r="183" ht="21.75" customHeight="1">
      <c r="A183" s="121"/>
    </row>
    <row r="184" ht="21.75" customHeight="1">
      <c r="A184" s="121"/>
    </row>
    <row r="185" ht="21.75" customHeight="1">
      <c r="A185" s="121"/>
    </row>
    <row r="186" ht="21.75" customHeight="1">
      <c r="A186" s="121"/>
    </row>
    <row r="187" ht="21.75" customHeight="1">
      <c r="A187" s="121"/>
    </row>
    <row r="188" ht="21.75" customHeight="1">
      <c r="A188" s="121"/>
    </row>
    <row r="189" ht="21.75" customHeight="1">
      <c r="A189" s="121"/>
    </row>
    <row r="190" ht="21.75" customHeight="1">
      <c r="A190" s="121"/>
    </row>
    <row r="191" ht="21.75" customHeight="1">
      <c r="A191" s="121"/>
    </row>
    <row r="192" ht="21.75" customHeight="1">
      <c r="A192" s="121"/>
    </row>
    <row r="193" ht="21.75" customHeight="1">
      <c r="A193" s="121"/>
    </row>
    <row r="194" ht="21.75" customHeight="1">
      <c r="A194" s="121"/>
    </row>
    <row r="195" ht="21.75" customHeight="1">
      <c r="A195" s="121"/>
    </row>
    <row r="196" ht="21.75" customHeight="1">
      <c r="A196" s="121"/>
    </row>
    <row r="197" ht="21.75" customHeight="1">
      <c r="A197" s="121"/>
    </row>
    <row r="198" ht="21.75" customHeight="1">
      <c r="A198" s="121"/>
    </row>
    <row r="199" ht="21.75" customHeight="1">
      <c r="A199" s="121"/>
    </row>
    <row r="200" ht="21.75" customHeight="1">
      <c r="A200" s="121"/>
    </row>
    <row r="201" ht="21.75" customHeight="1">
      <c r="A201" s="121"/>
    </row>
    <row r="202" ht="21.75" customHeight="1">
      <c r="A202" s="121"/>
    </row>
    <row r="203" ht="21.75" customHeight="1">
      <c r="A203" s="121"/>
    </row>
    <row r="204" ht="21.75" customHeight="1">
      <c r="A204" s="121"/>
    </row>
    <row r="205" ht="21.75" customHeight="1">
      <c r="A205" s="121"/>
    </row>
    <row r="206" ht="21.75" customHeight="1">
      <c r="A206" s="121"/>
    </row>
    <row r="207" ht="21.75" customHeight="1">
      <c r="A207" s="121"/>
    </row>
    <row r="208" ht="21.75" customHeight="1">
      <c r="A208" s="121"/>
    </row>
    <row r="209" ht="21.75" customHeight="1">
      <c r="A209" s="121"/>
    </row>
    <row r="210" ht="21.75" customHeight="1">
      <c r="A210" s="121"/>
    </row>
    <row r="211" ht="21.75" customHeight="1">
      <c r="A211" s="121"/>
    </row>
    <row r="212" ht="21.75" customHeight="1">
      <c r="A212" s="121"/>
    </row>
    <row r="213" ht="21.75" customHeight="1">
      <c r="A213" s="121"/>
    </row>
    <row r="214" ht="21.75" customHeight="1">
      <c r="A214" s="121"/>
    </row>
    <row r="215" ht="21.75" customHeight="1">
      <c r="A215" s="121"/>
    </row>
    <row r="216" ht="21.75" customHeight="1">
      <c r="A216" s="121"/>
    </row>
    <row r="217" ht="21.75" customHeight="1">
      <c r="A217" s="121"/>
    </row>
    <row r="218" ht="21.75" customHeight="1">
      <c r="A218" s="121"/>
    </row>
    <row r="219" ht="21.75" customHeight="1">
      <c r="A219" s="121"/>
    </row>
    <row r="220" ht="21.75" customHeight="1">
      <c r="A220" s="121"/>
    </row>
    <row r="221" ht="21.75" customHeight="1">
      <c r="A221" s="121"/>
    </row>
    <row r="222" ht="21.75" customHeight="1">
      <c r="A222" s="121"/>
    </row>
    <row r="223" ht="21.75" customHeight="1">
      <c r="A223" s="121"/>
    </row>
    <row r="224" ht="21.75" customHeight="1">
      <c r="A224" s="121"/>
    </row>
    <row r="225" ht="21.75" customHeight="1">
      <c r="A225" s="121"/>
    </row>
    <row r="226" ht="21.75" customHeight="1">
      <c r="A226" s="121"/>
    </row>
    <row r="227" ht="21.75" customHeight="1">
      <c r="A227" s="121"/>
    </row>
    <row r="228" ht="21.75" customHeight="1">
      <c r="A228" s="121"/>
    </row>
    <row r="229" ht="21.75" customHeight="1">
      <c r="A229" s="121"/>
    </row>
    <row r="230" ht="21.75" customHeight="1">
      <c r="A230" s="121"/>
    </row>
    <row r="231" ht="21.75" customHeight="1">
      <c r="A231" s="121"/>
    </row>
    <row r="232" ht="21.75" customHeight="1">
      <c r="A232" s="121"/>
    </row>
    <row r="233" ht="21.75" customHeight="1">
      <c r="A233" s="121"/>
    </row>
    <row r="234" ht="21.75" customHeight="1">
      <c r="A234" s="121"/>
    </row>
    <row r="235" ht="21.75" customHeight="1">
      <c r="A235" s="121"/>
    </row>
    <row r="236" ht="21.75" customHeight="1">
      <c r="A236" s="121"/>
    </row>
    <row r="237" ht="21.75" customHeight="1">
      <c r="A237" s="121"/>
    </row>
    <row r="238" ht="21.75" customHeight="1">
      <c r="A238" s="121"/>
    </row>
    <row r="239" ht="21.75" customHeight="1">
      <c r="A239" s="121"/>
    </row>
    <row r="240" ht="21.75" customHeight="1">
      <c r="A240" s="121"/>
    </row>
    <row r="241" ht="21.75" customHeight="1">
      <c r="A241" s="121"/>
    </row>
    <row r="242" ht="21.75" customHeight="1">
      <c r="A242" s="121"/>
    </row>
    <row r="243" ht="21.75" customHeight="1">
      <c r="A243" s="121"/>
    </row>
    <row r="244" ht="21.75" customHeight="1">
      <c r="A244" s="121"/>
    </row>
    <row r="245" ht="21.75" customHeight="1">
      <c r="A245" s="121"/>
    </row>
    <row r="246" ht="21.75" customHeight="1">
      <c r="A246" s="121"/>
    </row>
    <row r="247" ht="21.75" customHeight="1">
      <c r="A247" s="121"/>
    </row>
    <row r="248" ht="21.75" customHeight="1">
      <c r="A248" s="121"/>
    </row>
    <row r="249" ht="21.75" customHeight="1">
      <c r="A249" s="121"/>
    </row>
    <row r="250" ht="21.75" customHeight="1">
      <c r="A250" s="121"/>
    </row>
    <row r="251" ht="21.75" customHeight="1">
      <c r="A251" s="121"/>
    </row>
    <row r="252" ht="21.75" customHeight="1">
      <c r="A252" s="121"/>
    </row>
    <row r="253" ht="21.75" customHeight="1">
      <c r="A253" s="121"/>
    </row>
    <row r="254" ht="21.75" customHeight="1">
      <c r="A254" s="121"/>
    </row>
    <row r="255" ht="21.75" customHeight="1">
      <c r="A255" s="121"/>
    </row>
    <row r="256" ht="21.75" customHeight="1">
      <c r="A256" s="121"/>
    </row>
    <row r="257" ht="21.75" customHeight="1">
      <c r="A257" s="121"/>
    </row>
    <row r="258" ht="21.75" customHeight="1">
      <c r="A258" s="121"/>
    </row>
    <row r="259" ht="21.75" customHeight="1">
      <c r="A259" s="121"/>
    </row>
    <row r="260" ht="21.75" customHeight="1">
      <c r="A260" s="121"/>
    </row>
    <row r="261" ht="21.75" customHeight="1">
      <c r="A261" s="121"/>
    </row>
    <row r="262" ht="21.75" customHeight="1">
      <c r="A262" s="121"/>
    </row>
    <row r="263" ht="21.75" customHeight="1">
      <c r="A263" s="121"/>
    </row>
    <row r="264" ht="21.75" customHeight="1">
      <c r="A264" s="121"/>
    </row>
    <row r="265" ht="21.75" customHeight="1">
      <c r="A265" s="121"/>
    </row>
    <row r="266" ht="21.75" customHeight="1">
      <c r="A266" s="121"/>
    </row>
    <row r="267" ht="21.75" customHeight="1">
      <c r="A267" s="121"/>
    </row>
    <row r="268" ht="21.75" customHeight="1">
      <c r="A268" s="121"/>
    </row>
    <row r="269" ht="21.75" customHeight="1">
      <c r="A269" s="121"/>
    </row>
    <row r="270" ht="21.75" customHeight="1">
      <c r="A270" s="121"/>
    </row>
    <row r="271" ht="21.75" customHeight="1">
      <c r="A271" s="121"/>
    </row>
    <row r="272" ht="21.75" customHeight="1">
      <c r="A272" s="121"/>
    </row>
    <row r="273" ht="21.75" customHeight="1">
      <c r="A273" s="121"/>
    </row>
    <row r="274" ht="21.75" customHeight="1">
      <c r="A274" s="121"/>
    </row>
    <row r="275" ht="21.75" customHeight="1">
      <c r="A275" s="121"/>
    </row>
    <row r="276" ht="21.75" customHeight="1">
      <c r="A276" s="121"/>
    </row>
    <row r="277" ht="21.75" customHeight="1">
      <c r="A277" s="121"/>
    </row>
    <row r="278" ht="21.75" customHeight="1">
      <c r="A278" s="121"/>
    </row>
    <row r="279" ht="21.75" customHeight="1">
      <c r="A279" s="121"/>
    </row>
    <row r="280" ht="21.75" customHeight="1">
      <c r="A280" s="121"/>
    </row>
    <row r="281" ht="21.75" customHeight="1">
      <c r="A281" s="121"/>
    </row>
    <row r="282" ht="21.75" customHeight="1">
      <c r="A282" s="121"/>
    </row>
    <row r="283" ht="21.75" customHeight="1">
      <c r="A283" s="121"/>
    </row>
    <row r="284" ht="21.75" customHeight="1">
      <c r="A284" s="121"/>
    </row>
    <row r="285" ht="21.75" customHeight="1">
      <c r="A285" s="121"/>
    </row>
    <row r="286" ht="21.75" customHeight="1">
      <c r="A286" s="121"/>
    </row>
    <row r="287" ht="21.75" customHeight="1">
      <c r="A287" s="121"/>
    </row>
    <row r="288" ht="21.75" customHeight="1">
      <c r="A288" s="121"/>
    </row>
    <row r="289" ht="21.75" customHeight="1">
      <c r="A289" s="121"/>
    </row>
    <row r="290" ht="21.75" customHeight="1">
      <c r="A290" s="121"/>
    </row>
    <row r="291" ht="21.75" customHeight="1">
      <c r="A291" s="121"/>
    </row>
    <row r="292" ht="21.75" customHeight="1">
      <c r="A292" s="121"/>
    </row>
    <row r="293" ht="21.75" customHeight="1">
      <c r="A293" s="121"/>
    </row>
    <row r="294" ht="21.75" customHeight="1">
      <c r="A294" s="121"/>
    </row>
    <row r="295" ht="21.75" customHeight="1">
      <c r="A295" s="121"/>
    </row>
    <row r="296" ht="21.75" customHeight="1">
      <c r="A296" s="121"/>
    </row>
    <row r="297" ht="21.75" customHeight="1">
      <c r="A297" s="121"/>
    </row>
    <row r="298" ht="21.75" customHeight="1">
      <c r="A298" s="121"/>
    </row>
    <row r="299" ht="21.75" customHeight="1">
      <c r="A299" s="121"/>
    </row>
    <row r="300" ht="21.75" customHeight="1">
      <c r="A300" s="121"/>
    </row>
    <row r="301" ht="21.75" customHeight="1">
      <c r="A301" s="121"/>
    </row>
    <row r="302" ht="21.75" customHeight="1">
      <c r="A302" s="121"/>
    </row>
    <row r="303" ht="21.75" customHeight="1">
      <c r="A303" s="121"/>
    </row>
    <row r="304" ht="21.75" customHeight="1">
      <c r="A304" s="121"/>
    </row>
    <row r="305" ht="21.75" customHeight="1">
      <c r="A305" s="121"/>
    </row>
    <row r="306" ht="21.75" customHeight="1">
      <c r="A306" s="121"/>
    </row>
    <row r="307" ht="21.75" customHeight="1">
      <c r="A307" s="121"/>
    </row>
    <row r="308" ht="21.75" customHeight="1">
      <c r="A308" s="121"/>
    </row>
    <row r="309" ht="21.75" customHeight="1">
      <c r="A309" s="121"/>
    </row>
    <row r="310" ht="21.75" customHeight="1">
      <c r="A310" s="121"/>
    </row>
    <row r="311" ht="21.75" customHeight="1">
      <c r="A311" s="121"/>
    </row>
    <row r="312" ht="21.75" customHeight="1">
      <c r="A312" s="121"/>
    </row>
    <row r="313" ht="21.75" customHeight="1">
      <c r="A313" s="121"/>
    </row>
    <row r="314" ht="21.75" customHeight="1">
      <c r="A314" s="121"/>
    </row>
    <row r="315" ht="21.75" customHeight="1">
      <c r="A315" s="121"/>
    </row>
    <row r="316" ht="21.75" customHeight="1">
      <c r="A316" s="121"/>
    </row>
    <row r="317" ht="21.75" customHeight="1">
      <c r="A317" s="121"/>
    </row>
    <row r="318" ht="21.75" customHeight="1">
      <c r="A318" s="121"/>
    </row>
    <row r="319" ht="21.75" customHeight="1">
      <c r="A319" s="121"/>
    </row>
    <row r="320" ht="21.75" customHeight="1">
      <c r="A320" s="121"/>
    </row>
    <row r="321" ht="21.75" customHeight="1">
      <c r="A321" s="121"/>
    </row>
    <row r="322" ht="21.75" customHeight="1">
      <c r="A322" s="121"/>
    </row>
    <row r="323" ht="21.75" customHeight="1">
      <c r="A323" s="121"/>
    </row>
    <row r="324" ht="21.75" customHeight="1">
      <c r="A324" s="121"/>
    </row>
    <row r="325" ht="21.75" customHeight="1">
      <c r="A325" s="121"/>
    </row>
    <row r="326" ht="21.75" customHeight="1">
      <c r="A326" s="121"/>
    </row>
    <row r="327" ht="21.75" customHeight="1">
      <c r="A327" s="121"/>
    </row>
    <row r="328" ht="21.75" customHeight="1">
      <c r="A328" s="121"/>
    </row>
    <row r="329" ht="21.75" customHeight="1">
      <c r="A329" s="121"/>
    </row>
    <row r="330" ht="21.75" customHeight="1">
      <c r="A330" s="121"/>
    </row>
    <row r="331" ht="21.75" customHeight="1">
      <c r="A331" s="121"/>
    </row>
    <row r="332" ht="21.75" customHeight="1">
      <c r="A332" s="121"/>
    </row>
    <row r="333" ht="21.75" customHeight="1">
      <c r="A333" s="121"/>
    </row>
    <row r="334" ht="21.75" customHeight="1">
      <c r="A334" s="121"/>
    </row>
    <row r="335" ht="21.75" customHeight="1">
      <c r="A335" s="121"/>
    </row>
    <row r="336" ht="21.75" customHeight="1">
      <c r="A336" s="121"/>
    </row>
    <row r="337" ht="21.75" customHeight="1">
      <c r="A337" s="121"/>
    </row>
    <row r="338" ht="21.75" customHeight="1">
      <c r="A338" s="121"/>
    </row>
    <row r="339" ht="21.75" customHeight="1">
      <c r="A339" s="121"/>
    </row>
    <row r="340" ht="21.75" customHeight="1">
      <c r="A340" s="121"/>
    </row>
    <row r="341" ht="21.75" customHeight="1">
      <c r="A341" s="121"/>
    </row>
    <row r="342" ht="21.75" customHeight="1">
      <c r="A342" s="121"/>
    </row>
    <row r="343" ht="21.75" customHeight="1">
      <c r="A343" s="121"/>
    </row>
    <row r="344" ht="21.75" customHeight="1">
      <c r="A344" s="121"/>
    </row>
    <row r="345" ht="21.75" customHeight="1">
      <c r="A345" s="121"/>
    </row>
    <row r="346" ht="21.75" customHeight="1">
      <c r="A346" s="121"/>
    </row>
    <row r="347" ht="21.75" customHeight="1">
      <c r="A347" s="121"/>
    </row>
    <row r="348" ht="21.75" customHeight="1">
      <c r="A348" s="121"/>
    </row>
    <row r="349" ht="21.75" customHeight="1">
      <c r="A349" s="121"/>
    </row>
    <row r="350" ht="21.75" customHeight="1">
      <c r="A350" s="121"/>
    </row>
    <row r="351" ht="21.75" customHeight="1">
      <c r="A351" s="121"/>
    </row>
    <row r="352" ht="21.75" customHeight="1">
      <c r="A352" s="121"/>
    </row>
    <row r="353" ht="21.75" customHeight="1">
      <c r="A353" s="121"/>
    </row>
    <row r="354" ht="21.75" customHeight="1">
      <c r="A354" s="121"/>
    </row>
    <row r="355" ht="21.75" customHeight="1">
      <c r="A355" s="121"/>
    </row>
    <row r="356" ht="21.75" customHeight="1">
      <c r="A356" s="121"/>
    </row>
    <row r="357" ht="21.75" customHeight="1">
      <c r="A357" s="121"/>
    </row>
    <row r="358" ht="21.75" customHeight="1">
      <c r="A358" s="121"/>
    </row>
    <row r="359" ht="21.75" customHeight="1">
      <c r="A359" s="121"/>
    </row>
    <row r="360" ht="21.75" customHeight="1">
      <c r="A360" s="121"/>
    </row>
    <row r="361" ht="21.75" customHeight="1">
      <c r="A361" s="121"/>
    </row>
    <row r="362" ht="21.75" customHeight="1">
      <c r="A362" s="121"/>
    </row>
    <row r="363" ht="21.75" customHeight="1">
      <c r="A363" s="121"/>
    </row>
    <row r="364" ht="21.75" customHeight="1">
      <c r="A364" s="121"/>
    </row>
    <row r="365" ht="21.75" customHeight="1">
      <c r="A365" s="121"/>
    </row>
    <row r="366" ht="21.75" customHeight="1">
      <c r="A366" s="121"/>
    </row>
    <row r="367" ht="21.75" customHeight="1">
      <c r="A367" s="121"/>
    </row>
    <row r="368" ht="21.75" customHeight="1">
      <c r="A368" s="121"/>
    </row>
    <row r="369" ht="21.75" customHeight="1">
      <c r="A369" s="121"/>
    </row>
    <row r="370" ht="21.75" customHeight="1">
      <c r="A370" s="121"/>
    </row>
    <row r="371" ht="21.75" customHeight="1">
      <c r="A371" s="121"/>
    </row>
    <row r="372" ht="21.75" customHeight="1">
      <c r="A372" s="121"/>
    </row>
    <row r="373" ht="21.75" customHeight="1">
      <c r="A373" s="121"/>
    </row>
    <row r="374" ht="21.75" customHeight="1">
      <c r="A374" s="121"/>
    </row>
    <row r="375" ht="21.75" customHeight="1">
      <c r="A375" s="121"/>
    </row>
    <row r="376" ht="21.75" customHeight="1">
      <c r="A376" s="121"/>
    </row>
    <row r="377" ht="21.75" customHeight="1">
      <c r="A377" s="121"/>
    </row>
    <row r="378" ht="21.75" customHeight="1">
      <c r="A378" s="121"/>
    </row>
    <row r="379" ht="21.75" customHeight="1">
      <c r="A379" s="121"/>
    </row>
    <row r="380" ht="21.75" customHeight="1">
      <c r="A380" s="121"/>
    </row>
    <row r="381" ht="21.75" customHeight="1">
      <c r="A381" s="121"/>
    </row>
    <row r="382" ht="21.75" customHeight="1">
      <c r="A382" s="121"/>
    </row>
    <row r="383" ht="21.75" customHeight="1">
      <c r="A383" s="121"/>
    </row>
    <row r="384" ht="21.75" customHeight="1">
      <c r="A384" s="121"/>
    </row>
    <row r="385" ht="21.75" customHeight="1">
      <c r="A385" s="121"/>
    </row>
    <row r="386" ht="21.75" customHeight="1">
      <c r="A386" s="121"/>
    </row>
    <row r="387" ht="21.75" customHeight="1">
      <c r="A387" s="121"/>
    </row>
    <row r="388" ht="21.75" customHeight="1">
      <c r="A388" s="121"/>
    </row>
    <row r="389" ht="21.75" customHeight="1">
      <c r="A389" s="121"/>
    </row>
    <row r="390" ht="21.75" customHeight="1">
      <c r="A390" s="121"/>
    </row>
    <row r="391" ht="21.75" customHeight="1">
      <c r="A391" s="121"/>
    </row>
    <row r="392" ht="21.75" customHeight="1">
      <c r="A392" s="121"/>
    </row>
    <row r="393" ht="21.75" customHeight="1">
      <c r="A393" s="121"/>
    </row>
    <row r="394" ht="21.75" customHeight="1">
      <c r="A394" s="121"/>
    </row>
    <row r="395" ht="21.75" customHeight="1">
      <c r="A395" s="121"/>
    </row>
    <row r="396" ht="21.75" customHeight="1">
      <c r="A396" s="121"/>
    </row>
    <row r="397" ht="21.75" customHeight="1">
      <c r="A397" s="121"/>
    </row>
    <row r="398" ht="21.75" customHeight="1">
      <c r="A398" s="121"/>
    </row>
    <row r="399" ht="21.75" customHeight="1">
      <c r="A399" s="121"/>
    </row>
    <row r="400" ht="21.75" customHeight="1">
      <c r="A400" s="121"/>
    </row>
    <row r="401" ht="21.75" customHeight="1">
      <c r="A401" s="121"/>
    </row>
    <row r="402" ht="21.75" customHeight="1">
      <c r="A402" s="121"/>
    </row>
    <row r="403" ht="21.75" customHeight="1">
      <c r="A403" s="121"/>
    </row>
    <row r="404" ht="21.75" customHeight="1">
      <c r="A404" s="121"/>
    </row>
    <row r="405" ht="21.75" customHeight="1">
      <c r="A405" s="121"/>
    </row>
    <row r="406" ht="21.75" customHeight="1">
      <c r="A406" s="121"/>
    </row>
    <row r="407" ht="21.75" customHeight="1">
      <c r="A407" s="121"/>
    </row>
    <row r="408" ht="21.75" customHeight="1">
      <c r="A408" s="121"/>
    </row>
    <row r="409" ht="21.75" customHeight="1">
      <c r="A409" s="121"/>
    </row>
    <row r="410" ht="21.75" customHeight="1">
      <c r="A410" s="121"/>
    </row>
    <row r="411" ht="21.75" customHeight="1">
      <c r="A411" s="121"/>
    </row>
    <row r="412" ht="21.75" customHeight="1">
      <c r="A412" s="121"/>
    </row>
    <row r="413" ht="21.75" customHeight="1">
      <c r="A413" s="121"/>
    </row>
    <row r="414" ht="21.75" customHeight="1">
      <c r="A414" s="121"/>
    </row>
    <row r="415" ht="21.75" customHeight="1">
      <c r="A415" s="121"/>
    </row>
    <row r="416" ht="21.75" customHeight="1">
      <c r="A416" s="121"/>
    </row>
    <row r="417" ht="21.75" customHeight="1">
      <c r="A417" s="121"/>
    </row>
    <row r="418" ht="21.75" customHeight="1">
      <c r="A418" s="121"/>
    </row>
    <row r="419" ht="21.75" customHeight="1">
      <c r="A419" s="121"/>
    </row>
    <row r="420" ht="21.75" customHeight="1">
      <c r="A420" s="121"/>
    </row>
    <row r="421" ht="21.75" customHeight="1">
      <c r="A421" s="121"/>
    </row>
    <row r="422" ht="21.75" customHeight="1">
      <c r="A422" s="121"/>
    </row>
    <row r="423" ht="21.75" customHeight="1">
      <c r="A423" s="121"/>
    </row>
    <row r="424" ht="21.75" customHeight="1">
      <c r="A424" s="121"/>
    </row>
    <row r="425" ht="21.75" customHeight="1">
      <c r="A425" s="121"/>
    </row>
    <row r="426" ht="21.75" customHeight="1">
      <c r="A426" s="121"/>
    </row>
    <row r="427" ht="21.75" customHeight="1">
      <c r="A427" s="121"/>
    </row>
    <row r="428" ht="21.75" customHeight="1">
      <c r="A428" s="121"/>
    </row>
    <row r="429" ht="21.75" customHeight="1">
      <c r="A429" s="121"/>
    </row>
    <row r="430" ht="21.75" customHeight="1">
      <c r="A430" s="121"/>
    </row>
    <row r="431" ht="21.75" customHeight="1">
      <c r="A431" s="121"/>
    </row>
    <row r="432" ht="21.75" customHeight="1">
      <c r="A432" s="121"/>
    </row>
    <row r="433" ht="21.75" customHeight="1">
      <c r="A433" s="121"/>
    </row>
    <row r="434" ht="21.75" customHeight="1">
      <c r="A434" s="121"/>
    </row>
    <row r="435" ht="21.75" customHeight="1">
      <c r="A435" s="121"/>
    </row>
    <row r="436" ht="21.75" customHeight="1">
      <c r="A436" s="121"/>
    </row>
    <row r="437" ht="21.75" customHeight="1">
      <c r="A437" s="121"/>
    </row>
    <row r="438" ht="21.75" customHeight="1">
      <c r="A438" s="121"/>
    </row>
    <row r="439" ht="21.75" customHeight="1">
      <c r="A439" s="121"/>
    </row>
    <row r="440" ht="21.75" customHeight="1">
      <c r="A440" s="121"/>
    </row>
    <row r="441" ht="21.75" customHeight="1">
      <c r="A441" s="121"/>
    </row>
    <row r="442" ht="21.75" customHeight="1">
      <c r="A442" s="121"/>
    </row>
    <row r="443" ht="21.75" customHeight="1">
      <c r="A443" s="121"/>
    </row>
    <row r="444" ht="21.75" customHeight="1">
      <c r="A444" s="121"/>
    </row>
    <row r="445" ht="21.75" customHeight="1">
      <c r="A445" s="121"/>
    </row>
    <row r="446" ht="21.75" customHeight="1">
      <c r="A446" s="121"/>
    </row>
    <row r="447" ht="21.75" customHeight="1">
      <c r="A447" s="121"/>
    </row>
    <row r="448" ht="21.75" customHeight="1">
      <c r="A448" s="121"/>
    </row>
    <row r="449" ht="21.75" customHeight="1">
      <c r="A449" s="121"/>
    </row>
    <row r="450" ht="21.75" customHeight="1">
      <c r="A450" s="121"/>
    </row>
    <row r="451" ht="21.75" customHeight="1">
      <c r="A451" s="121"/>
    </row>
    <row r="452" ht="21.75" customHeight="1">
      <c r="A452" s="121"/>
    </row>
    <row r="453" ht="21.75" customHeight="1">
      <c r="A453" s="121"/>
    </row>
    <row r="454" ht="21.75" customHeight="1">
      <c r="A454" s="121"/>
    </row>
    <row r="455" ht="21.75" customHeight="1">
      <c r="A455" s="121"/>
    </row>
    <row r="456" ht="21.75" customHeight="1">
      <c r="A456" s="121"/>
    </row>
    <row r="457" ht="21.75" customHeight="1">
      <c r="A457" s="121"/>
    </row>
    <row r="458" ht="21.75" customHeight="1">
      <c r="A458" s="121"/>
    </row>
    <row r="459" ht="21.75" customHeight="1">
      <c r="A459" s="121"/>
    </row>
    <row r="460" ht="21.75" customHeight="1">
      <c r="A460" s="121"/>
    </row>
    <row r="461" ht="21.75" customHeight="1">
      <c r="A461" s="121"/>
    </row>
    <row r="462" ht="21.75" customHeight="1">
      <c r="A462" s="121"/>
    </row>
    <row r="463" ht="21.75" customHeight="1">
      <c r="A463" s="121"/>
    </row>
    <row r="464" ht="21.75" customHeight="1">
      <c r="A464" s="121"/>
    </row>
    <row r="465" ht="21.75" customHeight="1">
      <c r="A465" s="121"/>
    </row>
    <row r="466" ht="21.75" customHeight="1">
      <c r="A466" s="121"/>
    </row>
    <row r="467" ht="21.75" customHeight="1">
      <c r="A467" s="121"/>
    </row>
    <row r="468" ht="21.75" customHeight="1">
      <c r="A468" s="121"/>
    </row>
    <row r="469" ht="21.75" customHeight="1">
      <c r="A469" s="121"/>
    </row>
    <row r="470" ht="21.75" customHeight="1">
      <c r="A470" s="121"/>
    </row>
    <row r="471" ht="21.75" customHeight="1">
      <c r="A471" s="121"/>
    </row>
    <row r="472" ht="21.75" customHeight="1">
      <c r="A472" s="121"/>
    </row>
    <row r="473" ht="21.75" customHeight="1">
      <c r="A473" s="121"/>
    </row>
    <row r="474" ht="21.75" customHeight="1">
      <c r="A474" s="121"/>
    </row>
    <row r="475" ht="21.75" customHeight="1">
      <c r="A475" s="121"/>
    </row>
    <row r="476" ht="21.75" customHeight="1">
      <c r="A476" s="121"/>
    </row>
    <row r="477" ht="21.75" customHeight="1">
      <c r="A477" s="121"/>
    </row>
    <row r="478" ht="21.75" customHeight="1">
      <c r="A478" s="121"/>
    </row>
    <row r="479" ht="21.75" customHeight="1">
      <c r="A479" s="121"/>
    </row>
    <row r="480" ht="21.75" customHeight="1">
      <c r="A480" s="121"/>
    </row>
    <row r="481" ht="21.75" customHeight="1">
      <c r="A481" s="121"/>
    </row>
    <row r="482" ht="21.75" customHeight="1">
      <c r="A482" s="121"/>
    </row>
    <row r="483" ht="21.75" customHeight="1">
      <c r="A483" s="121"/>
    </row>
    <row r="484" ht="21.75" customHeight="1">
      <c r="A484" s="121"/>
    </row>
    <row r="485" ht="21.75" customHeight="1">
      <c r="A485" s="121"/>
    </row>
    <row r="486" ht="21.75" customHeight="1">
      <c r="A486" s="121"/>
    </row>
    <row r="487" ht="21.75" customHeight="1">
      <c r="A487" s="121"/>
    </row>
    <row r="488" ht="21.75" customHeight="1">
      <c r="A488" s="121"/>
    </row>
    <row r="489" ht="21.75" customHeight="1">
      <c r="A489" s="121"/>
    </row>
    <row r="490" ht="21.75" customHeight="1">
      <c r="A490" s="121"/>
    </row>
    <row r="491" ht="21.75" customHeight="1">
      <c r="A491" s="121"/>
    </row>
    <row r="492" ht="21.75" customHeight="1">
      <c r="A492" s="121"/>
    </row>
    <row r="493" ht="21.75" customHeight="1">
      <c r="A493" s="121"/>
    </row>
    <row r="494" ht="21.75" customHeight="1">
      <c r="A494" s="121"/>
    </row>
    <row r="495" ht="21.75" customHeight="1">
      <c r="A495" s="121"/>
    </row>
    <row r="496" ht="21.75" customHeight="1">
      <c r="A496" s="121"/>
    </row>
    <row r="497" ht="21.75" customHeight="1">
      <c r="A497" s="121"/>
    </row>
    <row r="498" ht="21.75" customHeight="1">
      <c r="A498" s="121"/>
    </row>
    <row r="499" ht="21.75" customHeight="1">
      <c r="A499" s="121"/>
    </row>
    <row r="500" ht="21.75" customHeight="1">
      <c r="A500" s="121"/>
    </row>
    <row r="501" ht="21.75" customHeight="1">
      <c r="A501" s="121"/>
    </row>
    <row r="502" ht="21.75" customHeight="1">
      <c r="A502" s="121"/>
    </row>
    <row r="503" ht="21.75" customHeight="1">
      <c r="A503" s="121"/>
    </row>
    <row r="504" ht="21.75" customHeight="1">
      <c r="A504" s="121"/>
    </row>
    <row r="505" ht="21.75" customHeight="1">
      <c r="A505" s="121"/>
    </row>
    <row r="506" ht="21.75" customHeight="1">
      <c r="A506" s="121"/>
    </row>
    <row r="507" ht="21.75" customHeight="1">
      <c r="A507" s="121"/>
    </row>
    <row r="508" ht="21.75" customHeight="1">
      <c r="A508" s="121"/>
    </row>
    <row r="509" ht="21.75" customHeight="1">
      <c r="A509" s="121"/>
    </row>
    <row r="510" ht="21.75" customHeight="1">
      <c r="A510" s="121"/>
    </row>
    <row r="511" ht="21.75" customHeight="1">
      <c r="A511" s="121"/>
    </row>
    <row r="512" ht="21.75" customHeight="1">
      <c r="A512" s="121"/>
    </row>
    <row r="513" ht="21.75" customHeight="1">
      <c r="A513" s="121"/>
    </row>
    <row r="514" ht="21.75" customHeight="1">
      <c r="A514" s="121"/>
    </row>
    <row r="515" ht="21.75" customHeight="1">
      <c r="A515" s="121"/>
    </row>
    <row r="516" ht="21.75" customHeight="1">
      <c r="A516" s="121"/>
    </row>
    <row r="517" ht="21.75" customHeight="1">
      <c r="A517" s="121"/>
    </row>
    <row r="518" ht="21.75" customHeight="1">
      <c r="A518" s="121"/>
    </row>
    <row r="519" ht="21.75" customHeight="1">
      <c r="A519" s="121"/>
    </row>
    <row r="520" ht="21.75" customHeight="1">
      <c r="A520" s="121"/>
    </row>
    <row r="521" ht="21.75" customHeight="1">
      <c r="A521" s="121"/>
    </row>
    <row r="522" ht="21.75" customHeight="1">
      <c r="A522" s="121"/>
    </row>
    <row r="523" ht="21.75" customHeight="1">
      <c r="A523" s="121"/>
    </row>
    <row r="524" ht="21.75" customHeight="1">
      <c r="A524" s="121"/>
    </row>
    <row r="525" ht="21.75" customHeight="1">
      <c r="A525" s="121"/>
    </row>
    <row r="526" ht="21.75" customHeight="1">
      <c r="A526" s="121"/>
    </row>
    <row r="527" ht="21.75" customHeight="1">
      <c r="A527" s="121"/>
    </row>
    <row r="528" ht="21.75" customHeight="1">
      <c r="A528" s="121"/>
    </row>
    <row r="529" ht="21.75" customHeight="1">
      <c r="A529" s="121"/>
    </row>
    <row r="530" ht="21.75" customHeight="1">
      <c r="A530" s="121"/>
    </row>
    <row r="531" ht="21.75" customHeight="1">
      <c r="A531" s="121"/>
    </row>
    <row r="532" ht="21.75" customHeight="1">
      <c r="A532" s="121"/>
    </row>
    <row r="533" ht="21.75" customHeight="1">
      <c r="A533" s="121"/>
    </row>
    <row r="534" ht="21.75" customHeight="1">
      <c r="A534" s="121"/>
    </row>
    <row r="535" ht="21.75" customHeight="1">
      <c r="A535" s="121"/>
    </row>
    <row r="536" ht="21.75" customHeight="1">
      <c r="A536" s="121"/>
    </row>
    <row r="537" ht="21.75" customHeight="1">
      <c r="A537" s="121"/>
    </row>
    <row r="538" ht="21.75" customHeight="1">
      <c r="A538" s="121"/>
    </row>
    <row r="539" ht="21.75" customHeight="1">
      <c r="A539" s="121"/>
    </row>
    <row r="540" ht="21.75" customHeight="1">
      <c r="A540" s="121"/>
    </row>
    <row r="541" ht="21.75" customHeight="1">
      <c r="A541" s="121"/>
    </row>
    <row r="542" ht="21.75" customHeight="1">
      <c r="A542" s="121"/>
    </row>
    <row r="543" ht="21.75" customHeight="1">
      <c r="A543" s="121"/>
    </row>
    <row r="544" ht="21.75" customHeight="1">
      <c r="A544" s="121"/>
    </row>
    <row r="545" ht="21.75" customHeight="1">
      <c r="A545" s="121"/>
    </row>
    <row r="546" ht="21.75" customHeight="1">
      <c r="A546" s="121"/>
    </row>
    <row r="547" ht="21.75" customHeight="1">
      <c r="A547" s="121"/>
    </row>
    <row r="548" ht="21.75" customHeight="1">
      <c r="A548" s="121"/>
    </row>
    <row r="549" ht="21.75" customHeight="1">
      <c r="A549" s="121"/>
    </row>
    <row r="550" ht="21.75" customHeight="1">
      <c r="A550" s="121"/>
    </row>
    <row r="551" ht="21.75" customHeight="1">
      <c r="A551" s="121"/>
    </row>
    <row r="552" ht="21.75" customHeight="1">
      <c r="A552" s="121"/>
    </row>
    <row r="553" ht="21.75" customHeight="1">
      <c r="A553" s="121"/>
    </row>
    <row r="554" ht="21.75" customHeight="1">
      <c r="A554" s="121"/>
    </row>
    <row r="555" ht="21.75" customHeight="1">
      <c r="A555" s="121"/>
    </row>
    <row r="556" ht="21.75" customHeight="1">
      <c r="A556" s="121"/>
    </row>
    <row r="557" ht="21.75" customHeight="1">
      <c r="A557" s="121"/>
    </row>
    <row r="558" ht="21.75" customHeight="1">
      <c r="A558" s="121"/>
    </row>
    <row r="559" ht="21.75" customHeight="1">
      <c r="A559" s="121"/>
    </row>
    <row r="560" ht="21.75" customHeight="1">
      <c r="A560" s="121"/>
    </row>
    <row r="561" ht="21.75" customHeight="1">
      <c r="A561" s="121"/>
    </row>
    <row r="562" ht="21.75" customHeight="1">
      <c r="A562" s="121"/>
    </row>
    <row r="563" ht="21.75" customHeight="1">
      <c r="A563" s="121"/>
    </row>
    <row r="564" ht="21.75" customHeight="1">
      <c r="A564" s="121"/>
    </row>
    <row r="565" ht="21.75" customHeight="1">
      <c r="A565" s="121"/>
    </row>
    <row r="566" ht="21.75" customHeight="1">
      <c r="A566" s="121"/>
    </row>
    <row r="567" ht="21.75" customHeight="1">
      <c r="A567" s="121"/>
    </row>
    <row r="568" ht="21.75" customHeight="1">
      <c r="A568" s="121"/>
    </row>
    <row r="569" ht="21.75" customHeight="1">
      <c r="A569" s="121"/>
    </row>
    <row r="570" ht="21.75" customHeight="1">
      <c r="A570" s="121"/>
    </row>
    <row r="571" ht="21.75" customHeight="1">
      <c r="A571" s="121"/>
    </row>
    <row r="572" ht="21.75" customHeight="1">
      <c r="A572" s="121"/>
    </row>
    <row r="573" ht="21.75" customHeight="1">
      <c r="A573" s="121"/>
    </row>
    <row r="574" ht="21.75" customHeight="1">
      <c r="A574" s="121"/>
    </row>
    <row r="575" ht="21.75" customHeight="1">
      <c r="A575" s="121"/>
    </row>
    <row r="576" ht="21.75" customHeight="1">
      <c r="A576" s="121"/>
    </row>
    <row r="577" ht="21.75" customHeight="1">
      <c r="A577" s="121"/>
    </row>
    <row r="578" ht="21.75" customHeight="1">
      <c r="A578" s="121"/>
    </row>
    <row r="579" ht="21.75" customHeight="1">
      <c r="A579" s="121"/>
    </row>
    <row r="580" ht="21.75" customHeight="1">
      <c r="A580" s="121"/>
    </row>
    <row r="581" ht="21.75" customHeight="1">
      <c r="A581" s="121"/>
    </row>
    <row r="582" ht="21.75" customHeight="1">
      <c r="A582" s="121"/>
    </row>
    <row r="583" ht="21.75" customHeight="1">
      <c r="A583" s="121"/>
    </row>
    <row r="584" ht="21.75" customHeight="1">
      <c r="A584" s="121"/>
    </row>
    <row r="585" ht="21.75" customHeight="1">
      <c r="A585" s="121"/>
    </row>
    <row r="586" ht="21.75" customHeight="1">
      <c r="A586" s="121"/>
    </row>
    <row r="587" ht="21.75" customHeight="1">
      <c r="A587" s="121"/>
    </row>
    <row r="588" ht="21.75" customHeight="1">
      <c r="A588" s="121"/>
    </row>
    <row r="589" ht="21.75" customHeight="1">
      <c r="A589" s="121"/>
    </row>
    <row r="590" ht="21.75" customHeight="1">
      <c r="A590" s="121"/>
    </row>
    <row r="591" ht="21.75" customHeight="1">
      <c r="A591" s="121"/>
    </row>
    <row r="592" ht="21.75" customHeight="1">
      <c r="A592" s="121"/>
    </row>
    <row r="593" ht="21.75" customHeight="1">
      <c r="A593" s="121"/>
    </row>
    <row r="594" ht="21.75" customHeight="1">
      <c r="A594" s="121"/>
    </row>
    <row r="595" ht="21.75" customHeight="1">
      <c r="A595" s="121"/>
    </row>
    <row r="596" ht="21.75" customHeight="1">
      <c r="A596" s="121"/>
    </row>
    <row r="597" ht="21.75" customHeight="1">
      <c r="A597" s="121"/>
    </row>
    <row r="598" ht="21.75" customHeight="1">
      <c r="A598" s="121"/>
    </row>
    <row r="599" ht="21.75" customHeight="1">
      <c r="A599" s="121"/>
    </row>
    <row r="600" ht="21.75" customHeight="1">
      <c r="A600" s="121"/>
    </row>
    <row r="601" ht="21.75" customHeight="1">
      <c r="A601" s="121"/>
    </row>
    <row r="602" ht="21.75" customHeight="1">
      <c r="A602" s="121"/>
    </row>
    <row r="603" ht="21.75" customHeight="1">
      <c r="A603" s="121"/>
    </row>
    <row r="604" ht="21.75" customHeight="1">
      <c r="A604" s="121"/>
    </row>
    <row r="605" ht="21.75" customHeight="1">
      <c r="A605" s="121"/>
    </row>
    <row r="606" ht="21.75" customHeight="1">
      <c r="A606" s="121"/>
    </row>
    <row r="607" ht="21.75" customHeight="1">
      <c r="A607" s="121"/>
    </row>
    <row r="608" ht="21.75" customHeight="1">
      <c r="A608" s="121"/>
    </row>
    <row r="609" ht="21.75" customHeight="1">
      <c r="A609" s="121"/>
    </row>
    <row r="610" ht="21.75" customHeight="1">
      <c r="A610" s="121"/>
    </row>
    <row r="611" ht="21.75" customHeight="1">
      <c r="A611" s="121"/>
    </row>
    <row r="612" ht="21.75" customHeight="1">
      <c r="A612" s="121"/>
    </row>
    <row r="613" ht="21.75" customHeight="1">
      <c r="A613" s="121"/>
    </row>
    <row r="614" ht="21.75" customHeight="1">
      <c r="A614" s="121"/>
    </row>
    <row r="615" ht="21.75" customHeight="1">
      <c r="A615" s="121"/>
    </row>
    <row r="616" ht="21.75" customHeight="1">
      <c r="A616" s="121"/>
    </row>
    <row r="617" ht="21.75" customHeight="1">
      <c r="A617" s="121"/>
    </row>
    <row r="618" ht="21.75" customHeight="1">
      <c r="A618" s="121"/>
    </row>
    <row r="619" ht="21.75" customHeight="1">
      <c r="A619" s="121"/>
    </row>
    <row r="620" ht="21.75" customHeight="1">
      <c r="A620" s="121"/>
    </row>
    <row r="621" ht="21.75" customHeight="1">
      <c r="A621" s="121"/>
    </row>
    <row r="622" ht="21.75" customHeight="1">
      <c r="A622" s="121"/>
    </row>
    <row r="623" ht="21.75" customHeight="1">
      <c r="A623" s="121"/>
    </row>
    <row r="624" ht="21.75" customHeight="1">
      <c r="A624" s="121"/>
    </row>
    <row r="625" ht="21.75" customHeight="1">
      <c r="A625" s="121"/>
    </row>
    <row r="626" ht="21.75" customHeight="1">
      <c r="A626" s="121"/>
    </row>
    <row r="627" ht="21.75" customHeight="1">
      <c r="A627" s="121"/>
    </row>
    <row r="628" ht="21.75" customHeight="1">
      <c r="A628" s="121"/>
    </row>
    <row r="629" ht="21.75" customHeight="1">
      <c r="A629" s="121"/>
    </row>
    <row r="630" ht="21.75" customHeight="1">
      <c r="A630" s="121"/>
    </row>
    <row r="631" ht="21.75" customHeight="1">
      <c r="A631" s="121"/>
    </row>
    <row r="632" ht="21.75" customHeight="1">
      <c r="A632" s="121"/>
    </row>
    <row r="633" ht="21.75" customHeight="1">
      <c r="A633" s="121"/>
    </row>
    <row r="634" ht="21.75" customHeight="1">
      <c r="A634" s="121"/>
    </row>
    <row r="635" ht="21.75" customHeight="1">
      <c r="A635" s="121"/>
    </row>
    <row r="636" ht="21.75" customHeight="1">
      <c r="A636" s="121"/>
    </row>
    <row r="637" ht="21.75" customHeight="1">
      <c r="A637" s="121"/>
    </row>
    <row r="638" ht="21.75" customHeight="1">
      <c r="A638" s="121"/>
    </row>
    <row r="639" ht="21.75" customHeight="1">
      <c r="A639" s="121"/>
    </row>
    <row r="640" ht="21.75" customHeight="1">
      <c r="A640" s="121"/>
    </row>
    <row r="641" ht="21.75" customHeight="1">
      <c r="A641" s="121"/>
    </row>
    <row r="642" ht="21.75" customHeight="1">
      <c r="A642" s="121"/>
    </row>
    <row r="643" ht="21.75" customHeight="1">
      <c r="A643" s="121"/>
    </row>
    <row r="644" ht="21.75" customHeight="1">
      <c r="A644" s="121"/>
    </row>
    <row r="645" ht="21.75" customHeight="1">
      <c r="A645" s="121"/>
    </row>
    <row r="646" ht="21.75" customHeight="1">
      <c r="A646" s="121"/>
    </row>
    <row r="647" ht="21.75" customHeight="1">
      <c r="A647" s="121"/>
    </row>
    <row r="648" ht="21.75" customHeight="1">
      <c r="A648" s="121"/>
    </row>
    <row r="649" ht="21.75" customHeight="1">
      <c r="A649" s="121"/>
    </row>
    <row r="650" ht="21.75" customHeight="1">
      <c r="A650" s="121"/>
    </row>
    <row r="651" ht="21.75" customHeight="1">
      <c r="A651" s="121"/>
    </row>
    <row r="652" ht="21.75" customHeight="1">
      <c r="A652" s="121"/>
    </row>
    <row r="653" ht="21.75" customHeight="1">
      <c r="A653" s="121"/>
    </row>
    <row r="654" ht="21.75" customHeight="1">
      <c r="A654" s="121"/>
    </row>
    <row r="655" ht="21.75" customHeight="1">
      <c r="A655" s="121"/>
    </row>
    <row r="656" ht="21.75" customHeight="1">
      <c r="A656" s="121"/>
    </row>
    <row r="657" ht="21.75" customHeight="1">
      <c r="A657" s="121"/>
    </row>
    <row r="658" ht="21.75" customHeight="1">
      <c r="A658" s="121"/>
    </row>
    <row r="659" ht="21.75" customHeight="1">
      <c r="A659" s="121"/>
    </row>
    <row r="660" ht="21.75" customHeight="1">
      <c r="A660" s="121"/>
    </row>
    <row r="661" ht="21.75" customHeight="1">
      <c r="A661" s="121"/>
    </row>
    <row r="662" ht="21.75" customHeight="1">
      <c r="A662" s="121"/>
    </row>
    <row r="663" ht="21.75" customHeight="1">
      <c r="A663" s="121"/>
    </row>
    <row r="664" ht="21.75" customHeight="1">
      <c r="A664" s="121"/>
    </row>
    <row r="665" ht="21.75" customHeight="1">
      <c r="A665" s="121"/>
    </row>
    <row r="666" ht="21.75" customHeight="1">
      <c r="A666" s="121"/>
    </row>
    <row r="667" ht="21.75" customHeight="1">
      <c r="A667" s="121"/>
    </row>
    <row r="668" ht="21.75" customHeight="1">
      <c r="A668" s="121"/>
    </row>
    <row r="669" ht="21.75" customHeight="1">
      <c r="A669" s="121"/>
    </row>
    <row r="670" ht="21.75" customHeight="1">
      <c r="A670" s="121"/>
    </row>
    <row r="671" ht="21.75" customHeight="1">
      <c r="A671" s="121"/>
    </row>
    <row r="672" ht="21.75" customHeight="1">
      <c r="A672" s="121"/>
    </row>
    <row r="673" ht="21.75" customHeight="1">
      <c r="A673" s="121"/>
    </row>
    <row r="674" ht="21.75" customHeight="1">
      <c r="A674" s="121"/>
    </row>
    <row r="675" ht="21.75" customHeight="1">
      <c r="A675" s="121"/>
    </row>
    <row r="676" ht="21.75" customHeight="1">
      <c r="A676" s="121"/>
    </row>
    <row r="677" ht="21.75" customHeight="1">
      <c r="A677" s="121"/>
    </row>
    <row r="678" ht="21.75" customHeight="1">
      <c r="A678" s="121"/>
    </row>
    <row r="679" ht="21.75" customHeight="1">
      <c r="A679" s="121"/>
    </row>
    <row r="680" ht="21.75" customHeight="1">
      <c r="A680" s="121"/>
    </row>
    <row r="681" ht="21.75" customHeight="1">
      <c r="A681" s="121"/>
    </row>
    <row r="682" ht="21.75" customHeight="1">
      <c r="A682" s="121"/>
    </row>
    <row r="683" ht="21.75" customHeight="1">
      <c r="A683" s="121"/>
    </row>
    <row r="684" ht="21.75" customHeight="1">
      <c r="A684" s="121"/>
    </row>
    <row r="685" ht="21.75" customHeight="1">
      <c r="A685" s="121"/>
    </row>
    <row r="686" ht="21.75" customHeight="1">
      <c r="A686" s="121"/>
    </row>
    <row r="687" ht="21.75" customHeight="1">
      <c r="A687" s="121"/>
    </row>
    <row r="688" ht="21.75" customHeight="1">
      <c r="A688" s="121"/>
    </row>
    <row r="689" ht="21.75" customHeight="1">
      <c r="A689" s="121"/>
    </row>
    <row r="690" ht="21.75" customHeight="1">
      <c r="A690" s="121"/>
    </row>
    <row r="691" ht="21.75" customHeight="1">
      <c r="A691" s="121"/>
    </row>
    <row r="692" ht="21.75" customHeight="1">
      <c r="A692" s="121"/>
    </row>
    <row r="693" ht="21.75" customHeight="1">
      <c r="A693" s="121"/>
    </row>
    <row r="694" ht="21.75" customHeight="1">
      <c r="A694" s="121"/>
    </row>
    <row r="695" ht="21.75" customHeight="1">
      <c r="A695" s="121"/>
    </row>
    <row r="696" ht="21.75" customHeight="1">
      <c r="A696" s="121"/>
    </row>
    <row r="697" ht="21.75" customHeight="1">
      <c r="A697" s="121"/>
    </row>
    <row r="698" ht="21.75" customHeight="1">
      <c r="A698" s="121"/>
    </row>
    <row r="699" ht="21.75" customHeight="1">
      <c r="A699" s="121"/>
    </row>
    <row r="700" ht="21.75" customHeight="1">
      <c r="A700" s="121"/>
    </row>
    <row r="701" ht="21.75" customHeight="1">
      <c r="A701" s="121"/>
    </row>
    <row r="702" ht="21.75" customHeight="1">
      <c r="A702" s="121"/>
    </row>
    <row r="703" ht="21.75" customHeight="1">
      <c r="A703" s="121"/>
    </row>
    <row r="704" ht="21.75" customHeight="1">
      <c r="A704" s="121"/>
    </row>
    <row r="705" ht="21.75" customHeight="1">
      <c r="A705" s="121"/>
    </row>
    <row r="706" ht="21.75" customHeight="1">
      <c r="A706" s="121"/>
    </row>
    <row r="707" ht="21.75" customHeight="1">
      <c r="A707" s="121"/>
    </row>
    <row r="708" ht="21.75" customHeight="1">
      <c r="A708" s="121"/>
    </row>
    <row r="709" ht="21.75" customHeight="1">
      <c r="A709" s="121"/>
    </row>
    <row r="710" ht="21.75" customHeight="1">
      <c r="A710" s="121"/>
    </row>
    <row r="711" ht="21.75" customHeight="1">
      <c r="A711" s="121"/>
    </row>
    <row r="712" ht="21.75" customHeight="1">
      <c r="A712" s="121"/>
    </row>
    <row r="713" ht="21.75" customHeight="1">
      <c r="A713" s="121"/>
    </row>
    <row r="714" ht="21.75" customHeight="1">
      <c r="A714" s="121"/>
    </row>
    <row r="715" ht="21.75" customHeight="1">
      <c r="A715" s="121"/>
    </row>
    <row r="716" ht="21.75" customHeight="1">
      <c r="A716" s="121"/>
    </row>
    <row r="717" ht="21.75" customHeight="1">
      <c r="A717" s="121"/>
    </row>
    <row r="718" ht="21.75" customHeight="1">
      <c r="A718" s="121"/>
    </row>
    <row r="719" ht="21.75" customHeight="1">
      <c r="A719" s="121"/>
    </row>
    <row r="720" ht="21.75" customHeight="1">
      <c r="A720" s="121"/>
    </row>
    <row r="721" ht="21.75" customHeight="1">
      <c r="A721" s="121"/>
    </row>
    <row r="722" ht="21.75" customHeight="1">
      <c r="A722" s="121"/>
    </row>
    <row r="723" ht="21.75" customHeight="1">
      <c r="A723" s="121"/>
    </row>
    <row r="724" ht="21.75" customHeight="1">
      <c r="A724" s="121"/>
    </row>
    <row r="725" ht="21.75" customHeight="1">
      <c r="A725" s="121"/>
    </row>
    <row r="726" ht="21.75" customHeight="1">
      <c r="A726" s="121"/>
    </row>
    <row r="727" ht="21.75" customHeight="1">
      <c r="A727" s="121"/>
    </row>
    <row r="728" ht="21.75" customHeight="1">
      <c r="A728" s="121"/>
    </row>
    <row r="729" ht="21.75" customHeight="1">
      <c r="A729" s="121"/>
    </row>
    <row r="730" ht="21.75" customHeight="1">
      <c r="A730" s="121"/>
    </row>
    <row r="731" ht="21.75" customHeight="1">
      <c r="A731" s="121"/>
    </row>
    <row r="732" ht="21.75" customHeight="1">
      <c r="A732" s="121"/>
    </row>
    <row r="733" ht="21.75" customHeight="1">
      <c r="A733" s="121"/>
    </row>
    <row r="734" ht="21.75" customHeight="1">
      <c r="A734" s="121"/>
    </row>
    <row r="735" ht="21.75" customHeight="1">
      <c r="A735" s="121"/>
    </row>
    <row r="736" ht="21.75" customHeight="1">
      <c r="A736" s="121"/>
    </row>
    <row r="737" ht="21.75" customHeight="1">
      <c r="A737" s="121"/>
    </row>
    <row r="738" ht="21.75" customHeight="1">
      <c r="A738" s="121"/>
    </row>
    <row r="739" ht="21.75" customHeight="1">
      <c r="A739" s="121"/>
    </row>
    <row r="740" ht="21.75" customHeight="1">
      <c r="A740" s="121"/>
    </row>
    <row r="741" ht="21.75" customHeight="1">
      <c r="A741" s="121"/>
    </row>
    <row r="742" ht="21.75" customHeight="1">
      <c r="A742" s="121"/>
    </row>
    <row r="743" ht="21.75" customHeight="1">
      <c r="A743" s="121"/>
    </row>
    <row r="744" ht="21.75" customHeight="1">
      <c r="A744" s="121"/>
    </row>
    <row r="745" ht="21.75" customHeight="1">
      <c r="A745" s="121"/>
    </row>
    <row r="746" ht="21.75" customHeight="1">
      <c r="A746" s="121"/>
    </row>
    <row r="747" ht="21.75" customHeight="1">
      <c r="A747" s="121"/>
    </row>
    <row r="748" ht="21.75" customHeight="1">
      <c r="A748" s="121"/>
    </row>
    <row r="749" ht="21.75" customHeight="1">
      <c r="A749" s="121"/>
    </row>
    <row r="750" ht="21.75" customHeight="1">
      <c r="A750" s="121"/>
    </row>
    <row r="751" ht="21.75" customHeight="1">
      <c r="A751" s="121"/>
    </row>
    <row r="752" ht="21.75" customHeight="1">
      <c r="A752" s="121"/>
    </row>
    <row r="753" ht="21.75" customHeight="1">
      <c r="A753" s="121"/>
    </row>
    <row r="754" ht="21.75" customHeight="1">
      <c r="A754" s="121"/>
    </row>
    <row r="755" ht="21.75" customHeight="1">
      <c r="A755" s="121"/>
    </row>
    <row r="756" ht="21.75" customHeight="1">
      <c r="A756" s="121"/>
    </row>
    <row r="757" ht="21.75" customHeight="1">
      <c r="A757" s="121"/>
    </row>
    <row r="758" ht="21.75" customHeight="1">
      <c r="A758" s="121"/>
    </row>
    <row r="759" ht="21.75" customHeight="1">
      <c r="A759" s="121"/>
    </row>
    <row r="760" ht="21.75" customHeight="1">
      <c r="A760" s="121"/>
    </row>
    <row r="761" ht="21.75" customHeight="1">
      <c r="A761" s="121"/>
    </row>
    <row r="762" ht="21.75" customHeight="1">
      <c r="A762" s="121"/>
    </row>
    <row r="763" ht="21.75" customHeight="1">
      <c r="A763" s="121"/>
    </row>
    <row r="764" ht="21.75" customHeight="1">
      <c r="A764" s="121"/>
    </row>
    <row r="765" ht="21.75" customHeight="1">
      <c r="A765" s="121"/>
    </row>
    <row r="766" ht="21.75" customHeight="1">
      <c r="A766" s="121"/>
    </row>
    <row r="767" ht="21.75" customHeight="1">
      <c r="A767" s="121"/>
    </row>
    <row r="768" ht="21.75" customHeight="1">
      <c r="A768" s="121"/>
    </row>
    <row r="769" ht="21.75" customHeight="1">
      <c r="A769" s="121"/>
    </row>
    <row r="770" ht="21.75" customHeight="1">
      <c r="A770" s="121"/>
    </row>
    <row r="771" ht="21.75" customHeight="1">
      <c r="A771" s="121"/>
    </row>
    <row r="772" ht="21.75" customHeight="1">
      <c r="A772" s="121"/>
    </row>
    <row r="773" ht="21.75" customHeight="1">
      <c r="A773" s="121"/>
    </row>
    <row r="774" ht="21.75" customHeight="1">
      <c r="A774" s="121"/>
    </row>
    <row r="775" ht="21.75" customHeight="1">
      <c r="A775" s="121"/>
    </row>
    <row r="776" ht="21.75" customHeight="1">
      <c r="A776" s="121"/>
    </row>
    <row r="777" ht="21.75" customHeight="1">
      <c r="A777" s="121"/>
    </row>
    <row r="778" ht="21.75" customHeight="1">
      <c r="A778" s="121"/>
    </row>
    <row r="779" ht="21.75" customHeight="1">
      <c r="A779" s="121"/>
    </row>
    <row r="780" ht="21.75" customHeight="1">
      <c r="A780" s="121"/>
    </row>
    <row r="781" ht="21.75" customHeight="1">
      <c r="A781" s="121"/>
    </row>
    <row r="782" ht="21.75" customHeight="1">
      <c r="A782" s="121"/>
    </row>
    <row r="783" ht="21.75" customHeight="1">
      <c r="A783" s="121"/>
    </row>
    <row r="784" ht="21.75" customHeight="1">
      <c r="A784" s="121"/>
    </row>
    <row r="785" ht="21.75" customHeight="1">
      <c r="A785" s="121"/>
    </row>
    <row r="786" ht="21.75" customHeight="1">
      <c r="A786" s="121"/>
    </row>
    <row r="787" ht="21.75" customHeight="1">
      <c r="A787" s="121"/>
    </row>
    <row r="788" ht="21.75" customHeight="1">
      <c r="A788" s="121"/>
    </row>
    <row r="789" ht="21.75" customHeight="1">
      <c r="A789" s="121"/>
    </row>
    <row r="790" ht="21.75" customHeight="1">
      <c r="A790" s="121"/>
    </row>
    <row r="791" ht="21.75" customHeight="1">
      <c r="A791" s="121"/>
    </row>
    <row r="792" ht="21.75" customHeight="1">
      <c r="A792" s="121"/>
    </row>
    <row r="793" ht="21.75" customHeight="1">
      <c r="A793" s="121"/>
    </row>
    <row r="794" ht="21.75" customHeight="1">
      <c r="A794" s="121"/>
    </row>
    <row r="795" ht="21.75" customHeight="1">
      <c r="A795" s="121"/>
    </row>
    <row r="796" ht="21.75" customHeight="1">
      <c r="A796" s="121"/>
    </row>
    <row r="797" ht="21.75" customHeight="1">
      <c r="A797" s="121"/>
    </row>
    <row r="798" ht="21.75" customHeight="1">
      <c r="A798" s="121"/>
    </row>
    <row r="799" ht="21.75" customHeight="1">
      <c r="A799" s="121"/>
    </row>
    <row r="800" ht="21.75" customHeight="1">
      <c r="A800" s="121"/>
    </row>
    <row r="801" ht="21.75" customHeight="1">
      <c r="A801" s="121"/>
    </row>
    <row r="802" ht="21.75" customHeight="1">
      <c r="A802" s="121"/>
    </row>
    <row r="803" ht="21.75" customHeight="1">
      <c r="A803" s="121"/>
    </row>
    <row r="804" ht="21.75" customHeight="1">
      <c r="A804" s="121"/>
    </row>
    <row r="805" ht="21.75" customHeight="1">
      <c r="A805" s="121"/>
    </row>
    <row r="806" ht="21.75" customHeight="1">
      <c r="A806" s="121"/>
    </row>
    <row r="807" ht="21.75" customHeight="1">
      <c r="A807" s="121"/>
    </row>
    <row r="808" ht="21.75" customHeight="1">
      <c r="A808" s="121"/>
    </row>
    <row r="809" ht="21.75" customHeight="1">
      <c r="A809" s="121"/>
    </row>
    <row r="810" ht="21.75" customHeight="1">
      <c r="A810" s="121"/>
    </row>
    <row r="811" ht="21.75" customHeight="1">
      <c r="A811" s="121"/>
    </row>
    <row r="812" ht="21.75" customHeight="1">
      <c r="A812" s="121"/>
    </row>
    <row r="813" ht="21.75" customHeight="1">
      <c r="A813" s="121"/>
    </row>
    <row r="814" ht="21.75" customHeight="1">
      <c r="A814" s="121"/>
    </row>
    <row r="815" ht="21.75" customHeight="1">
      <c r="A815" s="121"/>
    </row>
    <row r="816" ht="21.75" customHeight="1">
      <c r="A816" s="121"/>
    </row>
    <row r="817" ht="21.75" customHeight="1">
      <c r="A817" s="121"/>
    </row>
    <row r="818" ht="21.75" customHeight="1">
      <c r="A818" s="121"/>
    </row>
    <row r="819" ht="21.75" customHeight="1">
      <c r="A819" s="121"/>
    </row>
    <row r="820" ht="21.75" customHeight="1">
      <c r="A820" s="121"/>
    </row>
    <row r="821" ht="21.75" customHeight="1">
      <c r="A821" s="121"/>
    </row>
    <row r="822" ht="21.75" customHeight="1">
      <c r="A822" s="121"/>
    </row>
    <row r="823" ht="21.75" customHeight="1">
      <c r="A823" s="121"/>
    </row>
    <row r="824" ht="21.75" customHeight="1">
      <c r="A824" s="121"/>
    </row>
    <row r="825" ht="21.75" customHeight="1">
      <c r="A825" s="121"/>
    </row>
    <row r="826" ht="21.75" customHeight="1">
      <c r="A826" s="121"/>
    </row>
    <row r="827" ht="21.75" customHeight="1">
      <c r="A827" s="121"/>
    </row>
    <row r="828" ht="21.75" customHeight="1">
      <c r="A828" s="121"/>
    </row>
    <row r="829" ht="21.75" customHeight="1">
      <c r="A829" s="121"/>
    </row>
    <row r="830" ht="21.75" customHeight="1">
      <c r="A830" s="121"/>
    </row>
    <row r="831" ht="21.75" customHeight="1">
      <c r="A831" s="121"/>
    </row>
    <row r="832" ht="21.75" customHeight="1">
      <c r="A832" s="121"/>
    </row>
    <row r="833" ht="21.75" customHeight="1">
      <c r="A833" s="121"/>
    </row>
    <row r="834" ht="21.75" customHeight="1">
      <c r="A834" s="121"/>
    </row>
    <row r="835" ht="21.75" customHeight="1">
      <c r="A835" s="121"/>
    </row>
    <row r="836" ht="21.75" customHeight="1">
      <c r="A836" s="121"/>
    </row>
    <row r="837" ht="21.75" customHeight="1">
      <c r="A837" s="121"/>
    </row>
    <row r="838" ht="21.75" customHeight="1">
      <c r="A838" s="121"/>
    </row>
    <row r="839" ht="21.75" customHeight="1">
      <c r="A839" s="121"/>
    </row>
    <row r="840" ht="21.75" customHeight="1">
      <c r="A840" s="121"/>
    </row>
    <row r="841" ht="21.75" customHeight="1">
      <c r="A841" s="121"/>
    </row>
    <row r="842" ht="21.75" customHeight="1">
      <c r="A842" s="121"/>
    </row>
    <row r="843" ht="21.75" customHeight="1">
      <c r="A843" s="121"/>
    </row>
    <row r="844" ht="21.75" customHeight="1">
      <c r="A844" s="121"/>
    </row>
    <row r="845" ht="21.75" customHeight="1">
      <c r="A845" s="121"/>
    </row>
    <row r="846" ht="21.75" customHeight="1">
      <c r="A846" s="121"/>
    </row>
    <row r="847" ht="21.75" customHeight="1">
      <c r="A847" s="121"/>
    </row>
    <row r="848" ht="21.75" customHeight="1">
      <c r="A848" s="121"/>
    </row>
    <row r="849" ht="21.75" customHeight="1">
      <c r="A849" s="121"/>
    </row>
    <row r="850" ht="21.75" customHeight="1">
      <c r="A850" s="121"/>
    </row>
    <row r="851" ht="21.75" customHeight="1">
      <c r="A851" s="121"/>
    </row>
    <row r="852" ht="21.75" customHeight="1">
      <c r="A852" s="121"/>
    </row>
    <row r="853" ht="21.75" customHeight="1">
      <c r="A853" s="121"/>
    </row>
    <row r="854" ht="21.75" customHeight="1">
      <c r="A854" s="121"/>
    </row>
    <row r="855" ht="21.75" customHeight="1">
      <c r="A855" s="121"/>
    </row>
    <row r="856" ht="21.75" customHeight="1">
      <c r="A856" s="121"/>
    </row>
    <row r="857" ht="21.75" customHeight="1">
      <c r="A857" s="121"/>
    </row>
    <row r="858" ht="21.75" customHeight="1">
      <c r="A858" s="121"/>
    </row>
    <row r="859" ht="21.75" customHeight="1">
      <c r="A859" s="121"/>
    </row>
    <row r="860" ht="21.75" customHeight="1">
      <c r="A860" s="121"/>
    </row>
    <row r="861" ht="21.75" customHeight="1">
      <c r="A861" s="121"/>
    </row>
    <row r="862" ht="21.75" customHeight="1">
      <c r="A862" s="121"/>
    </row>
    <row r="863" ht="21.75" customHeight="1">
      <c r="A863" s="121"/>
    </row>
    <row r="864" ht="21.75" customHeight="1">
      <c r="A864" s="121"/>
    </row>
    <row r="865" ht="21.75" customHeight="1">
      <c r="A865" s="121"/>
    </row>
    <row r="866" ht="21.75" customHeight="1">
      <c r="A866" s="121"/>
    </row>
    <row r="867" ht="21.75" customHeight="1">
      <c r="A867" s="121"/>
    </row>
    <row r="868" ht="21.75" customHeight="1">
      <c r="A868" s="121"/>
    </row>
    <row r="869" ht="21.75" customHeight="1">
      <c r="A869" s="121"/>
    </row>
    <row r="870" ht="21.75" customHeight="1">
      <c r="A870" s="121"/>
    </row>
    <row r="871" ht="21.75" customHeight="1">
      <c r="A871" s="121"/>
    </row>
    <row r="872" ht="21.75" customHeight="1">
      <c r="A872" s="121"/>
    </row>
    <row r="873" ht="21.75" customHeight="1">
      <c r="A873" s="121"/>
    </row>
    <row r="874" ht="21.75" customHeight="1">
      <c r="A874" s="121"/>
    </row>
    <row r="875" ht="21.75" customHeight="1">
      <c r="A875" s="121"/>
    </row>
    <row r="876" ht="21.75" customHeight="1">
      <c r="A876" s="121"/>
    </row>
    <row r="877" ht="21.75" customHeight="1">
      <c r="A877" s="121"/>
    </row>
    <row r="878" ht="21.75" customHeight="1">
      <c r="A878" s="121"/>
    </row>
    <row r="879" ht="21.75" customHeight="1">
      <c r="A879" s="121"/>
    </row>
    <row r="880" ht="21.75" customHeight="1">
      <c r="A880" s="121"/>
    </row>
    <row r="881" ht="21.75" customHeight="1">
      <c r="A881" s="121"/>
    </row>
    <row r="882" ht="21.75" customHeight="1">
      <c r="A882" s="121"/>
    </row>
    <row r="883" ht="21.75" customHeight="1">
      <c r="A883" s="121"/>
    </row>
    <row r="884" ht="21.75" customHeight="1">
      <c r="A884" s="121"/>
    </row>
    <row r="885" ht="21.75" customHeight="1">
      <c r="A885" s="121"/>
    </row>
    <row r="886" ht="21.75" customHeight="1">
      <c r="A886" s="121"/>
    </row>
    <row r="887" ht="21.75" customHeight="1">
      <c r="A887" s="121"/>
    </row>
    <row r="888" ht="21.75" customHeight="1">
      <c r="A888" s="121"/>
    </row>
    <row r="889" ht="21.75" customHeight="1">
      <c r="A889" s="121"/>
    </row>
    <row r="890" ht="21.75" customHeight="1">
      <c r="A890" s="121"/>
    </row>
    <row r="891" ht="21.75" customHeight="1">
      <c r="A891" s="121"/>
    </row>
    <row r="892" ht="21.75" customHeight="1">
      <c r="A892" s="121"/>
    </row>
    <row r="893" ht="21.75" customHeight="1">
      <c r="A893" s="121"/>
    </row>
    <row r="894" ht="21.75" customHeight="1">
      <c r="A894" s="121"/>
    </row>
    <row r="895" ht="21.75" customHeight="1">
      <c r="A895" s="121"/>
    </row>
    <row r="896" ht="21.75" customHeight="1">
      <c r="A896" s="121"/>
    </row>
    <row r="897" ht="21.75" customHeight="1">
      <c r="A897" s="121"/>
    </row>
    <row r="898" ht="21.75" customHeight="1">
      <c r="A898" s="121"/>
    </row>
    <row r="899" ht="21.75" customHeight="1">
      <c r="A899" s="121"/>
    </row>
    <row r="900" ht="21.75" customHeight="1">
      <c r="A900" s="121"/>
    </row>
    <row r="901" ht="21.75" customHeight="1">
      <c r="A901" s="121"/>
    </row>
    <row r="902" ht="21.75" customHeight="1">
      <c r="A902" s="121"/>
    </row>
    <row r="903" ht="21.75" customHeight="1">
      <c r="A903" s="121"/>
    </row>
    <row r="904" ht="21.75" customHeight="1">
      <c r="A904" s="121"/>
    </row>
    <row r="905" ht="21.75" customHeight="1">
      <c r="A905" s="121"/>
    </row>
    <row r="906" ht="21.75" customHeight="1">
      <c r="A906" s="121"/>
    </row>
    <row r="907" ht="21.75" customHeight="1">
      <c r="A907" s="121"/>
    </row>
    <row r="908" ht="21.75" customHeight="1">
      <c r="A908" s="121"/>
    </row>
    <row r="909" ht="21.75" customHeight="1">
      <c r="A909" s="121"/>
    </row>
    <row r="910" ht="21.75" customHeight="1">
      <c r="A910" s="121"/>
    </row>
    <row r="911" ht="21.75" customHeight="1">
      <c r="A911" s="121"/>
    </row>
    <row r="912" ht="21.75" customHeight="1">
      <c r="A912" s="121"/>
    </row>
    <row r="913" ht="21.75" customHeight="1">
      <c r="A913" s="121"/>
    </row>
    <row r="914" ht="21.75" customHeight="1">
      <c r="A914" s="121"/>
    </row>
    <row r="915" ht="21.75" customHeight="1">
      <c r="A915" s="121"/>
    </row>
    <row r="916" ht="21.75" customHeight="1">
      <c r="A916" s="121"/>
    </row>
    <row r="917" ht="21.75" customHeight="1">
      <c r="A917" s="121"/>
    </row>
    <row r="918" ht="21.75" customHeight="1">
      <c r="A918" s="121"/>
    </row>
    <row r="919" ht="21.75" customHeight="1">
      <c r="A919" s="121"/>
    </row>
    <row r="920" ht="21.75" customHeight="1">
      <c r="A920" s="121"/>
    </row>
    <row r="921" ht="21.75" customHeight="1">
      <c r="A921" s="121"/>
    </row>
    <row r="922" ht="21.75" customHeight="1">
      <c r="A922" s="121"/>
    </row>
    <row r="923" ht="21.75" customHeight="1">
      <c r="A923" s="121"/>
    </row>
    <row r="924" ht="21.75" customHeight="1">
      <c r="A924" s="121"/>
    </row>
    <row r="925" ht="21.75" customHeight="1">
      <c r="A925" s="121"/>
    </row>
    <row r="926" ht="21.75" customHeight="1">
      <c r="A926" s="121"/>
    </row>
    <row r="927" ht="21.75" customHeight="1">
      <c r="A927" s="121"/>
    </row>
    <row r="928" ht="21.75" customHeight="1">
      <c r="A928" s="121"/>
    </row>
    <row r="929" ht="21.75" customHeight="1">
      <c r="A929" s="121"/>
    </row>
    <row r="930" ht="21.75" customHeight="1">
      <c r="A930" s="121"/>
    </row>
    <row r="931" ht="21.75" customHeight="1">
      <c r="A931" s="121"/>
    </row>
    <row r="932" ht="21.75" customHeight="1">
      <c r="A932" s="121"/>
    </row>
    <row r="933" ht="21.75" customHeight="1">
      <c r="A933" s="121"/>
    </row>
    <row r="934" ht="21.75" customHeight="1">
      <c r="A934" s="121"/>
    </row>
    <row r="935" ht="21.75" customHeight="1">
      <c r="A935" s="121"/>
    </row>
    <row r="936" ht="21.75" customHeight="1">
      <c r="A936" s="121"/>
    </row>
    <row r="937" ht="21.75" customHeight="1">
      <c r="A937" s="121"/>
    </row>
    <row r="938" ht="21.75" customHeight="1">
      <c r="A938" s="121"/>
    </row>
    <row r="939" ht="21.75" customHeight="1">
      <c r="A939" s="121"/>
    </row>
    <row r="940" ht="21.75" customHeight="1">
      <c r="A940" s="121"/>
    </row>
    <row r="941" ht="21.75" customHeight="1">
      <c r="A941" s="121"/>
    </row>
    <row r="942" ht="21.75" customHeight="1">
      <c r="A942" s="121"/>
    </row>
    <row r="943" ht="21.75" customHeight="1">
      <c r="A943" s="121"/>
    </row>
    <row r="944" ht="21.75" customHeight="1">
      <c r="A944" s="121"/>
    </row>
    <row r="945" ht="21.75" customHeight="1">
      <c r="A945" s="121"/>
    </row>
    <row r="946" ht="21.75" customHeight="1">
      <c r="A946" s="121"/>
    </row>
    <row r="947" ht="21.75" customHeight="1">
      <c r="A947" s="121"/>
    </row>
    <row r="948" ht="21.75" customHeight="1">
      <c r="A948" s="121"/>
    </row>
    <row r="949" ht="21.75" customHeight="1">
      <c r="A949" s="121"/>
    </row>
    <row r="950" ht="21.75" customHeight="1">
      <c r="A950" s="121"/>
    </row>
    <row r="951" ht="21.75" customHeight="1">
      <c r="A951" s="121"/>
    </row>
    <row r="952" ht="21.75" customHeight="1">
      <c r="A952" s="121"/>
    </row>
    <row r="953" ht="21.75" customHeight="1">
      <c r="A953" s="121"/>
    </row>
    <row r="954" ht="21.75" customHeight="1">
      <c r="A954" s="121"/>
    </row>
    <row r="955" ht="21.75" customHeight="1">
      <c r="A955" s="121"/>
    </row>
    <row r="956" ht="21.75" customHeight="1">
      <c r="A956" s="121"/>
    </row>
    <row r="957" ht="21.75" customHeight="1">
      <c r="A957" s="121"/>
    </row>
    <row r="958" ht="21.75" customHeight="1">
      <c r="A958" s="121"/>
    </row>
    <row r="959" ht="21.75" customHeight="1">
      <c r="A959" s="121"/>
    </row>
    <row r="960" ht="21.75" customHeight="1">
      <c r="A960" s="121"/>
    </row>
    <row r="961" ht="21.75" customHeight="1">
      <c r="A961" s="121"/>
    </row>
    <row r="962" ht="21.75" customHeight="1">
      <c r="A962" s="121"/>
    </row>
    <row r="963" ht="21.75" customHeight="1">
      <c r="A963" s="121"/>
    </row>
    <row r="964" ht="21.75" customHeight="1">
      <c r="A964" s="121"/>
    </row>
    <row r="965" ht="21.75" customHeight="1">
      <c r="A965" s="121"/>
    </row>
    <row r="966" ht="21.75" customHeight="1">
      <c r="A966" s="121"/>
    </row>
    <row r="967" ht="21.75" customHeight="1">
      <c r="A967" s="121"/>
    </row>
    <row r="968" ht="21.75" customHeight="1">
      <c r="A968" s="121"/>
    </row>
    <row r="969" ht="21.75" customHeight="1">
      <c r="A969" s="121"/>
    </row>
    <row r="970" ht="21.75" customHeight="1">
      <c r="A970" s="121"/>
    </row>
    <row r="971" ht="21.75" customHeight="1">
      <c r="A971" s="121"/>
    </row>
    <row r="972" ht="21.75" customHeight="1">
      <c r="A972" s="121"/>
    </row>
    <row r="973" ht="21.75" customHeight="1">
      <c r="A973" s="121"/>
    </row>
    <row r="974" ht="21.75" customHeight="1">
      <c r="A974" s="121"/>
    </row>
    <row r="975" ht="21.75" customHeight="1">
      <c r="A975" s="121"/>
    </row>
    <row r="976" ht="21.75" customHeight="1">
      <c r="A976" s="121"/>
    </row>
    <row r="977" ht="21.75" customHeight="1">
      <c r="A977" s="121"/>
    </row>
    <row r="978" ht="21.75" customHeight="1">
      <c r="A978" s="121"/>
    </row>
    <row r="979" ht="21.75" customHeight="1">
      <c r="A979" s="121"/>
    </row>
    <row r="980" ht="21.75" customHeight="1">
      <c r="A980" s="121"/>
    </row>
    <row r="981" ht="21.75" customHeight="1">
      <c r="A981" s="121"/>
    </row>
    <row r="982" ht="21.75" customHeight="1">
      <c r="A982" s="121"/>
    </row>
    <row r="983" ht="21.75" customHeight="1">
      <c r="A983" s="121"/>
    </row>
    <row r="984" ht="21.75" customHeight="1">
      <c r="A984" s="121"/>
    </row>
    <row r="985" ht="21.75" customHeight="1">
      <c r="A985" s="121"/>
    </row>
    <row r="986" ht="21.75" customHeight="1">
      <c r="A986" s="121"/>
    </row>
    <row r="987" ht="21.75" customHeight="1">
      <c r="A987" s="121"/>
    </row>
    <row r="988" ht="21.75" customHeight="1">
      <c r="A988" s="121"/>
    </row>
    <row r="989" ht="21.75" customHeight="1">
      <c r="A989" s="121"/>
    </row>
    <row r="990" ht="21.75" customHeight="1">
      <c r="A990" s="121"/>
    </row>
    <row r="991" ht="21.75" customHeight="1">
      <c r="A991" s="121"/>
    </row>
    <row r="992" ht="21.75" customHeight="1">
      <c r="A992" s="121"/>
    </row>
    <row r="993" ht="21.75" customHeight="1">
      <c r="A993" s="121"/>
    </row>
    <row r="994" ht="21.75" customHeight="1">
      <c r="A994" s="121"/>
    </row>
    <row r="995" ht="21.75" customHeight="1">
      <c r="A995" s="121"/>
    </row>
    <row r="996" ht="21.75" customHeight="1">
      <c r="A996" s="121"/>
    </row>
    <row r="997" ht="21.75" customHeight="1">
      <c r="A997" s="121"/>
    </row>
    <row r="998" ht="21.75" customHeight="1">
      <c r="A998" s="121"/>
    </row>
    <row r="999" ht="21.75" customHeight="1">
      <c r="A999" s="121"/>
    </row>
    <row r="1000" ht="21.75" customHeight="1">
      <c r="A1000" s="121"/>
    </row>
  </sheetData>
  <autoFilter ref="$A$1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2016-12-08T21:22:33Z</dcterms:created>
  <dc:creator>Matevy</dc:creator>
</cp:coreProperties>
</file>